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omments3.xml" ContentType="application/vnd.openxmlformats-officedocument.spreadsheetml.comments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EsteLivro"/>
  <bookViews>
    <workbookView showSheetTabs="0" xWindow="-120" yWindow="-120" windowWidth="19440" windowHeight="11160" activeTab="1"/>
  </bookViews>
  <sheets>
    <sheet name="ENTRADA" sheetId="6" r:id="rId1"/>
    <sheet name="SINTESE" sheetId="19" r:id="rId2"/>
    <sheet name="COMPETENCIAS" sheetId="34" r:id="rId3"/>
    <sheet name="CP-RELATORIO" sheetId="40" r:id="rId4"/>
    <sheet name="LISTA DE ALUNOS" sheetId="7" r:id="rId5"/>
    <sheet name="PARAMETROS" sheetId="41" r:id="rId6"/>
    <sheet name="TESTE 01" sheetId="9" r:id="rId7"/>
    <sheet name="TESTE 02" sheetId="10" r:id="rId8"/>
    <sheet name="TESTE 03" sheetId="11" r:id="rId9"/>
    <sheet name="ESCRITA" sheetId="12" r:id="rId10"/>
    <sheet name="LEITURA" sheetId="13" r:id="rId11"/>
    <sheet name="EL1P" sheetId="2" r:id="rId12"/>
    <sheet name="EL2P" sheetId="3" r:id="rId13"/>
    <sheet name="EL3P" sheetId="27" r:id="rId14"/>
    <sheet name="GR1P" sheetId="4" r:id="rId15"/>
    <sheet name="GR2P" sheetId="5" r:id="rId16"/>
    <sheet name="GR3P" sheetId="28" r:id="rId17"/>
    <sheet name="ORALIDADE" sheetId="16" r:id="rId18"/>
    <sheet name="TG ED LIT" sheetId="17" r:id="rId19"/>
    <sheet name="TG LEITURA" sheetId="62" r:id="rId20"/>
    <sheet name="DEBATE" sheetId="18" r:id="rId21"/>
    <sheet name="AP ESSENCIAIS" sheetId="20" r:id="rId22"/>
    <sheet name="REGSET" sheetId="49" r:id="rId23"/>
    <sheet name="REGOUT" sheetId="50" r:id="rId24"/>
    <sheet name="REGNOV" sheetId="51" r:id="rId25"/>
    <sheet name="REGDEZ" sheetId="52" r:id="rId26"/>
    <sheet name="REGJAN" sheetId="53" r:id="rId27"/>
    <sheet name="REGFEV" sheetId="54" r:id="rId28"/>
    <sheet name="REGMAR" sheetId="55" r:id="rId29"/>
    <sheet name="REGABR" sheetId="56" r:id="rId30"/>
    <sheet name="REGMAI" sheetId="57" r:id="rId31"/>
    <sheet name="REGJUN" sheetId="58" r:id="rId32"/>
    <sheet name="REG REL" sheetId="59" r:id="rId33"/>
  </sheets>
  <externalReferences>
    <externalReference r:id="rId34"/>
    <externalReference r:id="rId35"/>
  </externalReferences>
  <definedNames>
    <definedName name="AnoDoCalendário">#REF!</definedName>
    <definedName name="_xlnm.Print_Area" localSheetId="2">COMPETENCIAS!$B$6:$AJ$102</definedName>
    <definedName name="_xlnm.Print_Area" localSheetId="3">'CP-RELATORIO'!$B$5:$AH$50</definedName>
    <definedName name="_xlnm.Print_Area" localSheetId="20">DEBATE!$B$4:$AV$42</definedName>
    <definedName name="_xlnm.Print_Area" localSheetId="11">EL1P!$B$4:$BG$48</definedName>
    <definedName name="_xlnm.Print_Area" localSheetId="12">EL2P!$B$4:$BA$47</definedName>
    <definedName name="_xlnm.Print_Area" localSheetId="13">EL3P!$B$4:$BA$47</definedName>
    <definedName name="_xlnm.Print_Area" localSheetId="9">ESCRITA!$B$4:$AT$47</definedName>
    <definedName name="_xlnm.Print_Area" localSheetId="14">GR1P!$B$4:$AT$47</definedName>
    <definedName name="_xlnm.Print_Area" localSheetId="15">GR2P!$B$4:$AT$47</definedName>
    <definedName name="_xlnm.Print_Area" localSheetId="16">GR3P!$B$4:$AT$47</definedName>
    <definedName name="_xlnm.Print_Area" localSheetId="10">LEITURA!$A$4:$BM$47</definedName>
    <definedName name="_xlnm.Print_Area" localSheetId="17">ORALIDADE!$B$4:$BP$49</definedName>
    <definedName name="_xlnm.Print_Area" localSheetId="22">REGSET!$A$7:$C$38</definedName>
    <definedName name="_xlnm.Print_Area" localSheetId="1">SINTESE!$B$4:$AM$48,SINTESE!$AO$4:$BZ$48,SINTESE!$CB$4:$EF$48</definedName>
    <definedName name="_xlnm.Print_Area" localSheetId="6">'TESTE 01'!$A$4:$AX$47</definedName>
    <definedName name="_xlnm.Print_Area" localSheetId="7">'TESTE 02'!$B$4:$AX$47</definedName>
    <definedName name="_xlnm.Print_Area" localSheetId="8">'TESTE 03'!$B$4:$AX$47</definedName>
    <definedName name="_xlnm.Print_Area" localSheetId="18">'TG ED LIT'!$B$4:$BV$47</definedName>
    <definedName name="_xlnm.Print_Area" localSheetId="19">'TG LEITURA'!$B$4:$BV$47</definedName>
    <definedName name="calend2019">#REF!</definedName>
    <definedName name="car_1">[1]ANUAL!$AH$10</definedName>
    <definedName name="cd_1">[1]ANUAL!$AH$13</definedName>
    <definedName name="EtiquetaDoTipoDoença">#REF!</definedName>
    <definedName name="EtiquetaDoTipoFérias">#REF!</definedName>
    <definedName name="EtiquetaDoTipoMotivosPessoais">#REF!</definedName>
    <definedName name="EtiquetaDoTipoPersonalizado1">#REF!</definedName>
    <definedName name="EtiquetaDoTipoPersonalizado2">#REF!</definedName>
    <definedName name="ID">#REF!</definedName>
    <definedName name="Nome_do_tipo">#REF!</definedName>
    <definedName name="pas_1">[1]ANUAL!$AH$9</definedName>
    <definedName name="ss_1">[1]ANUAL!$AH$12</definedName>
    <definedName name="TipoDoença">#REF!</definedName>
    <definedName name="TipoFérias">#REF!</definedName>
    <definedName name="TipoMotivosPessoais">#REF!</definedName>
    <definedName name="TipoPersonalizado1">#REF!</definedName>
    <definedName name="TipoPersonalizado2">#REF!</definedName>
    <definedName name="Título_Ausências_Funcionários">#REF!</definedName>
    <definedName name="Título1" localSheetId="22">#REF!</definedName>
    <definedName name="Título1">#REF!</definedName>
    <definedName name="Título10" localSheetId="22">[2]!Outubro[[#Headers],[Nome do Funcionário]]</definedName>
    <definedName name="Título10">[2]!Outubro[[#Headers],[Nome do Funcionário]]</definedName>
    <definedName name="Título11" localSheetId="22">[2]!Novembro[[#Headers],[Nome do Funcionário]]</definedName>
    <definedName name="Título11">[2]!Novembro[[#Headers],[Nome do Funcionário]]</definedName>
    <definedName name="Título12" localSheetId="22">[2]!Dezembro[[#Headers],[Nome do Funcionário]]</definedName>
    <definedName name="Título12">[2]!Dezembro[[#Headers],[Nome do Funcionário]]</definedName>
    <definedName name="Título2" localSheetId="22">[2]!Fevereiro[[#Headers],[Nome do Funcionário]]</definedName>
    <definedName name="Título2">[2]!Fevereiro[[#Headers],[Nome do Funcionário]]</definedName>
    <definedName name="Título3" localSheetId="22">[2]!Março[[#Headers],[Nome do Funcionário]]</definedName>
    <definedName name="Título3">[2]!Março[[#Headers],[Nome do Funcionário]]</definedName>
    <definedName name="Título4" localSheetId="22">[2]!Abril[[#Headers],[Nome do Funcionário]]</definedName>
    <definedName name="Título4">[2]!Abril[[#Headers],[Nome do Funcionário]]</definedName>
    <definedName name="Título5" localSheetId="22">[2]!Maio[[#Headers],[Nome do Funcionário]]</definedName>
    <definedName name="Título5">[2]!Maio[[#Headers],[Nome do Funcionário]]</definedName>
    <definedName name="Título6" localSheetId="22">[2]!Junho[[#Headers],[Nome do Funcionário]]</definedName>
    <definedName name="Título6">[2]!Junho[[#Headers],[Nome do Funcionário]]</definedName>
    <definedName name="Título7" localSheetId="22">[2]!Julho[[#Headers],[Nome do Funcionário]]</definedName>
    <definedName name="Título7">[2]!Julho[[#Headers],[Nome do Funcionário]]</definedName>
    <definedName name="Título8" localSheetId="22">[2]!Agosto[[#Headers],[Nome do Funcionário]]</definedName>
    <definedName name="Título8">[2]!Agosto[[#Headers],[Nome do Funcionário]]</definedName>
    <definedName name="Título9" localSheetId="22">#REF!</definedName>
    <definedName name="Título9">#REF!</definedName>
    <definedName name="TítuloColuna13" localSheetId="22">[2]!NomeDoFuncionário[[#Headers],[Nomes dos Funcionários]]</definedName>
    <definedName name="TítuloColuna13">[2]!NomeDoFuncionário[[#Headers],[Nomes dos Funcionários]]</definedName>
    <definedName name="Z_0C8DAB17_82DA_4024_BEE9_1DCF13F3B651_.wvu.Cols" localSheetId="9" hidden="1">ESCRITA!#REF!,ESCRITA!#REF!,ESCRITA!$R:$AS</definedName>
    <definedName name="Z_0C8DAB17_82DA_4024_BEE9_1DCF13F3B651_.wvu.Cols" localSheetId="10" hidden="1">LEITURA!#REF!,LEITURA!#REF!,LEITURA!$Z:$BO</definedName>
    <definedName name="Z_0C8DAB17_82DA_4024_BEE9_1DCF13F3B651_.wvu.Cols" localSheetId="6" hidden="1">'TESTE 01'!#REF!,'TESTE 01'!#REF!,'TESTE 01'!#REF!</definedName>
    <definedName name="Z_0C8DAB17_82DA_4024_BEE9_1DCF13F3B651_.wvu.Cols" localSheetId="7" hidden="1">'TESTE 02'!#REF!,'TESTE 02'!#REF!,'TESTE 02'!#REF!</definedName>
    <definedName name="Z_0C8DAB17_82DA_4024_BEE9_1DCF13F3B651_.wvu.Cols" localSheetId="8" hidden="1">'TESTE 03'!#REF!,'TESTE 03'!#REF!,'TESTE 03'!#REF!</definedName>
    <definedName name="Z_28834597_0BBC_4697_B331_4945430DA5BE_.wvu.Cols" localSheetId="9" hidden="1">ESCRITA!#REF!,ESCRITA!#REF!,ESCRITA!$R:$AS</definedName>
    <definedName name="Z_28834597_0BBC_4697_B331_4945430DA5BE_.wvu.Cols" localSheetId="10" hidden="1">LEITURA!#REF!,LEITURA!#REF!,LEITURA!$Z:$BO</definedName>
    <definedName name="Z_28834597_0BBC_4697_B331_4945430DA5BE_.wvu.Cols" localSheetId="6" hidden="1">'TESTE 01'!#REF!,'TESTE 01'!#REF!,'TESTE 01'!#REF!</definedName>
    <definedName name="Z_28834597_0BBC_4697_B331_4945430DA5BE_.wvu.Cols" localSheetId="7" hidden="1">'TESTE 02'!#REF!,'TESTE 02'!#REF!,'TESTE 02'!#REF!</definedName>
    <definedName name="Z_28834597_0BBC_4697_B331_4945430DA5BE_.wvu.Cols" localSheetId="8" hidden="1">'TESTE 03'!#REF!,'TESTE 03'!#REF!,'TESTE 03'!#REF!</definedName>
    <definedName name="Z_28834597_0BBC_4697_B331_4945430DA5BE_.wvu.PrintArea" localSheetId="9" hidden="1">ESCRITA!$B$4:$N$40</definedName>
    <definedName name="Z_28834597_0BBC_4697_B331_4945430DA5BE_.wvu.PrintArea" localSheetId="10" hidden="1">LEITURA!$B$5:$N$40</definedName>
    <definedName name="Z_28834597_0BBC_4697_B331_4945430DA5BE_.wvu.PrintArea" localSheetId="17" hidden="1">ORALIDADE!$B$6:$AA$43</definedName>
    <definedName name="Z_28834597_0BBC_4697_B331_4945430DA5BE_.wvu.PrintArea" localSheetId="6" hidden="1">'TESTE 01'!$B$6:$AW$45</definedName>
    <definedName name="Z_28834597_0BBC_4697_B331_4945430DA5BE_.wvu.PrintArea" localSheetId="7" hidden="1">'TESTE 02'!$B$6:$AW$45</definedName>
    <definedName name="Z_28834597_0BBC_4697_B331_4945430DA5BE_.wvu.PrintArea" localSheetId="8" hidden="1">'TESTE 03'!$B$6:$AW$45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X43" i="10" l="1"/>
  <c r="AX42" i="10"/>
  <c r="AX41" i="10"/>
  <c r="AX40" i="10"/>
  <c r="AX39" i="10"/>
  <c r="AX38" i="10"/>
  <c r="AX37" i="10"/>
  <c r="AX36" i="10"/>
  <c r="AX35" i="10"/>
  <c r="AX34" i="10"/>
  <c r="AX33" i="10"/>
  <c r="AX32" i="10"/>
  <c r="AX31" i="10"/>
  <c r="AX30" i="10"/>
  <c r="AX29" i="10"/>
  <c r="AX28" i="10"/>
  <c r="AX27" i="10"/>
  <c r="AX26" i="10"/>
  <c r="AX25" i="10"/>
  <c r="AX24" i="10"/>
  <c r="AX23" i="10"/>
  <c r="AX22" i="10"/>
  <c r="AX21" i="10"/>
  <c r="AX20" i="10"/>
  <c r="AX19" i="10"/>
  <c r="AX18" i="10"/>
  <c r="AX17" i="10"/>
  <c r="AX16" i="10"/>
  <c r="AX15" i="10"/>
  <c r="AX14" i="10"/>
  <c r="AX13" i="10"/>
  <c r="AX12" i="10"/>
  <c r="AX11" i="10"/>
  <c r="AX43" i="11"/>
  <c r="AX42" i="11"/>
  <c r="AX41" i="11"/>
  <c r="AX40" i="11"/>
  <c r="AX39" i="11"/>
  <c r="AX38" i="11"/>
  <c r="AX37" i="11"/>
  <c r="AX36" i="11"/>
  <c r="AX35" i="11"/>
  <c r="AX34" i="11"/>
  <c r="AX33" i="11"/>
  <c r="AX32" i="11"/>
  <c r="AX31" i="11"/>
  <c r="AX30" i="11"/>
  <c r="AX29" i="11"/>
  <c r="AX28" i="11"/>
  <c r="AX27" i="11"/>
  <c r="AX26" i="11"/>
  <c r="AX25" i="11"/>
  <c r="AX24" i="11"/>
  <c r="AX23" i="11"/>
  <c r="AX22" i="11"/>
  <c r="AX21" i="11"/>
  <c r="AX20" i="11"/>
  <c r="AX19" i="11"/>
  <c r="AX18" i="11"/>
  <c r="AX17" i="11"/>
  <c r="AX16" i="11"/>
  <c r="AX15" i="11"/>
  <c r="AX14" i="11"/>
  <c r="AX13" i="11"/>
  <c r="AX12" i="11"/>
  <c r="AX11" i="11"/>
  <c r="AX43" i="9"/>
  <c r="AX42" i="9"/>
  <c r="AX41" i="9"/>
  <c r="AX40" i="9"/>
  <c r="AX39" i="9"/>
  <c r="AX38" i="9"/>
  <c r="AX37" i="9"/>
  <c r="AX36" i="9"/>
  <c r="AX35" i="9"/>
  <c r="AX34" i="9"/>
  <c r="AX33" i="9"/>
  <c r="AX32" i="9"/>
  <c r="AX31" i="9"/>
  <c r="AX30" i="9"/>
  <c r="AX29" i="9"/>
  <c r="AX28" i="9"/>
  <c r="AX27" i="9"/>
  <c r="AX26" i="9"/>
  <c r="AX25" i="9"/>
  <c r="AX24" i="9"/>
  <c r="AX23" i="9"/>
  <c r="AX22" i="9"/>
  <c r="AX21" i="9"/>
  <c r="AX20" i="9"/>
  <c r="AX19" i="9"/>
  <c r="AX18" i="9"/>
  <c r="AX17" i="9"/>
  <c r="AX16" i="9"/>
  <c r="AX15" i="9"/>
  <c r="AX14" i="9"/>
  <c r="AX13" i="9"/>
  <c r="AX12" i="9"/>
  <c r="AX11" i="9"/>
  <c r="AX10" i="10"/>
  <c r="AX10" i="11"/>
  <c r="AX10" i="9"/>
  <c r="F67" i="34"/>
  <c r="E67" i="34"/>
  <c r="AI65" i="34"/>
  <c r="AE65" i="34"/>
  <c r="AA65" i="34"/>
  <c r="W65" i="34"/>
  <c r="S65" i="34"/>
  <c r="O65" i="34"/>
  <c r="O84" i="34"/>
  <c r="K65" i="34"/>
  <c r="G65" i="34"/>
  <c r="AH64" i="34"/>
  <c r="AD64" i="34"/>
  <c r="Z64" i="34"/>
  <c r="V64" i="34"/>
  <c r="R64" i="34"/>
  <c r="N64" i="34"/>
  <c r="J64" i="34"/>
  <c r="AJ63" i="34"/>
  <c r="AF63" i="34"/>
  <c r="AB63" i="34"/>
  <c r="X63" i="34"/>
  <c r="T63" i="34"/>
  <c r="P63" i="34"/>
  <c r="L63" i="34"/>
  <c r="H63" i="34"/>
  <c r="AH62" i="34"/>
  <c r="AH99" i="34"/>
  <c r="AD62" i="34"/>
  <c r="AD99" i="34"/>
  <c r="Z62" i="34"/>
  <c r="Z99" i="34"/>
  <c r="V62" i="34"/>
  <c r="V99" i="34"/>
  <c r="R62" i="34"/>
  <c r="R99" i="34"/>
  <c r="N62" i="34"/>
  <c r="N99" i="34"/>
  <c r="J62" i="34"/>
  <c r="J99" i="34"/>
  <c r="AJ61" i="34"/>
  <c r="AF61" i="34"/>
  <c r="AB61" i="34"/>
  <c r="X61" i="34"/>
  <c r="T61" i="34"/>
  <c r="P61" i="34"/>
  <c r="L61" i="34"/>
  <c r="H61" i="34"/>
  <c r="F55" i="34"/>
  <c r="E55" i="34"/>
  <c r="AH65" i="34"/>
  <c r="AI53" i="34"/>
  <c r="AH53" i="34"/>
  <c r="AE53" i="34"/>
  <c r="AD53" i="34"/>
  <c r="AA53" i="34"/>
  <c r="Z53" i="34"/>
  <c r="W53" i="34"/>
  <c r="V53" i="34"/>
  <c r="S53" i="34"/>
  <c r="R53" i="34"/>
  <c r="O53" i="34"/>
  <c r="N53" i="34"/>
  <c r="K53" i="34"/>
  <c r="J53" i="34"/>
  <c r="G53" i="34"/>
  <c r="AH52" i="34"/>
  <c r="Z52" i="34"/>
  <c r="R52" i="34"/>
  <c r="J52" i="34"/>
  <c r="AF51" i="34"/>
  <c r="X51" i="34"/>
  <c r="P51" i="34"/>
  <c r="H51" i="34"/>
  <c r="AD50" i="34"/>
  <c r="V50" i="34"/>
  <c r="N50" i="34"/>
  <c r="F49" i="34"/>
  <c r="E49" i="34"/>
  <c r="AH50" i="34"/>
  <c r="F48" i="34"/>
  <c r="E48" i="34"/>
  <c r="AG53" i="34"/>
  <c r="F41" i="34"/>
  <c r="E41" i="34"/>
  <c r="AD52" i="34"/>
  <c r="AJ39" i="34"/>
  <c r="AI39" i="34"/>
  <c r="AF39" i="34"/>
  <c r="AE39" i="34"/>
  <c r="AB39" i="34"/>
  <c r="AA39" i="34"/>
  <c r="X39" i="34"/>
  <c r="W39" i="34"/>
  <c r="T39" i="34"/>
  <c r="S39" i="34"/>
  <c r="P39" i="34"/>
  <c r="O39" i="34"/>
  <c r="L39" i="34"/>
  <c r="K39" i="34"/>
  <c r="H39" i="34"/>
  <c r="G39" i="34"/>
  <c r="AI38" i="34"/>
  <c r="AI96" i="34"/>
  <c r="AA38" i="34"/>
  <c r="AA96" i="34"/>
  <c r="S38" i="34"/>
  <c r="S96" i="34"/>
  <c r="K38" i="34"/>
  <c r="K96" i="34"/>
  <c r="AG37" i="34"/>
  <c r="Y37" i="34"/>
  <c r="Q37" i="34"/>
  <c r="I37" i="34"/>
  <c r="AE36" i="34"/>
  <c r="W36" i="34"/>
  <c r="O36" i="34"/>
  <c r="G36" i="34"/>
  <c r="AC35" i="34"/>
  <c r="U35" i="34"/>
  <c r="M35" i="34"/>
  <c r="F34" i="34"/>
  <c r="E28" i="34"/>
  <c r="AC37" i="34"/>
  <c r="F27" i="34"/>
  <c r="E27" i="34"/>
  <c r="AH39" i="34"/>
  <c r="F26" i="34"/>
  <c r="E26" i="34"/>
  <c r="AE38" i="34"/>
  <c r="AE96" i="34"/>
  <c r="AI24" i="34"/>
  <c r="AE24" i="34"/>
  <c r="AE84" i="34"/>
  <c r="AA24" i="34"/>
  <c r="W24" i="34"/>
  <c r="S24" i="34"/>
  <c r="O24" i="34"/>
  <c r="K24" i="34"/>
  <c r="G24" i="34"/>
  <c r="AH23" i="34"/>
  <c r="AH87" i="34"/>
  <c r="AD23" i="34"/>
  <c r="AD87" i="34"/>
  <c r="Z23" i="34"/>
  <c r="Z87" i="34"/>
  <c r="V23" i="34"/>
  <c r="V87" i="34"/>
  <c r="R23" i="34"/>
  <c r="R87" i="34"/>
  <c r="N23" i="34"/>
  <c r="N87" i="34"/>
  <c r="J23" i="34"/>
  <c r="J87" i="34"/>
  <c r="AJ22" i="34"/>
  <c r="AJ90" i="34"/>
  <c r="AF22" i="34"/>
  <c r="AF90" i="34"/>
  <c r="AB22" i="34"/>
  <c r="AB90" i="34"/>
  <c r="X22" i="34"/>
  <c r="X90" i="34"/>
  <c r="T22" i="34"/>
  <c r="T90" i="34"/>
  <c r="P22" i="34"/>
  <c r="P90" i="34"/>
  <c r="L22" i="34"/>
  <c r="L90" i="34"/>
  <c r="L92" i="34"/>
  <c r="H22" i="34"/>
  <c r="H90" i="34"/>
  <c r="AH21" i="34"/>
  <c r="AD21" i="34"/>
  <c r="Z21" i="34"/>
  <c r="V21" i="34"/>
  <c r="R21" i="34"/>
  <c r="N21" i="34"/>
  <c r="J21" i="34"/>
  <c r="AJ20" i="34"/>
  <c r="AF20" i="34"/>
  <c r="AB20" i="34"/>
  <c r="X20" i="34"/>
  <c r="T20" i="34"/>
  <c r="P20" i="34"/>
  <c r="L20" i="34"/>
  <c r="H20" i="34"/>
  <c r="F19" i="34"/>
  <c r="E14" i="34"/>
  <c r="AH24" i="34"/>
  <c r="F13" i="34"/>
  <c r="E11" i="34"/>
  <c r="AG23" i="34"/>
  <c r="AG87" i="34"/>
  <c r="F10" i="34"/>
  <c r="E9" i="34"/>
  <c r="AI22" i="34"/>
  <c r="AI90" i="34"/>
  <c r="AE97" i="34"/>
  <c r="AE98" i="34"/>
  <c r="AI91" i="34"/>
  <c r="AI92" i="34"/>
  <c r="O86" i="34"/>
  <c r="O85" i="34"/>
  <c r="AG88" i="34"/>
  <c r="AG89" i="34"/>
  <c r="AE86" i="34"/>
  <c r="AE85" i="34"/>
  <c r="P92" i="34"/>
  <c r="P91" i="34"/>
  <c r="AB92" i="34"/>
  <c r="AB91" i="34"/>
  <c r="AJ92" i="34"/>
  <c r="AJ91" i="34"/>
  <c r="N89" i="34"/>
  <c r="N88" i="34"/>
  <c r="Z89" i="34"/>
  <c r="Z88" i="34"/>
  <c r="AA97" i="34"/>
  <c r="AA98" i="34"/>
  <c r="L93" i="34"/>
  <c r="AD100" i="34"/>
  <c r="AD101" i="34"/>
  <c r="AH81" i="34"/>
  <c r="AH77" i="34"/>
  <c r="AD77" i="34"/>
  <c r="Z77" i="34"/>
  <c r="V77" i="34"/>
  <c r="R77" i="34"/>
  <c r="N77" i="34"/>
  <c r="J77" i="34"/>
  <c r="AJ76" i="34"/>
  <c r="AF76" i="34"/>
  <c r="AB76" i="34"/>
  <c r="AG77" i="34"/>
  <c r="AC77" i="34"/>
  <c r="Y77" i="34"/>
  <c r="U77" i="34"/>
  <c r="Q77" i="34"/>
  <c r="M77" i="34"/>
  <c r="I77" i="34"/>
  <c r="AI76" i="34"/>
  <c r="AE76" i="34"/>
  <c r="AF77" i="34"/>
  <c r="X77" i="34"/>
  <c r="P77" i="34"/>
  <c r="H77" i="34"/>
  <c r="AD76" i="34"/>
  <c r="Y76" i="34"/>
  <c r="U76" i="34"/>
  <c r="Q76" i="34"/>
  <c r="M76" i="34"/>
  <c r="I76" i="34"/>
  <c r="AJ75" i="34"/>
  <c r="AF75" i="34"/>
  <c r="AB75" i="34"/>
  <c r="X75" i="34"/>
  <c r="X102" i="34"/>
  <c r="T75" i="34"/>
  <c r="P75" i="34"/>
  <c r="L75" i="34"/>
  <c r="H75" i="34"/>
  <c r="H102" i="34"/>
  <c r="AE77" i="34"/>
  <c r="W77" i="34"/>
  <c r="O77" i="34"/>
  <c r="G77" i="34"/>
  <c r="AC76" i="34"/>
  <c r="X76" i="34"/>
  <c r="T76" i="34"/>
  <c r="P76" i="34"/>
  <c r="L76" i="34"/>
  <c r="H76" i="34"/>
  <c r="AI75" i="34"/>
  <c r="AE75" i="34"/>
  <c r="AE102" i="34"/>
  <c r="AA75" i="34"/>
  <c r="W75" i="34"/>
  <c r="S75" i="34"/>
  <c r="O75" i="34"/>
  <c r="O102" i="34"/>
  <c r="K75" i="34"/>
  <c r="G75" i="34"/>
  <c r="AJ77" i="34"/>
  <c r="AB77" i="34"/>
  <c r="T77" i="34"/>
  <c r="L77" i="34"/>
  <c r="AH76" i="34"/>
  <c r="AA76" i="34"/>
  <c r="W76" i="34"/>
  <c r="S76" i="34"/>
  <c r="O76" i="34"/>
  <c r="K76" i="34"/>
  <c r="G76" i="34"/>
  <c r="AH75" i="34"/>
  <c r="AD75" i="34"/>
  <c r="Z75" i="34"/>
  <c r="Z102" i="34"/>
  <c r="V75" i="34"/>
  <c r="R75" i="34"/>
  <c r="N75" i="34"/>
  <c r="J75" i="34"/>
  <c r="J102" i="34"/>
  <c r="Q75" i="34"/>
  <c r="Q102" i="34"/>
  <c r="AG75" i="34"/>
  <c r="AG102" i="34"/>
  <c r="R76" i="34"/>
  <c r="K77" i="34"/>
  <c r="I20" i="34"/>
  <c r="M20" i="34"/>
  <c r="Q20" i="34"/>
  <c r="U20" i="34"/>
  <c r="Y20" i="34"/>
  <c r="AC20" i="34"/>
  <c r="AG20" i="34"/>
  <c r="G21" i="34"/>
  <c r="K21" i="34"/>
  <c r="O21" i="34"/>
  <c r="S21" i="34"/>
  <c r="W21" i="34"/>
  <c r="AA21" i="34"/>
  <c r="AE21" i="34"/>
  <c r="AI21" i="34"/>
  <c r="I22" i="34"/>
  <c r="I90" i="34"/>
  <c r="M22" i="34"/>
  <c r="M90" i="34"/>
  <c r="Q22" i="34"/>
  <c r="Q90" i="34"/>
  <c r="U22" i="34"/>
  <c r="U90" i="34"/>
  <c r="Y22" i="34"/>
  <c r="Y90" i="34"/>
  <c r="AC22" i="34"/>
  <c r="AC90" i="34"/>
  <c r="AG22" i="34"/>
  <c r="AG90" i="34"/>
  <c r="G23" i="34"/>
  <c r="G87" i="34"/>
  <c r="K23" i="34"/>
  <c r="K87" i="34"/>
  <c r="O23" i="34"/>
  <c r="O87" i="34"/>
  <c r="S23" i="34"/>
  <c r="S87" i="34"/>
  <c r="W23" i="34"/>
  <c r="W87" i="34"/>
  <c r="AA23" i="34"/>
  <c r="AA87" i="34"/>
  <c r="AE23" i="34"/>
  <c r="AE87" i="34"/>
  <c r="AI23" i="34"/>
  <c r="AI87" i="34"/>
  <c r="H24" i="34"/>
  <c r="L24" i="34"/>
  <c r="P24" i="34"/>
  <c r="T24" i="34"/>
  <c r="X24" i="34"/>
  <c r="AB24" i="34"/>
  <c r="AF24" i="34"/>
  <c r="AJ24" i="34"/>
  <c r="H35" i="34"/>
  <c r="P35" i="34"/>
  <c r="X35" i="34"/>
  <c r="AF35" i="34"/>
  <c r="J36" i="34"/>
  <c r="R36" i="34"/>
  <c r="Z36" i="34"/>
  <c r="AH36" i="34"/>
  <c r="L37" i="34"/>
  <c r="T37" i="34"/>
  <c r="AB37" i="34"/>
  <c r="AJ37" i="34"/>
  <c r="N38" i="34"/>
  <c r="N96" i="34"/>
  <c r="V38" i="34"/>
  <c r="V96" i="34"/>
  <c r="AD38" i="34"/>
  <c r="AD96" i="34"/>
  <c r="I50" i="34"/>
  <c r="Q50" i="34"/>
  <c r="Y50" i="34"/>
  <c r="AG50" i="34"/>
  <c r="K51" i="34"/>
  <c r="S51" i="34"/>
  <c r="AA51" i="34"/>
  <c r="AI51" i="34"/>
  <c r="M52" i="34"/>
  <c r="U52" i="34"/>
  <c r="AC52" i="34"/>
  <c r="AH84" i="34"/>
  <c r="R100" i="34"/>
  <c r="R101" i="34"/>
  <c r="AH100" i="34"/>
  <c r="AH101" i="34"/>
  <c r="G84" i="34"/>
  <c r="W84" i="34"/>
  <c r="U75" i="34"/>
  <c r="V76" i="34"/>
  <c r="S77" i="34"/>
  <c r="L91" i="34"/>
  <c r="H92" i="34"/>
  <c r="H91" i="34"/>
  <c r="T92" i="34"/>
  <c r="T91" i="34"/>
  <c r="AF92" i="34"/>
  <c r="AF91" i="34"/>
  <c r="V89" i="34"/>
  <c r="V88" i="34"/>
  <c r="AH89" i="34"/>
  <c r="AH88" i="34"/>
  <c r="K97" i="34"/>
  <c r="K98" i="34"/>
  <c r="AI97" i="34"/>
  <c r="AI98" i="34"/>
  <c r="N100" i="34"/>
  <c r="N101" i="34"/>
  <c r="S84" i="34"/>
  <c r="J20" i="34"/>
  <c r="N20" i="34"/>
  <c r="R20" i="34"/>
  <c r="V20" i="34"/>
  <c r="Z20" i="34"/>
  <c r="AD20" i="34"/>
  <c r="AH20" i="34"/>
  <c r="H21" i="34"/>
  <c r="L21" i="34"/>
  <c r="P21" i="34"/>
  <c r="T21" i="34"/>
  <c r="X21" i="34"/>
  <c r="AB21" i="34"/>
  <c r="AF21" i="34"/>
  <c r="AJ21" i="34"/>
  <c r="J22" i="34"/>
  <c r="J90" i="34"/>
  <c r="N22" i="34"/>
  <c r="N90" i="34"/>
  <c r="R22" i="34"/>
  <c r="R90" i="34"/>
  <c r="V22" i="34"/>
  <c r="V90" i="34"/>
  <c r="Z22" i="34"/>
  <c r="Z90" i="34"/>
  <c r="AD22" i="34"/>
  <c r="AD90" i="34"/>
  <c r="AH22" i="34"/>
  <c r="AH90" i="34"/>
  <c r="H23" i="34"/>
  <c r="H87" i="34"/>
  <c r="L23" i="34"/>
  <c r="L87" i="34"/>
  <c r="P23" i="34"/>
  <c r="P87" i="34"/>
  <c r="T23" i="34"/>
  <c r="T87" i="34"/>
  <c r="X23" i="34"/>
  <c r="X87" i="34"/>
  <c r="AB23" i="34"/>
  <c r="AB87" i="34"/>
  <c r="AF23" i="34"/>
  <c r="AF87" i="34"/>
  <c r="AJ23" i="34"/>
  <c r="AJ87" i="34"/>
  <c r="I24" i="34"/>
  <c r="M24" i="34"/>
  <c r="Q24" i="34"/>
  <c r="U24" i="34"/>
  <c r="Y24" i="34"/>
  <c r="AC24" i="34"/>
  <c r="AG24" i="34"/>
  <c r="I35" i="34"/>
  <c r="Q35" i="34"/>
  <c r="Y35" i="34"/>
  <c r="AG35" i="34"/>
  <c r="K36" i="34"/>
  <c r="S36" i="34"/>
  <c r="AA36" i="34"/>
  <c r="AI36" i="34"/>
  <c r="M37" i="34"/>
  <c r="U37" i="34"/>
  <c r="G38" i="34"/>
  <c r="G96" i="34"/>
  <c r="O38" i="34"/>
  <c r="O96" i="34"/>
  <c r="W38" i="34"/>
  <c r="W96" i="34"/>
  <c r="J50" i="34"/>
  <c r="R50" i="34"/>
  <c r="Z50" i="34"/>
  <c r="L51" i="34"/>
  <c r="T51" i="34"/>
  <c r="AB51" i="34"/>
  <c r="AJ51" i="34"/>
  <c r="N52" i="34"/>
  <c r="V52" i="34"/>
  <c r="V100" i="34"/>
  <c r="V101" i="34"/>
  <c r="K84" i="34"/>
  <c r="AA84" i="34"/>
  <c r="I75" i="34"/>
  <c r="I102" i="34"/>
  <c r="Y75" i="34"/>
  <c r="Y102" i="34"/>
  <c r="J76" i="34"/>
  <c r="Z76" i="34"/>
  <c r="AA77" i="34"/>
  <c r="X92" i="34"/>
  <c r="X91" i="34"/>
  <c r="J89" i="34"/>
  <c r="J88" i="34"/>
  <c r="R89" i="34"/>
  <c r="R88" i="34"/>
  <c r="AD89" i="34"/>
  <c r="AD88" i="34"/>
  <c r="S97" i="34"/>
  <c r="S98" i="34"/>
  <c r="AI84" i="34"/>
  <c r="G20" i="34"/>
  <c r="F24" i="34"/>
  <c r="K20" i="34"/>
  <c r="O20" i="34"/>
  <c r="S20" i="34"/>
  <c r="W20" i="34"/>
  <c r="AA20" i="34"/>
  <c r="AE20" i="34"/>
  <c r="AI20" i="34"/>
  <c r="I21" i="34"/>
  <c r="M21" i="34"/>
  <c r="Q21" i="34"/>
  <c r="U21" i="34"/>
  <c r="Y21" i="34"/>
  <c r="AC21" i="34"/>
  <c r="AG21" i="34"/>
  <c r="G22" i="34"/>
  <c r="G90" i="34"/>
  <c r="K22" i="34"/>
  <c r="K90" i="34"/>
  <c r="O22" i="34"/>
  <c r="O90" i="34"/>
  <c r="S22" i="34"/>
  <c r="S90" i="34"/>
  <c r="W22" i="34"/>
  <c r="W90" i="34"/>
  <c r="AA22" i="34"/>
  <c r="AA90" i="34"/>
  <c r="AE22" i="34"/>
  <c r="AE90" i="34"/>
  <c r="I23" i="34"/>
  <c r="I87" i="34"/>
  <c r="M23" i="34"/>
  <c r="M87" i="34"/>
  <c r="Q23" i="34"/>
  <c r="Q87" i="34"/>
  <c r="U23" i="34"/>
  <c r="U87" i="34"/>
  <c r="Y23" i="34"/>
  <c r="Y87" i="34"/>
  <c r="AC23" i="34"/>
  <c r="AC87" i="34"/>
  <c r="J24" i="34"/>
  <c r="N24" i="34"/>
  <c r="R24" i="34"/>
  <c r="V24" i="34"/>
  <c r="Z24" i="34"/>
  <c r="AD24" i="34"/>
  <c r="AG38" i="34"/>
  <c r="AG96" i="34"/>
  <c r="AC38" i="34"/>
  <c r="AC96" i="34"/>
  <c r="Y38" i="34"/>
  <c r="Y96" i="34"/>
  <c r="U38" i="34"/>
  <c r="U96" i="34"/>
  <c r="Q38" i="34"/>
  <c r="Q96" i="34"/>
  <c r="M38" i="34"/>
  <c r="M96" i="34"/>
  <c r="I38" i="34"/>
  <c r="I96" i="34"/>
  <c r="AJ38" i="34"/>
  <c r="AJ96" i="34"/>
  <c r="AF38" i="34"/>
  <c r="AF96" i="34"/>
  <c r="AB38" i="34"/>
  <c r="AB96" i="34"/>
  <c r="X38" i="34"/>
  <c r="X96" i="34"/>
  <c r="T38" i="34"/>
  <c r="T96" i="34"/>
  <c r="P38" i="34"/>
  <c r="P96" i="34"/>
  <c r="L38" i="34"/>
  <c r="L96" i="34"/>
  <c r="H38" i="34"/>
  <c r="H96" i="34"/>
  <c r="AI37" i="34"/>
  <c r="AE37" i="34"/>
  <c r="AA37" i="34"/>
  <c r="W37" i="34"/>
  <c r="S37" i="34"/>
  <c r="O37" i="34"/>
  <c r="K37" i="34"/>
  <c r="G37" i="34"/>
  <c r="AG36" i="34"/>
  <c r="AC36" i="34"/>
  <c r="Y36" i="34"/>
  <c r="U36" i="34"/>
  <c r="Q36" i="34"/>
  <c r="M36" i="34"/>
  <c r="I36" i="34"/>
  <c r="AI35" i="34"/>
  <c r="AE35" i="34"/>
  <c r="AA35" i="34"/>
  <c r="W35" i="34"/>
  <c r="S35" i="34"/>
  <c r="O35" i="34"/>
  <c r="K35" i="34"/>
  <c r="G35" i="34"/>
  <c r="AH37" i="34"/>
  <c r="AD37" i="34"/>
  <c r="Z37" i="34"/>
  <c r="V37" i="34"/>
  <c r="R37" i="34"/>
  <c r="N37" i="34"/>
  <c r="J37" i="34"/>
  <c r="AJ36" i="34"/>
  <c r="AF36" i="34"/>
  <c r="AB36" i="34"/>
  <c r="X36" i="34"/>
  <c r="T36" i="34"/>
  <c r="P36" i="34"/>
  <c r="L36" i="34"/>
  <c r="H36" i="34"/>
  <c r="AH35" i="34"/>
  <c r="AD35" i="34"/>
  <c r="Z35" i="34"/>
  <c r="V35" i="34"/>
  <c r="R35" i="34"/>
  <c r="N35" i="34"/>
  <c r="J35" i="34"/>
  <c r="L35" i="34"/>
  <c r="T35" i="34"/>
  <c r="AB35" i="34"/>
  <c r="AJ35" i="34"/>
  <c r="N36" i="34"/>
  <c r="V36" i="34"/>
  <c r="AD36" i="34"/>
  <c r="H37" i="34"/>
  <c r="P37" i="34"/>
  <c r="X37" i="34"/>
  <c r="AF37" i="34"/>
  <c r="J38" i="34"/>
  <c r="J96" i="34"/>
  <c r="R38" i="34"/>
  <c r="R96" i="34"/>
  <c r="Z38" i="34"/>
  <c r="Z96" i="34"/>
  <c r="AH38" i="34"/>
  <c r="AH96" i="34"/>
  <c r="AJ52" i="34"/>
  <c r="AJ93" i="34"/>
  <c r="AF52" i="34"/>
  <c r="AF93" i="34"/>
  <c r="AB52" i="34"/>
  <c r="AB93" i="34"/>
  <c r="X52" i="34"/>
  <c r="X93" i="34"/>
  <c r="T52" i="34"/>
  <c r="T93" i="34"/>
  <c r="P52" i="34"/>
  <c r="P93" i="34"/>
  <c r="L52" i="34"/>
  <c r="H52" i="34"/>
  <c r="H93" i="34"/>
  <c r="AH51" i="34"/>
  <c r="AD51" i="34"/>
  <c r="Z51" i="34"/>
  <c r="V51" i="34"/>
  <c r="R51" i="34"/>
  <c r="N51" i="34"/>
  <c r="J51" i="34"/>
  <c r="AI52" i="34"/>
  <c r="AE52" i="34"/>
  <c r="AA52" i="34"/>
  <c r="W52" i="34"/>
  <c r="S52" i="34"/>
  <c r="O52" i="34"/>
  <c r="K52" i="34"/>
  <c r="G52" i="34"/>
  <c r="AG51" i="34"/>
  <c r="AC51" i="34"/>
  <c r="Y51" i="34"/>
  <c r="U51" i="34"/>
  <c r="Q51" i="34"/>
  <c r="M51" i="34"/>
  <c r="I51" i="34"/>
  <c r="AJ50" i="34"/>
  <c r="AF50" i="34"/>
  <c r="AB50" i="34"/>
  <c r="X50" i="34"/>
  <c r="T50" i="34"/>
  <c r="P50" i="34"/>
  <c r="L50" i="34"/>
  <c r="H50" i="34"/>
  <c r="AI50" i="34"/>
  <c r="AE50" i="34"/>
  <c r="AA50" i="34"/>
  <c r="W50" i="34"/>
  <c r="S50" i="34"/>
  <c r="O50" i="34"/>
  <c r="K50" i="34"/>
  <c r="G50" i="34"/>
  <c r="M50" i="34"/>
  <c r="U50" i="34"/>
  <c r="AC50" i="34"/>
  <c r="G51" i="34"/>
  <c r="O51" i="34"/>
  <c r="W51" i="34"/>
  <c r="AE51" i="34"/>
  <c r="I52" i="34"/>
  <c r="Q52" i="34"/>
  <c r="Y52" i="34"/>
  <c r="AG52" i="34"/>
  <c r="J100" i="34"/>
  <c r="J101" i="34"/>
  <c r="Z100" i="34"/>
  <c r="Z101" i="34"/>
  <c r="N81" i="34"/>
  <c r="M75" i="34"/>
  <c r="AC75" i="34"/>
  <c r="AC102" i="34"/>
  <c r="N76" i="34"/>
  <c r="AG76" i="34"/>
  <c r="AI77" i="34"/>
  <c r="I61" i="34"/>
  <c r="M61" i="34"/>
  <c r="M93" i="34"/>
  <c r="Q61" i="34"/>
  <c r="Q93" i="34"/>
  <c r="U61" i="34"/>
  <c r="Y61" i="34"/>
  <c r="AC61" i="34"/>
  <c r="AC93" i="34"/>
  <c r="AG61" i="34"/>
  <c r="AG93" i="34"/>
  <c r="G62" i="34"/>
  <c r="G99" i="34"/>
  <c r="K62" i="34"/>
  <c r="K99" i="34"/>
  <c r="O62" i="34"/>
  <c r="O99" i="34"/>
  <c r="S62" i="34"/>
  <c r="S99" i="34"/>
  <c r="W62" i="34"/>
  <c r="W99" i="34"/>
  <c r="AA62" i="34"/>
  <c r="AA99" i="34"/>
  <c r="AE62" i="34"/>
  <c r="AE99" i="34"/>
  <c r="AI62" i="34"/>
  <c r="AI99" i="34"/>
  <c r="I63" i="34"/>
  <c r="M63" i="34"/>
  <c r="Q63" i="34"/>
  <c r="U63" i="34"/>
  <c r="Y63" i="34"/>
  <c r="AC63" i="34"/>
  <c r="AG63" i="34"/>
  <c r="G64" i="34"/>
  <c r="K64" i="34"/>
  <c r="K81" i="34"/>
  <c r="O64" i="34"/>
  <c r="O81" i="34"/>
  <c r="S64" i="34"/>
  <c r="S81" i="34"/>
  <c r="W64" i="34"/>
  <c r="AA64" i="34"/>
  <c r="AA81" i="34"/>
  <c r="AE64" i="34"/>
  <c r="AE81" i="34"/>
  <c r="AI64" i="34"/>
  <c r="AI81" i="34"/>
  <c r="H65" i="34"/>
  <c r="H84" i="34"/>
  <c r="L65" i="34"/>
  <c r="P65" i="34"/>
  <c r="P84" i="34"/>
  <c r="T65" i="34"/>
  <c r="T84" i="34"/>
  <c r="X65" i="34"/>
  <c r="X84" i="34"/>
  <c r="AB65" i="34"/>
  <c r="AF65" i="34"/>
  <c r="AF84" i="34"/>
  <c r="AJ65" i="34"/>
  <c r="AJ84" i="34"/>
  <c r="I39" i="34"/>
  <c r="M39" i="34"/>
  <c r="Q39" i="34"/>
  <c r="U39" i="34"/>
  <c r="Y39" i="34"/>
  <c r="AC39" i="34"/>
  <c r="AG39" i="34"/>
  <c r="H53" i="34"/>
  <c r="L53" i="34"/>
  <c r="P53" i="34"/>
  <c r="T53" i="34"/>
  <c r="X53" i="34"/>
  <c r="AB53" i="34"/>
  <c r="AF53" i="34"/>
  <c r="AJ53" i="34"/>
  <c r="J61" i="34"/>
  <c r="J93" i="34"/>
  <c r="N61" i="34"/>
  <c r="R61" i="34"/>
  <c r="R93" i="34"/>
  <c r="V61" i="34"/>
  <c r="V93" i="34"/>
  <c r="Z61" i="34"/>
  <c r="Z93" i="34"/>
  <c r="AD61" i="34"/>
  <c r="AH61" i="34"/>
  <c r="AH93" i="34"/>
  <c r="H62" i="34"/>
  <c r="H99" i="34"/>
  <c r="L62" i="34"/>
  <c r="L99" i="34"/>
  <c r="P62" i="34"/>
  <c r="P99" i="34"/>
  <c r="T62" i="34"/>
  <c r="T99" i="34"/>
  <c r="X62" i="34"/>
  <c r="X99" i="34"/>
  <c r="AB62" i="34"/>
  <c r="AB99" i="34"/>
  <c r="AF62" i="34"/>
  <c r="AF99" i="34"/>
  <c r="AJ62" i="34"/>
  <c r="AJ99" i="34"/>
  <c r="J63" i="34"/>
  <c r="N63" i="34"/>
  <c r="R63" i="34"/>
  <c r="V63" i="34"/>
  <c r="Z63" i="34"/>
  <c r="AD63" i="34"/>
  <c r="AH63" i="34"/>
  <c r="H64" i="34"/>
  <c r="H81" i="34"/>
  <c r="L64" i="34"/>
  <c r="L81" i="34"/>
  <c r="P64" i="34"/>
  <c r="P81" i="34"/>
  <c r="T64" i="34"/>
  <c r="T81" i="34"/>
  <c r="X64" i="34"/>
  <c r="X81" i="34"/>
  <c r="AB64" i="34"/>
  <c r="AB81" i="34"/>
  <c r="AF64" i="34"/>
  <c r="AF81" i="34"/>
  <c r="AJ64" i="34"/>
  <c r="AJ81" i="34"/>
  <c r="I65" i="34"/>
  <c r="I84" i="34"/>
  <c r="M65" i="34"/>
  <c r="M84" i="34"/>
  <c r="Q65" i="34"/>
  <c r="Q84" i="34"/>
  <c r="U65" i="34"/>
  <c r="Y65" i="34"/>
  <c r="Y84" i="34"/>
  <c r="AC65" i="34"/>
  <c r="AC84" i="34"/>
  <c r="AG65" i="34"/>
  <c r="AG84" i="34"/>
  <c r="J39" i="34"/>
  <c r="J81" i="34"/>
  <c r="N39" i="34"/>
  <c r="R39" i="34"/>
  <c r="R81" i="34"/>
  <c r="V39" i="34"/>
  <c r="V81" i="34"/>
  <c r="Z39" i="34"/>
  <c r="Z81" i="34"/>
  <c r="AD39" i="34"/>
  <c r="AD81" i="34"/>
  <c r="I53" i="34"/>
  <c r="M53" i="34"/>
  <c r="Q53" i="34"/>
  <c r="U53" i="34"/>
  <c r="Y53" i="34"/>
  <c r="AC53" i="34"/>
  <c r="G61" i="34"/>
  <c r="K61" i="34"/>
  <c r="K93" i="34"/>
  <c r="O61" i="34"/>
  <c r="O93" i="34"/>
  <c r="S61" i="34"/>
  <c r="S93" i="34"/>
  <c r="W61" i="34"/>
  <c r="AA61" i="34"/>
  <c r="AA93" i="34"/>
  <c r="AE61" i="34"/>
  <c r="AE93" i="34"/>
  <c r="AI61" i="34"/>
  <c r="AI93" i="34"/>
  <c r="I62" i="34"/>
  <c r="I99" i="34"/>
  <c r="M62" i="34"/>
  <c r="M99" i="34"/>
  <c r="Q62" i="34"/>
  <c r="Q99" i="34"/>
  <c r="U62" i="34"/>
  <c r="U99" i="34"/>
  <c r="Y62" i="34"/>
  <c r="Y99" i="34"/>
  <c r="AC62" i="34"/>
  <c r="AC99" i="34"/>
  <c r="AG62" i="34"/>
  <c r="AG99" i="34"/>
  <c r="G63" i="34"/>
  <c r="K63" i="34"/>
  <c r="O63" i="34"/>
  <c r="S63" i="34"/>
  <c r="W63" i="34"/>
  <c r="AA63" i="34"/>
  <c r="AE63" i="34"/>
  <c r="AI63" i="34"/>
  <c r="I64" i="34"/>
  <c r="I81" i="34"/>
  <c r="M64" i="34"/>
  <c r="M81" i="34"/>
  <c r="Q64" i="34"/>
  <c r="Q81" i="34"/>
  <c r="U64" i="34"/>
  <c r="Y64" i="34"/>
  <c r="Y81" i="34"/>
  <c r="AC64" i="34"/>
  <c r="AC81" i="34"/>
  <c r="AG64" i="34"/>
  <c r="AG81" i="34"/>
  <c r="J65" i="34"/>
  <c r="N65" i="34"/>
  <c r="N84" i="34"/>
  <c r="R65" i="34"/>
  <c r="R84" i="34"/>
  <c r="V65" i="34"/>
  <c r="V84" i="34"/>
  <c r="Z65" i="34"/>
  <c r="AD65" i="34"/>
  <c r="AD84" i="34"/>
  <c r="R82" i="34"/>
  <c r="R83" i="34"/>
  <c r="H95" i="34"/>
  <c r="H94" i="34"/>
  <c r="X95" i="34"/>
  <c r="X94" i="34"/>
  <c r="T95" i="34"/>
  <c r="T94" i="34"/>
  <c r="AD82" i="34"/>
  <c r="AD83" i="34"/>
  <c r="AB95" i="34"/>
  <c r="AB94" i="34"/>
  <c r="V82" i="34"/>
  <c r="V83" i="34"/>
  <c r="AJ95" i="34"/>
  <c r="AJ94" i="34"/>
  <c r="Z82" i="34"/>
  <c r="Z83" i="34"/>
  <c r="J82" i="34"/>
  <c r="J83" i="34"/>
  <c r="P95" i="34"/>
  <c r="P94" i="34"/>
  <c r="AF95" i="34"/>
  <c r="AF94" i="34"/>
  <c r="Y82" i="34"/>
  <c r="Y83" i="34"/>
  <c r="S95" i="34"/>
  <c r="S94" i="34"/>
  <c r="AG86" i="34"/>
  <c r="AG85" i="34"/>
  <c r="AF83" i="34"/>
  <c r="AF82" i="34"/>
  <c r="Z95" i="34"/>
  <c r="Z94" i="34"/>
  <c r="AJ86" i="34"/>
  <c r="AJ85" i="34"/>
  <c r="S83" i="34"/>
  <c r="S82" i="34"/>
  <c r="AC94" i="34"/>
  <c r="AC95" i="34"/>
  <c r="N82" i="34"/>
  <c r="N83" i="34"/>
  <c r="AH98" i="34"/>
  <c r="AH97" i="34"/>
  <c r="X97" i="34"/>
  <c r="X98" i="34"/>
  <c r="Y98" i="34"/>
  <c r="Y97" i="34"/>
  <c r="AA91" i="34"/>
  <c r="AA92" i="34"/>
  <c r="R91" i="34"/>
  <c r="R92" i="34"/>
  <c r="K89" i="34"/>
  <c r="K88" i="34"/>
  <c r="Z104" i="34"/>
  <c r="Z103" i="34"/>
  <c r="O103" i="34"/>
  <c r="O104" i="34"/>
  <c r="X103" i="34"/>
  <c r="X104" i="34"/>
  <c r="Z84" i="34"/>
  <c r="J84" i="34"/>
  <c r="U81" i="34"/>
  <c r="AG100" i="34"/>
  <c r="AG101" i="34"/>
  <c r="Q100" i="34"/>
  <c r="Q101" i="34"/>
  <c r="AE95" i="34"/>
  <c r="AE94" i="34"/>
  <c r="O95" i="34"/>
  <c r="O94" i="34"/>
  <c r="AC86" i="34"/>
  <c r="AC85" i="34"/>
  <c r="M86" i="34"/>
  <c r="M85" i="34"/>
  <c r="AB83" i="34"/>
  <c r="AB82" i="34"/>
  <c r="L83" i="34"/>
  <c r="L82" i="34"/>
  <c r="X101" i="34"/>
  <c r="X100" i="34"/>
  <c r="H101" i="34"/>
  <c r="H100" i="34"/>
  <c r="V95" i="34"/>
  <c r="V94" i="34"/>
  <c r="AF86" i="34"/>
  <c r="AF85" i="34"/>
  <c r="P86" i="34"/>
  <c r="P85" i="34"/>
  <c r="AE83" i="34"/>
  <c r="AE82" i="34"/>
  <c r="O83" i="34"/>
  <c r="O82" i="34"/>
  <c r="AA101" i="34"/>
  <c r="AA100" i="34"/>
  <c r="K101" i="34"/>
  <c r="K100" i="34"/>
  <c r="Y93" i="34"/>
  <c r="I93" i="34"/>
  <c r="AC104" i="34"/>
  <c r="AC103" i="34"/>
  <c r="Z98" i="34"/>
  <c r="Z97" i="34"/>
  <c r="F39" i="34"/>
  <c r="L97" i="34"/>
  <c r="L98" i="34"/>
  <c r="AB97" i="34"/>
  <c r="AB98" i="34"/>
  <c r="M98" i="34"/>
  <c r="M97" i="34"/>
  <c r="AC98" i="34"/>
  <c r="AC97" i="34"/>
  <c r="AC88" i="34"/>
  <c r="AC89" i="34"/>
  <c r="M88" i="34"/>
  <c r="M89" i="34"/>
  <c r="W91" i="34"/>
  <c r="W92" i="34"/>
  <c r="G91" i="34"/>
  <c r="G92" i="34"/>
  <c r="AI86" i="34"/>
  <c r="AI85" i="34"/>
  <c r="Y104" i="34"/>
  <c r="Y103" i="34"/>
  <c r="O97" i="34"/>
  <c r="O98" i="34"/>
  <c r="AF88" i="34"/>
  <c r="AF89" i="34"/>
  <c r="P88" i="34"/>
  <c r="P89" i="34"/>
  <c r="AD91" i="34"/>
  <c r="AD92" i="34"/>
  <c r="N91" i="34"/>
  <c r="N92" i="34"/>
  <c r="N98" i="34"/>
  <c r="N97" i="34"/>
  <c r="W89" i="34"/>
  <c r="W88" i="34"/>
  <c r="G89" i="34"/>
  <c r="G88" i="34"/>
  <c r="U92" i="34"/>
  <c r="U91" i="34"/>
  <c r="N102" i="34"/>
  <c r="AD102" i="34"/>
  <c r="S102" i="34"/>
  <c r="AI102" i="34"/>
  <c r="L102" i="34"/>
  <c r="AB102" i="34"/>
  <c r="AH82" i="34"/>
  <c r="AH83" i="34"/>
  <c r="AD86" i="34"/>
  <c r="AD85" i="34"/>
  <c r="N86" i="34"/>
  <c r="N85" i="34"/>
  <c r="AI95" i="34"/>
  <c r="AI94" i="34"/>
  <c r="P83" i="34"/>
  <c r="P82" i="34"/>
  <c r="L101" i="34"/>
  <c r="L100" i="34"/>
  <c r="AI83" i="34"/>
  <c r="AI82" i="34"/>
  <c r="AE101" i="34"/>
  <c r="AE100" i="34"/>
  <c r="O101" i="34"/>
  <c r="O100" i="34"/>
  <c r="H97" i="34"/>
  <c r="H98" i="34"/>
  <c r="I98" i="34"/>
  <c r="I97" i="34"/>
  <c r="Q88" i="34"/>
  <c r="Q89" i="34"/>
  <c r="K91" i="34"/>
  <c r="K92" i="34"/>
  <c r="AJ88" i="34"/>
  <c r="AJ89" i="34"/>
  <c r="AH91" i="34"/>
  <c r="AH92" i="34"/>
  <c r="V98" i="34"/>
  <c r="V97" i="34"/>
  <c r="AA89" i="34"/>
  <c r="AA88" i="34"/>
  <c r="Y92" i="34"/>
  <c r="Y91" i="34"/>
  <c r="H103" i="34"/>
  <c r="H104" i="34"/>
  <c r="L95" i="34"/>
  <c r="L94" i="34"/>
  <c r="V86" i="34"/>
  <c r="V85" i="34"/>
  <c r="AG82" i="34"/>
  <c r="AG83" i="34"/>
  <c r="Q82" i="34"/>
  <c r="Q83" i="34"/>
  <c r="AC100" i="34"/>
  <c r="AC101" i="34"/>
  <c r="M100" i="34"/>
  <c r="M101" i="34"/>
  <c r="AA95" i="34"/>
  <c r="AA94" i="34"/>
  <c r="K95" i="34"/>
  <c r="K94" i="34"/>
  <c r="Y86" i="34"/>
  <c r="Y85" i="34"/>
  <c r="I86" i="34"/>
  <c r="I85" i="34"/>
  <c r="X83" i="34"/>
  <c r="X82" i="34"/>
  <c r="H83" i="34"/>
  <c r="H82" i="34"/>
  <c r="AJ101" i="34"/>
  <c r="AJ100" i="34"/>
  <c r="T101" i="34"/>
  <c r="T100" i="34"/>
  <c r="AH94" i="34"/>
  <c r="AH95" i="34"/>
  <c r="R95" i="34"/>
  <c r="R94" i="34"/>
  <c r="AB84" i="34"/>
  <c r="L84" i="34"/>
  <c r="AA83" i="34"/>
  <c r="AA82" i="34"/>
  <c r="K83" i="34"/>
  <c r="K82" i="34"/>
  <c r="W101" i="34"/>
  <c r="W100" i="34"/>
  <c r="G101" i="34"/>
  <c r="G100" i="34"/>
  <c r="U93" i="34"/>
  <c r="M102" i="34"/>
  <c r="F53" i="34"/>
  <c r="R98" i="34"/>
  <c r="R97" i="34"/>
  <c r="P97" i="34"/>
  <c r="P98" i="34"/>
  <c r="AF97" i="34"/>
  <c r="AF98" i="34"/>
  <c r="Q98" i="34"/>
  <c r="Q97" i="34"/>
  <c r="AG98" i="34"/>
  <c r="AG97" i="34"/>
  <c r="Y88" i="34"/>
  <c r="Y89" i="34"/>
  <c r="I88" i="34"/>
  <c r="I89" i="34"/>
  <c r="S91" i="34"/>
  <c r="S92" i="34"/>
  <c r="I104" i="34"/>
  <c r="I103" i="34"/>
  <c r="G97" i="34"/>
  <c r="G98" i="34"/>
  <c r="AB88" i="34"/>
  <c r="AB89" i="34"/>
  <c r="L88" i="34"/>
  <c r="L89" i="34"/>
  <c r="Z91" i="34"/>
  <c r="Z92" i="34"/>
  <c r="J91" i="34"/>
  <c r="J92" i="34"/>
  <c r="S86" i="34"/>
  <c r="S85" i="34"/>
  <c r="U102" i="34"/>
  <c r="AI89" i="34"/>
  <c r="AI88" i="34"/>
  <c r="S89" i="34"/>
  <c r="S88" i="34"/>
  <c r="AG92" i="34"/>
  <c r="AG91" i="34"/>
  <c r="Q92" i="34"/>
  <c r="Q91" i="34"/>
  <c r="AG104" i="34"/>
  <c r="AG103" i="34"/>
  <c r="R102" i="34"/>
  <c r="AH102" i="34"/>
  <c r="G102" i="34"/>
  <c r="F76" i="34"/>
  <c r="W102" i="34"/>
  <c r="P102" i="34"/>
  <c r="AF102" i="34"/>
  <c r="I82" i="34"/>
  <c r="I83" i="34"/>
  <c r="U100" i="34"/>
  <c r="U101" i="34"/>
  <c r="Q86" i="34"/>
  <c r="Q85" i="34"/>
  <c r="AB101" i="34"/>
  <c r="AB100" i="34"/>
  <c r="J95" i="34"/>
  <c r="J94" i="34"/>
  <c r="T86" i="34"/>
  <c r="T85" i="34"/>
  <c r="M95" i="34"/>
  <c r="M94" i="34"/>
  <c r="AI25" i="34"/>
  <c r="AF25" i="34"/>
  <c r="AB25" i="34"/>
  <c r="X25" i="34"/>
  <c r="T25" i="34"/>
  <c r="P25" i="34"/>
  <c r="L25" i="34"/>
  <c r="H25" i="34"/>
  <c r="AG25" i="34"/>
  <c r="Y25" i="34"/>
  <c r="Q25" i="34"/>
  <c r="AJ25" i="34"/>
  <c r="AE25" i="34"/>
  <c r="AA25" i="34"/>
  <c r="W25" i="34"/>
  <c r="S25" i="34"/>
  <c r="O25" i="34"/>
  <c r="K25" i="34"/>
  <c r="G25" i="34"/>
  <c r="I25" i="34"/>
  <c r="AH25" i="34"/>
  <c r="AD25" i="34"/>
  <c r="Z25" i="34"/>
  <c r="V25" i="34"/>
  <c r="R25" i="34"/>
  <c r="N25" i="34"/>
  <c r="J25" i="34"/>
  <c r="AC25" i="34"/>
  <c r="U25" i="34"/>
  <c r="M25" i="34"/>
  <c r="K85" i="34"/>
  <c r="K86" i="34"/>
  <c r="W97" i="34"/>
  <c r="W98" i="34"/>
  <c r="T88" i="34"/>
  <c r="T89" i="34"/>
  <c r="G85" i="34"/>
  <c r="G86" i="34"/>
  <c r="I92" i="34"/>
  <c r="I91" i="34"/>
  <c r="J104" i="34"/>
  <c r="J103" i="34"/>
  <c r="AE103" i="34"/>
  <c r="AE104" i="34"/>
  <c r="R85" i="34"/>
  <c r="R86" i="34"/>
  <c r="AC82" i="34"/>
  <c r="AC106" i="34"/>
  <c r="AC83" i="34"/>
  <c r="M82" i="34"/>
  <c r="M83" i="34"/>
  <c r="Y100" i="34"/>
  <c r="Y101" i="34"/>
  <c r="I100" i="34"/>
  <c r="I101" i="34"/>
  <c r="W93" i="34"/>
  <c r="G93" i="34"/>
  <c r="F65" i="34"/>
  <c r="U84" i="34"/>
  <c r="AJ83" i="34"/>
  <c r="AJ82" i="34"/>
  <c r="T83" i="34"/>
  <c r="T82" i="34"/>
  <c r="AF101" i="34"/>
  <c r="AF100" i="34"/>
  <c r="P101" i="34"/>
  <c r="P100" i="34"/>
  <c r="AD93" i="34"/>
  <c r="N93" i="34"/>
  <c r="X86" i="34"/>
  <c r="X85" i="34"/>
  <c r="H85" i="34"/>
  <c r="H86" i="34"/>
  <c r="W81" i="34"/>
  <c r="G81" i="34"/>
  <c r="AI101" i="34"/>
  <c r="AI100" i="34"/>
  <c r="S101" i="34"/>
  <c r="S100" i="34"/>
  <c r="AG94" i="34"/>
  <c r="AG95" i="34"/>
  <c r="Q94" i="34"/>
  <c r="Q95" i="34"/>
  <c r="J98" i="34"/>
  <c r="J97" i="34"/>
  <c r="T97" i="34"/>
  <c r="T98" i="34"/>
  <c r="AJ97" i="34"/>
  <c r="AJ98" i="34"/>
  <c r="U98" i="34"/>
  <c r="U97" i="34"/>
  <c r="U88" i="34"/>
  <c r="U89" i="34"/>
  <c r="AE91" i="34"/>
  <c r="AE92" i="34"/>
  <c r="O91" i="34"/>
  <c r="O92" i="34"/>
  <c r="AA86" i="34"/>
  <c r="AA85" i="34"/>
  <c r="X88" i="34"/>
  <c r="X89" i="34"/>
  <c r="H88" i="34"/>
  <c r="H89" i="34"/>
  <c r="V91" i="34"/>
  <c r="V92" i="34"/>
  <c r="W86" i="34"/>
  <c r="W85" i="34"/>
  <c r="AH85" i="34"/>
  <c r="AH86" i="34"/>
  <c r="AD98" i="34"/>
  <c r="AD97" i="34"/>
  <c r="AE89" i="34"/>
  <c r="AE88" i="34"/>
  <c r="O89" i="34"/>
  <c r="O88" i="34"/>
  <c r="AC92" i="34"/>
  <c r="AC91" i="34"/>
  <c r="M92" i="34"/>
  <c r="M91" i="34"/>
  <c r="Q104" i="34"/>
  <c r="Q103" i="34"/>
  <c r="V102" i="34"/>
  <c r="K102" i="34"/>
  <c r="AA102" i="34"/>
  <c r="T102" i="34"/>
  <c r="AJ102" i="34"/>
  <c r="W95" i="34"/>
  <c r="W94" i="34"/>
  <c r="G79" i="34"/>
  <c r="AD104" i="34"/>
  <c r="AD103" i="34"/>
  <c r="AJ40" i="34"/>
  <c r="AJ79" i="34"/>
  <c r="AF40" i="34"/>
  <c r="AB40" i="34"/>
  <c r="X40" i="34"/>
  <c r="T40" i="34"/>
  <c r="P40" i="34"/>
  <c r="L40" i="34"/>
  <c r="H40" i="34"/>
  <c r="AI40" i="34"/>
  <c r="AI79" i="34"/>
  <c r="AE40" i="34"/>
  <c r="AA40" i="34"/>
  <c r="W40" i="34"/>
  <c r="S40" i="34"/>
  <c r="S79" i="34"/>
  <c r="O40" i="34"/>
  <c r="K40" i="34"/>
  <c r="G40" i="34"/>
  <c r="AC40" i="34"/>
  <c r="AC79" i="34"/>
  <c r="U40" i="34"/>
  <c r="M40" i="34"/>
  <c r="AH40" i="34"/>
  <c r="Z40" i="34"/>
  <c r="Z79" i="34"/>
  <c r="R40" i="34"/>
  <c r="J40" i="34"/>
  <c r="J79" i="34"/>
  <c r="AD40" i="34"/>
  <c r="V40" i="34"/>
  <c r="V79" i="34"/>
  <c r="N40" i="34"/>
  <c r="AG40" i="34"/>
  <c r="Y40" i="34"/>
  <c r="Q40" i="34"/>
  <c r="Q79" i="34"/>
  <c r="I40" i="34"/>
  <c r="K103" i="34"/>
  <c r="K104" i="34"/>
  <c r="G83" i="34"/>
  <c r="G82" i="34"/>
  <c r="U86" i="34"/>
  <c r="U85" i="34"/>
  <c r="AF103" i="34"/>
  <c r="AF106" i="34"/>
  <c r="AF104" i="34"/>
  <c r="G103" i="34"/>
  <c r="G104" i="34"/>
  <c r="AI54" i="34"/>
  <c r="AE54" i="34"/>
  <c r="AA54" i="34"/>
  <c r="AA79" i="34"/>
  <c r="W54" i="34"/>
  <c r="S54" i="34"/>
  <c r="O54" i="34"/>
  <c r="K54" i="34"/>
  <c r="K79" i="34"/>
  <c r="G54" i="34"/>
  <c r="AH54" i="34"/>
  <c r="AD54" i="34"/>
  <c r="Z54" i="34"/>
  <c r="V54" i="34"/>
  <c r="R54" i="34"/>
  <c r="N54" i="34"/>
  <c r="N79" i="34"/>
  <c r="J54" i="34"/>
  <c r="AG54" i="34"/>
  <c r="AC54" i="34"/>
  <c r="Y54" i="34"/>
  <c r="Y79" i="34"/>
  <c r="U54" i="34"/>
  <c r="U79" i="34"/>
  <c r="Q54" i="34"/>
  <c r="M54" i="34"/>
  <c r="M79" i="34"/>
  <c r="I54" i="34"/>
  <c r="AF54" i="34"/>
  <c r="AF79" i="34"/>
  <c r="P54" i="34"/>
  <c r="AJ54" i="34"/>
  <c r="AB54" i="34"/>
  <c r="AB79" i="34"/>
  <c r="L54" i="34"/>
  <c r="T54" i="34"/>
  <c r="X54" i="34"/>
  <c r="H54" i="34"/>
  <c r="AB86" i="34"/>
  <c r="AB85" i="34"/>
  <c r="AG106" i="34"/>
  <c r="L103" i="34"/>
  <c r="L104" i="34"/>
  <c r="N104" i="34"/>
  <c r="N103" i="34"/>
  <c r="I94" i="34"/>
  <c r="I95" i="34"/>
  <c r="AE106" i="34"/>
  <c r="U82" i="34"/>
  <c r="U83" i="34"/>
  <c r="AD95" i="34"/>
  <c r="AD94" i="34"/>
  <c r="W79" i="34"/>
  <c r="AJ78" i="34"/>
  <c r="AF78" i="34"/>
  <c r="AB78" i="34"/>
  <c r="X78" i="34"/>
  <c r="T78" i="34"/>
  <c r="P78" i="34"/>
  <c r="L78" i="34"/>
  <c r="H78" i="34"/>
  <c r="AI78" i="34"/>
  <c r="AE78" i="34"/>
  <c r="AA78" i="34"/>
  <c r="W78" i="34"/>
  <c r="S78" i="34"/>
  <c r="O78" i="34"/>
  <c r="K78" i="34"/>
  <c r="G78" i="34"/>
  <c r="AH78" i="34"/>
  <c r="Z78" i="34"/>
  <c r="R78" i="34"/>
  <c r="R79" i="34"/>
  <c r="J78" i="34"/>
  <c r="AG78" i="34"/>
  <c r="Y78" i="34"/>
  <c r="Q78" i="34"/>
  <c r="I78" i="34"/>
  <c r="AD78" i="34"/>
  <c r="V78" i="34"/>
  <c r="N78" i="34"/>
  <c r="M78" i="34"/>
  <c r="AC78" i="34"/>
  <c r="U78" i="34"/>
  <c r="K106" i="34"/>
  <c r="L85" i="34"/>
  <c r="L106" i="34"/>
  <c r="L86" i="34"/>
  <c r="AB103" i="34"/>
  <c r="AB104" i="34"/>
  <c r="AJ103" i="34"/>
  <c r="AJ104" i="34"/>
  <c r="V104" i="34"/>
  <c r="V103" i="34"/>
  <c r="V106" i="34"/>
  <c r="W83" i="34"/>
  <c r="W82" i="34"/>
  <c r="AJ66" i="34"/>
  <c r="AF66" i="34"/>
  <c r="AB66" i="34"/>
  <c r="X66" i="34"/>
  <c r="T66" i="34"/>
  <c r="P66" i="34"/>
  <c r="P79" i="34"/>
  <c r="L66" i="34"/>
  <c r="H66" i="34"/>
  <c r="AI66" i="34"/>
  <c r="AE66" i="34"/>
  <c r="AE79" i="34"/>
  <c r="AA66" i="34"/>
  <c r="W66" i="34"/>
  <c r="S66" i="34"/>
  <c r="O66" i="34"/>
  <c r="O79" i="34"/>
  <c r="K66" i="34"/>
  <c r="G66" i="34"/>
  <c r="AH66" i="34"/>
  <c r="AD66" i="34"/>
  <c r="AD79" i="34"/>
  <c r="Z66" i="34"/>
  <c r="V66" i="34"/>
  <c r="R66" i="34"/>
  <c r="N66" i="34"/>
  <c r="J66" i="34"/>
  <c r="AG66" i="34"/>
  <c r="Q66" i="34"/>
  <c r="U66" i="34"/>
  <c r="AC66" i="34"/>
  <c r="M66" i="34"/>
  <c r="Y66" i="34"/>
  <c r="I66" i="34"/>
  <c r="AH79" i="34"/>
  <c r="AG79" i="34"/>
  <c r="T79" i="34"/>
  <c r="P103" i="34"/>
  <c r="P104" i="34"/>
  <c r="AH104" i="34"/>
  <c r="AH103" i="34"/>
  <c r="U104" i="34"/>
  <c r="U103" i="34"/>
  <c r="M104" i="34"/>
  <c r="M103" i="34"/>
  <c r="M106" i="34"/>
  <c r="H106" i="34"/>
  <c r="AI106" i="34"/>
  <c r="P106" i="34"/>
  <c r="AI103" i="34"/>
  <c r="AI104" i="34"/>
  <c r="Y94" i="34"/>
  <c r="Y95" i="34"/>
  <c r="J86" i="34"/>
  <c r="J85" i="34"/>
  <c r="J106" i="34"/>
  <c r="S106" i="34"/>
  <c r="AA103" i="34"/>
  <c r="AA106" i="34"/>
  <c r="AA104" i="34"/>
  <c r="L79" i="34"/>
  <c r="I106" i="34"/>
  <c r="X106" i="34"/>
  <c r="T103" i="34"/>
  <c r="T106" i="34"/>
  <c r="T104" i="34"/>
  <c r="N95" i="34"/>
  <c r="N94" i="34"/>
  <c r="AJ106" i="34"/>
  <c r="G95" i="34"/>
  <c r="G94" i="34"/>
  <c r="I79" i="34"/>
  <c r="H79" i="34"/>
  <c r="X79" i="34"/>
  <c r="W103" i="34"/>
  <c r="W104" i="34"/>
  <c r="R104" i="34"/>
  <c r="R103" i="34"/>
  <c r="U94" i="34"/>
  <c r="U95" i="34"/>
  <c r="Q106" i="34"/>
  <c r="AH106" i="34"/>
  <c r="S103" i="34"/>
  <c r="S104" i="34"/>
  <c r="O106" i="34"/>
  <c r="AB106" i="34"/>
  <c r="Z86" i="34"/>
  <c r="Z85" i="34"/>
  <c r="Z106" i="34"/>
  <c r="N106" i="34"/>
  <c r="Y106" i="34"/>
  <c r="AD106" i="34"/>
  <c r="R106" i="34"/>
  <c r="U106" i="34"/>
  <c r="W106" i="34"/>
  <c r="G106" i="34"/>
  <c r="F79" i="34"/>
  <c r="Q9" i="12"/>
  <c r="S42" i="19"/>
  <c r="S41" i="19"/>
  <c r="S40" i="19"/>
  <c r="S39" i="19"/>
  <c r="S38" i="19"/>
  <c r="S37" i="19"/>
  <c r="S36" i="19"/>
  <c r="S35" i="19"/>
  <c r="S34" i="19"/>
  <c r="S33" i="19"/>
  <c r="S32" i="19"/>
  <c r="S31" i="19"/>
  <c r="S30" i="19"/>
  <c r="S29" i="19"/>
  <c r="S28" i="19"/>
  <c r="S27" i="19"/>
  <c r="S26" i="19"/>
  <c r="S25" i="19"/>
  <c r="S24" i="19"/>
  <c r="S23" i="19"/>
  <c r="S22" i="19"/>
  <c r="S21" i="19"/>
  <c r="S20" i="19"/>
  <c r="S19" i="19"/>
  <c r="S18" i="19"/>
  <c r="S17" i="19"/>
  <c r="S16" i="19"/>
  <c r="S15" i="19"/>
  <c r="S14" i="19"/>
  <c r="S13" i="19"/>
  <c r="S12" i="19"/>
  <c r="S11" i="19"/>
  <c r="S10" i="19"/>
  <c r="O11" i="3"/>
  <c r="R11" i="3"/>
  <c r="U11" i="3"/>
  <c r="X11" i="3"/>
  <c r="AE11" i="3"/>
  <c r="AA11" i="3"/>
  <c r="AD11" i="3"/>
  <c r="AK11" i="3"/>
  <c r="AR11" i="3"/>
  <c r="AN11" i="3"/>
  <c r="AQ11" i="3"/>
  <c r="O12" i="3"/>
  <c r="AE12" i="3"/>
  <c r="R12" i="3"/>
  <c r="U12" i="3"/>
  <c r="X12" i="3"/>
  <c r="AA12" i="3"/>
  <c r="AD12" i="3"/>
  <c r="AK12" i="3"/>
  <c r="AR12" i="3"/>
  <c r="AN12" i="3"/>
  <c r="AQ12" i="3"/>
  <c r="O13" i="3"/>
  <c r="AE13" i="3"/>
  <c r="R13" i="3"/>
  <c r="U13" i="3"/>
  <c r="X13" i="3"/>
  <c r="AA13" i="3"/>
  <c r="AD13" i="3"/>
  <c r="AK13" i="3"/>
  <c r="AR13" i="3"/>
  <c r="AN13" i="3"/>
  <c r="AQ13" i="3"/>
  <c r="O14" i="3"/>
  <c r="R14" i="3"/>
  <c r="U14" i="3"/>
  <c r="X14" i="3"/>
  <c r="AA14" i="3"/>
  <c r="AD14" i="3"/>
  <c r="AE14" i="3"/>
  <c r="AK14" i="3"/>
  <c r="AN14" i="3"/>
  <c r="AQ14" i="3"/>
  <c r="AR14" i="3"/>
  <c r="O15" i="3"/>
  <c r="R15" i="3"/>
  <c r="U15" i="3"/>
  <c r="X15" i="3"/>
  <c r="AE15" i="3"/>
  <c r="AA15" i="3"/>
  <c r="AD15" i="3"/>
  <c r="AK15" i="3"/>
  <c r="AR15" i="3"/>
  <c r="AN15" i="3"/>
  <c r="AQ15" i="3"/>
  <c r="O16" i="3"/>
  <c r="AE16" i="3"/>
  <c r="R16" i="3"/>
  <c r="U16" i="3"/>
  <c r="X16" i="3"/>
  <c r="AA16" i="3"/>
  <c r="AD16" i="3"/>
  <c r="AK16" i="3"/>
  <c r="AR16" i="3"/>
  <c r="AN16" i="3"/>
  <c r="AQ16" i="3"/>
  <c r="O17" i="3"/>
  <c r="AE17" i="3"/>
  <c r="R17" i="3"/>
  <c r="U17" i="3"/>
  <c r="X17" i="3"/>
  <c r="AA17" i="3"/>
  <c r="AD17" i="3"/>
  <c r="AK17" i="3"/>
  <c r="AR17" i="3"/>
  <c r="AN17" i="3"/>
  <c r="AQ17" i="3"/>
  <c r="O18" i="3"/>
  <c r="R18" i="3"/>
  <c r="U18" i="3"/>
  <c r="X18" i="3"/>
  <c r="AA18" i="3"/>
  <c r="AD18" i="3"/>
  <c r="AE18" i="3"/>
  <c r="AK18" i="3"/>
  <c r="AN18" i="3"/>
  <c r="AQ18" i="3"/>
  <c r="AR18" i="3"/>
  <c r="O19" i="3"/>
  <c r="R19" i="3"/>
  <c r="U19" i="3"/>
  <c r="X19" i="3"/>
  <c r="AE19" i="3"/>
  <c r="AA19" i="3"/>
  <c r="AD19" i="3"/>
  <c r="AK19" i="3"/>
  <c r="AR19" i="3"/>
  <c r="AN19" i="3"/>
  <c r="AQ19" i="3"/>
  <c r="O20" i="3"/>
  <c r="AE20" i="3"/>
  <c r="R20" i="3"/>
  <c r="U20" i="3"/>
  <c r="X20" i="3"/>
  <c r="AA20" i="3"/>
  <c r="AD20" i="3"/>
  <c r="AK20" i="3"/>
  <c r="AR20" i="3"/>
  <c r="AN20" i="3"/>
  <c r="AQ20" i="3"/>
  <c r="O21" i="3"/>
  <c r="AE21" i="3"/>
  <c r="R21" i="3"/>
  <c r="U21" i="3"/>
  <c r="X21" i="3"/>
  <c r="AA21" i="3"/>
  <c r="AD21" i="3"/>
  <c r="AK21" i="3"/>
  <c r="AR21" i="3"/>
  <c r="AN21" i="3"/>
  <c r="AQ21" i="3"/>
  <c r="O22" i="3"/>
  <c r="R22" i="3"/>
  <c r="U22" i="3"/>
  <c r="X22" i="3"/>
  <c r="AA22" i="3"/>
  <c r="AD22" i="3"/>
  <c r="AE22" i="3"/>
  <c r="AK22" i="3"/>
  <c r="AN22" i="3"/>
  <c r="AQ22" i="3"/>
  <c r="AR22" i="3"/>
  <c r="O23" i="3"/>
  <c r="R23" i="3"/>
  <c r="U23" i="3"/>
  <c r="X23" i="3"/>
  <c r="AE23" i="3"/>
  <c r="AA23" i="3"/>
  <c r="AD23" i="3"/>
  <c r="AK23" i="3"/>
  <c r="AR23" i="3"/>
  <c r="AN23" i="3"/>
  <c r="AQ23" i="3"/>
  <c r="O24" i="3"/>
  <c r="AE24" i="3"/>
  <c r="R24" i="3"/>
  <c r="U24" i="3"/>
  <c r="X24" i="3"/>
  <c r="AA24" i="3"/>
  <c r="AD24" i="3"/>
  <c r="AK24" i="3"/>
  <c r="AN24" i="3"/>
  <c r="AR24" i="3"/>
  <c r="AQ24" i="3"/>
  <c r="O25" i="3"/>
  <c r="R25" i="3"/>
  <c r="AE25" i="3"/>
  <c r="U25" i="3"/>
  <c r="X25" i="3"/>
  <c r="AA25" i="3"/>
  <c r="AD25" i="3"/>
  <c r="AK25" i="3"/>
  <c r="AN25" i="3"/>
  <c r="AQ25" i="3"/>
  <c r="AR25" i="3"/>
  <c r="O26" i="3"/>
  <c r="R26" i="3"/>
  <c r="U26" i="3"/>
  <c r="X26" i="3"/>
  <c r="AA26" i="3"/>
  <c r="AD26" i="3"/>
  <c r="AE26" i="3"/>
  <c r="AK26" i="3"/>
  <c r="AN26" i="3"/>
  <c r="AQ26" i="3"/>
  <c r="AR26" i="3"/>
  <c r="O27" i="3"/>
  <c r="R27" i="3"/>
  <c r="U27" i="3"/>
  <c r="X27" i="3"/>
  <c r="AE27" i="3"/>
  <c r="AA27" i="3"/>
  <c r="AD27" i="3"/>
  <c r="AK27" i="3"/>
  <c r="AR27" i="3"/>
  <c r="AN27" i="3"/>
  <c r="AQ27" i="3"/>
  <c r="O28" i="3"/>
  <c r="AE28" i="3"/>
  <c r="R28" i="3"/>
  <c r="U28" i="3"/>
  <c r="X28" i="3"/>
  <c r="AA28" i="3"/>
  <c r="AD28" i="3"/>
  <c r="AK28" i="3"/>
  <c r="AN28" i="3"/>
  <c r="AR28" i="3"/>
  <c r="AQ28" i="3"/>
  <c r="O29" i="3"/>
  <c r="R29" i="3"/>
  <c r="AE29" i="3"/>
  <c r="U29" i="3"/>
  <c r="X29" i="3"/>
  <c r="AA29" i="3"/>
  <c r="AD29" i="3"/>
  <c r="AK29" i="3"/>
  <c r="AN29" i="3"/>
  <c r="AQ29" i="3"/>
  <c r="AR29" i="3"/>
  <c r="O30" i="3"/>
  <c r="R30" i="3"/>
  <c r="U30" i="3"/>
  <c r="X30" i="3"/>
  <c r="AA30" i="3"/>
  <c r="AD30" i="3"/>
  <c r="AE30" i="3"/>
  <c r="AK30" i="3"/>
  <c r="AN30" i="3"/>
  <c r="AQ30" i="3"/>
  <c r="AR30" i="3"/>
  <c r="O31" i="3"/>
  <c r="AE31" i="3"/>
  <c r="R31" i="3"/>
  <c r="U31" i="3"/>
  <c r="X31" i="3"/>
  <c r="AA31" i="3"/>
  <c r="AD31" i="3"/>
  <c r="AK31" i="3"/>
  <c r="AR31" i="3"/>
  <c r="AN31" i="3"/>
  <c r="AQ31" i="3"/>
  <c r="O32" i="3"/>
  <c r="AE32" i="3"/>
  <c r="R32" i="3"/>
  <c r="U32" i="3"/>
  <c r="X32" i="3"/>
  <c r="AA32" i="3"/>
  <c r="AD32" i="3"/>
  <c r="AK32" i="3"/>
  <c r="AN32" i="3"/>
  <c r="AR32" i="3"/>
  <c r="AQ32" i="3"/>
  <c r="O33" i="3"/>
  <c r="R33" i="3"/>
  <c r="AE33" i="3"/>
  <c r="U33" i="3"/>
  <c r="X33" i="3"/>
  <c r="AA33" i="3"/>
  <c r="AD33" i="3"/>
  <c r="AK33" i="3"/>
  <c r="AN33" i="3"/>
  <c r="AQ33" i="3"/>
  <c r="AR33" i="3"/>
  <c r="O34" i="3"/>
  <c r="R34" i="3"/>
  <c r="U34" i="3"/>
  <c r="AE34" i="3"/>
  <c r="X34" i="3"/>
  <c r="AA34" i="3"/>
  <c r="AD34" i="3"/>
  <c r="AK34" i="3"/>
  <c r="AN34" i="3"/>
  <c r="AQ34" i="3"/>
  <c r="AR34" i="3"/>
  <c r="O35" i="3"/>
  <c r="AE35" i="3"/>
  <c r="R35" i="3"/>
  <c r="U35" i="3"/>
  <c r="X35" i="3"/>
  <c r="AA35" i="3"/>
  <c r="AD35" i="3"/>
  <c r="AK35" i="3"/>
  <c r="AR35" i="3"/>
  <c r="AN35" i="3"/>
  <c r="AQ35" i="3"/>
  <c r="O36" i="3"/>
  <c r="AE36" i="3"/>
  <c r="R36" i="3"/>
  <c r="U36" i="3"/>
  <c r="X36" i="3"/>
  <c r="AA36" i="3"/>
  <c r="AD36" i="3"/>
  <c r="AK36" i="3"/>
  <c r="AN36" i="3"/>
  <c r="AR36" i="3"/>
  <c r="AQ36" i="3"/>
  <c r="O37" i="3"/>
  <c r="R37" i="3"/>
  <c r="AE37" i="3"/>
  <c r="U37" i="3"/>
  <c r="X37" i="3"/>
  <c r="AA37" i="3"/>
  <c r="AD37" i="3"/>
  <c r="AK37" i="3"/>
  <c r="AN37" i="3"/>
  <c r="AQ37" i="3"/>
  <c r="AR37" i="3"/>
  <c r="O38" i="3"/>
  <c r="R38" i="3"/>
  <c r="U38" i="3"/>
  <c r="AE38" i="3"/>
  <c r="X38" i="3"/>
  <c r="AA38" i="3"/>
  <c r="AD38" i="3"/>
  <c r="AK38" i="3"/>
  <c r="AN38" i="3"/>
  <c r="AQ38" i="3"/>
  <c r="AR38" i="3"/>
  <c r="O39" i="3"/>
  <c r="R39" i="3"/>
  <c r="U39" i="3"/>
  <c r="X39" i="3"/>
  <c r="AE39" i="3"/>
  <c r="AA39" i="3"/>
  <c r="AD39" i="3"/>
  <c r="AK39" i="3"/>
  <c r="AR39" i="3"/>
  <c r="AN39" i="3"/>
  <c r="AQ39" i="3"/>
  <c r="O40" i="3"/>
  <c r="AE40" i="3"/>
  <c r="R40" i="3"/>
  <c r="U40" i="3"/>
  <c r="X40" i="3"/>
  <c r="AA40" i="3"/>
  <c r="AD40" i="3"/>
  <c r="AK40" i="3"/>
  <c r="AN40" i="3"/>
  <c r="AR40" i="3"/>
  <c r="AQ40" i="3"/>
  <c r="O41" i="3"/>
  <c r="R41" i="3"/>
  <c r="AE41" i="3"/>
  <c r="U41" i="3"/>
  <c r="X41" i="3"/>
  <c r="AA41" i="3"/>
  <c r="AD41" i="3"/>
  <c r="AK41" i="3"/>
  <c r="AN41" i="3"/>
  <c r="AQ41" i="3"/>
  <c r="AR41" i="3"/>
  <c r="O42" i="3"/>
  <c r="R42" i="3"/>
  <c r="U42" i="3"/>
  <c r="X42" i="3"/>
  <c r="AA42" i="3"/>
  <c r="AD42" i="3"/>
  <c r="AE42" i="3"/>
  <c r="AK42" i="3"/>
  <c r="AN42" i="3"/>
  <c r="AQ42" i="3"/>
  <c r="AR42" i="3"/>
  <c r="O43" i="3"/>
  <c r="R43" i="3"/>
  <c r="U43" i="3"/>
  <c r="X43" i="3"/>
  <c r="AE43" i="3"/>
  <c r="AA43" i="3"/>
  <c r="AD43" i="3"/>
  <c r="AK43" i="3"/>
  <c r="AR43" i="3"/>
  <c r="AN43" i="3"/>
  <c r="AQ43" i="3"/>
  <c r="O11" i="27"/>
  <c r="AE11" i="27"/>
  <c r="R11" i="27"/>
  <c r="U11" i="27"/>
  <c r="X11" i="27"/>
  <c r="AA11" i="27"/>
  <c r="AD11" i="27"/>
  <c r="AK11" i="27"/>
  <c r="AN11" i="27"/>
  <c r="AR11" i="27"/>
  <c r="AQ11" i="27"/>
  <c r="O12" i="27"/>
  <c r="R12" i="27"/>
  <c r="AE12" i="27"/>
  <c r="U12" i="27"/>
  <c r="X12" i="27"/>
  <c r="AA12" i="27"/>
  <c r="AD12" i="27"/>
  <c r="AK12" i="27"/>
  <c r="AN12" i="27"/>
  <c r="AQ12" i="27"/>
  <c r="AR12" i="27"/>
  <c r="O13" i="27"/>
  <c r="R13" i="27"/>
  <c r="U13" i="27"/>
  <c r="AE13" i="27"/>
  <c r="X13" i="27"/>
  <c r="AA13" i="27"/>
  <c r="AD13" i="27"/>
  <c r="AK13" i="27"/>
  <c r="AN13" i="27"/>
  <c r="AQ13" i="27"/>
  <c r="AR13" i="27"/>
  <c r="O14" i="27"/>
  <c r="R14" i="27"/>
  <c r="U14" i="27"/>
  <c r="X14" i="27"/>
  <c r="AE14" i="27"/>
  <c r="AA14" i="27"/>
  <c r="AD14" i="27"/>
  <c r="AK14" i="27"/>
  <c r="AR14" i="27"/>
  <c r="AN14" i="27"/>
  <c r="AQ14" i="27"/>
  <c r="O15" i="27"/>
  <c r="AE15" i="27"/>
  <c r="R15" i="27"/>
  <c r="U15" i="27"/>
  <c r="X15" i="27"/>
  <c r="AA15" i="27"/>
  <c r="AD15" i="27"/>
  <c r="AK15" i="27"/>
  <c r="AN15" i="27"/>
  <c r="AR15" i="27"/>
  <c r="AQ15" i="27"/>
  <c r="O16" i="27"/>
  <c r="R16" i="27"/>
  <c r="AE16" i="27"/>
  <c r="U16" i="27"/>
  <c r="X16" i="27"/>
  <c r="AA16" i="27"/>
  <c r="AD16" i="27"/>
  <c r="AK16" i="27"/>
  <c r="AN16" i="27"/>
  <c r="AQ16" i="27"/>
  <c r="AR16" i="27"/>
  <c r="O17" i="27"/>
  <c r="R17" i="27"/>
  <c r="U17" i="27"/>
  <c r="X17" i="27"/>
  <c r="AA17" i="27"/>
  <c r="AD17" i="27"/>
  <c r="AE17" i="27"/>
  <c r="AK17" i="27"/>
  <c r="AN17" i="27"/>
  <c r="AQ17" i="27"/>
  <c r="AR17" i="27"/>
  <c r="O18" i="27"/>
  <c r="R18" i="27"/>
  <c r="U18" i="27"/>
  <c r="X18" i="27"/>
  <c r="AE18" i="27"/>
  <c r="AA18" i="27"/>
  <c r="AD18" i="27"/>
  <c r="AK18" i="27"/>
  <c r="AR18" i="27"/>
  <c r="AN18" i="27"/>
  <c r="AQ18" i="27"/>
  <c r="O19" i="27"/>
  <c r="AE19" i="27"/>
  <c r="R19" i="27"/>
  <c r="U19" i="27"/>
  <c r="X19" i="27"/>
  <c r="AA19" i="27"/>
  <c r="AD19" i="27"/>
  <c r="AK19" i="27"/>
  <c r="AN19" i="27"/>
  <c r="AR19" i="27"/>
  <c r="AQ19" i="27"/>
  <c r="O20" i="27"/>
  <c r="R20" i="27"/>
  <c r="AE20" i="27"/>
  <c r="U20" i="27"/>
  <c r="X20" i="27"/>
  <c r="AA20" i="27"/>
  <c r="AD20" i="27"/>
  <c r="AK20" i="27"/>
  <c r="AN20" i="27"/>
  <c r="AQ20" i="27"/>
  <c r="AR20" i="27"/>
  <c r="O21" i="27"/>
  <c r="R21" i="27"/>
  <c r="U21" i="27"/>
  <c r="X21" i="27"/>
  <c r="AA21" i="27"/>
  <c r="AD21" i="27"/>
  <c r="AE21" i="27"/>
  <c r="AK21" i="27"/>
  <c r="AN21" i="27"/>
  <c r="AQ21" i="27"/>
  <c r="AR21" i="27"/>
  <c r="O22" i="27"/>
  <c r="R22" i="27"/>
  <c r="U22" i="27"/>
  <c r="X22" i="27"/>
  <c r="AE22" i="27"/>
  <c r="AA22" i="27"/>
  <c r="AD22" i="27"/>
  <c r="AK22" i="27"/>
  <c r="AR22" i="27"/>
  <c r="AN22" i="27"/>
  <c r="AQ22" i="27"/>
  <c r="O23" i="27"/>
  <c r="AE23" i="27"/>
  <c r="R23" i="27"/>
  <c r="U23" i="27"/>
  <c r="X23" i="27"/>
  <c r="AA23" i="27"/>
  <c r="AD23" i="27"/>
  <c r="AK23" i="27"/>
  <c r="AN23" i="27"/>
  <c r="AR23" i="27"/>
  <c r="AQ23" i="27"/>
  <c r="O24" i="27"/>
  <c r="R24" i="27"/>
  <c r="AE24" i="27"/>
  <c r="U24" i="27"/>
  <c r="X24" i="27"/>
  <c r="AA24" i="27"/>
  <c r="AD24" i="27"/>
  <c r="AK24" i="27"/>
  <c r="AN24" i="27"/>
  <c r="AQ24" i="27"/>
  <c r="AR24" i="27"/>
  <c r="O25" i="27"/>
  <c r="R25" i="27"/>
  <c r="U25" i="27"/>
  <c r="X25" i="27"/>
  <c r="AA25" i="27"/>
  <c r="AD25" i="27"/>
  <c r="AE25" i="27"/>
  <c r="AK25" i="27"/>
  <c r="AN25" i="27"/>
  <c r="AQ25" i="27"/>
  <c r="AR25" i="27"/>
  <c r="O26" i="27"/>
  <c r="R26" i="27"/>
  <c r="U26" i="27"/>
  <c r="X26" i="27"/>
  <c r="AE26" i="27"/>
  <c r="AA26" i="27"/>
  <c r="AD26" i="27"/>
  <c r="AK26" i="27"/>
  <c r="AR26" i="27"/>
  <c r="AN26" i="27"/>
  <c r="AQ26" i="27"/>
  <c r="O27" i="27"/>
  <c r="AE27" i="27"/>
  <c r="R27" i="27"/>
  <c r="U27" i="27"/>
  <c r="X27" i="27"/>
  <c r="AA27" i="27"/>
  <c r="AD27" i="27"/>
  <c r="AK27" i="27"/>
  <c r="AR27" i="27"/>
  <c r="AN27" i="27"/>
  <c r="AQ27" i="27"/>
  <c r="O28" i="27"/>
  <c r="R28" i="27"/>
  <c r="AE28" i="27"/>
  <c r="U28" i="27"/>
  <c r="X28" i="27"/>
  <c r="AA28" i="27"/>
  <c r="AD28" i="27"/>
  <c r="AK28" i="27"/>
  <c r="AN28" i="27"/>
  <c r="AQ28" i="27"/>
  <c r="AR28" i="27"/>
  <c r="O29" i="27"/>
  <c r="R29" i="27"/>
  <c r="U29" i="27"/>
  <c r="X29" i="27"/>
  <c r="AA29" i="27"/>
  <c r="AD29" i="27"/>
  <c r="AE29" i="27"/>
  <c r="AK29" i="27"/>
  <c r="AN29" i="27"/>
  <c r="AQ29" i="27"/>
  <c r="AR29" i="27"/>
  <c r="O30" i="27"/>
  <c r="AE30" i="27"/>
  <c r="R30" i="27"/>
  <c r="U30" i="27"/>
  <c r="X30" i="27"/>
  <c r="AA30" i="27"/>
  <c r="AD30" i="27"/>
  <c r="AK30" i="27"/>
  <c r="AR30" i="27"/>
  <c r="AN30" i="27"/>
  <c r="AQ30" i="27"/>
  <c r="O31" i="27"/>
  <c r="AE31" i="27"/>
  <c r="R31" i="27"/>
  <c r="U31" i="27"/>
  <c r="X31" i="27"/>
  <c r="AA31" i="27"/>
  <c r="AD31" i="27"/>
  <c r="AK31" i="27"/>
  <c r="AR31" i="27"/>
  <c r="AN31" i="27"/>
  <c r="AQ31" i="27"/>
  <c r="O32" i="27"/>
  <c r="R32" i="27"/>
  <c r="AE32" i="27"/>
  <c r="U32" i="27"/>
  <c r="X32" i="27"/>
  <c r="AA32" i="27"/>
  <c r="AD32" i="27"/>
  <c r="AK32" i="27"/>
  <c r="AN32" i="27"/>
  <c r="AQ32" i="27"/>
  <c r="AR32" i="27"/>
  <c r="O33" i="27"/>
  <c r="R33" i="27"/>
  <c r="U33" i="27"/>
  <c r="AE33" i="27"/>
  <c r="X33" i="27"/>
  <c r="AA33" i="27"/>
  <c r="AD33" i="27"/>
  <c r="AK33" i="27"/>
  <c r="AN33" i="27"/>
  <c r="AQ33" i="27"/>
  <c r="AR33" i="27"/>
  <c r="O34" i="27"/>
  <c r="AE34" i="27"/>
  <c r="R34" i="27"/>
  <c r="U34" i="27"/>
  <c r="X34" i="27"/>
  <c r="AA34" i="27"/>
  <c r="AD34" i="27"/>
  <c r="AK34" i="27"/>
  <c r="AR34" i="27"/>
  <c r="AN34" i="27"/>
  <c r="AQ34" i="27"/>
  <c r="O35" i="27"/>
  <c r="AE35" i="27"/>
  <c r="R35" i="27"/>
  <c r="U35" i="27"/>
  <c r="X35" i="27"/>
  <c r="AA35" i="27"/>
  <c r="AD35" i="27"/>
  <c r="AK35" i="27"/>
  <c r="AN35" i="27"/>
  <c r="AR35" i="27"/>
  <c r="AQ35" i="27"/>
  <c r="O36" i="27"/>
  <c r="R36" i="27"/>
  <c r="AE36" i="27"/>
  <c r="U36" i="27"/>
  <c r="X36" i="27"/>
  <c r="AA36" i="27"/>
  <c r="AD36" i="27"/>
  <c r="AK36" i="27"/>
  <c r="AN36" i="27"/>
  <c r="AQ36" i="27"/>
  <c r="AR36" i="27"/>
  <c r="O37" i="27"/>
  <c r="R37" i="27"/>
  <c r="U37" i="27"/>
  <c r="AE37" i="27"/>
  <c r="X37" i="27"/>
  <c r="AA37" i="27"/>
  <c r="AD37" i="27"/>
  <c r="AK37" i="27"/>
  <c r="AN37" i="27"/>
  <c r="AQ37" i="27"/>
  <c r="AR37" i="27"/>
  <c r="O38" i="27"/>
  <c r="AE38" i="27"/>
  <c r="R38" i="27"/>
  <c r="U38" i="27"/>
  <c r="X38" i="27"/>
  <c r="AA38" i="27"/>
  <c r="AD38" i="27"/>
  <c r="AK38" i="27"/>
  <c r="AR38" i="27"/>
  <c r="AN38" i="27"/>
  <c r="AQ38" i="27"/>
  <c r="O39" i="27"/>
  <c r="AE39" i="27"/>
  <c r="R39" i="27"/>
  <c r="U39" i="27"/>
  <c r="X39" i="27"/>
  <c r="AA39" i="27"/>
  <c r="AD39" i="27"/>
  <c r="AK39" i="27"/>
  <c r="AN39" i="27"/>
  <c r="AR39" i="27"/>
  <c r="AQ39" i="27"/>
  <c r="O40" i="27"/>
  <c r="R40" i="27"/>
  <c r="AE40" i="27"/>
  <c r="U40" i="27"/>
  <c r="X40" i="27"/>
  <c r="AA40" i="27"/>
  <c r="AD40" i="27"/>
  <c r="AK40" i="27"/>
  <c r="AN40" i="27"/>
  <c r="AQ40" i="27"/>
  <c r="AR40" i="27"/>
  <c r="O41" i="27"/>
  <c r="R41" i="27"/>
  <c r="U41" i="27"/>
  <c r="AE41" i="27"/>
  <c r="X41" i="27"/>
  <c r="AA41" i="27"/>
  <c r="AD41" i="27"/>
  <c r="AK41" i="27"/>
  <c r="AN41" i="27"/>
  <c r="AQ41" i="27"/>
  <c r="AR41" i="27"/>
  <c r="O42" i="27"/>
  <c r="AE42" i="27"/>
  <c r="R42" i="27"/>
  <c r="U42" i="27"/>
  <c r="X42" i="27"/>
  <c r="AA42" i="27"/>
  <c r="AD42" i="27"/>
  <c r="AK42" i="27"/>
  <c r="AR42" i="27"/>
  <c r="AN42" i="27"/>
  <c r="AQ42" i="27"/>
  <c r="O43" i="27"/>
  <c r="AE43" i="27"/>
  <c r="R43" i="27"/>
  <c r="U43" i="27"/>
  <c r="X43" i="27"/>
  <c r="AA43" i="27"/>
  <c r="AD43" i="27"/>
  <c r="AK43" i="27"/>
  <c r="AR43" i="27"/>
  <c r="AN43" i="27"/>
  <c r="AQ43" i="27"/>
  <c r="AQ43" i="2"/>
  <c r="AN43" i="2"/>
  <c r="AK43" i="2"/>
  <c r="AQ42" i="2"/>
  <c r="AN42" i="2"/>
  <c r="AK42" i="2"/>
  <c r="AR42" i="2"/>
  <c r="AQ41" i="2"/>
  <c r="AN41" i="2"/>
  <c r="AK41" i="2"/>
  <c r="AQ40" i="2"/>
  <c r="AN40" i="2"/>
  <c r="AK40" i="2"/>
  <c r="AQ39" i="2"/>
  <c r="AN39" i="2"/>
  <c r="AK39" i="2"/>
  <c r="AQ38" i="2"/>
  <c r="AN38" i="2"/>
  <c r="AK38" i="2"/>
  <c r="AR38" i="2"/>
  <c r="AQ37" i="2"/>
  <c r="AN37" i="2"/>
  <c r="AK37" i="2"/>
  <c r="AQ36" i="2"/>
  <c r="AN36" i="2"/>
  <c r="AK36" i="2"/>
  <c r="AQ35" i="2"/>
  <c r="AN35" i="2"/>
  <c r="AK35" i="2"/>
  <c r="AQ34" i="2"/>
  <c r="AN34" i="2"/>
  <c r="AK34" i="2"/>
  <c r="AR34" i="2"/>
  <c r="AQ33" i="2"/>
  <c r="AN33" i="2"/>
  <c r="AK33" i="2"/>
  <c r="AQ32" i="2"/>
  <c r="AN32" i="2"/>
  <c r="AK32" i="2"/>
  <c r="AQ31" i="2"/>
  <c r="AN31" i="2"/>
  <c r="AK31" i="2"/>
  <c r="AQ30" i="2"/>
  <c r="AN30" i="2"/>
  <c r="AK30" i="2"/>
  <c r="AR30" i="2"/>
  <c r="AQ29" i="2"/>
  <c r="AN29" i="2"/>
  <c r="AK29" i="2"/>
  <c r="AQ28" i="2"/>
  <c r="AN28" i="2"/>
  <c r="AK28" i="2"/>
  <c r="AQ27" i="2"/>
  <c r="AN27" i="2"/>
  <c r="AK27" i="2"/>
  <c r="AQ26" i="2"/>
  <c r="AN26" i="2"/>
  <c r="AK26" i="2"/>
  <c r="AR26" i="2"/>
  <c r="AQ25" i="2"/>
  <c r="AN25" i="2"/>
  <c r="AK25" i="2"/>
  <c r="AQ24" i="2"/>
  <c r="AN24" i="2"/>
  <c r="AK24" i="2"/>
  <c r="AQ23" i="2"/>
  <c r="AN23" i="2"/>
  <c r="AK23" i="2"/>
  <c r="AQ22" i="2"/>
  <c r="AN22" i="2"/>
  <c r="AK22" i="2"/>
  <c r="AR22" i="2"/>
  <c r="AQ21" i="2"/>
  <c r="AN21" i="2"/>
  <c r="AK21" i="2"/>
  <c r="AQ20" i="2"/>
  <c r="AN20" i="2"/>
  <c r="AK20" i="2"/>
  <c r="AQ19" i="2"/>
  <c r="AN19" i="2"/>
  <c r="AK19" i="2"/>
  <c r="AQ18" i="2"/>
  <c r="AN18" i="2"/>
  <c r="AK18" i="2"/>
  <c r="AR18" i="2"/>
  <c r="AQ17" i="2"/>
  <c r="AN17" i="2"/>
  <c r="AK17" i="2"/>
  <c r="AQ16" i="2"/>
  <c r="AN16" i="2"/>
  <c r="AK16" i="2"/>
  <c r="AQ15" i="2"/>
  <c r="AN15" i="2"/>
  <c r="AK15" i="2"/>
  <c r="AQ14" i="2"/>
  <c r="AN14" i="2"/>
  <c r="AK14" i="2"/>
  <c r="AR14" i="2"/>
  <c r="AQ13" i="2"/>
  <c r="AN13" i="2"/>
  <c r="AK13" i="2"/>
  <c r="AQ12" i="2"/>
  <c r="AN12" i="2"/>
  <c r="AK12" i="2"/>
  <c r="R42" i="2"/>
  <c r="O42" i="2"/>
  <c r="R41" i="2"/>
  <c r="O41" i="2"/>
  <c r="R40" i="2"/>
  <c r="O40" i="2"/>
  <c r="R39" i="2"/>
  <c r="O39" i="2"/>
  <c r="R38" i="2"/>
  <c r="O38" i="2"/>
  <c r="R37" i="2"/>
  <c r="O37" i="2"/>
  <c r="R36" i="2"/>
  <c r="O36" i="2"/>
  <c r="R35" i="2"/>
  <c r="O35" i="2"/>
  <c r="R34" i="2"/>
  <c r="O34" i="2"/>
  <c r="R33" i="2"/>
  <c r="O33" i="2"/>
  <c r="R32" i="2"/>
  <c r="O32" i="2"/>
  <c r="R31" i="2"/>
  <c r="O31" i="2"/>
  <c r="R30" i="2"/>
  <c r="O30" i="2"/>
  <c r="R29" i="2"/>
  <c r="O29" i="2"/>
  <c r="R28" i="2"/>
  <c r="O28" i="2"/>
  <c r="R27" i="2"/>
  <c r="O27" i="2"/>
  <c r="R26" i="2"/>
  <c r="O26" i="2"/>
  <c r="R25" i="2"/>
  <c r="O25" i="2"/>
  <c r="R24" i="2"/>
  <c r="O24" i="2"/>
  <c r="R23" i="2"/>
  <c r="O23" i="2"/>
  <c r="R22" i="2"/>
  <c r="O22" i="2"/>
  <c r="R21" i="2"/>
  <c r="O21" i="2"/>
  <c r="R20" i="2"/>
  <c r="O20" i="2"/>
  <c r="R19" i="2"/>
  <c r="O19" i="2"/>
  <c r="R18" i="2"/>
  <c r="O18" i="2"/>
  <c r="R17" i="2"/>
  <c r="O17" i="2"/>
  <c r="R16" i="2"/>
  <c r="O16" i="2"/>
  <c r="R15" i="2"/>
  <c r="O15" i="2"/>
  <c r="R14" i="2"/>
  <c r="O14" i="2"/>
  <c r="R13" i="2"/>
  <c r="O13" i="2"/>
  <c r="R12" i="2"/>
  <c r="O12" i="2"/>
  <c r="DE42" i="19"/>
  <c r="CV42" i="19"/>
  <c r="CS42" i="19"/>
  <c r="CM42" i="19"/>
  <c r="O12" i="9"/>
  <c r="R12" i="9"/>
  <c r="U12" i="9"/>
  <c r="X12" i="9"/>
  <c r="O13" i="9"/>
  <c r="R13" i="9"/>
  <c r="U13" i="9"/>
  <c r="X13" i="9"/>
  <c r="O14" i="9"/>
  <c r="R14" i="9"/>
  <c r="U14" i="9"/>
  <c r="X14" i="9"/>
  <c r="O15" i="9"/>
  <c r="R15" i="9"/>
  <c r="U15" i="9"/>
  <c r="X15" i="9"/>
  <c r="O16" i="9"/>
  <c r="R16" i="9"/>
  <c r="U16" i="9"/>
  <c r="X16" i="9"/>
  <c r="O17" i="9"/>
  <c r="R17" i="9"/>
  <c r="U17" i="9"/>
  <c r="X17" i="9"/>
  <c r="O18" i="9"/>
  <c r="R18" i="9"/>
  <c r="U18" i="9"/>
  <c r="X18" i="9"/>
  <c r="O19" i="9"/>
  <c r="R19" i="9"/>
  <c r="U19" i="9"/>
  <c r="X19" i="9"/>
  <c r="O20" i="9"/>
  <c r="R20" i="9"/>
  <c r="U20" i="9"/>
  <c r="X20" i="9"/>
  <c r="O21" i="9"/>
  <c r="R21" i="9"/>
  <c r="U21" i="9"/>
  <c r="X21" i="9"/>
  <c r="O22" i="9"/>
  <c r="R22" i="9"/>
  <c r="U22" i="9"/>
  <c r="X22" i="9"/>
  <c r="O23" i="9"/>
  <c r="R23" i="9"/>
  <c r="U23" i="9"/>
  <c r="X23" i="9"/>
  <c r="O24" i="9"/>
  <c r="R24" i="9"/>
  <c r="U24" i="9"/>
  <c r="X24" i="9"/>
  <c r="O25" i="9"/>
  <c r="R25" i="9"/>
  <c r="U25" i="9"/>
  <c r="X25" i="9"/>
  <c r="O26" i="9"/>
  <c r="R26" i="9"/>
  <c r="U26" i="9"/>
  <c r="X26" i="9"/>
  <c r="O27" i="9"/>
  <c r="R27" i="9"/>
  <c r="U27" i="9"/>
  <c r="X27" i="9"/>
  <c r="O28" i="9"/>
  <c r="R28" i="9"/>
  <c r="U28" i="9"/>
  <c r="X28" i="9"/>
  <c r="O29" i="9"/>
  <c r="R29" i="9"/>
  <c r="U29" i="9"/>
  <c r="X29" i="9"/>
  <c r="O30" i="9"/>
  <c r="R30" i="9"/>
  <c r="U30" i="9"/>
  <c r="X30" i="9"/>
  <c r="O31" i="9"/>
  <c r="R31" i="9"/>
  <c r="U31" i="9"/>
  <c r="X31" i="9"/>
  <c r="O32" i="9"/>
  <c r="R32" i="9"/>
  <c r="U32" i="9"/>
  <c r="X32" i="9"/>
  <c r="O33" i="9"/>
  <c r="R33" i="9"/>
  <c r="U33" i="9"/>
  <c r="X33" i="9"/>
  <c r="O34" i="9"/>
  <c r="R34" i="9"/>
  <c r="U34" i="9"/>
  <c r="X34" i="9"/>
  <c r="O35" i="9"/>
  <c r="R35" i="9"/>
  <c r="U35" i="9"/>
  <c r="X35" i="9"/>
  <c r="O36" i="9"/>
  <c r="R36" i="9"/>
  <c r="U36" i="9"/>
  <c r="X36" i="9"/>
  <c r="O37" i="9"/>
  <c r="R37" i="9"/>
  <c r="U37" i="9"/>
  <c r="X37" i="9"/>
  <c r="O38" i="9"/>
  <c r="R38" i="9"/>
  <c r="U38" i="9"/>
  <c r="X38" i="9"/>
  <c r="O39" i="9"/>
  <c r="R39" i="9"/>
  <c r="U39" i="9"/>
  <c r="X39" i="9"/>
  <c r="O40" i="9"/>
  <c r="R40" i="9"/>
  <c r="U40" i="9"/>
  <c r="X40" i="9"/>
  <c r="O41" i="9"/>
  <c r="R41" i="9"/>
  <c r="U41" i="9"/>
  <c r="X41" i="9"/>
  <c r="O42" i="9"/>
  <c r="R42" i="9"/>
  <c r="U42" i="9"/>
  <c r="X42" i="9"/>
  <c r="O43" i="9"/>
  <c r="R43" i="9"/>
  <c r="U43" i="9"/>
  <c r="X43" i="9"/>
  <c r="O12" i="11"/>
  <c r="R12" i="11"/>
  <c r="U12" i="11"/>
  <c r="X12" i="11"/>
  <c r="O13" i="11"/>
  <c r="R13" i="11"/>
  <c r="U13" i="11"/>
  <c r="X13" i="11"/>
  <c r="O14" i="11"/>
  <c r="R14" i="11"/>
  <c r="U14" i="11"/>
  <c r="X14" i="11"/>
  <c r="O15" i="11"/>
  <c r="R15" i="11"/>
  <c r="U15" i="11"/>
  <c r="X15" i="11"/>
  <c r="O16" i="11"/>
  <c r="R16" i="11"/>
  <c r="U16" i="11"/>
  <c r="X16" i="11"/>
  <c r="O17" i="11"/>
  <c r="R17" i="11"/>
  <c r="U17" i="11"/>
  <c r="X17" i="11"/>
  <c r="O18" i="11"/>
  <c r="R18" i="11"/>
  <c r="U18" i="11"/>
  <c r="X18" i="11"/>
  <c r="O19" i="11"/>
  <c r="R19" i="11"/>
  <c r="U19" i="11"/>
  <c r="X19" i="11"/>
  <c r="O20" i="11"/>
  <c r="R20" i="11"/>
  <c r="U20" i="11"/>
  <c r="X20" i="11"/>
  <c r="O21" i="11"/>
  <c r="R21" i="11"/>
  <c r="U21" i="11"/>
  <c r="X21" i="11"/>
  <c r="O22" i="11"/>
  <c r="R22" i="11"/>
  <c r="U22" i="11"/>
  <c r="X22" i="11"/>
  <c r="O23" i="11"/>
  <c r="R23" i="11"/>
  <c r="U23" i="11"/>
  <c r="X23" i="11"/>
  <c r="O24" i="11"/>
  <c r="R24" i="11"/>
  <c r="U24" i="11"/>
  <c r="X24" i="11"/>
  <c r="O25" i="11"/>
  <c r="R25" i="11"/>
  <c r="U25" i="11"/>
  <c r="X25" i="11"/>
  <c r="O26" i="11"/>
  <c r="R26" i="11"/>
  <c r="U26" i="11"/>
  <c r="X26" i="11"/>
  <c r="O27" i="11"/>
  <c r="R27" i="11"/>
  <c r="U27" i="11"/>
  <c r="X27" i="11"/>
  <c r="O28" i="11"/>
  <c r="R28" i="11"/>
  <c r="U28" i="11"/>
  <c r="X28" i="11"/>
  <c r="O29" i="11"/>
  <c r="R29" i="11"/>
  <c r="U29" i="11"/>
  <c r="X29" i="11"/>
  <c r="O30" i="11"/>
  <c r="R30" i="11"/>
  <c r="U30" i="11"/>
  <c r="X30" i="11"/>
  <c r="O31" i="11"/>
  <c r="R31" i="11"/>
  <c r="U31" i="11"/>
  <c r="X31" i="11"/>
  <c r="O32" i="11"/>
  <c r="R32" i="11"/>
  <c r="U32" i="11"/>
  <c r="X32" i="11"/>
  <c r="O33" i="11"/>
  <c r="R33" i="11"/>
  <c r="U33" i="11"/>
  <c r="X33" i="11"/>
  <c r="O34" i="11"/>
  <c r="R34" i="11"/>
  <c r="U34" i="11"/>
  <c r="X34" i="11"/>
  <c r="O35" i="11"/>
  <c r="R35" i="11"/>
  <c r="U35" i="11"/>
  <c r="X35" i="11"/>
  <c r="O36" i="11"/>
  <c r="R36" i="11"/>
  <c r="U36" i="11"/>
  <c r="X36" i="11"/>
  <c r="O37" i="11"/>
  <c r="R37" i="11"/>
  <c r="U37" i="11"/>
  <c r="X37" i="11"/>
  <c r="O38" i="11"/>
  <c r="R38" i="11"/>
  <c r="U38" i="11"/>
  <c r="X38" i="11"/>
  <c r="O39" i="11"/>
  <c r="R39" i="11"/>
  <c r="U39" i="11"/>
  <c r="X39" i="11"/>
  <c r="O40" i="11"/>
  <c r="R40" i="11"/>
  <c r="U40" i="11"/>
  <c r="X40" i="11"/>
  <c r="O41" i="11"/>
  <c r="R41" i="11"/>
  <c r="U41" i="11"/>
  <c r="X41" i="11"/>
  <c r="O42" i="11"/>
  <c r="R42" i="11"/>
  <c r="U42" i="11"/>
  <c r="X42" i="11"/>
  <c r="O43" i="11"/>
  <c r="R43" i="11"/>
  <c r="U43" i="11"/>
  <c r="X43" i="11"/>
  <c r="O12" i="10"/>
  <c r="R12" i="10"/>
  <c r="U12" i="10"/>
  <c r="X12" i="10"/>
  <c r="O13" i="10"/>
  <c r="R13" i="10"/>
  <c r="U13" i="10"/>
  <c r="X13" i="10"/>
  <c r="O14" i="10"/>
  <c r="R14" i="10"/>
  <c r="U14" i="10"/>
  <c r="X14" i="10"/>
  <c r="O15" i="10"/>
  <c r="R15" i="10"/>
  <c r="U15" i="10"/>
  <c r="X15" i="10"/>
  <c r="O16" i="10"/>
  <c r="R16" i="10"/>
  <c r="U16" i="10"/>
  <c r="X16" i="10"/>
  <c r="O17" i="10"/>
  <c r="R17" i="10"/>
  <c r="U17" i="10"/>
  <c r="X17" i="10"/>
  <c r="O18" i="10"/>
  <c r="R18" i="10"/>
  <c r="U18" i="10"/>
  <c r="X18" i="10"/>
  <c r="O19" i="10"/>
  <c r="R19" i="10"/>
  <c r="U19" i="10"/>
  <c r="X19" i="10"/>
  <c r="O20" i="10"/>
  <c r="R20" i="10"/>
  <c r="U20" i="10"/>
  <c r="X20" i="10"/>
  <c r="O21" i="10"/>
  <c r="R21" i="10"/>
  <c r="U21" i="10"/>
  <c r="X21" i="10"/>
  <c r="O22" i="10"/>
  <c r="R22" i="10"/>
  <c r="U22" i="10"/>
  <c r="X22" i="10"/>
  <c r="O23" i="10"/>
  <c r="R23" i="10"/>
  <c r="U23" i="10"/>
  <c r="X23" i="10"/>
  <c r="O24" i="10"/>
  <c r="R24" i="10"/>
  <c r="U24" i="10"/>
  <c r="X24" i="10"/>
  <c r="O25" i="10"/>
  <c r="R25" i="10"/>
  <c r="U25" i="10"/>
  <c r="X25" i="10"/>
  <c r="O26" i="10"/>
  <c r="R26" i="10"/>
  <c r="U26" i="10"/>
  <c r="X26" i="10"/>
  <c r="O27" i="10"/>
  <c r="R27" i="10"/>
  <c r="U27" i="10"/>
  <c r="X27" i="10"/>
  <c r="O28" i="10"/>
  <c r="R28" i="10"/>
  <c r="U28" i="10"/>
  <c r="X28" i="10"/>
  <c r="O29" i="10"/>
  <c r="R29" i="10"/>
  <c r="U29" i="10"/>
  <c r="X29" i="10"/>
  <c r="O30" i="10"/>
  <c r="R30" i="10"/>
  <c r="U30" i="10"/>
  <c r="X30" i="10"/>
  <c r="O31" i="10"/>
  <c r="R31" i="10"/>
  <c r="U31" i="10"/>
  <c r="X31" i="10"/>
  <c r="O32" i="10"/>
  <c r="R32" i="10"/>
  <c r="U32" i="10"/>
  <c r="X32" i="10"/>
  <c r="O33" i="10"/>
  <c r="R33" i="10"/>
  <c r="U33" i="10"/>
  <c r="X33" i="10"/>
  <c r="O34" i="10"/>
  <c r="R34" i="10"/>
  <c r="U34" i="10"/>
  <c r="X34" i="10"/>
  <c r="O35" i="10"/>
  <c r="R35" i="10"/>
  <c r="U35" i="10"/>
  <c r="X35" i="10"/>
  <c r="O36" i="10"/>
  <c r="R36" i="10"/>
  <c r="U36" i="10"/>
  <c r="X36" i="10"/>
  <c r="O37" i="10"/>
  <c r="R37" i="10"/>
  <c r="U37" i="10"/>
  <c r="X37" i="10"/>
  <c r="O38" i="10"/>
  <c r="R38" i="10"/>
  <c r="U38" i="10"/>
  <c r="X38" i="10"/>
  <c r="O39" i="10"/>
  <c r="R39" i="10"/>
  <c r="U39" i="10"/>
  <c r="X39" i="10"/>
  <c r="O40" i="10"/>
  <c r="R40" i="10"/>
  <c r="U40" i="10"/>
  <c r="X40" i="10"/>
  <c r="O41" i="10"/>
  <c r="R41" i="10"/>
  <c r="U41" i="10"/>
  <c r="X41" i="10"/>
  <c r="O42" i="10"/>
  <c r="R42" i="10"/>
  <c r="U42" i="10"/>
  <c r="X42" i="10"/>
  <c r="O43" i="10"/>
  <c r="R43" i="10"/>
  <c r="U43" i="10"/>
  <c r="X43" i="10"/>
  <c r="BF42" i="19"/>
  <c r="BF41" i="19"/>
  <c r="BF40" i="19"/>
  <c r="BF39" i="19"/>
  <c r="BF38" i="19"/>
  <c r="BF37" i="19"/>
  <c r="BF36" i="19"/>
  <c r="BF35" i="19"/>
  <c r="BF34" i="19"/>
  <c r="BF33" i="19"/>
  <c r="BF32" i="19"/>
  <c r="BF31" i="19"/>
  <c r="BF30" i="19"/>
  <c r="BF29" i="19"/>
  <c r="BF28" i="19"/>
  <c r="BF27" i="19"/>
  <c r="BF26" i="19"/>
  <c r="BF25" i="19"/>
  <c r="BF24" i="19"/>
  <c r="BF23" i="19"/>
  <c r="BF22" i="19"/>
  <c r="BF21" i="19"/>
  <c r="BF20" i="19"/>
  <c r="BF19" i="19"/>
  <c r="BF18" i="19"/>
  <c r="BF17" i="19"/>
  <c r="BF16" i="19"/>
  <c r="BF15" i="19"/>
  <c r="BF14" i="19"/>
  <c r="BF13" i="19"/>
  <c r="BF12" i="19"/>
  <c r="BF11" i="19"/>
  <c r="CS41" i="19"/>
  <c r="CM41" i="19"/>
  <c r="CS40" i="19"/>
  <c r="CM40" i="19"/>
  <c r="CS39" i="19"/>
  <c r="CM39" i="19"/>
  <c r="CS38" i="19"/>
  <c r="CM38" i="19"/>
  <c r="CS37" i="19"/>
  <c r="CM37" i="19"/>
  <c r="CS36" i="19"/>
  <c r="CM36" i="19"/>
  <c r="CS35" i="19"/>
  <c r="CM35" i="19"/>
  <c r="CS34" i="19"/>
  <c r="CM34" i="19"/>
  <c r="CS33" i="19"/>
  <c r="CM33" i="19"/>
  <c r="CS32" i="19"/>
  <c r="CM32" i="19"/>
  <c r="CS31" i="19"/>
  <c r="CM31" i="19"/>
  <c r="CS30" i="19"/>
  <c r="CM30" i="19"/>
  <c r="CS29" i="19"/>
  <c r="CM29" i="19"/>
  <c r="CS28" i="19"/>
  <c r="CM28" i="19"/>
  <c r="CS27" i="19"/>
  <c r="CM27" i="19"/>
  <c r="CS26" i="19"/>
  <c r="CM26" i="19"/>
  <c r="CS25" i="19"/>
  <c r="CM25" i="19"/>
  <c r="CS24" i="19"/>
  <c r="CM24" i="19"/>
  <c r="CS23" i="19"/>
  <c r="CM23" i="19"/>
  <c r="CS22" i="19"/>
  <c r="CM22" i="19"/>
  <c r="CS21" i="19"/>
  <c r="CM21" i="19"/>
  <c r="CS20" i="19"/>
  <c r="CM20" i="19"/>
  <c r="CS19" i="19"/>
  <c r="CM19" i="19"/>
  <c r="CS18" i="19"/>
  <c r="CM18" i="19"/>
  <c r="CS17" i="19"/>
  <c r="CM17" i="19"/>
  <c r="CS16" i="19"/>
  <c r="CM16" i="19"/>
  <c r="CS15" i="19"/>
  <c r="CM15" i="19"/>
  <c r="CS14" i="19"/>
  <c r="CM14" i="19"/>
  <c r="CS13" i="19"/>
  <c r="CM13" i="19"/>
  <c r="CS12" i="19"/>
  <c r="CM12" i="19"/>
  <c r="CS11" i="19"/>
  <c r="CM11" i="19"/>
  <c r="C42" i="12"/>
  <c r="B42" i="12"/>
  <c r="C41" i="12"/>
  <c r="B41" i="12"/>
  <c r="C40" i="12"/>
  <c r="B40" i="12"/>
  <c r="C39" i="12"/>
  <c r="B39" i="12"/>
  <c r="C38" i="12"/>
  <c r="B38" i="12"/>
  <c r="C37" i="12"/>
  <c r="B37" i="12"/>
  <c r="C36" i="12"/>
  <c r="B36" i="12"/>
  <c r="C35" i="12"/>
  <c r="B35" i="12"/>
  <c r="C34" i="12"/>
  <c r="B34" i="12"/>
  <c r="C33" i="12"/>
  <c r="B33" i="12"/>
  <c r="C32" i="12"/>
  <c r="B32" i="12"/>
  <c r="C31" i="12"/>
  <c r="B31" i="12"/>
  <c r="C30" i="12"/>
  <c r="B30" i="12"/>
  <c r="C29" i="12"/>
  <c r="B29" i="12"/>
  <c r="C28" i="12"/>
  <c r="B28" i="12"/>
  <c r="C27" i="12"/>
  <c r="B27" i="12"/>
  <c r="C26" i="12"/>
  <c r="B26" i="12"/>
  <c r="C25" i="12"/>
  <c r="B25" i="12"/>
  <c r="C24" i="12"/>
  <c r="B24" i="12"/>
  <c r="C23" i="12"/>
  <c r="B23" i="12"/>
  <c r="C22" i="12"/>
  <c r="B22" i="12"/>
  <c r="C21" i="12"/>
  <c r="B21" i="12"/>
  <c r="C20" i="12"/>
  <c r="B20" i="12"/>
  <c r="C19" i="12"/>
  <c r="B19" i="12"/>
  <c r="C18" i="12"/>
  <c r="B18" i="12"/>
  <c r="C17" i="12"/>
  <c r="B17" i="12"/>
  <c r="C16" i="12"/>
  <c r="B16" i="12"/>
  <c r="C15" i="12"/>
  <c r="B15" i="12"/>
  <c r="C14" i="12"/>
  <c r="B14" i="12"/>
  <c r="C13" i="12"/>
  <c r="B13" i="12"/>
  <c r="C12" i="12"/>
  <c r="B12" i="12"/>
  <c r="C11" i="12"/>
  <c r="B11" i="12"/>
  <c r="C10" i="12"/>
  <c r="B10" i="12"/>
  <c r="CS10" i="19"/>
  <c r="CM10" i="19"/>
  <c r="BF10" i="19"/>
  <c r="C42" i="4"/>
  <c r="B42" i="4"/>
  <c r="C41" i="4"/>
  <c r="B41" i="4"/>
  <c r="C40" i="4"/>
  <c r="B40" i="4"/>
  <c r="C39" i="4"/>
  <c r="B39" i="4"/>
  <c r="C38" i="4"/>
  <c r="B38" i="4"/>
  <c r="C37" i="4"/>
  <c r="B37" i="4"/>
  <c r="C36" i="4"/>
  <c r="B36" i="4"/>
  <c r="C35" i="4"/>
  <c r="B35" i="4"/>
  <c r="C34" i="4"/>
  <c r="B34" i="4"/>
  <c r="C33" i="4"/>
  <c r="B33" i="4"/>
  <c r="C32" i="4"/>
  <c r="B32" i="4"/>
  <c r="C31" i="4"/>
  <c r="B31" i="4"/>
  <c r="C30" i="4"/>
  <c r="B30" i="4"/>
  <c r="C29" i="4"/>
  <c r="B29" i="4"/>
  <c r="C28" i="4"/>
  <c r="B28" i="4"/>
  <c r="C27" i="4"/>
  <c r="B27" i="4"/>
  <c r="C26" i="4"/>
  <c r="B26" i="4"/>
  <c r="C25" i="4"/>
  <c r="B25" i="4"/>
  <c r="C24" i="4"/>
  <c r="B24" i="4"/>
  <c r="C23" i="4"/>
  <c r="B23" i="4"/>
  <c r="C22" i="4"/>
  <c r="B22" i="4"/>
  <c r="C21" i="4"/>
  <c r="B21" i="4"/>
  <c r="C20" i="4"/>
  <c r="B20" i="4"/>
  <c r="C19" i="4"/>
  <c r="B19" i="4"/>
  <c r="C18" i="4"/>
  <c r="B18" i="4"/>
  <c r="C17" i="4"/>
  <c r="B17" i="4"/>
  <c r="C16" i="4"/>
  <c r="B16" i="4"/>
  <c r="C15" i="4"/>
  <c r="B15" i="4"/>
  <c r="C14" i="4"/>
  <c r="B14" i="4"/>
  <c r="C13" i="4"/>
  <c r="B13" i="4"/>
  <c r="C12" i="4"/>
  <c r="B12" i="4"/>
  <c r="C11" i="4"/>
  <c r="B11" i="4"/>
  <c r="C10" i="4"/>
  <c r="B10" i="4"/>
  <c r="C42" i="5"/>
  <c r="B42" i="5"/>
  <c r="C41" i="5"/>
  <c r="B41" i="5"/>
  <c r="C40" i="5"/>
  <c r="B40" i="5"/>
  <c r="C39" i="5"/>
  <c r="B39" i="5"/>
  <c r="C38" i="5"/>
  <c r="B38" i="5"/>
  <c r="C37" i="5"/>
  <c r="B37" i="5"/>
  <c r="C36" i="5"/>
  <c r="B36" i="5"/>
  <c r="C35" i="5"/>
  <c r="B35" i="5"/>
  <c r="C34" i="5"/>
  <c r="B34" i="5"/>
  <c r="C33" i="5"/>
  <c r="B33" i="5"/>
  <c r="C32" i="5"/>
  <c r="B32" i="5"/>
  <c r="C31" i="5"/>
  <c r="B31" i="5"/>
  <c r="C30" i="5"/>
  <c r="B30" i="5"/>
  <c r="C29" i="5"/>
  <c r="B29" i="5"/>
  <c r="C28" i="5"/>
  <c r="B28" i="5"/>
  <c r="C27" i="5"/>
  <c r="B27" i="5"/>
  <c r="C26" i="5"/>
  <c r="B26" i="5"/>
  <c r="C25" i="5"/>
  <c r="B25" i="5"/>
  <c r="C24" i="5"/>
  <c r="B24" i="5"/>
  <c r="C23" i="5"/>
  <c r="B23" i="5"/>
  <c r="C22" i="5"/>
  <c r="B22" i="5"/>
  <c r="C21" i="5"/>
  <c r="B21" i="5"/>
  <c r="C20" i="5"/>
  <c r="B20" i="5"/>
  <c r="C19" i="5"/>
  <c r="B19" i="5"/>
  <c r="C18" i="5"/>
  <c r="B18" i="5"/>
  <c r="C17" i="5"/>
  <c r="B17" i="5"/>
  <c r="C16" i="5"/>
  <c r="B16" i="5"/>
  <c r="C15" i="5"/>
  <c r="B15" i="5"/>
  <c r="C14" i="5"/>
  <c r="B14" i="5"/>
  <c r="C13" i="5"/>
  <c r="B13" i="5"/>
  <c r="C12" i="5"/>
  <c r="B12" i="5"/>
  <c r="C11" i="5"/>
  <c r="B11" i="5"/>
  <c r="C10" i="5"/>
  <c r="B10" i="5"/>
  <c r="C42" i="28"/>
  <c r="B42" i="28"/>
  <c r="C41" i="28"/>
  <c r="B41" i="28"/>
  <c r="C40" i="28"/>
  <c r="B40" i="28"/>
  <c r="C39" i="28"/>
  <c r="B39" i="28"/>
  <c r="C38" i="28"/>
  <c r="B38" i="28"/>
  <c r="C37" i="28"/>
  <c r="B37" i="28"/>
  <c r="C36" i="28"/>
  <c r="B36" i="28"/>
  <c r="C35" i="28"/>
  <c r="B35" i="28"/>
  <c r="C34" i="28"/>
  <c r="B34" i="28"/>
  <c r="C33" i="28"/>
  <c r="B33" i="28"/>
  <c r="C32" i="28"/>
  <c r="B32" i="28"/>
  <c r="C31" i="28"/>
  <c r="B31" i="28"/>
  <c r="C30" i="28"/>
  <c r="B30" i="28"/>
  <c r="C29" i="28"/>
  <c r="B29" i="28"/>
  <c r="C28" i="28"/>
  <c r="B28" i="28"/>
  <c r="C27" i="28"/>
  <c r="B27" i="28"/>
  <c r="C26" i="28"/>
  <c r="B26" i="28"/>
  <c r="C25" i="28"/>
  <c r="B25" i="28"/>
  <c r="C24" i="28"/>
  <c r="B24" i="28"/>
  <c r="C23" i="28"/>
  <c r="B23" i="28"/>
  <c r="C22" i="28"/>
  <c r="B22" i="28"/>
  <c r="C21" i="28"/>
  <c r="B21" i="28"/>
  <c r="C20" i="28"/>
  <c r="B20" i="28"/>
  <c r="C19" i="28"/>
  <c r="B19" i="28"/>
  <c r="C18" i="28"/>
  <c r="B18" i="28"/>
  <c r="C17" i="28"/>
  <c r="B17" i="28"/>
  <c r="C16" i="28"/>
  <c r="B16" i="28"/>
  <c r="C15" i="28"/>
  <c r="B15" i="28"/>
  <c r="C14" i="28"/>
  <c r="B14" i="28"/>
  <c r="C13" i="28"/>
  <c r="B13" i="28"/>
  <c r="C12" i="28"/>
  <c r="B12" i="28"/>
  <c r="C11" i="28"/>
  <c r="B11" i="28"/>
  <c r="C44" i="16"/>
  <c r="B44" i="16"/>
  <c r="C43" i="16"/>
  <c r="B43" i="16"/>
  <c r="C42" i="16"/>
  <c r="B42" i="16"/>
  <c r="C41" i="16"/>
  <c r="B41" i="16"/>
  <c r="C40" i="16"/>
  <c r="B40" i="16"/>
  <c r="C39" i="16"/>
  <c r="B39" i="16"/>
  <c r="C38" i="16"/>
  <c r="B38" i="16"/>
  <c r="C37" i="16"/>
  <c r="B37" i="16"/>
  <c r="C36" i="16"/>
  <c r="B36" i="16"/>
  <c r="C35" i="16"/>
  <c r="B35" i="16"/>
  <c r="C34" i="16"/>
  <c r="B34" i="16"/>
  <c r="C33" i="16"/>
  <c r="B33" i="16"/>
  <c r="C32" i="16"/>
  <c r="B32" i="16"/>
  <c r="C31" i="16"/>
  <c r="B31" i="16"/>
  <c r="C30" i="16"/>
  <c r="B30" i="16"/>
  <c r="C29" i="16"/>
  <c r="B29" i="16"/>
  <c r="C28" i="16"/>
  <c r="B28" i="16"/>
  <c r="C27" i="16"/>
  <c r="B27" i="16"/>
  <c r="C26" i="16"/>
  <c r="B26" i="16"/>
  <c r="C25" i="16"/>
  <c r="B25" i="16"/>
  <c r="C24" i="16"/>
  <c r="B24" i="16"/>
  <c r="C23" i="16"/>
  <c r="B23" i="16"/>
  <c r="C22" i="16"/>
  <c r="B22" i="16"/>
  <c r="C21" i="16"/>
  <c r="B21" i="16"/>
  <c r="C20" i="16"/>
  <c r="B20" i="16"/>
  <c r="C19" i="16"/>
  <c r="B19" i="16"/>
  <c r="C18" i="16"/>
  <c r="B18" i="16"/>
  <c r="C17" i="16"/>
  <c r="B17" i="16"/>
  <c r="C16" i="16"/>
  <c r="B16" i="16"/>
  <c r="C15" i="16"/>
  <c r="B15" i="16"/>
  <c r="C14" i="16"/>
  <c r="B14" i="16"/>
  <c r="C13" i="16"/>
  <c r="B13" i="16"/>
  <c r="C42" i="18"/>
  <c r="B42" i="18"/>
  <c r="C41" i="18"/>
  <c r="B41" i="18"/>
  <c r="C40" i="18"/>
  <c r="B40" i="18"/>
  <c r="C39" i="18"/>
  <c r="B39" i="18"/>
  <c r="C38" i="18"/>
  <c r="B38" i="18"/>
  <c r="C37" i="18"/>
  <c r="B37" i="18"/>
  <c r="C36" i="18"/>
  <c r="B36" i="18"/>
  <c r="C35" i="18"/>
  <c r="B35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8" i="18"/>
  <c r="B28" i="18"/>
  <c r="C27" i="18"/>
  <c r="B27" i="18"/>
  <c r="C26" i="18"/>
  <c r="B26" i="18"/>
  <c r="C25" i="18"/>
  <c r="B25" i="18"/>
  <c r="C24" i="18"/>
  <c r="B24" i="18"/>
  <c r="C23" i="18"/>
  <c r="B23" i="18"/>
  <c r="C22" i="18"/>
  <c r="B22" i="18"/>
  <c r="C21" i="18"/>
  <c r="B21" i="18"/>
  <c r="C20" i="18"/>
  <c r="B20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BA42" i="62"/>
  <c r="AZ42" i="62"/>
  <c r="BA41" i="62"/>
  <c r="AZ41" i="62"/>
  <c r="BA40" i="62"/>
  <c r="AZ40" i="62"/>
  <c r="BA39" i="62"/>
  <c r="AZ39" i="62"/>
  <c r="BA38" i="62"/>
  <c r="AZ38" i="62"/>
  <c r="BA37" i="62"/>
  <c r="AZ37" i="62"/>
  <c r="BA36" i="62"/>
  <c r="AZ36" i="62"/>
  <c r="BA35" i="62"/>
  <c r="AZ35" i="62"/>
  <c r="BA34" i="62"/>
  <c r="AZ34" i="62"/>
  <c r="BA33" i="62"/>
  <c r="AZ33" i="62"/>
  <c r="BA32" i="62"/>
  <c r="AZ32" i="62"/>
  <c r="BA31" i="62"/>
  <c r="AZ31" i="62"/>
  <c r="BA30" i="62"/>
  <c r="AZ30" i="62"/>
  <c r="BA29" i="62"/>
  <c r="AZ29" i="62"/>
  <c r="BA28" i="62"/>
  <c r="AZ28" i="62"/>
  <c r="BA27" i="62"/>
  <c r="AZ27" i="62"/>
  <c r="BA26" i="62"/>
  <c r="AZ26" i="62"/>
  <c r="BA25" i="62"/>
  <c r="AZ25" i="62"/>
  <c r="BA24" i="62"/>
  <c r="AZ24" i="62"/>
  <c r="BA23" i="62"/>
  <c r="AZ23" i="62"/>
  <c r="BA22" i="62"/>
  <c r="AZ22" i="62"/>
  <c r="BA21" i="62"/>
  <c r="AZ21" i="62"/>
  <c r="BA20" i="62"/>
  <c r="AZ20" i="62"/>
  <c r="BA19" i="62"/>
  <c r="AZ19" i="62"/>
  <c r="BA18" i="62"/>
  <c r="AZ18" i="62"/>
  <c r="BA17" i="62"/>
  <c r="AZ17" i="62"/>
  <c r="BA16" i="62"/>
  <c r="AZ16" i="62"/>
  <c r="BA15" i="62"/>
  <c r="AZ15" i="62"/>
  <c r="BA14" i="62"/>
  <c r="AZ14" i="62"/>
  <c r="BA13" i="62"/>
  <c r="AZ13" i="62"/>
  <c r="BA12" i="62"/>
  <c r="AZ12" i="62"/>
  <c r="BA11" i="62"/>
  <c r="AZ11" i="62"/>
  <c r="AB42" i="62"/>
  <c r="AA42" i="62"/>
  <c r="AB41" i="62"/>
  <c r="AA41" i="62"/>
  <c r="AB40" i="62"/>
  <c r="AA40" i="62"/>
  <c r="AB39" i="62"/>
  <c r="AA39" i="62"/>
  <c r="AB38" i="62"/>
  <c r="AA38" i="62"/>
  <c r="AB37" i="62"/>
  <c r="AA37" i="62"/>
  <c r="AB36" i="62"/>
  <c r="AA36" i="62"/>
  <c r="AB35" i="62"/>
  <c r="AA35" i="62"/>
  <c r="AB34" i="62"/>
  <c r="AA34" i="62"/>
  <c r="AB33" i="62"/>
  <c r="AA33" i="62"/>
  <c r="AB32" i="62"/>
  <c r="AA32" i="62"/>
  <c r="AB31" i="62"/>
  <c r="AA31" i="62"/>
  <c r="AB30" i="62"/>
  <c r="AA30" i="62"/>
  <c r="AB29" i="62"/>
  <c r="AA29" i="62"/>
  <c r="AB28" i="62"/>
  <c r="AA28" i="62"/>
  <c r="AB27" i="62"/>
  <c r="AA27" i="62"/>
  <c r="AB26" i="62"/>
  <c r="AA26" i="62"/>
  <c r="AB25" i="62"/>
  <c r="AA25" i="62"/>
  <c r="AB24" i="62"/>
  <c r="AA24" i="62"/>
  <c r="AB23" i="62"/>
  <c r="AA23" i="62"/>
  <c r="AB22" i="62"/>
  <c r="AA22" i="62"/>
  <c r="AB21" i="62"/>
  <c r="AA21" i="62"/>
  <c r="AB20" i="62"/>
  <c r="AA20" i="62"/>
  <c r="AB19" i="62"/>
  <c r="AA19" i="62"/>
  <c r="AB18" i="62"/>
  <c r="AA18" i="62"/>
  <c r="AB17" i="62"/>
  <c r="AA17" i="62"/>
  <c r="AB16" i="62"/>
  <c r="AA16" i="62"/>
  <c r="AB15" i="62"/>
  <c r="AA15" i="62"/>
  <c r="AB14" i="62"/>
  <c r="AA14" i="62"/>
  <c r="AB13" i="62"/>
  <c r="AA13" i="62"/>
  <c r="AB12" i="62"/>
  <c r="AA12" i="62"/>
  <c r="AB11" i="62"/>
  <c r="AA11" i="62"/>
  <c r="C42" i="62"/>
  <c r="B42" i="62"/>
  <c r="C41" i="62"/>
  <c r="B41" i="62"/>
  <c r="C40" i="62"/>
  <c r="B40" i="62"/>
  <c r="C39" i="62"/>
  <c r="B39" i="62"/>
  <c r="C38" i="62"/>
  <c r="B38" i="62"/>
  <c r="C37" i="62"/>
  <c r="B37" i="62"/>
  <c r="C36" i="62"/>
  <c r="B36" i="62"/>
  <c r="C35" i="62"/>
  <c r="B35" i="62"/>
  <c r="C34" i="62"/>
  <c r="B34" i="62"/>
  <c r="C33" i="62"/>
  <c r="B33" i="62"/>
  <c r="C32" i="62"/>
  <c r="B32" i="62"/>
  <c r="C31" i="62"/>
  <c r="B31" i="62"/>
  <c r="C30" i="62"/>
  <c r="B30" i="62"/>
  <c r="C29" i="62"/>
  <c r="B29" i="62"/>
  <c r="C28" i="62"/>
  <c r="B28" i="62"/>
  <c r="C27" i="62"/>
  <c r="B27" i="62"/>
  <c r="C26" i="62"/>
  <c r="B26" i="62"/>
  <c r="C25" i="62"/>
  <c r="B25" i="62"/>
  <c r="C24" i="62"/>
  <c r="B24" i="62"/>
  <c r="C23" i="62"/>
  <c r="B23" i="62"/>
  <c r="C22" i="62"/>
  <c r="B22" i="62"/>
  <c r="C21" i="62"/>
  <c r="B21" i="62"/>
  <c r="C20" i="62"/>
  <c r="B20" i="62"/>
  <c r="C19" i="62"/>
  <c r="B19" i="62"/>
  <c r="C18" i="62"/>
  <c r="B18" i="62"/>
  <c r="C17" i="62"/>
  <c r="B17" i="62"/>
  <c r="C16" i="62"/>
  <c r="B16" i="62"/>
  <c r="C15" i="62"/>
  <c r="B15" i="62"/>
  <c r="C14" i="62"/>
  <c r="B14" i="62"/>
  <c r="C13" i="62"/>
  <c r="B13" i="62"/>
  <c r="C12" i="62"/>
  <c r="B12" i="62"/>
  <c r="C11" i="62"/>
  <c r="B11" i="62"/>
  <c r="BA42" i="17"/>
  <c r="AZ42" i="17"/>
  <c r="BA41" i="17"/>
  <c r="AZ41" i="17"/>
  <c r="BA40" i="17"/>
  <c r="AZ40" i="17"/>
  <c r="BA39" i="17"/>
  <c r="AZ39" i="17"/>
  <c r="BA38" i="17"/>
  <c r="AZ38" i="17"/>
  <c r="BA37" i="17"/>
  <c r="AZ37" i="17"/>
  <c r="BA36" i="17"/>
  <c r="AZ36" i="17"/>
  <c r="BA35" i="17"/>
  <c r="AZ35" i="17"/>
  <c r="BA34" i="17"/>
  <c r="AZ34" i="17"/>
  <c r="BA33" i="17"/>
  <c r="AZ33" i="17"/>
  <c r="BA32" i="17"/>
  <c r="AZ32" i="17"/>
  <c r="BA31" i="17"/>
  <c r="AZ31" i="17"/>
  <c r="BA30" i="17"/>
  <c r="AZ30" i="17"/>
  <c r="BA29" i="17"/>
  <c r="AZ29" i="17"/>
  <c r="BA28" i="17"/>
  <c r="AZ28" i="17"/>
  <c r="BA27" i="17"/>
  <c r="AZ27" i="17"/>
  <c r="BA26" i="17"/>
  <c r="AZ26" i="17"/>
  <c r="BA25" i="17"/>
  <c r="AZ25" i="17"/>
  <c r="BA24" i="17"/>
  <c r="AZ24" i="17"/>
  <c r="BA23" i="17"/>
  <c r="AZ23" i="17"/>
  <c r="BA22" i="17"/>
  <c r="AZ22" i="17"/>
  <c r="BA21" i="17"/>
  <c r="AZ21" i="17"/>
  <c r="BA20" i="17"/>
  <c r="AZ20" i="17"/>
  <c r="BA19" i="17"/>
  <c r="AZ19" i="17"/>
  <c r="BA18" i="17"/>
  <c r="AZ18" i="17"/>
  <c r="BA17" i="17"/>
  <c r="AZ17" i="17"/>
  <c r="BA16" i="17"/>
  <c r="AZ16" i="17"/>
  <c r="BA15" i="17"/>
  <c r="AZ15" i="17"/>
  <c r="BA14" i="17"/>
  <c r="AZ14" i="17"/>
  <c r="BA13" i="17"/>
  <c r="AZ13" i="17"/>
  <c r="BA12" i="17"/>
  <c r="AZ12" i="17"/>
  <c r="BA11" i="17"/>
  <c r="AZ11" i="17"/>
  <c r="AB42" i="17"/>
  <c r="AA42" i="17"/>
  <c r="AB41" i="17"/>
  <c r="AA41" i="17"/>
  <c r="AB40" i="17"/>
  <c r="AA40" i="17"/>
  <c r="AB39" i="17"/>
  <c r="AA39" i="17"/>
  <c r="AB38" i="17"/>
  <c r="AA38" i="17"/>
  <c r="AB37" i="17"/>
  <c r="AA37" i="17"/>
  <c r="AB36" i="17"/>
  <c r="AA36" i="17"/>
  <c r="AB35" i="17"/>
  <c r="AA35" i="17"/>
  <c r="AB34" i="17"/>
  <c r="AA34" i="17"/>
  <c r="AB33" i="17"/>
  <c r="AA33" i="17"/>
  <c r="AB32" i="17"/>
  <c r="AA32" i="17"/>
  <c r="AB31" i="17"/>
  <c r="AA31" i="17"/>
  <c r="AB30" i="17"/>
  <c r="AA30" i="17"/>
  <c r="AB29" i="17"/>
  <c r="AA29" i="17"/>
  <c r="AB28" i="17"/>
  <c r="AA28" i="17"/>
  <c r="AB27" i="17"/>
  <c r="AA27" i="17"/>
  <c r="AB26" i="17"/>
  <c r="AA26" i="17"/>
  <c r="AB25" i="17"/>
  <c r="AA25" i="17"/>
  <c r="AB24" i="17"/>
  <c r="AA24" i="17"/>
  <c r="AB23" i="17"/>
  <c r="AA23" i="17"/>
  <c r="AB22" i="17"/>
  <c r="AA22" i="17"/>
  <c r="AB21" i="17"/>
  <c r="AA21" i="17"/>
  <c r="AB20" i="17"/>
  <c r="AA20" i="17"/>
  <c r="AB19" i="17"/>
  <c r="AA19" i="17"/>
  <c r="AB18" i="17"/>
  <c r="AA18" i="17"/>
  <c r="AB17" i="17"/>
  <c r="AA17" i="17"/>
  <c r="AB16" i="17"/>
  <c r="AA16" i="17"/>
  <c r="AB15" i="17"/>
  <c r="AA15" i="17"/>
  <c r="AB14" i="17"/>
  <c r="AA14" i="17"/>
  <c r="AB13" i="17"/>
  <c r="AA13" i="17"/>
  <c r="AB12" i="17"/>
  <c r="AA12" i="17"/>
  <c r="AB11" i="17"/>
  <c r="AA11" i="17"/>
  <c r="C42" i="17"/>
  <c r="B42" i="17"/>
  <c r="C41" i="17"/>
  <c r="B41" i="17"/>
  <c r="C40" i="17"/>
  <c r="B40" i="17"/>
  <c r="C39" i="17"/>
  <c r="B39" i="17"/>
  <c r="C38" i="17"/>
  <c r="B38" i="17"/>
  <c r="C37" i="17"/>
  <c r="B37" i="17"/>
  <c r="C36" i="17"/>
  <c r="B36" i="17"/>
  <c r="C35" i="17"/>
  <c r="B35" i="17"/>
  <c r="C34" i="17"/>
  <c r="B34" i="17"/>
  <c r="C33" i="17"/>
  <c r="B33" i="17"/>
  <c r="C32" i="17"/>
  <c r="B32" i="17"/>
  <c r="C31" i="17"/>
  <c r="B31" i="17"/>
  <c r="C30" i="17"/>
  <c r="B30" i="17"/>
  <c r="C29" i="17"/>
  <c r="B29" i="17"/>
  <c r="C28" i="17"/>
  <c r="B28" i="17"/>
  <c r="C27" i="17"/>
  <c r="B27" i="17"/>
  <c r="C26" i="17"/>
  <c r="B26" i="17"/>
  <c r="C25" i="17"/>
  <c r="B25" i="17"/>
  <c r="C24" i="17"/>
  <c r="B24" i="17"/>
  <c r="C23" i="17"/>
  <c r="B23" i="17"/>
  <c r="C22" i="17"/>
  <c r="B22" i="17"/>
  <c r="C21" i="17"/>
  <c r="B21" i="17"/>
  <c r="C20" i="17"/>
  <c r="B20" i="17"/>
  <c r="C19" i="17"/>
  <c r="B19" i="17"/>
  <c r="C18" i="17"/>
  <c r="B18" i="17"/>
  <c r="C17" i="17"/>
  <c r="B17" i="17"/>
  <c r="C16" i="17"/>
  <c r="B16" i="17"/>
  <c r="C15" i="17"/>
  <c r="B15" i="17"/>
  <c r="C14" i="17"/>
  <c r="B14" i="17"/>
  <c r="C13" i="17"/>
  <c r="B13" i="17"/>
  <c r="C12" i="17"/>
  <c r="B12" i="17"/>
  <c r="C11" i="17"/>
  <c r="B11" i="17"/>
  <c r="C42" i="19"/>
  <c r="B42" i="19"/>
  <c r="C41" i="19"/>
  <c r="B41" i="19"/>
  <c r="C40" i="19"/>
  <c r="B40" i="19"/>
  <c r="C39" i="19"/>
  <c r="B39" i="19"/>
  <c r="C38" i="19"/>
  <c r="B38" i="19"/>
  <c r="C37" i="19"/>
  <c r="B37" i="19"/>
  <c r="C36" i="19"/>
  <c r="B36" i="19"/>
  <c r="C35" i="19"/>
  <c r="B35" i="19"/>
  <c r="C34" i="19"/>
  <c r="B34" i="19"/>
  <c r="C33" i="19"/>
  <c r="B33" i="19"/>
  <c r="C32" i="19"/>
  <c r="B32" i="19"/>
  <c r="C31" i="19"/>
  <c r="B31" i="19"/>
  <c r="C30" i="19"/>
  <c r="B30" i="19"/>
  <c r="C29" i="19"/>
  <c r="B29" i="19"/>
  <c r="C28" i="19"/>
  <c r="B28" i="19"/>
  <c r="C27" i="19"/>
  <c r="B27" i="19"/>
  <c r="C26" i="19"/>
  <c r="B26" i="19"/>
  <c r="C25" i="19"/>
  <c r="B25" i="19"/>
  <c r="C24" i="19"/>
  <c r="B24" i="19"/>
  <c r="C23" i="19"/>
  <c r="B23" i="19"/>
  <c r="C22" i="19"/>
  <c r="B22" i="19"/>
  <c r="C21" i="19"/>
  <c r="B21" i="19"/>
  <c r="C20" i="19"/>
  <c r="B20" i="19"/>
  <c r="C19" i="19"/>
  <c r="B19" i="19"/>
  <c r="C18" i="19"/>
  <c r="B18" i="19"/>
  <c r="C17" i="19"/>
  <c r="B17" i="19"/>
  <c r="C16" i="19"/>
  <c r="B16" i="19"/>
  <c r="C15" i="19"/>
  <c r="B15" i="19"/>
  <c r="C14" i="19"/>
  <c r="B14" i="19"/>
  <c r="C13" i="19"/>
  <c r="B13" i="19"/>
  <c r="C12" i="19"/>
  <c r="B12" i="19"/>
  <c r="C11" i="19"/>
  <c r="B11" i="19"/>
  <c r="AR12" i="2"/>
  <c r="AR16" i="2"/>
  <c r="AR20" i="2"/>
  <c r="BG20" i="2"/>
  <c r="AR24" i="2"/>
  <c r="BG24" i="2"/>
  <c r="AR28" i="2"/>
  <c r="AR32" i="2"/>
  <c r="AR36" i="2"/>
  <c r="AR40" i="2"/>
  <c r="AR15" i="2"/>
  <c r="AR19" i="2"/>
  <c r="AR23" i="2"/>
  <c r="AR27" i="2"/>
  <c r="AR31" i="2"/>
  <c r="AR35" i="2"/>
  <c r="AR39" i="2"/>
  <c r="AR43" i="2"/>
  <c r="AR13" i="2"/>
  <c r="AR17" i="2"/>
  <c r="AR21" i="2"/>
  <c r="AR25" i="2"/>
  <c r="AR29" i="2"/>
  <c r="AR33" i="2"/>
  <c r="BG33" i="2"/>
  <c r="AR37" i="2"/>
  <c r="AR41" i="2"/>
  <c r="BD43" i="27"/>
  <c r="BA43" i="27"/>
  <c r="AX43" i="27"/>
  <c r="C43" i="27"/>
  <c r="B43" i="27"/>
  <c r="BD42" i="27"/>
  <c r="BA42" i="27"/>
  <c r="AX42" i="27"/>
  <c r="C42" i="27"/>
  <c r="B42" i="27"/>
  <c r="BD41" i="27"/>
  <c r="BA41" i="27"/>
  <c r="AX41" i="27"/>
  <c r="C41" i="27"/>
  <c r="B41" i="27"/>
  <c r="BD40" i="27"/>
  <c r="BA40" i="27"/>
  <c r="AX40" i="27"/>
  <c r="C40" i="27"/>
  <c r="B40" i="27"/>
  <c r="BD39" i="27"/>
  <c r="BA39" i="27"/>
  <c r="AX39" i="27"/>
  <c r="C39" i="27"/>
  <c r="B39" i="27"/>
  <c r="BD38" i="27"/>
  <c r="BA38" i="27"/>
  <c r="AX38" i="27"/>
  <c r="C38" i="27"/>
  <c r="B38" i="27"/>
  <c r="BD37" i="27"/>
  <c r="BA37" i="27"/>
  <c r="AX37" i="27"/>
  <c r="C37" i="27"/>
  <c r="B37" i="27"/>
  <c r="BD36" i="27"/>
  <c r="BA36" i="27"/>
  <c r="AX36" i="27"/>
  <c r="C36" i="27"/>
  <c r="B36" i="27"/>
  <c r="BD35" i="27"/>
  <c r="BA35" i="27"/>
  <c r="AX35" i="27"/>
  <c r="C35" i="27"/>
  <c r="B35" i="27"/>
  <c r="BD34" i="27"/>
  <c r="BA34" i="27"/>
  <c r="AX34" i="27"/>
  <c r="C34" i="27"/>
  <c r="B34" i="27"/>
  <c r="BD33" i="27"/>
  <c r="BA33" i="27"/>
  <c r="AX33" i="27"/>
  <c r="C33" i="27"/>
  <c r="B33" i="27"/>
  <c r="BD32" i="27"/>
  <c r="BA32" i="27"/>
  <c r="AX32" i="27"/>
  <c r="C32" i="27"/>
  <c r="B32" i="27"/>
  <c r="BD31" i="27"/>
  <c r="BA31" i="27"/>
  <c r="AX31" i="27"/>
  <c r="C31" i="27"/>
  <c r="B31" i="27"/>
  <c r="BD30" i="27"/>
  <c r="BA30" i="27"/>
  <c r="AX30" i="27"/>
  <c r="C30" i="27"/>
  <c r="B30" i="27"/>
  <c r="BD29" i="27"/>
  <c r="BA29" i="27"/>
  <c r="AX29" i="27"/>
  <c r="C29" i="27"/>
  <c r="B29" i="27"/>
  <c r="BD28" i="27"/>
  <c r="BA28" i="27"/>
  <c r="AX28" i="27"/>
  <c r="C28" i="27"/>
  <c r="B28" i="27"/>
  <c r="BD27" i="27"/>
  <c r="BA27" i="27"/>
  <c r="AX27" i="27"/>
  <c r="C27" i="27"/>
  <c r="B27" i="27"/>
  <c r="BD26" i="27"/>
  <c r="BA26" i="27"/>
  <c r="AX26" i="27"/>
  <c r="C26" i="27"/>
  <c r="B26" i="27"/>
  <c r="BD25" i="27"/>
  <c r="BA25" i="27"/>
  <c r="AX25" i="27"/>
  <c r="C25" i="27"/>
  <c r="B25" i="27"/>
  <c r="BD24" i="27"/>
  <c r="BA24" i="27"/>
  <c r="AX24" i="27"/>
  <c r="C24" i="27"/>
  <c r="B24" i="27"/>
  <c r="BD23" i="27"/>
  <c r="BA23" i="27"/>
  <c r="AX23" i="27"/>
  <c r="C23" i="27"/>
  <c r="B23" i="27"/>
  <c r="BD22" i="27"/>
  <c r="BA22" i="27"/>
  <c r="AX22" i="27"/>
  <c r="C22" i="27"/>
  <c r="B22" i="27"/>
  <c r="BD21" i="27"/>
  <c r="BA21" i="27"/>
  <c r="AX21" i="27"/>
  <c r="C21" i="27"/>
  <c r="B21" i="27"/>
  <c r="BD20" i="27"/>
  <c r="BA20" i="27"/>
  <c r="AX20" i="27"/>
  <c r="C20" i="27"/>
  <c r="B20" i="27"/>
  <c r="BD19" i="27"/>
  <c r="BA19" i="27"/>
  <c r="AX19" i="27"/>
  <c r="C19" i="27"/>
  <c r="B19" i="27"/>
  <c r="BD18" i="27"/>
  <c r="BA18" i="27"/>
  <c r="AX18" i="27"/>
  <c r="C18" i="27"/>
  <c r="B18" i="27"/>
  <c r="BD17" i="27"/>
  <c r="BA17" i="27"/>
  <c r="AX17" i="27"/>
  <c r="C17" i="27"/>
  <c r="B17" i="27"/>
  <c r="BD16" i="27"/>
  <c r="BA16" i="27"/>
  <c r="AX16" i="27"/>
  <c r="C16" i="27"/>
  <c r="B16" i="27"/>
  <c r="BD15" i="27"/>
  <c r="BA15" i="27"/>
  <c r="AX15" i="27"/>
  <c r="C15" i="27"/>
  <c r="B15" i="27"/>
  <c r="BD14" i="27"/>
  <c r="BA14" i="27"/>
  <c r="AX14" i="27"/>
  <c r="C14" i="27"/>
  <c r="B14" i="27"/>
  <c r="BD13" i="27"/>
  <c r="BA13" i="27"/>
  <c r="AX13" i="27"/>
  <c r="C13" i="27"/>
  <c r="B13" i="27"/>
  <c r="BD12" i="27"/>
  <c r="BA12" i="27"/>
  <c r="AX12" i="27"/>
  <c r="C12" i="27"/>
  <c r="B12" i="27"/>
  <c r="BD11" i="27"/>
  <c r="BA11" i="27"/>
  <c r="AX11" i="27"/>
  <c r="C11" i="27"/>
  <c r="B11" i="27"/>
  <c r="BD10" i="27"/>
  <c r="BF9" i="27"/>
  <c r="BA10" i="27"/>
  <c r="AX10" i="27"/>
  <c r="AQ10" i="27"/>
  <c r="AS9" i="27"/>
  <c r="AN10" i="27"/>
  <c r="AK10" i="27"/>
  <c r="AD10" i="27"/>
  <c r="AA10" i="27"/>
  <c r="X10" i="27"/>
  <c r="U10" i="27"/>
  <c r="R10" i="27"/>
  <c r="AF9" i="27"/>
  <c r="O10" i="27"/>
  <c r="BI9" i="27"/>
  <c r="BD9" i="27"/>
  <c r="BC9" i="27"/>
  <c r="BB9" i="27"/>
  <c r="BA9" i="27"/>
  <c r="AZ9" i="27"/>
  <c r="AY9" i="27"/>
  <c r="AX9" i="27"/>
  <c r="AW9" i="27"/>
  <c r="AV9" i="27"/>
  <c r="AQ9" i="27"/>
  <c r="AP9" i="27"/>
  <c r="AO9" i="27"/>
  <c r="AN9" i="27"/>
  <c r="AM9" i="27"/>
  <c r="AL9" i="27"/>
  <c r="AK9" i="27"/>
  <c r="AD9" i="27"/>
  <c r="AC9" i="27"/>
  <c r="AB9" i="27"/>
  <c r="AA9" i="27"/>
  <c r="Z9" i="27"/>
  <c r="Y9" i="27"/>
  <c r="X9" i="27"/>
  <c r="W9" i="27"/>
  <c r="V9" i="27"/>
  <c r="U9" i="27"/>
  <c r="T9" i="27"/>
  <c r="S9" i="27"/>
  <c r="R9" i="27"/>
  <c r="Q9" i="27"/>
  <c r="P9" i="27"/>
  <c r="O9" i="27"/>
  <c r="N9" i="27"/>
  <c r="M9" i="27"/>
  <c r="BI8" i="27"/>
  <c r="B4" i="27"/>
  <c r="BD43" i="3"/>
  <c r="BA43" i="3"/>
  <c r="AX43" i="3"/>
  <c r="C43" i="3"/>
  <c r="B43" i="3"/>
  <c r="BD42" i="3"/>
  <c r="BA42" i="3"/>
  <c r="AX42" i="3"/>
  <c r="C42" i="3"/>
  <c r="B42" i="3"/>
  <c r="BD41" i="3"/>
  <c r="BA41" i="3"/>
  <c r="AX41" i="3"/>
  <c r="C41" i="3"/>
  <c r="B41" i="3"/>
  <c r="BD40" i="3"/>
  <c r="BA40" i="3"/>
  <c r="AX40" i="3"/>
  <c r="C40" i="3"/>
  <c r="B40" i="3"/>
  <c r="BD39" i="3"/>
  <c r="BA39" i="3"/>
  <c r="AX39" i="3"/>
  <c r="C39" i="3"/>
  <c r="B39" i="3"/>
  <c r="BD38" i="3"/>
  <c r="BA38" i="3"/>
  <c r="AX38" i="3"/>
  <c r="C38" i="3"/>
  <c r="B38" i="3"/>
  <c r="BD37" i="3"/>
  <c r="BA37" i="3"/>
  <c r="AX37" i="3"/>
  <c r="C37" i="3"/>
  <c r="B37" i="3"/>
  <c r="BD36" i="3"/>
  <c r="BA36" i="3"/>
  <c r="AX36" i="3"/>
  <c r="C36" i="3"/>
  <c r="B36" i="3"/>
  <c r="BD35" i="3"/>
  <c r="BA35" i="3"/>
  <c r="AX35" i="3"/>
  <c r="C35" i="3"/>
  <c r="B35" i="3"/>
  <c r="BD34" i="3"/>
  <c r="BA34" i="3"/>
  <c r="AX34" i="3"/>
  <c r="C34" i="3"/>
  <c r="B34" i="3"/>
  <c r="BD33" i="3"/>
  <c r="BA33" i="3"/>
  <c r="AX33" i="3"/>
  <c r="C33" i="3"/>
  <c r="B33" i="3"/>
  <c r="BD32" i="3"/>
  <c r="BA32" i="3"/>
  <c r="AX32" i="3"/>
  <c r="C32" i="3"/>
  <c r="B32" i="3"/>
  <c r="BD31" i="3"/>
  <c r="BA31" i="3"/>
  <c r="AX31" i="3"/>
  <c r="C31" i="3"/>
  <c r="B31" i="3"/>
  <c r="BD30" i="3"/>
  <c r="BA30" i="3"/>
  <c r="AX30" i="3"/>
  <c r="C30" i="3"/>
  <c r="B30" i="3"/>
  <c r="BD29" i="3"/>
  <c r="BA29" i="3"/>
  <c r="AX29" i="3"/>
  <c r="C29" i="3"/>
  <c r="B29" i="3"/>
  <c r="BD28" i="3"/>
  <c r="BA28" i="3"/>
  <c r="AX28" i="3"/>
  <c r="C28" i="3"/>
  <c r="B28" i="3"/>
  <c r="BD27" i="3"/>
  <c r="BA27" i="3"/>
  <c r="AX27" i="3"/>
  <c r="C27" i="3"/>
  <c r="B27" i="3"/>
  <c r="BD26" i="3"/>
  <c r="BA26" i="3"/>
  <c r="AX26" i="3"/>
  <c r="C26" i="3"/>
  <c r="B26" i="3"/>
  <c r="BD25" i="3"/>
  <c r="BA25" i="3"/>
  <c r="AX25" i="3"/>
  <c r="C25" i="3"/>
  <c r="B25" i="3"/>
  <c r="BD24" i="3"/>
  <c r="BA24" i="3"/>
  <c r="AX24" i="3"/>
  <c r="C24" i="3"/>
  <c r="B24" i="3"/>
  <c r="BD23" i="3"/>
  <c r="BA23" i="3"/>
  <c r="AX23" i="3"/>
  <c r="C23" i="3"/>
  <c r="B23" i="3"/>
  <c r="BD22" i="3"/>
  <c r="BA22" i="3"/>
  <c r="AX22" i="3"/>
  <c r="C22" i="3"/>
  <c r="B22" i="3"/>
  <c r="BD21" i="3"/>
  <c r="BA21" i="3"/>
  <c r="AX21" i="3"/>
  <c r="C21" i="3"/>
  <c r="B21" i="3"/>
  <c r="BD20" i="3"/>
  <c r="BA20" i="3"/>
  <c r="AX20" i="3"/>
  <c r="C20" i="3"/>
  <c r="B20" i="3"/>
  <c r="BD19" i="3"/>
  <c r="BA19" i="3"/>
  <c r="AX19" i="3"/>
  <c r="C19" i="3"/>
  <c r="B19" i="3"/>
  <c r="BD18" i="3"/>
  <c r="BA18" i="3"/>
  <c r="AX18" i="3"/>
  <c r="C18" i="3"/>
  <c r="B18" i="3"/>
  <c r="BD17" i="3"/>
  <c r="BA17" i="3"/>
  <c r="AX17" i="3"/>
  <c r="C17" i="3"/>
  <c r="B17" i="3"/>
  <c r="BD16" i="3"/>
  <c r="BA16" i="3"/>
  <c r="AX16" i="3"/>
  <c r="C16" i="3"/>
  <c r="B16" i="3"/>
  <c r="BD15" i="3"/>
  <c r="BA15" i="3"/>
  <c r="AX15" i="3"/>
  <c r="C15" i="3"/>
  <c r="B15" i="3"/>
  <c r="BD14" i="3"/>
  <c r="BA14" i="3"/>
  <c r="AX14" i="3"/>
  <c r="C14" i="3"/>
  <c r="B14" i="3"/>
  <c r="BD13" i="3"/>
  <c r="BA13" i="3"/>
  <c r="AX13" i="3"/>
  <c r="C13" i="3"/>
  <c r="B13" i="3"/>
  <c r="BD12" i="3"/>
  <c r="BA12" i="3"/>
  <c r="AX12" i="3"/>
  <c r="C12" i="3"/>
  <c r="B12" i="3"/>
  <c r="BD11" i="3"/>
  <c r="BI9" i="3"/>
  <c r="BA11" i="3"/>
  <c r="AX11" i="3"/>
  <c r="BI8" i="3"/>
  <c r="C11" i="3"/>
  <c r="B11" i="3"/>
  <c r="BD10" i="3"/>
  <c r="BA10" i="3"/>
  <c r="AX10" i="3"/>
  <c r="BF9" i="3"/>
  <c r="AQ10" i="3"/>
  <c r="AN10" i="3"/>
  <c r="AK10" i="3"/>
  <c r="AD10" i="3"/>
  <c r="AA10" i="3"/>
  <c r="X10" i="3"/>
  <c r="U10" i="3"/>
  <c r="R10" i="3"/>
  <c r="O10" i="3"/>
  <c r="BD9" i="3"/>
  <c r="BC9" i="3"/>
  <c r="BB9" i="3"/>
  <c r="BA9" i="3"/>
  <c r="AZ9" i="3"/>
  <c r="AY9" i="3"/>
  <c r="AX9" i="3"/>
  <c r="AW9" i="3"/>
  <c r="AV9" i="3"/>
  <c r="AS9" i="3"/>
  <c r="AQ9" i="3"/>
  <c r="AP9" i="3"/>
  <c r="AO9" i="3"/>
  <c r="AN9" i="3"/>
  <c r="AM9" i="3"/>
  <c r="AL9" i="3"/>
  <c r="AK9" i="3"/>
  <c r="AF9" i="3"/>
  <c r="AD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B4" i="3"/>
  <c r="BD43" i="2"/>
  <c r="BA43" i="2"/>
  <c r="AX43" i="2"/>
  <c r="BE43" i="2"/>
  <c r="AD43" i="2"/>
  <c r="AA43" i="2"/>
  <c r="X43" i="2"/>
  <c r="U43" i="2"/>
  <c r="R43" i="2"/>
  <c r="O43" i="2"/>
  <c r="BD42" i="2"/>
  <c r="BA42" i="2"/>
  <c r="AX42" i="2"/>
  <c r="BE42" i="2"/>
  <c r="AD42" i="2"/>
  <c r="AA42" i="2"/>
  <c r="X42" i="2"/>
  <c r="U42" i="2"/>
  <c r="BD41" i="2"/>
  <c r="BA41" i="2"/>
  <c r="AX41" i="2"/>
  <c r="BE41" i="2"/>
  <c r="AD41" i="2"/>
  <c r="AA41" i="2"/>
  <c r="X41" i="2"/>
  <c r="U41" i="2"/>
  <c r="AE41" i="2"/>
  <c r="BD40" i="2"/>
  <c r="BA40" i="2"/>
  <c r="AX40" i="2"/>
  <c r="BE40" i="2"/>
  <c r="AD40" i="2"/>
  <c r="AA40" i="2"/>
  <c r="X40" i="2"/>
  <c r="U40" i="2"/>
  <c r="AE40" i="2"/>
  <c r="BD39" i="2"/>
  <c r="BA39" i="2"/>
  <c r="AX39" i="2"/>
  <c r="BE39" i="2"/>
  <c r="AD39" i="2"/>
  <c r="AA39" i="2"/>
  <c r="X39" i="2"/>
  <c r="U39" i="2"/>
  <c r="BD38" i="2"/>
  <c r="BA38" i="2"/>
  <c r="AX38" i="2"/>
  <c r="BE38" i="2"/>
  <c r="AD38" i="2"/>
  <c r="AA38" i="2"/>
  <c r="X38" i="2"/>
  <c r="U38" i="2"/>
  <c r="BD37" i="2"/>
  <c r="BA37" i="2"/>
  <c r="AX37" i="2"/>
  <c r="BE37" i="2"/>
  <c r="AD37" i="2"/>
  <c r="AA37" i="2"/>
  <c r="X37" i="2"/>
  <c r="U37" i="2"/>
  <c r="AE37" i="2"/>
  <c r="BD36" i="2"/>
  <c r="BA36" i="2"/>
  <c r="AX36" i="2"/>
  <c r="BE36" i="2"/>
  <c r="AD36" i="2"/>
  <c r="AA36" i="2"/>
  <c r="X36" i="2"/>
  <c r="U36" i="2"/>
  <c r="AE36" i="2"/>
  <c r="BD35" i="2"/>
  <c r="BA35" i="2"/>
  <c r="AX35" i="2"/>
  <c r="BE35" i="2"/>
  <c r="AD35" i="2"/>
  <c r="AA35" i="2"/>
  <c r="X35" i="2"/>
  <c r="U35" i="2"/>
  <c r="BD34" i="2"/>
  <c r="BA34" i="2"/>
  <c r="AX34" i="2"/>
  <c r="BE34" i="2"/>
  <c r="AD34" i="2"/>
  <c r="AA34" i="2"/>
  <c r="X34" i="2"/>
  <c r="U34" i="2"/>
  <c r="BD33" i="2"/>
  <c r="BA33" i="2"/>
  <c r="BE33" i="2"/>
  <c r="AX33" i="2"/>
  <c r="AD33" i="2"/>
  <c r="AA33" i="2"/>
  <c r="X33" i="2"/>
  <c r="U33" i="2"/>
  <c r="AE33" i="2"/>
  <c r="BE32" i="2"/>
  <c r="BD32" i="2"/>
  <c r="BA32" i="2"/>
  <c r="AX32" i="2"/>
  <c r="BG32" i="2"/>
  <c r="AD32" i="2"/>
  <c r="AA32" i="2"/>
  <c r="X32" i="2"/>
  <c r="U32" i="2"/>
  <c r="AE32" i="2"/>
  <c r="BD31" i="2"/>
  <c r="BA31" i="2"/>
  <c r="AX31" i="2"/>
  <c r="BE31" i="2"/>
  <c r="AD31" i="2"/>
  <c r="AA31" i="2"/>
  <c r="X31" i="2"/>
  <c r="U31" i="2"/>
  <c r="BD30" i="2"/>
  <c r="BA30" i="2"/>
  <c r="AX30" i="2"/>
  <c r="BE30" i="2"/>
  <c r="AD30" i="2"/>
  <c r="AA30" i="2"/>
  <c r="X30" i="2"/>
  <c r="U30" i="2"/>
  <c r="BD29" i="2"/>
  <c r="BA29" i="2"/>
  <c r="AX29" i="2"/>
  <c r="BE29" i="2"/>
  <c r="AD29" i="2"/>
  <c r="AA29" i="2"/>
  <c r="X29" i="2"/>
  <c r="U29" i="2"/>
  <c r="AE29" i="2"/>
  <c r="BE28" i="2"/>
  <c r="BD28" i="2"/>
  <c r="BA28" i="2"/>
  <c r="AX28" i="2"/>
  <c r="BG28" i="2"/>
  <c r="AD28" i="2"/>
  <c r="AA28" i="2"/>
  <c r="X28" i="2"/>
  <c r="U28" i="2"/>
  <c r="AE28" i="2"/>
  <c r="BD27" i="2"/>
  <c r="BA27" i="2"/>
  <c r="AX27" i="2"/>
  <c r="BE27" i="2"/>
  <c r="AD27" i="2"/>
  <c r="AA27" i="2"/>
  <c r="X27" i="2"/>
  <c r="U27" i="2"/>
  <c r="BD26" i="2"/>
  <c r="BA26" i="2"/>
  <c r="AX26" i="2"/>
  <c r="BE26" i="2"/>
  <c r="AD26" i="2"/>
  <c r="AA26" i="2"/>
  <c r="X26" i="2"/>
  <c r="U26" i="2"/>
  <c r="BD25" i="2"/>
  <c r="BA25" i="2"/>
  <c r="AX25" i="2"/>
  <c r="BE25" i="2"/>
  <c r="AD25" i="2"/>
  <c r="AA25" i="2"/>
  <c r="X25" i="2"/>
  <c r="U25" i="2"/>
  <c r="AE25" i="2"/>
  <c r="BE24" i="2"/>
  <c r="BD24" i="2"/>
  <c r="BA24" i="2"/>
  <c r="AX24" i="2"/>
  <c r="AD24" i="2"/>
  <c r="AA24" i="2"/>
  <c r="X24" i="2"/>
  <c r="U24" i="2"/>
  <c r="AE24" i="2"/>
  <c r="BD23" i="2"/>
  <c r="BA23" i="2"/>
  <c r="AX23" i="2"/>
  <c r="BE23" i="2"/>
  <c r="AD23" i="2"/>
  <c r="AA23" i="2"/>
  <c r="X23" i="2"/>
  <c r="U23" i="2"/>
  <c r="BD22" i="2"/>
  <c r="BA22" i="2"/>
  <c r="BE22" i="2"/>
  <c r="AX22" i="2"/>
  <c r="AD22" i="2"/>
  <c r="AA22" i="2"/>
  <c r="X22" i="2"/>
  <c r="U22" i="2"/>
  <c r="BD21" i="2"/>
  <c r="BA21" i="2"/>
  <c r="AX21" i="2"/>
  <c r="BE21" i="2"/>
  <c r="AD21" i="2"/>
  <c r="AA21" i="2"/>
  <c r="X21" i="2"/>
  <c r="U21" i="2"/>
  <c r="AE21" i="2"/>
  <c r="BE20" i="2"/>
  <c r="BD20" i="2"/>
  <c r="BA20" i="2"/>
  <c r="AX20" i="2"/>
  <c r="AD20" i="2"/>
  <c r="AA20" i="2"/>
  <c r="X20" i="2"/>
  <c r="U20" i="2"/>
  <c r="AE20" i="2"/>
  <c r="BD19" i="2"/>
  <c r="BA19" i="2"/>
  <c r="AX19" i="2"/>
  <c r="BE19" i="2"/>
  <c r="AD19" i="2"/>
  <c r="AA19" i="2"/>
  <c r="X19" i="2"/>
  <c r="U19" i="2"/>
  <c r="BD18" i="2"/>
  <c r="BA18" i="2"/>
  <c r="BE18" i="2"/>
  <c r="AX18" i="2"/>
  <c r="AD18" i="2"/>
  <c r="AA18" i="2"/>
  <c r="X18" i="2"/>
  <c r="U18" i="2"/>
  <c r="BD17" i="2"/>
  <c r="BA17" i="2"/>
  <c r="AX17" i="2"/>
  <c r="BE17" i="2"/>
  <c r="AD17" i="2"/>
  <c r="AA17" i="2"/>
  <c r="X17" i="2"/>
  <c r="U17" i="2"/>
  <c r="AE17" i="2"/>
  <c r="BD16" i="2"/>
  <c r="BA16" i="2"/>
  <c r="BE16" i="2"/>
  <c r="AX16" i="2"/>
  <c r="AD16" i="2"/>
  <c r="AA16" i="2"/>
  <c r="X16" i="2"/>
  <c r="U16" i="2"/>
  <c r="AE16" i="2"/>
  <c r="BD15" i="2"/>
  <c r="BA15" i="2"/>
  <c r="AX15" i="2"/>
  <c r="BE15" i="2"/>
  <c r="AD15" i="2"/>
  <c r="AA15" i="2"/>
  <c r="X15" i="2"/>
  <c r="U15" i="2"/>
  <c r="BE14" i="2"/>
  <c r="BD14" i="2"/>
  <c r="BA14" i="2"/>
  <c r="AX14" i="2"/>
  <c r="AD14" i="2"/>
  <c r="AA14" i="2"/>
  <c r="X14" i="2"/>
  <c r="U14" i="2"/>
  <c r="BD13" i="2"/>
  <c r="BA13" i="2"/>
  <c r="AX13" i="2"/>
  <c r="BE13" i="2"/>
  <c r="AD13" i="2"/>
  <c r="AA13" i="2"/>
  <c r="X13" i="2"/>
  <c r="U13" i="2"/>
  <c r="AE13" i="2"/>
  <c r="BD12" i="2"/>
  <c r="BA12" i="2"/>
  <c r="BE12" i="2"/>
  <c r="AX12" i="2"/>
  <c r="AD12" i="2"/>
  <c r="AA12" i="2"/>
  <c r="X12" i="2"/>
  <c r="U12" i="2"/>
  <c r="BI6" i="2"/>
  <c r="BH10" i="2"/>
  <c r="BE11" i="2"/>
  <c r="AR10" i="2"/>
  <c r="AE10" i="2"/>
  <c r="AF9" i="2"/>
  <c r="BI7" i="2"/>
  <c r="BH28" i="2"/>
  <c r="BG16" i="2"/>
  <c r="BH16" i="2"/>
  <c r="BG14" i="2"/>
  <c r="AE14" i="2"/>
  <c r="BE40" i="27"/>
  <c r="BE36" i="27"/>
  <c r="BE32" i="27"/>
  <c r="BE28" i="27"/>
  <c r="BE24" i="27"/>
  <c r="BE20" i="27"/>
  <c r="BE16" i="27"/>
  <c r="BE12" i="27"/>
  <c r="BE39" i="27"/>
  <c r="BE35" i="27"/>
  <c r="BE31" i="27"/>
  <c r="BE23" i="27"/>
  <c r="BE15" i="27"/>
  <c r="BE41" i="27"/>
  <c r="BE37" i="27"/>
  <c r="BE33" i="27"/>
  <c r="BE29" i="27"/>
  <c r="BE25" i="27"/>
  <c r="BE21" i="27"/>
  <c r="BE17" i="27"/>
  <c r="BE13" i="27"/>
  <c r="BE43" i="27"/>
  <c r="BE42" i="27"/>
  <c r="BE38" i="27"/>
  <c r="BE34" i="27"/>
  <c r="BE30" i="27"/>
  <c r="BE26" i="27"/>
  <c r="BE22" i="27"/>
  <c r="BE18" i="27"/>
  <c r="BE14" i="27"/>
  <c r="BE10" i="27"/>
  <c r="BE27" i="27"/>
  <c r="BE19" i="27"/>
  <c r="BE11" i="27"/>
  <c r="AR10" i="27"/>
  <c r="AE10" i="27"/>
  <c r="AF44" i="27"/>
  <c r="BI7" i="27"/>
  <c r="BE40" i="3"/>
  <c r="BE36" i="3"/>
  <c r="BE32" i="3"/>
  <c r="BE28" i="3"/>
  <c r="BE24" i="3"/>
  <c r="BE20" i="3"/>
  <c r="BE16" i="3"/>
  <c r="BE41" i="3"/>
  <c r="BE37" i="3"/>
  <c r="BE33" i="3"/>
  <c r="BE29" i="3"/>
  <c r="BE25" i="3"/>
  <c r="BE21" i="3"/>
  <c r="BE17" i="3"/>
  <c r="BE13" i="3"/>
  <c r="BE42" i="3"/>
  <c r="BE38" i="3"/>
  <c r="BE34" i="3"/>
  <c r="BE30" i="3"/>
  <c r="BE26" i="3"/>
  <c r="BE22" i="3"/>
  <c r="BE18" i="3"/>
  <c r="BE14" i="3"/>
  <c r="BE10" i="3"/>
  <c r="BE43" i="3"/>
  <c r="BE39" i="3"/>
  <c r="BE35" i="3"/>
  <c r="BE31" i="3"/>
  <c r="BE27" i="3"/>
  <c r="BE23" i="3"/>
  <c r="BE19" i="3"/>
  <c r="BE15" i="3"/>
  <c r="BE11" i="3"/>
  <c r="BE12" i="3"/>
  <c r="AE10" i="3"/>
  <c r="AR10" i="3"/>
  <c r="BI7" i="3"/>
  <c r="BG12" i="2"/>
  <c r="BG22" i="2"/>
  <c r="BG31" i="2"/>
  <c r="BG30" i="2"/>
  <c r="BG18" i="2"/>
  <c r="BH24" i="2"/>
  <c r="BH32" i="2"/>
  <c r="BG35" i="2"/>
  <c r="BG40" i="2"/>
  <c r="BH40" i="2"/>
  <c r="BG19" i="2"/>
  <c r="BG13" i="2"/>
  <c r="BH13" i="2"/>
  <c r="BG17" i="2"/>
  <c r="AE18" i="2"/>
  <c r="BH18" i="2"/>
  <c r="BH20" i="2"/>
  <c r="BG21" i="2"/>
  <c r="BH21" i="2"/>
  <c r="AE22" i="2"/>
  <c r="BG25" i="2"/>
  <c r="BH25" i="2"/>
  <c r="AE26" i="2"/>
  <c r="BG26" i="2"/>
  <c r="BG29" i="2"/>
  <c r="BH29" i="2"/>
  <c r="AE30" i="2"/>
  <c r="AE34" i="2"/>
  <c r="BG34" i="2"/>
  <c r="BG37" i="2"/>
  <c r="AE38" i="2"/>
  <c r="BG38" i="2"/>
  <c r="BG41" i="2"/>
  <c r="BH41" i="2"/>
  <c r="AE42" i="2"/>
  <c r="BG42" i="2"/>
  <c r="AE15" i="2"/>
  <c r="BG15" i="2"/>
  <c r="BH17" i="2"/>
  <c r="AE19" i="2"/>
  <c r="AE23" i="2"/>
  <c r="BG23" i="2"/>
  <c r="AE27" i="2"/>
  <c r="AE31" i="2"/>
  <c r="BH33" i="2"/>
  <c r="AE35" i="2"/>
  <c r="BH35" i="2"/>
  <c r="BH37" i="2"/>
  <c r="AE39" i="2"/>
  <c r="BG39" i="2"/>
  <c r="AE43" i="2"/>
  <c r="AE12" i="2"/>
  <c r="BG36" i="2"/>
  <c r="BH19" i="2"/>
  <c r="T27" i="19"/>
  <c r="BH12" i="2"/>
  <c r="T11" i="19"/>
  <c r="BH30" i="2"/>
  <c r="T29" i="19"/>
  <c r="BH39" i="2"/>
  <c r="T38" i="19"/>
  <c r="BH31" i="2"/>
  <c r="T30" i="19"/>
  <c r="BH42" i="2"/>
  <c r="T41" i="19"/>
  <c r="BH22" i="2"/>
  <c r="T21" i="19"/>
  <c r="T19" i="19"/>
  <c r="T20" i="19"/>
  <c r="T17" i="19"/>
  <c r="T36" i="19"/>
  <c r="T24" i="19"/>
  <c r="T28" i="19"/>
  <c r="T34" i="19"/>
  <c r="T16" i="19"/>
  <c r="T32" i="19"/>
  <c r="T23" i="19"/>
  <c r="T40" i="19"/>
  <c r="T18" i="19"/>
  <c r="T31" i="19"/>
  <c r="T39" i="19"/>
  <c r="T12" i="19"/>
  <c r="T15" i="19"/>
  <c r="BH14" i="2"/>
  <c r="AE46" i="27"/>
  <c r="AE44" i="27"/>
  <c r="AE45" i="27"/>
  <c r="AE47" i="27"/>
  <c r="BG41" i="27"/>
  <c r="BG37" i="27"/>
  <c r="BG33" i="27"/>
  <c r="BG29" i="27"/>
  <c r="BG25" i="27"/>
  <c r="BG21" i="27"/>
  <c r="BG17" i="27"/>
  <c r="BG13" i="27"/>
  <c r="BG36" i="27"/>
  <c r="BG32" i="27"/>
  <c r="BG12" i="27"/>
  <c r="BG42" i="27"/>
  <c r="BG38" i="27"/>
  <c r="BG34" i="27"/>
  <c r="BG30" i="27"/>
  <c r="BG26" i="27"/>
  <c r="BG22" i="27"/>
  <c r="BG18" i="27"/>
  <c r="BG14" i="27"/>
  <c r="BG10" i="27"/>
  <c r="BI6" i="27"/>
  <c r="BG28" i="27"/>
  <c r="BG20" i="27"/>
  <c r="BG43" i="27"/>
  <c r="BG39" i="27"/>
  <c r="BG35" i="27"/>
  <c r="BG31" i="27"/>
  <c r="BG27" i="27"/>
  <c r="BG23" i="27"/>
  <c r="BG19" i="27"/>
  <c r="BG15" i="27"/>
  <c r="BG11" i="27"/>
  <c r="BG40" i="27"/>
  <c r="BG24" i="27"/>
  <c r="BG16" i="27"/>
  <c r="BG41" i="3"/>
  <c r="BG37" i="3"/>
  <c r="BG33" i="3"/>
  <c r="BG29" i="3"/>
  <c r="BG25" i="3"/>
  <c r="BG21" i="3"/>
  <c r="BG17" i="3"/>
  <c r="BG13" i="3"/>
  <c r="BG42" i="3"/>
  <c r="BG38" i="3"/>
  <c r="BG34" i="3"/>
  <c r="BG30" i="3"/>
  <c r="BG26" i="3"/>
  <c r="BG22" i="3"/>
  <c r="BG18" i="3"/>
  <c r="BG14" i="3"/>
  <c r="BG10" i="3"/>
  <c r="BI6" i="3"/>
  <c r="BG43" i="3"/>
  <c r="BG39" i="3"/>
  <c r="BG35" i="3"/>
  <c r="BG31" i="3"/>
  <c r="BG27" i="3"/>
  <c r="BG23" i="3"/>
  <c r="BG19" i="3"/>
  <c r="BG15" i="3"/>
  <c r="BG11" i="3"/>
  <c r="BG40" i="3"/>
  <c r="BG36" i="3"/>
  <c r="BG32" i="3"/>
  <c r="BG28" i="3"/>
  <c r="BG24" i="3"/>
  <c r="BG20" i="3"/>
  <c r="BG16" i="3"/>
  <c r="BG12" i="3"/>
  <c r="AF44" i="3"/>
  <c r="BH15" i="2"/>
  <c r="BH34" i="2"/>
  <c r="BH23" i="2"/>
  <c r="BH38" i="2"/>
  <c r="BH26" i="2"/>
  <c r="BG27" i="2"/>
  <c r="BH27" i="2"/>
  <c r="BG43" i="2"/>
  <c r="BH43" i="2"/>
  <c r="BH36" i="2"/>
  <c r="BI44" i="27"/>
  <c r="T42" i="19"/>
  <c r="T25" i="19"/>
  <c r="T22" i="19"/>
  <c r="T33" i="19"/>
  <c r="T35" i="19"/>
  <c r="T37" i="19"/>
  <c r="T26" i="19"/>
  <c r="T14" i="19"/>
  <c r="T13" i="19"/>
  <c r="BH42" i="27"/>
  <c r="CT41" i="19"/>
  <c r="BH38" i="27"/>
  <c r="CT37" i="19"/>
  <c r="BH34" i="27"/>
  <c r="CT33" i="19"/>
  <c r="BH30" i="27"/>
  <c r="CT29" i="19"/>
  <c r="BH26" i="27"/>
  <c r="CT25" i="19"/>
  <c r="BH22" i="27"/>
  <c r="CT21" i="19"/>
  <c r="BH18" i="27"/>
  <c r="CT17" i="19"/>
  <c r="BH14" i="27"/>
  <c r="CT13" i="19"/>
  <c r="BH10" i="27"/>
  <c r="BH41" i="27"/>
  <c r="CT40" i="19"/>
  <c r="BH37" i="27"/>
  <c r="CT36" i="19"/>
  <c r="BH33" i="27"/>
  <c r="CT32" i="19"/>
  <c r="BH25" i="27"/>
  <c r="CT24" i="19"/>
  <c r="BH17" i="27"/>
  <c r="CT16" i="19"/>
  <c r="BH43" i="27"/>
  <c r="CT42" i="19"/>
  <c r="CX42" i="19"/>
  <c r="DQ42" i="19"/>
  <c r="BH39" i="27"/>
  <c r="CT38" i="19"/>
  <c r="BH35" i="27"/>
  <c r="CT34" i="19"/>
  <c r="BH31" i="27"/>
  <c r="CT30" i="19"/>
  <c r="BH27" i="27"/>
  <c r="CT26" i="19"/>
  <c r="BH23" i="27"/>
  <c r="CT22" i="19"/>
  <c r="BH19" i="27"/>
  <c r="CT18" i="19"/>
  <c r="BH15" i="27"/>
  <c r="CT14" i="19"/>
  <c r="BH11" i="27"/>
  <c r="CT10" i="19"/>
  <c r="BH21" i="27"/>
  <c r="CT20" i="19"/>
  <c r="BH40" i="27"/>
  <c r="CT39" i="19"/>
  <c r="BH36" i="27"/>
  <c r="CT35" i="19"/>
  <c r="BH32" i="27"/>
  <c r="CT31" i="19"/>
  <c r="BH28" i="27"/>
  <c r="CT27" i="19"/>
  <c r="BH24" i="27"/>
  <c r="CT23" i="19"/>
  <c r="BH20" i="27"/>
  <c r="CT19" i="19"/>
  <c r="BH16" i="27"/>
  <c r="CT15" i="19"/>
  <c r="BH12" i="27"/>
  <c r="BH29" i="27"/>
  <c r="CT28" i="19"/>
  <c r="BH13" i="27"/>
  <c r="CT12" i="19"/>
  <c r="AE48" i="27"/>
  <c r="BG47" i="27"/>
  <c r="BG46" i="27"/>
  <c r="BG45" i="27"/>
  <c r="BG44" i="27"/>
  <c r="BH42" i="3"/>
  <c r="BG41" i="19"/>
  <c r="BH38" i="3"/>
  <c r="BG37" i="19"/>
  <c r="BH34" i="3"/>
  <c r="BG33" i="19"/>
  <c r="BH30" i="3"/>
  <c r="BG29" i="19"/>
  <c r="BH26" i="3"/>
  <c r="BG25" i="19"/>
  <c r="BH22" i="3"/>
  <c r="BG21" i="19"/>
  <c r="BH18" i="3"/>
  <c r="BG17" i="19"/>
  <c r="BH14" i="3"/>
  <c r="BG13" i="19"/>
  <c r="BH10" i="3"/>
  <c r="BH43" i="3"/>
  <c r="BG42" i="19"/>
  <c r="BH39" i="3"/>
  <c r="BG38" i="19"/>
  <c r="BH35" i="3"/>
  <c r="BG34" i="19"/>
  <c r="BH31" i="3"/>
  <c r="BG30" i="19"/>
  <c r="BH27" i="3"/>
  <c r="BG26" i="19"/>
  <c r="BH23" i="3"/>
  <c r="BG22" i="19"/>
  <c r="BH19" i="3"/>
  <c r="BG18" i="19"/>
  <c r="BH15" i="3"/>
  <c r="BG14" i="19"/>
  <c r="BH11" i="3"/>
  <c r="BG10" i="19"/>
  <c r="BH40" i="3"/>
  <c r="BG39" i="19"/>
  <c r="BH36" i="3"/>
  <c r="BG35" i="19"/>
  <c r="BH32" i="3"/>
  <c r="BG31" i="19"/>
  <c r="BH28" i="3"/>
  <c r="BG27" i="19"/>
  <c r="BH24" i="3"/>
  <c r="BG23" i="19"/>
  <c r="BH20" i="3"/>
  <c r="BG19" i="19"/>
  <c r="BH16" i="3"/>
  <c r="BG15" i="19"/>
  <c r="BH12" i="3"/>
  <c r="BG11" i="19"/>
  <c r="BH41" i="3"/>
  <c r="BG40" i="19"/>
  <c r="BH37" i="3"/>
  <c r="BG36" i="19"/>
  <c r="BH33" i="3"/>
  <c r="BG32" i="19"/>
  <c r="BH29" i="3"/>
  <c r="BG28" i="19"/>
  <c r="BH25" i="3"/>
  <c r="BG24" i="19"/>
  <c r="BH21" i="3"/>
  <c r="BG20" i="19"/>
  <c r="BH17" i="3"/>
  <c r="BG16" i="19"/>
  <c r="BH13" i="3"/>
  <c r="BG12" i="19"/>
  <c r="AE46" i="3"/>
  <c r="AE44" i="3"/>
  <c r="AE47" i="3"/>
  <c r="AE45" i="3"/>
  <c r="BI44" i="3"/>
  <c r="AE48" i="3"/>
  <c r="BH45" i="27"/>
  <c r="CT11" i="19"/>
  <c r="BH46" i="27"/>
  <c r="BH47" i="27"/>
  <c r="BG48" i="27"/>
  <c r="BH44" i="27"/>
  <c r="BG47" i="3"/>
  <c r="BH45" i="3"/>
  <c r="BH44" i="3"/>
  <c r="BH46" i="3"/>
  <c r="BG45" i="3"/>
  <c r="BG44" i="3"/>
  <c r="BH47" i="3"/>
  <c r="BG46" i="3"/>
  <c r="BH48" i="27"/>
  <c r="BH48" i="3"/>
  <c r="BG48" i="3"/>
  <c r="C42" i="13"/>
  <c r="B42" i="13"/>
  <c r="C41" i="13"/>
  <c r="B41" i="13"/>
  <c r="C40" i="13"/>
  <c r="B40" i="13"/>
  <c r="C39" i="13"/>
  <c r="B39" i="13"/>
  <c r="C38" i="13"/>
  <c r="B38" i="13"/>
  <c r="C37" i="13"/>
  <c r="B37" i="13"/>
  <c r="C36" i="13"/>
  <c r="B36" i="13"/>
  <c r="C35" i="13"/>
  <c r="B35" i="13"/>
  <c r="C34" i="13"/>
  <c r="B34" i="13"/>
  <c r="C33" i="13"/>
  <c r="B33" i="13"/>
  <c r="C32" i="13"/>
  <c r="B32" i="13"/>
  <c r="C31" i="13"/>
  <c r="B31" i="13"/>
  <c r="C30" i="13"/>
  <c r="B30" i="13"/>
  <c r="C29" i="13"/>
  <c r="B29" i="13"/>
  <c r="C28" i="13"/>
  <c r="B28" i="13"/>
  <c r="C27" i="13"/>
  <c r="B27" i="13"/>
  <c r="C26" i="13"/>
  <c r="B26" i="13"/>
  <c r="C25" i="13"/>
  <c r="B25" i="13"/>
  <c r="C24" i="13"/>
  <c r="B24" i="13"/>
  <c r="C23" i="13"/>
  <c r="B23" i="13"/>
  <c r="C22" i="13"/>
  <c r="B22" i="13"/>
  <c r="C21" i="13"/>
  <c r="B21" i="13"/>
  <c r="C20" i="13"/>
  <c r="B20" i="13"/>
  <c r="C19" i="13"/>
  <c r="B19" i="13"/>
  <c r="C18" i="13"/>
  <c r="B18" i="13"/>
  <c r="C17" i="13"/>
  <c r="B17" i="13"/>
  <c r="C16" i="13"/>
  <c r="B16" i="13"/>
  <c r="C15" i="13"/>
  <c r="B15" i="13"/>
  <c r="C14" i="13"/>
  <c r="B14" i="13"/>
  <c r="C13" i="13"/>
  <c r="B13" i="13"/>
  <c r="C12" i="13"/>
  <c r="B12" i="13"/>
  <c r="C11" i="13"/>
  <c r="B11" i="13"/>
  <c r="C10" i="13"/>
  <c r="B10" i="13"/>
  <c r="CC42" i="19"/>
  <c r="CB42" i="19"/>
  <c r="CC41" i="19"/>
  <c r="CB41" i="19"/>
  <c r="CC40" i="19"/>
  <c r="CB40" i="19"/>
  <c r="CC39" i="19"/>
  <c r="CB39" i="19"/>
  <c r="CC38" i="19"/>
  <c r="CB38" i="19"/>
  <c r="CC37" i="19"/>
  <c r="CB37" i="19"/>
  <c r="CC36" i="19"/>
  <c r="CB36" i="19"/>
  <c r="CC35" i="19"/>
  <c r="CB35" i="19"/>
  <c r="CC34" i="19"/>
  <c r="CB34" i="19"/>
  <c r="CC33" i="19"/>
  <c r="CB33" i="19"/>
  <c r="CC32" i="19"/>
  <c r="CB32" i="19"/>
  <c r="CC31" i="19"/>
  <c r="CB31" i="19"/>
  <c r="CC30" i="19"/>
  <c r="CB30" i="19"/>
  <c r="CC29" i="19"/>
  <c r="CB29" i="19"/>
  <c r="CC28" i="19"/>
  <c r="CB28" i="19"/>
  <c r="CC27" i="19"/>
  <c r="CB27" i="19"/>
  <c r="CC26" i="19"/>
  <c r="CB26" i="19"/>
  <c r="CC25" i="19"/>
  <c r="CB25" i="19"/>
  <c r="CC24" i="19"/>
  <c r="CB24" i="19"/>
  <c r="CC23" i="19"/>
  <c r="CB23" i="19"/>
  <c r="CC22" i="19"/>
  <c r="CB22" i="19"/>
  <c r="CC21" i="19"/>
  <c r="CB21" i="19"/>
  <c r="CC20" i="19"/>
  <c r="CB20" i="19"/>
  <c r="CC19" i="19"/>
  <c r="CB19" i="19"/>
  <c r="CC18" i="19"/>
  <c r="CB18" i="19"/>
  <c r="CC17" i="19"/>
  <c r="CB17" i="19"/>
  <c r="CC16" i="19"/>
  <c r="CB16" i="19"/>
  <c r="CC15" i="19"/>
  <c r="CB15" i="19"/>
  <c r="CC14" i="19"/>
  <c r="CB14" i="19"/>
  <c r="CC13" i="19"/>
  <c r="CB13" i="19"/>
  <c r="CC12" i="19"/>
  <c r="CB12" i="19"/>
  <c r="CC11" i="19"/>
  <c r="CB11" i="19"/>
  <c r="CC10" i="19"/>
  <c r="CB10" i="19"/>
  <c r="AP42" i="19"/>
  <c r="AO42" i="19"/>
  <c r="AP41" i="19"/>
  <c r="AO41" i="19"/>
  <c r="AP40" i="19"/>
  <c r="AO40" i="19"/>
  <c r="AP39" i="19"/>
  <c r="AO39" i="19"/>
  <c r="AP38" i="19"/>
  <c r="AO38" i="19"/>
  <c r="AP37" i="19"/>
  <c r="AO37" i="19"/>
  <c r="AP36" i="19"/>
  <c r="AO36" i="19"/>
  <c r="AP35" i="19"/>
  <c r="AO35" i="19"/>
  <c r="AP34" i="19"/>
  <c r="AO34" i="19"/>
  <c r="AP33" i="19"/>
  <c r="AO33" i="19"/>
  <c r="AP32" i="19"/>
  <c r="AO32" i="19"/>
  <c r="AP31" i="19"/>
  <c r="AO31" i="19"/>
  <c r="AP30" i="19"/>
  <c r="AO30" i="19"/>
  <c r="AP29" i="19"/>
  <c r="AO29" i="19"/>
  <c r="AP28" i="19"/>
  <c r="AO28" i="19"/>
  <c r="AP27" i="19"/>
  <c r="AO27" i="19"/>
  <c r="AP26" i="19"/>
  <c r="AO26" i="19"/>
  <c r="AP25" i="19"/>
  <c r="AO25" i="19"/>
  <c r="AP24" i="19"/>
  <c r="AO24" i="19"/>
  <c r="AP23" i="19"/>
  <c r="AO23" i="19"/>
  <c r="AP22" i="19"/>
  <c r="AO22" i="19"/>
  <c r="AP21" i="19"/>
  <c r="AO21" i="19"/>
  <c r="AP20" i="19"/>
  <c r="AO20" i="19"/>
  <c r="AP19" i="19"/>
  <c r="AO19" i="19"/>
  <c r="AP18" i="19"/>
  <c r="AO18" i="19"/>
  <c r="AP17" i="19"/>
  <c r="AO17" i="19"/>
  <c r="AP16" i="19"/>
  <c r="AO16" i="19"/>
  <c r="AP15" i="19"/>
  <c r="AO15" i="19"/>
  <c r="AP14" i="19"/>
  <c r="AO14" i="19"/>
  <c r="AP13" i="19"/>
  <c r="AO13" i="19"/>
  <c r="AP12" i="19"/>
  <c r="AO12" i="19"/>
  <c r="AP11" i="19"/>
  <c r="AO11" i="19"/>
  <c r="AP10" i="19"/>
  <c r="AO10" i="19"/>
  <c r="C10" i="19"/>
  <c r="B10" i="19"/>
  <c r="C43" i="2"/>
  <c r="B43" i="2"/>
  <c r="C42" i="2"/>
  <c r="B42" i="2"/>
  <c r="C41" i="2"/>
  <c r="B41" i="2"/>
  <c r="C40" i="2"/>
  <c r="B40" i="2"/>
  <c r="C39" i="2"/>
  <c r="B39" i="2"/>
  <c r="C38" i="2"/>
  <c r="B38" i="2"/>
  <c r="C37" i="2"/>
  <c r="B37" i="2"/>
  <c r="C36" i="2"/>
  <c r="B36" i="2"/>
  <c r="C35" i="2"/>
  <c r="B35" i="2"/>
  <c r="C34" i="2"/>
  <c r="B34" i="2"/>
  <c r="C33" i="2"/>
  <c r="B33" i="2"/>
  <c r="C32" i="2"/>
  <c r="B32" i="2"/>
  <c r="C31" i="2"/>
  <c r="B31" i="2"/>
  <c r="C30" i="2"/>
  <c r="B30" i="2"/>
  <c r="C29" i="2"/>
  <c r="B29" i="2"/>
  <c r="C28" i="2"/>
  <c r="B28" i="2"/>
  <c r="C27" i="2"/>
  <c r="B27" i="2"/>
  <c r="C26" i="2"/>
  <c r="B26" i="2"/>
  <c r="C25" i="2"/>
  <c r="B25" i="2"/>
  <c r="C24" i="2"/>
  <c r="B24" i="2"/>
  <c r="C23" i="2"/>
  <c r="B23" i="2"/>
  <c r="C22" i="2"/>
  <c r="B22" i="2"/>
  <c r="C21" i="2"/>
  <c r="B21" i="2"/>
  <c r="C20" i="2"/>
  <c r="B20" i="2"/>
  <c r="C19" i="2"/>
  <c r="B19" i="2"/>
  <c r="C18" i="2"/>
  <c r="B18" i="2"/>
  <c r="C17" i="2"/>
  <c r="B17" i="2"/>
  <c r="C16" i="2"/>
  <c r="B16" i="2"/>
  <c r="C15" i="2"/>
  <c r="B15" i="2"/>
  <c r="C14" i="2"/>
  <c r="B14" i="2"/>
  <c r="C13" i="2"/>
  <c r="B13" i="2"/>
  <c r="C12" i="2"/>
  <c r="B12" i="2"/>
  <c r="C11" i="2"/>
  <c r="B11" i="2"/>
  <c r="C43" i="11"/>
  <c r="B43" i="11"/>
  <c r="C42" i="11"/>
  <c r="B42" i="11"/>
  <c r="C41" i="11"/>
  <c r="B41" i="11"/>
  <c r="C40" i="11"/>
  <c r="B40" i="11"/>
  <c r="C39" i="11"/>
  <c r="B39" i="11"/>
  <c r="C38" i="11"/>
  <c r="B38" i="11"/>
  <c r="C37" i="11"/>
  <c r="B37" i="11"/>
  <c r="C36" i="11"/>
  <c r="B36" i="11"/>
  <c r="C35" i="11"/>
  <c r="B35" i="11"/>
  <c r="C34" i="11"/>
  <c r="B34" i="11"/>
  <c r="C33" i="11"/>
  <c r="B33" i="11"/>
  <c r="C32" i="11"/>
  <c r="B32" i="11"/>
  <c r="C31" i="11"/>
  <c r="B31" i="11"/>
  <c r="C30" i="11"/>
  <c r="B30" i="11"/>
  <c r="C29" i="11"/>
  <c r="B29" i="11"/>
  <c r="C28" i="11"/>
  <c r="B28" i="11"/>
  <c r="C27" i="11"/>
  <c r="B27" i="11"/>
  <c r="C26" i="11"/>
  <c r="B26" i="11"/>
  <c r="C25" i="11"/>
  <c r="B25" i="11"/>
  <c r="C24" i="11"/>
  <c r="B24" i="11"/>
  <c r="C23" i="11"/>
  <c r="B23" i="11"/>
  <c r="C22" i="11"/>
  <c r="B22" i="11"/>
  <c r="C21" i="11"/>
  <c r="B21" i="11"/>
  <c r="C20" i="11"/>
  <c r="B20" i="11"/>
  <c r="C19" i="11"/>
  <c r="B19" i="11"/>
  <c r="C18" i="11"/>
  <c r="B18" i="11"/>
  <c r="C17" i="11"/>
  <c r="B17" i="11"/>
  <c r="C16" i="11"/>
  <c r="B16" i="11"/>
  <c r="C15" i="11"/>
  <c r="B15" i="11"/>
  <c r="C14" i="11"/>
  <c r="B14" i="11"/>
  <c r="C13" i="11"/>
  <c r="B13" i="11"/>
  <c r="C12" i="11"/>
  <c r="B12" i="11"/>
  <c r="C11" i="11"/>
  <c r="B11" i="11"/>
  <c r="C43" i="10"/>
  <c r="B43" i="10"/>
  <c r="C42" i="10"/>
  <c r="B42" i="10"/>
  <c r="C41" i="10"/>
  <c r="B41" i="10"/>
  <c r="C40" i="10"/>
  <c r="B40" i="10"/>
  <c r="C39" i="10"/>
  <c r="B39" i="10"/>
  <c r="C38" i="10"/>
  <c r="B38" i="10"/>
  <c r="C37" i="10"/>
  <c r="B37" i="10"/>
  <c r="C36" i="10"/>
  <c r="B36" i="10"/>
  <c r="C35" i="10"/>
  <c r="B35" i="10"/>
  <c r="C34" i="10"/>
  <c r="B34" i="10"/>
  <c r="C33" i="10"/>
  <c r="B33" i="10"/>
  <c r="C32" i="10"/>
  <c r="B32" i="10"/>
  <c r="C31" i="10"/>
  <c r="B31" i="10"/>
  <c r="C30" i="10"/>
  <c r="B30" i="10"/>
  <c r="C29" i="10"/>
  <c r="B29" i="10"/>
  <c r="C28" i="10"/>
  <c r="B28" i="10"/>
  <c r="C27" i="10"/>
  <c r="B27" i="10"/>
  <c r="C26" i="10"/>
  <c r="B26" i="10"/>
  <c r="C25" i="10"/>
  <c r="B25" i="10"/>
  <c r="C24" i="10"/>
  <c r="B24" i="10"/>
  <c r="C23" i="10"/>
  <c r="B23" i="10"/>
  <c r="C22" i="10"/>
  <c r="B22" i="10"/>
  <c r="C21" i="10"/>
  <c r="B21" i="10"/>
  <c r="C20" i="10"/>
  <c r="B20" i="10"/>
  <c r="C19" i="10"/>
  <c r="B19" i="10"/>
  <c r="C18" i="10"/>
  <c r="B18" i="10"/>
  <c r="C17" i="10"/>
  <c r="B17" i="10"/>
  <c r="C16" i="10"/>
  <c r="B16" i="10"/>
  <c r="C15" i="10"/>
  <c r="B15" i="10"/>
  <c r="C14" i="10"/>
  <c r="B14" i="10"/>
  <c r="C13" i="10"/>
  <c r="B13" i="10"/>
  <c r="C12" i="10"/>
  <c r="B12" i="10"/>
  <c r="C11" i="10"/>
  <c r="B11" i="10"/>
  <c r="C43" i="9"/>
  <c r="B43" i="9"/>
  <c r="C42" i="9"/>
  <c r="B42" i="9"/>
  <c r="C41" i="9"/>
  <c r="B41" i="9"/>
  <c r="C40" i="9"/>
  <c r="B40" i="9"/>
  <c r="C39" i="9"/>
  <c r="B39" i="9"/>
  <c r="C38" i="9"/>
  <c r="B38" i="9"/>
  <c r="C37" i="9"/>
  <c r="B37" i="9"/>
  <c r="C36" i="9"/>
  <c r="B36" i="9"/>
  <c r="C35" i="9"/>
  <c r="B35" i="9"/>
  <c r="C34" i="9"/>
  <c r="B34" i="9"/>
  <c r="C33" i="9"/>
  <c r="B33" i="9"/>
  <c r="C32" i="9"/>
  <c r="B32" i="9"/>
  <c r="C31" i="9"/>
  <c r="B31" i="9"/>
  <c r="C30" i="9"/>
  <c r="B30" i="9"/>
  <c r="C29" i="9"/>
  <c r="B29" i="9"/>
  <c r="C28" i="9"/>
  <c r="B28" i="9"/>
  <c r="C27" i="9"/>
  <c r="B27" i="9"/>
  <c r="C26" i="9"/>
  <c r="B26" i="9"/>
  <c r="C25" i="9"/>
  <c r="B25" i="9"/>
  <c r="C24" i="9"/>
  <c r="B24" i="9"/>
  <c r="C23" i="9"/>
  <c r="B23" i="9"/>
  <c r="C22" i="9"/>
  <c r="B22" i="9"/>
  <c r="C21" i="9"/>
  <c r="B21" i="9"/>
  <c r="C20" i="9"/>
  <c r="B20" i="9"/>
  <c r="C19" i="9"/>
  <c r="B19" i="9"/>
  <c r="C18" i="9"/>
  <c r="B18" i="9"/>
  <c r="C17" i="9"/>
  <c r="B17" i="9"/>
  <c r="C16" i="9"/>
  <c r="B16" i="9"/>
  <c r="C15" i="9"/>
  <c r="B15" i="9"/>
  <c r="C14" i="9"/>
  <c r="B14" i="9"/>
  <c r="C13" i="9"/>
  <c r="B13" i="9"/>
  <c r="C12" i="9"/>
  <c r="B12" i="9"/>
  <c r="C11" i="9"/>
  <c r="B11" i="9"/>
  <c r="M9" i="2"/>
  <c r="AD11" i="2"/>
  <c r="AD10" i="2"/>
  <c r="AD9" i="2"/>
  <c r="AC9" i="2"/>
  <c r="AB9" i="2"/>
  <c r="AA11" i="2"/>
  <c r="AA10" i="2"/>
  <c r="AA9" i="2"/>
  <c r="Z9" i="2"/>
  <c r="Y9" i="2"/>
  <c r="BO44" i="16"/>
  <c r="BO43" i="16"/>
  <c r="BO42" i="16"/>
  <c r="BO41" i="16"/>
  <c r="BO40" i="16"/>
  <c r="BO39" i="16"/>
  <c r="BO38" i="16"/>
  <c r="BO37" i="16"/>
  <c r="BO36" i="16"/>
  <c r="BO35" i="16"/>
  <c r="BO34" i="16"/>
  <c r="BO33" i="16"/>
  <c r="BO32" i="16"/>
  <c r="BO31" i="16"/>
  <c r="BO30" i="16"/>
  <c r="BO29" i="16"/>
  <c r="BO28" i="16"/>
  <c r="BO27" i="16"/>
  <c r="BO26" i="16"/>
  <c r="BO25" i="16"/>
  <c r="BO24" i="16"/>
  <c r="BO23" i="16"/>
  <c r="BO22" i="16"/>
  <c r="BO21" i="16"/>
  <c r="BO20" i="16"/>
  <c r="BO19" i="16"/>
  <c r="BO18" i="16"/>
  <c r="BO17" i="16"/>
  <c r="BO16" i="16"/>
  <c r="BO15" i="16"/>
  <c r="BO14" i="16"/>
  <c r="BO13" i="16"/>
  <c r="AT44" i="16"/>
  <c r="AT43" i="16"/>
  <c r="AT42" i="16"/>
  <c r="AT41" i="16"/>
  <c r="AT40" i="16"/>
  <c r="AT39" i="16"/>
  <c r="AT38" i="16"/>
  <c r="AT37" i="16"/>
  <c r="AT36" i="16"/>
  <c r="AT35" i="16"/>
  <c r="AT34" i="16"/>
  <c r="AT33" i="16"/>
  <c r="AT32" i="16"/>
  <c r="AT31" i="16"/>
  <c r="AT30" i="16"/>
  <c r="AT29" i="16"/>
  <c r="AT28" i="16"/>
  <c r="AT27" i="16"/>
  <c r="AT26" i="16"/>
  <c r="AT25" i="16"/>
  <c r="AT24" i="16"/>
  <c r="AT23" i="16"/>
  <c r="AT22" i="16"/>
  <c r="AT21" i="16"/>
  <c r="AT20" i="16"/>
  <c r="AT19" i="16"/>
  <c r="AT18" i="16"/>
  <c r="AT17" i="16"/>
  <c r="AT16" i="16"/>
  <c r="AT15" i="16"/>
  <c r="AT14" i="16"/>
  <c r="AT13" i="16"/>
  <c r="Y44" i="16"/>
  <c r="Y43" i="16"/>
  <c r="Y42" i="16"/>
  <c r="Y41" i="16"/>
  <c r="Y40" i="16"/>
  <c r="Y39" i="16"/>
  <c r="Y38" i="16"/>
  <c r="Y37" i="16"/>
  <c r="Y36" i="16"/>
  <c r="Y35" i="16"/>
  <c r="Y34" i="16"/>
  <c r="Y33" i="16"/>
  <c r="Y32" i="16"/>
  <c r="Y31" i="16"/>
  <c r="Y30" i="16"/>
  <c r="Y29" i="16"/>
  <c r="Y28" i="16"/>
  <c r="Y27" i="16"/>
  <c r="Y26" i="16"/>
  <c r="Y25" i="16"/>
  <c r="Y24" i="16"/>
  <c r="Y23" i="16"/>
  <c r="Y22" i="16"/>
  <c r="Y21" i="16"/>
  <c r="Y20" i="16"/>
  <c r="Y19" i="16"/>
  <c r="Y18" i="16"/>
  <c r="Y17" i="16"/>
  <c r="Y16" i="16"/>
  <c r="Y15" i="16"/>
  <c r="Y14" i="16"/>
  <c r="Y13" i="16"/>
  <c r="BO12" i="16"/>
  <c r="AT12" i="16"/>
  <c r="Y12" i="16"/>
  <c r="P4" i="59"/>
  <c r="P5" i="59"/>
  <c r="P6" i="59"/>
  <c r="P7" i="59"/>
  <c r="P8" i="59"/>
  <c r="P9" i="59"/>
  <c r="P10" i="59"/>
  <c r="P11" i="59"/>
  <c r="P12" i="59"/>
  <c r="P13" i="59"/>
  <c r="P14" i="59"/>
  <c r="P15" i="59"/>
  <c r="P16" i="59"/>
  <c r="P17" i="59"/>
  <c r="P18" i="59"/>
  <c r="P19" i="59"/>
  <c r="P20" i="59"/>
  <c r="P21" i="59"/>
  <c r="P22" i="59"/>
  <c r="P23" i="59"/>
  <c r="P24" i="59"/>
  <c r="P25" i="59"/>
  <c r="P26" i="59"/>
  <c r="P27" i="59"/>
  <c r="P28" i="59"/>
  <c r="P29" i="59"/>
  <c r="P30" i="59"/>
  <c r="P31" i="59"/>
  <c r="P32" i="59"/>
  <c r="D4" i="59"/>
  <c r="E4" i="59"/>
  <c r="F4" i="59"/>
  <c r="G4" i="59"/>
  <c r="H4" i="59"/>
  <c r="I4" i="59"/>
  <c r="J4" i="59"/>
  <c r="K4" i="59"/>
  <c r="L4" i="59"/>
  <c r="M4" i="59"/>
  <c r="N4" i="59"/>
  <c r="O4" i="59"/>
  <c r="D5" i="59"/>
  <c r="E5" i="59"/>
  <c r="F5" i="59"/>
  <c r="H5" i="59"/>
  <c r="G5" i="59"/>
  <c r="I5" i="59"/>
  <c r="J5" i="59"/>
  <c r="L5" i="59"/>
  <c r="K5" i="59"/>
  <c r="M5" i="59"/>
  <c r="N5" i="59"/>
  <c r="O5" i="59"/>
  <c r="D6" i="59"/>
  <c r="E6" i="59"/>
  <c r="H6" i="59"/>
  <c r="F6" i="59"/>
  <c r="G6" i="59"/>
  <c r="I6" i="59"/>
  <c r="L6" i="59"/>
  <c r="J6" i="59"/>
  <c r="K6" i="59"/>
  <c r="M6" i="59"/>
  <c r="N6" i="59"/>
  <c r="O6" i="59"/>
  <c r="D7" i="59"/>
  <c r="E7" i="59"/>
  <c r="F7" i="59"/>
  <c r="G7" i="59"/>
  <c r="H7" i="59"/>
  <c r="I7" i="59"/>
  <c r="J7" i="59"/>
  <c r="K7" i="59"/>
  <c r="L7" i="59"/>
  <c r="M7" i="59"/>
  <c r="N7" i="59"/>
  <c r="O7" i="59"/>
  <c r="D8" i="59"/>
  <c r="E8" i="59"/>
  <c r="F8" i="59"/>
  <c r="G8" i="59"/>
  <c r="H8" i="59"/>
  <c r="I8" i="59"/>
  <c r="J8" i="59"/>
  <c r="K8" i="59"/>
  <c r="L8" i="59"/>
  <c r="M8" i="59"/>
  <c r="N8" i="59"/>
  <c r="O8" i="59"/>
  <c r="D9" i="59"/>
  <c r="E9" i="59"/>
  <c r="F9" i="59"/>
  <c r="H9" i="59"/>
  <c r="G9" i="59"/>
  <c r="I9" i="59"/>
  <c r="J9" i="59"/>
  <c r="L9" i="59"/>
  <c r="K9" i="59"/>
  <c r="M9" i="59"/>
  <c r="N9" i="59"/>
  <c r="O9" i="59"/>
  <c r="D10" i="59"/>
  <c r="E10" i="59"/>
  <c r="H10" i="59"/>
  <c r="F10" i="59"/>
  <c r="G10" i="59"/>
  <c r="I10" i="59"/>
  <c r="L10" i="59"/>
  <c r="J10" i="59"/>
  <c r="K10" i="59"/>
  <c r="M10" i="59"/>
  <c r="N10" i="59"/>
  <c r="O10" i="59"/>
  <c r="D11" i="59"/>
  <c r="H11" i="59"/>
  <c r="E11" i="59"/>
  <c r="F11" i="59"/>
  <c r="G11" i="59"/>
  <c r="I11" i="59"/>
  <c r="J11" i="59"/>
  <c r="K11" i="59"/>
  <c r="L11" i="59"/>
  <c r="M11" i="59"/>
  <c r="N11" i="59"/>
  <c r="O11" i="59"/>
  <c r="D12" i="59"/>
  <c r="E12" i="59"/>
  <c r="F12" i="59"/>
  <c r="G12" i="59"/>
  <c r="H12" i="59"/>
  <c r="I12" i="59"/>
  <c r="J12" i="59"/>
  <c r="K12" i="59"/>
  <c r="L12" i="59"/>
  <c r="M12" i="59"/>
  <c r="N12" i="59"/>
  <c r="O12" i="59"/>
  <c r="D13" i="59"/>
  <c r="E13" i="59"/>
  <c r="F13" i="59"/>
  <c r="H13" i="59"/>
  <c r="G13" i="59"/>
  <c r="I13" i="59"/>
  <c r="J13" i="59"/>
  <c r="L13" i="59"/>
  <c r="K13" i="59"/>
  <c r="M13" i="59"/>
  <c r="N13" i="59"/>
  <c r="O13" i="59"/>
  <c r="D14" i="59"/>
  <c r="E14" i="59"/>
  <c r="H14" i="59"/>
  <c r="F14" i="59"/>
  <c r="G14" i="59"/>
  <c r="I14" i="59"/>
  <c r="L14" i="59"/>
  <c r="J14" i="59"/>
  <c r="K14" i="59"/>
  <c r="M14" i="59"/>
  <c r="N14" i="59"/>
  <c r="O14" i="59"/>
  <c r="D15" i="59"/>
  <c r="E15" i="59"/>
  <c r="F15" i="59"/>
  <c r="G15" i="59"/>
  <c r="H15" i="59"/>
  <c r="I15" i="59"/>
  <c r="J15" i="59"/>
  <c r="K15" i="59"/>
  <c r="L15" i="59"/>
  <c r="M15" i="59"/>
  <c r="N15" i="59"/>
  <c r="O15" i="59"/>
  <c r="D16" i="59"/>
  <c r="E16" i="59"/>
  <c r="F16" i="59"/>
  <c r="G16" i="59"/>
  <c r="H16" i="59"/>
  <c r="I16" i="59"/>
  <c r="J16" i="59"/>
  <c r="K16" i="59"/>
  <c r="L16" i="59"/>
  <c r="M16" i="59"/>
  <c r="N16" i="59"/>
  <c r="O16" i="59"/>
  <c r="D17" i="59"/>
  <c r="E17" i="59"/>
  <c r="F17" i="59"/>
  <c r="H17" i="59"/>
  <c r="G17" i="59"/>
  <c r="I17" i="59"/>
  <c r="J17" i="59"/>
  <c r="L17" i="59"/>
  <c r="K17" i="59"/>
  <c r="M17" i="59"/>
  <c r="N17" i="59"/>
  <c r="O17" i="59"/>
  <c r="D18" i="59"/>
  <c r="E18" i="59"/>
  <c r="H18" i="59"/>
  <c r="F18" i="59"/>
  <c r="G18" i="59"/>
  <c r="I18" i="59"/>
  <c r="L18" i="59"/>
  <c r="J18" i="59"/>
  <c r="K18" i="59"/>
  <c r="M18" i="59"/>
  <c r="N18" i="59"/>
  <c r="O18" i="59"/>
  <c r="D19" i="59"/>
  <c r="H19" i="59"/>
  <c r="E19" i="59"/>
  <c r="F19" i="59"/>
  <c r="G19" i="59"/>
  <c r="I19" i="59"/>
  <c r="J19" i="59"/>
  <c r="K19" i="59"/>
  <c r="L19" i="59"/>
  <c r="M19" i="59"/>
  <c r="N19" i="59"/>
  <c r="O19" i="59"/>
  <c r="D20" i="59"/>
  <c r="E20" i="59"/>
  <c r="F20" i="59"/>
  <c r="G20" i="59"/>
  <c r="H20" i="59"/>
  <c r="I20" i="59"/>
  <c r="J20" i="59"/>
  <c r="K20" i="59"/>
  <c r="L20" i="59"/>
  <c r="M20" i="59"/>
  <c r="N20" i="59"/>
  <c r="O20" i="59"/>
  <c r="D21" i="59"/>
  <c r="E21" i="59"/>
  <c r="F21" i="59"/>
  <c r="H21" i="59"/>
  <c r="G21" i="59"/>
  <c r="I21" i="59"/>
  <c r="J21" i="59"/>
  <c r="L21" i="59"/>
  <c r="K21" i="59"/>
  <c r="M21" i="59"/>
  <c r="N21" i="59"/>
  <c r="O21" i="59"/>
  <c r="D22" i="59"/>
  <c r="E22" i="59"/>
  <c r="H22" i="59"/>
  <c r="F22" i="59"/>
  <c r="G22" i="59"/>
  <c r="I22" i="59"/>
  <c r="L22" i="59"/>
  <c r="J22" i="59"/>
  <c r="K22" i="59"/>
  <c r="M22" i="59"/>
  <c r="N22" i="59"/>
  <c r="O22" i="59"/>
  <c r="D23" i="59"/>
  <c r="E23" i="59"/>
  <c r="F23" i="59"/>
  <c r="G23" i="59"/>
  <c r="H23" i="59"/>
  <c r="I23" i="59"/>
  <c r="J23" i="59"/>
  <c r="K23" i="59"/>
  <c r="L23" i="59"/>
  <c r="M23" i="59"/>
  <c r="N23" i="59"/>
  <c r="O23" i="59"/>
  <c r="D24" i="59"/>
  <c r="E24" i="59"/>
  <c r="F24" i="59"/>
  <c r="G24" i="59"/>
  <c r="H24" i="59"/>
  <c r="I24" i="59"/>
  <c r="J24" i="59"/>
  <c r="K24" i="59"/>
  <c r="L24" i="59"/>
  <c r="M24" i="59"/>
  <c r="N24" i="59"/>
  <c r="O24" i="59"/>
  <c r="D25" i="59"/>
  <c r="E25" i="59"/>
  <c r="F25" i="59"/>
  <c r="H25" i="59"/>
  <c r="G25" i="59"/>
  <c r="I25" i="59"/>
  <c r="J25" i="59"/>
  <c r="L25" i="59"/>
  <c r="K25" i="59"/>
  <c r="M25" i="59"/>
  <c r="N25" i="59"/>
  <c r="O25" i="59"/>
  <c r="D26" i="59"/>
  <c r="E26" i="59"/>
  <c r="H26" i="59"/>
  <c r="F26" i="59"/>
  <c r="G26" i="59"/>
  <c r="I26" i="59"/>
  <c r="L26" i="59"/>
  <c r="J26" i="59"/>
  <c r="K26" i="59"/>
  <c r="M26" i="59"/>
  <c r="N26" i="59"/>
  <c r="O26" i="59"/>
  <c r="D27" i="59"/>
  <c r="H27" i="59"/>
  <c r="E27" i="59"/>
  <c r="F27" i="59"/>
  <c r="G27" i="59"/>
  <c r="I27" i="59"/>
  <c r="J27" i="59"/>
  <c r="K27" i="59"/>
  <c r="L27" i="59"/>
  <c r="M27" i="59"/>
  <c r="N27" i="59"/>
  <c r="O27" i="59"/>
  <c r="D28" i="59"/>
  <c r="E28" i="59"/>
  <c r="F28" i="59"/>
  <c r="G28" i="59"/>
  <c r="H28" i="59"/>
  <c r="I28" i="59"/>
  <c r="J28" i="59"/>
  <c r="K28" i="59"/>
  <c r="L28" i="59"/>
  <c r="M28" i="59"/>
  <c r="N28" i="59"/>
  <c r="O28" i="59"/>
  <c r="D29" i="59"/>
  <c r="E29" i="59"/>
  <c r="F29" i="59"/>
  <c r="H29" i="59"/>
  <c r="G29" i="59"/>
  <c r="I29" i="59"/>
  <c r="J29" i="59"/>
  <c r="L29" i="59"/>
  <c r="K29" i="59"/>
  <c r="M29" i="59"/>
  <c r="N29" i="59"/>
  <c r="O29" i="59"/>
  <c r="D30" i="59"/>
  <c r="E30" i="59"/>
  <c r="H30" i="59"/>
  <c r="F30" i="59"/>
  <c r="G30" i="59"/>
  <c r="I30" i="59"/>
  <c r="L30" i="59"/>
  <c r="J30" i="59"/>
  <c r="K30" i="59"/>
  <c r="M30" i="59"/>
  <c r="N30" i="59"/>
  <c r="O30" i="59"/>
  <c r="D31" i="59"/>
  <c r="H31" i="59"/>
  <c r="E31" i="59"/>
  <c r="F31" i="59"/>
  <c r="G31" i="59"/>
  <c r="I31" i="59"/>
  <c r="J31" i="59"/>
  <c r="K31" i="59"/>
  <c r="L31" i="59"/>
  <c r="M31" i="59"/>
  <c r="N31" i="59"/>
  <c r="O31" i="59"/>
  <c r="D32" i="59"/>
  <c r="E32" i="59"/>
  <c r="F32" i="59"/>
  <c r="H32" i="59"/>
  <c r="G32" i="59"/>
  <c r="I32" i="59"/>
  <c r="J32" i="59"/>
  <c r="L32" i="59"/>
  <c r="K32" i="59"/>
  <c r="M32" i="59"/>
  <c r="N32" i="59"/>
  <c r="O32" i="59"/>
  <c r="G3" i="59"/>
  <c r="D3" i="59"/>
  <c r="H2" i="59"/>
  <c r="E3" i="59"/>
  <c r="F3" i="59"/>
  <c r="I3" i="59"/>
  <c r="L2" i="59"/>
  <c r="J3" i="59"/>
  <c r="K3" i="59"/>
  <c r="M3" i="59"/>
  <c r="P2" i="59"/>
  <c r="N3" i="59"/>
  <c r="O3" i="59"/>
  <c r="P3" i="59"/>
  <c r="L3" i="59"/>
  <c r="H3" i="59"/>
  <c r="AH50" i="40"/>
  <c r="AG50" i="40"/>
  <c r="AF50" i="40"/>
  <c r="AE50" i="40"/>
  <c r="AD50" i="40"/>
  <c r="AC50" i="40"/>
  <c r="AB50" i="40"/>
  <c r="AA50" i="40"/>
  <c r="Z50" i="40"/>
  <c r="Y50" i="40"/>
  <c r="X50" i="40"/>
  <c r="W50" i="40"/>
  <c r="V50" i="40"/>
  <c r="U50" i="40"/>
  <c r="T50" i="40"/>
  <c r="S50" i="40"/>
  <c r="R50" i="40"/>
  <c r="Q50" i="40"/>
  <c r="P50" i="40"/>
  <c r="O50" i="40"/>
  <c r="N50" i="40"/>
  <c r="M50" i="40"/>
  <c r="L50" i="40"/>
  <c r="K50" i="40"/>
  <c r="J50" i="40"/>
  <c r="I50" i="40"/>
  <c r="H50" i="40"/>
  <c r="G50" i="40"/>
  <c r="F50" i="40"/>
  <c r="E50" i="40"/>
  <c r="C50" i="40"/>
  <c r="AH49" i="40"/>
  <c r="AG49" i="40"/>
  <c r="AF49" i="40"/>
  <c r="AE49" i="40"/>
  <c r="AD49" i="40"/>
  <c r="AC49" i="40"/>
  <c r="AB49" i="40"/>
  <c r="AA49" i="40"/>
  <c r="Z49" i="40"/>
  <c r="Y49" i="40"/>
  <c r="X49" i="40"/>
  <c r="W49" i="40"/>
  <c r="V49" i="40"/>
  <c r="U49" i="40"/>
  <c r="T49" i="40"/>
  <c r="S49" i="40"/>
  <c r="R49" i="40"/>
  <c r="Q49" i="40"/>
  <c r="P49" i="40"/>
  <c r="O49" i="40"/>
  <c r="N49" i="40"/>
  <c r="M49" i="40"/>
  <c r="L49" i="40"/>
  <c r="K49" i="40"/>
  <c r="J49" i="40"/>
  <c r="I49" i="40"/>
  <c r="H49" i="40"/>
  <c r="G49" i="40"/>
  <c r="F49" i="40"/>
  <c r="E49" i="40"/>
  <c r="C49" i="40"/>
  <c r="AH48" i="40"/>
  <c r="AG48" i="40"/>
  <c r="AF48" i="40"/>
  <c r="AE48" i="40"/>
  <c r="AD48" i="40"/>
  <c r="AC48" i="40"/>
  <c r="AB48" i="40"/>
  <c r="AA48" i="40"/>
  <c r="Z48" i="40"/>
  <c r="Y48" i="40"/>
  <c r="X48" i="40"/>
  <c r="W48" i="40"/>
  <c r="V48" i="40"/>
  <c r="U48" i="40"/>
  <c r="T48" i="40"/>
  <c r="S48" i="40"/>
  <c r="R48" i="40"/>
  <c r="Q48" i="40"/>
  <c r="P48" i="40"/>
  <c r="O48" i="40"/>
  <c r="N48" i="40"/>
  <c r="M48" i="40"/>
  <c r="L48" i="40"/>
  <c r="K48" i="40"/>
  <c r="J48" i="40"/>
  <c r="I48" i="40"/>
  <c r="H48" i="40"/>
  <c r="G48" i="40"/>
  <c r="F48" i="40"/>
  <c r="E48" i="40"/>
  <c r="C48" i="40"/>
  <c r="B48" i="40"/>
  <c r="C46" i="40"/>
  <c r="C45" i="40"/>
  <c r="C44" i="40"/>
  <c r="C43" i="40"/>
  <c r="C42" i="40"/>
  <c r="C41" i="40"/>
  <c r="C40" i="40"/>
  <c r="C39" i="40"/>
  <c r="C38" i="40"/>
  <c r="B36" i="40"/>
  <c r="C35" i="40"/>
  <c r="D34" i="40"/>
  <c r="D33" i="40"/>
  <c r="D32" i="40"/>
  <c r="C31" i="40"/>
  <c r="D30" i="40"/>
  <c r="D29" i="40"/>
  <c r="D28" i="40"/>
  <c r="D27" i="40"/>
  <c r="D26" i="40"/>
  <c r="C25" i="40"/>
  <c r="D24" i="40"/>
  <c r="D23" i="40"/>
  <c r="D22" i="40"/>
  <c r="D21" i="40"/>
  <c r="C20" i="40"/>
  <c r="D19" i="40"/>
  <c r="D18" i="40"/>
  <c r="D17" i="40"/>
  <c r="D16" i="40"/>
  <c r="D15" i="40"/>
  <c r="C14" i="40"/>
  <c r="D13" i="40"/>
  <c r="D12" i="40"/>
  <c r="D11" i="40"/>
  <c r="D10" i="40"/>
  <c r="D9" i="40"/>
  <c r="D7" i="40"/>
  <c r="B7" i="40"/>
  <c r="B5" i="40"/>
  <c r="AH7" i="40"/>
  <c r="AG7" i="40"/>
  <c r="AF7" i="40"/>
  <c r="AE7" i="40"/>
  <c r="AD7" i="40"/>
  <c r="AC7" i="40"/>
  <c r="AB7" i="40"/>
  <c r="AA7" i="40"/>
  <c r="Z7" i="40"/>
  <c r="Y7" i="40"/>
  <c r="X7" i="40"/>
  <c r="W7" i="40"/>
  <c r="V7" i="40"/>
  <c r="U7" i="40"/>
  <c r="T7" i="40"/>
  <c r="S7" i="40"/>
  <c r="R7" i="40"/>
  <c r="Q7" i="40"/>
  <c r="P7" i="40"/>
  <c r="O7" i="40"/>
  <c r="N7" i="40"/>
  <c r="M7" i="40"/>
  <c r="L7" i="40"/>
  <c r="K7" i="40"/>
  <c r="J7" i="40"/>
  <c r="I7" i="40"/>
  <c r="H7" i="40"/>
  <c r="G7" i="40"/>
  <c r="F7" i="40"/>
  <c r="E7" i="40"/>
  <c r="U8" i="40"/>
  <c r="AH8" i="40"/>
  <c r="AG8" i="40"/>
  <c r="AF8" i="40"/>
  <c r="AE8" i="40"/>
  <c r="AD8" i="40"/>
  <c r="AC8" i="40"/>
  <c r="AB8" i="40"/>
  <c r="AA8" i="40"/>
  <c r="Z8" i="40"/>
  <c r="Y8" i="40"/>
  <c r="X8" i="40"/>
  <c r="W8" i="40"/>
  <c r="V8" i="40"/>
  <c r="T8" i="40"/>
  <c r="S8" i="40"/>
  <c r="R8" i="40"/>
  <c r="Q8" i="40"/>
  <c r="P8" i="40"/>
  <c r="O8" i="40"/>
  <c r="N8" i="40"/>
  <c r="M8" i="40"/>
  <c r="L8" i="40"/>
  <c r="K8" i="40"/>
  <c r="J8" i="40"/>
  <c r="I8" i="40"/>
  <c r="H8" i="40"/>
  <c r="G8" i="40"/>
  <c r="F8" i="40"/>
  <c r="DF8" i="19"/>
  <c r="BS8" i="19"/>
  <c r="DD8" i="19"/>
  <c r="DH8" i="19"/>
  <c r="CW8" i="19"/>
  <c r="AN11" i="2"/>
  <c r="CP8" i="19"/>
  <c r="DB8" i="19"/>
  <c r="AU8" i="19"/>
  <c r="AW8" i="19"/>
  <c r="AB8" i="19"/>
  <c r="P8" i="19"/>
  <c r="BO8" i="19"/>
  <c r="BC8" i="19"/>
  <c r="CJ8" i="19"/>
  <c r="J8" i="19"/>
  <c r="BR32" i="13"/>
  <c r="BR33" i="13"/>
  <c r="BR34" i="13"/>
  <c r="BR35" i="13"/>
  <c r="BR36" i="13"/>
  <c r="BR37" i="13"/>
  <c r="BQ37" i="13"/>
  <c r="BQ33" i="13"/>
  <c r="BQ34" i="13"/>
  <c r="BQ35" i="13"/>
  <c r="BQ36" i="13"/>
  <c r="BQ32" i="13"/>
  <c r="BR22" i="13"/>
  <c r="BR23" i="13"/>
  <c r="BR24" i="13"/>
  <c r="BR25" i="13"/>
  <c r="BR26" i="13"/>
  <c r="BR27" i="13"/>
  <c r="BR28" i="13"/>
  <c r="BQ23" i="13"/>
  <c r="BQ24" i="13"/>
  <c r="BQ25" i="13"/>
  <c r="BQ26" i="13"/>
  <c r="BQ27" i="13"/>
  <c r="BQ28" i="13"/>
  <c r="BQ22" i="13"/>
  <c r="BR11" i="13"/>
  <c r="BR12" i="13"/>
  <c r="BR13" i="13"/>
  <c r="BR14" i="13"/>
  <c r="BQ12" i="13"/>
  <c r="BQ13" i="13"/>
  <c r="BQ14" i="13"/>
  <c r="BQ11" i="13"/>
  <c r="BD9" i="16" a="1"/>
  <c r="BD9" i="16"/>
  <c r="AI9" i="16" a="1"/>
  <c r="AI9" i="16"/>
  <c r="N9" i="16" a="1"/>
  <c r="N9" i="16"/>
  <c r="BU21" i="16"/>
  <c r="BU22" i="16"/>
  <c r="BU23" i="16"/>
  <c r="BU24" i="16"/>
  <c r="BU25" i="16"/>
  <c r="BU26" i="16"/>
  <c r="BU27" i="16"/>
  <c r="BT22" i="16"/>
  <c r="BT23" i="16"/>
  <c r="BT24" i="16"/>
  <c r="BT25" i="16"/>
  <c r="BT26" i="16"/>
  <c r="BT27" i="16"/>
  <c r="BT17" i="16"/>
  <c r="BU17" i="16"/>
  <c r="BT16" i="16"/>
  <c r="BU16" i="16"/>
  <c r="BH9" i="16"/>
  <c r="BG9" i="16"/>
  <c r="BJ9" i="16"/>
  <c r="BF9" i="16"/>
  <c r="BI9" i="16"/>
  <c r="BE9" i="16"/>
  <c r="AL9" i="16"/>
  <c r="AO9" i="16"/>
  <c r="AK9" i="16"/>
  <c r="AN9" i="16"/>
  <c r="AJ9" i="16"/>
  <c r="AM9" i="16"/>
  <c r="Q9" i="16"/>
  <c r="T9" i="16"/>
  <c r="P9" i="16"/>
  <c r="S9" i="16"/>
  <c r="O9" i="16"/>
  <c r="R9" i="16"/>
  <c r="Q32" i="40"/>
  <c r="U32" i="40"/>
  <c r="AC32" i="40"/>
  <c r="AG32" i="40"/>
  <c r="H33" i="40"/>
  <c r="T33" i="40"/>
  <c r="X33" i="40"/>
  <c r="AF33" i="40"/>
  <c r="G34" i="40"/>
  <c r="K34" i="40"/>
  <c r="S34" i="40"/>
  <c r="W34" i="40"/>
  <c r="AA34" i="40"/>
  <c r="K32" i="40"/>
  <c r="O32" i="40"/>
  <c r="W32" i="40"/>
  <c r="AE32" i="40"/>
  <c r="N33" i="40"/>
  <c r="R33" i="40"/>
  <c r="Z33" i="40"/>
  <c r="AD33" i="40"/>
  <c r="AH33" i="40"/>
  <c r="M34" i="40"/>
  <c r="Q34" i="40"/>
  <c r="U34" i="40"/>
  <c r="AC34" i="40"/>
  <c r="L32" i="40"/>
  <c r="AB32" i="40"/>
  <c r="O33" i="40"/>
  <c r="AE33" i="40"/>
  <c r="R34" i="40"/>
  <c r="AH34" i="40"/>
  <c r="F32" i="40"/>
  <c r="N32" i="40"/>
  <c r="AD32" i="40"/>
  <c r="I33" i="40"/>
  <c r="Q33" i="40"/>
  <c r="AG33" i="40"/>
  <c r="L34" i="40"/>
  <c r="T34" i="40"/>
  <c r="H32" i="40"/>
  <c r="X32" i="40"/>
  <c r="K33" i="40"/>
  <c r="N34" i="40"/>
  <c r="P32" i="40"/>
  <c r="R32" i="40"/>
  <c r="U33" i="40"/>
  <c r="H34" i="40"/>
  <c r="Z32" i="40"/>
  <c r="AC33" i="40"/>
  <c r="AF34" i="40"/>
  <c r="AF32" i="40"/>
  <c r="S33" i="40"/>
  <c r="AH32" i="40"/>
  <c r="L22" i="40"/>
  <c r="P22" i="40"/>
  <c r="T22" i="40"/>
  <c r="AB22" i="40"/>
  <c r="AF22" i="40"/>
  <c r="S23" i="40"/>
  <c r="W23" i="40"/>
  <c r="F22" i="40"/>
  <c r="J22" i="40"/>
  <c r="V22" i="40"/>
  <c r="Z22" i="40"/>
  <c r="I23" i="40"/>
  <c r="M23" i="40"/>
  <c r="Y23" i="40"/>
  <c r="AC23" i="40"/>
  <c r="O22" i="40"/>
  <c r="W22" i="40"/>
  <c r="R23" i="40"/>
  <c r="Z23" i="40"/>
  <c r="Q22" i="40"/>
  <c r="Y22" i="40"/>
  <c r="AG22" i="40"/>
  <c r="L23" i="40"/>
  <c r="T23" i="40"/>
  <c r="AB23" i="40"/>
  <c r="V23" i="40"/>
  <c r="N23" i="40"/>
  <c r="AF23" i="40"/>
  <c r="H23" i="40"/>
  <c r="X23" i="40"/>
  <c r="AA22" i="40"/>
  <c r="AD23" i="40"/>
  <c r="P23" i="40"/>
  <c r="I34" i="40"/>
  <c r="E33" i="40"/>
  <c r="E32" i="40"/>
  <c r="W33" i="40"/>
  <c r="J32" i="40"/>
  <c r="G33" i="40"/>
  <c r="AB34" i="40"/>
  <c r="G32" i="40"/>
  <c r="AB33" i="40"/>
  <c r="L33" i="40"/>
  <c r="AG34" i="40"/>
  <c r="Y34" i="40"/>
  <c r="F34" i="40"/>
  <c r="J34" i="40"/>
  <c r="V34" i="40"/>
  <c r="Z34" i="40"/>
  <c r="AD34" i="40"/>
  <c r="M33" i="40"/>
  <c r="Y33" i="40"/>
  <c r="T32" i="40"/>
  <c r="O34" i="40"/>
  <c r="AE34" i="40"/>
  <c r="F33" i="40"/>
  <c r="J33" i="40"/>
  <c r="V33" i="40"/>
  <c r="I32" i="40"/>
  <c r="M32" i="40"/>
  <c r="Y32" i="40"/>
  <c r="V32" i="40"/>
  <c r="AA33" i="40"/>
  <c r="X34" i="40"/>
  <c r="P34" i="40"/>
  <c r="E34" i="40"/>
  <c r="AA32" i="40"/>
  <c r="S32" i="40"/>
  <c r="P33" i="40"/>
  <c r="E23" i="40"/>
  <c r="S22" i="40"/>
  <c r="Q23" i="40"/>
  <c r="U23" i="40"/>
  <c r="AG23" i="40"/>
  <c r="H22" i="40"/>
  <c r="X22" i="40"/>
  <c r="F23" i="40"/>
  <c r="J23" i="40"/>
  <c r="AH23" i="40"/>
  <c r="I22" i="40"/>
  <c r="M22" i="40"/>
  <c r="U22" i="40"/>
  <c r="AC22" i="40"/>
  <c r="G23" i="40"/>
  <c r="K23" i="40"/>
  <c r="O23" i="40"/>
  <c r="AA23" i="40"/>
  <c r="AE23" i="40"/>
  <c r="N22" i="40"/>
  <c r="R22" i="40"/>
  <c r="AD22" i="40"/>
  <c r="AH22" i="40"/>
  <c r="E22" i="40"/>
  <c r="AE22" i="40"/>
  <c r="K22" i="40"/>
  <c r="G22" i="40"/>
  <c r="E16" i="40"/>
  <c r="F9" i="40"/>
  <c r="I9" i="40"/>
  <c r="G9" i="40"/>
  <c r="F15" i="40"/>
  <c r="J15" i="40"/>
  <c r="N15" i="40"/>
  <c r="R15" i="40"/>
  <c r="V15" i="40"/>
  <c r="Z15" i="40"/>
  <c r="AD15" i="40"/>
  <c r="I16" i="40"/>
  <c r="M16" i="40"/>
  <c r="Q16" i="40"/>
  <c r="U16" i="40"/>
  <c r="Y16" i="40"/>
  <c r="AC16" i="40"/>
  <c r="G15" i="40"/>
  <c r="O15" i="40"/>
  <c r="S15" i="40"/>
  <c r="W15" i="40"/>
  <c r="AA15" i="40"/>
  <c r="AE15" i="40"/>
  <c r="F16" i="40"/>
  <c r="J16" i="40"/>
  <c r="N16" i="40"/>
  <c r="R16" i="40"/>
  <c r="V16" i="40"/>
  <c r="Z16" i="40"/>
  <c r="AD16" i="40"/>
  <c r="AH16" i="40"/>
  <c r="L15" i="40"/>
  <c r="T15" i="40"/>
  <c r="AB15" i="40"/>
  <c r="W16" i="40"/>
  <c r="AE16" i="40"/>
  <c r="H15" i="40"/>
  <c r="X15" i="40"/>
  <c r="K16" i="40"/>
  <c r="AA16" i="40"/>
  <c r="I15" i="40"/>
  <c r="Y15" i="40"/>
  <c r="AB16" i="40"/>
  <c r="M15" i="40"/>
  <c r="U15" i="40"/>
  <c r="AC15" i="40"/>
  <c r="H16" i="40"/>
  <c r="P16" i="40"/>
  <c r="X16" i="40"/>
  <c r="AF16" i="40"/>
  <c r="P15" i="40"/>
  <c r="AF15" i="40"/>
  <c r="S16" i="40"/>
  <c r="Q15" i="40"/>
  <c r="AG15" i="40"/>
  <c r="T16" i="40"/>
  <c r="J24" i="40"/>
  <c r="H24" i="40"/>
  <c r="AE24" i="40"/>
  <c r="AB24" i="40"/>
  <c r="AG24" i="40"/>
  <c r="L24" i="40"/>
  <c r="G24" i="40"/>
  <c r="R24" i="40"/>
  <c r="U24" i="40"/>
  <c r="I24" i="40"/>
  <c r="F24" i="40"/>
  <c r="T24" i="40"/>
  <c r="Z24" i="40"/>
  <c r="N24" i="40"/>
  <c r="M24" i="40"/>
  <c r="Q24" i="40"/>
  <c r="P24" i="40"/>
  <c r="O24" i="40"/>
  <c r="K24" i="40"/>
  <c r="V24" i="40"/>
  <c r="AA24" i="40"/>
  <c r="Y24" i="40"/>
  <c r="AD24" i="40"/>
  <c r="E15" i="40"/>
  <c r="E24" i="40"/>
  <c r="AH24" i="40"/>
  <c r="W24" i="40"/>
  <c r="X24" i="40"/>
  <c r="AC24" i="40"/>
  <c r="AF24" i="40"/>
  <c r="S24" i="40"/>
  <c r="H9" i="40"/>
  <c r="J9" i="40"/>
  <c r="AG16" i="40"/>
  <c r="G16" i="40"/>
  <c r="O16" i="40"/>
  <c r="K15" i="40"/>
  <c r="L16" i="40"/>
  <c r="AH15" i="40"/>
  <c r="AG45" i="40"/>
  <c r="AG17" i="40"/>
  <c r="M45" i="40"/>
  <c r="M17" i="40"/>
  <c r="I45" i="40"/>
  <c r="I17" i="40"/>
  <c r="X45" i="40"/>
  <c r="X17" i="40"/>
  <c r="H45" i="40"/>
  <c r="H17" i="40"/>
  <c r="S45" i="40"/>
  <c r="S17" i="40"/>
  <c r="AH45" i="40"/>
  <c r="AH17" i="40"/>
  <c r="R17" i="40"/>
  <c r="F41" i="40"/>
  <c r="F11" i="40"/>
  <c r="T17" i="40"/>
  <c r="AE17" i="40"/>
  <c r="O17" i="40"/>
  <c r="AD45" i="40"/>
  <c r="AD17" i="40"/>
  <c r="N17" i="40"/>
  <c r="U45" i="40"/>
  <c r="U17" i="40"/>
  <c r="AF17" i="40"/>
  <c r="P45" i="40"/>
  <c r="P17" i="40"/>
  <c r="AA17" i="40"/>
  <c r="K17" i="40"/>
  <c r="Z17" i="40"/>
  <c r="J45" i="40"/>
  <c r="J17" i="40"/>
  <c r="I11" i="40"/>
  <c r="H41" i="40"/>
  <c r="H11" i="40"/>
  <c r="E17" i="40"/>
  <c r="AC45" i="40"/>
  <c r="AC17" i="40"/>
  <c r="Q17" i="40"/>
  <c r="Y45" i="40"/>
  <c r="Y17" i="40"/>
  <c r="AB45" i="40"/>
  <c r="AB17" i="40"/>
  <c r="L17" i="40"/>
  <c r="W17" i="40"/>
  <c r="G17" i="40"/>
  <c r="V45" i="40"/>
  <c r="V17" i="40"/>
  <c r="F45" i="40"/>
  <c r="F17" i="40"/>
  <c r="J41" i="40"/>
  <c r="J11" i="40"/>
  <c r="G41" i="40"/>
  <c r="G11" i="40"/>
  <c r="Z45" i="40"/>
  <c r="O45" i="40"/>
  <c r="I41" i="40"/>
  <c r="AA45" i="40"/>
  <c r="AF45" i="40"/>
  <c r="T45" i="40"/>
  <c r="W45" i="40"/>
  <c r="N45" i="40"/>
  <c r="L45" i="40"/>
  <c r="Q45" i="40"/>
  <c r="E45" i="40"/>
  <c r="R45" i="40"/>
  <c r="G45" i="40"/>
  <c r="K45" i="40"/>
  <c r="AE45" i="40"/>
  <c r="BK9" i="16" a="1"/>
  <c r="BK9" i="16"/>
  <c r="U9" i="16" a="1"/>
  <c r="U9" i="16"/>
  <c r="AP9" i="16" a="1"/>
  <c r="AP9" i="16"/>
  <c r="BL9" i="16"/>
  <c r="BN9" i="16"/>
  <c r="BM9" i="16"/>
  <c r="X9" i="16"/>
  <c r="W9" i="16"/>
  <c r="V9" i="16"/>
  <c r="AQ9" i="16"/>
  <c r="AS9" i="16"/>
  <c r="AR9" i="16"/>
  <c r="BT43" i="16"/>
  <c r="BU43" i="16"/>
  <c r="EI41" i="19"/>
  <c r="EJ41" i="19"/>
  <c r="EI42" i="19"/>
  <c r="EJ42" i="19"/>
  <c r="EI37" i="19"/>
  <c r="EJ37" i="19"/>
  <c r="EI38" i="19"/>
  <c r="EJ38" i="19"/>
  <c r="EI32" i="19"/>
  <c r="EJ32" i="19"/>
  <c r="EI33" i="19"/>
  <c r="EJ33" i="19"/>
  <c r="EI24" i="19"/>
  <c r="EJ24" i="19"/>
  <c r="EI25" i="19"/>
  <c r="EJ25" i="19"/>
  <c r="EI17" i="19"/>
  <c r="EJ17" i="19"/>
  <c r="EI18" i="19"/>
  <c r="EJ18" i="19"/>
  <c r="EI23" i="19"/>
  <c r="EJ23" i="19"/>
  <c r="CY8" i="19"/>
  <c r="CR8" i="19"/>
  <c r="CL8" i="19"/>
  <c r="CH8" i="19"/>
  <c r="BQ8" i="19"/>
  <c r="BL8" i="19"/>
  <c r="BE8" i="19"/>
  <c r="AY8" i="19"/>
  <c r="AD8" i="19"/>
  <c r="Y8" i="19"/>
  <c r="R8" i="19"/>
  <c r="L8" i="19"/>
  <c r="H8" i="19"/>
  <c r="EJ16" i="19"/>
  <c r="EI16" i="19"/>
  <c r="CB4" i="19"/>
  <c r="AO4" i="19"/>
  <c r="B4" i="19"/>
  <c r="EJ40" i="19"/>
  <c r="EI40" i="19"/>
  <c r="EJ35" i="19"/>
  <c r="EJ36" i="19"/>
  <c r="EI36" i="19"/>
  <c r="EI35" i="19"/>
  <c r="EJ27" i="19"/>
  <c r="EJ28" i="19"/>
  <c r="EJ29" i="19"/>
  <c r="EJ30" i="19"/>
  <c r="EJ31" i="19"/>
  <c r="EI28" i="19"/>
  <c r="EI29" i="19"/>
  <c r="EI30" i="19"/>
  <c r="EI31" i="19"/>
  <c r="EI27" i="19"/>
  <c r="EJ20" i="19"/>
  <c r="EJ21" i="19"/>
  <c r="EJ22" i="19"/>
  <c r="EI21" i="19"/>
  <c r="EI22" i="19"/>
  <c r="EI20" i="19"/>
  <c r="EJ12" i="19"/>
  <c r="EJ13" i="19"/>
  <c r="EJ14" i="19"/>
  <c r="EJ15" i="19"/>
  <c r="EI13" i="19"/>
  <c r="EI14" i="19"/>
  <c r="EI15" i="19"/>
  <c r="EI12" i="19"/>
  <c r="AY12" i="28"/>
  <c r="AX12" i="28"/>
  <c r="AY11" i="28"/>
  <c r="AX11" i="28"/>
  <c r="C10" i="28"/>
  <c r="B10" i="28"/>
  <c r="AV8" i="28"/>
  <c r="AS9" i="28"/>
  <c r="AV7" i="28"/>
  <c r="W7" i="28"/>
  <c r="B4" i="28"/>
  <c r="AY12" i="5"/>
  <c r="AX12" i="5"/>
  <c r="AY11" i="5"/>
  <c r="AX11" i="5"/>
  <c r="AV8" i="5"/>
  <c r="AV7" i="5"/>
  <c r="AH9" i="5"/>
  <c r="W7" i="5"/>
  <c r="B4" i="5"/>
  <c r="AV7" i="4"/>
  <c r="BD10" i="2"/>
  <c r="BA10" i="2"/>
  <c r="AX10" i="2"/>
  <c r="AQ10" i="2"/>
  <c r="AN10" i="2"/>
  <c r="AK10" i="2"/>
  <c r="X10" i="2"/>
  <c r="U10" i="2"/>
  <c r="R10" i="2"/>
  <c r="O10" i="2"/>
  <c r="W7" i="4"/>
  <c r="AV8" i="4"/>
  <c r="S8" i="12"/>
  <c r="BD11" i="2"/>
  <c r="BA11" i="2"/>
  <c r="AX11" i="2"/>
  <c r="AQ11" i="2"/>
  <c r="AK11" i="2"/>
  <c r="O10" i="9"/>
  <c r="X10" i="11"/>
  <c r="U10" i="11"/>
  <c r="R10" i="11"/>
  <c r="O10" i="11"/>
  <c r="X10" i="10"/>
  <c r="U10" i="10"/>
  <c r="R10" i="10"/>
  <c r="O10" i="10"/>
  <c r="AS9" i="4"/>
  <c r="AS11" i="4"/>
  <c r="AS15" i="4"/>
  <c r="AS19" i="4"/>
  <c r="AS23" i="4"/>
  <c r="AS27" i="4"/>
  <c r="AS31" i="4"/>
  <c r="AS35" i="4"/>
  <c r="AS39" i="4"/>
  <c r="AS22" i="4"/>
  <c r="AS12" i="4"/>
  <c r="AS16" i="4"/>
  <c r="AS20" i="4"/>
  <c r="AS24" i="4"/>
  <c r="AS28" i="4"/>
  <c r="AS32" i="4"/>
  <c r="AS36" i="4"/>
  <c r="AS40" i="4"/>
  <c r="AS14" i="4"/>
  <c r="AS30" i="4"/>
  <c r="AS38" i="4"/>
  <c r="AS13" i="4"/>
  <c r="AS17" i="4"/>
  <c r="AS21" i="4"/>
  <c r="AS25" i="4"/>
  <c r="AS29" i="4"/>
  <c r="AS33" i="4"/>
  <c r="AS37" i="4"/>
  <c r="AS41" i="4"/>
  <c r="AS18" i="4"/>
  <c r="AS26" i="4"/>
  <c r="AS34" i="4"/>
  <c r="AS42" i="4"/>
  <c r="AS11" i="28"/>
  <c r="AS15" i="28"/>
  <c r="AS19" i="28"/>
  <c r="AS23" i="28"/>
  <c r="AS27" i="28"/>
  <c r="AS31" i="28"/>
  <c r="AS35" i="28"/>
  <c r="AS39" i="28"/>
  <c r="AS12" i="28"/>
  <c r="AS16" i="28"/>
  <c r="AS20" i="28"/>
  <c r="AS24" i="28"/>
  <c r="AS28" i="28"/>
  <c r="AS32" i="28"/>
  <c r="AS36" i="28"/>
  <c r="AS40" i="28"/>
  <c r="AS14" i="28"/>
  <c r="AS22" i="28"/>
  <c r="AS34" i="28"/>
  <c r="AS42" i="28"/>
  <c r="AS13" i="28"/>
  <c r="AS17" i="28"/>
  <c r="AS21" i="28"/>
  <c r="AS25" i="28"/>
  <c r="AS29" i="28"/>
  <c r="AS33" i="28"/>
  <c r="AS37" i="28"/>
  <c r="AS41" i="28"/>
  <c r="AS18" i="28"/>
  <c r="AS26" i="28"/>
  <c r="AS30" i="28"/>
  <c r="AS38" i="28"/>
  <c r="AS11" i="5"/>
  <c r="AS15" i="5"/>
  <c r="AS19" i="5"/>
  <c r="AS23" i="5"/>
  <c r="AS27" i="5"/>
  <c r="AS31" i="5"/>
  <c r="AS35" i="5"/>
  <c r="AS39" i="5"/>
  <c r="AS12" i="5"/>
  <c r="AS16" i="5"/>
  <c r="AS20" i="5"/>
  <c r="AS24" i="5"/>
  <c r="AS28" i="5"/>
  <c r="AS32" i="5"/>
  <c r="AS36" i="5"/>
  <c r="AS40" i="5"/>
  <c r="AS18" i="5"/>
  <c r="AS22" i="5"/>
  <c r="AS30" i="5"/>
  <c r="AS38" i="5"/>
  <c r="AS13" i="5"/>
  <c r="AS17" i="5"/>
  <c r="AS21" i="5"/>
  <c r="AS25" i="5"/>
  <c r="AS29" i="5"/>
  <c r="AS33" i="5"/>
  <c r="AS37" i="5"/>
  <c r="AS41" i="5"/>
  <c r="AS14" i="5"/>
  <c r="AS26" i="5"/>
  <c r="AS34" i="5"/>
  <c r="AS42" i="5"/>
  <c r="AH11" i="4"/>
  <c r="AH13" i="4"/>
  <c r="AH15" i="4"/>
  <c r="AH17" i="4"/>
  <c r="AH19" i="4"/>
  <c r="AH21" i="4"/>
  <c r="AH23" i="4"/>
  <c r="AH25" i="4"/>
  <c r="AH27" i="4"/>
  <c r="AH29" i="4"/>
  <c r="AH31" i="4"/>
  <c r="AH33" i="4"/>
  <c r="AH35" i="4"/>
  <c r="AH37" i="4"/>
  <c r="AH39" i="4"/>
  <c r="AH41" i="4"/>
  <c r="AH12" i="4"/>
  <c r="AH14" i="4"/>
  <c r="AH16" i="4"/>
  <c r="AH18" i="4"/>
  <c r="AH20" i="4"/>
  <c r="AH22" i="4"/>
  <c r="AH24" i="4"/>
  <c r="AH26" i="4"/>
  <c r="AH28" i="4"/>
  <c r="AH30" i="4"/>
  <c r="AH32" i="4"/>
  <c r="AH34" i="4"/>
  <c r="AH36" i="4"/>
  <c r="AH38" i="4"/>
  <c r="AH40" i="4"/>
  <c r="AH42" i="4"/>
  <c r="AH11" i="5"/>
  <c r="AH13" i="5"/>
  <c r="AH15" i="5"/>
  <c r="AH17" i="5"/>
  <c r="AH19" i="5"/>
  <c r="AH21" i="5"/>
  <c r="AH23" i="5"/>
  <c r="AH25" i="5"/>
  <c r="AH27" i="5"/>
  <c r="AH29" i="5"/>
  <c r="AH31" i="5"/>
  <c r="AH33" i="5"/>
  <c r="AH35" i="5"/>
  <c r="AH37" i="5"/>
  <c r="AH39" i="5"/>
  <c r="AH41" i="5"/>
  <c r="AH12" i="5"/>
  <c r="AH14" i="5"/>
  <c r="AH16" i="5"/>
  <c r="AH18" i="5"/>
  <c r="AH20" i="5"/>
  <c r="AH22" i="5"/>
  <c r="AH24" i="5"/>
  <c r="AH26" i="5"/>
  <c r="AH28" i="5"/>
  <c r="AH30" i="5"/>
  <c r="AH32" i="5"/>
  <c r="AH34" i="5"/>
  <c r="AH36" i="5"/>
  <c r="AH38" i="5"/>
  <c r="AH40" i="5"/>
  <c r="AH42" i="5"/>
  <c r="AH11" i="28"/>
  <c r="AH13" i="28"/>
  <c r="AH15" i="28"/>
  <c r="AH17" i="28"/>
  <c r="AH19" i="28"/>
  <c r="AH21" i="28"/>
  <c r="AH23" i="28"/>
  <c r="AH25" i="28"/>
  <c r="AH27" i="28"/>
  <c r="AH29" i="28"/>
  <c r="AH31" i="28"/>
  <c r="AH33" i="28"/>
  <c r="AH35" i="28"/>
  <c r="AH37" i="28"/>
  <c r="AH39" i="28"/>
  <c r="AH41" i="28"/>
  <c r="AH12" i="28"/>
  <c r="AH14" i="28"/>
  <c r="AH16" i="28"/>
  <c r="AH18" i="28"/>
  <c r="AH20" i="28"/>
  <c r="AH22" i="28"/>
  <c r="AH24" i="28"/>
  <c r="AH26" i="28"/>
  <c r="AH28" i="28"/>
  <c r="AH30" i="28"/>
  <c r="AH32" i="28"/>
  <c r="AH34" i="28"/>
  <c r="AH36" i="28"/>
  <c r="AH38" i="28"/>
  <c r="AH40" i="28"/>
  <c r="AH42" i="28"/>
  <c r="V11" i="5"/>
  <c r="V15" i="5"/>
  <c r="V19" i="5"/>
  <c r="V23" i="5"/>
  <c r="V27" i="5"/>
  <c r="V31" i="5"/>
  <c r="V35" i="5"/>
  <c r="V39" i="5"/>
  <c r="V20" i="5"/>
  <c r="V28" i="5"/>
  <c r="V36" i="5"/>
  <c r="V14" i="5"/>
  <c r="V18" i="5"/>
  <c r="V22" i="5"/>
  <c r="V26" i="5"/>
  <c r="V30" i="5"/>
  <c r="V34" i="5"/>
  <c r="V38" i="5"/>
  <c r="V42" i="5"/>
  <c r="V12" i="5"/>
  <c r="V16" i="5"/>
  <c r="V24" i="5"/>
  <c r="V32" i="5"/>
  <c r="V40" i="5"/>
  <c r="V13" i="5"/>
  <c r="V17" i="5"/>
  <c r="V21" i="5"/>
  <c r="V25" i="5"/>
  <c r="V29" i="5"/>
  <c r="V33" i="5"/>
  <c r="V37" i="5"/>
  <c r="V41" i="5"/>
  <c r="V11" i="28"/>
  <c r="V15" i="28"/>
  <c r="V19" i="28"/>
  <c r="V23" i="28"/>
  <c r="V27" i="28"/>
  <c r="V31" i="28"/>
  <c r="V35" i="28"/>
  <c r="V39" i="28"/>
  <c r="V16" i="28"/>
  <c r="V20" i="28"/>
  <c r="V32" i="28"/>
  <c r="V40" i="28"/>
  <c r="V14" i="28"/>
  <c r="V18" i="28"/>
  <c r="V22" i="28"/>
  <c r="V26" i="28"/>
  <c r="V30" i="28"/>
  <c r="V34" i="28"/>
  <c r="V38" i="28"/>
  <c r="V42" i="28"/>
  <c r="V12" i="28"/>
  <c r="V24" i="28"/>
  <c r="V28" i="28"/>
  <c r="V36" i="28"/>
  <c r="V13" i="28"/>
  <c r="V17" i="28"/>
  <c r="V21" i="28"/>
  <c r="V25" i="28"/>
  <c r="V29" i="28"/>
  <c r="V33" i="28"/>
  <c r="V37" i="28"/>
  <c r="V41" i="28"/>
  <c r="V9" i="4"/>
  <c r="V11" i="4"/>
  <c r="V15" i="4"/>
  <c r="V19" i="4"/>
  <c r="V23" i="4"/>
  <c r="V27" i="4"/>
  <c r="V31" i="4"/>
  <c r="V35" i="4"/>
  <c r="V39" i="4"/>
  <c r="V12" i="4"/>
  <c r="V24" i="4"/>
  <c r="V32" i="4"/>
  <c r="V40" i="4"/>
  <c r="V14" i="4"/>
  <c r="V18" i="4"/>
  <c r="V22" i="4"/>
  <c r="V26" i="4"/>
  <c r="V30" i="4"/>
  <c r="V34" i="4"/>
  <c r="V38" i="4"/>
  <c r="V42" i="4"/>
  <c r="V16" i="4"/>
  <c r="V20" i="4"/>
  <c r="V28" i="4"/>
  <c r="V36" i="4"/>
  <c r="V13" i="4"/>
  <c r="V17" i="4"/>
  <c r="V21" i="4"/>
  <c r="V25" i="4"/>
  <c r="V29" i="4"/>
  <c r="V33" i="4"/>
  <c r="V37" i="4"/>
  <c r="V41" i="4"/>
  <c r="BI8" i="2"/>
  <c r="AR11" i="2"/>
  <c r="BG11" i="2"/>
  <c r="AS10" i="5"/>
  <c r="AH9" i="4"/>
  <c r="AS9" i="5"/>
  <c r="AV6" i="5"/>
  <c r="AH9" i="28"/>
  <c r="AV6" i="28"/>
  <c r="AT41" i="28"/>
  <c r="AS10" i="28"/>
  <c r="V9" i="28"/>
  <c r="V10" i="28"/>
  <c r="AH10" i="28"/>
  <c r="AT22" i="28"/>
  <c r="V9" i="5"/>
  <c r="V10" i="5"/>
  <c r="AH10" i="5"/>
  <c r="AV6" i="4"/>
  <c r="V10" i="4"/>
  <c r="AS10" i="4"/>
  <c r="AH10" i="4"/>
  <c r="BF9" i="2"/>
  <c r="BE10" i="2"/>
  <c r="AT29" i="28"/>
  <c r="AT13" i="28"/>
  <c r="AT37" i="28"/>
  <c r="AT41" i="5"/>
  <c r="AT17" i="5"/>
  <c r="AT38" i="28"/>
  <c r="AT21" i="28"/>
  <c r="AT40" i="5"/>
  <c r="AT20" i="5"/>
  <c r="AT34" i="5"/>
  <c r="AT18" i="5"/>
  <c r="AT32" i="5"/>
  <c r="AT39" i="5"/>
  <c r="AT27" i="5"/>
  <c r="AT16" i="5"/>
  <c r="AT35" i="5"/>
  <c r="AT28" i="5"/>
  <c r="AT36" i="5"/>
  <c r="AT23" i="5"/>
  <c r="AT12" i="5"/>
  <c r="AT21" i="5"/>
  <c r="AT22" i="5"/>
  <c r="AT14" i="5"/>
  <c r="AT11" i="5"/>
  <c r="AT31" i="5"/>
  <c r="AT24" i="5"/>
  <c r="AT19" i="5"/>
  <c r="AT15" i="5"/>
  <c r="AT25" i="5"/>
  <c r="AT38" i="5"/>
  <c r="AT30" i="5"/>
  <c r="AT37" i="5"/>
  <c r="AT29" i="5"/>
  <c r="AT13" i="5"/>
  <c r="AT42" i="5"/>
  <c r="AT26" i="5"/>
  <c r="AT33" i="5"/>
  <c r="AT18" i="28"/>
  <c r="AT24" i="28"/>
  <c r="AT17" i="28"/>
  <c r="AT42" i="28"/>
  <c r="AT9" i="5"/>
  <c r="AT34" i="28"/>
  <c r="AT14" i="28"/>
  <c r="AT39" i="28"/>
  <c r="AT25" i="28"/>
  <c r="AT30" i="28"/>
  <c r="AT12" i="28"/>
  <c r="AT9" i="28"/>
  <c r="AT33" i="28"/>
  <c r="AT10" i="5"/>
  <c r="AT10" i="28"/>
  <c r="AT40" i="28"/>
  <c r="AT19" i="28"/>
  <c r="AT16" i="28"/>
  <c r="AT26" i="28"/>
  <c r="AT32" i="28"/>
  <c r="AT36" i="28"/>
  <c r="AT32" i="4"/>
  <c r="AT28" i="4"/>
  <c r="AT12" i="4"/>
  <c r="AT38" i="4"/>
  <c r="AT31" i="4"/>
  <c r="AT22" i="4"/>
  <c r="AT15" i="4"/>
  <c r="AT17" i="4"/>
  <c r="AT29" i="4"/>
  <c r="AT13" i="4"/>
  <c r="AT41" i="4"/>
  <c r="AT25" i="4"/>
  <c r="AT37" i="4"/>
  <c r="AT33" i="4"/>
  <c r="AT21" i="4"/>
  <c r="AT31" i="28"/>
  <c r="AT23" i="28"/>
  <c r="AT15" i="28"/>
  <c r="AT30" i="4"/>
  <c r="AT42" i="4"/>
  <c r="AT35" i="4"/>
  <c r="AT26" i="4"/>
  <c r="AT19" i="4"/>
  <c r="AT20" i="4"/>
  <c r="AT11" i="4"/>
  <c r="AT23" i="4"/>
  <c r="AT11" i="28"/>
  <c r="AT16" i="4"/>
  <c r="AT36" i="4"/>
  <c r="AT27" i="4"/>
  <c r="AT18" i="4"/>
  <c r="AT14" i="4"/>
  <c r="AT20" i="28"/>
  <c r="AT35" i="28"/>
  <c r="AT27" i="28"/>
  <c r="AT28" i="28"/>
  <c r="AT40" i="4"/>
  <c r="AT24" i="4"/>
  <c r="AT34" i="4"/>
  <c r="AT39" i="4"/>
  <c r="W43" i="28"/>
  <c r="V46" i="28"/>
  <c r="AV5" i="28"/>
  <c r="W43" i="5"/>
  <c r="AV5" i="5"/>
  <c r="AT9" i="4"/>
  <c r="AV5" i="4"/>
  <c r="AT10" i="4"/>
  <c r="AU24" i="4"/>
  <c r="AD24" i="19"/>
  <c r="AV43" i="5"/>
  <c r="AT43" i="5"/>
  <c r="AU36" i="5"/>
  <c r="BQ36" i="19"/>
  <c r="AU30" i="5"/>
  <c r="BQ30" i="19"/>
  <c r="AU31" i="5"/>
  <c r="BQ31" i="19"/>
  <c r="AU11" i="5"/>
  <c r="BQ11" i="19"/>
  <c r="AU21" i="5"/>
  <c r="BQ21" i="19"/>
  <c r="AU17" i="5"/>
  <c r="BQ17" i="19"/>
  <c r="AU33" i="5"/>
  <c r="BQ33" i="19"/>
  <c r="AU18" i="5"/>
  <c r="BQ18" i="19"/>
  <c r="AU39" i="5"/>
  <c r="BQ39" i="19"/>
  <c r="AU15" i="5"/>
  <c r="BQ15" i="19"/>
  <c r="AU20" i="5"/>
  <c r="BQ20" i="19"/>
  <c r="AU25" i="5"/>
  <c r="BQ25" i="19"/>
  <c r="AU27" i="5"/>
  <c r="BQ27" i="19"/>
  <c r="AU22" i="5"/>
  <c r="BQ22" i="19"/>
  <c r="AU42" i="5"/>
  <c r="BQ42" i="19"/>
  <c r="AU26" i="5"/>
  <c r="BQ26" i="19"/>
  <c r="AU28" i="5"/>
  <c r="BQ28" i="19"/>
  <c r="AU40" i="5"/>
  <c r="BQ40" i="19"/>
  <c r="AU23" i="5"/>
  <c r="BQ23" i="19"/>
  <c r="AU35" i="5"/>
  <c r="BQ35" i="19"/>
  <c r="AU13" i="5"/>
  <c r="BQ13" i="19"/>
  <c r="AU34" i="5"/>
  <c r="BQ34" i="19"/>
  <c r="AU38" i="5"/>
  <c r="BQ38" i="19"/>
  <c r="AU19" i="5"/>
  <c r="BQ19" i="19"/>
  <c r="AU41" i="5"/>
  <c r="BQ41" i="19"/>
  <c r="AU32" i="5"/>
  <c r="BQ32" i="19"/>
  <c r="AU37" i="5"/>
  <c r="BQ37" i="19"/>
  <c r="AU29" i="5"/>
  <c r="BQ29" i="19"/>
  <c r="AU14" i="5"/>
  <c r="BQ14" i="19"/>
  <c r="AU24" i="5"/>
  <c r="BQ24" i="19"/>
  <c r="AU16" i="5"/>
  <c r="BQ16" i="19"/>
  <c r="AU12" i="5"/>
  <c r="BQ12" i="19"/>
  <c r="AU10" i="4"/>
  <c r="AU39" i="4"/>
  <c r="AD39" i="19"/>
  <c r="AU11" i="4"/>
  <c r="AD11" i="19"/>
  <c r="AU35" i="4"/>
  <c r="AD35" i="19"/>
  <c r="AU37" i="4"/>
  <c r="AD37" i="19"/>
  <c r="AU29" i="4"/>
  <c r="AD29" i="19"/>
  <c r="AU22" i="4"/>
  <c r="AD22" i="19"/>
  <c r="AU16" i="4"/>
  <c r="AD16" i="19"/>
  <c r="AU14" i="4"/>
  <c r="AD14" i="19"/>
  <c r="AV43" i="28"/>
  <c r="AT43" i="28"/>
  <c r="AU25" i="4"/>
  <c r="AD25" i="19"/>
  <c r="AU17" i="4"/>
  <c r="AD17" i="19"/>
  <c r="AU31" i="4"/>
  <c r="AD31" i="19"/>
  <c r="AU9" i="4"/>
  <c r="AU12" i="4"/>
  <c r="AD12" i="19"/>
  <c r="AU28" i="4"/>
  <c r="AD28" i="19"/>
  <c r="AU20" i="4"/>
  <c r="AD20" i="19"/>
  <c r="AU36" i="4"/>
  <c r="AD36" i="19"/>
  <c r="AU34" i="4"/>
  <c r="AD34" i="19"/>
  <c r="AU18" i="4"/>
  <c r="AD18" i="19"/>
  <c r="AU40" i="4"/>
  <c r="AD40" i="19"/>
  <c r="AU19" i="4"/>
  <c r="AD19" i="19"/>
  <c r="AU30" i="4"/>
  <c r="AD30" i="19"/>
  <c r="AU21" i="4"/>
  <c r="AD21" i="19"/>
  <c r="AU41" i="4"/>
  <c r="AD41" i="19"/>
  <c r="AU32" i="4"/>
  <c r="AD32" i="19"/>
  <c r="AU38" i="4"/>
  <c r="AD38" i="19"/>
  <c r="AU27" i="4"/>
  <c r="AD27" i="19"/>
  <c r="AU23" i="4"/>
  <c r="AD23" i="19"/>
  <c r="AU26" i="4"/>
  <c r="AD26" i="19"/>
  <c r="AU33" i="4"/>
  <c r="AD33" i="19"/>
  <c r="AU13" i="4"/>
  <c r="AD13" i="19"/>
  <c r="AU15" i="4"/>
  <c r="AD15" i="19"/>
  <c r="AU42" i="4"/>
  <c r="AD42" i="19"/>
  <c r="V43" i="28"/>
  <c r="V45" i="28"/>
  <c r="AD10" i="19"/>
  <c r="V44" i="28"/>
  <c r="AU41" i="28"/>
  <c r="DD41" i="19"/>
  <c r="AU37" i="28"/>
  <c r="DD37" i="19"/>
  <c r="AU33" i="28"/>
  <c r="DD33" i="19"/>
  <c r="AU29" i="28"/>
  <c r="DD29" i="19"/>
  <c r="AU25" i="28"/>
  <c r="DD25" i="19"/>
  <c r="AU21" i="28"/>
  <c r="DD21" i="19"/>
  <c r="AU17" i="28"/>
  <c r="DD17" i="19"/>
  <c r="AU13" i="28"/>
  <c r="DD13" i="19"/>
  <c r="AU9" i="28"/>
  <c r="AU39" i="28"/>
  <c r="DD39" i="19"/>
  <c r="AU35" i="28"/>
  <c r="DD35" i="19"/>
  <c r="AU31" i="28"/>
  <c r="DD31" i="19"/>
  <c r="AU27" i="28"/>
  <c r="DD27" i="19"/>
  <c r="AU19" i="28"/>
  <c r="DD19" i="19"/>
  <c r="AU11" i="28"/>
  <c r="DD11" i="19"/>
  <c r="AU40" i="28"/>
  <c r="DD40" i="19"/>
  <c r="AU36" i="28"/>
  <c r="DD36" i="19"/>
  <c r="AU32" i="28"/>
  <c r="DD32" i="19"/>
  <c r="AU42" i="28"/>
  <c r="DD42" i="19"/>
  <c r="DG42" i="19"/>
  <c r="DY42" i="19"/>
  <c r="AU38" i="28"/>
  <c r="DD38" i="19"/>
  <c r="AU34" i="28"/>
  <c r="DD34" i="19"/>
  <c r="AU30" i="28"/>
  <c r="DD30" i="19"/>
  <c r="AU26" i="28"/>
  <c r="DD26" i="19"/>
  <c r="AU22" i="28"/>
  <c r="DD22" i="19"/>
  <c r="AU18" i="28"/>
  <c r="DD18" i="19"/>
  <c r="AU14" i="28"/>
  <c r="DD14" i="19"/>
  <c r="AU12" i="28"/>
  <c r="DD12" i="19"/>
  <c r="AU10" i="28"/>
  <c r="DD10" i="19"/>
  <c r="AU23" i="28"/>
  <c r="DD23" i="19"/>
  <c r="AU15" i="28"/>
  <c r="DD15" i="19"/>
  <c r="AU24" i="28"/>
  <c r="DD24" i="19"/>
  <c r="AU16" i="28"/>
  <c r="DD16" i="19"/>
  <c r="AU28" i="28"/>
  <c r="DD28" i="19"/>
  <c r="AU20" i="28"/>
  <c r="DD20" i="19"/>
  <c r="V45" i="5"/>
  <c r="V43" i="5"/>
  <c r="V44" i="5"/>
  <c r="V46" i="5"/>
  <c r="AU9" i="5"/>
  <c r="AU10" i="5"/>
  <c r="BQ10" i="19"/>
  <c r="AT44" i="5"/>
  <c r="AT46" i="5"/>
  <c r="AT45" i="5"/>
  <c r="V47" i="28"/>
  <c r="AT45" i="28"/>
  <c r="AT46" i="28"/>
  <c r="AT44" i="28"/>
  <c r="AU46" i="5"/>
  <c r="AU46" i="28"/>
  <c r="AU45" i="28"/>
  <c r="AU44" i="28"/>
  <c r="AU43" i="28"/>
  <c r="AT47" i="5"/>
  <c r="AU43" i="5"/>
  <c r="V47" i="5"/>
  <c r="AU44" i="5"/>
  <c r="AU45" i="5"/>
  <c r="AT47" i="28"/>
  <c r="AU47" i="28"/>
  <c r="AU47" i="5"/>
  <c r="B4" i="18"/>
  <c r="B4" i="62"/>
  <c r="B4" i="17"/>
  <c r="B4" i="16"/>
  <c r="B4" i="4"/>
  <c r="B4" i="2"/>
  <c r="B4" i="13"/>
  <c r="B4" i="12"/>
  <c r="B4" i="11"/>
  <c r="B4" i="10"/>
  <c r="B4" i="9"/>
  <c r="X11" i="2"/>
  <c r="U11" i="2"/>
  <c r="R11" i="2"/>
  <c r="O11" i="2"/>
  <c r="BD9" i="2"/>
  <c r="BC9" i="2"/>
  <c r="BB9" i="2"/>
  <c r="BA9" i="2"/>
  <c r="AZ9" i="2"/>
  <c r="AY9" i="2"/>
  <c r="AX9" i="2"/>
  <c r="AW9" i="2"/>
  <c r="AV9" i="2"/>
  <c r="AQ9" i="2"/>
  <c r="AP9" i="2"/>
  <c r="AO9" i="2"/>
  <c r="AN9" i="2"/>
  <c r="AM9" i="2"/>
  <c r="AL9" i="2"/>
  <c r="AK9" i="2"/>
  <c r="X9" i="2"/>
  <c r="W9" i="2"/>
  <c r="V9" i="2"/>
  <c r="U9" i="2"/>
  <c r="T9" i="2"/>
  <c r="S9" i="2"/>
  <c r="R9" i="2"/>
  <c r="Q9" i="2"/>
  <c r="P9" i="2"/>
  <c r="O9" i="2"/>
  <c r="N9" i="2"/>
  <c r="BO8" i="13"/>
  <c r="BM38" i="13"/>
  <c r="CN38" i="19"/>
  <c r="CQ38" i="19"/>
  <c r="DM38" i="19"/>
  <c r="AU8" i="13"/>
  <c r="AA8" i="13"/>
  <c r="Q31" i="12"/>
  <c r="Y31" i="19"/>
  <c r="Q28" i="12"/>
  <c r="Y28" i="19"/>
  <c r="Q11" i="12"/>
  <c r="Y11" i="19"/>
  <c r="AQ7" i="12"/>
  <c r="AO41" i="12"/>
  <c r="CY41" i="19"/>
  <c r="AE7" i="12"/>
  <c r="AC40" i="12"/>
  <c r="BL40" i="19"/>
  <c r="Q37" i="12"/>
  <c r="Y37" i="19"/>
  <c r="X11" i="11"/>
  <c r="U11" i="11"/>
  <c r="R11" i="11"/>
  <c r="O11" i="11"/>
  <c r="X9" i="11"/>
  <c r="W9" i="11"/>
  <c r="V9" i="11"/>
  <c r="U9" i="11"/>
  <c r="T9" i="11"/>
  <c r="S9" i="11"/>
  <c r="R9" i="11"/>
  <c r="Q9" i="11"/>
  <c r="P9" i="11"/>
  <c r="O9" i="11"/>
  <c r="N9" i="11"/>
  <c r="M9" i="11"/>
  <c r="AN8" i="11"/>
  <c r="X11" i="10"/>
  <c r="U11" i="10"/>
  <c r="R11" i="10"/>
  <c r="O11" i="10"/>
  <c r="AV10" i="10"/>
  <c r="X9" i="10"/>
  <c r="W9" i="10"/>
  <c r="V9" i="10"/>
  <c r="U9" i="10"/>
  <c r="T9" i="10"/>
  <c r="S9" i="10"/>
  <c r="R9" i="10"/>
  <c r="Q9" i="10"/>
  <c r="P9" i="10"/>
  <c r="O9" i="10"/>
  <c r="N9" i="10"/>
  <c r="M9" i="10"/>
  <c r="AN8" i="10"/>
  <c r="X11" i="9"/>
  <c r="U11" i="9"/>
  <c r="R11" i="9"/>
  <c r="O11" i="9"/>
  <c r="X10" i="9"/>
  <c r="U10" i="9"/>
  <c r="R10" i="9"/>
  <c r="X9" i="9"/>
  <c r="W9" i="9"/>
  <c r="V9" i="9"/>
  <c r="U9" i="9"/>
  <c r="T9" i="9"/>
  <c r="S9" i="9"/>
  <c r="R9" i="9"/>
  <c r="Q9" i="9"/>
  <c r="P9" i="9"/>
  <c r="O9" i="9"/>
  <c r="N9" i="9"/>
  <c r="M9" i="9"/>
  <c r="AN8" i="9"/>
  <c r="EE43" i="19"/>
  <c r="BY43" i="19"/>
  <c r="AL43" i="19"/>
  <c r="AK45" i="19"/>
  <c r="BJ8" i="19"/>
  <c r="AF9" i="19"/>
  <c r="W9" i="19"/>
  <c r="DN6" i="19"/>
  <c r="DJ6" i="19"/>
  <c r="DZ6" i="19"/>
  <c r="DR6" i="19"/>
  <c r="DY6" i="19"/>
  <c r="DU6" i="19"/>
  <c r="DQ6" i="19"/>
  <c r="DM6" i="19"/>
  <c r="Y10" i="9"/>
  <c r="AE11" i="2"/>
  <c r="BH11" i="2"/>
  <c r="Y40" i="13"/>
  <c r="Z40" i="13"/>
  <c r="Y9" i="13"/>
  <c r="AM11" i="9"/>
  <c r="AE10" i="19"/>
  <c r="AM12" i="9"/>
  <c r="AM17" i="9"/>
  <c r="AM19" i="9"/>
  <c r="AM26" i="9"/>
  <c r="AM28" i="9"/>
  <c r="AM38" i="9"/>
  <c r="AM40" i="9"/>
  <c r="AM14" i="9"/>
  <c r="AM16" i="9"/>
  <c r="AM21" i="9"/>
  <c r="AM23" i="9"/>
  <c r="AM30" i="9"/>
  <c r="AM33" i="9"/>
  <c r="AM35" i="9"/>
  <c r="AM42" i="9"/>
  <c r="AM18" i="9"/>
  <c r="AM20" i="9"/>
  <c r="AM25" i="9"/>
  <c r="AM27" i="9"/>
  <c r="AM32" i="9"/>
  <c r="AM37" i="9"/>
  <c r="AM39" i="9"/>
  <c r="AM13" i="9"/>
  <c r="AM15" i="9"/>
  <c r="AM22" i="9"/>
  <c r="AM24" i="9"/>
  <c r="AM29" i="9"/>
  <c r="AM31" i="9"/>
  <c r="AM34" i="9"/>
  <c r="AM36" i="9"/>
  <c r="AM41" i="9"/>
  <c r="AM43" i="9"/>
  <c r="AM13" i="11"/>
  <c r="AM15" i="11"/>
  <c r="AM22" i="11"/>
  <c r="AM24" i="11"/>
  <c r="AM29" i="11"/>
  <c r="AM31" i="11"/>
  <c r="AM36" i="11"/>
  <c r="AM41" i="11"/>
  <c r="AM43" i="11"/>
  <c r="AM12" i="11"/>
  <c r="AM17" i="11"/>
  <c r="AM19" i="11"/>
  <c r="AM26" i="11"/>
  <c r="AM28" i="11"/>
  <c r="AM33" i="11"/>
  <c r="AM35" i="11"/>
  <c r="AM38" i="11"/>
  <c r="AM40" i="11"/>
  <c r="AM14" i="11"/>
  <c r="AM16" i="11"/>
  <c r="AM21" i="11"/>
  <c r="AM23" i="11"/>
  <c r="AM30" i="11"/>
  <c r="AM32" i="11"/>
  <c r="AM42" i="11"/>
  <c r="AM18" i="11"/>
  <c r="AM20" i="11"/>
  <c r="AM25" i="11"/>
  <c r="AM27" i="11"/>
  <c r="AM34" i="11"/>
  <c r="AM37" i="11"/>
  <c r="AM39" i="11"/>
  <c r="AM18" i="10"/>
  <c r="AM20" i="10"/>
  <c r="AM25" i="10"/>
  <c r="AM27" i="10"/>
  <c r="AM34" i="10"/>
  <c r="AM36" i="10"/>
  <c r="AM41" i="10"/>
  <c r="AM43" i="10"/>
  <c r="BR42" i="19"/>
  <c r="BT42" i="19"/>
  <c r="DX42" i="19"/>
  <c r="AM13" i="10"/>
  <c r="AM15" i="10"/>
  <c r="AM22" i="10"/>
  <c r="AM24" i="10"/>
  <c r="AM29" i="10"/>
  <c r="AM31" i="10"/>
  <c r="AM38" i="10"/>
  <c r="AM40" i="10"/>
  <c r="AM12" i="10"/>
  <c r="AM17" i="10"/>
  <c r="AM19" i="10"/>
  <c r="AM26" i="10"/>
  <c r="AM28" i="10"/>
  <c r="AM33" i="10"/>
  <c r="AM35" i="10"/>
  <c r="AM42" i="10"/>
  <c r="AM14" i="10"/>
  <c r="AM16" i="10"/>
  <c r="AM21" i="10"/>
  <c r="AM23" i="10"/>
  <c r="AM30" i="10"/>
  <c r="AM32" i="10"/>
  <c r="AM37" i="10"/>
  <c r="AM39" i="10"/>
  <c r="AM11" i="11"/>
  <c r="DE10" i="19"/>
  <c r="AM11" i="10"/>
  <c r="BR10" i="19"/>
  <c r="Z8" i="11"/>
  <c r="AE42" i="19"/>
  <c r="AG42" i="19"/>
  <c r="DW42" i="19"/>
  <c r="DZ42" i="19"/>
  <c r="AE11" i="19"/>
  <c r="AG11" i="19"/>
  <c r="DW11" i="19"/>
  <c r="AE13" i="19"/>
  <c r="AG13" i="19"/>
  <c r="DW13" i="19"/>
  <c r="AE14" i="19"/>
  <c r="AG14" i="19"/>
  <c r="DW14" i="19"/>
  <c r="AW6" i="10"/>
  <c r="AM10" i="11"/>
  <c r="AC10" i="12"/>
  <c r="BL10" i="19"/>
  <c r="AC18" i="12"/>
  <c r="BL18" i="19"/>
  <c r="AD40" i="12"/>
  <c r="AC25" i="12"/>
  <c r="BL25" i="19"/>
  <c r="AC9" i="12"/>
  <c r="AS41" i="13"/>
  <c r="AS9" i="13"/>
  <c r="AS24" i="13"/>
  <c r="AS34" i="13"/>
  <c r="AS11" i="13"/>
  <c r="AS20" i="13"/>
  <c r="AS28" i="13"/>
  <c r="AS36" i="13"/>
  <c r="AS16" i="13"/>
  <c r="AS32" i="13"/>
  <c r="AS18" i="13"/>
  <c r="AS26" i="13"/>
  <c r="AS10" i="13"/>
  <c r="AS14" i="13"/>
  <c r="AS22" i="13"/>
  <c r="AS30" i="13"/>
  <c r="AS39" i="13"/>
  <c r="R28" i="12"/>
  <c r="R37" i="12"/>
  <c r="R11" i="12"/>
  <c r="R31" i="12"/>
  <c r="BX45" i="19"/>
  <c r="BX44" i="19"/>
  <c r="BX46" i="19"/>
  <c r="ED46" i="19"/>
  <c r="ED45" i="19"/>
  <c r="ED44" i="19"/>
  <c r="AS9" i="2"/>
  <c r="BI9" i="2"/>
  <c r="AS40" i="13"/>
  <c r="AS13" i="13"/>
  <c r="AS15" i="13"/>
  <c r="AS17" i="13"/>
  <c r="AS19" i="13"/>
  <c r="AS21" i="13"/>
  <c r="AS23" i="13"/>
  <c r="AS25" i="13"/>
  <c r="AS27" i="13"/>
  <c r="AS29" i="13"/>
  <c r="AS31" i="13"/>
  <c r="AS33" i="13"/>
  <c r="AS35" i="13"/>
  <c r="AS37" i="13"/>
  <c r="Y42" i="13"/>
  <c r="Y10" i="13"/>
  <c r="Y12" i="13"/>
  <c r="AC22" i="12"/>
  <c r="BL22" i="19"/>
  <c r="AC36" i="12"/>
  <c r="BL36" i="19"/>
  <c r="AC41" i="12"/>
  <c r="BL41" i="19"/>
  <c r="AC19" i="12"/>
  <c r="BL19" i="19"/>
  <c r="AC38" i="12"/>
  <c r="BL38" i="19"/>
  <c r="Q10" i="12"/>
  <c r="Y10" i="19"/>
  <c r="Q15" i="12"/>
  <c r="Y15" i="19"/>
  <c r="Q40" i="12"/>
  <c r="Y40" i="19"/>
  <c r="Q34" i="12"/>
  <c r="Y34" i="19"/>
  <c r="AG10" i="19"/>
  <c r="DW10" i="19"/>
  <c r="AM10" i="9"/>
  <c r="AM10" i="10"/>
  <c r="DG10" i="19"/>
  <c r="Z8" i="9"/>
  <c r="Z8" i="10"/>
  <c r="BM42" i="13"/>
  <c r="CN42" i="19"/>
  <c r="CQ42" i="19"/>
  <c r="DM42" i="19"/>
  <c r="BM9" i="13"/>
  <c r="Y11" i="13"/>
  <c r="BM11" i="13"/>
  <c r="CN11" i="19"/>
  <c r="CQ11" i="19"/>
  <c r="DM11" i="19"/>
  <c r="AS12" i="13"/>
  <c r="Y13" i="13"/>
  <c r="BM13" i="13"/>
  <c r="CN13" i="19"/>
  <c r="CQ13" i="19"/>
  <c r="DM13" i="19"/>
  <c r="Y14" i="13"/>
  <c r="BM14" i="13"/>
  <c r="CN14" i="19"/>
  <c r="CQ14" i="19"/>
  <c r="DM14" i="19"/>
  <c r="Y15" i="13"/>
  <c r="BM15" i="13"/>
  <c r="CN15" i="19"/>
  <c r="CQ15" i="19"/>
  <c r="DM15" i="19"/>
  <c r="Y16" i="13"/>
  <c r="BM16" i="13"/>
  <c r="CN16" i="19"/>
  <c r="CQ16" i="19"/>
  <c r="DM16" i="19"/>
  <c r="Y17" i="13"/>
  <c r="BM17" i="13"/>
  <c r="CN17" i="19"/>
  <c r="CQ17" i="19"/>
  <c r="DM17" i="19"/>
  <c r="Y18" i="13"/>
  <c r="BM18" i="13"/>
  <c r="CN18" i="19"/>
  <c r="CQ18" i="19"/>
  <c r="DM18" i="19"/>
  <c r="Y19" i="13"/>
  <c r="BM19" i="13"/>
  <c r="CN19" i="19"/>
  <c r="CQ19" i="19"/>
  <c r="DM19" i="19"/>
  <c r="Y20" i="13"/>
  <c r="BM20" i="13"/>
  <c r="CN20" i="19"/>
  <c r="CQ20" i="19"/>
  <c r="DM20" i="19"/>
  <c r="Y21" i="13"/>
  <c r="BM21" i="13"/>
  <c r="CN21" i="19"/>
  <c r="CQ21" i="19"/>
  <c r="DM21" i="19"/>
  <c r="Y22" i="13"/>
  <c r="BM22" i="13"/>
  <c r="CN22" i="19"/>
  <c r="CQ22" i="19"/>
  <c r="DM22" i="19"/>
  <c r="Y23" i="13"/>
  <c r="BM23" i="13"/>
  <c r="CN23" i="19"/>
  <c r="CQ23" i="19"/>
  <c r="DM23" i="19"/>
  <c r="Y24" i="13"/>
  <c r="BM24" i="13"/>
  <c r="CN24" i="19"/>
  <c r="CQ24" i="19"/>
  <c r="DM24" i="19"/>
  <c r="Y25" i="13"/>
  <c r="BM25" i="13"/>
  <c r="CN25" i="19"/>
  <c r="CQ25" i="19"/>
  <c r="DM25" i="19"/>
  <c r="Y26" i="13"/>
  <c r="BM26" i="13"/>
  <c r="CN26" i="19"/>
  <c r="CQ26" i="19"/>
  <c r="DM26" i="19"/>
  <c r="Y27" i="13"/>
  <c r="BM27" i="13"/>
  <c r="CN27" i="19"/>
  <c r="CQ27" i="19"/>
  <c r="DM27" i="19"/>
  <c r="Y28" i="13"/>
  <c r="BM28" i="13"/>
  <c r="CN28" i="19"/>
  <c r="CQ28" i="19"/>
  <c r="DM28" i="19"/>
  <c r="Y29" i="13"/>
  <c r="BM29" i="13"/>
  <c r="CN29" i="19"/>
  <c r="CQ29" i="19"/>
  <c r="DM29" i="19"/>
  <c r="Y30" i="13"/>
  <c r="BM30" i="13"/>
  <c r="CN30" i="19"/>
  <c r="CQ30" i="19"/>
  <c r="DM30" i="19"/>
  <c r="Y31" i="13"/>
  <c r="BM31" i="13"/>
  <c r="CN31" i="19"/>
  <c r="CQ31" i="19"/>
  <c r="DM31" i="19"/>
  <c r="Y32" i="13"/>
  <c r="BM32" i="13"/>
  <c r="CN32" i="19"/>
  <c r="CQ32" i="19"/>
  <c r="DM32" i="19"/>
  <c r="Y33" i="13"/>
  <c r="BM33" i="13"/>
  <c r="CN33" i="19"/>
  <c r="CQ33" i="19"/>
  <c r="DM33" i="19"/>
  <c r="Y34" i="13"/>
  <c r="BM34" i="13"/>
  <c r="CN34" i="19"/>
  <c r="CQ34" i="19"/>
  <c r="DM34" i="19"/>
  <c r="Y35" i="13"/>
  <c r="BM35" i="13"/>
  <c r="CN35" i="19"/>
  <c r="CQ35" i="19"/>
  <c r="DM35" i="19"/>
  <c r="Y36" i="13"/>
  <c r="BM36" i="13"/>
  <c r="CN36" i="19"/>
  <c r="CQ36" i="19"/>
  <c r="DM36" i="19"/>
  <c r="Y37" i="13"/>
  <c r="BM37" i="13"/>
  <c r="CN37" i="19"/>
  <c r="CQ37" i="19"/>
  <c r="DM37" i="19"/>
  <c r="Y38" i="13"/>
  <c r="Y41" i="13"/>
  <c r="BM41" i="13"/>
  <c r="CN41" i="19"/>
  <c r="CQ41" i="19"/>
  <c r="DM41" i="19"/>
  <c r="BM10" i="13"/>
  <c r="CN10" i="19"/>
  <c r="AS38" i="13"/>
  <c r="Y39" i="13"/>
  <c r="BM39" i="13"/>
  <c r="CN39" i="19"/>
  <c r="CQ39" i="19"/>
  <c r="DM39" i="19"/>
  <c r="BM40" i="13"/>
  <c r="CN40" i="19"/>
  <c r="CQ40" i="19"/>
  <c r="DM40" i="19"/>
  <c r="AS42" i="13"/>
  <c r="BM12" i="13"/>
  <c r="CN12" i="19"/>
  <c r="CQ12" i="19"/>
  <c r="DM12" i="19"/>
  <c r="AO13" i="12"/>
  <c r="CY13" i="19"/>
  <c r="AO24" i="12"/>
  <c r="CY24" i="19"/>
  <c r="AO33" i="12"/>
  <c r="CY33" i="19"/>
  <c r="AO9" i="12"/>
  <c r="AO11" i="12"/>
  <c r="CY11" i="19"/>
  <c r="AC12" i="12"/>
  <c r="BL12" i="19"/>
  <c r="AC13" i="12"/>
  <c r="BL13" i="19"/>
  <c r="AC14" i="12"/>
  <c r="BL14" i="19"/>
  <c r="AO16" i="12"/>
  <c r="CY16" i="19"/>
  <c r="AO17" i="12"/>
  <c r="CY17" i="19"/>
  <c r="Q18" i="12"/>
  <c r="Y18" i="19"/>
  <c r="Q19" i="12"/>
  <c r="Y19" i="19"/>
  <c r="AO20" i="12"/>
  <c r="CY20" i="19"/>
  <c r="AO21" i="12"/>
  <c r="CY21" i="19"/>
  <c r="Q22" i="12"/>
  <c r="Y22" i="19"/>
  <c r="AO23" i="12"/>
  <c r="CY23" i="19"/>
  <c r="AC24" i="12"/>
  <c r="BL24" i="19"/>
  <c r="Q25" i="12"/>
  <c r="Y25" i="19"/>
  <c r="AO26" i="12"/>
  <c r="CY26" i="19"/>
  <c r="AC27" i="12"/>
  <c r="BL27" i="19"/>
  <c r="AO29" i="12"/>
  <c r="CY29" i="19"/>
  <c r="AC30" i="12"/>
  <c r="BL30" i="19"/>
  <c r="AO32" i="12"/>
  <c r="CY32" i="19"/>
  <c r="AC33" i="12"/>
  <c r="BL33" i="19"/>
  <c r="AO35" i="12"/>
  <c r="CY35" i="19"/>
  <c r="Q36" i="12"/>
  <c r="Y36" i="19"/>
  <c r="AO37" i="12"/>
  <c r="CY37" i="19"/>
  <c r="Q38" i="12"/>
  <c r="Y38" i="19"/>
  <c r="AC39" i="12"/>
  <c r="BL39" i="19"/>
  <c r="Q41" i="12"/>
  <c r="Y41" i="19"/>
  <c r="AC42" i="12"/>
  <c r="BL42" i="19"/>
  <c r="AO27" i="12"/>
  <c r="CY27" i="19"/>
  <c r="AO30" i="12"/>
  <c r="CY30" i="19"/>
  <c r="AO42" i="12"/>
  <c r="CY42" i="19"/>
  <c r="AO10" i="12"/>
  <c r="CY10" i="19"/>
  <c r="AC11" i="12"/>
  <c r="BL11" i="19"/>
  <c r="Q12" i="12"/>
  <c r="Y12" i="19"/>
  <c r="Q13" i="12"/>
  <c r="Y13" i="19"/>
  <c r="Q14" i="12"/>
  <c r="Y14" i="19"/>
  <c r="AO15" i="12"/>
  <c r="CY15" i="19"/>
  <c r="AC16" i="12"/>
  <c r="BL16" i="19"/>
  <c r="AC17" i="12"/>
  <c r="BL17" i="19"/>
  <c r="AC20" i="12"/>
  <c r="BL20" i="19"/>
  <c r="AC21" i="12"/>
  <c r="BL21" i="19"/>
  <c r="AC23" i="12"/>
  <c r="BL23" i="19"/>
  <c r="Q24" i="12"/>
  <c r="Y24" i="19"/>
  <c r="AC26" i="12"/>
  <c r="BL26" i="19"/>
  <c r="Q27" i="12"/>
  <c r="Y27" i="19"/>
  <c r="AO28" i="12"/>
  <c r="CY28" i="19"/>
  <c r="AC29" i="12"/>
  <c r="BL29" i="19"/>
  <c r="Q30" i="12"/>
  <c r="Y30" i="19"/>
  <c r="AO31" i="12"/>
  <c r="CY31" i="19"/>
  <c r="AC32" i="12"/>
  <c r="BL32" i="19"/>
  <c r="Q33" i="12"/>
  <c r="Y33" i="19"/>
  <c r="AO34" i="12"/>
  <c r="CY34" i="19"/>
  <c r="AC35" i="12"/>
  <c r="BL35" i="19"/>
  <c r="AC37" i="12"/>
  <c r="BL37" i="19"/>
  <c r="Q39" i="12"/>
  <c r="Y39" i="19"/>
  <c r="AO40" i="12"/>
  <c r="CY40" i="19"/>
  <c r="Q42" i="12"/>
  <c r="Y42" i="19"/>
  <c r="AO12" i="12"/>
  <c r="CY12" i="19"/>
  <c r="AO14" i="12"/>
  <c r="CY14" i="19"/>
  <c r="AO39" i="12"/>
  <c r="CY39" i="19"/>
  <c r="AC15" i="12"/>
  <c r="BL15" i="19"/>
  <c r="Q16" i="12"/>
  <c r="Y16" i="19"/>
  <c r="Q17" i="12"/>
  <c r="Y17" i="19"/>
  <c r="AO18" i="12"/>
  <c r="CY18" i="19"/>
  <c r="AO19" i="12"/>
  <c r="CY19" i="19"/>
  <c r="Q20" i="12"/>
  <c r="Y20" i="19"/>
  <c r="Q21" i="12"/>
  <c r="Y21" i="19"/>
  <c r="AO22" i="12"/>
  <c r="CY22" i="19"/>
  <c r="Q23" i="12"/>
  <c r="Y23" i="19"/>
  <c r="AO25" i="12"/>
  <c r="CY25" i="19"/>
  <c r="Q26" i="12"/>
  <c r="Y26" i="19"/>
  <c r="AC28" i="12"/>
  <c r="BL28" i="19"/>
  <c r="Q29" i="12"/>
  <c r="Y29" i="19"/>
  <c r="AC31" i="12"/>
  <c r="BL31" i="19"/>
  <c r="Q32" i="12"/>
  <c r="Y32" i="19"/>
  <c r="AC34" i="12"/>
  <c r="BL34" i="19"/>
  <c r="Q35" i="12"/>
  <c r="Y35" i="19"/>
  <c r="AO36" i="12"/>
  <c r="CY36" i="19"/>
  <c r="AO38" i="12"/>
  <c r="CY38" i="19"/>
  <c r="AV10" i="11"/>
  <c r="DE11" i="19"/>
  <c r="DG11" i="19"/>
  <c r="DY11" i="19"/>
  <c r="DE12" i="19"/>
  <c r="DG12" i="19"/>
  <c r="DY12" i="19"/>
  <c r="DE13" i="19"/>
  <c r="DG13" i="19"/>
  <c r="DY13" i="19"/>
  <c r="DE14" i="19"/>
  <c r="DG14" i="19"/>
  <c r="DY14" i="19"/>
  <c r="DE15" i="19"/>
  <c r="DG15" i="19"/>
  <c r="DY15" i="19"/>
  <c r="DE16" i="19"/>
  <c r="DG16" i="19"/>
  <c r="DY16" i="19"/>
  <c r="DE17" i="19"/>
  <c r="DG17" i="19"/>
  <c r="DY17" i="19"/>
  <c r="DE18" i="19"/>
  <c r="DG18" i="19"/>
  <c r="DY18" i="19"/>
  <c r="DE19" i="19"/>
  <c r="DG19" i="19"/>
  <c r="DY19" i="19"/>
  <c r="DE20" i="19"/>
  <c r="DG20" i="19"/>
  <c r="DY20" i="19"/>
  <c r="DE21" i="19"/>
  <c r="DG21" i="19"/>
  <c r="DY21" i="19"/>
  <c r="DE22" i="19"/>
  <c r="DG22" i="19"/>
  <c r="DY22" i="19"/>
  <c r="DE23" i="19"/>
  <c r="DG23" i="19"/>
  <c r="DY23" i="19"/>
  <c r="DE24" i="19"/>
  <c r="DG24" i="19"/>
  <c r="DY24" i="19"/>
  <c r="DE25" i="19"/>
  <c r="DG25" i="19"/>
  <c r="DY25" i="19"/>
  <c r="DE26" i="19"/>
  <c r="DG26" i="19"/>
  <c r="DY26" i="19"/>
  <c r="DE27" i="19"/>
  <c r="DG27" i="19"/>
  <c r="DY27" i="19"/>
  <c r="DE28" i="19"/>
  <c r="DG28" i="19"/>
  <c r="DY28" i="19"/>
  <c r="DE29" i="19"/>
  <c r="DG29" i="19"/>
  <c r="DY29" i="19"/>
  <c r="DE30" i="19"/>
  <c r="DG30" i="19"/>
  <c r="DY30" i="19"/>
  <c r="DE31" i="19"/>
  <c r="DG31" i="19"/>
  <c r="DY31" i="19"/>
  <c r="DE32" i="19"/>
  <c r="DG32" i="19"/>
  <c r="DY32" i="19"/>
  <c r="DE33" i="19"/>
  <c r="DG33" i="19"/>
  <c r="DY33" i="19"/>
  <c r="DE34" i="19"/>
  <c r="DG34" i="19"/>
  <c r="DY34" i="19"/>
  <c r="DE35" i="19"/>
  <c r="DG35" i="19"/>
  <c r="DY35" i="19"/>
  <c r="DE36" i="19"/>
  <c r="DG36" i="19"/>
  <c r="DY36" i="19"/>
  <c r="DE37" i="19"/>
  <c r="DG37" i="19"/>
  <c r="DY37" i="19"/>
  <c r="DE38" i="19"/>
  <c r="DG38" i="19"/>
  <c r="DY38" i="19"/>
  <c r="DE39" i="19"/>
  <c r="DG39" i="19"/>
  <c r="DY39" i="19"/>
  <c r="DE40" i="19"/>
  <c r="DG40" i="19"/>
  <c r="DY40" i="19"/>
  <c r="DE41" i="19"/>
  <c r="DG41" i="19"/>
  <c r="DY41" i="19"/>
  <c r="AW6" i="11"/>
  <c r="AT11" i="10"/>
  <c r="AW8" i="10"/>
  <c r="AV10" i="9"/>
  <c r="AW6" i="9"/>
  <c r="DV6" i="19"/>
  <c r="BX43" i="19"/>
  <c r="AK44" i="19"/>
  <c r="AK43" i="19"/>
  <c r="ED43" i="19"/>
  <c r="AK46" i="19"/>
  <c r="AT12" i="9"/>
  <c r="AT16" i="9"/>
  <c r="AT20" i="9"/>
  <c r="AT24" i="9"/>
  <c r="AT28" i="9"/>
  <c r="AT32" i="9"/>
  <c r="AT36" i="9"/>
  <c r="AT40" i="9"/>
  <c r="AT15" i="9"/>
  <c r="AT27" i="9"/>
  <c r="AT35" i="9"/>
  <c r="AT39" i="9"/>
  <c r="AT13" i="9"/>
  <c r="AT17" i="9"/>
  <c r="AT21" i="9"/>
  <c r="AT25" i="9"/>
  <c r="AT29" i="9"/>
  <c r="AT33" i="9"/>
  <c r="AT37" i="9"/>
  <c r="AT41" i="9"/>
  <c r="AT19" i="9"/>
  <c r="AT14" i="9"/>
  <c r="AT18" i="9"/>
  <c r="AT22" i="9"/>
  <c r="AT26" i="9"/>
  <c r="AT30" i="9"/>
  <c r="AT34" i="9"/>
  <c r="AT38" i="9"/>
  <c r="AT42" i="9"/>
  <c r="AT23" i="9"/>
  <c r="AT31" i="9"/>
  <c r="AT43" i="9"/>
  <c r="AT12" i="11"/>
  <c r="AT16" i="11"/>
  <c r="AT20" i="11"/>
  <c r="AT24" i="11"/>
  <c r="AT28" i="11"/>
  <c r="AT32" i="11"/>
  <c r="AT36" i="11"/>
  <c r="AT40" i="11"/>
  <c r="AT19" i="11"/>
  <c r="AT27" i="11"/>
  <c r="AT31" i="11"/>
  <c r="AT39" i="11"/>
  <c r="AT43" i="11"/>
  <c r="AT13" i="11"/>
  <c r="AT17" i="11"/>
  <c r="AT21" i="11"/>
  <c r="AT25" i="11"/>
  <c r="AT29" i="11"/>
  <c r="AT33" i="11"/>
  <c r="AT37" i="11"/>
  <c r="AT41" i="11"/>
  <c r="AT14" i="11"/>
  <c r="AT18" i="11"/>
  <c r="AT22" i="11"/>
  <c r="AT26" i="11"/>
  <c r="AT30" i="11"/>
  <c r="AT34" i="11"/>
  <c r="AT38" i="11"/>
  <c r="AT42" i="11"/>
  <c r="AT15" i="11"/>
  <c r="AT23" i="11"/>
  <c r="AT35" i="11"/>
  <c r="AT12" i="10"/>
  <c r="AT16" i="10"/>
  <c r="AT20" i="10"/>
  <c r="AT24" i="10"/>
  <c r="AT28" i="10"/>
  <c r="AT32" i="10"/>
  <c r="AT36" i="10"/>
  <c r="AT40" i="10"/>
  <c r="AV40" i="10"/>
  <c r="BM39" i="19"/>
  <c r="BP39" i="19"/>
  <c r="DT39" i="19"/>
  <c r="AT19" i="10"/>
  <c r="AT23" i="10"/>
  <c r="AT27" i="10"/>
  <c r="AT39" i="10"/>
  <c r="AV39" i="10"/>
  <c r="BM38" i="19"/>
  <c r="BP38" i="19"/>
  <c r="DT38" i="19"/>
  <c r="AT43" i="10"/>
  <c r="AT13" i="10"/>
  <c r="AT17" i="10"/>
  <c r="AT21" i="10"/>
  <c r="AV21" i="10"/>
  <c r="BM20" i="19"/>
  <c r="BP20" i="19"/>
  <c r="DT20" i="19"/>
  <c r="AT25" i="10"/>
  <c r="AT29" i="10"/>
  <c r="AT33" i="10"/>
  <c r="AT37" i="10"/>
  <c r="AT41" i="10"/>
  <c r="AT14" i="10"/>
  <c r="AT18" i="10"/>
  <c r="AT22" i="10"/>
  <c r="AV22" i="10"/>
  <c r="BM21" i="19"/>
  <c r="BP21" i="19"/>
  <c r="DT21" i="19"/>
  <c r="AT26" i="10"/>
  <c r="AT30" i="10"/>
  <c r="AT34" i="10"/>
  <c r="AT38" i="10"/>
  <c r="AV38" i="10"/>
  <c r="BM37" i="19"/>
  <c r="BP37" i="19"/>
  <c r="DT37" i="19"/>
  <c r="AT42" i="10"/>
  <c r="AT15" i="10"/>
  <c r="AT31" i="10"/>
  <c r="AT35" i="10"/>
  <c r="AV35" i="10"/>
  <c r="BM34" i="19"/>
  <c r="BP34" i="19"/>
  <c r="DT34" i="19"/>
  <c r="T10" i="19"/>
  <c r="AT37" i="13"/>
  <c r="BA37" i="19"/>
  <c r="AZ37" i="19"/>
  <c r="BD37" i="19"/>
  <c r="DL37" i="19"/>
  <c r="AT18" i="13"/>
  <c r="BA18" i="19"/>
  <c r="AZ18" i="19"/>
  <c r="BD18" i="19"/>
  <c r="DL18" i="19"/>
  <c r="AT12" i="13"/>
  <c r="AZ12" i="19"/>
  <c r="BA12" i="19"/>
  <c r="AT35" i="13"/>
  <c r="AZ35" i="19"/>
  <c r="BA35" i="19"/>
  <c r="AT27" i="13"/>
  <c r="AZ27" i="19"/>
  <c r="BA27" i="19"/>
  <c r="AT19" i="13"/>
  <c r="BA19" i="19"/>
  <c r="AZ19" i="19"/>
  <c r="BD19" i="19"/>
  <c r="DL19" i="19"/>
  <c r="AT40" i="13"/>
  <c r="BA40" i="19"/>
  <c r="AZ40" i="19"/>
  <c r="AT14" i="13"/>
  <c r="BA14" i="19"/>
  <c r="AZ14" i="19"/>
  <c r="AT32" i="13"/>
  <c r="BA32" i="19"/>
  <c r="AZ32" i="19"/>
  <c r="AT20" i="13"/>
  <c r="AZ20" i="19"/>
  <c r="BA20" i="19"/>
  <c r="BD20" i="19"/>
  <c r="DL20" i="19"/>
  <c r="AT21" i="13"/>
  <c r="BA21" i="19"/>
  <c r="AZ21" i="19"/>
  <c r="AT22" i="13"/>
  <c r="BA22" i="19"/>
  <c r="AZ22" i="19"/>
  <c r="AT24" i="13"/>
  <c r="AZ24" i="19"/>
  <c r="BA24" i="19"/>
  <c r="AT42" i="13"/>
  <c r="BA42" i="19"/>
  <c r="AZ42" i="19"/>
  <c r="BD42" i="19"/>
  <c r="DL42" i="19"/>
  <c r="BA38" i="19"/>
  <c r="AZ38" i="19"/>
  <c r="AT33" i="13"/>
  <c r="BA33" i="19"/>
  <c r="AZ33" i="19"/>
  <c r="AT25" i="13"/>
  <c r="BA25" i="19"/>
  <c r="AZ25" i="19"/>
  <c r="BD25" i="19"/>
  <c r="DL25" i="19"/>
  <c r="AT17" i="13"/>
  <c r="BA17" i="19"/>
  <c r="AZ17" i="19"/>
  <c r="AT39" i="13"/>
  <c r="AZ39" i="19"/>
  <c r="BA39" i="19"/>
  <c r="AT10" i="13"/>
  <c r="BA10" i="19"/>
  <c r="AZ10" i="19"/>
  <c r="AT16" i="13"/>
  <c r="AZ16" i="19"/>
  <c r="BA16" i="19"/>
  <c r="BD16" i="19"/>
  <c r="DL16" i="19"/>
  <c r="AT11" i="13"/>
  <c r="BA11" i="19"/>
  <c r="AZ11" i="19"/>
  <c r="AT41" i="13"/>
  <c r="BA41" i="19"/>
  <c r="AZ41" i="19"/>
  <c r="BD41" i="19"/>
  <c r="DL41" i="19"/>
  <c r="AT29" i="13"/>
  <c r="BA29" i="19"/>
  <c r="AZ29" i="19"/>
  <c r="AT13" i="13"/>
  <c r="BA13" i="19"/>
  <c r="AZ13" i="19"/>
  <c r="BD13" i="19"/>
  <c r="DL13" i="19"/>
  <c r="AT28" i="13"/>
  <c r="BA28" i="19"/>
  <c r="BD28" i="19"/>
  <c r="DL28" i="19"/>
  <c r="AZ28" i="19"/>
  <c r="AT31" i="13"/>
  <c r="AZ31" i="19"/>
  <c r="BA31" i="19"/>
  <c r="AT23" i="13"/>
  <c r="BA23" i="19"/>
  <c r="AZ23" i="19"/>
  <c r="AT15" i="13"/>
  <c r="BA15" i="19"/>
  <c r="AZ15" i="19"/>
  <c r="BD15" i="19"/>
  <c r="DL15" i="19"/>
  <c r="AT30" i="13"/>
  <c r="BA30" i="19"/>
  <c r="BD30" i="19"/>
  <c r="DL30" i="19"/>
  <c r="AZ30" i="19"/>
  <c r="AT26" i="13"/>
  <c r="BA26" i="19"/>
  <c r="AZ26" i="19"/>
  <c r="AT36" i="13"/>
  <c r="BA36" i="19"/>
  <c r="AZ36" i="19"/>
  <c r="AT34" i="13"/>
  <c r="BA34" i="19"/>
  <c r="AZ34" i="19"/>
  <c r="N41" i="19"/>
  <c r="M41" i="19"/>
  <c r="N36" i="19"/>
  <c r="M36" i="19"/>
  <c r="N34" i="19"/>
  <c r="M34" i="19"/>
  <c r="N30" i="19"/>
  <c r="M30" i="19"/>
  <c r="N28" i="19"/>
  <c r="M28" i="19"/>
  <c r="N26" i="19"/>
  <c r="M26" i="19"/>
  <c r="N24" i="19"/>
  <c r="M24" i="19"/>
  <c r="N22" i="19"/>
  <c r="M22" i="19"/>
  <c r="N20" i="19"/>
  <c r="M20" i="19"/>
  <c r="Q20" i="19"/>
  <c r="DK20" i="19"/>
  <c r="DN20" i="19"/>
  <c r="N18" i="19"/>
  <c r="M18" i="19"/>
  <c r="N16" i="19"/>
  <c r="M16" i="19"/>
  <c r="Q16" i="19"/>
  <c r="DK16" i="19"/>
  <c r="DN16" i="19"/>
  <c r="N14" i="19"/>
  <c r="M14" i="19"/>
  <c r="Q14" i="19"/>
  <c r="DK14" i="19"/>
  <c r="M10" i="19"/>
  <c r="N10" i="19"/>
  <c r="N12" i="19"/>
  <c r="M12" i="19"/>
  <c r="Q12" i="19"/>
  <c r="DK12" i="19"/>
  <c r="N38" i="19"/>
  <c r="M38" i="19"/>
  <c r="Q38" i="19"/>
  <c r="DK38" i="19"/>
  <c r="N32" i="19"/>
  <c r="M32" i="19"/>
  <c r="Q32" i="19"/>
  <c r="DK32" i="19"/>
  <c r="M11" i="19"/>
  <c r="N11" i="19"/>
  <c r="M42" i="19"/>
  <c r="N42" i="19"/>
  <c r="M39" i="19"/>
  <c r="N39" i="19"/>
  <c r="M37" i="19"/>
  <c r="N37" i="19"/>
  <c r="N35" i="19"/>
  <c r="M35" i="19"/>
  <c r="Q35" i="19"/>
  <c r="DK35" i="19"/>
  <c r="N33" i="19"/>
  <c r="M33" i="19"/>
  <c r="Q33" i="19"/>
  <c r="DK33" i="19"/>
  <c r="M31" i="19"/>
  <c r="N31" i="19"/>
  <c r="M29" i="19"/>
  <c r="N29" i="19"/>
  <c r="N27" i="19"/>
  <c r="M27" i="19"/>
  <c r="Q27" i="19"/>
  <c r="DK27" i="19"/>
  <c r="M25" i="19"/>
  <c r="N25" i="19"/>
  <c r="N23" i="19"/>
  <c r="M23" i="19"/>
  <c r="Q23" i="19"/>
  <c r="DK23" i="19"/>
  <c r="M21" i="19"/>
  <c r="N21" i="19"/>
  <c r="M19" i="19"/>
  <c r="N19" i="19"/>
  <c r="N17" i="19"/>
  <c r="M17" i="19"/>
  <c r="Q17" i="19"/>
  <c r="DK17" i="19"/>
  <c r="M15" i="19"/>
  <c r="N15" i="19"/>
  <c r="M13" i="19"/>
  <c r="N13" i="19"/>
  <c r="N40" i="19"/>
  <c r="M40" i="19"/>
  <c r="Q40" i="19"/>
  <c r="DK40" i="19"/>
  <c r="AD10" i="12"/>
  <c r="R10" i="12"/>
  <c r="AV16" i="10"/>
  <c r="AV32" i="10"/>
  <c r="AV12" i="10"/>
  <c r="BM11" i="19"/>
  <c r="BP11" i="19"/>
  <c r="DT11" i="19"/>
  <c r="AV28" i="10"/>
  <c r="AV20" i="10"/>
  <c r="AV36" i="10"/>
  <c r="AV24" i="10"/>
  <c r="AV43" i="10"/>
  <c r="AV34" i="10"/>
  <c r="AV15" i="10"/>
  <c r="BM14" i="19"/>
  <c r="BP14" i="19"/>
  <c r="DT14" i="19"/>
  <c r="AV33" i="10"/>
  <c r="AV14" i="10"/>
  <c r="BM13" i="19"/>
  <c r="BP13" i="19"/>
  <c r="DT13" i="19"/>
  <c r="AV41" i="10"/>
  <c r="BM40" i="19"/>
  <c r="BP40" i="19"/>
  <c r="DT40" i="19"/>
  <c r="AV13" i="10"/>
  <c r="AV37" i="10"/>
  <c r="BM36" i="19"/>
  <c r="BP36" i="19"/>
  <c r="DT36" i="19"/>
  <c r="AV25" i="10"/>
  <c r="BM24" i="19"/>
  <c r="BP24" i="19"/>
  <c r="DT24" i="19"/>
  <c r="AV31" i="10"/>
  <c r="AV30" i="10"/>
  <c r="AV29" i="10"/>
  <c r="BM28" i="19"/>
  <c r="BP28" i="19"/>
  <c r="DT28" i="19"/>
  <c r="AV18" i="10"/>
  <c r="AV42" i="10"/>
  <c r="AV19" i="10"/>
  <c r="BM18" i="19"/>
  <c r="BP18" i="19"/>
  <c r="DT18" i="19"/>
  <c r="AV27" i="10"/>
  <c r="AV26" i="10"/>
  <c r="AV17" i="10"/>
  <c r="BM16" i="19"/>
  <c r="BP16" i="19"/>
  <c r="DT16" i="19"/>
  <c r="AV23" i="10"/>
  <c r="BM22" i="19"/>
  <c r="BP22" i="19"/>
  <c r="DT22" i="19"/>
  <c r="Y10" i="10"/>
  <c r="Y23" i="10"/>
  <c r="Y39" i="10"/>
  <c r="Y27" i="10"/>
  <c r="BI26" i="19"/>
  <c r="Y43" i="10"/>
  <c r="Y31" i="10"/>
  <c r="Y35" i="10"/>
  <c r="Y15" i="10"/>
  <c r="Y28" i="10"/>
  <c r="Y19" i="10"/>
  <c r="Y20" i="10"/>
  <c r="Y40" i="10"/>
  <c r="BI39" i="19"/>
  <c r="Y17" i="10"/>
  <c r="Y14" i="10"/>
  <c r="Y33" i="10"/>
  <c r="Y12" i="10"/>
  <c r="BI11" i="19"/>
  <c r="Y42" i="10"/>
  <c r="Y16" i="10"/>
  <c r="Y41" i="10"/>
  <c r="Y34" i="10"/>
  <c r="BI33" i="19"/>
  <c r="Y18" i="10"/>
  <c r="Y32" i="10"/>
  <c r="Y24" i="10"/>
  <c r="Y37" i="10"/>
  <c r="Y25" i="10"/>
  <c r="Y26" i="10"/>
  <c r="Y21" i="10"/>
  <c r="Y36" i="10"/>
  <c r="Y29" i="10"/>
  <c r="Y38" i="10"/>
  <c r="Y22" i="10"/>
  <c r="Y30" i="10"/>
  <c r="BI29" i="19"/>
  <c r="Y13" i="10"/>
  <c r="Y31" i="9"/>
  <c r="Y15" i="9"/>
  <c r="Y27" i="9"/>
  <c r="Y26" i="9"/>
  <c r="Y33" i="9"/>
  <c r="Y13" i="9"/>
  <c r="Y42" i="9"/>
  <c r="Y21" i="9"/>
  <c r="Y19" i="9"/>
  <c r="Y12" i="9"/>
  <c r="Y23" i="9"/>
  <c r="Y24" i="9"/>
  <c r="Y37" i="9"/>
  <c r="Y20" i="9"/>
  <c r="Y41" i="9"/>
  <c r="Y25" i="9"/>
  <c r="Y39" i="9"/>
  <c r="Y18" i="9"/>
  <c r="Y30" i="9"/>
  <c r="Y40" i="9"/>
  <c r="Y38" i="9"/>
  <c r="Y28" i="9"/>
  <c r="Y32" i="9"/>
  <c r="Y17" i="9"/>
  <c r="Y34" i="9"/>
  <c r="Y14" i="9"/>
  <c r="Y43" i="9"/>
  <c r="Y22" i="9"/>
  <c r="Y36" i="9"/>
  <c r="Y35" i="9"/>
  <c r="Y29" i="9"/>
  <c r="Y16" i="9"/>
  <c r="Y11" i="11"/>
  <c r="Y19" i="11"/>
  <c r="CV18" i="19"/>
  <c r="CX18" i="19"/>
  <c r="DQ18" i="19"/>
  <c r="Y31" i="11"/>
  <c r="Y12" i="11"/>
  <c r="Y22" i="11"/>
  <c r="Y33" i="11"/>
  <c r="CV32" i="19"/>
  <c r="CX32" i="19"/>
  <c r="DQ32" i="19"/>
  <c r="Y17" i="11"/>
  <c r="Y26" i="11"/>
  <c r="Y13" i="11"/>
  <c r="Y16" i="11"/>
  <c r="Y40" i="11"/>
  <c r="Y28" i="11"/>
  <c r="Y30" i="11"/>
  <c r="Y14" i="11"/>
  <c r="Y41" i="11"/>
  <c r="Y23" i="11"/>
  <c r="Y43" i="11"/>
  <c r="Y15" i="11"/>
  <c r="CV14" i="19"/>
  <c r="CX14" i="19"/>
  <c r="DQ14" i="19"/>
  <c r="Y34" i="11"/>
  <c r="Y36" i="11"/>
  <c r="Y35" i="11"/>
  <c r="Y37" i="11"/>
  <c r="CV36" i="19"/>
  <c r="CX36" i="19"/>
  <c r="DQ36" i="19"/>
  <c r="Y21" i="11"/>
  <c r="Y42" i="11"/>
  <c r="Y27" i="11"/>
  <c r="Y32" i="11"/>
  <c r="Y38" i="11"/>
  <c r="Y20" i="11"/>
  <c r="Y39" i="11"/>
  <c r="Y25" i="11"/>
  <c r="Y18" i="11"/>
  <c r="Y24" i="11"/>
  <c r="Y29" i="11"/>
  <c r="BR30" i="19"/>
  <c r="BT30" i="19"/>
  <c r="DX30" i="19"/>
  <c r="BR41" i="19"/>
  <c r="BT41" i="19"/>
  <c r="DX41" i="19"/>
  <c r="BR37" i="19"/>
  <c r="BT37" i="19"/>
  <c r="DX37" i="19"/>
  <c r="BR33" i="19"/>
  <c r="BT33" i="19"/>
  <c r="DX33" i="19"/>
  <c r="BR29" i="19"/>
  <c r="BT29" i="19"/>
  <c r="DX29" i="19"/>
  <c r="BR25" i="19"/>
  <c r="BT25" i="19"/>
  <c r="DX25" i="19"/>
  <c r="BR21" i="19"/>
  <c r="BT21" i="19"/>
  <c r="DX21" i="19"/>
  <c r="BR17" i="19"/>
  <c r="BT17" i="19"/>
  <c r="DX17" i="19"/>
  <c r="BR13" i="19"/>
  <c r="BT13" i="19"/>
  <c r="DX13" i="19"/>
  <c r="DZ13" i="19"/>
  <c r="BR34" i="19"/>
  <c r="BT34" i="19"/>
  <c r="DX34" i="19"/>
  <c r="BR26" i="19"/>
  <c r="BT26" i="19"/>
  <c r="DX26" i="19"/>
  <c r="BR18" i="19"/>
  <c r="BT18" i="19"/>
  <c r="DX18" i="19"/>
  <c r="BR14" i="19"/>
  <c r="BT14" i="19"/>
  <c r="DX14" i="19"/>
  <c r="DZ14" i="19"/>
  <c r="BR40" i="19"/>
  <c r="BT40" i="19"/>
  <c r="DX40" i="19"/>
  <c r="BR36" i="19"/>
  <c r="BT36" i="19"/>
  <c r="DX36" i="19"/>
  <c r="BR32" i="19"/>
  <c r="BT32" i="19"/>
  <c r="DX32" i="19"/>
  <c r="BR28" i="19"/>
  <c r="BT28" i="19"/>
  <c r="DX28" i="19"/>
  <c r="BR24" i="19"/>
  <c r="BT24" i="19"/>
  <c r="DX24" i="19"/>
  <c r="BR20" i="19"/>
  <c r="BT20" i="19"/>
  <c r="DX20" i="19"/>
  <c r="BR16" i="19"/>
  <c r="BT16" i="19"/>
  <c r="DX16" i="19"/>
  <c r="BR12" i="19"/>
  <c r="BT12" i="19"/>
  <c r="DX12" i="19"/>
  <c r="BR38" i="19"/>
  <c r="BT38" i="19"/>
  <c r="DX38" i="19"/>
  <c r="BR22" i="19"/>
  <c r="BT22" i="19"/>
  <c r="DX22" i="19"/>
  <c r="BR39" i="19"/>
  <c r="BT39" i="19"/>
  <c r="DX39" i="19"/>
  <c r="BR35" i="19"/>
  <c r="BT35" i="19"/>
  <c r="DX35" i="19"/>
  <c r="BR31" i="19"/>
  <c r="BT31" i="19"/>
  <c r="DX31" i="19"/>
  <c r="BR27" i="19"/>
  <c r="BT27" i="19"/>
  <c r="DX27" i="19"/>
  <c r="BR23" i="19"/>
  <c r="BT23" i="19"/>
  <c r="DX23" i="19"/>
  <c r="BR19" i="19"/>
  <c r="BT19" i="19"/>
  <c r="DX19" i="19"/>
  <c r="BR15" i="19"/>
  <c r="BT15" i="19"/>
  <c r="DX15" i="19"/>
  <c r="BR11" i="19"/>
  <c r="BT11" i="19"/>
  <c r="DX11" i="19"/>
  <c r="DZ11" i="19"/>
  <c r="Y11" i="9"/>
  <c r="Y11" i="10"/>
  <c r="BI10" i="19"/>
  <c r="CV39" i="19"/>
  <c r="Y10" i="11"/>
  <c r="CV21" i="19"/>
  <c r="CX21" i="19"/>
  <c r="DQ21" i="19"/>
  <c r="CV25" i="19"/>
  <c r="CX25" i="19"/>
  <c r="DQ25" i="19"/>
  <c r="CV22" i="19"/>
  <c r="CX22" i="19"/>
  <c r="DQ22" i="19"/>
  <c r="CV40" i="19"/>
  <c r="CX40" i="19"/>
  <c r="DQ40" i="19"/>
  <c r="CV26" i="19"/>
  <c r="CX26" i="19"/>
  <c r="DQ26" i="19"/>
  <c r="CV28" i="19"/>
  <c r="CX28" i="19"/>
  <c r="DQ28" i="19"/>
  <c r="CV37" i="19"/>
  <c r="CX37" i="19"/>
  <c r="DQ37" i="19"/>
  <c r="CV11" i="19"/>
  <c r="CX11" i="19"/>
  <c r="DQ11" i="19"/>
  <c r="CV20" i="19"/>
  <c r="CX20" i="19"/>
  <c r="DQ20" i="19"/>
  <c r="CV10" i="19"/>
  <c r="CV41" i="19"/>
  <c r="CX41" i="19"/>
  <c r="DQ41" i="19"/>
  <c r="CV16" i="19"/>
  <c r="CX16" i="19"/>
  <c r="DQ16" i="19"/>
  <c r="CV29" i="19"/>
  <c r="CX29" i="19"/>
  <c r="DQ29" i="19"/>
  <c r="CV30" i="19"/>
  <c r="CX30" i="19"/>
  <c r="DQ30" i="19"/>
  <c r="CV27" i="19"/>
  <c r="CX27" i="19"/>
  <c r="DQ27" i="19"/>
  <c r="CV12" i="19"/>
  <c r="CX12" i="19"/>
  <c r="DQ12" i="19"/>
  <c r="CV17" i="19"/>
  <c r="CX17" i="19"/>
  <c r="DQ17" i="19"/>
  <c r="CV33" i="19"/>
  <c r="CX33" i="19"/>
  <c r="DQ33" i="19"/>
  <c r="CV34" i="19"/>
  <c r="CX34" i="19"/>
  <c r="DQ34" i="19"/>
  <c r="CV38" i="19"/>
  <c r="CX38" i="19"/>
  <c r="DQ38" i="19"/>
  <c r="CV19" i="19"/>
  <c r="CX19" i="19"/>
  <c r="DQ19" i="19"/>
  <c r="CV35" i="19"/>
  <c r="CX35" i="19"/>
  <c r="DQ35" i="19"/>
  <c r="CV23" i="19"/>
  <c r="CX23" i="19"/>
  <c r="DQ23" i="19"/>
  <c r="BI31" i="19"/>
  <c r="BI27" i="19"/>
  <c r="BI23" i="19"/>
  <c r="BI19" i="19"/>
  <c r="BI15" i="19"/>
  <c r="BI42" i="19"/>
  <c r="BI38" i="19"/>
  <c r="BI34" i="19"/>
  <c r="BI30" i="19"/>
  <c r="BI22" i="19"/>
  <c r="BI18" i="19"/>
  <c r="BI41" i="19"/>
  <c r="BI37" i="19"/>
  <c r="BI25" i="19"/>
  <c r="BI21" i="19"/>
  <c r="BI17" i="19"/>
  <c r="BI13" i="19"/>
  <c r="BI28" i="19"/>
  <c r="BI12" i="19"/>
  <c r="BI32" i="19"/>
  <c r="BI40" i="19"/>
  <c r="BI24" i="19"/>
  <c r="BI20" i="19"/>
  <c r="BI16" i="19"/>
  <c r="CX39" i="19"/>
  <c r="DQ39" i="19"/>
  <c r="AE41" i="19"/>
  <c r="AG41" i="19"/>
  <c r="DW41" i="19"/>
  <c r="AE29" i="19"/>
  <c r="AG29" i="19"/>
  <c r="DW29" i="19"/>
  <c r="AE17" i="19"/>
  <c r="AG17" i="19"/>
  <c r="DW17" i="19"/>
  <c r="AE40" i="19"/>
  <c r="AG40" i="19"/>
  <c r="DW40" i="19"/>
  <c r="AE36" i="19"/>
  <c r="AG36" i="19"/>
  <c r="DW36" i="19"/>
  <c r="DZ36" i="19"/>
  <c r="AE32" i="19"/>
  <c r="AG32" i="19"/>
  <c r="DW32" i="19"/>
  <c r="AE28" i="19"/>
  <c r="AG28" i="19"/>
  <c r="DW28" i="19"/>
  <c r="AE24" i="19"/>
  <c r="AG24" i="19"/>
  <c r="DW24" i="19"/>
  <c r="AE20" i="19"/>
  <c r="AG20" i="19"/>
  <c r="DW20" i="19"/>
  <c r="DZ20" i="19"/>
  <c r="AE16" i="19"/>
  <c r="AG16" i="19"/>
  <c r="DW16" i="19"/>
  <c r="AE12" i="19"/>
  <c r="AG12" i="19"/>
  <c r="DW12" i="19"/>
  <c r="AE37" i="19"/>
  <c r="AG37" i="19"/>
  <c r="DW37" i="19"/>
  <c r="AE33" i="19"/>
  <c r="AG33" i="19"/>
  <c r="DW33" i="19"/>
  <c r="AE25" i="19"/>
  <c r="AG25" i="19"/>
  <c r="DW25" i="19"/>
  <c r="AE21" i="19"/>
  <c r="AG21" i="19"/>
  <c r="DW21" i="19"/>
  <c r="AE39" i="19"/>
  <c r="AG39" i="19"/>
  <c r="DW39" i="19"/>
  <c r="AE35" i="19"/>
  <c r="AG35" i="19"/>
  <c r="DW35" i="19"/>
  <c r="AE31" i="19"/>
  <c r="AG31" i="19"/>
  <c r="DW31" i="19"/>
  <c r="AE27" i="19"/>
  <c r="AG27" i="19"/>
  <c r="DW27" i="19"/>
  <c r="AE23" i="19"/>
  <c r="AG23" i="19"/>
  <c r="DW23" i="19"/>
  <c r="AE19" i="19"/>
  <c r="AG19" i="19"/>
  <c r="DW19" i="19"/>
  <c r="AE15" i="19"/>
  <c r="AG15" i="19"/>
  <c r="DW15" i="19"/>
  <c r="AE38" i="19"/>
  <c r="AG38" i="19"/>
  <c r="DW38" i="19"/>
  <c r="DZ38" i="19"/>
  <c r="AE34" i="19"/>
  <c r="AG34" i="19"/>
  <c r="DW34" i="19"/>
  <c r="AE30" i="19"/>
  <c r="AG30" i="19"/>
  <c r="DW30" i="19"/>
  <c r="AE26" i="19"/>
  <c r="AG26" i="19"/>
  <c r="DW26" i="19"/>
  <c r="AE22" i="19"/>
  <c r="AG22" i="19"/>
  <c r="DW22" i="19"/>
  <c r="AE18" i="19"/>
  <c r="AG18" i="19"/>
  <c r="DW18" i="19"/>
  <c r="BT10" i="19"/>
  <c r="DX10" i="19"/>
  <c r="DY10" i="19"/>
  <c r="AP15" i="12"/>
  <c r="AP13" i="12"/>
  <c r="AP22" i="12"/>
  <c r="AP18" i="12"/>
  <c r="AP39" i="12"/>
  <c r="AP34" i="12"/>
  <c r="AP37" i="12"/>
  <c r="AP32" i="12"/>
  <c r="AP26" i="12"/>
  <c r="AP19" i="12"/>
  <c r="AP27" i="12"/>
  <c r="AP14" i="12"/>
  <c r="AP42" i="12"/>
  <c r="AP21" i="12"/>
  <c r="AP17" i="12"/>
  <c r="AP33" i="12"/>
  <c r="AP31" i="12"/>
  <c r="AP23" i="12"/>
  <c r="AP36" i="12"/>
  <c r="AP25" i="12"/>
  <c r="AP12" i="12"/>
  <c r="AP28" i="12"/>
  <c r="AP30" i="12"/>
  <c r="AP35" i="12"/>
  <c r="AP29" i="12"/>
  <c r="AP20" i="12"/>
  <c r="AP16" i="12"/>
  <c r="AP11" i="12"/>
  <c r="AP24" i="12"/>
  <c r="AD15" i="12"/>
  <c r="AD35" i="12"/>
  <c r="AD21" i="12"/>
  <c r="AD11" i="12"/>
  <c r="AD33" i="12"/>
  <c r="AD27" i="12"/>
  <c r="AD14" i="12"/>
  <c r="AD36" i="12"/>
  <c r="AD34" i="12"/>
  <c r="AD28" i="12"/>
  <c r="AD26" i="12"/>
  <c r="AD20" i="12"/>
  <c r="AD42" i="12"/>
  <c r="AD13" i="12"/>
  <c r="AD38" i="12"/>
  <c r="AD22" i="12"/>
  <c r="AD29" i="12"/>
  <c r="AD17" i="12"/>
  <c r="AD30" i="12"/>
  <c r="AD12" i="12"/>
  <c r="AD19" i="12"/>
  <c r="AD18" i="12"/>
  <c r="AD31" i="12"/>
  <c r="AD37" i="12"/>
  <c r="AD32" i="12"/>
  <c r="AD23" i="12"/>
  <c r="AD16" i="12"/>
  <c r="AD39" i="12"/>
  <c r="AD24" i="12"/>
  <c r="AD41" i="12"/>
  <c r="AD25" i="12"/>
  <c r="BN12" i="13"/>
  <c r="BN36" i="13"/>
  <c r="BN32" i="13"/>
  <c r="BN28" i="13"/>
  <c r="BN24" i="13"/>
  <c r="BN20" i="13"/>
  <c r="BN16" i="13"/>
  <c r="BN14" i="13"/>
  <c r="BN42" i="13"/>
  <c r="BN34" i="13"/>
  <c r="BN30" i="13"/>
  <c r="BN26" i="13"/>
  <c r="BN22" i="13"/>
  <c r="BN18" i="13"/>
  <c r="BN37" i="13"/>
  <c r="BN35" i="13"/>
  <c r="BN33" i="13"/>
  <c r="BN31" i="13"/>
  <c r="BN29" i="13"/>
  <c r="BN27" i="13"/>
  <c r="BN25" i="13"/>
  <c r="BN23" i="13"/>
  <c r="BN21" i="13"/>
  <c r="BN19" i="13"/>
  <c r="BN17" i="13"/>
  <c r="BN15" i="13"/>
  <c r="BN13" i="13"/>
  <c r="BN11" i="13"/>
  <c r="BN39" i="13"/>
  <c r="Z42" i="13"/>
  <c r="Z36" i="13"/>
  <c r="Z34" i="13"/>
  <c r="Z32" i="13"/>
  <c r="Z30" i="13"/>
  <c r="Z28" i="13"/>
  <c r="Z26" i="13"/>
  <c r="Z24" i="13"/>
  <c r="Z22" i="13"/>
  <c r="Z20" i="13"/>
  <c r="Z18" i="13"/>
  <c r="Z16" i="13"/>
  <c r="Z14" i="13"/>
  <c r="Z41" i="13"/>
  <c r="Z11" i="13"/>
  <c r="Z12" i="13"/>
  <c r="Z39" i="13"/>
  <c r="Z37" i="13"/>
  <c r="Z35" i="13"/>
  <c r="Z33" i="13"/>
  <c r="Z31" i="13"/>
  <c r="Z29" i="13"/>
  <c r="Z27" i="13"/>
  <c r="Z25" i="13"/>
  <c r="Z23" i="13"/>
  <c r="Z21" i="13"/>
  <c r="Z19" i="13"/>
  <c r="Z17" i="13"/>
  <c r="Z15" i="13"/>
  <c r="Z13" i="13"/>
  <c r="R26" i="12"/>
  <c r="R39" i="12"/>
  <c r="R13" i="12"/>
  <c r="R25" i="12"/>
  <c r="R12" i="12"/>
  <c r="R40" i="12"/>
  <c r="R21" i="12"/>
  <c r="R33" i="12"/>
  <c r="R41" i="12"/>
  <c r="R34" i="12"/>
  <c r="R16" i="12"/>
  <c r="R35" i="12"/>
  <c r="R29" i="12"/>
  <c r="R23" i="12"/>
  <c r="R42" i="12"/>
  <c r="R27" i="12"/>
  <c r="R38" i="12"/>
  <c r="R19" i="12"/>
  <c r="R15" i="12"/>
  <c r="R32" i="12"/>
  <c r="R17" i="12"/>
  <c r="R24" i="12"/>
  <c r="R36" i="12"/>
  <c r="R20" i="12"/>
  <c r="R30" i="12"/>
  <c r="R14" i="12"/>
  <c r="R22" i="12"/>
  <c r="R18" i="12"/>
  <c r="V10" i="19"/>
  <c r="AK47" i="19"/>
  <c r="Z10" i="13"/>
  <c r="BN43" i="13"/>
  <c r="BN10" i="13"/>
  <c r="Z43" i="13"/>
  <c r="Y44" i="13"/>
  <c r="AT43" i="13"/>
  <c r="AS44" i="13"/>
  <c r="AP43" i="12"/>
  <c r="AP10" i="12"/>
  <c r="AD43" i="12"/>
  <c r="AC44" i="12"/>
  <c r="R43" i="12"/>
  <c r="Q44" i="12"/>
  <c r="AT11" i="11"/>
  <c r="BM42" i="19"/>
  <c r="BP42" i="19"/>
  <c r="DT42" i="19"/>
  <c r="BM41" i="19"/>
  <c r="BP41" i="19"/>
  <c r="DT41" i="19"/>
  <c r="BM35" i="19"/>
  <c r="BP35" i="19"/>
  <c r="DT35" i="19"/>
  <c r="BM33" i="19"/>
  <c r="BP33" i="19"/>
  <c r="DT33" i="19"/>
  <c r="BM32" i="19"/>
  <c r="BP32" i="19"/>
  <c r="DT32" i="19"/>
  <c r="BM31" i="19"/>
  <c r="BP31" i="19"/>
  <c r="DT31" i="19"/>
  <c r="BM30" i="19"/>
  <c r="BP30" i="19"/>
  <c r="DT30" i="19"/>
  <c r="BM29" i="19"/>
  <c r="BP29" i="19"/>
  <c r="DT29" i="19"/>
  <c r="BM27" i="19"/>
  <c r="BP27" i="19"/>
  <c r="DT27" i="19"/>
  <c r="BM26" i="19"/>
  <c r="BP26" i="19"/>
  <c r="DT26" i="19"/>
  <c r="BM25" i="19"/>
  <c r="BP25" i="19"/>
  <c r="DT25" i="19"/>
  <c r="BM23" i="19"/>
  <c r="BP23" i="19"/>
  <c r="DT23" i="19"/>
  <c r="BM19" i="19"/>
  <c r="BP19" i="19"/>
  <c r="DT19" i="19"/>
  <c r="BM17" i="19"/>
  <c r="BP17" i="19"/>
  <c r="DT17" i="19"/>
  <c r="BM15" i="19"/>
  <c r="BP15" i="19"/>
  <c r="DT15" i="19"/>
  <c r="BM12" i="19"/>
  <c r="BP12" i="19"/>
  <c r="DT12" i="19"/>
  <c r="AV11" i="10"/>
  <c r="BM10" i="19"/>
  <c r="AT11" i="9"/>
  <c r="AW8" i="9"/>
  <c r="ED47" i="19"/>
  <c r="BX47" i="19"/>
  <c r="Q24" i="19"/>
  <c r="DK24" i="19"/>
  <c r="Q28" i="19"/>
  <c r="DK28" i="19"/>
  <c r="DN28" i="19"/>
  <c r="Q34" i="19"/>
  <c r="DK34" i="19"/>
  <c r="Q41" i="19"/>
  <c r="DK41" i="19"/>
  <c r="DN41" i="19"/>
  <c r="Q18" i="19"/>
  <c r="DK18" i="19"/>
  <c r="DN18" i="19"/>
  <c r="Q22" i="19"/>
  <c r="DK22" i="19"/>
  <c r="Q26" i="19"/>
  <c r="DK26" i="19"/>
  <c r="Q30" i="19"/>
  <c r="DK30" i="19"/>
  <c r="DN30" i="19"/>
  <c r="Q36" i="19"/>
  <c r="DK36" i="19"/>
  <c r="BD23" i="19"/>
  <c r="DL23" i="19"/>
  <c r="DN23" i="19"/>
  <c r="BD29" i="19"/>
  <c r="DL29" i="19"/>
  <c r="BD33" i="19"/>
  <c r="DL33" i="19"/>
  <c r="DN33" i="19"/>
  <c r="BD24" i="19"/>
  <c r="DL24" i="19"/>
  <c r="DN24" i="19"/>
  <c r="BD26" i="19"/>
  <c r="DL26" i="19"/>
  <c r="DN26" i="19"/>
  <c r="BD31" i="19"/>
  <c r="DL31" i="19"/>
  <c r="BD39" i="19"/>
  <c r="DL39" i="19"/>
  <c r="BD38" i="19"/>
  <c r="DL38" i="19"/>
  <c r="BD22" i="19"/>
  <c r="DL22" i="19"/>
  <c r="DN22" i="19"/>
  <c r="BD14" i="19"/>
  <c r="DL14" i="19"/>
  <c r="BD35" i="19"/>
  <c r="DL35" i="19"/>
  <c r="DN35" i="19"/>
  <c r="DN38" i="19"/>
  <c r="DN14" i="19"/>
  <c r="DN36" i="19"/>
  <c r="BD36" i="19"/>
  <c r="DL36" i="19"/>
  <c r="BD32" i="19"/>
  <c r="DL32" i="19"/>
  <c r="DN32" i="19"/>
  <c r="BD27" i="19"/>
  <c r="DL27" i="19"/>
  <c r="DN27" i="19"/>
  <c r="BD34" i="19"/>
  <c r="DL34" i="19"/>
  <c r="DN34" i="19"/>
  <c r="BD11" i="19"/>
  <c r="DL11" i="19"/>
  <c r="BD17" i="19"/>
  <c r="DL17" i="19"/>
  <c r="DN17" i="19"/>
  <c r="BD21" i="19"/>
  <c r="DL21" i="19"/>
  <c r="BD40" i="19"/>
  <c r="DL40" i="19"/>
  <c r="DN40" i="19"/>
  <c r="BD12" i="19"/>
  <c r="DL12" i="19"/>
  <c r="DN12" i="19"/>
  <c r="Q13" i="19"/>
  <c r="DK13" i="19"/>
  <c r="DN13" i="19"/>
  <c r="Q21" i="19"/>
  <c r="DK21" i="19"/>
  <c r="DN21" i="19"/>
  <c r="Q25" i="19"/>
  <c r="DK25" i="19"/>
  <c r="DN25" i="19"/>
  <c r="Q29" i="19"/>
  <c r="DK29" i="19"/>
  <c r="DN29" i="19"/>
  <c r="Q37" i="19"/>
  <c r="DK37" i="19"/>
  <c r="DN37" i="19"/>
  <c r="Q42" i="19"/>
  <c r="DK42" i="19"/>
  <c r="DN42" i="19"/>
  <c r="Q15" i="19"/>
  <c r="DK15" i="19"/>
  <c r="DN15" i="19"/>
  <c r="Q19" i="19"/>
  <c r="DK19" i="19"/>
  <c r="DN19" i="19"/>
  <c r="Q31" i="19"/>
  <c r="DK31" i="19"/>
  <c r="DN31" i="19"/>
  <c r="Q39" i="19"/>
  <c r="DK39" i="19"/>
  <c r="DN39" i="19"/>
  <c r="Q11" i="19"/>
  <c r="DK11" i="19"/>
  <c r="DN11" i="19"/>
  <c r="AV24" i="9"/>
  <c r="AV36" i="9"/>
  <c r="AV12" i="9"/>
  <c r="AV28" i="9"/>
  <c r="AV31" i="9"/>
  <c r="AV40" i="9"/>
  <c r="AV16" i="9"/>
  <c r="AV20" i="9"/>
  <c r="AV32" i="9"/>
  <c r="AV27" i="9"/>
  <c r="AV29" i="9"/>
  <c r="AV34" i="9"/>
  <c r="AV43" i="9"/>
  <c r="AV15" i="9"/>
  <c r="AV19" i="9"/>
  <c r="AV42" i="9"/>
  <c r="AV17" i="9"/>
  <c r="AV41" i="9"/>
  <c r="AV26" i="9"/>
  <c r="AV25" i="9"/>
  <c r="AV33" i="9"/>
  <c r="AV30" i="9"/>
  <c r="AV35" i="9"/>
  <c r="AV18" i="9"/>
  <c r="AV39" i="9"/>
  <c r="AV14" i="9"/>
  <c r="AV38" i="9"/>
  <c r="AV23" i="9"/>
  <c r="AV22" i="9"/>
  <c r="AV21" i="9"/>
  <c r="AV13" i="9"/>
  <c r="AV37" i="9"/>
  <c r="BI14" i="19"/>
  <c r="BK14" i="19"/>
  <c r="DP14" i="19"/>
  <c r="CV15" i="19"/>
  <c r="CX15" i="19"/>
  <c r="DQ15" i="19"/>
  <c r="CV13" i="19"/>
  <c r="CX13" i="19"/>
  <c r="DQ13" i="19"/>
  <c r="V11" i="19"/>
  <c r="X11" i="19"/>
  <c r="DO11" i="19"/>
  <c r="BI36" i="19"/>
  <c r="BI35" i="19"/>
  <c r="BK35" i="19"/>
  <c r="DP35" i="19"/>
  <c r="CV31" i="19"/>
  <c r="CX31" i="19"/>
  <c r="DQ31" i="19"/>
  <c r="CV24" i="19"/>
  <c r="CX24" i="19"/>
  <c r="DQ24" i="19"/>
  <c r="DZ35" i="19"/>
  <c r="DZ18" i="19"/>
  <c r="DZ34" i="19"/>
  <c r="DZ23" i="19"/>
  <c r="DZ39" i="19"/>
  <c r="DZ37" i="19"/>
  <c r="DZ24" i="19"/>
  <c r="DZ40" i="19"/>
  <c r="DZ30" i="19"/>
  <c r="DZ33" i="19"/>
  <c r="DZ21" i="19"/>
  <c r="DZ28" i="19"/>
  <c r="DZ17" i="19"/>
  <c r="DZ19" i="19"/>
  <c r="DZ41" i="19"/>
  <c r="DZ22" i="19"/>
  <c r="DZ27" i="19"/>
  <c r="DZ12" i="19"/>
  <c r="DZ26" i="19"/>
  <c r="DZ15" i="19"/>
  <c r="DZ31" i="19"/>
  <c r="DZ25" i="19"/>
  <c r="DZ16" i="19"/>
  <c r="DZ32" i="19"/>
  <c r="DZ29" i="19"/>
  <c r="BK32" i="19"/>
  <c r="DP32" i="19"/>
  <c r="BK27" i="19"/>
  <c r="DP27" i="19"/>
  <c r="BK36" i="19"/>
  <c r="DP36" i="19"/>
  <c r="BK12" i="19"/>
  <c r="DP12" i="19"/>
  <c r="BK21" i="19"/>
  <c r="DP21" i="19"/>
  <c r="BK37" i="19"/>
  <c r="DP37" i="19"/>
  <c r="BK18" i="19"/>
  <c r="DP18" i="19"/>
  <c r="BK34" i="19"/>
  <c r="DP34" i="19"/>
  <c r="BK15" i="19"/>
  <c r="DP15" i="19"/>
  <c r="BK31" i="19"/>
  <c r="DP31" i="19"/>
  <c r="BK17" i="19"/>
  <c r="DP17" i="19"/>
  <c r="BK30" i="19"/>
  <c r="DP30" i="19"/>
  <c r="BK24" i="19"/>
  <c r="DP24" i="19"/>
  <c r="BK28" i="19"/>
  <c r="DP28" i="19"/>
  <c r="BK25" i="19"/>
  <c r="DP25" i="19"/>
  <c r="BK41" i="19"/>
  <c r="DP41" i="19"/>
  <c r="BK22" i="19"/>
  <c r="DP22" i="19"/>
  <c r="BK38" i="19"/>
  <c r="DP38" i="19"/>
  <c r="BK19" i="19"/>
  <c r="DP19" i="19"/>
  <c r="BK20" i="19"/>
  <c r="DP20" i="19"/>
  <c r="BK33" i="19"/>
  <c r="DP33" i="19"/>
  <c r="BK11" i="19"/>
  <c r="DP11" i="19"/>
  <c r="BK16" i="19"/>
  <c r="DP16" i="19"/>
  <c r="BK40" i="19"/>
  <c r="DP40" i="19"/>
  <c r="BK13" i="19"/>
  <c r="DP13" i="19"/>
  <c r="BK29" i="19"/>
  <c r="DP29" i="19"/>
  <c r="BK26" i="19"/>
  <c r="DP26" i="19"/>
  <c r="BK42" i="19"/>
  <c r="DP42" i="19"/>
  <c r="BK23" i="19"/>
  <c r="DP23" i="19"/>
  <c r="BK39" i="19"/>
  <c r="DP39" i="19"/>
  <c r="DZ10" i="19"/>
  <c r="AZ11" i="10"/>
  <c r="BG10" i="2"/>
  <c r="AF44" i="2"/>
  <c r="AE46" i="2"/>
  <c r="Y45" i="13"/>
  <c r="Y46" i="13"/>
  <c r="Y43" i="13"/>
  <c r="AS46" i="13"/>
  <c r="AS45" i="13"/>
  <c r="AS43" i="13"/>
  <c r="BM44" i="13"/>
  <c r="BM43" i="13"/>
  <c r="BM45" i="13"/>
  <c r="BM46" i="13"/>
  <c r="AC46" i="12"/>
  <c r="AC45" i="12"/>
  <c r="AC43" i="12"/>
  <c r="Q45" i="12"/>
  <c r="Q46" i="12"/>
  <c r="Q43" i="12"/>
  <c r="AO44" i="12"/>
  <c r="AO43" i="12"/>
  <c r="AO45" i="12"/>
  <c r="AO46" i="12"/>
  <c r="AW8" i="11"/>
  <c r="AV11" i="9"/>
  <c r="Z10" i="19"/>
  <c r="AY31" i="10"/>
  <c r="AY15" i="10"/>
  <c r="AY16" i="10"/>
  <c r="AY30" i="10"/>
  <c r="AY14" i="10"/>
  <c r="AY21" i="10"/>
  <c r="AY24" i="10"/>
  <c r="AV20" i="11"/>
  <c r="AV24" i="11"/>
  <c r="CZ23" i="19"/>
  <c r="AV36" i="11"/>
  <c r="AV12" i="11"/>
  <c r="AV28" i="11"/>
  <c r="AV40" i="11"/>
  <c r="CZ39" i="19"/>
  <c r="AV16" i="11"/>
  <c r="AV32" i="11"/>
  <c r="AV35" i="11"/>
  <c r="AV13" i="11"/>
  <c r="AV19" i="11"/>
  <c r="AV21" i="11"/>
  <c r="AV30" i="11"/>
  <c r="AV33" i="11"/>
  <c r="CZ32" i="19"/>
  <c r="AV37" i="11"/>
  <c r="AV43" i="11"/>
  <c r="CZ42" i="19"/>
  <c r="DC42" i="19"/>
  <c r="DU42" i="19"/>
  <c r="AV18" i="11"/>
  <c r="AV38" i="11"/>
  <c r="AV42" i="11"/>
  <c r="AV27" i="11"/>
  <c r="AV29" i="11"/>
  <c r="AV31" i="11"/>
  <c r="CZ30" i="19"/>
  <c r="AV25" i="11"/>
  <c r="AV41" i="11"/>
  <c r="AV34" i="11"/>
  <c r="AV15" i="11"/>
  <c r="CZ14" i="19"/>
  <c r="AV26" i="11"/>
  <c r="AV39" i="11"/>
  <c r="AV17" i="11"/>
  <c r="AV23" i="11"/>
  <c r="CZ22" i="19"/>
  <c r="AV22" i="11"/>
  <c r="AV14" i="11"/>
  <c r="CZ13" i="19"/>
  <c r="AY23" i="10"/>
  <c r="AY28" i="10"/>
  <c r="AY32" i="10"/>
  <c r="AY27" i="10"/>
  <c r="AY22" i="10"/>
  <c r="AY43" i="10"/>
  <c r="AY40" i="10"/>
  <c r="DR11" i="19"/>
  <c r="Z18" i="19"/>
  <c r="AC18" i="19"/>
  <c r="DS18" i="19"/>
  <c r="Z26" i="19"/>
  <c r="AC26" i="19"/>
  <c r="DS26" i="19"/>
  <c r="Z38" i="19"/>
  <c r="AC38" i="19"/>
  <c r="DS38" i="19"/>
  <c r="Z12" i="19"/>
  <c r="AC12" i="19"/>
  <c r="DS12" i="19"/>
  <c r="Z16" i="19"/>
  <c r="AC16" i="19"/>
  <c r="DS16" i="19"/>
  <c r="Z20" i="19"/>
  <c r="AC20" i="19"/>
  <c r="DS20" i="19"/>
  <c r="Z24" i="19"/>
  <c r="AC24" i="19"/>
  <c r="DS24" i="19"/>
  <c r="Z28" i="19"/>
  <c r="AC28" i="19"/>
  <c r="DS28" i="19"/>
  <c r="Z32" i="19"/>
  <c r="AC32" i="19"/>
  <c r="DS32" i="19"/>
  <c r="Z36" i="19"/>
  <c r="AC36" i="19"/>
  <c r="DS36" i="19"/>
  <c r="Z40" i="19"/>
  <c r="AC40" i="19"/>
  <c r="DS40" i="19"/>
  <c r="Z14" i="19"/>
  <c r="AC14" i="19"/>
  <c r="DS14" i="19"/>
  <c r="Z22" i="19"/>
  <c r="AC22" i="19"/>
  <c r="DS22" i="19"/>
  <c r="Z30" i="19"/>
  <c r="AC30" i="19"/>
  <c r="DS30" i="19"/>
  <c r="Z34" i="19"/>
  <c r="AC34" i="19"/>
  <c r="DS34" i="19"/>
  <c r="Z42" i="19"/>
  <c r="AC42" i="19"/>
  <c r="DS42" i="19"/>
  <c r="DV42" i="19"/>
  <c r="Z11" i="19"/>
  <c r="Z15" i="19"/>
  <c r="AC15" i="19"/>
  <c r="DS15" i="19"/>
  <c r="Z19" i="19"/>
  <c r="AC19" i="19"/>
  <c r="DS19" i="19"/>
  <c r="Z23" i="19"/>
  <c r="AC23" i="19"/>
  <c r="DS23" i="19"/>
  <c r="Z27" i="19"/>
  <c r="AC27" i="19"/>
  <c r="DS27" i="19"/>
  <c r="Z31" i="19"/>
  <c r="AC31" i="19"/>
  <c r="DS31" i="19"/>
  <c r="Z35" i="19"/>
  <c r="AC35" i="19"/>
  <c r="DS35" i="19"/>
  <c r="Z39" i="19"/>
  <c r="AC39" i="19"/>
  <c r="DS39" i="19"/>
  <c r="Z13" i="19"/>
  <c r="AC13" i="19"/>
  <c r="DS13" i="19"/>
  <c r="Z17" i="19"/>
  <c r="AC17" i="19"/>
  <c r="DS17" i="19"/>
  <c r="Z21" i="19"/>
  <c r="AC21" i="19"/>
  <c r="DS21" i="19"/>
  <c r="Z25" i="19"/>
  <c r="AC25" i="19"/>
  <c r="DS25" i="19"/>
  <c r="Z29" i="19"/>
  <c r="AC29" i="19"/>
  <c r="DS29" i="19"/>
  <c r="Z33" i="19"/>
  <c r="AC33" i="19"/>
  <c r="DS33" i="19"/>
  <c r="Z37" i="19"/>
  <c r="AC37" i="19"/>
  <c r="DS37" i="19"/>
  <c r="Z41" i="19"/>
  <c r="AC41" i="19"/>
  <c r="DS41" i="19"/>
  <c r="AY25" i="10"/>
  <c r="AY33" i="10"/>
  <c r="AY26" i="10"/>
  <c r="AY41" i="10"/>
  <c r="AY13" i="10"/>
  <c r="AY38" i="10"/>
  <c r="AY18" i="10"/>
  <c r="AY17" i="10"/>
  <c r="AY35" i="10"/>
  <c r="AY39" i="10"/>
  <c r="AY20" i="10"/>
  <c r="AY12" i="10"/>
  <c r="AY19" i="10"/>
  <c r="AY29" i="10"/>
  <c r="AY37" i="10"/>
  <c r="AY34" i="10"/>
  <c r="AY42" i="10"/>
  <c r="AY36" i="10"/>
  <c r="AZ11" i="9"/>
  <c r="AC10" i="19"/>
  <c r="AE45" i="2"/>
  <c r="AC47" i="12"/>
  <c r="AS47" i="13"/>
  <c r="BI44" i="2"/>
  <c r="AE47" i="2"/>
  <c r="AE44" i="2"/>
  <c r="Q47" i="12"/>
  <c r="Y47" i="13"/>
  <c r="BM47" i="13"/>
  <c r="AO47" i="12"/>
  <c r="CZ41" i="19"/>
  <c r="CZ40" i="19"/>
  <c r="CZ38" i="19"/>
  <c r="CZ37" i="19"/>
  <c r="CZ36" i="19"/>
  <c r="CZ35" i="19"/>
  <c r="CZ34" i="19"/>
  <c r="CZ33" i="19"/>
  <c r="CZ31" i="19"/>
  <c r="CZ29" i="19"/>
  <c r="CZ28" i="19"/>
  <c r="CZ27" i="19"/>
  <c r="CZ26" i="19"/>
  <c r="CZ25" i="19"/>
  <c r="CZ24" i="19"/>
  <c r="CZ21" i="19"/>
  <c r="CZ20" i="19"/>
  <c r="CZ19" i="19"/>
  <c r="CZ18" i="19"/>
  <c r="CZ17" i="19"/>
  <c r="CZ16" i="19"/>
  <c r="CZ15" i="19"/>
  <c r="CZ12" i="19"/>
  <c r="CZ11" i="19"/>
  <c r="AV11" i="11"/>
  <c r="CZ10" i="19"/>
  <c r="V28" i="19"/>
  <c r="V38" i="19"/>
  <c r="V22" i="19"/>
  <c r="V30" i="19"/>
  <c r="V27" i="19"/>
  <c r="V14" i="19"/>
  <c r="V40" i="19"/>
  <c r="X40" i="19"/>
  <c r="V12" i="19"/>
  <c r="V35" i="19"/>
  <c r="V21" i="19"/>
  <c r="V23" i="19"/>
  <c r="V32" i="19"/>
  <c r="V39" i="19"/>
  <c r="V20" i="19"/>
  <c r="V41" i="19"/>
  <c r="V13" i="19"/>
  <c r="V17" i="19"/>
  <c r="V29" i="19"/>
  <c r="DC25" i="19"/>
  <c r="DU25" i="19"/>
  <c r="DV25" i="19"/>
  <c r="DC11" i="19"/>
  <c r="DU11" i="19"/>
  <c r="DC15" i="19"/>
  <c r="DU15" i="19"/>
  <c r="DV15" i="19"/>
  <c r="DC23" i="19"/>
  <c r="DU23" i="19"/>
  <c r="DV23" i="19"/>
  <c r="DC31" i="19"/>
  <c r="DU31" i="19"/>
  <c r="DC35" i="19"/>
  <c r="DU35" i="19"/>
  <c r="DV35" i="19"/>
  <c r="DC12" i="19"/>
  <c r="DU12" i="19"/>
  <c r="DV12" i="19"/>
  <c r="DC16" i="19"/>
  <c r="DU16" i="19"/>
  <c r="DV16" i="19"/>
  <c r="DC20" i="19"/>
  <c r="DU20" i="19"/>
  <c r="DV20" i="19"/>
  <c r="DC24" i="19"/>
  <c r="DU24" i="19"/>
  <c r="DV24" i="19"/>
  <c r="DC28" i="19"/>
  <c r="DU28" i="19"/>
  <c r="DV28" i="19"/>
  <c r="DC32" i="19"/>
  <c r="DU32" i="19"/>
  <c r="DV32" i="19"/>
  <c r="DC36" i="19"/>
  <c r="DU36" i="19"/>
  <c r="DV36" i="19"/>
  <c r="DC40" i="19"/>
  <c r="DU40" i="19"/>
  <c r="DV40" i="19"/>
  <c r="DC17" i="19"/>
  <c r="DU17" i="19"/>
  <c r="DV17" i="19"/>
  <c r="DC33" i="19"/>
  <c r="DU33" i="19"/>
  <c r="DV33" i="19"/>
  <c r="DC41" i="19"/>
  <c r="DU41" i="19"/>
  <c r="DV41" i="19"/>
  <c r="DC21" i="19"/>
  <c r="DU21" i="19"/>
  <c r="DV21" i="19"/>
  <c r="DC37" i="19"/>
  <c r="DU37" i="19"/>
  <c r="DV37" i="19"/>
  <c r="DC14" i="19"/>
  <c r="DU14" i="19"/>
  <c r="DV14" i="19"/>
  <c r="DC18" i="19"/>
  <c r="DU18" i="19"/>
  <c r="DV18" i="19"/>
  <c r="DC22" i="19"/>
  <c r="DU22" i="19"/>
  <c r="DV22" i="19"/>
  <c r="DC26" i="19"/>
  <c r="DU26" i="19"/>
  <c r="DV26" i="19"/>
  <c r="DC30" i="19"/>
  <c r="DU30" i="19"/>
  <c r="DV30" i="19"/>
  <c r="DC34" i="19"/>
  <c r="DU34" i="19"/>
  <c r="DV34" i="19"/>
  <c r="DC38" i="19"/>
  <c r="DU38" i="19"/>
  <c r="DV38" i="19"/>
  <c r="DV31" i="19"/>
  <c r="DC13" i="19"/>
  <c r="DU13" i="19"/>
  <c r="DV13" i="19"/>
  <c r="DC29" i="19"/>
  <c r="DU29" i="19"/>
  <c r="DV29" i="19"/>
  <c r="DC19" i="19"/>
  <c r="DU19" i="19"/>
  <c r="DV19" i="19"/>
  <c r="DC27" i="19"/>
  <c r="DU27" i="19"/>
  <c r="DV27" i="19"/>
  <c r="DC39" i="19"/>
  <c r="DU39" i="19"/>
  <c r="DV39" i="19"/>
  <c r="AC11" i="19"/>
  <c r="DS11" i="19"/>
  <c r="BP10" i="19"/>
  <c r="DT10" i="19"/>
  <c r="AY11" i="10"/>
  <c r="BH47" i="2"/>
  <c r="AZ44" i="10"/>
  <c r="AX45" i="10"/>
  <c r="AZ11" i="11"/>
  <c r="DC10" i="19"/>
  <c r="DU10" i="19"/>
  <c r="DS10" i="19"/>
  <c r="V31" i="19"/>
  <c r="V33" i="19"/>
  <c r="V24" i="19"/>
  <c r="V19" i="19"/>
  <c r="V42" i="19"/>
  <c r="V26" i="19"/>
  <c r="V25" i="19"/>
  <c r="V37" i="19"/>
  <c r="V16" i="19"/>
  <c r="V18" i="19"/>
  <c r="V34" i="19"/>
  <c r="BH44" i="2"/>
  <c r="BG45" i="2"/>
  <c r="BG44" i="2"/>
  <c r="BG46" i="2"/>
  <c r="BH46" i="2"/>
  <c r="BH45" i="2"/>
  <c r="V15" i="19"/>
  <c r="V36" i="19"/>
  <c r="AY25" i="9"/>
  <c r="AY41" i="9"/>
  <c r="BG47" i="2"/>
  <c r="AE48" i="2"/>
  <c r="AY28" i="11"/>
  <c r="AY12" i="11"/>
  <c r="AY41" i="11"/>
  <c r="AY22" i="11"/>
  <c r="AY28" i="9"/>
  <c r="AY21" i="9"/>
  <c r="AY32" i="11"/>
  <c r="AY35" i="11"/>
  <c r="AY23" i="11"/>
  <c r="AY15" i="11"/>
  <c r="AY18" i="11"/>
  <c r="AY31" i="11"/>
  <c r="AY37" i="11"/>
  <c r="AY25" i="11"/>
  <c r="AY20" i="11"/>
  <c r="AY38" i="11"/>
  <c r="AY40" i="11"/>
  <c r="AY36" i="11"/>
  <c r="AY16" i="11"/>
  <c r="AY39" i="11"/>
  <c r="AY30" i="11"/>
  <c r="AY42" i="11"/>
  <c r="AY26" i="11"/>
  <c r="AY21" i="11"/>
  <c r="AY27" i="11"/>
  <c r="AY13" i="11"/>
  <c r="DV11" i="19"/>
  <c r="AY19" i="11"/>
  <c r="AY29" i="11"/>
  <c r="AY17" i="11"/>
  <c r="DO40" i="19"/>
  <c r="DR40" i="19"/>
  <c r="AY24" i="11"/>
  <c r="AY33" i="11"/>
  <c r="AY34" i="11"/>
  <c r="AY14" i="11"/>
  <c r="AY43" i="11"/>
  <c r="X14" i="19"/>
  <c r="DO14" i="19"/>
  <c r="DR14" i="19"/>
  <c r="X32" i="19"/>
  <c r="DO32" i="19"/>
  <c r="DR32" i="19"/>
  <c r="X22" i="19"/>
  <c r="DO22" i="19"/>
  <c r="DR22" i="19"/>
  <c r="X34" i="19"/>
  <c r="DO34" i="19"/>
  <c r="DR34" i="19"/>
  <c r="X37" i="19"/>
  <c r="DO37" i="19"/>
  <c r="DR37" i="19"/>
  <c r="X28" i="19"/>
  <c r="DO28" i="19"/>
  <c r="DR28" i="19"/>
  <c r="X26" i="19"/>
  <c r="DO26" i="19"/>
  <c r="DR26" i="19"/>
  <c r="X24" i="19"/>
  <c r="DO24" i="19"/>
  <c r="DR24" i="19"/>
  <c r="X23" i="19"/>
  <c r="DO23" i="19"/>
  <c r="DR23" i="19"/>
  <c r="X38" i="19"/>
  <c r="DO38" i="19"/>
  <c r="DR38" i="19"/>
  <c r="X25" i="19"/>
  <c r="DO25" i="19"/>
  <c r="DR25" i="19"/>
  <c r="X20" i="19"/>
  <c r="DO20" i="19"/>
  <c r="DR20" i="19"/>
  <c r="AY23" i="9"/>
  <c r="X36" i="19"/>
  <c r="X18" i="19"/>
  <c r="X30" i="19"/>
  <c r="X12" i="19"/>
  <c r="X21" i="19"/>
  <c r="X42" i="19"/>
  <c r="DO42" i="19"/>
  <c r="DR42" i="19"/>
  <c r="X31" i="19"/>
  <c r="X39" i="19"/>
  <c r="X17" i="19"/>
  <c r="X13" i="19"/>
  <c r="X15" i="19"/>
  <c r="X41" i="19"/>
  <c r="X29" i="19"/>
  <c r="X16" i="19"/>
  <c r="X27" i="19"/>
  <c r="X35" i="19"/>
  <c r="X19" i="19"/>
  <c r="X33" i="19"/>
  <c r="AX46" i="10"/>
  <c r="AX44" i="10"/>
  <c r="AX47" i="10"/>
  <c r="AY14" i="9"/>
  <c r="AY34" i="9"/>
  <c r="AY20" i="9"/>
  <c r="AY36" i="9"/>
  <c r="AY42" i="9"/>
  <c r="DV10" i="19"/>
  <c r="AY33" i="9"/>
  <c r="AY18" i="9"/>
  <c r="AY39" i="9"/>
  <c r="AY37" i="9"/>
  <c r="AY13" i="9"/>
  <c r="AY30" i="9"/>
  <c r="AY17" i="9"/>
  <c r="AY31" i="9"/>
  <c r="AY11" i="9"/>
  <c r="AY32" i="9"/>
  <c r="AY22" i="9"/>
  <c r="AY19" i="9"/>
  <c r="AY15" i="9"/>
  <c r="AY40" i="9"/>
  <c r="AY43" i="9"/>
  <c r="AY26" i="9"/>
  <c r="AY35" i="9"/>
  <c r="AY12" i="9"/>
  <c r="AY29" i="9"/>
  <c r="AY27" i="9"/>
  <c r="AY24" i="9"/>
  <c r="AY38" i="9"/>
  <c r="AZ44" i="9"/>
  <c r="AX45" i="9"/>
  <c r="AY16" i="9"/>
  <c r="BH48" i="2"/>
  <c r="BG48" i="2"/>
  <c r="AY11" i="11"/>
  <c r="DO35" i="19"/>
  <c r="DR35" i="19"/>
  <c r="DO41" i="19"/>
  <c r="DR41" i="19"/>
  <c r="DO39" i="19"/>
  <c r="DR39" i="19"/>
  <c r="DO12" i="19"/>
  <c r="DR12" i="19"/>
  <c r="DO29" i="19"/>
  <c r="DR29" i="19"/>
  <c r="DO21" i="19"/>
  <c r="DR21" i="19"/>
  <c r="AX48" i="10"/>
  <c r="DO27" i="19"/>
  <c r="DR27" i="19"/>
  <c r="DO15" i="19"/>
  <c r="DR15" i="19"/>
  <c r="DO31" i="19"/>
  <c r="DR31" i="19"/>
  <c r="DO30" i="19"/>
  <c r="DR30" i="19"/>
  <c r="DO19" i="19"/>
  <c r="DR19" i="19"/>
  <c r="DO17" i="19"/>
  <c r="DR17" i="19"/>
  <c r="DO36" i="19"/>
  <c r="DR36" i="19"/>
  <c r="DO33" i="19"/>
  <c r="DR33" i="19"/>
  <c r="DO16" i="19"/>
  <c r="DR16" i="19"/>
  <c r="DO13" i="19"/>
  <c r="DR13" i="19"/>
  <c r="DO18" i="19"/>
  <c r="DR18" i="19"/>
  <c r="AZ44" i="11"/>
  <c r="AX45" i="11"/>
  <c r="AX46" i="9"/>
  <c r="AX47" i="9"/>
  <c r="AX44" i="9"/>
  <c r="AX46" i="11"/>
  <c r="AX44" i="11"/>
  <c r="AX47" i="11"/>
  <c r="AX48" i="9"/>
  <c r="AX48" i="11"/>
  <c r="Y8" i="17"/>
  <c r="BR7" i="16"/>
  <c r="BP12" i="16"/>
  <c r="CH10" i="19"/>
  <c r="BP13" i="16"/>
  <c r="CH11" i="19"/>
  <c r="BP19" i="16"/>
  <c r="CH17" i="19"/>
  <c r="BP27" i="16"/>
  <c r="CH25" i="19"/>
  <c r="BP35" i="16"/>
  <c r="CH33" i="19"/>
  <c r="BP43" i="16"/>
  <c r="CH41" i="19"/>
  <c r="BP20" i="16"/>
  <c r="CH18" i="19"/>
  <c r="BP28" i="16"/>
  <c r="CH26" i="19"/>
  <c r="BP36" i="16"/>
  <c r="CH34" i="19"/>
  <c r="BP44" i="16"/>
  <c r="CH42" i="19"/>
  <c r="BP17" i="16"/>
  <c r="CH15" i="19"/>
  <c r="BP21" i="16"/>
  <c r="CH19" i="19"/>
  <c r="BP25" i="16"/>
  <c r="CH23" i="19"/>
  <c r="BP29" i="16"/>
  <c r="CH27" i="19"/>
  <c r="BP33" i="16"/>
  <c r="CH31" i="19"/>
  <c r="BP37" i="16"/>
  <c r="CH35" i="19"/>
  <c r="BP41" i="16"/>
  <c r="CH39" i="19"/>
  <c r="BP11" i="16"/>
  <c r="BP15" i="16"/>
  <c r="CH13" i="19"/>
  <c r="BP23" i="16"/>
  <c r="CH21" i="19"/>
  <c r="BP31" i="16"/>
  <c r="CH29" i="19"/>
  <c r="BP39" i="16"/>
  <c r="CH37" i="19"/>
  <c r="BP16" i="16"/>
  <c r="CH14" i="19"/>
  <c r="BP24" i="16"/>
  <c r="CH22" i="19"/>
  <c r="BP32" i="16"/>
  <c r="CH30" i="19"/>
  <c r="BP40" i="16"/>
  <c r="CH38" i="19"/>
  <c r="BP14" i="16"/>
  <c r="CH12" i="19"/>
  <c r="BP18" i="16"/>
  <c r="CH16" i="19"/>
  <c r="BP22" i="16"/>
  <c r="CH20" i="19"/>
  <c r="BP26" i="16"/>
  <c r="CH24" i="19"/>
  <c r="BP30" i="16"/>
  <c r="CH28" i="19"/>
  <c r="BP34" i="16"/>
  <c r="CH32" i="19"/>
  <c r="BP38" i="16"/>
  <c r="CH36" i="19"/>
  <c r="BP42" i="16"/>
  <c r="CH40" i="19"/>
  <c r="X10" i="6"/>
  <c r="X11" i="6"/>
  <c r="CK20" i="19"/>
  <c r="DJ20" i="19"/>
  <c r="CK39" i="19"/>
  <c r="DJ39" i="19"/>
  <c r="CK34" i="19"/>
  <c r="DJ34" i="19"/>
  <c r="CK32" i="19"/>
  <c r="DJ32" i="19"/>
  <c r="DI32" i="19"/>
  <c r="CK16" i="19"/>
  <c r="DJ16" i="19"/>
  <c r="CK22" i="19"/>
  <c r="DJ22" i="19"/>
  <c r="CK21" i="19"/>
  <c r="DJ21" i="19"/>
  <c r="CK35" i="19"/>
  <c r="DJ35" i="19"/>
  <c r="DI35" i="19"/>
  <c r="CK19" i="19"/>
  <c r="DJ19" i="19"/>
  <c r="CK26" i="19"/>
  <c r="DJ26" i="19"/>
  <c r="CK25" i="19"/>
  <c r="DJ25" i="19"/>
  <c r="CK36" i="19"/>
  <c r="DJ36" i="19"/>
  <c r="DI36" i="19"/>
  <c r="CK29" i="19"/>
  <c r="DJ29" i="19"/>
  <c r="CK23" i="19"/>
  <c r="DJ23" i="19"/>
  <c r="CK33" i="19"/>
  <c r="DJ33" i="19"/>
  <c r="CK28" i="19"/>
  <c r="DJ28" i="19"/>
  <c r="DI28" i="19"/>
  <c r="CK12" i="19"/>
  <c r="DJ12" i="19"/>
  <c r="CK14" i="19"/>
  <c r="DJ14" i="19"/>
  <c r="CK13" i="19"/>
  <c r="DJ13" i="19"/>
  <c r="CK31" i="19"/>
  <c r="DJ31" i="19"/>
  <c r="DI31" i="19"/>
  <c r="CK15" i="19"/>
  <c r="DJ15" i="19"/>
  <c r="CK18" i="19"/>
  <c r="DJ18" i="19"/>
  <c r="CK17" i="19"/>
  <c r="DJ17" i="19"/>
  <c r="CK30" i="19"/>
  <c r="DJ30" i="19"/>
  <c r="DI30" i="19"/>
  <c r="CK40" i="19"/>
  <c r="DJ40" i="19"/>
  <c r="CK24" i="19"/>
  <c r="DJ24" i="19"/>
  <c r="CK38" i="19"/>
  <c r="DJ38" i="19"/>
  <c r="CK37" i="19"/>
  <c r="DJ37" i="19"/>
  <c r="DI37" i="19"/>
  <c r="CK27" i="19"/>
  <c r="DJ27" i="19"/>
  <c r="CK42" i="19"/>
  <c r="DJ42" i="19"/>
  <c r="CK41" i="19"/>
  <c r="DJ41" i="19"/>
  <c r="CK11" i="19"/>
  <c r="DJ11" i="19"/>
  <c r="DI11" i="19"/>
  <c r="CK10" i="19"/>
  <c r="DJ10" i="19"/>
  <c r="BY34" i="62"/>
  <c r="BY33" i="62"/>
  <c r="BZ32" i="62"/>
  <c r="BY32" i="62"/>
  <c r="BZ31" i="62"/>
  <c r="BY31" i="62"/>
  <c r="BZ30" i="62"/>
  <c r="BY30" i="62"/>
  <c r="BY29" i="62"/>
  <c r="BY28" i="62"/>
  <c r="BZ27" i="62"/>
  <c r="BY27" i="62"/>
  <c r="BZ26" i="62"/>
  <c r="BY26" i="62"/>
  <c r="BZ25" i="62"/>
  <c r="BY25" i="62"/>
  <c r="BZ24" i="62"/>
  <c r="BY24" i="62"/>
  <c r="BY23" i="62"/>
  <c r="BY22" i="62"/>
  <c r="BZ21" i="62"/>
  <c r="BY21" i="62"/>
  <c r="BZ20" i="62"/>
  <c r="BY20" i="62"/>
  <c r="BZ19" i="62"/>
  <c r="BY19" i="62"/>
  <c r="BZ18" i="62"/>
  <c r="BY18" i="62"/>
  <c r="BZ17" i="62"/>
  <c r="BY17" i="62"/>
  <c r="BY16" i="62"/>
  <c r="BZ15" i="62"/>
  <c r="BY15" i="62"/>
  <c r="BZ14" i="62"/>
  <c r="BY14" i="62"/>
  <c r="BZ13" i="62"/>
  <c r="BY13" i="62"/>
  <c r="BZ12" i="62"/>
  <c r="BY12" i="62"/>
  <c r="BY11" i="62"/>
  <c r="BW8" i="62"/>
  <c r="BV40" i="62"/>
  <c r="BA10" i="62"/>
  <c r="AZ10" i="62"/>
  <c r="AX8" i="62"/>
  <c r="AW37" i="62"/>
  <c r="AB10" i="62"/>
  <c r="AA10" i="62"/>
  <c r="Z8" i="62"/>
  <c r="BV42" i="62"/>
  <c r="C10" i="62"/>
  <c r="B10" i="62"/>
  <c r="DI24" i="19"/>
  <c r="DI14" i="19"/>
  <c r="DI26" i="19"/>
  <c r="DI39" i="19"/>
  <c r="DI42" i="19"/>
  <c r="DI18" i="19"/>
  <c r="DI23" i="19"/>
  <c r="DI22" i="19"/>
  <c r="DI41" i="19"/>
  <c r="DI27" i="19"/>
  <c r="DI38" i="19"/>
  <c r="DI40" i="19"/>
  <c r="DI17" i="19"/>
  <c r="DI15" i="19"/>
  <c r="DI13" i="19"/>
  <c r="DI12" i="19"/>
  <c r="DI33" i="19"/>
  <c r="DI29" i="19"/>
  <c r="DI25" i="19"/>
  <c r="DI19" i="19"/>
  <c r="DI21" i="19"/>
  <c r="DI16" i="19"/>
  <c r="DI34" i="19"/>
  <c r="DI20" i="19"/>
  <c r="BV17" i="62"/>
  <c r="BV18" i="62"/>
  <c r="BV19" i="62"/>
  <c r="BV20" i="62"/>
  <c r="BV21" i="62"/>
  <c r="BV22" i="62"/>
  <c r="X23" i="62"/>
  <c r="AW23" i="62"/>
  <c r="BV30" i="62"/>
  <c r="BV31" i="62"/>
  <c r="BV32" i="62"/>
  <c r="BV33" i="62"/>
  <c r="X34" i="62"/>
  <c r="AW34" i="62"/>
  <c r="BV36" i="62"/>
  <c r="AW38" i="62"/>
  <c r="X40" i="62"/>
  <c r="AW40" i="62"/>
  <c r="X42" i="62"/>
  <c r="AW42" i="62"/>
  <c r="X9" i="62"/>
  <c r="BV12" i="62"/>
  <c r="BV13" i="62"/>
  <c r="BV14" i="62"/>
  <c r="BV15" i="62"/>
  <c r="BV16" i="62"/>
  <c r="X17" i="62"/>
  <c r="AW17" i="62"/>
  <c r="X18" i="62"/>
  <c r="AW18" i="62"/>
  <c r="X19" i="62"/>
  <c r="AW19" i="62"/>
  <c r="X20" i="62"/>
  <c r="AW20" i="62"/>
  <c r="X21" i="62"/>
  <c r="AW21" i="62"/>
  <c r="X22" i="62"/>
  <c r="AW22" i="62"/>
  <c r="BV29" i="62"/>
  <c r="X30" i="62"/>
  <c r="AW30" i="62"/>
  <c r="X31" i="62"/>
  <c r="AW31" i="62"/>
  <c r="X32" i="62"/>
  <c r="AW32" i="62"/>
  <c r="X33" i="62"/>
  <c r="AW33" i="62"/>
  <c r="X36" i="62"/>
  <c r="AW36" i="62"/>
  <c r="X38" i="62"/>
  <c r="BV39" i="62"/>
  <c r="BV41" i="62"/>
  <c r="AW9" i="62"/>
  <c r="X10" i="62"/>
  <c r="Q10" i="19"/>
  <c r="BV11" i="62"/>
  <c r="X12" i="62"/>
  <c r="AW12" i="62"/>
  <c r="X13" i="62"/>
  <c r="AW13" i="62"/>
  <c r="X14" i="62"/>
  <c r="AW14" i="62"/>
  <c r="X15" i="62"/>
  <c r="AW15" i="62"/>
  <c r="X16" i="62"/>
  <c r="AW16" i="62"/>
  <c r="BV24" i="62"/>
  <c r="BV25" i="62"/>
  <c r="BV26" i="62"/>
  <c r="BV27" i="62"/>
  <c r="BV28" i="62"/>
  <c r="X29" i="62"/>
  <c r="AW29" i="62"/>
  <c r="BV35" i="62"/>
  <c r="BV37" i="62"/>
  <c r="X39" i="62"/>
  <c r="AW39" i="62"/>
  <c r="X41" i="62"/>
  <c r="AW41" i="62"/>
  <c r="BV9" i="62"/>
  <c r="AW10" i="62"/>
  <c r="BV10" i="62"/>
  <c r="X11" i="62"/>
  <c r="AW11" i="62"/>
  <c r="BV23" i="62"/>
  <c r="X24" i="62"/>
  <c r="AW24" i="62"/>
  <c r="X25" i="62"/>
  <c r="AW25" i="62"/>
  <c r="X26" i="62"/>
  <c r="AW26" i="62"/>
  <c r="X27" i="62"/>
  <c r="AW27" i="62"/>
  <c r="X28" i="62"/>
  <c r="AW28" i="62"/>
  <c r="BV34" i="62"/>
  <c r="X35" i="62"/>
  <c r="AW35" i="62"/>
  <c r="X37" i="62"/>
  <c r="BV38" i="62"/>
  <c r="BT40" i="16"/>
  <c r="BU40" i="16"/>
  <c r="BT41" i="16"/>
  <c r="BU41" i="16"/>
  <c r="BT42" i="16"/>
  <c r="BU42" i="16"/>
  <c r="BU39" i="16"/>
  <c r="BT39" i="16"/>
  <c r="AY11" i="4"/>
  <c r="AY12" i="4"/>
  <c r="AX12" i="4"/>
  <c r="AX11" i="4"/>
  <c r="AZ12" i="18"/>
  <c r="AZ13" i="18"/>
  <c r="AZ14" i="18"/>
  <c r="AZ15" i="18"/>
  <c r="AZ16" i="18"/>
  <c r="AZ19" i="18"/>
  <c r="AZ20" i="18"/>
  <c r="AZ21" i="18"/>
  <c r="AZ22" i="18"/>
  <c r="AZ23" i="18"/>
  <c r="AY12" i="18"/>
  <c r="AY13" i="18"/>
  <c r="AY14" i="18"/>
  <c r="AY15" i="18"/>
  <c r="AY16" i="18"/>
  <c r="AY18" i="18"/>
  <c r="AY19" i="18"/>
  <c r="AY20" i="18"/>
  <c r="AY21" i="18"/>
  <c r="AY22" i="18"/>
  <c r="AY23" i="18"/>
  <c r="AY11" i="18"/>
  <c r="CA30" i="17"/>
  <c r="CA31" i="17"/>
  <c r="CA32" i="17"/>
  <c r="CA24" i="17"/>
  <c r="CA25" i="17"/>
  <c r="CA26" i="17"/>
  <c r="CA27" i="17"/>
  <c r="CA17" i="17"/>
  <c r="CA18" i="17"/>
  <c r="CA19" i="17"/>
  <c r="CA20" i="17"/>
  <c r="CA21" i="17"/>
  <c r="CA12" i="17"/>
  <c r="CA13" i="17"/>
  <c r="CA14" i="17"/>
  <c r="CA15" i="17"/>
  <c r="BZ12" i="17"/>
  <c r="BZ13" i="17"/>
  <c r="BZ14" i="17"/>
  <c r="BZ15" i="17"/>
  <c r="BZ16" i="17"/>
  <c r="BZ17" i="17"/>
  <c r="BZ18" i="17"/>
  <c r="BZ19" i="17"/>
  <c r="BZ20" i="17"/>
  <c r="BZ21" i="17"/>
  <c r="BZ22" i="17"/>
  <c r="BZ23" i="17"/>
  <c r="BZ24" i="17"/>
  <c r="BZ25" i="17"/>
  <c r="BZ26" i="17"/>
  <c r="BZ27" i="17"/>
  <c r="BZ28" i="17"/>
  <c r="BZ29" i="17"/>
  <c r="BZ30" i="17"/>
  <c r="BZ31" i="17"/>
  <c r="BZ32" i="17"/>
  <c r="BZ33" i="17"/>
  <c r="BZ34" i="17"/>
  <c r="BZ11" i="17"/>
  <c r="BT32" i="16"/>
  <c r="BU32" i="16"/>
  <c r="BT33" i="16"/>
  <c r="BU33" i="16"/>
  <c r="BT34" i="16"/>
  <c r="BU34" i="16"/>
  <c r="CQ10" i="19"/>
  <c r="DM10" i="19"/>
  <c r="AX42" i="62"/>
  <c r="AW44" i="62"/>
  <c r="BD10" i="19"/>
  <c r="DL10" i="19"/>
  <c r="Y35" i="62"/>
  <c r="Y36" i="62"/>
  <c r="Y30" i="62"/>
  <c r="Y27" i="62"/>
  <c r="Y25" i="62"/>
  <c r="Y39" i="62"/>
  <c r="Y29" i="62"/>
  <c r="Y21" i="62"/>
  <c r="Y19" i="62"/>
  <c r="Y17" i="62"/>
  <c r="Y42" i="62"/>
  <c r="Y23" i="62"/>
  <c r="Y14" i="62"/>
  <c r="Y37" i="62"/>
  <c r="Y11" i="62"/>
  <c r="Y15" i="62"/>
  <c r="Y13" i="62"/>
  <c r="Y33" i="62"/>
  <c r="Y31" i="62"/>
  <c r="Y16" i="62"/>
  <c r="Y12" i="62"/>
  <c r="Y32" i="62"/>
  <c r="Y28" i="62"/>
  <c r="Y26" i="62"/>
  <c r="Y24" i="62"/>
  <c r="Y41" i="62"/>
  <c r="Y22" i="62"/>
  <c r="Y20" i="62"/>
  <c r="Y18" i="62"/>
  <c r="Y40" i="62"/>
  <c r="Y34" i="62"/>
  <c r="DK10" i="19"/>
  <c r="BW42" i="62"/>
  <c r="Y10" i="62"/>
  <c r="Z42" i="62"/>
  <c r="X44" i="62"/>
  <c r="DN10" i="19"/>
  <c r="AW43" i="62"/>
  <c r="AW45" i="62"/>
  <c r="AW46" i="62"/>
  <c r="BV43" i="62"/>
  <c r="BV44" i="62"/>
  <c r="BV45" i="62"/>
  <c r="BV46" i="62"/>
  <c r="X43" i="62"/>
  <c r="X46" i="62"/>
  <c r="X45" i="62"/>
  <c r="I13" i="40"/>
  <c r="I10" i="40"/>
  <c r="H13" i="40"/>
  <c r="J13" i="40"/>
  <c r="AW47" i="62"/>
  <c r="BV47" i="62"/>
  <c r="X47" i="62"/>
  <c r="H10" i="40"/>
  <c r="J10" i="40"/>
  <c r="AW7" i="16"/>
  <c r="AB7" i="16"/>
  <c r="Z44" i="16"/>
  <c r="H42" i="19"/>
  <c r="AJ7" i="53"/>
  <c r="AI39" i="53"/>
  <c r="I35" i="59"/>
  <c r="AJ7" i="54"/>
  <c r="AI37" i="54"/>
  <c r="J33" i="59"/>
  <c r="AJ7" i="55"/>
  <c r="AI39" i="55"/>
  <c r="AJ7" i="56"/>
  <c r="AI36" i="56"/>
  <c r="AJ7" i="57"/>
  <c r="AI36" i="57"/>
  <c r="AJ7" i="58"/>
  <c r="AI36" i="58"/>
  <c r="AJ7" i="52"/>
  <c r="AI21" i="52"/>
  <c r="AJ7" i="51"/>
  <c r="AI39" i="51"/>
  <c r="F35" i="59"/>
  <c r="AJ7" i="50"/>
  <c r="AJ7" i="49"/>
  <c r="AI37" i="49"/>
  <c r="D33" i="59"/>
  <c r="K35" i="59"/>
  <c r="D36" i="59"/>
  <c r="E36" i="59"/>
  <c r="F36" i="59"/>
  <c r="I36" i="59"/>
  <c r="J36" i="59"/>
  <c r="K36" i="59"/>
  <c r="M36" i="59"/>
  <c r="N36" i="59"/>
  <c r="O36" i="59"/>
  <c r="D37" i="59"/>
  <c r="E37" i="59"/>
  <c r="F37" i="59"/>
  <c r="I37" i="59"/>
  <c r="J37" i="59"/>
  <c r="K37" i="59"/>
  <c r="M37" i="59"/>
  <c r="N37" i="59"/>
  <c r="O37" i="59"/>
  <c r="B36" i="59"/>
  <c r="C36" i="59"/>
  <c r="B37" i="59"/>
  <c r="C37" i="59"/>
  <c r="K42" i="19"/>
  <c r="AH42" i="19"/>
  <c r="AU43" i="16"/>
  <c r="AU41" i="19"/>
  <c r="AI16" i="55"/>
  <c r="AI24" i="51"/>
  <c r="AI9" i="51"/>
  <c r="AI30" i="51"/>
  <c r="AI7" i="54"/>
  <c r="AI13" i="51"/>
  <c r="AI34" i="51"/>
  <c r="AI20" i="51"/>
  <c r="AI21" i="54"/>
  <c r="AI18" i="58"/>
  <c r="AI34" i="58"/>
  <c r="AI32" i="53"/>
  <c r="AI13" i="52"/>
  <c r="AI30" i="52"/>
  <c r="AI9" i="58"/>
  <c r="AI25" i="58"/>
  <c r="AI10" i="56"/>
  <c r="AI26" i="56"/>
  <c r="AI24" i="55"/>
  <c r="AI29" i="54"/>
  <c r="AI12" i="53"/>
  <c r="AI29" i="52"/>
  <c r="AI14" i="51"/>
  <c r="AI25" i="51"/>
  <c r="AI36" i="51"/>
  <c r="AI14" i="52"/>
  <c r="AI37" i="52"/>
  <c r="AI10" i="58"/>
  <c r="AI26" i="58"/>
  <c r="AI13" i="56"/>
  <c r="AI29" i="56"/>
  <c r="AI8" i="55"/>
  <c r="AI28" i="55"/>
  <c r="AI13" i="54"/>
  <c r="AI30" i="54"/>
  <c r="AI16" i="53"/>
  <c r="AI21" i="56"/>
  <c r="AI37" i="56"/>
  <c r="M33" i="59"/>
  <c r="AI8" i="51"/>
  <c r="AI18" i="51"/>
  <c r="AI29" i="51"/>
  <c r="AI7" i="52"/>
  <c r="AI7" i="58"/>
  <c r="AI17" i="58"/>
  <c r="AI33" i="58"/>
  <c r="AI7" i="56"/>
  <c r="AI18" i="56"/>
  <c r="AI34" i="56"/>
  <c r="AI12" i="55"/>
  <c r="AI32" i="55"/>
  <c r="AI14" i="54"/>
  <c r="AI28" i="53"/>
  <c r="AI39" i="50"/>
  <c r="E35" i="59"/>
  <c r="AI28" i="50"/>
  <c r="AI12" i="50"/>
  <c r="AI24" i="50"/>
  <c r="AI8" i="50"/>
  <c r="AI36" i="50"/>
  <c r="AI16" i="50"/>
  <c r="AI20" i="50"/>
  <c r="AI28" i="57"/>
  <c r="AI20" i="57"/>
  <c r="AI32" i="50"/>
  <c r="AI36" i="52"/>
  <c r="AI34" i="52"/>
  <c r="AI26" i="52"/>
  <c r="AI18" i="52"/>
  <c r="AI10" i="52"/>
  <c r="AI33" i="52"/>
  <c r="AI25" i="52"/>
  <c r="AI17" i="52"/>
  <c r="AI9" i="52"/>
  <c r="AI22" i="52"/>
  <c r="AI38" i="52"/>
  <c r="AI12" i="57"/>
  <c r="AI36" i="54"/>
  <c r="AI34" i="54"/>
  <c r="AI26" i="54"/>
  <c r="AI18" i="54"/>
  <c r="AI10" i="54"/>
  <c r="AI33" i="54"/>
  <c r="AI25" i="54"/>
  <c r="AI17" i="54"/>
  <c r="AI9" i="54"/>
  <c r="AI22" i="54"/>
  <c r="AI38" i="54"/>
  <c r="J34" i="59"/>
  <c r="AI7" i="51"/>
  <c r="AI10" i="51"/>
  <c r="AI16" i="51"/>
  <c r="AI21" i="51"/>
  <c r="AI26" i="51"/>
  <c r="AI32" i="51"/>
  <c r="AI37" i="51"/>
  <c r="F33" i="59"/>
  <c r="AI13" i="58"/>
  <c r="AI21" i="58"/>
  <c r="AI29" i="58"/>
  <c r="AI37" i="58"/>
  <c r="O33" i="59"/>
  <c r="AI14" i="56"/>
  <c r="AI22" i="56"/>
  <c r="AI30" i="56"/>
  <c r="AI38" i="56"/>
  <c r="M34" i="59"/>
  <c r="AI20" i="53"/>
  <c r="AI36" i="53"/>
  <c r="AI12" i="51"/>
  <c r="AI17" i="51"/>
  <c r="AI22" i="51"/>
  <c r="AI28" i="51"/>
  <c r="AI33" i="51"/>
  <c r="AI38" i="51"/>
  <c r="F34" i="59"/>
  <c r="AI14" i="58"/>
  <c r="AI22" i="58"/>
  <c r="AI30" i="58"/>
  <c r="AI38" i="58"/>
  <c r="O34" i="59"/>
  <c r="AI9" i="56"/>
  <c r="AI17" i="56"/>
  <c r="AI25" i="56"/>
  <c r="AI33" i="56"/>
  <c r="AI20" i="55"/>
  <c r="AI36" i="55"/>
  <c r="AI8" i="53"/>
  <c r="AI24" i="53"/>
  <c r="AU11" i="16"/>
  <c r="AU15" i="16"/>
  <c r="AU13" i="19"/>
  <c r="AU20" i="16"/>
  <c r="AU18" i="19"/>
  <c r="AU24" i="16"/>
  <c r="AU22" i="19"/>
  <c r="AU28" i="16"/>
  <c r="AU26" i="19"/>
  <c r="AU32" i="16"/>
  <c r="AU30" i="19"/>
  <c r="AU36" i="16"/>
  <c r="AU34" i="19"/>
  <c r="AU40" i="16"/>
  <c r="AU38" i="19"/>
  <c r="AU44" i="16"/>
  <c r="AU42" i="19"/>
  <c r="AU12" i="16"/>
  <c r="AU10" i="19"/>
  <c r="AX10" i="19"/>
  <c r="AU17" i="16"/>
  <c r="AU15" i="19"/>
  <c r="AU21" i="16"/>
  <c r="AU19" i="19"/>
  <c r="AU25" i="16"/>
  <c r="AU23" i="19"/>
  <c r="AU29" i="16"/>
  <c r="AU27" i="19"/>
  <c r="AU33" i="16"/>
  <c r="AU31" i="19"/>
  <c r="AU37" i="16"/>
  <c r="AU35" i="19"/>
  <c r="AU41" i="16"/>
  <c r="AU39" i="19"/>
  <c r="AU16" i="16"/>
  <c r="AU14" i="19"/>
  <c r="AU13" i="16"/>
  <c r="AU11" i="19"/>
  <c r="AU18" i="16"/>
  <c r="AU16" i="19"/>
  <c r="AU22" i="16"/>
  <c r="AU20" i="19"/>
  <c r="AU26" i="16"/>
  <c r="AU24" i="19"/>
  <c r="AU30" i="16"/>
  <c r="AU28" i="19"/>
  <c r="AU34" i="16"/>
  <c r="AU32" i="19"/>
  <c r="AU38" i="16"/>
  <c r="AU36" i="19"/>
  <c r="AU42" i="16"/>
  <c r="AU40" i="19"/>
  <c r="AU14" i="16"/>
  <c r="AU12" i="19"/>
  <c r="AU19" i="16"/>
  <c r="AU17" i="19"/>
  <c r="AU23" i="16"/>
  <c r="AU21" i="19"/>
  <c r="AU27" i="16"/>
  <c r="AU25" i="19"/>
  <c r="AU31" i="16"/>
  <c r="AU29" i="19"/>
  <c r="AU35" i="16"/>
  <c r="AU33" i="19"/>
  <c r="AU39" i="16"/>
  <c r="AU37" i="19"/>
  <c r="Z12" i="16"/>
  <c r="Z13" i="16"/>
  <c r="H11" i="19"/>
  <c r="Z29" i="16"/>
  <c r="H27" i="19"/>
  <c r="Z21" i="16"/>
  <c r="H19" i="19"/>
  <c r="Z37" i="16"/>
  <c r="H35" i="19"/>
  <c r="Z25" i="16"/>
  <c r="H23" i="19"/>
  <c r="Z41" i="16"/>
  <c r="H39" i="19"/>
  <c r="Z17" i="16"/>
  <c r="H15" i="19"/>
  <c r="Z33" i="16"/>
  <c r="H31" i="19"/>
  <c r="Z14" i="16"/>
  <c r="H12" i="19"/>
  <c r="Z18" i="16"/>
  <c r="H16" i="19"/>
  <c r="Z22" i="16"/>
  <c r="H20" i="19"/>
  <c r="Z26" i="16"/>
  <c r="H24" i="19"/>
  <c r="Z30" i="16"/>
  <c r="H28" i="19"/>
  <c r="Z34" i="16"/>
  <c r="H32" i="19"/>
  <c r="Z38" i="16"/>
  <c r="H36" i="19"/>
  <c r="Z42" i="16"/>
  <c r="H40" i="19"/>
  <c r="Z15" i="16"/>
  <c r="H13" i="19"/>
  <c r="Z19" i="16"/>
  <c r="H17" i="19"/>
  <c r="Z23" i="16"/>
  <c r="H21" i="19"/>
  <c r="Z27" i="16"/>
  <c r="H25" i="19"/>
  <c r="Z31" i="16"/>
  <c r="H29" i="19"/>
  <c r="Z35" i="16"/>
  <c r="H33" i="19"/>
  <c r="Z39" i="16"/>
  <c r="H37" i="19"/>
  <c r="Z43" i="16"/>
  <c r="H41" i="19"/>
  <c r="Z16" i="16"/>
  <c r="H14" i="19"/>
  <c r="Z20" i="16"/>
  <c r="H18" i="19"/>
  <c r="Z24" i="16"/>
  <c r="H22" i="19"/>
  <c r="Z28" i="16"/>
  <c r="H26" i="19"/>
  <c r="Z32" i="16"/>
  <c r="H30" i="19"/>
  <c r="Z36" i="16"/>
  <c r="H34" i="19"/>
  <c r="Z40" i="16"/>
  <c r="H38" i="19"/>
  <c r="AI10" i="49"/>
  <c r="AI14" i="49"/>
  <c r="AI18" i="49"/>
  <c r="AI22" i="49"/>
  <c r="AI26" i="49"/>
  <c r="AI30" i="49"/>
  <c r="AI34" i="49"/>
  <c r="AI38" i="49"/>
  <c r="D34" i="59"/>
  <c r="AI7" i="49"/>
  <c r="AI11" i="49"/>
  <c r="AI15" i="49"/>
  <c r="AI19" i="49"/>
  <c r="AI23" i="49"/>
  <c r="AI27" i="49"/>
  <c r="AI31" i="49"/>
  <c r="AI35" i="49"/>
  <c r="AI39" i="49"/>
  <c r="D35" i="59"/>
  <c r="AI8" i="49"/>
  <c r="AI12" i="49"/>
  <c r="AI16" i="49"/>
  <c r="AI20" i="49"/>
  <c r="AI24" i="49"/>
  <c r="AI28" i="49"/>
  <c r="AI32" i="49"/>
  <c r="AI36" i="49"/>
  <c r="AI9" i="49"/>
  <c r="AI13" i="49"/>
  <c r="AI17" i="49"/>
  <c r="AI21" i="49"/>
  <c r="AI25" i="49"/>
  <c r="AI29" i="49"/>
  <c r="AI33" i="49"/>
  <c r="AI38" i="57"/>
  <c r="N34" i="59"/>
  <c r="AI34" i="57"/>
  <c r="AI30" i="57"/>
  <c r="AI26" i="57"/>
  <c r="AI22" i="57"/>
  <c r="AI18" i="57"/>
  <c r="AI14" i="57"/>
  <c r="AI10" i="57"/>
  <c r="AI7" i="57"/>
  <c r="AI37" i="57"/>
  <c r="N33" i="59"/>
  <c r="AI33" i="57"/>
  <c r="AI29" i="57"/>
  <c r="AI25" i="57"/>
  <c r="AI21" i="57"/>
  <c r="AI17" i="57"/>
  <c r="AI13" i="57"/>
  <c r="AI9" i="57"/>
  <c r="AI23" i="57"/>
  <c r="AI39" i="57"/>
  <c r="N35" i="59"/>
  <c r="AI8" i="57"/>
  <c r="AI16" i="57"/>
  <c r="AI24" i="57"/>
  <c r="AI32" i="57"/>
  <c r="AI15" i="57"/>
  <c r="AI31" i="57"/>
  <c r="AI11" i="57"/>
  <c r="AI19" i="57"/>
  <c r="AI27" i="57"/>
  <c r="AI35" i="57"/>
  <c r="AI11" i="52"/>
  <c r="AI15" i="52"/>
  <c r="AI19" i="52"/>
  <c r="AI23" i="52"/>
  <c r="AI27" i="52"/>
  <c r="AI31" i="52"/>
  <c r="AI35" i="52"/>
  <c r="AI39" i="52"/>
  <c r="AI11" i="58"/>
  <c r="AI15" i="58"/>
  <c r="AI19" i="58"/>
  <c r="AI23" i="58"/>
  <c r="AI27" i="58"/>
  <c r="AI31" i="58"/>
  <c r="AI35" i="58"/>
  <c r="AI39" i="58"/>
  <c r="O35" i="59"/>
  <c r="AI11" i="56"/>
  <c r="AI15" i="56"/>
  <c r="AI19" i="56"/>
  <c r="AI23" i="56"/>
  <c r="AI27" i="56"/>
  <c r="AI31" i="56"/>
  <c r="AI35" i="56"/>
  <c r="AI39" i="56"/>
  <c r="M35" i="59"/>
  <c r="AI9" i="55"/>
  <c r="AI13" i="55"/>
  <c r="AI17" i="55"/>
  <c r="AI21" i="55"/>
  <c r="AI25" i="55"/>
  <c r="AI29" i="55"/>
  <c r="AI33" i="55"/>
  <c r="AI37" i="55"/>
  <c r="K33" i="59"/>
  <c r="AI11" i="54"/>
  <c r="AI15" i="54"/>
  <c r="AI19" i="54"/>
  <c r="AI23" i="54"/>
  <c r="AI27" i="54"/>
  <c r="AI31" i="54"/>
  <c r="AI35" i="54"/>
  <c r="AI39" i="54"/>
  <c r="J35" i="59"/>
  <c r="AI9" i="53"/>
  <c r="AI13" i="53"/>
  <c r="AI17" i="53"/>
  <c r="AI21" i="53"/>
  <c r="AI25" i="53"/>
  <c r="AI29" i="53"/>
  <c r="AI33" i="53"/>
  <c r="AI37" i="53"/>
  <c r="I33" i="59"/>
  <c r="AI8" i="52"/>
  <c r="AI12" i="52"/>
  <c r="AI16" i="52"/>
  <c r="AI20" i="52"/>
  <c r="AI24" i="52"/>
  <c r="AI28" i="52"/>
  <c r="AI32" i="52"/>
  <c r="AI8" i="58"/>
  <c r="AI12" i="58"/>
  <c r="AI16" i="58"/>
  <c r="AI20" i="58"/>
  <c r="AI24" i="58"/>
  <c r="AI28" i="58"/>
  <c r="AI32" i="58"/>
  <c r="AI8" i="56"/>
  <c r="AI12" i="56"/>
  <c r="AI16" i="56"/>
  <c r="AI20" i="56"/>
  <c r="AI24" i="56"/>
  <c r="AI28" i="56"/>
  <c r="AI32" i="56"/>
  <c r="AI7" i="55"/>
  <c r="AI10" i="55"/>
  <c r="AI14" i="55"/>
  <c r="AI18" i="55"/>
  <c r="AI22" i="55"/>
  <c r="AI26" i="55"/>
  <c r="AI30" i="55"/>
  <c r="AI34" i="55"/>
  <c r="AI38" i="55"/>
  <c r="K34" i="59"/>
  <c r="AI8" i="54"/>
  <c r="AI12" i="54"/>
  <c r="AI16" i="54"/>
  <c r="AI20" i="54"/>
  <c r="AI24" i="54"/>
  <c r="AI28" i="54"/>
  <c r="AI32" i="54"/>
  <c r="AI7" i="53"/>
  <c r="AI10" i="53"/>
  <c r="AI14" i="53"/>
  <c r="AI18" i="53"/>
  <c r="AI22" i="53"/>
  <c r="AI26" i="53"/>
  <c r="AI30" i="53"/>
  <c r="AI34" i="53"/>
  <c r="AI38" i="53"/>
  <c r="I34" i="59"/>
  <c r="AI11" i="55"/>
  <c r="AI15" i="55"/>
  <c r="AI19" i="55"/>
  <c r="AI23" i="55"/>
  <c r="AI27" i="55"/>
  <c r="AI31" i="55"/>
  <c r="AI35" i="55"/>
  <c r="AI11" i="53"/>
  <c r="AI15" i="53"/>
  <c r="AI19" i="53"/>
  <c r="AI23" i="53"/>
  <c r="AI27" i="53"/>
  <c r="AI31" i="53"/>
  <c r="AI35" i="53"/>
  <c r="AI11" i="51"/>
  <c r="AI15" i="51"/>
  <c r="AI19" i="51"/>
  <c r="AI23" i="51"/>
  <c r="AI27" i="51"/>
  <c r="AI31" i="51"/>
  <c r="AI35" i="51"/>
  <c r="AI9" i="50"/>
  <c r="AI13" i="50"/>
  <c r="AI17" i="50"/>
  <c r="AI21" i="50"/>
  <c r="AI25" i="50"/>
  <c r="AI29" i="50"/>
  <c r="AI33" i="50"/>
  <c r="AI37" i="50"/>
  <c r="E33" i="59"/>
  <c r="AI7" i="50"/>
  <c r="AI10" i="50"/>
  <c r="AI14" i="50"/>
  <c r="AI18" i="50"/>
  <c r="AI22" i="50"/>
  <c r="AI26" i="50"/>
  <c r="AI30" i="50"/>
  <c r="AI34" i="50"/>
  <c r="AI38" i="50"/>
  <c r="E34" i="59"/>
  <c r="AI11" i="50"/>
  <c r="AI15" i="50"/>
  <c r="AI19" i="50"/>
  <c r="AI23" i="50"/>
  <c r="AI27" i="50"/>
  <c r="AI31" i="50"/>
  <c r="AI35" i="50"/>
  <c r="E8" i="40"/>
  <c r="AX32" i="19"/>
  <c r="BU32" i="19"/>
  <c r="AX16" i="19"/>
  <c r="BU16" i="19"/>
  <c r="AX22" i="19"/>
  <c r="BU22" i="19"/>
  <c r="AX29" i="19"/>
  <c r="BU29" i="19"/>
  <c r="AX12" i="19"/>
  <c r="BU12" i="19"/>
  <c r="AX28" i="19"/>
  <c r="BU28" i="19"/>
  <c r="AX11" i="19"/>
  <c r="BU11" i="19"/>
  <c r="AX31" i="19"/>
  <c r="BU31" i="19"/>
  <c r="AX15" i="19"/>
  <c r="BU15" i="19"/>
  <c r="AX34" i="19"/>
  <c r="BU34" i="19"/>
  <c r="AX18" i="19"/>
  <c r="BU18" i="19"/>
  <c r="AX41" i="19"/>
  <c r="BU41" i="19"/>
  <c r="AX17" i="19"/>
  <c r="BU17" i="19"/>
  <c r="AX35" i="19"/>
  <c r="BU35" i="19"/>
  <c r="AX38" i="19"/>
  <c r="BU38" i="19"/>
  <c r="AX25" i="19"/>
  <c r="BU25" i="19"/>
  <c r="AX40" i="19"/>
  <c r="BU40" i="19"/>
  <c r="AX24" i="19"/>
  <c r="BU24" i="19"/>
  <c r="AX14" i="19"/>
  <c r="BU14" i="19"/>
  <c r="AX27" i="19"/>
  <c r="BU27" i="19"/>
  <c r="AX30" i="19"/>
  <c r="BU30" i="19"/>
  <c r="AX13" i="19"/>
  <c r="BU13" i="19"/>
  <c r="AX33" i="19"/>
  <c r="BU33" i="19"/>
  <c r="AX19" i="19"/>
  <c r="BU19" i="19"/>
  <c r="AX37" i="19"/>
  <c r="BU37" i="19"/>
  <c r="AX21" i="19"/>
  <c r="BU21" i="19"/>
  <c r="AX36" i="19"/>
  <c r="BU36" i="19"/>
  <c r="AX20" i="19"/>
  <c r="BU20" i="19"/>
  <c r="AX39" i="19"/>
  <c r="BU39" i="19"/>
  <c r="AX23" i="19"/>
  <c r="BU23" i="19"/>
  <c r="AX42" i="19"/>
  <c r="BU42" i="19"/>
  <c r="AX26" i="19"/>
  <c r="BU26" i="19"/>
  <c r="K18" i="19"/>
  <c r="AH18" i="19"/>
  <c r="K32" i="19"/>
  <c r="AH32" i="19"/>
  <c r="K27" i="19"/>
  <c r="AH27" i="19"/>
  <c r="K30" i="19"/>
  <c r="AH30" i="19"/>
  <c r="K14" i="19"/>
  <c r="AH14" i="19"/>
  <c r="K29" i="19"/>
  <c r="AH29" i="19"/>
  <c r="K13" i="19"/>
  <c r="AH13" i="19"/>
  <c r="K28" i="19"/>
  <c r="AH28" i="19"/>
  <c r="K12" i="19"/>
  <c r="AH12" i="19"/>
  <c r="K23" i="19"/>
  <c r="AH23" i="19"/>
  <c r="K11" i="19"/>
  <c r="AH11" i="19"/>
  <c r="K33" i="19"/>
  <c r="AH33" i="19"/>
  <c r="K39" i="19"/>
  <c r="AH39" i="19"/>
  <c r="K26" i="19"/>
  <c r="AH26" i="19"/>
  <c r="K41" i="19"/>
  <c r="AH41" i="19"/>
  <c r="K25" i="19"/>
  <c r="AH25" i="19"/>
  <c r="K40" i="19"/>
  <c r="AH40" i="19"/>
  <c r="K24" i="19"/>
  <c r="AH24" i="19"/>
  <c r="K31" i="19"/>
  <c r="AH31" i="19"/>
  <c r="K35" i="19"/>
  <c r="AH35" i="19"/>
  <c r="H10" i="19"/>
  <c r="K10" i="19"/>
  <c r="K34" i="19"/>
  <c r="AH34" i="19"/>
  <c r="K17" i="19"/>
  <c r="AH17" i="19"/>
  <c r="K16" i="19"/>
  <c r="AH16" i="19"/>
  <c r="K38" i="19"/>
  <c r="AH38" i="19"/>
  <c r="K22" i="19"/>
  <c r="AH22" i="19"/>
  <c r="K37" i="19"/>
  <c r="AH37" i="19"/>
  <c r="K21" i="19"/>
  <c r="AH21" i="19"/>
  <c r="K36" i="19"/>
  <c r="AH36" i="19"/>
  <c r="K20" i="19"/>
  <c r="AH20" i="19"/>
  <c r="K15" i="19"/>
  <c r="AH15" i="19"/>
  <c r="K19" i="19"/>
  <c r="AH19" i="19"/>
  <c r="L35" i="59"/>
  <c r="H34" i="59"/>
  <c r="H33" i="59"/>
  <c r="H35" i="59"/>
  <c r="C39" i="58"/>
  <c r="C35" i="59"/>
  <c r="B39" i="58"/>
  <c r="B35" i="59"/>
  <c r="C38" i="58"/>
  <c r="C34" i="59"/>
  <c r="B38" i="58"/>
  <c r="B34" i="59"/>
  <c r="C37" i="58"/>
  <c r="C33" i="59"/>
  <c r="B37" i="58"/>
  <c r="B33" i="59"/>
  <c r="C36" i="58"/>
  <c r="C32" i="59"/>
  <c r="B36" i="58"/>
  <c r="B32" i="59"/>
  <c r="C35" i="58"/>
  <c r="C31" i="59"/>
  <c r="B35" i="58"/>
  <c r="B31" i="59"/>
  <c r="C34" i="58"/>
  <c r="C30" i="59"/>
  <c r="B34" i="58"/>
  <c r="B30" i="59"/>
  <c r="C33" i="58"/>
  <c r="C29" i="59"/>
  <c r="B33" i="58"/>
  <c r="B29" i="59"/>
  <c r="C32" i="58"/>
  <c r="C28" i="59"/>
  <c r="B32" i="58"/>
  <c r="B28" i="59"/>
  <c r="C31" i="58"/>
  <c r="C27" i="59"/>
  <c r="B31" i="58"/>
  <c r="B27" i="59"/>
  <c r="C30" i="58"/>
  <c r="C26" i="59"/>
  <c r="B30" i="58"/>
  <c r="B26" i="59"/>
  <c r="C29" i="58"/>
  <c r="C25" i="59"/>
  <c r="B29" i="58"/>
  <c r="B25" i="59"/>
  <c r="C28" i="58"/>
  <c r="C24" i="59"/>
  <c r="B28" i="58"/>
  <c r="B24" i="59"/>
  <c r="C27" i="58"/>
  <c r="C23" i="59"/>
  <c r="B27" i="58"/>
  <c r="B23" i="59"/>
  <c r="C26" i="58"/>
  <c r="C22" i="59"/>
  <c r="B26" i="58"/>
  <c r="B22" i="59"/>
  <c r="C25" i="58"/>
  <c r="C21" i="59"/>
  <c r="B25" i="58"/>
  <c r="B21" i="59"/>
  <c r="C24" i="58"/>
  <c r="C20" i="59"/>
  <c r="B24" i="58"/>
  <c r="B20" i="59"/>
  <c r="C23" i="58"/>
  <c r="C19" i="59"/>
  <c r="B23" i="58"/>
  <c r="B19" i="59"/>
  <c r="C22" i="58"/>
  <c r="C18" i="59"/>
  <c r="B22" i="58"/>
  <c r="B18" i="59"/>
  <c r="C21" i="58"/>
  <c r="C17" i="59"/>
  <c r="B21" i="58"/>
  <c r="B17" i="59"/>
  <c r="C20" i="58"/>
  <c r="C16" i="59"/>
  <c r="B20" i="58"/>
  <c r="B16" i="59"/>
  <c r="C19" i="58"/>
  <c r="C15" i="59"/>
  <c r="B19" i="58"/>
  <c r="B15" i="59"/>
  <c r="C18" i="58"/>
  <c r="C14" i="59"/>
  <c r="B18" i="58"/>
  <c r="B14" i="59"/>
  <c r="C17" i="58"/>
  <c r="C13" i="59"/>
  <c r="B17" i="58"/>
  <c r="B13" i="59"/>
  <c r="C16" i="58"/>
  <c r="C12" i="59"/>
  <c r="B16" i="58"/>
  <c r="B12" i="59"/>
  <c r="C15" i="58"/>
  <c r="C11" i="59"/>
  <c r="B15" i="58"/>
  <c r="B11" i="59"/>
  <c r="C14" i="58"/>
  <c r="C10" i="59"/>
  <c r="B14" i="58"/>
  <c r="B10" i="59"/>
  <c r="C13" i="58"/>
  <c r="C9" i="59"/>
  <c r="B13" i="58"/>
  <c r="B9" i="59"/>
  <c r="C12" i="58"/>
  <c r="C8" i="59"/>
  <c r="B12" i="58"/>
  <c r="B8" i="59"/>
  <c r="C11" i="58"/>
  <c r="C7" i="59"/>
  <c r="B11" i="58"/>
  <c r="B7" i="59"/>
  <c r="C10" i="58"/>
  <c r="C6" i="59"/>
  <c r="B10" i="58"/>
  <c r="B6" i="59"/>
  <c r="C9" i="58"/>
  <c r="C5" i="59"/>
  <c r="B9" i="58"/>
  <c r="B5" i="59"/>
  <c r="C8" i="58"/>
  <c r="C4" i="59"/>
  <c r="B8" i="58"/>
  <c r="B4" i="59"/>
  <c r="C7" i="58"/>
  <c r="C3" i="59"/>
  <c r="B7" i="58"/>
  <c r="B3" i="59"/>
  <c r="C39" i="57"/>
  <c r="B39" i="57"/>
  <c r="C38" i="57"/>
  <c r="B38" i="57"/>
  <c r="C37" i="57"/>
  <c r="B37" i="57"/>
  <c r="C36" i="57"/>
  <c r="B36" i="57"/>
  <c r="C35" i="57"/>
  <c r="B35" i="57"/>
  <c r="C34" i="57"/>
  <c r="B34" i="57"/>
  <c r="C33" i="57"/>
  <c r="B33" i="57"/>
  <c r="C32" i="57"/>
  <c r="B32" i="57"/>
  <c r="C31" i="57"/>
  <c r="B31" i="57"/>
  <c r="C30" i="57"/>
  <c r="B30" i="57"/>
  <c r="C29" i="57"/>
  <c r="B29" i="57"/>
  <c r="C28" i="57"/>
  <c r="B28" i="57"/>
  <c r="C27" i="57"/>
  <c r="B27" i="57"/>
  <c r="C26" i="57"/>
  <c r="B26" i="57"/>
  <c r="C25" i="57"/>
  <c r="B25" i="57"/>
  <c r="C24" i="57"/>
  <c r="B24" i="57"/>
  <c r="C23" i="57"/>
  <c r="B23" i="57"/>
  <c r="C22" i="57"/>
  <c r="B22" i="57"/>
  <c r="C21" i="57"/>
  <c r="B21" i="57"/>
  <c r="C20" i="57"/>
  <c r="B20" i="57"/>
  <c r="C19" i="57"/>
  <c r="B19" i="57"/>
  <c r="C18" i="57"/>
  <c r="B18" i="57"/>
  <c r="C17" i="57"/>
  <c r="B17" i="57"/>
  <c r="C16" i="57"/>
  <c r="B16" i="57"/>
  <c r="C15" i="57"/>
  <c r="B15" i="57"/>
  <c r="C14" i="57"/>
  <c r="B14" i="57"/>
  <c r="C13" i="57"/>
  <c r="B13" i="57"/>
  <c r="C12" i="57"/>
  <c r="B12" i="57"/>
  <c r="C11" i="57"/>
  <c r="B11" i="57"/>
  <c r="C10" i="57"/>
  <c r="B10" i="57"/>
  <c r="C9" i="57"/>
  <c r="B9" i="57"/>
  <c r="C8" i="57"/>
  <c r="B8" i="57"/>
  <c r="C7" i="57"/>
  <c r="B7" i="57"/>
  <c r="C39" i="56"/>
  <c r="B39" i="56"/>
  <c r="C38" i="56"/>
  <c r="B38" i="56"/>
  <c r="C37" i="56"/>
  <c r="B37" i="56"/>
  <c r="C36" i="56"/>
  <c r="B36" i="56"/>
  <c r="C35" i="56"/>
  <c r="B35" i="56"/>
  <c r="C34" i="56"/>
  <c r="B34" i="56"/>
  <c r="C33" i="56"/>
  <c r="B33" i="56"/>
  <c r="C32" i="56"/>
  <c r="B32" i="56"/>
  <c r="C31" i="56"/>
  <c r="B31" i="56"/>
  <c r="C30" i="56"/>
  <c r="B30" i="56"/>
  <c r="C29" i="56"/>
  <c r="B29" i="56"/>
  <c r="C28" i="56"/>
  <c r="B28" i="56"/>
  <c r="C27" i="56"/>
  <c r="B27" i="56"/>
  <c r="C26" i="56"/>
  <c r="B26" i="56"/>
  <c r="C25" i="56"/>
  <c r="B25" i="56"/>
  <c r="C24" i="56"/>
  <c r="B24" i="56"/>
  <c r="C23" i="56"/>
  <c r="B23" i="56"/>
  <c r="C22" i="56"/>
  <c r="B22" i="56"/>
  <c r="C21" i="56"/>
  <c r="B21" i="56"/>
  <c r="C20" i="56"/>
  <c r="B20" i="56"/>
  <c r="C19" i="56"/>
  <c r="B19" i="56"/>
  <c r="C18" i="56"/>
  <c r="B18" i="56"/>
  <c r="C17" i="56"/>
  <c r="B17" i="56"/>
  <c r="C16" i="56"/>
  <c r="B16" i="56"/>
  <c r="C15" i="56"/>
  <c r="B15" i="56"/>
  <c r="C14" i="56"/>
  <c r="B14" i="56"/>
  <c r="C13" i="56"/>
  <c r="B13" i="56"/>
  <c r="C12" i="56"/>
  <c r="B12" i="56"/>
  <c r="C11" i="56"/>
  <c r="B11" i="56"/>
  <c r="C10" i="56"/>
  <c r="B10" i="56"/>
  <c r="C9" i="56"/>
  <c r="B9" i="56"/>
  <c r="C8" i="56"/>
  <c r="B8" i="56"/>
  <c r="C7" i="56"/>
  <c r="B7" i="56"/>
  <c r="C39" i="55"/>
  <c r="B39" i="55"/>
  <c r="C38" i="55"/>
  <c r="B38" i="55"/>
  <c r="C37" i="55"/>
  <c r="B37" i="55"/>
  <c r="C36" i="55"/>
  <c r="B36" i="55"/>
  <c r="C35" i="55"/>
  <c r="B35" i="55"/>
  <c r="C34" i="55"/>
  <c r="B34" i="55"/>
  <c r="C33" i="55"/>
  <c r="B33" i="55"/>
  <c r="C32" i="55"/>
  <c r="B32" i="55"/>
  <c r="C31" i="55"/>
  <c r="B31" i="55"/>
  <c r="C30" i="55"/>
  <c r="B30" i="55"/>
  <c r="C29" i="55"/>
  <c r="B29" i="55"/>
  <c r="C28" i="55"/>
  <c r="B28" i="55"/>
  <c r="C27" i="55"/>
  <c r="B27" i="55"/>
  <c r="C26" i="55"/>
  <c r="B26" i="55"/>
  <c r="C25" i="55"/>
  <c r="B25" i="55"/>
  <c r="C24" i="55"/>
  <c r="B24" i="55"/>
  <c r="C23" i="55"/>
  <c r="B23" i="55"/>
  <c r="C22" i="55"/>
  <c r="B22" i="55"/>
  <c r="C21" i="55"/>
  <c r="B21" i="55"/>
  <c r="C20" i="55"/>
  <c r="B20" i="55"/>
  <c r="C19" i="55"/>
  <c r="B19" i="55"/>
  <c r="C18" i="55"/>
  <c r="B18" i="55"/>
  <c r="C17" i="55"/>
  <c r="B17" i="55"/>
  <c r="C16" i="55"/>
  <c r="B16" i="55"/>
  <c r="C15" i="55"/>
  <c r="B15" i="55"/>
  <c r="C14" i="55"/>
  <c r="B14" i="55"/>
  <c r="C13" i="55"/>
  <c r="B13" i="55"/>
  <c r="C12" i="55"/>
  <c r="B12" i="55"/>
  <c r="C11" i="55"/>
  <c r="B11" i="55"/>
  <c r="C10" i="55"/>
  <c r="B10" i="55"/>
  <c r="C9" i="55"/>
  <c r="B9" i="55"/>
  <c r="C8" i="55"/>
  <c r="B8" i="55"/>
  <c r="C7" i="55"/>
  <c r="B7" i="55"/>
  <c r="C39" i="54"/>
  <c r="B39" i="54"/>
  <c r="C38" i="54"/>
  <c r="B38" i="54"/>
  <c r="C37" i="54"/>
  <c r="B37" i="54"/>
  <c r="C36" i="54"/>
  <c r="B36" i="54"/>
  <c r="C35" i="54"/>
  <c r="B35" i="54"/>
  <c r="C34" i="54"/>
  <c r="B34" i="54"/>
  <c r="C33" i="54"/>
  <c r="B33" i="54"/>
  <c r="C32" i="54"/>
  <c r="B32" i="54"/>
  <c r="C31" i="54"/>
  <c r="B31" i="54"/>
  <c r="C30" i="54"/>
  <c r="B30" i="54"/>
  <c r="C29" i="54"/>
  <c r="B29" i="54"/>
  <c r="C28" i="54"/>
  <c r="B28" i="54"/>
  <c r="C27" i="54"/>
  <c r="B27" i="54"/>
  <c r="C26" i="54"/>
  <c r="B26" i="54"/>
  <c r="C25" i="54"/>
  <c r="B25" i="54"/>
  <c r="C24" i="54"/>
  <c r="B24" i="54"/>
  <c r="C23" i="54"/>
  <c r="B23" i="54"/>
  <c r="C22" i="54"/>
  <c r="B22" i="54"/>
  <c r="C21" i="54"/>
  <c r="B21" i="54"/>
  <c r="C20" i="54"/>
  <c r="B20" i="54"/>
  <c r="C19" i="54"/>
  <c r="B19" i="54"/>
  <c r="C18" i="54"/>
  <c r="B18" i="54"/>
  <c r="C17" i="54"/>
  <c r="B17" i="54"/>
  <c r="C16" i="54"/>
  <c r="B16" i="54"/>
  <c r="C15" i="54"/>
  <c r="B15" i="54"/>
  <c r="C14" i="54"/>
  <c r="B14" i="54"/>
  <c r="C13" i="54"/>
  <c r="B13" i="54"/>
  <c r="C12" i="54"/>
  <c r="B12" i="54"/>
  <c r="C11" i="54"/>
  <c r="B11" i="54"/>
  <c r="C10" i="54"/>
  <c r="B10" i="54"/>
  <c r="C9" i="54"/>
  <c r="B9" i="54"/>
  <c r="C8" i="54"/>
  <c r="B8" i="54"/>
  <c r="C7" i="54"/>
  <c r="B7" i="54"/>
  <c r="C39" i="53"/>
  <c r="B39" i="53"/>
  <c r="C38" i="53"/>
  <c r="B38" i="53"/>
  <c r="C37" i="53"/>
  <c r="B37" i="53"/>
  <c r="C36" i="53"/>
  <c r="B36" i="53"/>
  <c r="C35" i="53"/>
  <c r="B35" i="53"/>
  <c r="C34" i="53"/>
  <c r="B34" i="53"/>
  <c r="C33" i="53"/>
  <c r="B33" i="53"/>
  <c r="C32" i="53"/>
  <c r="B32" i="53"/>
  <c r="C31" i="53"/>
  <c r="B31" i="53"/>
  <c r="C30" i="53"/>
  <c r="B30" i="53"/>
  <c r="C29" i="53"/>
  <c r="B29" i="53"/>
  <c r="C28" i="53"/>
  <c r="B28" i="53"/>
  <c r="C27" i="53"/>
  <c r="B27" i="53"/>
  <c r="C26" i="53"/>
  <c r="B26" i="53"/>
  <c r="C25" i="53"/>
  <c r="B25" i="53"/>
  <c r="C24" i="53"/>
  <c r="B24" i="53"/>
  <c r="C23" i="53"/>
  <c r="B23" i="53"/>
  <c r="C22" i="53"/>
  <c r="B22" i="53"/>
  <c r="C21" i="53"/>
  <c r="B21" i="53"/>
  <c r="C20" i="53"/>
  <c r="B20" i="53"/>
  <c r="C19" i="53"/>
  <c r="B19" i="53"/>
  <c r="C18" i="53"/>
  <c r="B18" i="53"/>
  <c r="C17" i="53"/>
  <c r="B17" i="53"/>
  <c r="C16" i="53"/>
  <c r="B16" i="53"/>
  <c r="C15" i="53"/>
  <c r="B15" i="53"/>
  <c r="C14" i="53"/>
  <c r="B14" i="53"/>
  <c r="C13" i="53"/>
  <c r="B13" i="53"/>
  <c r="C12" i="53"/>
  <c r="B12" i="53"/>
  <c r="C11" i="53"/>
  <c r="B11" i="53"/>
  <c r="C10" i="53"/>
  <c r="B10" i="53"/>
  <c r="C9" i="53"/>
  <c r="B9" i="53"/>
  <c r="C8" i="53"/>
  <c r="B8" i="53"/>
  <c r="C7" i="53"/>
  <c r="B7" i="53"/>
  <c r="C39" i="52"/>
  <c r="B39" i="52"/>
  <c r="C38" i="52"/>
  <c r="B38" i="52"/>
  <c r="C37" i="52"/>
  <c r="B37" i="52"/>
  <c r="C36" i="52"/>
  <c r="B36" i="52"/>
  <c r="C35" i="52"/>
  <c r="B35" i="52"/>
  <c r="C34" i="52"/>
  <c r="B34" i="52"/>
  <c r="C33" i="52"/>
  <c r="B33" i="52"/>
  <c r="C32" i="52"/>
  <c r="B32" i="52"/>
  <c r="C31" i="52"/>
  <c r="B31" i="52"/>
  <c r="C30" i="52"/>
  <c r="B30" i="52"/>
  <c r="C29" i="52"/>
  <c r="B29" i="52"/>
  <c r="C28" i="52"/>
  <c r="B28" i="52"/>
  <c r="C27" i="52"/>
  <c r="B27" i="52"/>
  <c r="C26" i="52"/>
  <c r="B26" i="52"/>
  <c r="C25" i="52"/>
  <c r="B25" i="52"/>
  <c r="C24" i="52"/>
  <c r="B24" i="52"/>
  <c r="C23" i="52"/>
  <c r="B23" i="52"/>
  <c r="C22" i="52"/>
  <c r="B22" i="52"/>
  <c r="C21" i="52"/>
  <c r="B21" i="52"/>
  <c r="C20" i="52"/>
  <c r="B20" i="52"/>
  <c r="C19" i="52"/>
  <c r="B19" i="52"/>
  <c r="C18" i="52"/>
  <c r="B18" i="52"/>
  <c r="C17" i="52"/>
  <c r="B17" i="52"/>
  <c r="C16" i="52"/>
  <c r="B16" i="52"/>
  <c r="C15" i="52"/>
  <c r="B15" i="52"/>
  <c r="C14" i="52"/>
  <c r="B14" i="52"/>
  <c r="C13" i="52"/>
  <c r="B13" i="52"/>
  <c r="C12" i="52"/>
  <c r="B12" i="52"/>
  <c r="C11" i="52"/>
  <c r="B11" i="52"/>
  <c r="C10" i="52"/>
  <c r="B10" i="52"/>
  <c r="C9" i="52"/>
  <c r="B9" i="52"/>
  <c r="C8" i="52"/>
  <c r="B8" i="52"/>
  <c r="C7" i="52"/>
  <c r="B7" i="52"/>
  <c r="C39" i="51"/>
  <c r="B39" i="51"/>
  <c r="C38" i="51"/>
  <c r="B38" i="51"/>
  <c r="C37" i="51"/>
  <c r="B37" i="51"/>
  <c r="C36" i="51"/>
  <c r="B36" i="51"/>
  <c r="C35" i="51"/>
  <c r="B35" i="51"/>
  <c r="C34" i="51"/>
  <c r="B34" i="51"/>
  <c r="C33" i="51"/>
  <c r="B33" i="51"/>
  <c r="C32" i="51"/>
  <c r="B32" i="51"/>
  <c r="C31" i="51"/>
  <c r="B31" i="51"/>
  <c r="C30" i="51"/>
  <c r="B30" i="51"/>
  <c r="C29" i="51"/>
  <c r="B29" i="51"/>
  <c r="C28" i="51"/>
  <c r="B28" i="51"/>
  <c r="C27" i="51"/>
  <c r="B27" i="51"/>
  <c r="C26" i="51"/>
  <c r="B26" i="51"/>
  <c r="C25" i="51"/>
  <c r="B25" i="51"/>
  <c r="C24" i="51"/>
  <c r="B24" i="51"/>
  <c r="C23" i="51"/>
  <c r="B23" i="51"/>
  <c r="C22" i="51"/>
  <c r="B22" i="51"/>
  <c r="C21" i="51"/>
  <c r="B21" i="51"/>
  <c r="C20" i="51"/>
  <c r="B20" i="51"/>
  <c r="C19" i="51"/>
  <c r="B19" i="51"/>
  <c r="C18" i="51"/>
  <c r="B18" i="51"/>
  <c r="C17" i="51"/>
  <c r="B17" i="51"/>
  <c r="C16" i="51"/>
  <c r="B16" i="51"/>
  <c r="C15" i="51"/>
  <c r="B15" i="51"/>
  <c r="C14" i="51"/>
  <c r="B14" i="51"/>
  <c r="C13" i="51"/>
  <c r="B13" i="51"/>
  <c r="C12" i="51"/>
  <c r="B12" i="51"/>
  <c r="C11" i="51"/>
  <c r="B11" i="51"/>
  <c r="C10" i="51"/>
  <c r="B10" i="51"/>
  <c r="C9" i="51"/>
  <c r="B9" i="51"/>
  <c r="C8" i="51"/>
  <c r="B8" i="51"/>
  <c r="C7" i="51"/>
  <c r="B7" i="51"/>
  <c r="C39" i="50"/>
  <c r="B39" i="50"/>
  <c r="C38" i="50"/>
  <c r="B38" i="50"/>
  <c r="C37" i="50"/>
  <c r="B37" i="50"/>
  <c r="C36" i="50"/>
  <c r="B36" i="50"/>
  <c r="C35" i="50"/>
  <c r="B35" i="50"/>
  <c r="C34" i="50"/>
  <c r="B34" i="50"/>
  <c r="C33" i="50"/>
  <c r="B33" i="50"/>
  <c r="C32" i="50"/>
  <c r="B32" i="50"/>
  <c r="C31" i="50"/>
  <c r="B31" i="50"/>
  <c r="C30" i="50"/>
  <c r="B30" i="50"/>
  <c r="C29" i="50"/>
  <c r="B29" i="50"/>
  <c r="C28" i="50"/>
  <c r="B28" i="50"/>
  <c r="C27" i="50"/>
  <c r="B27" i="50"/>
  <c r="C26" i="50"/>
  <c r="B26" i="50"/>
  <c r="C25" i="50"/>
  <c r="B25" i="50"/>
  <c r="C24" i="50"/>
  <c r="B24" i="50"/>
  <c r="C23" i="50"/>
  <c r="B23" i="50"/>
  <c r="C22" i="50"/>
  <c r="B22" i="50"/>
  <c r="C21" i="50"/>
  <c r="B21" i="50"/>
  <c r="C20" i="50"/>
  <c r="B20" i="50"/>
  <c r="C19" i="50"/>
  <c r="B19" i="50"/>
  <c r="C18" i="50"/>
  <c r="B18" i="50"/>
  <c r="C17" i="50"/>
  <c r="B17" i="50"/>
  <c r="C16" i="50"/>
  <c r="B16" i="50"/>
  <c r="C15" i="50"/>
  <c r="B15" i="50"/>
  <c r="C14" i="50"/>
  <c r="B14" i="50"/>
  <c r="C13" i="50"/>
  <c r="B13" i="50"/>
  <c r="C12" i="50"/>
  <c r="B12" i="50"/>
  <c r="C11" i="50"/>
  <c r="B11" i="50"/>
  <c r="C10" i="50"/>
  <c r="B10" i="50"/>
  <c r="C9" i="50"/>
  <c r="B9" i="50"/>
  <c r="C8" i="50"/>
  <c r="B8" i="50"/>
  <c r="C7" i="50"/>
  <c r="B7" i="50"/>
  <c r="P35" i="59"/>
  <c r="P33" i="59"/>
  <c r="L34" i="59"/>
  <c r="L33" i="59"/>
  <c r="P34" i="59"/>
  <c r="AI39" i="59"/>
  <c r="C39" i="49"/>
  <c r="B39" i="49"/>
  <c r="C38" i="49"/>
  <c r="B38" i="49"/>
  <c r="C37" i="49"/>
  <c r="B37" i="49"/>
  <c r="C36" i="49"/>
  <c r="B36" i="49"/>
  <c r="C35" i="49"/>
  <c r="B35" i="49"/>
  <c r="C34" i="49"/>
  <c r="B34" i="49"/>
  <c r="C33" i="49"/>
  <c r="B33" i="49"/>
  <c r="C32" i="49"/>
  <c r="B32" i="49"/>
  <c r="C31" i="49"/>
  <c r="B31" i="49"/>
  <c r="C30" i="49"/>
  <c r="B30" i="49"/>
  <c r="C29" i="49"/>
  <c r="B29" i="49"/>
  <c r="C28" i="49"/>
  <c r="B28" i="49"/>
  <c r="C27" i="49"/>
  <c r="B27" i="49"/>
  <c r="C26" i="49"/>
  <c r="B26" i="49"/>
  <c r="C25" i="49"/>
  <c r="B25" i="49"/>
  <c r="C24" i="49"/>
  <c r="B24" i="49"/>
  <c r="C23" i="49"/>
  <c r="B23" i="49"/>
  <c r="C22" i="49"/>
  <c r="B22" i="49"/>
  <c r="C21" i="49"/>
  <c r="B21" i="49"/>
  <c r="C20" i="49"/>
  <c r="B20" i="49"/>
  <c r="C19" i="49"/>
  <c r="B19" i="49"/>
  <c r="C18" i="49"/>
  <c r="B18" i="49"/>
  <c r="C17" i="49"/>
  <c r="B17" i="49"/>
  <c r="C16" i="49"/>
  <c r="B16" i="49"/>
  <c r="C15" i="49"/>
  <c r="B15" i="49"/>
  <c r="C14" i="49"/>
  <c r="B14" i="49"/>
  <c r="C13" i="49"/>
  <c r="B13" i="49"/>
  <c r="C12" i="49"/>
  <c r="B12" i="49"/>
  <c r="C11" i="49"/>
  <c r="B11" i="49"/>
  <c r="C10" i="49"/>
  <c r="B10" i="49"/>
  <c r="C9" i="49"/>
  <c r="B9" i="49"/>
  <c r="C8" i="49"/>
  <c r="B8" i="49"/>
  <c r="C7" i="49"/>
  <c r="B7" i="49"/>
  <c r="F13" i="40"/>
  <c r="G13" i="40"/>
  <c r="G10" i="40"/>
  <c r="F10" i="40"/>
  <c r="R13" i="40"/>
  <c r="AH13" i="40"/>
  <c r="S10" i="40"/>
  <c r="Q13" i="40"/>
  <c r="W13" i="40"/>
  <c r="L10" i="40"/>
  <c r="AB10" i="40"/>
  <c r="AG13" i="40"/>
  <c r="X13" i="40"/>
  <c r="M10" i="40"/>
  <c r="AC10" i="40"/>
  <c r="AH10" i="40"/>
  <c r="V13" i="40"/>
  <c r="W10" i="40"/>
  <c r="AC13" i="40"/>
  <c r="K13" i="40"/>
  <c r="AA13" i="40"/>
  <c r="P10" i="40"/>
  <c r="AF10" i="40"/>
  <c r="L13" i="40"/>
  <c r="AB13" i="40"/>
  <c r="Q10" i="40"/>
  <c r="AG10" i="40"/>
  <c r="V10" i="40"/>
  <c r="Z13" i="40"/>
  <c r="K10" i="40"/>
  <c r="AA10" i="40"/>
  <c r="N10" i="40"/>
  <c r="O13" i="40"/>
  <c r="AE13" i="40"/>
  <c r="T10" i="40"/>
  <c r="R10" i="40"/>
  <c r="P13" i="40"/>
  <c r="AF13" i="40"/>
  <c r="U10" i="40"/>
  <c r="N13" i="40"/>
  <c r="AD13" i="40"/>
  <c r="O10" i="40"/>
  <c r="AE10" i="40"/>
  <c r="Z10" i="40"/>
  <c r="S13" i="40"/>
  <c r="X10" i="40"/>
  <c r="Y13" i="40"/>
  <c r="AD10" i="40"/>
  <c r="T13" i="40"/>
  <c r="Y10" i="40"/>
  <c r="U13" i="40"/>
  <c r="M13" i="40"/>
  <c r="E13" i="40"/>
  <c r="E10" i="40"/>
  <c r="BU31" i="16"/>
  <c r="BT31" i="16"/>
  <c r="BT15" i="16"/>
  <c r="BU15" i="16"/>
  <c r="BU14" i="16"/>
  <c r="BT14" i="16"/>
  <c r="BT21" i="16"/>
  <c r="W43" i="4"/>
  <c r="V44" i="4"/>
  <c r="V45" i="4"/>
  <c r="V43" i="4"/>
  <c r="AV43" i="4"/>
  <c r="V46" i="4"/>
  <c r="AT44" i="4"/>
  <c r="AU43" i="4"/>
  <c r="AU44" i="4"/>
  <c r="AU46" i="4"/>
  <c r="AU45" i="4"/>
  <c r="V47" i="4"/>
  <c r="AT43" i="4"/>
  <c r="AT45" i="4"/>
  <c r="AT46" i="4"/>
  <c r="AU47" i="4"/>
  <c r="AT47" i="4"/>
  <c r="BA10" i="17"/>
  <c r="AZ10" i="17"/>
  <c r="BW8" i="17"/>
  <c r="AW8" i="18"/>
  <c r="AV12" i="18"/>
  <c r="BV39" i="17"/>
  <c r="BV35" i="17"/>
  <c r="BV31" i="17"/>
  <c r="BV27" i="17"/>
  <c r="BV23" i="17"/>
  <c r="BV19" i="17"/>
  <c r="BV15" i="17"/>
  <c r="BV11" i="17"/>
  <c r="BV40" i="17"/>
  <c r="BV28" i="17"/>
  <c r="BV20" i="17"/>
  <c r="BV12" i="17"/>
  <c r="BV9" i="17"/>
  <c r="BV38" i="17"/>
  <c r="BV34" i="17"/>
  <c r="BV30" i="17"/>
  <c r="BV26" i="17"/>
  <c r="BV22" i="17"/>
  <c r="BV18" i="17"/>
  <c r="BV14" i="17"/>
  <c r="BV10" i="17"/>
  <c r="CX10" i="19"/>
  <c r="DI10" i="19"/>
  <c r="BV41" i="17"/>
  <c r="BV37" i="17"/>
  <c r="BV33" i="17"/>
  <c r="BV29" i="17"/>
  <c r="BV25" i="17"/>
  <c r="BV21" i="17"/>
  <c r="BV17" i="17"/>
  <c r="BV13" i="17"/>
  <c r="BV36" i="17"/>
  <c r="BV32" i="17"/>
  <c r="BV24" i="17"/>
  <c r="BV16" i="17"/>
  <c r="AV10" i="18"/>
  <c r="AV11" i="18"/>
  <c r="DQ10" i="19"/>
  <c r="I21" i="40"/>
  <c r="M21" i="40"/>
  <c r="Q21" i="40"/>
  <c r="U21" i="40"/>
  <c r="Y21" i="40"/>
  <c r="AG21" i="40"/>
  <c r="K21" i="40"/>
  <c r="AA21" i="40"/>
  <c r="AE21" i="40"/>
  <c r="L21" i="40"/>
  <c r="AB21" i="40"/>
  <c r="F21" i="40"/>
  <c r="N21" i="40"/>
  <c r="V21" i="40"/>
  <c r="AD21" i="40"/>
  <c r="P21" i="40"/>
  <c r="AF21" i="40"/>
  <c r="Z21" i="40"/>
  <c r="J21" i="40"/>
  <c r="G21" i="40"/>
  <c r="O21" i="40"/>
  <c r="S21" i="40"/>
  <c r="W21" i="40"/>
  <c r="E21" i="40"/>
  <c r="H21" i="40"/>
  <c r="T21" i="40"/>
  <c r="X21" i="40"/>
  <c r="AC21" i="40"/>
  <c r="R21" i="40"/>
  <c r="AH21" i="40"/>
  <c r="C38" i="7"/>
  <c r="B38" i="7"/>
  <c r="C37" i="7"/>
  <c r="B37" i="7"/>
  <c r="C36" i="7"/>
  <c r="B36" i="7"/>
  <c r="C35" i="7"/>
  <c r="B35" i="7"/>
  <c r="C34" i="7"/>
  <c r="B34" i="7"/>
  <c r="C33" i="7"/>
  <c r="B33" i="7"/>
  <c r="C32" i="7"/>
  <c r="B32" i="7"/>
  <c r="C31" i="7"/>
  <c r="B31" i="7"/>
  <c r="C30" i="7"/>
  <c r="B30" i="7"/>
  <c r="C29" i="7"/>
  <c r="B29" i="7"/>
  <c r="C28" i="7"/>
  <c r="B28" i="7"/>
  <c r="C27" i="7"/>
  <c r="B27" i="7"/>
  <c r="C26" i="7"/>
  <c r="B26" i="7"/>
  <c r="C25" i="7"/>
  <c r="B25" i="7"/>
  <c r="C24" i="7"/>
  <c r="B24" i="7"/>
  <c r="C23" i="7"/>
  <c r="B23" i="7"/>
  <c r="C22" i="7"/>
  <c r="B22" i="7"/>
  <c r="C21" i="7"/>
  <c r="B21" i="7"/>
  <c r="C20" i="7"/>
  <c r="B20" i="7"/>
  <c r="C19" i="7"/>
  <c r="B19" i="7"/>
  <c r="C18" i="7"/>
  <c r="B18" i="7"/>
  <c r="C17" i="7"/>
  <c r="B17" i="7"/>
  <c r="C16" i="7"/>
  <c r="B16" i="7"/>
  <c r="C15" i="7"/>
  <c r="B15" i="7"/>
  <c r="C14" i="7"/>
  <c r="B14" i="7"/>
  <c r="C13" i="7"/>
  <c r="B13" i="7"/>
  <c r="C12" i="7"/>
  <c r="B12" i="7"/>
  <c r="C11" i="7"/>
  <c r="B11" i="7"/>
  <c r="C10" i="7"/>
  <c r="B10" i="7"/>
  <c r="C9" i="7"/>
  <c r="B9" i="7"/>
  <c r="C8" i="7"/>
  <c r="B8" i="7"/>
  <c r="C7" i="7"/>
  <c r="B7" i="7"/>
  <c r="C6" i="7"/>
  <c r="B6" i="7"/>
  <c r="AF12" i="40"/>
  <c r="AA12" i="40"/>
  <c r="K12" i="40"/>
  <c r="AH12" i="40"/>
  <c r="R12" i="40"/>
  <c r="X40" i="40"/>
  <c r="X12" i="40"/>
  <c r="Y12" i="40"/>
  <c r="I12" i="40"/>
  <c r="P12" i="40"/>
  <c r="W12" i="40"/>
  <c r="G12" i="40"/>
  <c r="AD12" i="40"/>
  <c r="N12" i="40"/>
  <c r="L40" i="40"/>
  <c r="L12" i="40"/>
  <c r="U12" i="40"/>
  <c r="E12" i="40"/>
  <c r="H12" i="40"/>
  <c r="S12" i="40"/>
  <c r="AB12" i="40"/>
  <c r="Z12" i="40"/>
  <c r="J12" i="40"/>
  <c r="AG12" i="40"/>
  <c r="Q12" i="40"/>
  <c r="AE40" i="40"/>
  <c r="AE12" i="40"/>
  <c r="O40" i="40"/>
  <c r="O12" i="40"/>
  <c r="T40" i="40"/>
  <c r="T12" i="40"/>
  <c r="V40" i="40"/>
  <c r="V12" i="40"/>
  <c r="F40" i="40"/>
  <c r="F12" i="40"/>
  <c r="AC40" i="40"/>
  <c r="AC12" i="40"/>
  <c r="M12" i="40"/>
  <c r="R40" i="40"/>
  <c r="W40" i="40"/>
  <c r="H40" i="40"/>
  <c r="AB40" i="40"/>
  <c r="J40" i="40"/>
  <c r="Q40" i="40"/>
  <c r="AH40" i="40"/>
  <c r="AA10" i="17"/>
  <c r="AB10" i="17"/>
  <c r="B10" i="17"/>
  <c r="AD40" i="40"/>
  <c r="I40" i="40"/>
  <c r="AA40" i="40"/>
  <c r="M40" i="40"/>
  <c r="N40" i="40"/>
  <c r="U40" i="40"/>
  <c r="AA25" i="40"/>
  <c r="AG25" i="40"/>
  <c r="AD25" i="40"/>
  <c r="Q25" i="40"/>
  <c r="H25" i="40"/>
  <c r="X25" i="40"/>
  <c r="K25" i="40"/>
  <c r="R25" i="40"/>
  <c r="AH25" i="40"/>
  <c r="S25" i="40"/>
  <c r="AC25" i="40"/>
  <c r="I25" i="40"/>
  <c r="F25" i="40"/>
  <c r="J25" i="40"/>
  <c r="AF25" i="40"/>
  <c r="AE25" i="40"/>
  <c r="V25" i="40"/>
  <c r="O25" i="40"/>
  <c r="T25" i="40"/>
  <c r="Y25" i="40"/>
  <c r="Z25" i="40"/>
  <c r="G25" i="40"/>
  <c r="U25" i="40"/>
  <c r="W25" i="40"/>
  <c r="L25" i="40"/>
  <c r="P40" i="40"/>
  <c r="G40" i="40"/>
  <c r="K40" i="40"/>
  <c r="Y40" i="40"/>
  <c r="AF40" i="40"/>
  <c r="AG40" i="40"/>
  <c r="Z40" i="40"/>
  <c r="S40" i="40"/>
  <c r="N25" i="40"/>
  <c r="M25" i="40"/>
  <c r="P25" i="40"/>
  <c r="E25" i="40"/>
  <c r="AB25" i="40"/>
  <c r="H28" i="40"/>
  <c r="F28" i="40"/>
  <c r="AD28" i="40"/>
  <c r="AH28" i="40"/>
  <c r="AA28" i="40"/>
  <c r="L28" i="40"/>
  <c r="AB28" i="40"/>
  <c r="J28" i="40"/>
  <c r="U28" i="40"/>
  <c r="G28" i="40"/>
  <c r="AG28" i="40"/>
  <c r="I28" i="40"/>
  <c r="O28" i="40"/>
  <c r="E26" i="40"/>
  <c r="E29" i="40"/>
  <c r="N28" i="40"/>
  <c r="AE28" i="40"/>
  <c r="Y28" i="40"/>
  <c r="R28" i="40"/>
  <c r="S28" i="40"/>
  <c r="P28" i="40"/>
  <c r="AF28" i="40"/>
  <c r="M28" i="40"/>
  <c r="AC28" i="40"/>
  <c r="V28" i="40"/>
  <c r="W28" i="40"/>
  <c r="T28" i="40"/>
  <c r="Q28" i="40"/>
  <c r="Z28" i="40"/>
  <c r="K28" i="40"/>
  <c r="X28" i="40"/>
  <c r="E28" i="40"/>
  <c r="J29" i="40"/>
  <c r="G26" i="40"/>
  <c r="H27" i="40"/>
  <c r="G27" i="40"/>
  <c r="I30" i="40"/>
  <c r="J26" i="40"/>
  <c r="G29" i="40"/>
  <c r="F30" i="40"/>
  <c r="J27" i="40"/>
  <c r="G30" i="40"/>
  <c r="F27" i="40"/>
  <c r="F26" i="40"/>
  <c r="I29" i="40"/>
  <c r="H29" i="40"/>
  <c r="H26" i="40"/>
  <c r="I26" i="40"/>
  <c r="I27" i="40"/>
  <c r="H30" i="40"/>
  <c r="J30" i="40"/>
  <c r="F29" i="40"/>
  <c r="E30" i="40"/>
  <c r="AH27" i="40"/>
  <c r="AD30" i="40"/>
  <c r="AG30" i="40"/>
  <c r="AF30" i="40"/>
  <c r="T29" i="40"/>
  <c r="N27" i="40"/>
  <c r="W29" i="40"/>
  <c r="AD26" i="40"/>
  <c r="Z29" i="40"/>
  <c r="Q26" i="40"/>
  <c r="S30" i="40"/>
  <c r="S29" i="40"/>
  <c r="M27" i="40"/>
  <c r="M26" i="40"/>
  <c r="L26" i="40"/>
  <c r="L29" i="40"/>
  <c r="AH30" i="40"/>
  <c r="U30" i="40"/>
  <c r="T30" i="40"/>
  <c r="AA30" i="40"/>
  <c r="K30" i="40"/>
  <c r="R27" i="40"/>
  <c r="N30" i="40"/>
  <c r="U27" i="40"/>
  <c r="Q30" i="40"/>
  <c r="P30" i="40"/>
  <c r="W27" i="40"/>
  <c r="AA26" i="40"/>
  <c r="N26" i="40"/>
  <c r="AB30" i="40"/>
  <c r="S27" i="40"/>
  <c r="AF29" i="40"/>
  <c r="Z27" i="40"/>
  <c r="Z26" i="40"/>
  <c r="AF27" i="40"/>
  <c r="X30" i="40"/>
  <c r="AE27" i="40"/>
  <c r="AE30" i="40"/>
  <c r="R30" i="40"/>
  <c r="AH29" i="40"/>
  <c r="AB27" i="40"/>
  <c r="AG29" i="40"/>
  <c r="AA27" i="40"/>
  <c r="X29" i="40"/>
  <c r="AE26" i="40"/>
  <c r="AA29" i="40"/>
  <c r="AH26" i="40"/>
  <c r="AD29" i="40"/>
  <c r="X27" i="40"/>
  <c r="AC29" i="40"/>
  <c r="T26" i="40"/>
  <c r="K26" i="40"/>
  <c r="AG27" i="40"/>
  <c r="AC30" i="40"/>
  <c r="T27" i="40"/>
  <c r="L30" i="40"/>
  <c r="AF26" i="40"/>
  <c r="P29" i="40"/>
  <c r="W26" i="40"/>
  <c r="Y30" i="40"/>
  <c r="P27" i="40"/>
  <c r="U29" i="40"/>
  <c r="O27" i="40"/>
  <c r="O30" i="40"/>
  <c r="V27" i="40"/>
  <c r="AE29" i="40"/>
  <c r="Y27" i="40"/>
  <c r="R29" i="40"/>
  <c r="L27" i="40"/>
  <c r="Q29" i="40"/>
  <c r="K27" i="40"/>
  <c r="E27" i="40"/>
  <c r="O26" i="40"/>
  <c r="K29" i="40"/>
  <c r="R26" i="40"/>
  <c r="N29" i="40"/>
  <c r="U26" i="40"/>
  <c r="M29" i="40"/>
  <c r="W30" i="40"/>
  <c r="AD27" i="40"/>
  <c r="Z30" i="40"/>
  <c r="Q27" i="40"/>
  <c r="M30" i="40"/>
  <c r="AG26" i="40"/>
  <c r="Y29" i="40"/>
  <c r="P26" i="40"/>
  <c r="V30" i="40"/>
  <c r="AC27" i="40"/>
  <c r="V29" i="40"/>
  <c r="AC26" i="40"/>
  <c r="AB26" i="40"/>
  <c r="AB29" i="40"/>
  <c r="S26" i="40"/>
  <c r="O29" i="40"/>
  <c r="V26" i="40"/>
  <c r="Y26" i="40"/>
  <c r="X26" i="40"/>
  <c r="Z11" i="16"/>
  <c r="AV43" i="16"/>
  <c r="AV44" i="16"/>
  <c r="AV42" i="16"/>
  <c r="AA43" i="16"/>
  <c r="AA44" i="16"/>
  <c r="AA42" i="16"/>
  <c r="AV12" i="16"/>
  <c r="AA12" i="16"/>
  <c r="F42" i="40"/>
  <c r="G39" i="40"/>
  <c r="I42" i="40"/>
  <c r="J44" i="40"/>
  <c r="I39" i="40"/>
  <c r="H44" i="40"/>
  <c r="H39" i="40"/>
  <c r="F39" i="40"/>
  <c r="J42" i="40"/>
  <c r="G44" i="40"/>
  <c r="G42" i="40"/>
  <c r="J39" i="40"/>
  <c r="I44" i="40"/>
  <c r="H42" i="40"/>
  <c r="F44" i="40"/>
  <c r="E35" i="40"/>
  <c r="J35" i="40"/>
  <c r="Z35" i="40"/>
  <c r="AD35" i="40"/>
  <c r="R35" i="40"/>
  <c r="AF35" i="40"/>
  <c r="F35" i="40"/>
  <c r="P35" i="40"/>
  <c r="AA35" i="40"/>
  <c r="L35" i="40"/>
  <c r="U35" i="40"/>
  <c r="X35" i="40"/>
  <c r="Y35" i="40"/>
  <c r="W35" i="40"/>
  <c r="AB35" i="40"/>
  <c r="Q35" i="40"/>
  <c r="O35" i="40"/>
  <c r="T35" i="40"/>
  <c r="AE35" i="40"/>
  <c r="K31" i="40"/>
  <c r="I31" i="40"/>
  <c r="AD31" i="40"/>
  <c r="L31" i="40"/>
  <c r="AE31" i="40"/>
  <c r="Q31" i="40"/>
  <c r="AF31" i="40"/>
  <c r="N31" i="40"/>
  <c r="H31" i="40"/>
  <c r="W31" i="40"/>
  <c r="M31" i="40"/>
  <c r="AB31" i="40"/>
  <c r="E44" i="40"/>
  <c r="AC44" i="40"/>
  <c r="Q44" i="40"/>
  <c r="V39" i="40"/>
  <c r="M39" i="40"/>
  <c r="W39" i="40"/>
  <c r="K44" i="40"/>
  <c r="Y44" i="40"/>
  <c r="V44" i="40"/>
  <c r="P44" i="40"/>
  <c r="T44" i="40"/>
  <c r="AG44" i="40"/>
  <c r="X44" i="40"/>
  <c r="AA44" i="40"/>
  <c r="AB44" i="40"/>
  <c r="R39" i="40"/>
  <c r="AE44" i="40"/>
  <c r="AF44" i="40"/>
  <c r="Z44" i="40"/>
  <c r="S44" i="40"/>
  <c r="W44" i="40"/>
  <c r="Q39" i="40"/>
  <c r="N39" i="40"/>
  <c r="K39" i="40"/>
  <c r="T39" i="40"/>
  <c r="AH39" i="40"/>
  <c r="M44" i="40"/>
  <c r="S39" i="40"/>
  <c r="AG39" i="40"/>
  <c r="AH44" i="40"/>
  <c r="Z39" i="40"/>
  <c r="L44" i="40"/>
  <c r="O44" i="40"/>
  <c r="AD44" i="40"/>
  <c r="O39" i="40"/>
  <c r="Y39" i="40"/>
  <c r="L39" i="40"/>
  <c r="AC39" i="40"/>
  <c r="AE39" i="40"/>
  <c r="X39" i="40"/>
  <c r="AB39" i="40"/>
  <c r="P39" i="40"/>
  <c r="U44" i="40"/>
  <c r="R44" i="40"/>
  <c r="AA39" i="40"/>
  <c r="U39" i="40"/>
  <c r="N44" i="40"/>
  <c r="AF39" i="40"/>
  <c r="AD39" i="40"/>
  <c r="I35" i="40"/>
  <c r="M35" i="40"/>
  <c r="AC35" i="40"/>
  <c r="AG35" i="40"/>
  <c r="N35" i="40"/>
  <c r="V35" i="40"/>
  <c r="AH35" i="40"/>
  <c r="G35" i="40"/>
  <c r="K35" i="40"/>
  <c r="S35" i="40"/>
  <c r="H35" i="40"/>
  <c r="U31" i="40"/>
  <c r="Y31" i="40"/>
  <c r="AC31" i="40"/>
  <c r="AG31" i="40"/>
  <c r="T31" i="40"/>
  <c r="F31" i="40"/>
  <c r="J31" i="40"/>
  <c r="R31" i="40"/>
  <c r="V31" i="40"/>
  <c r="Z31" i="40"/>
  <c r="AH31" i="40"/>
  <c r="G31" i="40"/>
  <c r="O31" i="40"/>
  <c r="S31" i="40"/>
  <c r="AA31" i="40"/>
  <c r="P31" i="40"/>
  <c r="X31" i="40"/>
  <c r="E31" i="40"/>
  <c r="E18" i="40"/>
  <c r="F18" i="40"/>
  <c r="G18" i="40"/>
  <c r="I18" i="40"/>
  <c r="J18" i="40"/>
  <c r="I19" i="40"/>
  <c r="H19" i="40"/>
  <c r="F19" i="40"/>
  <c r="J19" i="40"/>
  <c r="G19" i="40"/>
  <c r="H18" i="40"/>
  <c r="V18" i="40"/>
  <c r="L18" i="40"/>
  <c r="M18" i="40"/>
  <c r="Y18" i="40"/>
  <c r="N18" i="40"/>
  <c r="P18" i="40"/>
  <c r="AH9" i="40"/>
  <c r="AC9" i="40"/>
  <c r="O9" i="40"/>
  <c r="N9" i="40"/>
  <c r="R11" i="40"/>
  <c r="M11" i="40"/>
  <c r="AB11" i="40"/>
  <c r="AD11" i="40"/>
  <c r="Y11" i="40"/>
  <c r="AA9" i="40"/>
  <c r="AG9" i="40"/>
  <c r="AF9" i="40"/>
  <c r="S19" i="40"/>
  <c r="M19" i="40"/>
  <c r="Z19" i="40"/>
  <c r="V19" i="40"/>
  <c r="K19" i="40"/>
  <c r="Q19" i="40"/>
  <c r="AG18" i="40"/>
  <c r="W18" i="40"/>
  <c r="X18" i="40"/>
  <c r="T18" i="40"/>
  <c r="R18" i="40"/>
  <c r="AA18" i="40"/>
  <c r="R9" i="40"/>
  <c r="AG11" i="40"/>
  <c r="AB9" i="40"/>
  <c r="O11" i="40"/>
  <c r="L9" i="40"/>
  <c r="AE11" i="40"/>
  <c r="L11" i="40"/>
  <c r="N11" i="40"/>
  <c r="S11" i="40"/>
  <c r="V9" i="40"/>
  <c r="Q9" i="40"/>
  <c r="P9" i="40"/>
  <c r="AD19" i="40"/>
  <c r="X19" i="40"/>
  <c r="Y19" i="40"/>
  <c r="U19" i="40"/>
  <c r="AH19" i="40"/>
  <c r="AB19" i="40"/>
  <c r="E11" i="40"/>
  <c r="Q18" i="40"/>
  <c r="Z18" i="40"/>
  <c r="S18" i="40"/>
  <c r="AE18" i="40"/>
  <c r="U18" i="40"/>
  <c r="K18" i="40"/>
  <c r="V11" i="40"/>
  <c r="Q11" i="40"/>
  <c r="AF11" i="40"/>
  <c r="AD9" i="40"/>
  <c r="Y9" i="40"/>
  <c r="K9" i="40"/>
  <c r="M9" i="40"/>
  <c r="W9" i="40"/>
  <c r="T9" i="40"/>
  <c r="Z11" i="40"/>
  <c r="U11" i="40"/>
  <c r="T11" i="40"/>
  <c r="N19" i="40"/>
  <c r="W19" i="40"/>
  <c r="T19" i="40"/>
  <c r="AF19" i="40"/>
  <c r="R19" i="40"/>
  <c r="L19" i="40"/>
  <c r="E9" i="40"/>
  <c r="AD18" i="40"/>
  <c r="AB18" i="40"/>
  <c r="AC18" i="40"/>
  <c r="AH18" i="40"/>
  <c r="O18" i="40"/>
  <c r="AF18" i="40"/>
  <c r="W11" i="40"/>
  <c r="K11" i="40"/>
  <c r="S9" i="40"/>
  <c r="P11" i="40"/>
  <c r="AH11" i="40"/>
  <c r="AC11" i="40"/>
  <c r="X9" i="40"/>
  <c r="Z9" i="40"/>
  <c r="U9" i="40"/>
  <c r="X11" i="40"/>
  <c r="AA11" i="40"/>
  <c r="AE9" i="40"/>
  <c r="AA19" i="40"/>
  <c r="AC19" i="40"/>
  <c r="AE19" i="40"/>
  <c r="O19" i="40"/>
  <c r="P19" i="40"/>
  <c r="AG19" i="40"/>
  <c r="E19" i="40"/>
  <c r="E39" i="40"/>
  <c r="J38" i="40"/>
  <c r="H46" i="40"/>
  <c r="H38" i="40"/>
  <c r="H43" i="40"/>
  <c r="G43" i="40"/>
  <c r="G38" i="40"/>
  <c r="F38" i="40"/>
  <c r="I38" i="40"/>
  <c r="F43" i="40"/>
  <c r="J43" i="40"/>
  <c r="I43" i="40"/>
  <c r="H20" i="40"/>
  <c r="Q20" i="40"/>
  <c r="S20" i="40"/>
  <c r="I20" i="40"/>
  <c r="N20" i="40"/>
  <c r="F20" i="40"/>
  <c r="M20" i="40"/>
  <c r="AC20" i="40"/>
  <c r="AH20" i="40"/>
  <c r="AG38" i="40"/>
  <c r="O38" i="40"/>
  <c r="AC38" i="40"/>
  <c r="AE42" i="40"/>
  <c r="Z42" i="40"/>
  <c r="R38" i="40"/>
  <c r="T38" i="40"/>
  <c r="N38" i="40"/>
  <c r="T42" i="40"/>
  <c r="M42" i="40"/>
  <c r="Y42" i="40"/>
  <c r="AB38" i="40"/>
  <c r="U38" i="40"/>
  <c r="X38" i="40"/>
  <c r="P42" i="40"/>
  <c r="V42" i="40"/>
  <c r="Q38" i="40"/>
  <c r="V38" i="40"/>
  <c r="M38" i="40"/>
  <c r="AF42" i="40"/>
  <c r="AA42" i="40"/>
  <c r="N42" i="40"/>
  <c r="AC42" i="40"/>
  <c r="X41" i="40"/>
  <c r="AC41" i="40"/>
  <c r="P41" i="40"/>
  <c r="K41" i="40"/>
  <c r="AF43" i="40"/>
  <c r="AH43" i="40"/>
  <c r="AB43" i="40"/>
  <c r="U41" i="40"/>
  <c r="AF41" i="40"/>
  <c r="V41" i="40"/>
  <c r="U43" i="40"/>
  <c r="S43" i="40"/>
  <c r="Q43" i="40"/>
  <c r="N41" i="40"/>
  <c r="AE41" i="40"/>
  <c r="O41" i="40"/>
  <c r="AG41" i="40"/>
  <c r="AA43" i="40"/>
  <c r="T43" i="40"/>
  <c r="W43" i="40"/>
  <c r="AD41" i="40"/>
  <c r="M41" i="40"/>
  <c r="P43" i="40"/>
  <c r="Y43" i="40"/>
  <c r="L43" i="40"/>
  <c r="P38" i="40"/>
  <c r="AE38" i="40"/>
  <c r="AA38" i="40"/>
  <c r="U42" i="40"/>
  <c r="X42" i="40"/>
  <c r="S42" i="40"/>
  <c r="L38" i="40"/>
  <c r="AF38" i="40"/>
  <c r="W38" i="40"/>
  <c r="W42" i="40"/>
  <c r="K42" i="40"/>
  <c r="AD42" i="40"/>
  <c r="AH38" i="40"/>
  <c r="Y38" i="40"/>
  <c r="AD38" i="40"/>
  <c r="Q42" i="40"/>
  <c r="L42" i="40"/>
  <c r="AB42" i="40"/>
  <c r="R42" i="40"/>
  <c r="K38" i="40"/>
  <c r="Z38" i="40"/>
  <c r="S38" i="40"/>
  <c r="AG42" i="40"/>
  <c r="O42" i="40"/>
  <c r="AH42" i="40"/>
  <c r="E46" i="40"/>
  <c r="E38" i="40"/>
  <c r="AA41" i="40"/>
  <c r="AH41" i="40"/>
  <c r="W41" i="40"/>
  <c r="O43" i="40"/>
  <c r="AC43" i="40"/>
  <c r="AD43" i="40"/>
  <c r="T41" i="40"/>
  <c r="Z41" i="40"/>
  <c r="Q41" i="40"/>
  <c r="K43" i="40"/>
  <c r="AE43" i="40"/>
  <c r="Z43" i="40"/>
  <c r="S41" i="40"/>
  <c r="L41" i="40"/>
  <c r="R43" i="40"/>
  <c r="X43" i="40"/>
  <c r="AG43" i="40"/>
  <c r="Y41" i="40"/>
  <c r="AB41" i="40"/>
  <c r="R41" i="40"/>
  <c r="N43" i="40"/>
  <c r="M43" i="40"/>
  <c r="V43" i="40"/>
  <c r="G20" i="40"/>
  <c r="R20" i="40"/>
  <c r="L20" i="40"/>
  <c r="W20" i="40"/>
  <c r="J20" i="40"/>
  <c r="U20" i="40"/>
  <c r="Y20" i="40"/>
  <c r="AB20" i="40"/>
  <c r="AD20" i="40"/>
  <c r="X20" i="40"/>
  <c r="AE20" i="40"/>
  <c r="V20" i="40"/>
  <c r="AG20" i="40"/>
  <c r="Z20" i="40"/>
  <c r="P20" i="40"/>
  <c r="AA20" i="40"/>
  <c r="K20" i="40"/>
  <c r="AF20" i="40"/>
  <c r="T20" i="40"/>
  <c r="O20" i="40"/>
  <c r="AB14" i="40"/>
  <c r="X14" i="40"/>
  <c r="L14" i="40"/>
  <c r="Y14" i="40"/>
  <c r="T14" i="40"/>
  <c r="E20" i="40"/>
  <c r="E41" i="40"/>
  <c r="E40" i="40"/>
  <c r="AC36" i="40"/>
  <c r="T36" i="40"/>
  <c r="AG14" i="40"/>
  <c r="Z14" i="40"/>
  <c r="F46" i="40"/>
  <c r="W14" i="40"/>
  <c r="R36" i="40"/>
  <c r="S36" i="40"/>
  <c r="I46" i="40"/>
  <c r="G46" i="40"/>
  <c r="J46" i="40"/>
  <c r="I36" i="40"/>
  <c r="M36" i="40"/>
  <c r="N36" i="40"/>
  <c r="AB36" i="40"/>
  <c r="H14" i="40"/>
  <c r="J14" i="40"/>
  <c r="M14" i="40"/>
  <c r="P46" i="40"/>
  <c r="AF46" i="40"/>
  <c r="Z46" i="40"/>
  <c r="AD46" i="40"/>
  <c r="S46" i="40"/>
  <c r="K46" i="40"/>
  <c r="Y46" i="40"/>
  <c r="AE46" i="40"/>
  <c r="V46" i="40"/>
  <c r="X46" i="40"/>
  <c r="AB46" i="40"/>
  <c r="N46" i="40"/>
  <c r="R46" i="40"/>
  <c r="O46" i="40"/>
  <c r="AH46" i="40"/>
  <c r="W46" i="40"/>
  <c r="L46" i="40"/>
  <c r="AA46" i="40"/>
  <c r="M46" i="40"/>
  <c r="Q46" i="40"/>
  <c r="U46" i="40"/>
  <c r="T46" i="40"/>
  <c r="AC46" i="40"/>
  <c r="AG46" i="40"/>
  <c r="E36" i="40"/>
  <c r="E14" i="40"/>
  <c r="F36" i="40"/>
  <c r="F14" i="40"/>
  <c r="K36" i="40"/>
  <c r="K14" i="40"/>
  <c r="AD36" i="40"/>
  <c r="AD14" i="40"/>
  <c r="AH36" i="40"/>
  <c r="AH14" i="40"/>
  <c r="U36" i="40"/>
  <c r="U14" i="40"/>
  <c r="Q36" i="40"/>
  <c r="Q14" i="40"/>
  <c r="AC14" i="40"/>
  <c r="AF36" i="40"/>
  <c r="AF14" i="40"/>
  <c r="AA36" i="40"/>
  <c r="AA14" i="40"/>
  <c r="N14" i="40"/>
  <c r="R14" i="40"/>
  <c r="P36" i="40"/>
  <c r="P14" i="40"/>
  <c r="V36" i="40"/>
  <c r="V14" i="40"/>
  <c r="AE36" i="40"/>
  <c r="AE14" i="40"/>
  <c r="O36" i="40"/>
  <c r="O14" i="40"/>
  <c r="I14" i="40"/>
  <c r="G36" i="40"/>
  <c r="G14" i="40"/>
  <c r="S14" i="40"/>
  <c r="Z36" i="40"/>
  <c r="AG36" i="40"/>
  <c r="W36" i="40"/>
  <c r="H36" i="40"/>
  <c r="J36" i="40"/>
  <c r="Y36" i="40"/>
  <c r="L36" i="40"/>
  <c r="X36" i="40"/>
  <c r="C12" i="16"/>
  <c r="B12" i="16"/>
  <c r="E43" i="40"/>
  <c r="Q23" i="6"/>
  <c r="C10" i="18"/>
  <c r="B10" i="18"/>
  <c r="V8" i="18"/>
  <c r="AI8" i="18"/>
  <c r="C10" i="17"/>
  <c r="X10" i="17"/>
  <c r="AX8" i="17"/>
  <c r="AW9" i="17"/>
  <c r="AW40" i="17"/>
  <c r="AW36" i="17"/>
  <c r="AW32" i="17"/>
  <c r="AW28" i="17"/>
  <c r="AW24" i="17"/>
  <c r="AW20" i="17"/>
  <c r="AW16" i="17"/>
  <c r="AW12" i="17"/>
  <c r="AW37" i="17"/>
  <c r="AW25" i="17"/>
  <c r="AW17" i="17"/>
  <c r="AW39" i="17"/>
  <c r="AW35" i="17"/>
  <c r="AW31" i="17"/>
  <c r="AW27" i="17"/>
  <c r="AW23" i="17"/>
  <c r="AW19" i="17"/>
  <c r="AW15" i="17"/>
  <c r="AW11" i="17"/>
  <c r="AW33" i="17"/>
  <c r="AW42" i="17"/>
  <c r="AW38" i="17"/>
  <c r="AW34" i="17"/>
  <c r="AW30" i="17"/>
  <c r="AW26" i="17"/>
  <c r="AW22" i="17"/>
  <c r="AW18" i="17"/>
  <c r="AW14" i="17"/>
  <c r="AW10" i="17"/>
  <c r="AW41" i="17"/>
  <c r="AW29" i="17"/>
  <c r="AW21" i="17"/>
  <c r="AW13" i="17"/>
  <c r="X42" i="17"/>
  <c r="X41" i="17"/>
  <c r="BV42" i="17"/>
  <c r="X40" i="17"/>
  <c r="T42" i="18"/>
  <c r="U42" i="18"/>
  <c r="AV40" i="18"/>
  <c r="AV36" i="18"/>
  <c r="AV32" i="18"/>
  <c r="AV28" i="18"/>
  <c r="AV24" i="18"/>
  <c r="AV20" i="18"/>
  <c r="AV16" i="18"/>
  <c r="AV39" i="18"/>
  <c r="AV35" i="18"/>
  <c r="AV31" i="18"/>
  <c r="AV27" i="18"/>
  <c r="AV23" i="18"/>
  <c r="AV19" i="18"/>
  <c r="AV15" i="18"/>
  <c r="AV29" i="18"/>
  <c r="AV21" i="18"/>
  <c r="AV13" i="18"/>
  <c r="AV42" i="18"/>
  <c r="AV38" i="18"/>
  <c r="AV34" i="18"/>
  <c r="AV30" i="18"/>
  <c r="AV26" i="18"/>
  <c r="AV22" i="18"/>
  <c r="AV18" i="18"/>
  <c r="AV14" i="18"/>
  <c r="AV41" i="18"/>
  <c r="AV37" i="18"/>
  <c r="AV33" i="18"/>
  <c r="AV25" i="18"/>
  <c r="AV17" i="18"/>
  <c r="AV9" i="18"/>
  <c r="X36" i="17"/>
  <c r="X32" i="17"/>
  <c r="X28" i="17"/>
  <c r="X24" i="17"/>
  <c r="X20" i="17"/>
  <c r="X16" i="17"/>
  <c r="X12" i="17"/>
  <c r="X33" i="17"/>
  <c r="X39" i="17"/>
  <c r="X35" i="17"/>
  <c r="X31" i="17"/>
  <c r="X27" i="17"/>
  <c r="X23" i="17"/>
  <c r="X19" i="17"/>
  <c r="X15" i="17"/>
  <c r="X11" i="17"/>
  <c r="X25" i="17"/>
  <c r="X17" i="17"/>
  <c r="X38" i="17"/>
  <c r="X34" i="17"/>
  <c r="X30" i="17"/>
  <c r="X26" i="17"/>
  <c r="X22" i="17"/>
  <c r="X18" i="17"/>
  <c r="X14" i="17"/>
  <c r="X37" i="17"/>
  <c r="X29" i="17"/>
  <c r="X21" i="17"/>
  <c r="X13" i="17"/>
  <c r="T9" i="18"/>
  <c r="T14" i="18"/>
  <c r="U14" i="18"/>
  <c r="T18" i="18"/>
  <c r="U18" i="18"/>
  <c r="T22" i="18"/>
  <c r="U22" i="18"/>
  <c r="T26" i="18"/>
  <c r="U26" i="18"/>
  <c r="T30" i="18"/>
  <c r="U30" i="18"/>
  <c r="T34" i="18"/>
  <c r="U34" i="18"/>
  <c r="T38" i="18"/>
  <c r="AH39" i="18"/>
  <c r="AH35" i="18"/>
  <c r="AH31" i="18"/>
  <c r="AH27" i="18"/>
  <c r="AH23" i="18"/>
  <c r="AH19" i="18"/>
  <c r="AH15" i="18"/>
  <c r="T35" i="18"/>
  <c r="U35" i="18"/>
  <c r="AH42" i="18"/>
  <c r="AH38" i="18"/>
  <c r="AH34" i="18"/>
  <c r="AH30" i="18"/>
  <c r="AH26" i="18"/>
  <c r="AH22" i="18"/>
  <c r="T13" i="18"/>
  <c r="U13" i="18"/>
  <c r="T17" i="18"/>
  <c r="U17" i="18"/>
  <c r="T21" i="18"/>
  <c r="U21" i="18"/>
  <c r="T25" i="18"/>
  <c r="U25" i="18"/>
  <c r="T29" i="18"/>
  <c r="U29" i="18"/>
  <c r="T33" i="18"/>
  <c r="U33" i="18"/>
  <c r="T37" i="18"/>
  <c r="U37" i="18"/>
  <c r="AH40" i="18"/>
  <c r="AH36" i="18"/>
  <c r="AH32" i="18"/>
  <c r="AH28" i="18"/>
  <c r="AH24" i="18"/>
  <c r="AH20" i="18"/>
  <c r="AH16" i="18"/>
  <c r="T41" i="18"/>
  <c r="T11" i="18"/>
  <c r="U11" i="18"/>
  <c r="T15" i="18"/>
  <c r="U15" i="18"/>
  <c r="T19" i="18"/>
  <c r="U19" i="18"/>
  <c r="T23" i="18"/>
  <c r="U23" i="18"/>
  <c r="AH14" i="18"/>
  <c r="T12" i="18"/>
  <c r="U12" i="18"/>
  <c r="T16" i="18"/>
  <c r="U16" i="18"/>
  <c r="T20" i="18"/>
  <c r="U20" i="18"/>
  <c r="T24" i="18"/>
  <c r="U24" i="18"/>
  <c r="T28" i="18"/>
  <c r="U28" i="18"/>
  <c r="T32" i="18"/>
  <c r="U32" i="18"/>
  <c r="T36" i="18"/>
  <c r="U36" i="18"/>
  <c r="T40" i="18"/>
  <c r="AH41" i="18"/>
  <c r="AH37" i="18"/>
  <c r="AH33" i="18"/>
  <c r="AH29" i="18"/>
  <c r="AH25" i="18"/>
  <c r="AH21" i="18"/>
  <c r="AH17" i="18"/>
  <c r="AH13" i="18"/>
  <c r="T27" i="18"/>
  <c r="U27" i="18"/>
  <c r="T31" i="18"/>
  <c r="U31" i="18"/>
  <c r="T39" i="18"/>
  <c r="U39" i="18"/>
  <c r="AH18" i="18"/>
  <c r="AH12" i="18"/>
  <c r="AH10" i="18"/>
  <c r="AH11" i="18"/>
  <c r="AH9" i="18"/>
  <c r="X9" i="17"/>
  <c r="BQ13" i="16"/>
  <c r="T10" i="18"/>
  <c r="U10" i="18"/>
  <c r="BK10" i="19"/>
  <c r="DP10" i="19"/>
  <c r="BU10" i="19"/>
  <c r="X10" i="19"/>
  <c r="Y37" i="17"/>
  <c r="Y19" i="17"/>
  <c r="Y13" i="17"/>
  <c r="Y14" i="17"/>
  <c r="Y30" i="17"/>
  <c r="Y25" i="17"/>
  <c r="Y23" i="17"/>
  <c r="Y39" i="17"/>
  <c r="Y20" i="17"/>
  <c r="Y36" i="17"/>
  <c r="Y11" i="17"/>
  <c r="Y27" i="17"/>
  <c r="Y33" i="17"/>
  <c r="Y24" i="17"/>
  <c r="Y40" i="17"/>
  <c r="Y26" i="17"/>
  <c r="Y17" i="17"/>
  <c r="Y35" i="17"/>
  <c r="Y16" i="17"/>
  <c r="Y32" i="17"/>
  <c r="Y41" i="17"/>
  <c r="Y21" i="17"/>
  <c r="Y18" i="17"/>
  <c r="Y34" i="17"/>
  <c r="Y29" i="17"/>
  <c r="Y22" i="17"/>
  <c r="Y15" i="17"/>
  <c r="Y31" i="17"/>
  <c r="Y12" i="17"/>
  <c r="Y28" i="17"/>
  <c r="AX42" i="17"/>
  <c r="AW44" i="17"/>
  <c r="BW42" i="17"/>
  <c r="BV44" i="17"/>
  <c r="Y42" i="17"/>
  <c r="X44" i="17"/>
  <c r="AA31" i="16"/>
  <c r="AA21" i="16"/>
  <c r="AA29" i="16"/>
  <c r="AA25" i="16"/>
  <c r="AA35" i="16"/>
  <c r="AV31" i="16"/>
  <c r="AA39" i="16"/>
  <c r="AV29" i="16"/>
  <c r="AV21" i="16"/>
  <c r="AV41" i="16"/>
  <c r="AV33" i="16"/>
  <c r="AA19" i="16"/>
  <c r="AA13" i="16"/>
  <c r="AA15" i="16"/>
  <c r="AV35" i="16"/>
  <c r="AA41" i="16"/>
  <c r="AV15" i="16"/>
  <c r="AV37" i="16"/>
  <c r="AV17" i="16"/>
  <c r="AV39" i="16"/>
  <c r="AA27" i="16"/>
  <c r="AA17" i="16"/>
  <c r="AA33" i="16"/>
  <c r="AA23" i="16"/>
  <c r="AV27" i="16"/>
  <c r="AV25" i="16"/>
  <c r="AV19" i="16"/>
  <c r="AV23" i="16"/>
  <c r="AA37" i="16"/>
  <c r="AA45" i="16"/>
  <c r="AV13" i="16"/>
  <c r="AV45" i="16"/>
  <c r="AU46" i="16"/>
  <c r="BQ12" i="16"/>
  <c r="BQ45" i="16"/>
  <c r="BP46" i="16"/>
  <c r="BV37" i="19"/>
  <c r="BW37" i="19"/>
  <c r="BV34" i="19"/>
  <c r="BW34" i="19"/>
  <c r="BV33" i="19"/>
  <c r="BW33" i="19"/>
  <c r="BV39" i="19"/>
  <c r="BW39" i="19"/>
  <c r="BV31" i="19"/>
  <c r="BW31" i="19"/>
  <c r="BV30" i="19"/>
  <c r="BW30" i="19"/>
  <c r="BV35" i="19"/>
  <c r="BW35" i="19"/>
  <c r="BV20" i="19"/>
  <c r="BW20" i="19"/>
  <c r="BV12" i="19"/>
  <c r="BW12" i="19"/>
  <c r="BV15" i="19"/>
  <c r="BW15" i="19"/>
  <c r="BV25" i="19"/>
  <c r="BW25" i="19"/>
  <c r="BV38" i="19"/>
  <c r="BW38" i="19"/>
  <c r="BV19" i="19"/>
  <c r="BW19" i="19"/>
  <c r="BV29" i="19"/>
  <c r="BW29" i="19"/>
  <c r="BV27" i="19"/>
  <c r="BW27" i="19"/>
  <c r="BV36" i="19"/>
  <c r="BW36" i="19"/>
  <c r="BV24" i="19"/>
  <c r="BW24" i="19"/>
  <c r="BV41" i="19"/>
  <c r="BW41" i="19"/>
  <c r="BV13" i="19"/>
  <c r="BW13" i="19"/>
  <c r="BV23" i="19"/>
  <c r="BW23" i="19"/>
  <c r="BV17" i="19"/>
  <c r="BW17" i="19"/>
  <c r="BV42" i="19"/>
  <c r="BW42" i="19"/>
  <c r="BV16" i="19"/>
  <c r="BW16" i="19"/>
  <c r="BV21" i="19"/>
  <c r="BW21" i="19"/>
  <c r="BV26" i="19"/>
  <c r="BW26" i="19"/>
  <c r="BV40" i="19"/>
  <c r="BW40" i="19"/>
  <c r="BV11" i="19"/>
  <c r="BW11" i="19"/>
  <c r="BV22" i="19"/>
  <c r="BW22" i="19"/>
  <c r="BV18" i="19"/>
  <c r="BW18" i="19"/>
  <c r="BV14" i="19"/>
  <c r="BW14" i="19"/>
  <c r="BV28" i="19"/>
  <c r="BW28" i="19"/>
  <c r="BV32" i="19"/>
  <c r="BW32" i="19"/>
  <c r="BV10" i="19"/>
  <c r="BW10" i="19"/>
  <c r="DO10" i="19"/>
  <c r="DR10" i="19"/>
  <c r="EA6" i="19"/>
  <c r="EB42" i="19"/>
  <c r="EC42" i="19"/>
  <c r="AH10" i="19"/>
  <c r="Z47" i="16"/>
  <c r="Z46" i="16"/>
  <c r="AW45" i="17"/>
  <c r="AW43" i="17"/>
  <c r="AW46" i="17"/>
  <c r="BV45" i="17"/>
  <c r="BV43" i="17"/>
  <c r="BV46" i="17"/>
  <c r="X45" i="17"/>
  <c r="X43" i="17"/>
  <c r="X46" i="17"/>
  <c r="Z45" i="16"/>
  <c r="Z48" i="16"/>
  <c r="AU45" i="16"/>
  <c r="AU47" i="16"/>
  <c r="AU48" i="16"/>
  <c r="BP48" i="16"/>
  <c r="BP47" i="16"/>
  <c r="BP45" i="16"/>
  <c r="EB30" i="19"/>
  <c r="EC30" i="19"/>
  <c r="EB15" i="19"/>
  <c r="EC15" i="19"/>
  <c r="EB11" i="19"/>
  <c r="EC11" i="19"/>
  <c r="EB34" i="19"/>
  <c r="EC34" i="19"/>
  <c r="EB26" i="19"/>
  <c r="EC26" i="19"/>
  <c r="EB20" i="19"/>
  <c r="EC20" i="19"/>
  <c r="EB19" i="19"/>
  <c r="EC19" i="19"/>
  <c r="EB38" i="19"/>
  <c r="EC38" i="19"/>
  <c r="EB33" i="19"/>
  <c r="EC33" i="19"/>
  <c r="EB37" i="19"/>
  <c r="EC37" i="19"/>
  <c r="EB28" i="19"/>
  <c r="EC28" i="19"/>
  <c r="EB31" i="19"/>
  <c r="EC31" i="19"/>
  <c r="EB25" i="19"/>
  <c r="EC25" i="19"/>
  <c r="EB12" i="19"/>
  <c r="EC12" i="19"/>
  <c r="EB17" i="19"/>
  <c r="EC17" i="19"/>
  <c r="EB23" i="19"/>
  <c r="EC23" i="19"/>
  <c r="EB32" i="19"/>
  <c r="EC32" i="19"/>
  <c r="EB36" i="19"/>
  <c r="EC36" i="19"/>
  <c r="EB24" i="19"/>
  <c r="EC24" i="19"/>
  <c r="EB14" i="19"/>
  <c r="EC14" i="19"/>
  <c r="EB41" i="19"/>
  <c r="EC41" i="19"/>
  <c r="EB27" i="19"/>
  <c r="EC27" i="19"/>
  <c r="EB22" i="19"/>
  <c r="EC22" i="19"/>
  <c r="EB16" i="19"/>
  <c r="EC16" i="19"/>
  <c r="EB35" i="19"/>
  <c r="EC35" i="19"/>
  <c r="EB13" i="19"/>
  <c r="EC13" i="19"/>
  <c r="EB21" i="19"/>
  <c r="EC21" i="19"/>
  <c r="EB29" i="19"/>
  <c r="EC29" i="19"/>
  <c r="EB18" i="19"/>
  <c r="EC18" i="19"/>
  <c r="EB40" i="19"/>
  <c r="EC40" i="19"/>
  <c r="EB39" i="19"/>
  <c r="EC39" i="19"/>
  <c r="AI24" i="19"/>
  <c r="AJ24" i="19"/>
  <c r="AI35" i="19"/>
  <c r="AJ35" i="19"/>
  <c r="AI40" i="19"/>
  <c r="AJ40" i="19"/>
  <c r="AI33" i="19"/>
  <c r="AJ33" i="19"/>
  <c r="AI25" i="19"/>
  <c r="AJ25" i="19"/>
  <c r="AI17" i="19"/>
  <c r="AJ17" i="19"/>
  <c r="AI31" i="19"/>
  <c r="AJ31" i="19"/>
  <c r="AI13" i="19"/>
  <c r="AJ13" i="19"/>
  <c r="AI11" i="19"/>
  <c r="AJ11" i="19"/>
  <c r="AI12" i="19"/>
  <c r="AJ12" i="19"/>
  <c r="AI21" i="19"/>
  <c r="AJ21" i="19"/>
  <c r="AI32" i="19"/>
  <c r="AJ32" i="19"/>
  <c r="AI28" i="19"/>
  <c r="AJ28" i="19"/>
  <c r="AI20" i="19"/>
  <c r="AJ20" i="19"/>
  <c r="AI41" i="19"/>
  <c r="AJ41" i="19"/>
  <c r="AI34" i="19"/>
  <c r="AJ34" i="19"/>
  <c r="AI26" i="19"/>
  <c r="AJ26" i="19"/>
  <c r="AI18" i="19"/>
  <c r="AJ18" i="19"/>
  <c r="AI22" i="19"/>
  <c r="AJ22" i="19"/>
  <c r="AI16" i="19"/>
  <c r="AJ16" i="19"/>
  <c r="AI36" i="19"/>
  <c r="AJ36" i="19"/>
  <c r="AI38" i="19"/>
  <c r="AJ38" i="19"/>
  <c r="AI23" i="19"/>
  <c r="AJ23" i="19"/>
  <c r="AI14" i="19"/>
  <c r="AJ14" i="19"/>
  <c r="AI37" i="19"/>
  <c r="AJ37" i="19"/>
  <c r="AI42" i="19"/>
  <c r="AJ42" i="19"/>
  <c r="AI19" i="19"/>
  <c r="AJ19" i="19"/>
  <c r="AI15" i="19"/>
  <c r="AJ15" i="19"/>
  <c r="AI29" i="19"/>
  <c r="AJ29" i="19"/>
  <c r="AI30" i="19"/>
  <c r="AJ30" i="19"/>
  <c r="AI39" i="19"/>
  <c r="AJ39" i="19"/>
  <c r="AI27" i="19"/>
  <c r="AJ27" i="19"/>
  <c r="AI10" i="19"/>
  <c r="AJ10" i="19"/>
  <c r="EB10" i="19"/>
  <c r="X47" i="17"/>
  <c r="AW47" i="17"/>
  <c r="BV47" i="17"/>
  <c r="Z49" i="16"/>
  <c r="AU49" i="16"/>
  <c r="BP49" i="16"/>
  <c r="EG10" i="19"/>
  <c r="EC10" i="19"/>
  <c r="EG14" i="19"/>
  <c r="EG13" i="19"/>
  <c r="EG11" i="19"/>
  <c r="EG12" i="19"/>
  <c r="EG15" i="19"/>
  <c r="E42" i="40"/>
</calcChain>
</file>

<file path=xl/comments1.xml><?xml version="1.0" encoding="utf-8"?>
<comments xmlns="http://schemas.openxmlformats.org/spreadsheetml/2006/main">
  <authors>
    <author>AGOSTINHO SANTOS</author>
  </authors>
  <commentList>
    <comment ref="AH2" authorId="0">
      <text>
        <r>
          <rPr>
            <sz val="14"/>
            <color indexed="81"/>
            <rFont val="Arial"/>
            <family val="2"/>
          </rPr>
          <t>1.Selecionar e Copiar a partir de ficheiro excel
2. Colar especial: opção IMAGEM (outras opções de colagem)</t>
        </r>
      </text>
    </comment>
  </commentList>
</comments>
</file>

<file path=xl/comments2.xml><?xml version="1.0" encoding="utf-8"?>
<comments xmlns="http://schemas.openxmlformats.org/spreadsheetml/2006/main">
  <authors>
    <author>AGOSTINHO SANTOS</author>
  </authors>
  <commentList>
    <comment ref="H9" authorId="0">
      <text>
        <r>
          <rPr>
            <sz val="14"/>
            <color indexed="81"/>
            <rFont val="Tahoma"/>
            <family val="2"/>
          </rPr>
          <t>Compreensão do Oral/ Oralidade</t>
        </r>
      </text>
    </comment>
    <comment ref="I9" authorId="0">
      <text>
        <r>
          <rPr>
            <sz val="14"/>
            <color indexed="81"/>
            <rFont val="Tahoma"/>
            <family val="2"/>
          </rPr>
          <t>Domínios de Autonomia Curricular</t>
        </r>
      </text>
    </comment>
    <comment ref="L9" authorId="0">
      <text>
        <r>
          <rPr>
            <sz val="14"/>
            <color indexed="81"/>
            <rFont val="Tahoma"/>
            <family val="2"/>
          </rPr>
          <t>Projetos de Pesquisa</t>
        </r>
      </text>
    </comment>
    <comment ref="M9" authorId="0">
      <text>
        <r>
          <rPr>
            <sz val="14"/>
            <color indexed="81"/>
            <rFont val="Tahoma"/>
            <family val="2"/>
          </rPr>
          <t>Trabalho de Grupo/ Pares</t>
        </r>
      </text>
    </comment>
    <comment ref="N9" authorId="0">
      <text>
        <r>
          <rPr>
            <sz val="14"/>
            <color indexed="81"/>
            <rFont val="Tahoma"/>
            <family val="2"/>
          </rPr>
          <t>Fichas de Avaliação</t>
        </r>
      </text>
    </comment>
    <comment ref="O9" authorId="0">
      <text>
        <r>
          <rPr>
            <sz val="14"/>
            <color indexed="81"/>
            <rFont val="Tahoma"/>
            <family val="2"/>
          </rPr>
          <t>Domínios de Autonomia Curricular</t>
        </r>
      </text>
    </comment>
    <comment ref="R9" authorId="0">
      <text>
        <r>
          <rPr>
            <sz val="14"/>
            <color indexed="81"/>
            <rFont val="Tahoma"/>
            <family val="2"/>
          </rPr>
          <t>Projetos de Pesquisa</t>
        </r>
      </text>
    </comment>
    <comment ref="S9" authorId="0">
      <text>
        <r>
          <rPr>
            <sz val="14"/>
            <color indexed="81"/>
            <rFont val="Tahoma"/>
            <family val="2"/>
          </rPr>
          <t>Trabalho de Grupo/ Pares</t>
        </r>
      </text>
    </comment>
    <comment ref="T9" authorId="0">
      <text>
        <r>
          <rPr>
            <sz val="14"/>
            <color indexed="81"/>
            <rFont val="Tahoma"/>
            <family val="2"/>
          </rPr>
          <t>Fichas de Avaliação</t>
        </r>
      </text>
    </comment>
    <comment ref="U9" authorId="0">
      <text>
        <r>
          <rPr>
            <sz val="14"/>
            <color indexed="81"/>
            <rFont val="Tahoma"/>
            <family val="2"/>
          </rPr>
          <t>Questionários orais/ Interação na aula</t>
        </r>
      </text>
    </comment>
    <comment ref="V9" authorId="0">
      <text>
        <r>
          <rPr>
            <sz val="14"/>
            <color indexed="81"/>
            <rFont val="Tahoma"/>
            <family val="2"/>
          </rPr>
          <t>Teste de Avaliação</t>
        </r>
      </text>
    </comment>
    <comment ref="Y9" authorId="0">
      <text>
        <r>
          <rPr>
            <sz val="14"/>
            <color indexed="81"/>
            <rFont val="Tahoma"/>
            <family val="2"/>
          </rPr>
          <t>Fichas de Avaliação</t>
        </r>
      </text>
    </comment>
    <comment ref="Z9" authorId="0">
      <text>
        <r>
          <rPr>
            <sz val="14"/>
            <color indexed="81"/>
            <rFont val="Tahoma"/>
            <family val="2"/>
          </rPr>
          <t>Teste de Avaliação</t>
        </r>
      </text>
    </comment>
    <comment ref="AA9" authorId="0">
      <text>
        <r>
          <rPr>
            <sz val="14"/>
            <color indexed="81"/>
            <rFont val="Tahoma"/>
            <family val="2"/>
          </rPr>
          <t>Domínios de Autonomia Curricular</t>
        </r>
      </text>
    </comment>
    <comment ref="AD9" authorId="0">
      <text>
        <r>
          <rPr>
            <sz val="14"/>
            <color indexed="81"/>
            <rFont val="Tahoma"/>
            <family val="2"/>
          </rPr>
          <t>Fichas de Avaliação</t>
        </r>
      </text>
    </comment>
    <comment ref="AE9" authorId="0">
      <text>
        <r>
          <rPr>
            <sz val="14"/>
            <color indexed="81"/>
            <rFont val="Tahoma"/>
            <family val="2"/>
          </rPr>
          <t>Teste de Avaliação</t>
        </r>
      </text>
    </comment>
    <comment ref="AU9" authorId="0">
      <text>
        <r>
          <rPr>
            <sz val="14"/>
            <color indexed="81"/>
            <rFont val="Tahoma"/>
            <family val="2"/>
          </rPr>
          <t>Compreensão do Oral/ Oralidade</t>
        </r>
      </text>
    </comment>
    <comment ref="AV9" authorId="0">
      <text>
        <r>
          <rPr>
            <sz val="14"/>
            <color indexed="81"/>
            <rFont val="Tahoma"/>
            <family val="2"/>
          </rPr>
          <t>Domínios de Autonomia Curricular</t>
        </r>
      </text>
    </comment>
    <comment ref="AY9" authorId="0">
      <text>
        <r>
          <rPr>
            <sz val="14"/>
            <color indexed="81"/>
            <rFont val="Tahoma"/>
            <family val="2"/>
          </rPr>
          <t>Projetos de Pesquisa</t>
        </r>
      </text>
    </comment>
    <comment ref="AZ9" authorId="0">
      <text>
        <r>
          <rPr>
            <sz val="14"/>
            <color indexed="81"/>
            <rFont val="Tahoma"/>
            <family val="2"/>
          </rPr>
          <t>Trabalho de Grupo/ Pares</t>
        </r>
      </text>
    </comment>
    <comment ref="BA9" authorId="0">
      <text>
        <r>
          <rPr>
            <sz val="14"/>
            <color indexed="81"/>
            <rFont val="Tahoma"/>
            <family val="2"/>
          </rPr>
          <t>Fichas de Avaliação</t>
        </r>
      </text>
    </comment>
    <comment ref="BB9" authorId="0">
      <text>
        <r>
          <rPr>
            <sz val="14"/>
            <color indexed="81"/>
            <rFont val="Tahoma"/>
            <family val="2"/>
          </rPr>
          <t>Domínios de Autonomia Curricular</t>
        </r>
      </text>
    </comment>
    <comment ref="BE9" authorId="0">
      <text>
        <r>
          <rPr>
            <sz val="14"/>
            <color indexed="81"/>
            <rFont val="Tahoma"/>
            <family val="2"/>
          </rPr>
          <t>Projetos de Pesquisa</t>
        </r>
      </text>
    </comment>
    <comment ref="BF9" authorId="0">
      <text>
        <r>
          <rPr>
            <sz val="14"/>
            <color indexed="81"/>
            <rFont val="Tahoma"/>
            <family val="2"/>
          </rPr>
          <t>Trabalho de Grupo/ Pares</t>
        </r>
      </text>
    </comment>
    <comment ref="BG9" authorId="0">
      <text>
        <r>
          <rPr>
            <sz val="14"/>
            <color indexed="81"/>
            <rFont val="Tahoma"/>
            <family val="2"/>
          </rPr>
          <t>Fichas de Avaliação</t>
        </r>
      </text>
    </comment>
    <comment ref="BH9" authorId="0">
      <text>
        <r>
          <rPr>
            <sz val="14"/>
            <color indexed="81"/>
            <rFont val="Tahoma"/>
            <family val="2"/>
          </rPr>
          <t>Questionários orais/ Interação na aula</t>
        </r>
      </text>
    </comment>
    <comment ref="BI9" authorId="0">
      <text>
        <r>
          <rPr>
            <sz val="14"/>
            <color indexed="81"/>
            <rFont val="Tahoma"/>
            <family val="2"/>
          </rPr>
          <t>Teste de Avaliação</t>
        </r>
      </text>
    </comment>
    <comment ref="BL9" authorId="0">
      <text>
        <r>
          <rPr>
            <sz val="14"/>
            <color indexed="81"/>
            <rFont val="Tahoma"/>
            <family val="2"/>
          </rPr>
          <t>Fichas de Avaliação</t>
        </r>
      </text>
    </comment>
    <comment ref="BM9" authorId="0">
      <text>
        <r>
          <rPr>
            <sz val="14"/>
            <color indexed="81"/>
            <rFont val="Tahoma"/>
            <family val="2"/>
          </rPr>
          <t>Teste de Avaliação</t>
        </r>
      </text>
    </comment>
    <comment ref="BN9" authorId="0">
      <text>
        <r>
          <rPr>
            <sz val="14"/>
            <color indexed="81"/>
            <rFont val="Tahoma"/>
            <family val="2"/>
          </rPr>
          <t>Domínios de Autonomia Curricular</t>
        </r>
      </text>
    </comment>
    <comment ref="BQ9" authorId="0">
      <text>
        <r>
          <rPr>
            <sz val="14"/>
            <color indexed="81"/>
            <rFont val="Tahoma"/>
            <family val="2"/>
          </rPr>
          <t>Fichas de Avaliação</t>
        </r>
      </text>
    </comment>
    <comment ref="BR9" authorId="0">
      <text>
        <r>
          <rPr>
            <sz val="14"/>
            <color indexed="81"/>
            <rFont val="Tahoma"/>
            <family val="2"/>
          </rPr>
          <t>Teste de Avaliação</t>
        </r>
      </text>
    </comment>
    <comment ref="CH9" authorId="0">
      <text>
        <r>
          <rPr>
            <sz val="14"/>
            <color indexed="81"/>
            <rFont val="Tahoma"/>
            <family val="2"/>
          </rPr>
          <t>Compreensão do Oral/ Oralidade</t>
        </r>
      </text>
    </comment>
    <comment ref="CI9" authorId="0">
      <text>
        <r>
          <rPr>
            <sz val="14"/>
            <color indexed="81"/>
            <rFont val="Tahoma"/>
            <family val="2"/>
          </rPr>
          <t>Domínios de Autonomia Curricular</t>
        </r>
      </text>
    </comment>
    <comment ref="CL9" authorId="0">
      <text>
        <r>
          <rPr>
            <sz val="14"/>
            <color indexed="81"/>
            <rFont val="Tahoma"/>
            <family val="2"/>
          </rPr>
          <t>Projetos de Pesquisa</t>
        </r>
      </text>
    </comment>
    <comment ref="CM9" authorId="0">
      <text>
        <r>
          <rPr>
            <sz val="14"/>
            <color indexed="81"/>
            <rFont val="Tahoma"/>
            <family val="2"/>
          </rPr>
          <t>Trabalho de Grupo/ Pares</t>
        </r>
      </text>
    </comment>
    <comment ref="CN9" authorId="0">
      <text>
        <r>
          <rPr>
            <sz val="14"/>
            <color indexed="81"/>
            <rFont val="Tahoma"/>
            <family val="2"/>
          </rPr>
          <t>Fichas de Avaliação</t>
        </r>
      </text>
    </comment>
    <comment ref="CO9" authorId="0">
      <text>
        <r>
          <rPr>
            <sz val="14"/>
            <color indexed="81"/>
            <rFont val="Tahoma"/>
            <family val="2"/>
          </rPr>
          <t>Domínios de Autonomia Curricular</t>
        </r>
      </text>
    </comment>
    <comment ref="CR9" authorId="0">
      <text>
        <r>
          <rPr>
            <sz val="14"/>
            <color indexed="81"/>
            <rFont val="Tahoma"/>
            <family val="2"/>
          </rPr>
          <t>Projetos de Pesquisa</t>
        </r>
      </text>
    </comment>
    <comment ref="CS9" authorId="0">
      <text>
        <r>
          <rPr>
            <sz val="14"/>
            <color indexed="81"/>
            <rFont val="Tahoma"/>
            <family val="2"/>
          </rPr>
          <t>Trabalho de Grupo/ Pares</t>
        </r>
      </text>
    </comment>
    <comment ref="CT9" authorId="0">
      <text>
        <r>
          <rPr>
            <sz val="14"/>
            <color indexed="81"/>
            <rFont val="Tahoma"/>
            <family val="2"/>
          </rPr>
          <t>Fichas de Avaliação</t>
        </r>
      </text>
    </comment>
    <comment ref="CU9" authorId="0">
      <text>
        <r>
          <rPr>
            <sz val="14"/>
            <color indexed="81"/>
            <rFont val="Tahoma"/>
            <family val="2"/>
          </rPr>
          <t>Questionários orais/ Interação na aula</t>
        </r>
      </text>
    </comment>
    <comment ref="CV9" authorId="0">
      <text>
        <r>
          <rPr>
            <sz val="14"/>
            <color indexed="81"/>
            <rFont val="Tahoma"/>
            <family val="2"/>
          </rPr>
          <t>Teste de Avaliação</t>
        </r>
      </text>
    </comment>
    <comment ref="CY9" authorId="0">
      <text>
        <r>
          <rPr>
            <sz val="14"/>
            <color indexed="81"/>
            <rFont val="Tahoma"/>
            <family val="2"/>
          </rPr>
          <t>Fichas de Avaliação</t>
        </r>
      </text>
    </comment>
    <comment ref="CZ9" authorId="0">
      <text>
        <r>
          <rPr>
            <sz val="14"/>
            <color indexed="81"/>
            <rFont val="Tahoma"/>
            <family val="2"/>
          </rPr>
          <t>Teste de Avaliação</t>
        </r>
      </text>
    </comment>
    <comment ref="DA9" authorId="0">
      <text>
        <r>
          <rPr>
            <sz val="14"/>
            <color indexed="81"/>
            <rFont val="Tahoma"/>
            <family val="2"/>
          </rPr>
          <t>Domínios de Autonomia Curricular</t>
        </r>
      </text>
    </comment>
    <comment ref="DD9" authorId="0">
      <text>
        <r>
          <rPr>
            <sz val="14"/>
            <color indexed="81"/>
            <rFont val="Tahoma"/>
            <family val="2"/>
          </rPr>
          <t>Fichas de Avaliação</t>
        </r>
      </text>
    </comment>
    <comment ref="DE9" authorId="0">
      <text>
        <r>
          <rPr>
            <sz val="14"/>
            <color indexed="81"/>
            <rFont val="Tahoma"/>
            <family val="2"/>
          </rPr>
          <t>Teste de Avaliação</t>
        </r>
      </text>
    </comment>
    <comment ref="DF9" authorId="0">
      <text>
        <r>
          <rPr>
            <sz val="14"/>
            <color indexed="81"/>
            <rFont val="Tahoma"/>
            <family val="2"/>
          </rPr>
          <t>Teste de Avaliação</t>
        </r>
      </text>
    </comment>
  </commentList>
</comments>
</file>

<file path=xl/comments3.xml><?xml version="1.0" encoding="utf-8"?>
<comments xmlns="http://schemas.openxmlformats.org/spreadsheetml/2006/main">
  <authors>
    <author>AGOSTINHO SANTOS</author>
  </authors>
  <commentList>
    <comment ref="I7" authorId="0">
      <text>
        <r>
          <rPr>
            <sz val="12"/>
            <color indexed="81"/>
            <rFont val="Arial"/>
            <family val="2"/>
          </rPr>
          <t>Teste de Compreensão do Oral</t>
        </r>
      </text>
    </comment>
    <comment ref="M7" authorId="0">
      <text>
        <r>
          <rPr>
            <sz val="12"/>
            <color indexed="81"/>
            <rFont val="Arial"/>
            <family val="2"/>
          </rPr>
          <t>Definir valor</t>
        </r>
      </text>
    </comment>
    <comment ref="N7" authorId="0">
      <text>
        <r>
          <rPr>
            <sz val="12"/>
            <color indexed="81"/>
            <rFont val="Arial"/>
            <family val="2"/>
          </rPr>
          <t>Produção de textos orais de diferentes géneros e níveis distintos de formalização</t>
        </r>
      </text>
    </comment>
    <comment ref="Z7" authorId="0">
      <text>
        <r>
          <rPr>
            <sz val="12"/>
            <color indexed="81"/>
            <rFont val="Arial"/>
            <family val="2"/>
          </rPr>
          <t>Definir valor</t>
        </r>
      </text>
    </comment>
    <comment ref="AD7" authorId="0">
      <text>
        <r>
          <rPr>
            <sz val="12"/>
            <color indexed="81"/>
            <rFont val="Arial"/>
            <family val="2"/>
          </rPr>
          <t>Teste de Compreensão do Oral</t>
        </r>
      </text>
    </comment>
    <comment ref="AH7" authorId="0">
      <text>
        <r>
          <rPr>
            <sz val="12"/>
            <color indexed="81"/>
            <rFont val="Arial"/>
            <family val="2"/>
          </rPr>
          <t>Definir valor</t>
        </r>
      </text>
    </comment>
    <comment ref="AI7" authorId="0">
      <text>
        <r>
          <rPr>
            <sz val="12"/>
            <color indexed="81"/>
            <rFont val="Arial"/>
            <family val="2"/>
          </rPr>
          <t>Produção de textos orais de diferentes géneros e níveis distintos de formalização</t>
        </r>
      </text>
    </comment>
    <comment ref="AU7" authorId="0">
      <text>
        <r>
          <rPr>
            <sz val="12"/>
            <color indexed="81"/>
            <rFont val="Arial"/>
            <family val="2"/>
          </rPr>
          <t>Definir valor</t>
        </r>
      </text>
    </comment>
    <comment ref="AY7" authorId="0">
      <text>
        <r>
          <rPr>
            <sz val="12"/>
            <color indexed="81"/>
            <rFont val="Arial"/>
            <family val="2"/>
          </rPr>
          <t>Teste de Compreensão do Oral</t>
        </r>
      </text>
    </comment>
    <comment ref="BC7" authorId="0">
      <text>
        <r>
          <rPr>
            <sz val="12"/>
            <color indexed="81"/>
            <rFont val="Arial"/>
            <family val="2"/>
          </rPr>
          <t>Definir valor</t>
        </r>
      </text>
    </comment>
    <comment ref="BD7" authorId="0">
      <text>
        <r>
          <rPr>
            <sz val="12"/>
            <color indexed="81"/>
            <rFont val="Arial"/>
            <family val="2"/>
          </rPr>
          <t>Produção de textos orais de diferentes géneros e níveis distintos de formalização</t>
        </r>
      </text>
    </comment>
    <comment ref="BP7" authorId="0">
      <text>
        <r>
          <rPr>
            <sz val="12"/>
            <color indexed="81"/>
            <rFont val="Arial"/>
            <family val="2"/>
          </rPr>
          <t>Definir valor</t>
        </r>
      </text>
    </comment>
  </commentList>
</comments>
</file>

<file path=xl/sharedStrings.xml><?xml version="1.0" encoding="utf-8"?>
<sst xmlns="http://schemas.openxmlformats.org/spreadsheetml/2006/main" count="1335" uniqueCount="424">
  <si>
    <t>ABRIL</t>
  </si>
  <si>
    <t>TOTAL</t>
  </si>
  <si>
    <t>Gramática</t>
  </si>
  <si>
    <t>Escrita</t>
  </si>
  <si>
    <t>Educação Literária</t>
  </si>
  <si>
    <t>Leitura</t>
  </si>
  <si>
    <t>Oralidade</t>
  </si>
  <si>
    <t>PORT</t>
  </si>
  <si>
    <t>Com NEE</t>
  </si>
  <si>
    <t>DISCIPLINAS EM QUE ESTÁ MATRICULADO</t>
  </si>
  <si>
    <t>Idade</t>
  </si>
  <si>
    <t>Data Nascimento</t>
  </si>
  <si>
    <t>Nome</t>
  </si>
  <si>
    <t>Afastamento da extensão requerida</t>
  </si>
  <si>
    <t>G.</t>
  </si>
  <si>
    <t>Ortografia</t>
  </si>
  <si>
    <t>F.</t>
  </si>
  <si>
    <t>Repertório Vocabular</t>
  </si>
  <si>
    <t>E.</t>
  </si>
  <si>
    <t>D.</t>
  </si>
  <si>
    <t>Estrutura e coesão</t>
  </si>
  <si>
    <t>C.</t>
  </si>
  <si>
    <t>Coerência e Pertinência do Conteúdo</t>
  </si>
  <si>
    <t>B.</t>
  </si>
  <si>
    <t>Tema e tipologia</t>
  </si>
  <si>
    <t>A.</t>
  </si>
  <si>
    <t>TESTE</t>
  </si>
  <si>
    <t>Discurso valorativo - juízo de valor explícito ou implícito</t>
  </si>
  <si>
    <t>Argumentos desenvolvidos e respetiva exemplificação</t>
  </si>
  <si>
    <t>Clareza e pertinência da perspetiva adotada</t>
  </si>
  <si>
    <t>Explicitação de um ponto de vista</t>
  </si>
  <si>
    <t>TEXTO DE OPINIÃO</t>
  </si>
  <si>
    <t>Identificação e citação das fontes</t>
  </si>
  <si>
    <t>Concisão e objetividade</t>
  </si>
  <si>
    <t>Carácter demonstrativo - utilização de deíticos</t>
  </si>
  <si>
    <t>Elucidação das ideias apresentadas</t>
  </si>
  <si>
    <t>EXPOSIÇÃO SOBRE UM TEMA</t>
  </si>
  <si>
    <t>Apreciação global</t>
  </si>
  <si>
    <t>Comentário crítico</t>
  </si>
  <si>
    <t>Descrição sucinta do objeto em apreciação</t>
  </si>
  <si>
    <t>Identificação do objeto em apreciação</t>
  </si>
  <si>
    <t>APRECIAÇÃO CRÍTICA</t>
  </si>
  <si>
    <t>Opção por construções económicas</t>
  </si>
  <si>
    <t>Referência ao autor do texto-fonte</t>
  </si>
  <si>
    <t>Organização da informação segundo o seu grau de importância</t>
  </si>
  <si>
    <t>Seleção crítica das ideias chave</t>
  </si>
  <si>
    <t>SÍNTESE</t>
  </si>
  <si>
    <t>Marcas do Género</t>
  </si>
  <si>
    <t>Correção Linguística</t>
  </si>
  <si>
    <t>Organização e Coesão Textuais</t>
  </si>
  <si>
    <t>Planificação</t>
  </si>
  <si>
    <t>Cooperação e cortesia</t>
  </si>
  <si>
    <t>Adequação comunicativa</t>
  </si>
  <si>
    <t>Interação</t>
  </si>
  <si>
    <t>Forma</t>
  </si>
  <si>
    <t>Conteúdo</t>
  </si>
  <si>
    <t>Compreensão oral</t>
  </si>
  <si>
    <t>% positivas</t>
  </si>
  <si>
    <t>Número de positivas</t>
  </si>
  <si>
    <t>Número de negativas</t>
  </si>
  <si>
    <t>Média</t>
  </si>
  <si>
    <t>Total de alunos avaliados</t>
  </si>
  <si>
    <t>B</t>
  </si>
  <si>
    <t>Factores de desvalororização no domínio da organização e correção da expressão escrita</t>
  </si>
  <si>
    <t>Estruturação do discurso</t>
  </si>
  <si>
    <t>CL</t>
  </si>
  <si>
    <t>Nome / Cotação</t>
  </si>
  <si>
    <t>N.º</t>
  </si>
  <si>
    <t>ETD+CL</t>
  </si>
  <si>
    <t>7.</t>
  </si>
  <si>
    <t>6.</t>
  </si>
  <si>
    <t>5.</t>
  </si>
  <si>
    <t>4.</t>
  </si>
  <si>
    <t>3.</t>
  </si>
  <si>
    <t>2.</t>
  </si>
  <si>
    <t>1.</t>
  </si>
  <si>
    <t>Parâmetros</t>
  </si>
  <si>
    <t>Questão</t>
  </si>
  <si>
    <t>NEGATIVAS</t>
  </si>
  <si>
    <t>SUBTOTAL</t>
  </si>
  <si>
    <t>Grupo I - Educação Literária</t>
  </si>
  <si>
    <t>3.º Período</t>
  </si>
  <si>
    <t>2.º Período</t>
  </si>
  <si>
    <t>1.º Período</t>
  </si>
  <si>
    <t>Domínio: Leitura</t>
  </si>
  <si>
    <t>F2</t>
  </si>
  <si>
    <t>F1</t>
  </si>
  <si>
    <t>Nome/ Cotação</t>
  </si>
  <si>
    <t>Nº</t>
  </si>
  <si>
    <t>Compreensão</t>
  </si>
  <si>
    <t>Nome/Gr/Cotação</t>
  </si>
  <si>
    <t>Produto</t>
  </si>
  <si>
    <t>Apresentação</t>
  </si>
  <si>
    <t>Execução</t>
  </si>
  <si>
    <t>Plano</t>
  </si>
  <si>
    <t>GRUPO</t>
  </si>
  <si>
    <t>Trabalho de Grupo</t>
  </si>
  <si>
    <t>Debate</t>
  </si>
  <si>
    <t>Instrumentos de avaliação</t>
  </si>
  <si>
    <t>Ponderação</t>
  </si>
  <si>
    <t>AUTO AVALIAÇÃO</t>
  </si>
  <si>
    <t>PONDERAÇÃO</t>
  </si>
  <si>
    <t>MÉDIA ARITMÉTICA</t>
  </si>
  <si>
    <t>Gramatica</t>
  </si>
  <si>
    <t>Ed Lit</t>
  </si>
  <si>
    <t>Domínios</t>
  </si>
  <si>
    <t>Alunos/ Cotação</t>
  </si>
  <si>
    <t>Total</t>
  </si>
  <si>
    <t>Setembro</t>
  </si>
  <si>
    <t>Outubro</t>
  </si>
  <si>
    <t>Novembro</t>
  </si>
  <si>
    <t>Dezembro</t>
  </si>
  <si>
    <t>Janeiro</t>
  </si>
  <si>
    <t>Fevereiro</t>
  </si>
  <si>
    <t>Março</t>
  </si>
  <si>
    <t>Abril</t>
  </si>
  <si>
    <t>Maio</t>
  </si>
  <si>
    <t>Junho</t>
  </si>
  <si>
    <t>Redação/ Textualização</t>
  </si>
  <si>
    <t>Descritores</t>
  </si>
  <si>
    <t>Parâmetros/ Descritores</t>
  </si>
  <si>
    <t>Instrumentos de Avaliação</t>
  </si>
  <si>
    <t xml:space="preserve">Sistematizador/ organizador (A, B, C, I, J) </t>
  </si>
  <si>
    <t>Crítico/Analítico (A, B, C, D, G)</t>
  </si>
  <si>
    <t>Comunicador (A, B, D, E, H)</t>
  </si>
  <si>
    <t>Competências adquiridas</t>
  </si>
  <si>
    <t>Leitor (A, B, C, D, F, H, I)</t>
  </si>
  <si>
    <t>Conhecedor/ sabedor/ culto/ informado (A, B, G, I, J)</t>
  </si>
  <si>
    <t xml:space="preserve">Conhecedor/ sabedor/ culto/ informado (A, B, G, I, J) </t>
  </si>
  <si>
    <t xml:space="preserve">Indagador/ Investigador (C, D, F, H, I) </t>
  </si>
  <si>
    <t xml:space="preserve">Criativo (A, C, D, J) </t>
  </si>
  <si>
    <t xml:space="preserve">Questionador (A, F, G, I, J) </t>
  </si>
  <si>
    <t>Sistematizador/ organizador (A, B, C, I, J)</t>
  </si>
  <si>
    <t>Conhecimentos / Capacidades</t>
  </si>
  <si>
    <t>Criativo</t>
  </si>
  <si>
    <t>Comunicador</t>
  </si>
  <si>
    <t>Crítico/Analítico</t>
  </si>
  <si>
    <t>Sistematizador/ organizador</t>
  </si>
  <si>
    <t>Conhecedor/ sabedor/ culto/ informado</t>
  </si>
  <si>
    <t>Leitor</t>
  </si>
  <si>
    <t>Indagador / Investigador</t>
  </si>
  <si>
    <t>Atitudes</t>
  </si>
  <si>
    <t>Respeitador da diferença/ do outro</t>
  </si>
  <si>
    <t>Participativo/ colaborador</t>
  </si>
  <si>
    <t>Responsável/ autónomo</t>
  </si>
  <si>
    <t>Perfil do aluno</t>
  </si>
  <si>
    <t>Competências</t>
  </si>
  <si>
    <t>Avaliação Global das Competências Adquiridas</t>
  </si>
  <si>
    <t>Conhecedor/ sabedor/ culto/ informado (A, B, G, I, J);  Indagador/ Investigador (C, D, F, H, I);  Sistematizador/ organizador (A, B, C, I, J);  Criativo (A, C, D, J);  Comunicador (A, B, D, E, H)</t>
  </si>
  <si>
    <t>Questionador (A, F, G, I, J); Conhecedor/ sabedor/ culto/ informado (A, B, G, I, J); Sistematizador/ organizador (A, B, C, I, J)</t>
  </si>
  <si>
    <t>Global</t>
  </si>
  <si>
    <t>A turma</t>
  </si>
  <si>
    <t>Observações</t>
  </si>
  <si>
    <t>Informação/ Diário</t>
  </si>
  <si>
    <t>x</t>
  </si>
  <si>
    <t>Conhecer de modo explícito e sistematizado os aspetos essenciais da gramática:</t>
  </si>
  <si>
    <t>. Morfologia</t>
  </si>
  <si>
    <t>. Classes e Subclasses de Palavras</t>
  </si>
  <si>
    <t>. Sintaxe: Funções Sintáticas</t>
  </si>
  <si>
    <t>. Sintaxe: Coordenação e Subordinação</t>
  </si>
  <si>
    <t>GLOB</t>
  </si>
  <si>
    <t>Ed. Liter.</t>
  </si>
  <si>
    <t xml:space="preserve"> Instrumentos</t>
  </si>
  <si>
    <t>Instrumentos</t>
  </si>
  <si>
    <t>Aprendizagens Essenciais: Estratégias</t>
  </si>
  <si>
    <t>Expressão: Forma</t>
  </si>
  <si>
    <t>Em Interação</t>
  </si>
  <si>
    <t>Avaliação sumativa</t>
  </si>
  <si>
    <t>Competência gramatical por meio de um conhecimento explícito sistematizado sobre aspetos essenciais dos diversos planos (fonológico, morfológico, das classes de palavras, sintático, semântico e textual-discursivo) da língua.</t>
  </si>
  <si>
    <t>Solicitada</t>
  </si>
  <si>
    <t>S</t>
  </si>
  <si>
    <t>Alunos</t>
  </si>
  <si>
    <t>Espontânea</t>
  </si>
  <si>
    <t>E</t>
  </si>
  <si>
    <t>Tipo de participação</t>
  </si>
  <si>
    <t>set</t>
  </si>
  <si>
    <t>out</t>
  </si>
  <si>
    <t>nov</t>
  </si>
  <si>
    <t>dez</t>
  </si>
  <si>
    <t>jan</t>
  </si>
  <si>
    <t>fev</t>
  </si>
  <si>
    <t>mar</t>
  </si>
  <si>
    <t>abr</t>
  </si>
  <si>
    <t>mai</t>
  </si>
  <si>
    <t>jun</t>
  </si>
  <si>
    <t>s</t>
  </si>
  <si>
    <t>Pertinência das intervenções</t>
  </si>
  <si>
    <t>Morfologia e Sintaxe</t>
  </si>
  <si>
    <t xml:space="preserve">Elaboração de plano estalecendo objetivos </t>
  </si>
  <si>
    <t xml:space="preserve">Pesquisa e/ou seleção de informação pertinente </t>
  </si>
  <si>
    <t xml:space="preserve">Género/Formato textual: concordância com o género solicitado </t>
  </si>
  <si>
    <t xml:space="preserve">Tema e Pertinência da Informação: respeito pelo tema, eficácia argumentativa, exemplificação </t>
  </si>
  <si>
    <t xml:space="preserve">Organização e Coesão Textuais </t>
  </si>
  <si>
    <t>MB</t>
  </si>
  <si>
    <t>SUF</t>
  </si>
  <si>
    <t>Domínio: Escrita</t>
  </si>
  <si>
    <t>Domínio: Educação literária - 1º Período</t>
  </si>
  <si>
    <t>Questões</t>
  </si>
  <si>
    <t>Relatório: Competências/ Perfil do Aluno</t>
  </si>
  <si>
    <t>Competências/ Perfil do Aluno</t>
  </si>
  <si>
    <t>8.</t>
  </si>
  <si>
    <t>9.</t>
  </si>
  <si>
    <t>10.</t>
  </si>
  <si>
    <t>11.</t>
  </si>
  <si>
    <t>Mobilização de informação pertinente</t>
  </si>
  <si>
    <t xml:space="preserve">divisão de tarefas </t>
  </si>
  <si>
    <t xml:space="preserve">definição de objectivos </t>
  </si>
  <si>
    <t xml:space="preserve">investigação / organização de informação / produção  </t>
  </si>
  <si>
    <t xml:space="preserve">empenho </t>
  </si>
  <si>
    <t xml:space="preserve">organização </t>
  </si>
  <si>
    <t xml:space="preserve">gestão do tempo / cumprimento de prazos </t>
  </si>
  <si>
    <t xml:space="preserve">entreajuda e colaboração </t>
  </si>
  <si>
    <t xml:space="preserve">Apresentação </t>
  </si>
  <si>
    <t xml:space="preserve">intervenção na apresentação </t>
  </si>
  <si>
    <t xml:space="preserve">captação da atenção do auditório </t>
  </si>
  <si>
    <t xml:space="preserve">materiais de suporte – utilização das TIC </t>
  </si>
  <si>
    <t xml:space="preserve">exposição: clareza, correcção, ritmo e dinamismo </t>
  </si>
  <si>
    <t xml:space="preserve">capacidade científica </t>
  </si>
  <si>
    <t xml:space="preserve">linguagem e correcção </t>
  </si>
  <si>
    <t>sentido estético / apresentação</t>
  </si>
  <si>
    <t>troca de ideias sobre o que fazer e como fazer</t>
  </si>
  <si>
    <t>Oportunidade e seriedade das intervenções</t>
  </si>
  <si>
    <t>Argumentação/Exemplificação</t>
  </si>
  <si>
    <t>Pertinência da informação</t>
  </si>
  <si>
    <t>Convicção e capacidade de persuasão</t>
  </si>
  <si>
    <t>Clareza e concisão do discurso</t>
  </si>
  <si>
    <t>Tom de voz audível</t>
  </si>
  <si>
    <t>Diversificação vocabular</t>
  </si>
  <si>
    <t>Correção linguística</t>
  </si>
  <si>
    <t>Respeito pelo princípio de cortesia</t>
  </si>
  <si>
    <t xml:space="preserve">Projeto de leitura </t>
  </si>
  <si>
    <t>Questionários orais / Interação na aula</t>
  </si>
  <si>
    <t>Guiões de trabalho</t>
  </si>
  <si>
    <t>Fichas de avaliação</t>
  </si>
  <si>
    <t>Teste de avaliação</t>
  </si>
  <si>
    <t>Projetos de pesquisa orientada</t>
  </si>
  <si>
    <t>Trabalho de grupo / pares</t>
  </si>
  <si>
    <t>Oficina de escrita</t>
  </si>
  <si>
    <t>Grupo II - Gramática</t>
  </si>
  <si>
    <t>Grupo III - Escrita</t>
  </si>
  <si>
    <t>Trabalho de grupo/ pares</t>
  </si>
  <si>
    <t>Trabalho de Grupo: Educação Literária</t>
  </si>
  <si>
    <t>Trabalho de Grupo: Leitura</t>
  </si>
  <si>
    <t>0 a 5</t>
  </si>
  <si>
    <t>C</t>
  </si>
  <si>
    <t>Género/Formato Textual</t>
  </si>
  <si>
    <t>Tema e Pertinência da Informação</t>
  </si>
  <si>
    <t>Morfologia, Sintaxe e Pontuação</t>
  </si>
  <si>
    <t>Ortografia (1)</t>
  </si>
  <si>
    <t>Não cumprimento dos limites de extensão</t>
  </si>
  <si>
    <t>1 a 2</t>
  </si>
  <si>
    <t>Factores de desvalorização no domínio da organização e correção da expressão escrita</t>
  </si>
  <si>
    <t>Erro de ortografia (incluindo erro de acentuação, erro de translineação e uso indevido de letra minúscula ou de letra maiúscula inicial)</t>
  </si>
  <si>
    <t>Erro de morfologia</t>
  </si>
  <si>
    <t>Erro inequívoco de pontuação, incumprimento de regra de citação ou de referência a título de obra</t>
  </si>
  <si>
    <t>Erro de sintaxe</t>
  </si>
  <si>
    <t>Impropriedade lexical</t>
  </si>
  <si>
    <t>Incumprimento das regras de citação ou de referência a título de obra</t>
  </si>
  <si>
    <t>Níveis</t>
  </si>
  <si>
    <t>Pont.</t>
  </si>
  <si>
    <t>de 0a 4</t>
  </si>
  <si>
    <t>de 5 a 10</t>
  </si>
  <si>
    <t>de 11 a 16</t>
  </si>
  <si>
    <t>Parâmetros/ Tipologias</t>
  </si>
  <si>
    <t>Pont</t>
  </si>
  <si>
    <t>Teste de Avaliação 1</t>
  </si>
  <si>
    <t>Domínio: Gramática - 1.º período</t>
  </si>
  <si>
    <t>Texto de características: narrativas; descritivas</t>
  </si>
  <si>
    <t>Retrato, texto de enciclopédia e de dicionário, entrevista, texto publicitário, notícia, carta</t>
  </si>
  <si>
    <t>Sínteses parciais; questões intermédias; antecipação de conteúdos; foco da pergunta ou da instrução</t>
  </si>
  <si>
    <t xml:space="preserve">Informação essencial e acessória (tomada de notas) </t>
  </si>
  <si>
    <t>Inferências: sentidos contextuais; relacionação de informações; relações de semelhança e de oposição</t>
  </si>
  <si>
    <t>Opinião crítica textual e intertextual</t>
  </si>
  <si>
    <t>Resumo de texto de características narrativas e de texto de características expositivas</t>
  </si>
  <si>
    <t>Paráfrase</t>
  </si>
  <si>
    <t>FINAL</t>
  </si>
  <si>
    <t>Avaliação Global</t>
  </si>
  <si>
    <t>Testes de compreensão do oral</t>
  </si>
  <si>
    <t>Q1</t>
  </si>
  <si>
    <t>Q2</t>
  </si>
  <si>
    <t>Q3</t>
  </si>
  <si>
    <t>Q4</t>
  </si>
  <si>
    <t>Domínios de Autonomia Curricular</t>
  </si>
  <si>
    <t>fotos</t>
  </si>
  <si>
    <t>Nº de Intervenções</t>
  </si>
  <si>
    <t xml:space="preserve">Explicitar o sentido global de um texto. </t>
  </si>
  <si>
    <t xml:space="preserve">Fazer inferências, justificando-as. </t>
  </si>
  <si>
    <t xml:space="preserve">Reconhecer a forma como o texto está estruturado (partes e subpartes). </t>
  </si>
  <si>
    <t xml:space="preserve">Utilizar procedimentos de registo e tratamento de informação. </t>
  </si>
  <si>
    <t>Sistematizador/ organizador (A, B, C, I, J)/ Conhecedor/ sabedor/culto/informado (A B,G,I,J)</t>
  </si>
  <si>
    <t>Comunicador (A, B, D, E, H); Criativo (A,C,D,J)</t>
  </si>
  <si>
    <t>Questionador</t>
  </si>
  <si>
    <t>Conhecedor/ sabedor/ culto/ informado (A, B, G, I, J); Questionador (A,F,G,I,J); Sistematizador/ organizador (A, B, C, I, J); Questionador (A,F,G,I,J)</t>
  </si>
  <si>
    <t>Criativo (A,C,D,J)</t>
  </si>
  <si>
    <t xml:space="preserve">Ler integralmente textos literários de natureza narrativa, lírica e dramática </t>
  </si>
  <si>
    <t xml:space="preserve">Interpretar o texto em função do género literário. </t>
  </si>
  <si>
    <t xml:space="preserve">Fazer declamações e representações teatrais. </t>
  </si>
  <si>
    <t xml:space="preserve"> Questionador (A,F,G,I,J)</t>
  </si>
  <si>
    <t>Sistematizador/ organizador (A, B, C, I, J);</t>
  </si>
  <si>
    <t>Criativo (A, C, D, J)</t>
  </si>
  <si>
    <t xml:space="preserve">Comunicador (A, B, D, E, H) </t>
  </si>
  <si>
    <t xml:space="preserve">Responsável/ autónomo (C, D, E, F, G, I, J)  </t>
  </si>
  <si>
    <t xml:space="preserve">Conhecedor/ sabedor/ culto/ informado (A, B, G, I, J); Comunicador (A, B, D, E, H) </t>
  </si>
  <si>
    <t xml:space="preserve"> Responsável/ autónomo (C, D, E, F, G, I, J)  </t>
  </si>
  <si>
    <t>Interpretar textos orais breves; Fazer deduções e inferências; Indicar a intenção do locutor; Distinguir informação implícita e informação explícita.</t>
  </si>
  <si>
    <t>Interpretar textos orais breves</t>
  </si>
  <si>
    <t>Fazer deduções e inferências</t>
  </si>
  <si>
    <t>Indicar a intenção do locutor</t>
  </si>
  <si>
    <t>Distinguir informação implícita e informação explícita</t>
  </si>
  <si>
    <t>Argumentação</t>
  </si>
  <si>
    <t>Riqueza/ variedade vocabular</t>
  </si>
  <si>
    <t xml:space="preserve"> Adequação à situação comunicativa</t>
  </si>
  <si>
    <t xml:space="preserve"> Clareza</t>
  </si>
  <si>
    <t>Encadeamento lógico</t>
  </si>
  <si>
    <t>Tom de voz</t>
  </si>
  <si>
    <t>Postura corporal</t>
  </si>
  <si>
    <t>Q5</t>
  </si>
  <si>
    <t>Forma (40)</t>
  </si>
  <si>
    <t>Aula (10)</t>
  </si>
  <si>
    <t>Compreender o sentido dos textos</t>
  </si>
  <si>
    <t xml:space="preserve"> Fazer inferências</t>
  </si>
  <si>
    <t>Organizar a informação contida nos textos</t>
  </si>
  <si>
    <t>Recolher, selecionar e organizar informação</t>
  </si>
  <si>
    <t xml:space="preserve"> Parafrasear períodos ou parágrafos de um texto</t>
  </si>
  <si>
    <t>Indicar aspetos nucleares de um texto</t>
  </si>
  <si>
    <t>Avaliar criticamente textos</t>
  </si>
  <si>
    <t>Ler em voz alta</t>
  </si>
  <si>
    <t>Expressividade</t>
  </si>
  <si>
    <t>Clareza</t>
  </si>
  <si>
    <t>Omissão/Repetição de palavras</t>
  </si>
  <si>
    <t>Respeito pela pontuação</t>
  </si>
  <si>
    <t>Ritmo</t>
  </si>
  <si>
    <t>Leitura em voz alta</t>
  </si>
  <si>
    <t>Leitura de texto para compreender</t>
  </si>
  <si>
    <t>Ler em voz alta (25)</t>
  </si>
  <si>
    <r>
      <rPr>
        <sz val="10"/>
        <rFont val="Arial"/>
        <family val="2"/>
      </rPr>
      <t xml:space="preserve">(1) </t>
    </r>
    <r>
      <rPr>
        <b/>
        <sz val="12"/>
        <rFont val="Arial"/>
        <family val="2"/>
      </rPr>
      <t>Ortografia</t>
    </r>
  </si>
  <si>
    <t>Ficha 1 (0 a 100)</t>
  </si>
  <si>
    <t>Duas fichas (soma das duas = 100)</t>
  </si>
  <si>
    <t>Ler para compreender (75)</t>
  </si>
  <si>
    <t xml:space="preserve">6. </t>
  </si>
  <si>
    <t>DAC</t>
  </si>
  <si>
    <t>Domínio: Oralidade</t>
  </si>
  <si>
    <t>PP</t>
  </si>
  <si>
    <t>TG</t>
  </si>
  <si>
    <t>FA</t>
  </si>
  <si>
    <t>QA</t>
  </si>
  <si>
    <t>TA</t>
  </si>
  <si>
    <t>Domínio: Gramática - 2.º período</t>
  </si>
  <si>
    <t>Domínio: Gramática - 3.º período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</si>
  <si>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</si>
  <si>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</si>
  <si>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</si>
  <si>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</si>
  <si>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</si>
  <si>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</si>
  <si>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</si>
  <si>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</si>
  <si>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</si>
  <si>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</si>
  <si>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</si>
  <si>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</si>
  <si>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</si>
  <si>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</si>
  <si>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t</t>
  </si>
  <si>
    <t>u</t>
  </si>
  <si>
    <t>v</t>
  </si>
  <si>
    <t>z</t>
  </si>
  <si>
    <t>ab</t>
  </si>
  <si>
    <t>ac</t>
  </si>
  <si>
    <t>ad</t>
  </si>
  <si>
    <t>ae</t>
  </si>
  <si>
    <t>af</t>
  </si>
  <si>
    <t>b</t>
  </si>
  <si>
    <t>c</t>
  </si>
  <si>
    <t>d</t>
  </si>
  <si>
    <r>
      <rPr>
        <b/>
        <sz val="10"/>
        <rFont val="Arial"/>
        <family val="2"/>
      </rPr>
      <t>competência da oralidade</t>
    </r>
    <r>
      <rPr>
        <sz val="10"/>
        <rFont val="Arial"/>
        <family val="2"/>
      </rPr>
      <t xml:space="preserve"> (compreensão e expressão) com base em textos/discursos de géneros adequados a propósitos comunicativos como expor e argumentar em situações de debate e de confronto de perspetivas</t>
    </r>
  </si>
  <si>
    <r>
      <rPr>
        <b/>
        <sz val="10"/>
        <rFont val="Arial"/>
        <family val="2"/>
      </rPr>
      <t>competência da leitura</t>
    </r>
    <r>
      <rPr>
        <sz val="10"/>
        <rFont val="Arial"/>
        <family val="2"/>
      </rPr>
      <t xml:space="preserve"> centrada predominantemente em textos de natureza argumentativa (discurso político, artigo de opinião e apreciação crítica)</t>
    </r>
  </si>
  <si>
    <r>
      <rPr>
        <b/>
        <sz val="10"/>
        <rFont val="Arial"/>
        <family val="2"/>
      </rPr>
      <t>educação literária</t>
    </r>
    <r>
      <rPr>
        <sz val="10"/>
        <rFont val="Arial"/>
        <family val="2"/>
      </rPr>
      <t xml:space="preserve"> não só para conhecimento, leitura e apreciação estética de obras portuguesas que constituíram um marco do pensamento e da literatura portugueses do século XX, mas também para desenvolvimento de hábitos de leitura;</t>
    </r>
  </si>
  <si>
    <r>
      <rPr>
        <b/>
        <sz val="10"/>
        <rFont val="Arial"/>
        <family val="2"/>
      </rPr>
      <t>competência da escrita</t>
    </r>
    <r>
      <rPr>
        <sz val="10"/>
        <rFont val="Arial"/>
        <family val="2"/>
      </rPr>
      <t xml:space="preserve"> que inclua obrigatoriamente saber escrever textos de natureza expositiva e argumentativa</t>
    </r>
  </si>
  <si>
    <t>a</t>
  </si>
  <si>
    <t>ag</t>
  </si>
  <si>
    <t>Desenvolver um projeto de leitura.</t>
  </si>
  <si>
    <t>Se atingiu nível Bom ou MBom</t>
  </si>
  <si>
    <t>Expressão</t>
  </si>
  <si>
    <t>Domínio: Educação literária - 2º Período</t>
  </si>
  <si>
    <t>Domínio: Educação literária - 3º Período</t>
  </si>
  <si>
    <t>7.º A - 2019/20</t>
  </si>
  <si>
    <t>Compreender o(s) tema(s) e as ideias centrais do texto, relacionando com o contexto e com o objetivo.</t>
  </si>
  <si>
    <t xml:space="preserve">Explicar sentidos figurados e contextuais com base em inferências. </t>
  </si>
  <si>
    <t xml:space="preserve">Avaliar argumentos quanto à validade e adequação aos objetivos comunicativos. </t>
  </si>
  <si>
    <t>Avaliar argumentos quanto à validade e adequação aos objetivos comunicativos. Sintetizar a informação recebida.</t>
  </si>
  <si>
    <t>Sintetizar a informação recebida.</t>
  </si>
  <si>
    <t>Planificar textos orais tendo em conta os destinatários e os objetivos de comunicação.</t>
  </si>
  <si>
    <t>Respeitar as convenções que regulam a interação discursiva, em situações com diferentes graus de formalidade.</t>
  </si>
  <si>
    <t xml:space="preserve">Fazer exposições orais para apresentação de temas, ideias, opiniões e apreciações críticas. </t>
  </si>
  <si>
    <t>Argumentar para defender e/ou refutar posições, conclusões ou propostas, em situações de debate.</t>
  </si>
  <si>
    <t xml:space="preserve">Intervir em debates com sistematização de informação e contributos pertinentes. </t>
  </si>
  <si>
    <t>Usar recursos verbais e não-verbais com fluência e correção (apresentação eletrónica, Web).</t>
  </si>
  <si>
    <t>Ler em suportes variados textos dos géneros seguintes: biografia, textos de géneros jornalísticos de opinião (artigo de opinião, crítica), textos publicitários.</t>
  </si>
  <si>
    <t>Realizar leitura em voz alta, silenciosa e autónoma, não contínua e de pesquisa.</t>
  </si>
  <si>
    <t>Identificar temas, ideias principais, pontos de vista, causas e efeitos, factos e opiniões</t>
  </si>
  <si>
    <t xml:space="preserve">Analisar textos em função do género textual a que pertencem (estruturação e finalidade): </t>
  </si>
  <si>
    <t>Utilizar procedimentos de registo e tratamento da informação pela utilização dos métodos do trabalho científico.</t>
  </si>
  <si>
    <t>Ler e interpretar obras literárias portuguesas de diferentes autores e géneros</t>
  </si>
  <si>
    <t>Interpretar o texto em função do seu modo literário, com base na análise da representação dos temas, das experiências e dos valores.</t>
  </si>
  <si>
    <t>Analisar o modo como os temas, as experiências e os valores são representados na obra e compará-lo com outras manifestações artísticas</t>
  </si>
  <si>
    <t xml:space="preserve">Debater, de forma fundamentada e sustentada, pontos de vista suscitados pelos textos lidos. </t>
  </si>
  <si>
    <t xml:space="preserve">Explicar recursos expressivos utilizados na construção de textos literários </t>
  </si>
  <si>
    <t>Elaborar textos que cumpram objetivos explícitos quanto ao destinatário e à finalidade (informativa ou argumentativa).</t>
  </si>
  <si>
    <t>Planificar a escrita de textos com finalidades informativas, assegurando os mecanismos de coerência e coesão.</t>
  </si>
  <si>
    <t>Escrever com correção ortográfica e sintática.</t>
  </si>
  <si>
    <t xml:space="preserve">Reformular o texto de forma adequada, mobilizando os conhecimentos de revisão de texto. </t>
  </si>
  <si>
    <t>Respeitar princípios do trabalho intelectual como explicitação da bibliografia consultada de acordo com normas específicas.</t>
  </si>
  <si>
    <t xml:space="preserve">Utilizar com critério as tecnologias da informação na produção, na revisão e na edição de texto. </t>
  </si>
  <si>
    <t>. Fonolgia</t>
  </si>
  <si>
    <t>. Semântica</t>
  </si>
  <si>
    <t>. Discurso, Pragmática  e Linguíatica textual</t>
  </si>
  <si>
    <t>7.º ano</t>
  </si>
  <si>
    <t>8.º ano</t>
  </si>
  <si>
    <t>9.º ano</t>
  </si>
  <si>
    <t>Teste de Avaliação 2</t>
  </si>
  <si>
    <t>Teste de Avaliação 3</t>
  </si>
  <si>
    <t>G. DESVIO</t>
  </si>
  <si>
    <t>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</si>
</sst>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\ &quot;%&quot;"/>
    <numFmt numFmtId="165" formatCode="[$-10816]0.0;\(0.0\)"/>
    <numFmt numFmtId="166" formatCode="0.0%"/>
    <numFmt numFmtId="167" formatCode="0;\-0;;@"/>
    <numFmt numFmtId="168" formatCode="0.0"/>
    <numFmt numFmtId="169" formatCode="0.0&quot;%&quot;"/>
    <numFmt numFmtId="170" formatCode="0_ ;\-0\ "/>
    <numFmt numFmtId="171" formatCode="0;\-0;@"/>
    <numFmt numFmtId="172" formatCode="#,##0\ _€"/>
  </numFmts>
  <fonts count="115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mic Sans MS"/>
      <family val="4"/>
    </font>
    <font>
      <sz val="6"/>
      <name val="Comic Sans MS"/>
      <family val="4"/>
    </font>
    <font>
      <sz val="10"/>
      <name val="Arial"/>
      <family val="2"/>
    </font>
    <font>
      <sz val="10"/>
      <color theme="1"/>
      <name val="Arial"/>
      <family val="2"/>
    </font>
    <font>
      <u/>
      <sz val="10"/>
      <color theme="0"/>
      <name val="Arial"/>
      <family val="2"/>
    </font>
    <font>
      <sz val="11"/>
      <name val="Arial"/>
      <family val="2"/>
    </font>
    <font>
      <sz val="11"/>
      <name val="Comic Sans MS"/>
      <family val="4"/>
    </font>
    <font>
      <b/>
      <sz val="14"/>
      <name val="Arial"/>
      <family val="2"/>
    </font>
    <font>
      <sz val="16"/>
      <name val="Arial"/>
      <family val="2"/>
    </font>
    <font>
      <sz val="12"/>
      <name val="Arial"/>
      <family val="2"/>
    </font>
    <font>
      <sz val="12"/>
      <name val="Comic Sans MS"/>
      <family val="4"/>
    </font>
    <font>
      <b/>
      <sz val="12"/>
      <name val="Arial"/>
      <family val="2"/>
    </font>
    <font>
      <b/>
      <sz val="10"/>
      <name val="Arial"/>
      <family val="2"/>
    </font>
    <font>
      <sz val="14"/>
      <name val="Comic Sans MS"/>
      <family val="4"/>
    </font>
    <font>
      <sz val="14"/>
      <name val="Arial"/>
      <family val="2"/>
    </font>
    <font>
      <sz val="14"/>
      <color rgb="FF0070C0"/>
      <name val="Arial"/>
      <family val="2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sz val="40"/>
      <color theme="0"/>
      <name val="Arial Black"/>
      <family val="2"/>
    </font>
    <font>
      <sz val="12"/>
      <name val="Microsoft Sans Serif"/>
      <family val="2"/>
    </font>
    <font>
      <sz val="14"/>
      <color theme="0"/>
      <name val="Arial"/>
      <family val="2"/>
    </font>
    <font>
      <sz val="10"/>
      <color theme="0"/>
      <name val="Arial"/>
      <family val="2"/>
    </font>
    <font>
      <sz val="10"/>
      <color rgb="FFCC3300"/>
      <name val="Arial"/>
      <family val="2"/>
    </font>
    <font>
      <sz val="22"/>
      <color theme="0"/>
      <name val="Arial"/>
      <family val="2"/>
    </font>
    <font>
      <sz val="36"/>
      <color theme="0"/>
      <name val="Arial"/>
      <family val="2"/>
    </font>
    <font>
      <sz val="12"/>
      <color theme="0"/>
      <name val="Arial"/>
      <family val="2"/>
    </font>
    <font>
      <b/>
      <sz val="7"/>
      <name val="Tahoma"/>
      <family val="2"/>
    </font>
    <font>
      <b/>
      <sz val="10"/>
      <name val="Tahoma"/>
      <family val="2"/>
    </font>
    <font>
      <sz val="7"/>
      <name val="Tahoma"/>
      <family val="2"/>
    </font>
    <font>
      <sz val="9"/>
      <name val="Tahoma"/>
      <family val="2"/>
    </font>
    <font>
      <sz val="9"/>
      <name val="Arial"/>
      <family val="2"/>
    </font>
    <font>
      <sz val="10"/>
      <name val="Tahoma"/>
      <family val="2"/>
    </font>
    <font>
      <sz val="10"/>
      <color rgb="FFFF0000"/>
      <name val="Arial"/>
      <family val="2"/>
    </font>
    <font>
      <sz val="10"/>
      <color indexed="9"/>
      <name val="Arial"/>
      <family val="2"/>
    </font>
    <font>
      <sz val="11"/>
      <color rgb="FFFF0000"/>
      <name val="Arial"/>
      <family val="2"/>
    </font>
    <font>
      <b/>
      <sz val="11"/>
      <color rgb="FFFF3300"/>
      <name val="Arial"/>
      <family val="2"/>
    </font>
    <font>
      <sz val="9"/>
      <color rgb="FFFF3300"/>
      <name val="Arial"/>
      <family val="2"/>
    </font>
    <font>
      <b/>
      <sz val="11"/>
      <name val="Arial"/>
      <family val="2"/>
    </font>
    <font>
      <b/>
      <sz val="8"/>
      <color indexed="9"/>
      <name val="Arial"/>
      <family val="2"/>
    </font>
    <font>
      <b/>
      <sz val="11"/>
      <color rgb="FFFF0000"/>
      <name val="Arial"/>
      <family val="2"/>
    </font>
    <font>
      <sz val="12"/>
      <color indexed="10"/>
      <name val="Arial"/>
      <family val="2"/>
    </font>
    <font>
      <sz val="11"/>
      <color rgb="FFFF3300"/>
      <name val="Arial"/>
      <family val="2"/>
    </font>
    <font>
      <sz val="11"/>
      <color indexed="10"/>
      <name val="Arial"/>
      <family val="2"/>
    </font>
    <font>
      <sz val="11"/>
      <name val="Tahoma"/>
      <family val="2"/>
    </font>
    <font>
      <sz val="14"/>
      <color theme="1"/>
      <name val="Arial"/>
      <family val="2"/>
    </font>
    <font>
      <sz val="22"/>
      <name val="Arial"/>
      <family val="2"/>
    </font>
    <font>
      <sz val="18"/>
      <name val="Arial"/>
      <family val="2"/>
    </font>
    <font>
      <sz val="8"/>
      <color rgb="FFFF0000"/>
      <name val="Tahoma"/>
      <family val="2"/>
    </font>
    <font>
      <sz val="12"/>
      <color rgb="FFFF0000"/>
      <name val="Arial"/>
      <family val="2"/>
    </font>
    <font>
      <b/>
      <sz val="11"/>
      <color indexed="10"/>
      <name val="Arial"/>
      <family val="2"/>
    </font>
    <font>
      <sz val="22"/>
      <color theme="1"/>
      <name val="Arial"/>
      <family val="2"/>
    </font>
    <font>
      <b/>
      <sz val="14"/>
      <color indexed="10"/>
      <name val="Arial"/>
      <family val="2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b/>
      <sz val="12"/>
      <color rgb="FFFF0000"/>
      <name val="Arial"/>
      <family val="2"/>
    </font>
    <font>
      <b/>
      <sz val="11"/>
      <color theme="1"/>
      <name val="Arial"/>
      <family val="2"/>
    </font>
    <font>
      <sz val="16"/>
      <color theme="0"/>
      <name val="Arial"/>
      <family val="2"/>
    </font>
    <font>
      <b/>
      <sz val="11"/>
      <color rgb="FF339966"/>
      <name val="Arial"/>
      <family val="2"/>
    </font>
    <font>
      <sz val="10"/>
      <color rgb="FF339966"/>
      <name val="Arial"/>
      <family val="2"/>
    </font>
    <font>
      <sz val="11"/>
      <color rgb="FF0070C0"/>
      <name val="Arial"/>
      <family val="2"/>
    </font>
    <font>
      <b/>
      <sz val="10"/>
      <color indexed="10"/>
      <name val="Arial"/>
      <family val="2"/>
    </font>
    <font>
      <b/>
      <sz val="22"/>
      <name val="Arial"/>
      <family val="2"/>
    </font>
    <font>
      <sz val="20"/>
      <name val="Arial"/>
      <family val="2"/>
    </font>
    <font>
      <sz val="11"/>
      <color theme="1"/>
      <name val="Arial"/>
      <family val="2"/>
    </font>
    <font>
      <b/>
      <sz val="14"/>
      <color rgb="FFFF3300"/>
      <name val="Arial"/>
      <family val="2"/>
    </font>
    <font>
      <sz val="14"/>
      <color rgb="FFFF0000"/>
      <name val="Arial"/>
      <family val="2"/>
    </font>
    <font>
      <b/>
      <sz val="14"/>
      <color rgb="FFFF0000"/>
      <name val="Arial"/>
      <family val="2"/>
    </font>
    <font>
      <sz val="36"/>
      <name val="Arial"/>
      <family val="2"/>
    </font>
    <font>
      <sz val="22"/>
      <color rgb="FFFF0000"/>
      <name val="Arial"/>
      <family val="2"/>
    </font>
    <font>
      <sz val="18"/>
      <color rgb="FFFF0000"/>
      <name val="Arial"/>
      <family val="2"/>
    </font>
    <font>
      <sz val="18"/>
      <color rgb="FF000000"/>
      <name val="Arial"/>
      <family val="2"/>
    </font>
    <font>
      <sz val="14"/>
      <color rgb="FF000000"/>
      <name val="Arial"/>
      <family val="2"/>
    </font>
    <font>
      <sz val="12"/>
      <name val="Calibri"/>
      <family val="2"/>
      <scheme val="minor"/>
    </font>
    <font>
      <sz val="28"/>
      <name val="Arial"/>
      <family val="2"/>
    </font>
    <font>
      <sz val="20"/>
      <color theme="1"/>
      <name val="Arial"/>
      <family val="2"/>
    </font>
    <font>
      <b/>
      <sz val="16"/>
      <name val="Calibri"/>
      <family val="2"/>
      <scheme val="minor"/>
    </font>
    <font>
      <sz val="13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name val="Tahoma"/>
      <family val="2"/>
    </font>
    <font>
      <sz val="9"/>
      <name val="Calibri"/>
      <family val="2"/>
      <scheme val="minor"/>
    </font>
    <font>
      <b/>
      <sz val="26"/>
      <color theme="3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8"/>
      <color theme="4" tint="-0.24994659260841701"/>
      <name val="Calibri"/>
      <family val="2"/>
      <scheme val="minor"/>
    </font>
    <font>
      <sz val="22"/>
      <color rgb="FF0070C0"/>
      <name val="Arial"/>
      <family val="2"/>
    </font>
    <font>
      <b/>
      <sz val="12"/>
      <color theme="4" tint="-0.24994659260841701"/>
      <name val="Calibri"/>
      <family val="2"/>
      <scheme val="minor"/>
    </font>
    <font>
      <b/>
      <sz val="12"/>
      <color rgb="FF0070C0"/>
      <name val="Arial"/>
      <family val="2"/>
    </font>
    <font>
      <sz val="11"/>
      <color rgb="FFFF0000"/>
      <name val="Calibri"/>
      <family val="2"/>
      <scheme val="minor"/>
    </font>
    <font>
      <sz val="28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Arial"/>
      <family val="2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rgb="FF000000"/>
      <name val="Arial"/>
      <family val="2"/>
    </font>
    <font>
      <sz val="24"/>
      <name val="Arial"/>
      <family val="2"/>
    </font>
    <font>
      <sz val="14"/>
      <color indexed="81"/>
      <name val="Tahoma"/>
      <family val="2"/>
    </font>
    <font>
      <sz val="26"/>
      <color theme="1"/>
      <name val="Arial"/>
      <family val="2"/>
    </font>
    <font>
      <b/>
      <sz val="14"/>
      <color theme="1"/>
      <name val="Arial"/>
      <family val="2"/>
    </font>
    <font>
      <sz val="10"/>
      <color indexed="10"/>
      <name val="Arial"/>
      <family val="2"/>
    </font>
    <font>
      <b/>
      <sz val="12"/>
      <color rgb="FF00B050"/>
      <name val="Arial"/>
      <family val="2"/>
    </font>
    <font>
      <sz val="8"/>
      <name val="Calibri"/>
      <family val="2"/>
      <scheme val="minor"/>
    </font>
    <font>
      <sz val="16"/>
      <name val="Calibri"/>
      <family val="2"/>
      <scheme val="minor"/>
    </font>
    <font>
      <sz val="12"/>
      <color indexed="81"/>
      <name val="Arial"/>
      <family val="2"/>
    </font>
    <font>
      <sz val="72"/>
      <color theme="0" tint="-0.249977111117893"/>
      <name val="Arial"/>
      <family val="2"/>
    </font>
    <font>
      <sz val="14"/>
      <color indexed="81"/>
      <name val="Arial"/>
      <family val="2"/>
    </font>
    <font>
      <b/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2"/>
      <color rgb="FF00B050"/>
      <name val="Arial"/>
      <family val="2"/>
    </font>
    <font>
      <sz val="9"/>
      <color theme="1"/>
      <name val="Arial"/>
      <family val="2"/>
    </font>
    <font>
      <sz val="16"/>
      <color theme="1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75C6E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27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9.9978637043366805E-2"/>
        <bgColor indexed="27"/>
      </patternFill>
    </fill>
    <fill>
      <patternFill patternType="solid">
        <fgColor theme="2"/>
        <bgColor indexed="27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15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hair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1" tint="0.499984740745262"/>
      </bottom>
      <diagonal/>
    </border>
    <border>
      <left style="thin">
        <color theme="0" tint="-0.499984740745262"/>
      </left>
      <right style="hair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thin">
        <color theme="0" tint="-0.499984740745262"/>
      </right>
      <top style="medium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/>
      <top/>
      <bottom/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/>
      <top/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medium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hair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medium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/>
      <top style="thin">
        <color theme="0" tint="-0.499984740745262"/>
      </top>
      <bottom style="medium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 style="thin">
        <color theme="0" tint="-0.499984740745262"/>
      </right>
      <top/>
      <bottom style="medium">
        <color theme="0" tint="-0.499984740745262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8"/>
      </left>
      <right/>
      <top/>
      <bottom/>
      <diagonal/>
    </border>
    <border>
      <left/>
      <right style="thin">
        <color theme="8"/>
      </right>
      <top/>
      <bottom/>
      <diagonal/>
    </border>
    <border>
      <left style="thin">
        <color theme="8"/>
      </left>
      <right/>
      <top/>
      <bottom style="thin">
        <color theme="8"/>
      </bottom>
      <diagonal/>
    </border>
    <border>
      <left/>
      <right/>
      <top/>
      <bottom style="thin">
        <color theme="8"/>
      </bottom>
      <diagonal/>
    </border>
    <border>
      <left/>
      <right style="thin">
        <color theme="8"/>
      </right>
      <top/>
      <bottom style="thin">
        <color theme="8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/>
      <top style="thin">
        <color theme="0" tint="-0.499984740745262"/>
      </top>
      <bottom style="medium">
        <color theme="0" tint="-0.499984740745262"/>
      </bottom>
      <diagonal/>
    </border>
    <border>
      <left/>
      <right style="thin">
        <color theme="8"/>
      </right>
      <top style="hair">
        <color theme="8"/>
      </top>
      <bottom/>
      <diagonal/>
    </border>
    <border>
      <left/>
      <right/>
      <top/>
      <bottom style="hair">
        <color theme="8"/>
      </bottom>
      <diagonal/>
    </border>
    <border>
      <left/>
      <right style="medium">
        <color theme="0" tint="-0.499984740745262"/>
      </right>
      <top/>
      <bottom style="thin">
        <color theme="0" tint="-0.499984740745262"/>
      </bottom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/>
      <diagonal/>
    </border>
    <border>
      <left style="thin">
        <color theme="0" tint="-0.499984740745262"/>
      </left>
      <right style="medium">
        <color theme="0" tint="-0.499984740745262"/>
      </right>
      <top/>
      <bottom/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/>
      <right/>
      <top style="hair">
        <color theme="8"/>
      </top>
      <bottom/>
      <diagonal/>
    </border>
    <border>
      <left style="thin">
        <color theme="0" tint="-0.499984740745262"/>
      </left>
      <right style="hair">
        <color theme="0" tint="-0.499984740745262"/>
      </right>
      <top/>
      <bottom style="thin">
        <color theme="0" tint="-0.34998626667073579"/>
      </bottom>
      <diagonal/>
    </border>
    <border>
      <left/>
      <right style="thin">
        <color theme="0" tint="-0.499984740745262"/>
      </right>
      <top/>
      <bottom style="thin">
        <color theme="0" tint="-0.34998626667073579"/>
      </bottom>
      <diagonal/>
    </border>
    <border>
      <left style="thin">
        <color theme="0" tint="-0.499984740745262"/>
      </left>
      <right style="hair">
        <color theme="0" tint="-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499984740745262"/>
      </left>
      <right style="hair">
        <color theme="0" tint="-0.499984740745262"/>
      </right>
      <top style="thin">
        <color theme="0" tint="-0.34998626667073579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34998626667073579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thin">
        <color theme="8"/>
      </left>
      <right/>
      <top/>
      <bottom style="hair">
        <color theme="8"/>
      </bottom>
      <diagonal/>
    </border>
    <border>
      <left/>
      <right style="thin">
        <color theme="8"/>
      </right>
      <top/>
      <bottom style="hair">
        <color theme="8"/>
      </bottom>
      <diagonal/>
    </border>
    <border>
      <left style="thin">
        <color theme="8"/>
      </left>
      <right/>
      <top style="hair">
        <color theme="8"/>
      </top>
      <bottom style="hair">
        <color theme="8"/>
      </bottom>
      <diagonal/>
    </border>
    <border>
      <left/>
      <right/>
      <top style="hair">
        <color theme="8"/>
      </top>
      <bottom style="hair">
        <color theme="8"/>
      </bottom>
      <diagonal/>
    </border>
    <border>
      <left/>
      <right style="thin">
        <color theme="8"/>
      </right>
      <top style="hair">
        <color theme="8"/>
      </top>
      <bottom style="hair">
        <color theme="8"/>
      </bottom>
      <diagonal/>
    </border>
    <border>
      <left style="thin">
        <color theme="8"/>
      </left>
      <right/>
      <top style="hair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/>
      <top style="thin">
        <color theme="8"/>
      </top>
      <bottom style="hair">
        <color theme="8"/>
      </bottom>
      <diagonal/>
    </border>
    <border>
      <left/>
      <right/>
      <top style="thin">
        <color theme="8"/>
      </top>
      <bottom style="hair">
        <color theme="8"/>
      </bottom>
      <diagonal/>
    </border>
    <border>
      <left/>
      <right style="thin">
        <color theme="8"/>
      </right>
      <top style="thin">
        <color theme="8"/>
      </top>
      <bottom style="hair">
        <color theme="8"/>
      </bottom>
      <diagonal/>
    </border>
    <border>
      <left style="thin">
        <color theme="8"/>
      </left>
      <right/>
      <top style="hair">
        <color theme="8"/>
      </top>
      <bottom style="thin">
        <color theme="8"/>
      </bottom>
      <diagonal/>
    </border>
    <border>
      <left/>
      <right/>
      <top style="hair">
        <color theme="8"/>
      </top>
      <bottom style="thin">
        <color theme="8"/>
      </bottom>
      <diagonal/>
    </border>
    <border>
      <left/>
      <right style="thin">
        <color theme="8"/>
      </right>
      <top style="hair">
        <color theme="8"/>
      </top>
      <bottom style="thin">
        <color theme="8"/>
      </bottom>
      <diagonal/>
    </border>
    <border>
      <left style="medium">
        <color theme="0" tint="-0.499984740745262"/>
      </left>
      <right style="medium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/>
      <right style="thin">
        <color theme="1" tint="0.499984740745262"/>
      </right>
      <top/>
      <bottom/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 style="thin">
        <color theme="0" tint="-0.499984740745262"/>
      </top>
      <bottom/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/>
      <diagonal/>
    </border>
  </borders>
  <cellStyleXfs count="19">
    <xf numFmtId="0" fontId="0" fillId="0" borderId="0"/>
    <xf numFmtId="0" fontId="3" fillId="2" borderId="0" applyNumberFormat="0" applyBorder="0" applyAlignment="0" applyProtection="0"/>
    <xf numFmtId="0" fontId="4" fillId="0" borderId="0"/>
    <xf numFmtId="0" fontId="9" fillId="0" borderId="0" applyNumberFormat="0" applyFill="0" applyBorder="0" applyAlignment="0" applyProtection="0"/>
    <xf numFmtId="0" fontId="3" fillId="0" borderId="0"/>
    <xf numFmtId="0" fontId="7" fillId="0" borderId="0"/>
    <xf numFmtId="0" fontId="3" fillId="0" borderId="0">
      <alignment horizontal="left" vertical="center"/>
    </xf>
    <xf numFmtId="0" fontId="86" fillId="0" borderId="0" applyNumberFormat="0" applyFill="0" applyBorder="0" applyProtection="0">
      <alignment vertical="top"/>
    </xf>
    <xf numFmtId="0" fontId="83" fillId="19" borderId="0" applyNumberFormat="0" applyProtection="0">
      <alignment horizontal="right" vertical="center" indent="1"/>
    </xf>
    <xf numFmtId="0" fontId="83" fillId="20" borderId="0" applyNumberFormat="0" applyBorder="0" applyAlignment="0" applyProtection="0"/>
    <xf numFmtId="0" fontId="3" fillId="7" borderId="0" applyNumberFormat="0" applyBorder="0" applyAlignment="0" applyProtection="0"/>
    <xf numFmtId="0" fontId="83" fillId="16" borderId="0" applyNumberFormat="0" applyBorder="0" applyAlignment="0" applyProtection="0"/>
    <xf numFmtId="0" fontId="83" fillId="17" borderId="0" applyNumberFormat="0" applyBorder="0" applyAlignment="0" applyProtection="0"/>
    <xf numFmtId="0" fontId="83" fillId="21" borderId="0" applyNumberFormat="0" applyBorder="0" applyAlignment="0" applyProtection="0"/>
    <xf numFmtId="0" fontId="83" fillId="18" borderId="0" applyNumberFormat="0" applyBorder="0" applyAlignment="0" applyProtection="0"/>
    <xf numFmtId="0" fontId="87" fillId="0" borderId="0">
      <alignment horizontal="center"/>
    </xf>
    <xf numFmtId="0" fontId="88" fillId="7" borderId="0" applyNumberFormat="0" applyBorder="0" applyProtection="0">
      <alignment horizontal="center" vertical="center"/>
    </xf>
    <xf numFmtId="0" fontId="3" fillId="0" borderId="0" applyNumberFormat="0" applyFill="0" applyBorder="0">
      <alignment horizontal="left" vertical="center" wrapText="1" indent="2"/>
    </xf>
    <xf numFmtId="1" fontId="3" fillId="0" borderId="0" applyFill="0" applyBorder="0" applyProtection="0">
      <alignment horizontal="center" vertical="center"/>
    </xf>
  </cellStyleXfs>
  <cellXfs count="1338">
    <xf numFmtId="0" fontId="0" fillId="0" borderId="0" xfId="0"/>
    <xf numFmtId="0" fontId="3" fillId="0" borderId="0" xfId="4" applyProtection="1">
      <protection locked="0"/>
    </xf>
    <xf numFmtId="167" fontId="39" fillId="0" borderId="0" xfId="2" applyNumberFormat="1" applyFont="1" applyAlignment="1" applyProtection="1">
      <alignment horizontal="center"/>
      <protection hidden="1"/>
    </xf>
    <xf numFmtId="0" fontId="50" fillId="0" borderId="0" xfId="2" applyFont="1" applyAlignment="1" applyProtection="1">
      <alignment vertical="center"/>
      <protection hidden="1"/>
    </xf>
    <xf numFmtId="167" fontId="7" fillId="8" borderId="0" xfId="2" applyNumberFormat="1" applyFont="1" applyFill="1" applyAlignment="1" applyProtection="1">
      <alignment horizontal="left" vertical="center" shrinkToFit="1"/>
      <protection hidden="1"/>
    </xf>
    <xf numFmtId="0" fontId="7" fillId="4" borderId="0" xfId="2" applyFont="1" applyFill="1" applyAlignment="1" applyProtection="1">
      <alignment horizontal="center" vertical="center"/>
      <protection hidden="1"/>
    </xf>
    <xf numFmtId="0" fontId="7" fillId="0" borderId="0" xfId="2" applyFont="1" applyProtection="1">
      <protection hidden="1"/>
    </xf>
    <xf numFmtId="1" fontId="39" fillId="0" borderId="0" xfId="2" applyNumberFormat="1" applyFont="1" applyAlignment="1" applyProtection="1">
      <alignment horizontal="center" vertical="center"/>
      <protection hidden="1"/>
    </xf>
    <xf numFmtId="167" fontId="58" fillId="7" borderId="0" xfId="2" applyNumberFormat="1" applyFont="1" applyFill="1" applyAlignment="1" applyProtection="1">
      <alignment horizontal="center" vertical="center" wrapText="1"/>
      <protection hidden="1"/>
    </xf>
    <xf numFmtId="0" fontId="51" fillId="7" borderId="0" xfId="2" applyFont="1" applyFill="1" applyAlignment="1" applyProtection="1">
      <alignment horizontal="center" vertical="center" shrinkToFit="1"/>
      <protection hidden="1"/>
    </xf>
    <xf numFmtId="0" fontId="7" fillId="0" borderId="0" xfId="2" applyFont="1" applyBorder="1" applyProtection="1">
      <protection locked="0"/>
    </xf>
    <xf numFmtId="0" fontId="7" fillId="0" borderId="0" xfId="2" applyFont="1" applyFill="1" applyProtection="1">
      <protection hidden="1"/>
    </xf>
    <xf numFmtId="0" fontId="5" fillId="0" borderId="0" xfId="2" applyFont="1" applyFill="1" applyProtection="1">
      <protection hidden="1"/>
    </xf>
    <xf numFmtId="0" fontId="26" fillId="0" borderId="0" xfId="2" applyFont="1" applyFill="1" applyAlignment="1" applyProtection="1">
      <alignment horizontal="center"/>
      <protection hidden="1"/>
    </xf>
    <xf numFmtId="0" fontId="30" fillId="0" borderId="0" xfId="2" applyFont="1" applyFill="1" applyAlignment="1" applyProtection="1">
      <alignment horizontal="center"/>
      <protection hidden="1"/>
    </xf>
    <xf numFmtId="0" fontId="24" fillId="0" borderId="0" xfId="2" applyFont="1" applyFill="1" applyAlignment="1" applyProtection="1">
      <alignment vertical="center"/>
      <protection hidden="1"/>
    </xf>
    <xf numFmtId="0" fontId="13" fillId="0" borderId="0" xfId="2" applyFont="1" applyFill="1" applyBorder="1" applyAlignment="1" applyProtection="1">
      <alignment vertical="center"/>
      <protection hidden="1"/>
    </xf>
    <xf numFmtId="9" fontId="14" fillId="0" borderId="0" xfId="2" applyNumberFormat="1" applyFont="1" applyFill="1" applyBorder="1" applyAlignment="1" applyProtection="1">
      <alignment vertical="center"/>
      <protection locked="0"/>
    </xf>
    <xf numFmtId="0" fontId="18" fillId="0" borderId="0" xfId="2" applyFont="1" applyFill="1" applyBorder="1" applyAlignment="1" applyProtection="1">
      <alignment vertical="center"/>
      <protection hidden="1"/>
    </xf>
    <xf numFmtId="9" fontId="14" fillId="0" borderId="0" xfId="2" applyNumberFormat="1" applyFont="1" applyFill="1" applyBorder="1" applyAlignment="1" applyProtection="1">
      <alignment vertical="center"/>
      <protection hidden="1"/>
    </xf>
    <xf numFmtId="0" fontId="5" fillId="0" borderId="0" xfId="2" applyFont="1" applyFill="1" applyBorder="1" applyProtection="1">
      <protection hidden="1"/>
    </xf>
    <xf numFmtId="0" fontId="24" fillId="0" borderId="0" xfId="2" applyFont="1" applyFill="1" applyBorder="1" applyAlignment="1" applyProtection="1">
      <alignment vertical="center"/>
      <protection hidden="1"/>
    </xf>
    <xf numFmtId="0" fontId="25" fillId="0" borderId="0" xfId="2" applyFont="1" applyFill="1" applyBorder="1" applyAlignment="1" applyProtection="1">
      <alignment vertical="center"/>
      <protection hidden="1"/>
    </xf>
    <xf numFmtId="0" fontId="26" fillId="0" borderId="0" xfId="2" applyFont="1" applyFill="1" applyBorder="1" applyAlignment="1" applyProtection="1">
      <alignment horizontal="center"/>
      <protection hidden="1"/>
    </xf>
    <xf numFmtId="0" fontId="30" fillId="0" borderId="0" xfId="2" applyFont="1" applyFill="1" applyBorder="1" applyAlignment="1" applyProtection="1">
      <alignment horizontal="center"/>
      <protection hidden="1"/>
    </xf>
    <xf numFmtId="0" fontId="5" fillId="0" borderId="17" xfId="2" applyFont="1" applyFill="1" applyBorder="1" applyProtection="1">
      <protection hidden="1"/>
    </xf>
    <xf numFmtId="9" fontId="17" fillId="0" borderId="0" xfId="2" applyNumberFormat="1" applyFont="1" applyFill="1" applyBorder="1" applyAlignment="1" applyProtection="1">
      <alignment vertical="center"/>
      <protection hidden="1"/>
    </xf>
    <xf numFmtId="1" fontId="17" fillId="0" borderId="0" xfId="2" applyNumberFormat="1" applyFont="1" applyFill="1" applyBorder="1" applyAlignment="1" applyProtection="1">
      <alignment vertical="center"/>
      <protection hidden="1"/>
    </xf>
    <xf numFmtId="1" fontId="7" fillId="0" borderId="0" xfId="2" applyNumberFormat="1" applyFont="1" applyFill="1" applyBorder="1" applyProtection="1">
      <protection hidden="1"/>
    </xf>
    <xf numFmtId="9" fontId="12" fillId="0" borderId="0" xfId="2" applyNumberFormat="1" applyFont="1" applyFill="1" applyBorder="1" applyAlignment="1" applyProtection="1">
      <alignment vertical="center"/>
      <protection hidden="1"/>
    </xf>
    <xf numFmtId="0" fontId="51" fillId="0" borderId="0" xfId="2" applyFont="1" applyFill="1" applyBorder="1" applyAlignment="1" applyProtection="1">
      <alignment horizontal="left" vertical="center"/>
      <protection hidden="1"/>
    </xf>
    <xf numFmtId="0" fontId="5" fillId="0" borderId="0" xfId="2" applyFont="1" applyProtection="1">
      <protection hidden="1"/>
    </xf>
    <xf numFmtId="0" fontId="14" fillId="0" borderId="0" xfId="2" applyFont="1" applyFill="1" applyBorder="1" applyAlignment="1" applyProtection="1">
      <alignment horizontal="center" vertical="center"/>
      <protection hidden="1"/>
    </xf>
    <xf numFmtId="0" fontId="25" fillId="0" borderId="17" xfId="2" applyFont="1" applyFill="1" applyBorder="1" applyAlignment="1" applyProtection="1">
      <alignment horizontal="center" vertical="center"/>
      <protection hidden="1"/>
    </xf>
    <xf numFmtId="0" fontId="25" fillId="0" borderId="0" xfId="2" applyFont="1" applyFill="1" applyBorder="1" applyAlignment="1" applyProtection="1">
      <alignment horizontal="center" vertical="center"/>
      <protection hidden="1"/>
    </xf>
    <xf numFmtId="0" fontId="13" fillId="0" borderId="0" xfId="1" applyFont="1" applyFill="1" applyBorder="1" applyProtection="1">
      <protection hidden="1"/>
    </xf>
    <xf numFmtId="0" fontId="22" fillId="0" borderId="0" xfId="1" applyFont="1" applyFill="1" applyBorder="1" applyAlignment="1" applyProtection="1">
      <alignment horizontal="center"/>
      <protection hidden="1"/>
    </xf>
    <xf numFmtId="0" fontId="15" fillId="0" borderId="0" xfId="2" applyFont="1" applyFill="1" applyBorder="1" applyProtection="1">
      <protection hidden="1"/>
    </xf>
    <xf numFmtId="0" fontId="16" fillId="0" borderId="0" xfId="3" applyFont="1" applyFill="1" applyBorder="1" applyAlignment="1" applyProtection="1">
      <alignment horizontal="left"/>
      <protection hidden="1"/>
    </xf>
    <xf numFmtId="0" fontId="16" fillId="0" borderId="0" xfId="3" applyFont="1" applyFill="1" applyBorder="1" applyProtection="1">
      <protection hidden="1"/>
    </xf>
    <xf numFmtId="0" fontId="21" fillId="0" borderId="0" xfId="1" applyFont="1" applyFill="1" applyBorder="1" applyAlignment="1" applyProtection="1">
      <alignment horizontal="center"/>
      <protection hidden="1"/>
    </xf>
    <xf numFmtId="0" fontId="20" fillId="0" borderId="0" xfId="2" applyFont="1" applyFill="1" applyBorder="1" applyAlignment="1" applyProtection="1">
      <alignment vertical="center"/>
      <protection hidden="1"/>
    </xf>
    <xf numFmtId="0" fontId="5" fillId="0" borderId="0" xfId="2" applyFont="1" applyFill="1" applyBorder="1" applyAlignment="1" applyProtection="1">
      <alignment vertical="center"/>
      <protection hidden="1"/>
    </xf>
    <xf numFmtId="0" fontId="16" fillId="0" borderId="0" xfId="2" applyFont="1" applyFill="1" applyBorder="1" applyProtection="1">
      <protection hidden="1"/>
    </xf>
    <xf numFmtId="0" fontId="14" fillId="0" borderId="0" xfId="2" applyFont="1" applyFill="1" applyBorder="1" applyAlignment="1" applyProtection="1">
      <alignment horizontal="left" vertical="center"/>
      <protection hidden="1"/>
    </xf>
    <xf numFmtId="0" fontId="7" fillId="0" borderId="0" xfId="3" applyFont="1" applyFill="1" applyBorder="1" applyAlignment="1" applyProtection="1">
      <alignment horizontal="center"/>
      <protection hidden="1"/>
    </xf>
    <xf numFmtId="0" fontId="14" fillId="0" borderId="0" xfId="1" applyFont="1" applyFill="1" applyBorder="1" applyAlignment="1" applyProtection="1">
      <alignment horizontal="center"/>
      <protection hidden="1"/>
    </xf>
    <xf numFmtId="0" fontId="14" fillId="0" borderId="0" xfId="2" applyFont="1" applyFill="1" applyBorder="1" applyAlignment="1" applyProtection="1">
      <alignment horizontal="left"/>
      <protection hidden="1"/>
    </xf>
    <xf numFmtId="0" fontId="16" fillId="0" borderId="0" xfId="2" applyFont="1" applyFill="1" applyBorder="1" applyAlignment="1" applyProtection="1">
      <alignment horizontal="left"/>
      <protection hidden="1"/>
    </xf>
    <xf numFmtId="0" fontId="7" fillId="0" borderId="0" xfId="3" applyFont="1" applyFill="1" applyBorder="1" applyAlignment="1" applyProtection="1">
      <alignment horizontal="left"/>
      <protection hidden="1"/>
    </xf>
    <xf numFmtId="0" fontId="14" fillId="0" borderId="0" xfId="3" applyFont="1" applyFill="1" applyBorder="1" applyAlignment="1" applyProtection="1">
      <alignment horizontal="left"/>
      <protection hidden="1"/>
    </xf>
    <xf numFmtId="0" fontId="14" fillId="0" borderId="0" xfId="2" applyFont="1" applyFill="1" applyBorder="1" applyProtection="1">
      <protection hidden="1"/>
    </xf>
    <xf numFmtId="0" fontId="14" fillId="0" borderId="0" xfId="3" applyFont="1" applyFill="1" applyBorder="1" applyAlignment="1" applyProtection="1">
      <alignment horizontal="center"/>
      <protection hidden="1"/>
    </xf>
    <xf numFmtId="2" fontId="6" fillId="0" borderId="0" xfId="2" applyNumberFormat="1" applyFont="1" applyFill="1" applyProtection="1">
      <protection hidden="1"/>
    </xf>
    <xf numFmtId="0" fontId="7" fillId="0" borderId="0" xfId="2" applyFont="1" applyBorder="1" applyProtection="1">
      <protection hidden="1"/>
    </xf>
    <xf numFmtId="0" fontId="35" fillId="0" borderId="0" xfId="2" applyFont="1" applyFill="1" applyBorder="1" applyProtection="1">
      <protection hidden="1"/>
    </xf>
    <xf numFmtId="0" fontId="50" fillId="0" borderId="0" xfId="2" applyFont="1" applyBorder="1" applyAlignment="1" applyProtection="1">
      <alignment vertical="center"/>
      <protection hidden="1"/>
    </xf>
    <xf numFmtId="0" fontId="4" fillId="0" borderId="0" xfId="2" applyProtection="1">
      <protection hidden="1"/>
    </xf>
    <xf numFmtId="0" fontId="7" fillId="0" borderId="0" xfId="2" applyFont="1" applyFill="1" applyBorder="1" applyProtection="1">
      <protection hidden="1"/>
    </xf>
    <xf numFmtId="0" fontId="10" fillId="0" borderId="0" xfId="0" applyFont="1" applyProtection="1">
      <protection hidden="1"/>
    </xf>
    <xf numFmtId="0" fontId="36" fillId="4" borderId="0" xfId="2" applyFont="1" applyFill="1" applyProtection="1">
      <protection hidden="1"/>
    </xf>
    <xf numFmtId="0" fontId="51" fillId="0" borderId="0" xfId="0" applyFont="1" applyAlignment="1" applyProtection="1">
      <alignment horizontal="right" vertical="center" wrapText="1"/>
      <protection hidden="1"/>
    </xf>
    <xf numFmtId="9" fontId="10" fillId="0" borderId="0" xfId="0" applyNumberFormat="1" applyFont="1" applyProtection="1">
      <protection hidden="1"/>
    </xf>
    <xf numFmtId="0" fontId="19" fillId="0" borderId="0" xfId="0" applyFont="1" applyAlignment="1" applyProtection="1">
      <alignment horizontal="right" vertical="center" wrapText="1"/>
      <protection hidden="1"/>
    </xf>
    <xf numFmtId="167" fontId="44" fillId="0" borderId="0" xfId="2" applyNumberFormat="1" applyFont="1" applyAlignment="1" applyProtection="1">
      <alignment horizontal="center"/>
      <protection hidden="1"/>
    </xf>
    <xf numFmtId="0" fontId="36" fillId="0" borderId="0" xfId="2" applyFont="1" applyProtection="1">
      <protection hidden="1"/>
    </xf>
    <xf numFmtId="167" fontId="39" fillId="0" borderId="0" xfId="2" applyNumberFormat="1" applyFont="1" applyFill="1" applyAlignment="1" applyProtection="1">
      <alignment horizontal="center"/>
      <protection hidden="1"/>
    </xf>
    <xf numFmtId="0" fontId="44" fillId="0" borderId="0" xfId="2" applyFont="1" applyFill="1" applyAlignment="1" applyProtection="1">
      <alignment horizontal="center" textRotation="90"/>
      <protection hidden="1"/>
    </xf>
    <xf numFmtId="0" fontId="39" fillId="7" borderId="0" xfId="2" applyFont="1" applyFill="1" applyAlignment="1" applyProtection="1">
      <alignment horizontal="center"/>
      <protection hidden="1"/>
    </xf>
    <xf numFmtId="167" fontId="7" fillId="0" borderId="0" xfId="2" applyNumberFormat="1" applyFont="1" applyProtection="1">
      <protection hidden="1"/>
    </xf>
    <xf numFmtId="167" fontId="7" fillId="0" borderId="0" xfId="2" applyNumberFormat="1" applyFont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1" fontId="35" fillId="8" borderId="6" xfId="2" applyNumberFormat="1" applyFont="1" applyFill="1" applyBorder="1" applyAlignment="1" applyProtection="1">
      <alignment horizontal="center" vertical="center"/>
      <protection hidden="1"/>
    </xf>
    <xf numFmtId="0" fontId="17" fillId="0" borderId="0" xfId="3" applyFont="1" applyFill="1" applyBorder="1" applyProtection="1">
      <protection hidden="1"/>
    </xf>
    <xf numFmtId="0" fontId="14" fillId="0" borderId="0" xfId="2" applyFont="1" applyFill="1" applyBorder="1" applyAlignment="1" applyProtection="1">
      <alignment horizontal="center"/>
      <protection hidden="1"/>
    </xf>
    <xf numFmtId="0" fontId="16" fillId="0" borderId="0" xfId="2" applyFont="1" applyFill="1" applyBorder="1" applyAlignment="1" applyProtection="1">
      <alignment horizontal="center"/>
      <protection hidden="1"/>
    </xf>
    <xf numFmtId="0" fontId="5" fillId="0" borderId="9" xfId="2" applyFont="1" applyFill="1" applyBorder="1" applyProtection="1">
      <protection hidden="1"/>
    </xf>
    <xf numFmtId="0" fontId="5" fillId="0" borderId="7" xfId="2" applyFont="1" applyFill="1" applyBorder="1" applyProtection="1">
      <protection hidden="1"/>
    </xf>
    <xf numFmtId="0" fontId="15" fillId="0" borderId="7" xfId="2" applyFont="1" applyFill="1" applyBorder="1" applyProtection="1">
      <protection hidden="1"/>
    </xf>
    <xf numFmtId="0" fontId="14" fillId="0" borderId="7" xfId="2" applyFont="1" applyFill="1" applyBorder="1" applyAlignment="1" applyProtection="1">
      <alignment horizontal="left" vertical="center"/>
      <protection hidden="1"/>
    </xf>
    <xf numFmtId="0" fontId="17" fillId="7" borderId="0" xfId="2" applyFont="1" applyFill="1" applyAlignment="1" applyProtection="1">
      <alignment horizontal="center" textRotation="90"/>
      <protection hidden="1"/>
    </xf>
    <xf numFmtId="1" fontId="4" fillId="8" borderId="1" xfId="2" applyNumberFormat="1" applyFont="1" applyFill="1" applyBorder="1" applyAlignment="1" applyProtection="1">
      <alignment horizontal="center" vertical="center"/>
      <protection locked="0"/>
    </xf>
    <xf numFmtId="1" fontId="17" fillId="8" borderId="1" xfId="2" applyNumberFormat="1" applyFont="1" applyFill="1" applyBorder="1" applyAlignment="1" applyProtection="1">
      <alignment horizontal="center" vertical="center"/>
      <protection hidden="1"/>
    </xf>
    <xf numFmtId="1" fontId="4" fillId="7" borderId="1" xfId="2" applyNumberFormat="1" applyFont="1" applyFill="1" applyBorder="1" applyAlignment="1" applyProtection="1">
      <alignment horizontal="center" vertical="center"/>
      <protection locked="0"/>
    </xf>
    <xf numFmtId="1" fontId="17" fillId="7" borderId="1" xfId="2" applyNumberFormat="1" applyFont="1" applyFill="1" applyBorder="1" applyAlignment="1" applyProtection="1">
      <alignment horizontal="center" vertical="center"/>
      <protection hidden="1"/>
    </xf>
    <xf numFmtId="1" fontId="4" fillId="4" borderId="1" xfId="2" applyNumberFormat="1" applyFont="1" applyFill="1" applyBorder="1" applyAlignment="1" applyProtection="1">
      <alignment horizontal="center" vertical="center"/>
      <protection locked="0"/>
    </xf>
    <xf numFmtId="1" fontId="4" fillId="7" borderId="1" xfId="2" applyNumberFormat="1" applyFont="1" applyFill="1" applyBorder="1" applyAlignment="1" applyProtection="1">
      <alignment horizontal="center" vertical="center"/>
      <protection hidden="1"/>
    </xf>
    <xf numFmtId="1" fontId="17" fillId="4" borderId="1" xfId="2" applyNumberFormat="1" applyFont="1" applyFill="1" applyBorder="1" applyAlignment="1" applyProtection="1">
      <alignment horizontal="center" vertical="center"/>
      <protection hidden="1"/>
    </xf>
    <xf numFmtId="1" fontId="17" fillId="0" borderId="1" xfId="2" applyNumberFormat="1" applyFont="1" applyBorder="1" applyAlignment="1" applyProtection="1">
      <alignment horizontal="center" vertical="center"/>
      <protection hidden="1"/>
    </xf>
    <xf numFmtId="0" fontId="35" fillId="0" borderId="1" xfId="2" applyFont="1" applyBorder="1" applyAlignment="1" applyProtection="1">
      <alignment horizontal="center" vertical="center" textRotation="90" shrinkToFit="1"/>
      <protection hidden="1"/>
    </xf>
    <xf numFmtId="1" fontId="40" fillId="0" borderId="1" xfId="2" applyNumberFormat="1" applyFont="1" applyBorder="1" applyAlignment="1" applyProtection="1">
      <alignment horizontal="center" vertical="center"/>
      <protection hidden="1"/>
    </xf>
    <xf numFmtId="1" fontId="42" fillId="0" borderId="1" xfId="2" applyNumberFormat="1" applyFont="1" applyBorder="1" applyAlignment="1" applyProtection="1">
      <alignment horizontal="center" vertical="center"/>
      <protection hidden="1"/>
    </xf>
    <xf numFmtId="0" fontId="41" fillId="0" borderId="1" xfId="2" applyFont="1" applyBorder="1" applyAlignment="1" applyProtection="1">
      <alignment horizontal="center" vertical="center" textRotation="90" shrinkToFit="1"/>
      <protection hidden="1"/>
    </xf>
    <xf numFmtId="1" fontId="17" fillId="7" borderId="1" xfId="2" applyNumberFormat="1" applyFont="1" applyFill="1" applyBorder="1" applyAlignment="1" applyProtection="1">
      <alignment horizontal="center" vertical="center"/>
      <protection locked="0"/>
    </xf>
    <xf numFmtId="1" fontId="4" fillId="4" borderId="1" xfId="2" applyNumberFormat="1" applyFont="1" applyFill="1" applyBorder="1" applyAlignment="1" applyProtection="1">
      <alignment horizontal="center" vertical="center"/>
      <protection hidden="1"/>
    </xf>
    <xf numFmtId="1" fontId="17" fillId="4" borderId="1" xfId="2" applyNumberFormat="1" applyFont="1" applyFill="1" applyBorder="1" applyAlignment="1" applyProtection="1">
      <alignment horizontal="center" vertical="center"/>
      <protection locked="0"/>
    </xf>
    <xf numFmtId="167" fontId="10" fillId="0" borderId="0" xfId="2" applyNumberFormat="1" applyFont="1" applyAlignment="1" applyProtection="1">
      <alignment horizontal="center"/>
      <protection hidden="1"/>
    </xf>
    <xf numFmtId="167" fontId="4" fillId="7" borderId="0" xfId="2" applyNumberFormat="1" applyFont="1" applyFill="1" applyAlignment="1" applyProtection="1">
      <alignment horizontal="center" vertical="center" wrapText="1"/>
      <protection hidden="1"/>
    </xf>
    <xf numFmtId="0" fontId="10" fillId="0" borderId="1" xfId="2" applyFont="1" applyBorder="1" applyAlignment="1" applyProtection="1">
      <alignment horizontal="center" wrapText="1" readingOrder="1"/>
      <protection locked="0"/>
    </xf>
    <xf numFmtId="0" fontId="35" fillId="0" borderId="22" xfId="2" applyFont="1" applyBorder="1" applyAlignment="1" applyProtection="1">
      <alignment horizontal="center" vertical="center" textRotation="90" shrinkToFit="1"/>
      <protection hidden="1"/>
    </xf>
    <xf numFmtId="1" fontId="40" fillId="0" borderId="22" xfId="2" applyNumberFormat="1" applyFont="1" applyBorder="1" applyAlignment="1" applyProtection="1">
      <alignment horizontal="center" vertical="center"/>
      <protection hidden="1"/>
    </xf>
    <xf numFmtId="0" fontId="4" fillId="4" borderId="27" xfId="2" applyFont="1" applyFill="1" applyBorder="1" applyAlignment="1" applyProtection="1">
      <alignment horizontal="center" vertical="center"/>
      <protection hidden="1"/>
    </xf>
    <xf numFmtId="0" fontId="4" fillId="7" borderId="27" xfId="2" applyFont="1" applyFill="1" applyBorder="1" applyAlignment="1" applyProtection="1">
      <alignment horizontal="center" vertical="center"/>
      <protection hidden="1"/>
    </xf>
    <xf numFmtId="0" fontId="4" fillId="0" borderId="27" xfId="2" applyFont="1" applyBorder="1" applyAlignment="1" applyProtection="1">
      <alignment horizontal="center" vertical="center"/>
      <protection hidden="1"/>
    </xf>
    <xf numFmtId="0" fontId="4" fillId="4" borderId="28" xfId="2" applyFont="1" applyFill="1" applyBorder="1" applyAlignment="1" applyProtection="1">
      <alignment horizontal="center" vertical="center"/>
      <protection hidden="1"/>
    </xf>
    <xf numFmtId="1" fontId="17" fillId="4" borderId="29" xfId="2" applyNumberFormat="1" applyFont="1" applyFill="1" applyBorder="1" applyAlignment="1" applyProtection="1">
      <alignment horizontal="center" vertical="center"/>
      <protection hidden="1"/>
    </xf>
    <xf numFmtId="1" fontId="17" fillId="7" borderId="29" xfId="2" applyNumberFormat="1" applyFont="1" applyFill="1" applyBorder="1" applyAlignment="1" applyProtection="1">
      <alignment horizontal="center" vertical="center"/>
      <protection hidden="1"/>
    </xf>
    <xf numFmtId="0" fontId="4" fillId="4" borderId="31" xfId="2" applyFont="1" applyFill="1" applyBorder="1" applyAlignment="1" applyProtection="1">
      <alignment horizontal="center" vertical="center"/>
      <protection hidden="1"/>
    </xf>
    <xf numFmtId="1" fontId="4" fillId="8" borderId="3" xfId="2" applyNumberFormat="1" applyFont="1" applyFill="1" applyBorder="1" applyAlignment="1" applyProtection="1">
      <alignment horizontal="center" vertical="center"/>
      <protection locked="0"/>
    </xf>
    <xf numFmtId="1" fontId="17" fillId="8" borderId="3" xfId="2" applyNumberFormat="1" applyFont="1" applyFill="1" applyBorder="1" applyAlignment="1" applyProtection="1">
      <alignment horizontal="center" vertical="center"/>
      <protection hidden="1"/>
    </xf>
    <xf numFmtId="0" fontId="47" fillId="0" borderId="29" xfId="2" applyFont="1" applyBorder="1" applyAlignment="1" applyProtection="1">
      <alignment horizontal="center" vertical="center"/>
      <protection hidden="1"/>
    </xf>
    <xf numFmtId="167" fontId="46" fillId="0" borderId="29" xfId="2" applyNumberFormat="1" applyFont="1" applyBorder="1" applyAlignment="1" applyProtection="1">
      <alignment horizontal="center" vertical="center"/>
      <protection hidden="1"/>
    </xf>
    <xf numFmtId="1" fontId="47" fillId="0" borderId="29" xfId="2" applyNumberFormat="1" applyFont="1" applyBorder="1" applyAlignment="1" applyProtection="1">
      <alignment horizontal="center" vertical="center"/>
      <protection locked="0"/>
    </xf>
    <xf numFmtId="1" fontId="69" fillId="0" borderId="30" xfId="2" applyNumberFormat="1" applyFont="1" applyBorder="1" applyAlignment="1" applyProtection="1">
      <alignment horizontal="center" vertical="center" shrinkToFit="1"/>
      <protection hidden="1"/>
    </xf>
    <xf numFmtId="1" fontId="56" fillId="0" borderId="30" xfId="2" applyNumberFormat="1" applyFont="1" applyBorder="1" applyAlignment="1" applyProtection="1">
      <alignment horizontal="center" vertical="center" shrinkToFit="1"/>
      <protection hidden="1"/>
    </xf>
    <xf numFmtId="1" fontId="69" fillId="0" borderId="29" xfId="2" applyNumberFormat="1" applyFont="1" applyBorder="1" applyAlignment="1" applyProtection="1">
      <alignment horizontal="center" vertical="center" shrinkToFit="1"/>
      <protection hidden="1"/>
    </xf>
    <xf numFmtId="167" fontId="4" fillId="0" borderId="7" xfId="2" applyNumberFormat="1" applyFont="1" applyFill="1" applyBorder="1" applyAlignment="1" applyProtection="1">
      <alignment horizontal="center" vertical="center" wrapText="1"/>
      <protection hidden="1"/>
    </xf>
    <xf numFmtId="1" fontId="65" fillId="0" borderId="30" xfId="2" applyNumberFormat="1" applyFont="1" applyBorder="1" applyAlignment="1" applyProtection="1">
      <alignment horizontal="center" vertical="center" shrinkToFit="1"/>
      <protection hidden="1"/>
    </xf>
    <xf numFmtId="167" fontId="39" fillId="0" borderId="0" xfId="2" applyNumberFormat="1" applyFont="1" applyBorder="1" applyAlignment="1" applyProtection="1">
      <alignment horizontal="center"/>
      <protection hidden="1"/>
    </xf>
    <xf numFmtId="9" fontId="51" fillId="0" borderId="22" xfId="2" applyNumberFormat="1" applyFont="1" applyBorder="1" applyAlignment="1" applyProtection="1">
      <alignment horizontal="center" vertical="center" shrinkToFit="1"/>
      <protection hidden="1"/>
    </xf>
    <xf numFmtId="167" fontId="39" fillId="0" borderId="22" xfId="2" applyNumberFormat="1" applyFont="1" applyBorder="1" applyAlignment="1" applyProtection="1">
      <alignment horizontal="center"/>
      <protection hidden="1"/>
    </xf>
    <xf numFmtId="0" fontId="37" fillId="0" borderId="1" xfId="0" applyFont="1" applyBorder="1" applyAlignment="1" applyProtection="1">
      <alignment horizontal="left" vertical="center" wrapText="1"/>
      <protection hidden="1"/>
    </xf>
    <xf numFmtId="0" fontId="37" fillId="0" borderId="1" xfId="0" applyFont="1" applyBorder="1" applyAlignment="1" applyProtection="1">
      <alignment horizontal="center" vertical="center" wrapText="1"/>
      <protection hidden="1"/>
    </xf>
    <xf numFmtId="0" fontId="74" fillId="0" borderId="29" xfId="0" applyFont="1" applyBorder="1" applyAlignment="1" applyProtection="1">
      <alignment horizontal="center" vertical="center" wrapText="1"/>
      <protection hidden="1"/>
    </xf>
    <xf numFmtId="0" fontId="74" fillId="0" borderId="0" xfId="0" applyFont="1" applyAlignment="1" applyProtection="1">
      <alignment horizontal="right" vertical="center" wrapText="1"/>
      <protection hidden="1"/>
    </xf>
    <xf numFmtId="0" fontId="70" fillId="0" borderId="0" xfId="0" applyFont="1" applyAlignment="1" applyProtection="1">
      <alignment horizontal="right" vertical="center" wrapText="1"/>
      <protection hidden="1"/>
    </xf>
    <xf numFmtId="0" fontId="39" fillId="0" borderId="0" xfId="0" applyFont="1" applyProtection="1">
      <protection hidden="1"/>
    </xf>
    <xf numFmtId="0" fontId="4" fillId="4" borderId="48" xfId="2" applyFont="1" applyFill="1" applyBorder="1" applyAlignment="1" applyProtection="1">
      <alignment horizontal="center" vertical="center"/>
      <protection hidden="1"/>
    </xf>
    <xf numFmtId="167" fontId="39" fillId="0" borderId="29" xfId="2" applyNumberFormat="1" applyFont="1" applyBorder="1" applyAlignment="1" applyProtection="1">
      <alignment horizontal="center" shrinkToFit="1"/>
      <protection hidden="1"/>
    </xf>
    <xf numFmtId="0" fontId="64" fillId="0" borderId="29" xfId="2" applyFont="1" applyBorder="1" applyAlignment="1" applyProtection="1">
      <alignment horizontal="center" vertical="center" shrinkToFit="1"/>
      <protection hidden="1"/>
    </xf>
    <xf numFmtId="1" fontId="44" fillId="0" borderId="42" xfId="2" applyNumberFormat="1" applyFont="1" applyBorder="1" applyAlignment="1" applyProtection="1">
      <alignment horizontal="center" vertical="center"/>
      <protection hidden="1"/>
    </xf>
    <xf numFmtId="1" fontId="54" fillId="0" borderId="42" xfId="2" applyNumberFormat="1" applyFont="1" applyBorder="1" applyAlignment="1" applyProtection="1">
      <alignment horizontal="center" vertical="center"/>
      <protection hidden="1"/>
    </xf>
    <xf numFmtId="1" fontId="69" fillId="0" borderId="43" xfId="2" applyNumberFormat="1" applyFont="1" applyBorder="1" applyAlignment="1" applyProtection="1">
      <alignment horizontal="center" vertical="center" shrinkToFit="1"/>
      <protection hidden="1"/>
    </xf>
    <xf numFmtId="0" fontId="5" fillId="0" borderId="0" xfId="2" applyFont="1" applyBorder="1" applyProtection="1">
      <protection hidden="1"/>
    </xf>
    <xf numFmtId="167" fontId="7" fillId="8" borderId="0" xfId="2" applyNumberFormat="1" applyFont="1" applyFill="1" applyBorder="1" applyAlignment="1" applyProtection="1">
      <alignment horizontal="left" vertical="center" shrinkToFit="1"/>
      <protection hidden="1"/>
    </xf>
    <xf numFmtId="0" fontId="3" fillId="0" borderId="0" xfId="4" applyBorder="1" applyProtection="1">
      <protection locked="0"/>
    </xf>
    <xf numFmtId="167" fontId="57" fillId="0" borderId="0" xfId="2" applyNumberFormat="1" applyFont="1" applyBorder="1" applyAlignment="1" applyProtection="1">
      <alignment horizontal="center" vertical="center" wrapText="1"/>
      <protection hidden="1"/>
    </xf>
    <xf numFmtId="167" fontId="39" fillId="0" borderId="0" xfId="2" applyNumberFormat="1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protection locked="0"/>
    </xf>
    <xf numFmtId="0" fontId="36" fillId="0" borderId="0" xfId="2" applyFont="1" applyBorder="1" applyProtection="1">
      <protection hidden="1"/>
    </xf>
    <xf numFmtId="0" fontId="72" fillId="0" borderId="0" xfId="2" applyFont="1" applyBorder="1" applyAlignment="1" applyProtection="1">
      <alignment horizontal="left" vertical="center"/>
      <protection hidden="1"/>
    </xf>
    <xf numFmtId="0" fontId="7" fillId="0" borderId="0" xfId="2" applyFont="1" applyBorder="1" applyAlignment="1" applyProtection="1">
      <protection hidden="1"/>
    </xf>
    <xf numFmtId="0" fontId="4" fillId="4" borderId="0" xfId="2" applyFill="1" applyBorder="1" applyProtection="1">
      <protection locked="0"/>
    </xf>
    <xf numFmtId="0" fontId="10" fillId="0" borderId="0" xfId="0" applyFont="1" applyAlignment="1" applyProtection="1">
      <protection hidden="1"/>
    </xf>
    <xf numFmtId="0" fontId="36" fillId="0" borderId="0" xfId="2" applyFont="1" applyBorder="1" applyAlignment="1" applyProtection="1">
      <protection hidden="1"/>
    </xf>
    <xf numFmtId="0" fontId="79" fillId="0" borderId="0" xfId="1" applyFont="1" applyFill="1" applyBorder="1" applyAlignment="1" applyProtection="1">
      <alignment vertical="center"/>
      <protection hidden="1"/>
    </xf>
    <xf numFmtId="0" fontId="79" fillId="0" borderId="0" xfId="2" applyFont="1" applyFill="1" applyBorder="1" applyAlignment="1" applyProtection="1">
      <alignment vertical="center"/>
      <protection hidden="1"/>
    </xf>
    <xf numFmtId="0" fontId="7" fillId="0" borderId="0" xfId="2" applyFont="1" applyBorder="1" applyAlignment="1" applyProtection="1">
      <alignment horizontal="center"/>
      <protection hidden="1"/>
    </xf>
    <xf numFmtId="0" fontId="35" fillId="0" borderId="0" xfId="2" applyFont="1" applyBorder="1" applyProtection="1">
      <protection hidden="1"/>
    </xf>
    <xf numFmtId="0" fontId="21" fillId="0" borderId="50" xfId="2" applyFont="1" applyFill="1" applyBorder="1" applyAlignment="1" applyProtection="1">
      <protection hidden="1"/>
    </xf>
    <xf numFmtId="0" fontId="21" fillId="0" borderId="52" xfId="2" applyFont="1" applyFill="1" applyBorder="1" applyAlignment="1" applyProtection="1">
      <protection hidden="1"/>
    </xf>
    <xf numFmtId="0" fontId="80" fillId="0" borderId="53" xfId="2" applyFont="1" applyBorder="1" applyProtection="1">
      <protection hidden="1"/>
    </xf>
    <xf numFmtId="0" fontId="85" fillId="0" borderId="54" xfId="2" applyFont="1" applyBorder="1" applyProtection="1">
      <protection hidden="1"/>
    </xf>
    <xf numFmtId="0" fontId="21" fillId="0" borderId="53" xfId="2" applyFont="1" applyBorder="1" applyAlignment="1" applyProtection="1">
      <alignment horizontal="center"/>
      <protection hidden="1"/>
    </xf>
    <xf numFmtId="0" fontId="77" fillId="0" borderId="54" xfId="2" applyFont="1" applyBorder="1" applyAlignment="1" applyProtection="1">
      <alignment wrapText="1"/>
      <protection hidden="1"/>
    </xf>
    <xf numFmtId="0" fontId="35" fillId="0" borderId="53" xfId="2" applyFont="1" applyBorder="1" applyProtection="1">
      <protection hidden="1"/>
    </xf>
    <xf numFmtId="0" fontId="35" fillId="0" borderId="54" xfId="2" applyFont="1" applyBorder="1" applyAlignment="1" applyProtection="1">
      <alignment wrapText="1"/>
      <protection hidden="1"/>
    </xf>
    <xf numFmtId="0" fontId="21" fillId="0" borderId="53" xfId="2" applyFont="1" applyFill="1" applyBorder="1" applyAlignment="1" applyProtection="1">
      <alignment horizontal="center"/>
      <protection hidden="1"/>
    </xf>
    <xf numFmtId="0" fontId="7" fillId="0" borderId="53" xfId="2" applyFont="1" applyBorder="1" applyProtection="1">
      <protection hidden="1"/>
    </xf>
    <xf numFmtId="0" fontId="7" fillId="0" borderId="54" xfId="2" applyFont="1" applyBorder="1" applyAlignment="1" applyProtection="1">
      <alignment wrapText="1"/>
      <protection hidden="1"/>
    </xf>
    <xf numFmtId="0" fontId="35" fillId="0" borderId="0" xfId="2" applyFont="1" applyProtection="1">
      <protection hidden="1"/>
    </xf>
    <xf numFmtId="0" fontId="10" fillId="0" borderId="0" xfId="2" applyFont="1" applyBorder="1" applyAlignment="1" applyProtection="1">
      <alignment horizontal="center"/>
      <protection hidden="1"/>
    </xf>
    <xf numFmtId="0" fontId="10" fillId="0" borderId="0" xfId="2" applyFont="1" applyBorder="1" applyAlignment="1" applyProtection="1">
      <protection hidden="1"/>
    </xf>
    <xf numFmtId="0" fontId="7" fillId="0" borderId="0" xfId="2" applyFont="1" applyBorder="1" applyAlignment="1" applyProtection="1">
      <alignment vertical="center" wrapText="1"/>
      <protection hidden="1"/>
    </xf>
    <xf numFmtId="0" fontId="35" fillId="0" borderId="0" xfId="2" applyFont="1" applyFill="1" applyProtection="1">
      <protection hidden="1"/>
    </xf>
    <xf numFmtId="0" fontId="7" fillId="7" borderId="0" xfId="2" applyFont="1" applyFill="1" applyBorder="1" applyProtection="1">
      <protection locked="0"/>
    </xf>
    <xf numFmtId="167" fontId="91" fillId="0" borderId="68" xfId="2" applyNumberFormat="1" applyFont="1" applyBorder="1" applyAlignment="1" applyProtection="1">
      <alignment horizontal="center" vertical="center"/>
      <protection hidden="1"/>
    </xf>
    <xf numFmtId="0" fontId="19" fillId="0" borderId="0" xfId="2" applyFont="1" applyFill="1" applyBorder="1" applyProtection="1">
      <protection hidden="1"/>
    </xf>
    <xf numFmtId="0" fontId="19" fillId="0" borderId="0" xfId="3" applyFont="1" applyFill="1" applyBorder="1" applyAlignment="1" applyProtection="1">
      <alignment horizontal="center" vertical="center"/>
      <protection hidden="1"/>
    </xf>
    <xf numFmtId="0" fontId="19" fillId="0" borderId="0" xfId="2" applyFont="1" applyFill="1" applyBorder="1" applyAlignment="1" applyProtection="1">
      <alignment horizontal="center" vertical="center"/>
      <protection hidden="1"/>
    </xf>
    <xf numFmtId="1" fontId="19" fillId="0" borderId="0" xfId="3" applyNumberFormat="1" applyFont="1" applyFill="1" applyBorder="1" applyAlignment="1" applyProtection="1">
      <alignment horizontal="center" vertical="center"/>
      <protection hidden="1"/>
    </xf>
    <xf numFmtId="0" fontId="19" fillId="0" borderId="0" xfId="3" applyFont="1" applyFill="1" applyBorder="1" applyAlignment="1" applyProtection="1">
      <alignment vertical="center"/>
      <protection hidden="1"/>
    </xf>
    <xf numFmtId="164" fontId="12" fillId="0" borderId="0" xfId="2" applyNumberFormat="1" applyFont="1" applyFill="1" applyBorder="1" applyAlignment="1" applyProtection="1">
      <alignment horizontal="center" vertical="center"/>
      <protection hidden="1"/>
    </xf>
    <xf numFmtId="0" fontId="12" fillId="0" borderId="0" xfId="2" applyFont="1" applyFill="1" applyBorder="1" applyAlignment="1" applyProtection="1">
      <alignment horizontal="center" vertical="center"/>
      <protection hidden="1"/>
    </xf>
    <xf numFmtId="9" fontId="19" fillId="0" borderId="0" xfId="2" applyNumberFormat="1" applyFont="1" applyFill="1" applyBorder="1" applyAlignment="1" applyProtection="1">
      <alignment vertical="center"/>
      <protection hidden="1"/>
    </xf>
    <xf numFmtId="1" fontId="12" fillId="0" borderId="0" xfId="2" applyNumberFormat="1" applyFont="1" applyFill="1" applyBorder="1" applyAlignment="1" applyProtection="1">
      <alignment vertical="center"/>
      <protection hidden="1"/>
    </xf>
    <xf numFmtId="1" fontId="16" fillId="0" borderId="0" xfId="2" applyNumberFormat="1" applyFont="1" applyFill="1" applyBorder="1" applyAlignment="1" applyProtection="1">
      <alignment vertical="center"/>
      <protection hidden="1"/>
    </xf>
    <xf numFmtId="1" fontId="14" fillId="0" borderId="0" xfId="2" applyNumberFormat="1" applyFont="1" applyFill="1" applyBorder="1" applyProtection="1">
      <protection hidden="1"/>
    </xf>
    <xf numFmtId="0" fontId="10" fillId="4" borderId="70" xfId="2" applyFont="1" applyFill="1" applyBorder="1" applyAlignment="1" applyProtection="1">
      <alignment horizontal="center" vertical="center"/>
      <protection hidden="1"/>
    </xf>
    <xf numFmtId="167" fontId="10" fillId="8" borderId="67" xfId="2" applyNumberFormat="1" applyFont="1" applyFill="1" applyBorder="1" applyAlignment="1" applyProtection="1">
      <alignment horizontal="left" vertical="center" shrinkToFit="1"/>
      <protection hidden="1"/>
    </xf>
    <xf numFmtId="0" fontId="10" fillId="7" borderId="70" xfId="2" applyFont="1" applyFill="1" applyBorder="1" applyAlignment="1" applyProtection="1">
      <alignment horizontal="center" vertical="center"/>
      <protection hidden="1"/>
    </xf>
    <xf numFmtId="167" fontId="10" fillId="12" borderId="67" xfId="2" applyNumberFormat="1" applyFont="1" applyFill="1" applyBorder="1" applyAlignment="1" applyProtection="1">
      <alignment horizontal="left" vertical="center" shrinkToFit="1"/>
      <protection hidden="1"/>
    </xf>
    <xf numFmtId="0" fontId="10" fillId="0" borderId="70" xfId="2" applyFont="1" applyBorder="1" applyAlignment="1" applyProtection="1">
      <alignment horizontal="center" vertical="center"/>
      <protection hidden="1"/>
    </xf>
    <xf numFmtId="167" fontId="10" fillId="0" borderId="67" xfId="2" applyNumberFormat="1" applyFont="1" applyBorder="1" applyAlignment="1" applyProtection="1">
      <alignment horizontal="left" vertical="center" shrinkToFit="1"/>
      <protection hidden="1"/>
    </xf>
    <xf numFmtId="0" fontId="19" fillId="0" borderId="67" xfId="2" applyFont="1" applyBorder="1" applyAlignment="1" applyProtection="1">
      <alignment horizontal="center" vertical="center"/>
      <protection locked="0"/>
    </xf>
    <xf numFmtId="0" fontId="5" fillId="0" borderId="0" xfId="2" applyFont="1" applyFill="1" applyAlignment="1" applyProtection="1">
      <alignment horizontal="center"/>
      <protection hidden="1"/>
    </xf>
    <xf numFmtId="0" fontId="10" fillId="0" borderId="1" xfId="2" applyFont="1" applyBorder="1" applyAlignment="1" applyProtection="1">
      <alignment horizontal="center" vertical="center" shrinkToFit="1"/>
      <protection hidden="1"/>
    </xf>
    <xf numFmtId="0" fontId="44" fillId="0" borderId="0" xfId="2" applyFont="1" applyAlignment="1" applyProtection="1">
      <alignment horizontal="center" textRotation="90"/>
      <protection locked="0"/>
    </xf>
    <xf numFmtId="169" fontId="53" fillId="7" borderId="0" xfId="2" applyNumberFormat="1" applyFont="1" applyFill="1" applyAlignment="1" applyProtection="1">
      <alignment horizontal="center" textRotation="90" wrapText="1"/>
      <protection hidden="1"/>
    </xf>
    <xf numFmtId="0" fontId="3" fillId="3" borderId="0" xfId="4" applyFill="1" applyProtection="1">
      <protection hidden="1"/>
    </xf>
    <xf numFmtId="0" fontId="19" fillId="0" borderId="0" xfId="2" applyFont="1" applyFill="1" applyBorder="1" applyAlignment="1" applyProtection="1">
      <alignment vertical="center"/>
      <protection hidden="1"/>
    </xf>
    <xf numFmtId="0" fontId="5" fillId="0" borderId="0" xfId="2" applyFont="1" applyFill="1" applyBorder="1" applyAlignment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92" fillId="0" borderId="0" xfId="0" applyFont="1" applyAlignment="1" applyProtection="1">
      <alignment horizontal="center"/>
      <protection hidden="1"/>
    </xf>
    <xf numFmtId="0" fontId="7" fillId="7" borderId="0" xfId="2" applyFont="1" applyFill="1" applyBorder="1" applyProtection="1">
      <protection hidden="1"/>
    </xf>
    <xf numFmtId="0" fontId="13" fillId="23" borderId="0" xfId="2" applyFont="1" applyFill="1" applyBorder="1" applyAlignment="1" applyProtection="1">
      <alignment horizontal="center" vertical="center"/>
      <protection hidden="1"/>
    </xf>
    <xf numFmtId="0" fontId="49" fillId="9" borderId="66" xfId="6" applyFont="1" applyFill="1" applyBorder="1" applyAlignment="1" applyProtection="1">
      <alignment horizontal="center" vertical="center"/>
      <protection hidden="1"/>
    </xf>
    <xf numFmtId="0" fontId="90" fillId="7" borderId="69" xfId="16" applyFont="1" applyBorder="1" applyAlignment="1" applyProtection="1">
      <alignment horizontal="center" vertical="center" wrapText="1"/>
      <protection hidden="1"/>
    </xf>
    <xf numFmtId="169" fontId="43" fillId="0" borderId="0" xfId="2" applyNumberFormat="1" applyFont="1" applyAlignment="1" applyProtection="1">
      <alignment horizontal="center"/>
      <protection hidden="1"/>
    </xf>
    <xf numFmtId="0" fontId="78" fillId="7" borderId="0" xfId="2" applyFont="1" applyFill="1" applyBorder="1" applyProtection="1">
      <protection hidden="1"/>
    </xf>
    <xf numFmtId="0" fontId="50" fillId="0" borderId="0" xfId="2" applyFont="1" applyProtection="1">
      <protection hidden="1"/>
    </xf>
    <xf numFmtId="0" fontId="35" fillId="0" borderId="0" xfId="2" applyFont="1" applyBorder="1" applyAlignment="1" applyProtection="1">
      <protection hidden="1"/>
    </xf>
    <xf numFmtId="0" fontId="50" fillId="0" borderId="0" xfId="2" applyFont="1" applyFill="1" applyAlignment="1" applyProtection="1">
      <alignment vertical="center"/>
      <protection hidden="1"/>
    </xf>
    <xf numFmtId="0" fontId="48" fillId="0" borderId="0" xfId="2" applyFont="1" applyAlignment="1" applyProtection="1">
      <alignment horizontal="center" vertical="top"/>
      <protection hidden="1"/>
    </xf>
    <xf numFmtId="0" fontId="44" fillId="7" borderId="0" xfId="2" applyFont="1" applyFill="1" applyAlignment="1" applyProtection="1">
      <alignment horizontal="center" textRotation="90"/>
      <protection hidden="1"/>
    </xf>
    <xf numFmtId="0" fontId="44" fillId="0" borderId="0" xfId="2" applyFont="1" applyBorder="1" applyAlignment="1" applyProtection="1">
      <alignment horizontal="center" textRotation="90"/>
      <protection hidden="1"/>
    </xf>
    <xf numFmtId="0" fontId="12" fillId="0" borderId="28" xfId="2" applyFont="1" applyBorder="1" applyAlignment="1" applyProtection="1">
      <alignment horizontal="center" vertical="center"/>
      <protection hidden="1"/>
    </xf>
    <xf numFmtId="0" fontId="19" fillId="0" borderId="0" xfId="2" applyFont="1" applyFill="1" applyProtection="1">
      <protection hidden="1"/>
    </xf>
    <xf numFmtId="1" fontId="35" fillId="0" borderId="0" xfId="2" applyNumberFormat="1" applyFont="1" applyFill="1" applyAlignment="1" applyProtection="1">
      <alignment horizontal="left" vertical="center"/>
      <protection hidden="1"/>
    </xf>
    <xf numFmtId="1" fontId="35" fillId="4" borderId="0" xfId="2" applyNumberFormat="1" applyFont="1" applyFill="1" applyAlignment="1" applyProtection="1">
      <alignment horizontal="center" vertical="center"/>
      <protection hidden="1"/>
    </xf>
    <xf numFmtId="2" fontId="35" fillId="0" borderId="0" xfId="2" applyNumberFormat="1" applyFont="1" applyBorder="1" applyAlignment="1" applyProtection="1">
      <alignment horizontal="center" vertical="center" wrapText="1"/>
      <protection hidden="1"/>
    </xf>
    <xf numFmtId="0" fontId="35" fillId="0" borderId="0" xfId="2" applyFont="1" applyFill="1" applyBorder="1" applyAlignment="1" applyProtection="1">
      <protection hidden="1"/>
    </xf>
    <xf numFmtId="0" fontId="28" fillId="0" borderId="0" xfId="2" applyFont="1" applyFill="1" applyAlignment="1" applyProtection="1">
      <alignment vertical="center"/>
      <protection hidden="1"/>
    </xf>
    <xf numFmtId="169" fontId="59" fillId="0" borderId="0" xfId="2" applyNumberFormat="1" applyFont="1" applyBorder="1" applyAlignment="1" applyProtection="1">
      <alignment horizontal="center" textRotation="90" wrapText="1"/>
      <protection hidden="1"/>
    </xf>
    <xf numFmtId="0" fontId="10" fillId="0" borderId="0" xfId="2" applyFont="1" applyAlignment="1" applyProtection="1">
      <alignment horizontal="center"/>
      <protection hidden="1"/>
    </xf>
    <xf numFmtId="0" fontId="61" fillId="0" borderId="0" xfId="2" applyFont="1" applyFill="1" applyBorder="1" applyAlignment="1" applyProtection="1">
      <alignment vertical="center"/>
      <protection hidden="1"/>
    </xf>
    <xf numFmtId="167" fontId="44" fillId="0" borderId="0" xfId="2" applyNumberFormat="1" applyFont="1" applyBorder="1" applyAlignment="1" applyProtection="1">
      <alignment horizontal="center"/>
      <protection hidden="1"/>
    </xf>
    <xf numFmtId="167" fontId="39" fillId="0" borderId="0" xfId="2" applyNumberFormat="1" applyFont="1" applyBorder="1" applyAlignment="1" applyProtection="1">
      <protection hidden="1"/>
    </xf>
    <xf numFmtId="167" fontId="44" fillId="0" borderId="0" xfId="2" applyNumberFormat="1" applyFont="1" applyBorder="1" applyAlignment="1" applyProtection="1">
      <protection hidden="1"/>
    </xf>
    <xf numFmtId="0" fontId="35" fillId="0" borderId="0" xfId="2" applyFont="1" applyBorder="1" applyAlignment="1" applyProtection="1">
      <alignment wrapText="1"/>
      <protection hidden="1"/>
    </xf>
    <xf numFmtId="0" fontId="44" fillId="0" borderId="14" xfId="2" applyFont="1" applyBorder="1" applyAlignment="1" applyProtection="1">
      <alignment horizontal="center" textRotation="90"/>
      <protection hidden="1"/>
    </xf>
    <xf numFmtId="167" fontId="14" fillId="0" borderId="1" xfId="2" applyNumberFormat="1" applyFont="1" applyBorder="1" applyAlignment="1" applyProtection="1">
      <alignment horizontal="center" vertical="center" shrinkToFit="1"/>
      <protection hidden="1"/>
    </xf>
    <xf numFmtId="167" fontId="14" fillId="0" borderId="1" xfId="2" applyNumberFormat="1" applyFont="1" applyBorder="1" applyAlignment="1" applyProtection="1">
      <alignment horizontal="center" vertical="center" textRotation="90" shrinkToFit="1"/>
      <protection hidden="1"/>
    </xf>
    <xf numFmtId="167" fontId="14" fillId="0" borderId="14" xfId="2" applyNumberFormat="1" applyFont="1" applyBorder="1" applyAlignment="1" applyProtection="1">
      <alignment horizontal="center" vertical="center" shrinkToFit="1"/>
      <protection hidden="1"/>
    </xf>
    <xf numFmtId="1" fontId="35" fillId="0" borderId="0" xfId="2" applyNumberFormat="1" applyFont="1" applyAlignment="1" applyProtection="1">
      <alignment horizontal="center" vertical="center"/>
      <protection hidden="1"/>
    </xf>
    <xf numFmtId="167" fontId="7" fillId="0" borderId="0" xfId="2" applyNumberFormat="1" applyFont="1" applyBorder="1" applyProtection="1">
      <protection hidden="1"/>
    </xf>
    <xf numFmtId="0" fontId="12" fillId="0" borderId="48" xfId="2" applyFont="1" applyBorder="1" applyAlignment="1" applyProtection="1">
      <alignment horizontal="center" vertical="center"/>
      <protection hidden="1"/>
    </xf>
    <xf numFmtId="0" fontId="7" fillId="0" borderId="0" xfId="2" applyFont="1" applyAlignment="1" applyProtection="1">
      <protection hidden="1"/>
    </xf>
    <xf numFmtId="169" fontId="43" fillId="0" borderId="0" xfId="2" applyNumberFormat="1" applyFont="1" applyAlignment="1" applyProtection="1">
      <protection hidden="1"/>
    </xf>
    <xf numFmtId="0" fontId="44" fillId="0" borderId="11" xfId="2" applyFont="1" applyBorder="1" applyAlignment="1" applyProtection="1">
      <alignment horizontal="center" textRotation="90"/>
      <protection hidden="1"/>
    </xf>
    <xf numFmtId="1" fontId="35" fillId="9" borderId="6" xfId="2" applyNumberFormat="1" applyFont="1" applyFill="1" applyBorder="1" applyAlignment="1" applyProtection="1">
      <alignment horizontal="center" vertical="center"/>
      <protection hidden="1"/>
    </xf>
    <xf numFmtId="1" fontId="35" fillId="4" borderId="6" xfId="2" applyNumberFormat="1" applyFont="1" applyFill="1" applyBorder="1" applyAlignment="1" applyProtection="1">
      <alignment horizontal="center" vertical="center"/>
      <protection hidden="1"/>
    </xf>
    <xf numFmtId="1" fontId="35" fillId="0" borderId="6" xfId="2" applyNumberFormat="1" applyFont="1" applyBorder="1" applyAlignment="1" applyProtection="1">
      <alignment horizontal="center" vertical="center"/>
      <protection hidden="1"/>
    </xf>
    <xf numFmtId="1" fontId="35" fillId="4" borderId="5" xfId="2" applyNumberFormat="1" applyFont="1" applyFill="1" applyBorder="1" applyAlignment="1" applyProtection="1">
      <alignment horizontal="center" vertical="center"/>
      <protection hidden="1"/>
    </xf>
    <xf numFmtId="0" fontId="19" fillId="5" borderId="55" xfId="2" applyFont="1" applyFill="1" applyBorder="1" applyProtection="1">
      <protection hidden="1"/>
    </xf>
    <xf numFmtId="0" fontId="12" fillId="5" borderId="56" xfId="2" applyFont="1" applyFill="1" applyBorder="1" applyAlignment="1" applyProtection="1">
      <alignment horizontal="center"/>
      <protection hidden="1"/>
    </xf>
    <xf numFmtId="0" fontId="12" fillId="5" borderId="57" xfId="2" applyFont="1" applyFill="1" applyBorder="1" applyAlignment="1" applyProtection="1">
      <alignment horizontal="center" vertical="center"/>
      <protection hidden="1"/>
    </xf>
    <xf numFmtId="0" fontId="38" fillId="0" borderId="0" xfId="2" applyFont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4" fillId="6" borderId="0" xfId="2" applyFill="1" applyAlignment="1" applyProtection="1">
      <alignment horizontal="center"/>
      <protection hidden="1"/>
    </xf>
    <xf numFmtId="0" fontId="4" fillId="6" borderId="0" xfId="2" applyFill="1" applyProtection="1">
      <protection hidden="1"/>
    </xf>
    <xf numFmtId="0" fontId="4" fillId="3" borderId="0" xfId="2" applyFill="1" applyProtection="1">
      <protection hidden="1"/>
    </xf>
    <xf numFmtId="0" fontId="3" fillId="0" borderId="0" xfId="4" applyProtection="1">
      <protection hidden="1"/>
    </xf>
    <xf numFmtId="0" fontId="3" fillId="0" borderId="0" xfId="4" applyBorder="1" applyProtection="1">
      <protection hidden="1"/>
    </xf>
    <xf numFmtId="0" fontId="3" fillId="4" borderId="0" xfId="4" applyFill="1" applyBorder="1" applyProtection="1">
      <protection hidden="1"/>
    </xf>
    <xf numFmtId="0" fontId="4" fillId="4" borderId="0" xfId="2" applyFill="1" applyBorder="1" applyAlignment="1" applyProtection="1">
      <alignment horizontal="center"/>
      <protection hidden="1"/>
    </xf>
    <xf numFmtId="0" fontId="4" fillId="4" borderId="0" xfId="2" applyFill="1" applyBorder="1" applyProtection="1">
      <protection hidden="1"/>
    </xf>
    <xf numFmtId="0" fontId="3" fillId="3" borderId="0" xfId="4" applyFill="1" applyBorder="1" applyProtection="1">
      <protection hidden="1"/>
    </xf>
    <xf numFmtId="0" fontId="3" fillId="4" borderId="0" xfId="4" applyFill="1" applyProtection="1">
      <protection hidden="1"/>
    </xf>
    <xf numFmtId="0" fontId="4" fillId="4" borderId="0" xfId="2" applyFill="1" applyProtection="1">
      <protection hidden="1"/>
    </xf>
    <xf numFmtId="0" fontId="14" fillId="0" borderId="1" xfId="2" applyFont="1" applyFill="1" applyBorder="1" applyAlignment="1" applyProtection="1">
      <alignment horizontal="center" vertical="center" textRotation="90" wrapText="1"/>
      <protection hidden="1"/>
    </xf>
    <xf numFmtId="0" fontId="34" fillId="4" borderId="0" xfId="2" applyFont="1" applyFill="1" applyAlignment="1" applyProtection="1">
      <alignment horizontal="center" vertical="center" wrapText="1" readingOrder="1"/>
      <protection hidden="1"/>
    </xf>
    <xf numFmtId="0" fontId="10" fillId="0" borderId="1" xfId="2" applyFont="1" applyBorder="1" applyAlignment="1" applyProtection="1">
      <alignment horizontal="center" vertical="center" wrapText="1"/>
      <protection hidden="1"/>
    </xf>
    <xf numFmtId="0" fontId="10" fillId="0" borderId="1" xfId="2" applyFont="1" applyBorder="1" applyAlignment="1" applyProtection="1">
      <alignment horizontal="left" vertical="center" wrapText="1" readingOrder="1"/>
      <protection hidden="1"/>
    </xf>
    <xf numFmtId="0" fontId="10" fillId="0" borderId="1" xfId="2" applyFont="1" applyBorder="1" applyAlignment="1" applyProtection="1">
      <alignment horizontal="center" vertical="center" wrapText="1" readingOrder="1"/>
      <protection hidden="1"/>
    </xf>
    <xf numFmtId="0" fontId="10" fillId="0" borderId="1" xfId="2" applyFont="1" applyBorder="1" applyAlignment="1" applyProtection="1">
      <alignment horizontal="center" wrapText="1" readingOrder="1"/>
      <protection hidden="1"/>
    </xf>
    <xf numFmtId="0" fontId="33" fillId="4" borderId="0" xfId="2" applyFont="1" applyFill="1" applyAlignment="1" applyProtection="1">
      <alignment horizontal="center" vertical="center" wrapText="1" readingOrder="1"/>
      <protection hidden="1"/>
    </xf>
    <xf numFmtId="0" fontId="10" fillId="0" borderId="1" xfId="2" applyFont="1" applyBorder="1" applyAlignment="1" applyProtection="1">
      <alignment horizontal="left" vertical="center" wrapText="1"/>
      <protection hidden="1"/>
    </xf>
    <xf numFmtId="0" fontId="10" fillId="0" borderId="1" xfId="2" applyFont="1" applyBorder="1" applyAlignment="1" applyProtection="1">
      <alignment horizontal="center" wrapText="1"/>
      <protection hidden="1"/>
    </xf>
    <xf numFmtId="0" fontId="32" fillId="4" borderId="0" xfId="2" applyFont="1" applyFill="1" applyAlignment="1" applyProtection="1">
      <alignment horizontal="center" vertical="center" wrapText="1"/>
      <protection hidden="1"/>
    </xf>
    <xf numFmtId="0" fontId="32" fillId="4" borderId="0" xfId="2" applyFont="1" applyFill="1" applyAlignment="1" applyProtection="1">
      <alignment horizontal="right" vertical="center" wrapText="1" readingOrder="1"/>
      <protection hidden="1"/>
    </xf>
    <xf numFmtId="0" fontId="32" fillId="4" borderId="0" xfId="2" applyFont="1" applyFill="1" applyAlignment="1" applyProtection="1">
      <alignment horizontal="center" vertical="center" wrapText="1" readingOrder="1"/>
      <protection hidden="1"/>
    </xf>
    <xf numFmtId="165" fontId="32" fillId="4" borderId="0" xfId="2" applyNumberFormat="1" applyFont="1" applyFill="1" applyAlignment="1" applyProtection="1">
      <alignment horizontal="center" vertical="center" wrapText="1" readingOrder="1"/>
      <protection hidden="1"/>
    </xf>
    <xf numFmtId="0" fontId="7" fillId="4" borderId="0" xfId="2" applyFont="1" applyFill="1" applyAlignment="1" applyProtection="1">
      <alignment vertical="top" wrapText="1"/>
      <protection hidden="1"/>
    </xf>
    <xf numFmtId="0" fontId="31" fillId="4" borderId="0" xfId="2" applyFont="1" applyFill="1" applyAlignment="1" applyProtection="1">
      <alignment horizontal="center" vertical="center" wrapText="1" readingOrder="1"/>
      <protection hidden="1"/>
    </xf>
    <xf numFmtId="0" fontId="4" fillId="4" borderId="0" xfId="2" applyFill="1" applyAlignment="1" applyProtection="1">
      <alignment horizontal="center"/>
      <protection hidden="1"/>
    </xf>
    <xf numFmtId="0" fontId="0" fillId="0" borderId="0" xfId="0" applyFill="1" applyBorder="1" applyProtection="1">
      <protection hidden="1"/>
    </xf>
    <xf numFmtId="0" fontId="10" fillId="0" borderId="1" xfId="2" applyFont="1" applyBorder="1" applyAlignment="1" applyProtection="1">
      <alignment horizontal="center" vertical="center" textRotation="90" shrinkToFit="1"/>
      <protection hidden="1"/>
    </xf>
    <xf numFmtId="1" fontId="35" fillId="11" borderId="0" xfId="2" applyNumberFormat="1" applyFont="1" applyFill="1" applyAlignment="1" applyProtection="1">
      <alignment horizontal="center" vertical="center"/>
      <protection hidden="1"/>
    </xf>
    <xf numFmtId="1" fontId="35" fillId="10" borderId="0" xfId="2" applyNumberFormat="1" applyFont="1" applyFill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0" fontId="49" fillId="9" borderId="66" xfId="6" applyFont="1" applyFill="1" applyBorder="1" applyAlignment="1" applyProtection="1">
      <alignment horizontal="center" vertical="center"/>
      <protection locked="0"/>
    </xf>
    <xf numFmtId="167" fontId="19" fillId="12" borderId="67" xfId="2" applyNumberFormat="1" applyFont="1" applyFill="1" applyBorder="1" applyAlignment="1" applyProtection="1">
      <alignment horizontal="center" vertical="center" shrinkToFit="1"/>
      <protection locked="0"/>
    </xf>
    <xf numFmtId="167" fontId="19" fillId="8" borderId="67" xfId="2" applyNumberFormat="1" applyFont="1" applyFill="1" applyBorder="1" applyAlignment="1" applyProtection="1">
      <alignment horizontal="center" vertical="center" shrinkToFit="1"/>
      <protection locked="0"/>
    </xf>
    <xf numFmtId="0" fontId="4" fillId="0" borderId="0" xfId="2" applyProtection="1">
      <protection locked="0"/>
    </xf>
    <xf numFmtId="169" fontId="53" fillId="0" borderId="7" xfId="2" applyNumberFormat="1" applyFont="1" applyFill="1" applyBorder="1" applyAlignment="1" applyProtection="1">
      <alignment horizontal="center" textRotation="90" wrapText="1"/>
      <protection locked="0"/>
    </xf>
    <xf numFmtId="167" fontId="58" fillId="0" borderId="7" xfId="2" applyNumberFormat="1" applyFont="1" applyFill="1" applyBorder="1" applyAlignment="1" applyProtection="1">
      <alignment horizontal="center" vertical="center" wrapText="1"/>
      <protection locked="0"/>
    </xf>
    <xf numFmtId="167" fontId="4" fillId="0" borderId="7" xfId="2" applyNumberFormat="1" applyFont="1" applyFill="1" applyBorder="1" applyAlignment="1" applyProtection="1">
      <alignment horizontal="center" vertical="center" wrapText="1"/>
      <protection locked="0"/>
    </xf>
    <xf numFmtId="0" fontId="17" fillId="7" borderId="0" xfId="2" applyFont="1" applyFill="1" applyAlignment="1" applyProtection="1">
      <alignment horizontal="center" textRotation="90"/>
      <protection locked="0"/>
    </xf>
    <xf numFmtId="0" fontId="35" fillId="0" borderId="22" xfId="2" applyFont="1" applyBorder="1" applyAlignment="1" applyProtection="1">
      <alignment horizontal="center" vertical="center" textRotation="90" shrinkToFit="1"/>
      <protection locked="0"/>
    </xf>
    <xf numFmtId="1" fontId="42" fillId="0" borderId="1" xfId="2" applyNumberFormat="1" applyFont="1" applyBorder="1" applyAlignment="1" applyProtection="1">
      <alignment horizontal="center" vertical="center"/>
      <protection locked="0"/>
    </xf>
    <xf numFmtId="0" fontId="35" fillId="0" borderId="1" xfId="2" applyFont="1" applyBorder="1" applyAlignment="1" applyProtection="1">
      <alignment horizontal="center" vertical="center" textRotation="90" shrinkToFit="1"/>
      <protection locked="0"/>
    </xf>
    <xf numFmtId="0" fontId="47" fillId="0" borderId="29" xfId="2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1" fontId="4" fillId="0" borderId="1" xfId="2" applyNumberFormat="1" applyFont="1" applyBorder="1" applyAlignment="1" applyProtection="1">
      <alignment horizontal="center" vertical="center"/>
      <protection locked="0"/>
    </xf>
    <xf numFmtId="1" fontId="4" fillId="4" borderId="29" xfId="2" applyNumberFormat="1" applyFont="1" applyFill="1" applyBorder="1" applyAlignment="1" applyProtection="1">
      <alignment horizontal="center" vertical="center"/>
      <protection locked="0"/>
    </xf>
    <xf numFmtId="0" fontId="14" fillId="0" borderId="54" xfId="2" applyFont="1" applyBorder="1" applyAlignment="1" applyProtection="1">
      <alignment horizontal="center" vertical="center"/>
      <protection locked="0"/>
    </xf>
    <xf numFmtId="0" fontId="16" fillId="0" borderId="50" xfId="2" applyFont="1" applyBorder="1" applyProtection="1">
      <protection locked="0"/>
    </xf>
    <xf numFmtId="0" fontId="14" fillId="0" borderId="51" xfId="2" applyFont="1" applyBorder="1" applyProtection="1">
      <protection locked="0"/>
    </xf>
    <xf numFmtId="0" fontId="14" fillId="0" borderId="1" xfId="2" applyFont="1" applyBorder="1" applyAlignment="1" applyProtection="1">
      <alignment horizontal="center" vertical="center" wrapText="1"/>
      <protection locked="0"/>
    </xf>
    <xf numFmtId="0" fontId="14" fillId="0" borderId="27" xfId="2" applyFont="1" applyBorder="1" applyAlignment="1" applyProtection="1">
      <alignment horizontal="center" vertical="center" wrapText="1"/>
      <protection locked="0"/>
    </xf>
    <xf numFmtId="1" fontId="47" fillId="0" borderId="28" xfId="2" applyNumberFormat="1" applyFont="1" applyBorder="1" applyAlignment="1" applyProtection="1">
      <alignment horizontal="center" vertical="center"/>
      <protection locked="0"/>
    </xf>
    <xf numFmtId="1" fontId="4" fillId="8" borderId="31" xfId="2" applyNumberFormat="1" applyFont="1" applyFill="1" applyBorder="1" applyAlignment="1" applyProtection="1">
      <alignment horizontal="center" vertical="center"/>
      <protection locked="0"/>
    </xf>
    <xf numFmtId="1" fontId="4" fillId="7" borderId="27" xfId="2" applyNumberFormat="1" applyFont="1" applyFill="1" applyBorder="1" applyAlignment="1" applyProtection="1">
      <alignment horizontal="center" vertical="center"/>
      <protection locked="0"/>
    </xf>
    <xf numFmtId="1" fontId="4" fillId="4" borderId="27" xfId="2" applyNumberFormat="1" applyFont="1" applyFill="1" applyBorder="1" applyAlignment="1" applyProtection="1">
      <alignment horizontal="center" vertical="center"/>
      <protection locked="0"/>
    </xf>
    <xf numFmtId="1" fontId="4" fillId="0" borderId="27" xfId="2" applyNumberFormat="1" applyFont="1" applyBorder="1" applyAlignment="1" applyProtection="1">
      <alignment horizontal="center" vertical="center"/>
      <protection locked="0"/>
    </xf>
    <xf numFmtId="1" fontId="4" fillId="4" borderId="28" xfId="2" applyNumberFormat="1" applyFont="1" applyFill="1" applyBorder="1" applyAlignment="1" applyProtection="1">
      <alignment horizontal="center" vertical="center"/>
      <protection locked="0"/>
    </xf>
    <xf numFmtId="0" fontId="5" fillId="0" borderId="0" xfId="2" applyFont="1" applyFill="1" applyProtection="1">
      <protection locked="0"/>
    </xf>
    <xf numFmtId="0" fontId="44" fillId="0" borderId="4" xfId="2" applyFont="1" applyBorder="1" applyAlignment="1" applyProtection="1">
      <alignment horizontal="center" textRotation="90"/>
      <protection hidden="1"/>
    </xf>
    <xf numFmtId="0" fontId="12" fillId="0" borderId="19" xfId="2" applyFont="1" applyBorder="1" applyAlignment="1" applyProtection="1">
      <alignment vertical="center"/>
      <protection hidden="1"/>
    </xf>
    <xf numFmtId="0" fontId="12" fillId="0" borderId="20" xfId="2" applyFont="1" applyBorder="1" applyAlignment="1" applyProtection="1">
      <alignment vertical="center"/>
      <protection hidden="1"/>
    </xf>
    <xf numFmtId="0" fontId="12" fillId="0" borderId="21" xfId="2" applyFont="1" applyBorder="1" applyAlignment="1" applyProtection="1">
      <alignment vertical="center"/>
      <protection hidden="1"/>
    </xf>
    <xf numFmtId="0" fontId="44" fillId="0" borderId="37" xfId="2" applyFont="1" applyBorder="1" applyAlignment="1" applyProtection="1">
      <alignment horizontal="center" textRotation="90"/>
      <protection hidden="1"/>
    </xf>
    <xf numFmtId="0" fontId="45" fillId="0" borderId="29" xfId="2" applyFont="1" applyBorder="1" applyAlignment="1" applyProtection="1">
      <alignment horizontal="center" vertical="center"/>
      <protection locked="0"/>
    </xf>
    <xf numFmtId="0" fontId="95" fillId="0" borderId="1" xfId="2" applyFont="1" applyBorder="1" applyAlignment="1" applyProtection="1">
      <alignment vertical="center" shrinkToFit="1"/>
      <protection locked="0"/>
    </xf>
    <xf numFmtId="0" fontId="95" fillId="0" borderId="1" xfId="2" applyFont="1" applyBorder="1" applyAlignment="1" applyProtection="1">
      <alignment vertical="center" shrinkToFit="1"/>
      <protection hidden="1"/>
    </xf>
    <xf numFmtId="0" fontId="69" fillId="0" borderId="29" xfId="2" applyFont="1" applyBorder="1" applyAlignment="1" applyProtection="1">
      <alignment horizontal="center" vertical="center"/>
      <protection hidden="1"/>
    </xf>
    <xf numFmtId="167" fontId="69" fillId="0" borderId="29" xfId="2" applyNumberFormat="1" applyFont="1" applyBorder="1" applyAlignment="1" applyProtection="1">
      <alignment horizontal="center" vertical="center"/>
      <protection hidden="1"/>
    </xf>
    <xf numFmtId="167" fontId="7" fillId="0" borderId="0" xfId="2" applyNumberFormat="1" applyFont="1" applyAlignment="1" applyProtection="1">
      <alignment horizontal="center" vertical="center"/>
      <protection hidden="1"/>
    </xf>
    <xf numFmtId="0" fontId="29" fillId="0" borderId="0" xfId="2" applyFont="1" applyFill="1" applyAlignment="1" applyProtection="1">
      <alignment vertical="center"/>
      <protection hidden="1"/>
    </xf>
    <xf numFmtId="0" fontId="27" fillId="0" borderId="0" xfId="2" applyFont="1" applyFill="1" applyProtection="1">
      <protection hidden="1"/>
    </xf>
    <xf numFmtId="0" fontId="23" fillId="0" borderId="0" xfId="2" applyFont="1" applyFill="1" applyAlignment="1" applyProtection="1">
      <alignment vertical="center"/>
      <protection hidden="1"/>
    </xf>
    <xf numFmtId="0" fontId="8" fillId="0" borderId="0" xfId="2" applyFont="1" applyFill="1" applyBorder="1" applyAlignment="1" applyProtection="1">
      <alignment horizontal="center"/>
      <protection hidden="1"/>
    </xf>
    <xf numFmtId="0" fontId="8" fillId="0" borderId="0" xfId="2" applyFont="1" applyFill="1" applyBorder="1" applyAlignment="1" applyProtection="1">
      <alignment horizontal="left"/>
      <protection hidden="1"/>
    </xf>
    <xf numFmtId="0" fontId="50" fillId="0" borderId="0" xfId="2" applyFont="1" applyBorder="1" applyProtection="1">
      <protection hidden="1"/>
    </xf>
    <xf numFmtId="0" fontId="50" fillId="0" borderId="0" xfId="2" applyFont="1" applyBorder="1" applyAlignment="1" applyProtection="1">
      <protection hidden="1"/>
    </xf>
    <xf numFmtId="0" fontId="50" fillId="0" borderId="0" xfId="2" applyFont="1" applyBorder="1" applyProtection="1">
      <protection locked="0"/>
    </xf>
    <xf numFmtId="0" fontId="14" fillId="0" borderId="1" xfId="2" applyFont="1" applyBorder="1" applyAlignment="1" applyProtection="1">
      <alignment horizontal="center" vertical="center" shrinkToFit="1"/>
      <protection locked="0"/>
    </xf>
    <xf numFmtId="0" fontId="14" fillId="0" borderId="27" xfId="2" applyFont="1" applyBorder="1" applyAlignment="1" applyProtection="1">
      <alignment horizontal="center" vertical="center" shrinkToFit="1"/>
      <protection locked="0"/>
    </xf>
    <xf numFmtId="0" fontId="7" fillId="0" borderId="0" xfId="2" applyFont="1" applyBorder="1" applyAlignment="1" applyProtection="1">
      <alignment horizontal="left"/>
      <protection hidden="1"/>
    </xf>
    <xf numFmtId="0" fontId="35" fillId="15" borderId="0" xfId="2" applyFont="1" applyFill="1" applyProtection="1">
      <protection hidden="1"/>
    </xf>
    <xf numFmtId="167" fontId="39" fillId="0" borderId="50" xfId="2" applyNumberFormat="1" applyFont="1" applyBorder="1" applyAlignment="1" applyProtection="1">
      <alignment horizontal="center"/>
      <protection hidden="1"/>
    </xf>
    <xf numFmtId="0" fontId="7" fillId="0" borderId="52" xfId="2" applyFont="1" applyFill="1" applyBorder="1" applyProtection="1">
      <protection hidden="1"/>
    </xf>
    <xf numFmtId="167" fontId="12" fillId="0" borderId="53" xfId="2" applyNumberFormat="1" applyFont="1" applyBorder="1" applyAlignment="1" applyProtection="1">
      <alignment horizontal="left"/>
      <protection hidden="1"/>
    </xf>
    <xf numFmtId="0" fontId="14" fillId="0" borderId="54" xfId="2" applyFont="1" applyFill="1" applyBorder="1" applyProtection="1">
      <protection hidden="1"/>
    </xf>
    <xf numFmtId="167" fontId="14" fillId="0" borderId="54" xfId="2" applyNumberFormat="1" applyFont="1" applyBorder="1" applyAlignment="1" applyProtection="1">
      <alignment horizontal="left"/>
      <protection hidden="1"/>
    </xf>
    <xf numFmtId="167" fontId="14" fillId="0" borderId="53" xfId="2" applyNumberFormat="1" applyFont="1" applyBorder="1" applyAlignment="1" applyProtection="1">
      <alignment horizontal="left"/>
      <protection hidden="1"/>
    </xf>
    <xf numFmtId="2" fontId="14" fillId="0" borderId="54" xfId="2" applyNumberFormat="1" applyFont="1" applyFill="1" applyBorder="1" applyAlignment="1" applyProtection="1">
      <alignment horizontal="center" vertical="center" wrapText="1"/>
      <protection hidden="1"/>
    </xf>
    <xf numFmtId="167" fontId="14" fillId="0" borderId="55" xfId="2" applyNumberFormat="1" applyFont="1" applyBorder="1" applyAlignment="1" applyProtection="1">
      <alignment horizontal="left"/>
      <protection hidden="1"/>
    </xf>
    <xf numFmtId="2" fontId="14" fillId="0" borderId="57" xfId="2" applyNumberFormat="1" applyFont="1" applyFill="1" applyBorder="1" applyAlignment="1" applyProtection="1">
      <alignment horizontal="center" vertical="center" wrapText="1"/>
      <protection hidden="1"/>
    </xf>
    <xf numFmtId="167" fontId="44" fillId="0" borderId="0" xfId="2" applyNumberFormat="1" applyFont="1" applyBorder="1" applyAlignment="1" applyProtection="1">
      <alignment horizontal="center" vertical="center"/>
      <protection hidden="1"/>
    </xf>
    <xf numFmtId="167" fontId="16" fillId="0" borderId="53" xfId="2" applyNumberFormat="1" applyFont="1" applyBorder="1" applyAlignment="1" applyProtection="1">
      <alignment horizontal="center" vertical="center"/>
      <protection hidden="1"/>
    </xf>
    <xf numFmtId="167" fontId="39" fillId="0" borderId="53" xfId="2" applyNumberFormat="1" applyFont="1" applyBorder="1" applyAlignment="1" applyProtection="1">
      <alignment horizontal="left"/>
      <protection hidden="1"/>
    </xf>
    <xf numFmtId="167" fontId="39" fillId="0" borderId="54" xfId="2" applyNumberFormat="1" applyFont="1" applyBorder="1" applyAlignment="1" applyProtection="1">
      <alignment horizontal="left"/>
      <protection hidden="1"/>
    </xf>
    <xf numFmtId="167" fontId="39" fillId="0" borderId="53" xfId="2" applyNumberFormat="1" applyFont="1" applyBorder="1" applyAlignment="1" applyProtection="1">
      <alignment horizontal="center"/>
      <protection hidden="1"/>
    </xf>
    <xf numFmtId="2" fontId="35" fillId="0" borderId="54" xfId="2" applyNumberFormat="1" applyFont="1" applyFill="1" applyBorder="1" applyAlignment="1" applyProtection="1">
      <alignment horizontal="center" vertical="center" wrapText="1"/>
      <protection hidden="1"/>
    </xf>
    <xf numFmtId="0" fontId="19" fillId="0" borderId="54" xfId="2" applyFont="1" applyFill="1" applyBorder="1" applyProtection="1">
      <protection hidden="1"/>
    </xf>
    <xf numFmtId="167" fontId="39" fillId="0" borderId="55" xfId="2" applyNumberFormat="1" applyFont="1" applyBorder="1" applyAlignment="1" applyProtection="1">
      <alignment horizontal="center"/>
      <protection hidden="1"/>
    </xf>
    <xf numFmtId="2" fontId="35" fillId="0" borderId="57" xfId="2" applyNumberFormat="1" applyFont="1" applyFill="1" applyBorder="1" applyAlignment="1" applyProtection="1">
      <alignment horizontal="center" vertical="center" wrapText="1"/>
      <protection hidden="1"/>
    </xf>
    <xf numFmtId="0" fontId="10" fillId="15" borderId="0" xfId="2" applyFont="1" applyFill="1" applyBorder="1" applyAlignment="1" applyProtection="1">
      <protection hidden="1"/>
    </xf>
    <xf numFmtId="0" fontId="7" fillId="15" borderId="0" xfId="2" applyFont="1" applyFill="1" applyBorder="1" applyAlignment="1" applyProtection="1">
      <alignment horizontal="center"/>
      <protection hidden="1"/>
    </xf>
    <xf numFmtId="0" fontId="16" fillId="0" borderId="53" xfId="2" applyFont="1" applyBorder="1" applyAlignment="1" applyProtection="1">
      <alignment horizontal="center"/>
      <protection hidden="1"/>
    </xf>
    <xf numFmtId="0" fontId="14" fillId="0" borderId="54" xfId="2" applyFont="1" applyBorder="1" applyAlignment="1" applyProtection="1">
      <protection hidden="1"/>
    </xf>
    <xf numFmtId="0" fontId="10" fillId="0" borderId="57" xfId="2" applyFont="1" applyBorder="1" applyAlignment="1" applyProtection="1">
      <protection hidden="1"/>
    </xf>
    <xf numFmtId="0" fontId="14" fillId="0" borderId="54" xfId="2" applyFont="1" applyBorder="1" applyAlignment="1" applyProtection="1">
      <alignment vertical="center" wrapText="1"/>
      <protection hidden="1"/>
    </xf>
    <xf numFmtId="0" fontId="16" fillId="0" borderId="53" xfId="2" applyFont="1" applyBorder="1" applyAlignment="1" applyProtection="1">
      <alignment horizontal="center" vertical="center" wrapText="1"/>
      <protection hidden="1"/>
    </xf>
    <xf numFmtId="0" fontId="10" fillId="0" borderId="50" xfId="2" applyFont="1" applyBorder="1" applyAlignment="1" applyProtection="1">
      <protection hidden="1"/>
    </xf>
    <xf numFmtId="0" fontId="81" fillId="0" borderId="52" xfId="2" applyFont="1" applyBorder="1" applyAlignment="1" applyProtection="1">
      <alignment vertical="center" wrapText="1"/>
      <protection hidden="1"/>
    </xf>
    <xf numFmtId="0" fontId="42" fillId="0" borderId="55" xfId="2" applyFont="1" applyBorder="1" applyAlignment="1" applyProtection="1">
      <alignment horizontal="center"/>
      <protection hidden="1"/>
    </xf>
    <xf numFmtId="0" fontId="12" fillId="0" borderId="53" xfId="2" applyFont="1" applyBorder="1" applyAlignment="1" applyProtection="1">
      <alignment horizontal="left"/>
      <protection hidden="1"/>
    </xf>
    <xf numFmtId="0" fontId="14" fillId="0" borderId="54" xfId="2" applyFont="1" applyBorder="1" applyAlignment="1" applyProtection="1">
      <alignment horizontal="left"/>
      <protection hidden="1"/>
    </xf>
    <xf numFmtId="0" fontId="14" fillId="0" borderId="54" xfId="2" applyFont="1" applyBorder="1" applyProtection="1">
      <protection hidden="1"/>
    </xf>
    <xf numFmtId="0" fontId="68" fillId="0" borderId="79" xfId="2" applyFont="1" applyFill="1" applyBorder="1" applyAlignment="1" applyProtection="1">
      <alignment horizontal="center" vertical="center"/>
      <protection locked="0"/>
    </xf>
    <xf numFmtId="0" fontId="10" fillId="0" borderId="80" xfId="3" applyFont="1" applyFill="1" applyBorder="1" applyAlignment="1" applyProtection="1">
      <alignment horizontal="left" vertical="center"/>
      <protection locked="0"/>
    </xf>
    <xf numFmtId="0" fontId="68" fillId="0" borderId="81" xfId="2" applyFont="1" applyFill="1" applyBorder="1" applyAlignment="1" applyProtection="1">
      <alignment horizontal="center" vertical="center"/>
      <protection locked="0"/>
    </xf>
    <xf numFmtId="0" fontId="10" fillId="0" borderId="82" xfId="3" applyFont="1" applyFill="1" applyBorder="1" applyAlignment="1" applyProtection="1">
      <alignment horizontal="left" vertical="center"/>
      <protection locked="0"/>
    </xf>
    <xf numFmtId="0" fontId="68" fillId="0" borderId="83" xfId="2" applyFont="1" applyFill="1" applyBorder="1" applyAlignment="1" applyProtection="1">
      <alignment horizontal="center" vertical="center"/>
      <protection locked="0"/>
    </xf>
    <xf numFmtId="0" fontId="10" fillId="0" borderId="84" xfId="3" applyFont="1" applyFill="1" applyBorder="1" applyAlignment="1" applyProtection="1">
      <alignment horizontal="left" vertical="center"/>
      <protection locked="0"/>
    </xf>
    <xf numFmtId="0" fontId="5" fillId="0" borderId="85" xfId="2" applyFont="1" applyFill="1" applyBorder="1" applyProtection="1">
      <protection hidden="1"/>
    </xf>
    <xf numFmtId="0" fontId="5" fillId="0" borderId="86" xfId="2" applyFont="1" applyFill="1" applyBorder="1" applyProtection="1">
      <protection hidden="1"/>
    </xf>
    <xf numFmtId="0" fontId="5" fillId="0" borderId="4" xfId="2" applyFont="1" applyFill="1" applyBorder="1" applyProtection="1">
      <protection hidden="1"/>
    </xf>
    <xf numFmtId="0" fontId="5" fillId="0" borderId="2" xfId="2" applyFont="1" applyFill="1" applyBorder="1" applyProtection="1">
      <protection hidden="1"/>
    </xf>
    <xf numFmtId="0" fontId="24" fillId="0" borderId="7" xfId="2" applyFont="1" applyFill="1" applyBorder="1" applyAlignment="1" applyProtection="1">
      <alignment vertical="center"/>
      <protection hidden="1"/>
    </xf>
    <xf numFmtId="0" fontId="30" fillId="0" borderId="7" xfId="2" applyFont="1" applyFill="1" applyBorder="1" applyAlignment="1" applyProtection="1">
      <alignment horizontal="center"/>
      <protection hidden="1"/>
    </xf>
    <xf numFmtId="0" fontId="25" fillId="0" borderId="7" xfId="2" applyFont="1" applyFill="1" applyBorder="1" applyAlignment="1" applyProtection="1">
      <alignment horizontal="center" vertical="center"/>
      <protection hidden="1"/>
    </xf>
    <xf numFmtId="0" fontId="67" fillId="0" borderId="0" xfId="2" applyFont="1" applyFill="1" applyBorder="1" applyProtection="1">
      <protection hidden="1"/>
    </xf>
    <xf numFmtId="0" fontId="13" fillId="0" borderId="2" xfId="2" applyFont="1" applyFill="1" applyBorder="1" applyAlignment="1" applyProtection="1">
      <alignment vertical="center"/>
      <protection hidden="1"/>
    </xf>
    <xf numFmtId="0" fontId="16" fillId="0" borderId="7" xfId="3" applyFont="1" applyFill="1" applyBorder="1" applyAlignment="1" applyProtection="1">
      <alignment horizontal="left"/>
      <protection hidden="1"/>
    </xf>
    <xf numFmtId="9" fontId="17" fillId="0" borderId="2" xfId="2" applyNumberFormat="1" applyFont="1" applyFill="1" applyBorder="1" applyAlignment="1" applyProtection="1">
      <alignment vertical="center"/>
      <protection hidden="1"/>
    </xf>
    <xf numFmtId="0" fontId="16" fillId="0" borderId="7" xfId="2" applyFont="1" applyFill="1" applyBorder="1" applyProtection="1">
      <protection hidden="1"/>
    </xf>
    <xf numFmtId="0" fontId="7" fillId="0" borderId="7" xfId="3" applyFont="1" applyFill="1" applyBorder="1" applyAlignment="1" applyProtection="1">
      <alignment horizontal="center"/>
      <protection hidden="1"/>
    </xf>
    <xf numFmtId="1" fontId="17" fillId="0" borderId="2" xfId="2" applyNumberFormat="1" applyFont="1" applyFill="1" applyBorder="1" applyAlignment="1" applyProtection="1">
      <alignment vertical="center"/>
      <protection hidden="1"/>
    </xf>
    <xf numFmtId="1" fontId="7" fillId="0" borderId="2" xfId="2" applyNumberFormat="1" applyFont="1" applyFill="1" applyBorder="1" applyProtection="1">
      <protection hidden="1"/>
    </xf>
    <xf numFmtId="164" fontId="12" fillId="0" borderId="2" xfId="2" applyNumberFormat="1" applyFont="1" applyFill="1" applyBorder="1" applyAlignment="1" applyProtection="1">
      <alignment horizontal="center" vertical="center"/>
      <protection hidden="1"/>
    </xf>
    <xf numFmtId="9" fontId="12" fillId="0" borderId="2" xfId="2" applyNumberFormat="1" applyFont="1" applyFill="1" applyBorder="1" applyAlignment="1" applyProtection="1">
      <alignment vertical="center"/>
      <protection hidden="1"/>
    </xf>
    <xf numFmtId="0" fontId="11" fillId="0" borderId="7" xfId="2" applyFont="1" applyFill="1" applyBorder="1" applyProtection="1">
      <protection hidden="1"/>
    </xf>
    <xf numFmtId="0" fontId="5" fillId="0" borderId="10" xfId="2" applyFont="1" applyFill="1" applyBorder="1" applyProtection="1">
      <protection hidden="1"/>
    </xf>
    <xf numFmtId="0" fontId="5" fillId="0" borderId="8" xfId="2" applyFont="1" applyFill="1" applyBorder="1" applyProtection="1">
      <protection hidden="1"/>
    </xf>
    <xf numFmtId="0" fontId="14" fillId="0" borderId="1" xfId="2" applyFont="1" applyBorder="1" applyAlignment="1" applyProtection="1">
      <alignment horizontal="center" vertical="center" shrinkToFit="1"/>
      <protection locked="0"/>
    </xf>
    <xf numFmtId="0" fontId="44" fillId="7" borderId="0" xfId="2" applyFont="1" applyFill="1" applyAlignment="1" applyProtection="1">
      <alignment horizontal="center" textRotation="90"/>
      <protection hidden="1"/>
    </xf>
    <xf numFmtId="0" fontId="12" fillId="0" borderId="28" xfId="2" applyFont="1" applyBorder="1" applyAlignment="1" applyProtection="1">
      <alignment horizontal="center" vertical="center"/>
      <protection hidden="1"/>
    </xf>
    <xf numFmtId="167" fontId="12" fillId="0" borderId="53" xfId="2" applyNumberFormat="1" applyFont="1" applyBorder="1" applyAlignment="1" applyProtection="1">
      <alignment horizontal="left"/>
      <protection hidden="1"/>
    </xf>
    <xf numFmtId="167" fontId="70" fillId="0" borderId="67" xfId="2" applyNumberFormat="1" applyFont="1" applyBorder="1" applyAlignment="1" applyProtection="1">
      <alignment horizontal="center" vertical="center"/>
      <protection locked="0"/>
    </xf>
    <xf numFmtId="167" fontId="19" fillId="0" borderId="67" xfId="2" applyNumberFormat="1" applyFont="1" applyBorder="1" applyAlignment="1" applyProtection="1">
      <alignment horizontal="center" vertical="center" shrinkToFit="1"/>
      <protection locked="0"/>
    </xf>
    <xf numFmtId="1" fontId="103" fillId="0" borderId="29" xfId="2" applyNumberFormat="1" applyFont="1" applyBorder="1" applyAlignment="1" applyProtection="1">
      <alignment horizontal="center" vertical="center"/>
      <protection locked="0"/>
    </xf>
    <xf numFmtId="167" fontId="39" fillId="0" borderId="29" xfId="2" applyNumberFormat="1" applyFont="1" applyBorder="1" applyAlignment="1" applyProtection="1">
      <alignment horizontal="center" vertical="center" wrapText="1"/>
      <protection locked="0"/>
    </xf>
    <xf numFmtId="167" fontId="39" fillId="0" borderId="39" xfId="2" applyNumberFormat="1" applyFont="1" applyBorder="1" applyAlignment="1" applyProtection="1">
      <alignment horizontal="center" vertical="center" wrapText="1"/>
      <protection locked="0"/>
    </xf>
    <xf numFmtId="0" fontId="39" fillId="0" borderId="28" xfId="2" applyFont="1" applyBorder="1" applyAlignment="1" applyProtection="1">
      <alignment horizontal="center" vertical="center"/>
      <protection locked="0"/>
    </xf>
    <xf numFmtId="1" fontId="16" fillId="4" borderId="32" xfId="2" applyNumberFormat="1" applyFont="1" applyFill="1" applyBorder="1" applyAlignment="1" applyProtection="1">
      <alignment horizontal="center" vertical="center"/>
      <protection hidden="1"/>
    </xf>
    <xf numFmtId="1" fontId="16" fillId="7" borderId="25" xfId="2" applyNumberFormat="1" applyFont="1" applyFill="1" applyBorder="1" applyAlignment="1" applyProtection="1">
      <alignment horizontal="center" vertical="center"/>
      <protection hidden="1"/>
    </xf>
    <xf numFmtId="1" fontId="16" fillId="4" borderId="25" xfId="2" applyNumberFormat="1" applyFont="1" applyFill="1" applyBorder="1" applyAlignment="1" applyProtection="1">
      <alignment horizontal="center" vertical="center"/>
      <protection hidden="1"/>
    </xf>
    <xf numFmtId="1" fontId="16" fillId="0" borderId="25" xfId="2" applyNumberFormat="1" applyFont="1" applyBorder="1" applyAlignment="1" applyProtection="1">
      <alignment horizontal="center" vertical="center"/>
      <protection hidden="1"/>
    </xf>
    <xf numFmtId="1" fontId="16" fillId="4" borderId="30" xfId="2" applyNumberFormat="1" applyFont="1" applyFill="1" applyBorder="1" applyAlignment="1" applyProtection="1">
      <alignment horizontal="center" vertical="center"/>
      <protection hidden="1"/>
    </xf>
    <xf numFmtId="1" fontId="16" fillId="4" borderId="43" xfId="2" applyNumberFormat="1" applyFont="1" applyFill="1" applyBorder="1" applyAlignment="1" applyProtection="1">
      <alignment horizontal="center" vertical="center"/>
      <protection hidden="1"/>
    </xf>
    <xf numFmtId="1" fontId="16" fillId="8" borderId="32" xfId="2" applyNumberFormat="1" applyFont="1" applyFill="1" applyBorder="1" applyAlignment="1" applyProtection="1">
      <alignment horizontal="center" vertical="center"/>
      <protection hidden="1"/>
    </xf>
    <xf numFmtId="1" fontId="16" fillId="8" borderId="22" xfId="2" applyNumberFormat="1" applyFont="1" applyFill="1" applyBorder="1" applyAlignment="1" applyProtection="1">
      <alignment horizontal="center" vertical="center"/>
      <protection hidden="1"/>
    </xf>
    <xf numFmtId="1" fontId="16" fillId="8" borderId="63" xfId="2" applyNumberFormat="1" applyFont="1" applyFill="1" applyBorder="1" applyAlignment="1" applyProtection="1">
      <alignment horizontal="center" vertical="center"/>
      <protection hidden="1"/>
    </xf>
    <xf numFmtId="1" fontId="16" fillId="8" borderId="25" xfId="2" applyNumberFormat="1" applyFont="1" applyFill="1" applyBorder="1" applyAlignment="1" applyProtection="1">
      <alignment horizontal="center" vertical="center"/>
      <protection hidden="1"/>
    </xf>
    <xf numFmtId="1" fontId="16" fillId="8" borderId="3" xfId="2" applyNumberFormat="1" applyFont="1" applyFill="1" applyBorder="1" applyAlignment="1" applyProtection="1">
      <alignment horizontal="center" vertical="center"/>
      <protection hidden="1"/>
    </xf>
    <xf numFmtId="1" fontId="16" fillId="7" borderId="1" xfId="2" applyNumberFormat="1" applyFont="1" applyFill="1" applyBorder="1" applyAlignment="1" applyProtection="1">
      <alignment horizontal="center" vertical="center"/>
      <protection hidden="1"/>
    </xf>
    <xf numFmtId="1" fontId="16" fillId="4" borderId="1" xfId="2" applyNumberFormat="1" applyFont="1" applyFill="1" applyBorder="1" applyAlignment="1" applyProtection="1">
      <alignment horizontal="center" vertical="center"/>
      <protection hidden="1"/>
    </xf>
    <xf numFmtId="1" fontId="16" fillId="0" borderId="1" xfId="2" applyNumberFormat="1" applyFont="1" applyBorder="1" applyAlignment="1" applyProtection="1">
      <alignment horizontal="center" vertical="center"/>
      <protection hidden="1"/>
    </xf>
    <xf numFmtId="1" fontId="16" fillId="4" borderId="29" xfId="2" applyNumberFormat="1" applyFont="1" applyFill="1" applyBorder="1" applyAlignment="1" applyProtection="1">
      <alignment horizontal="center" vertical="center"/>
      <protection hidden="1"/>
    </xf>
    <xf numFmtId="0" fontId="14" fillId="0" borderId="3" xfId="2" applyFont="1" applyBorder="1" applyProtection="1">
      <protection hidden="1"/>
    </xf>
    <xf numFmtId="1" fontId="14" fillId="7" borderId="29" xfId="2" applyNumberFormat="1" applyFont="1" applyFill="1" applyBorder="1" applyAlignment="1" applyProtection="1">
      <alignment horizontal="center" vertical="center"/>
      <protection hidden="1"/>
    </xf>
    <xf numFmtId="0" fontId="54" fillId="0" borderId="29" xfId="2" applyFont="1" applyBorder="1" applyAlignment="1" applyProtection="1">
      <alignment horizontal="center" vertical="center"/>
      <protection hidden="1"/>
    </xf>
    <xf numFmtId="167" fontId="14" fillId="0" borderId="1" xfId="2" applyNumberFormat="1" applyFont="1" applyBorder="1" applyAlignment="1" applyProtection="1">
      <alignment horizontal="center" vertical="center" wrapText="1"/>
      <protection locked="0"/>
    </xf>
    <xf numFmtId="167" fontId="14" fillId="0" borderId="15" xfId="2" applyNumberFormat="1" applyFont="1" applyBorder="1" applyAlignment="1" applyProtection="1">
      <alignment horizontal="center" vertical="center" wrapText="1"/>
      <protection locked="0"/>
    </xf>
    <xf numFmtId="168" fontId="16" fillId="8" borderId="3" xfId="2" applyNumberFormat="1" applyFont="1" applyFill="1" applyBorder="1" applyAlignment="1" applyProtection="1">
      <alignment horizontal="center" vertical="center"/>
      <protection hidden="1"/>
    </xf>
    <xf numFmtId="1" fontId="16" fillId="8" borderId="3" xfId="2" applyNumberFormat="1" applyFont="1" applyFill="1" applyBorder="1" applyAlignment="1" applyProtection="1">
      <alignment horizontal="center" vertical="center"/>
      <protection locked="0"/>
    </xf>
    <xf numFmtId="1" fontId="104" fillId="8" borderId="32" xfId="2" applyNumberFormat="1" applyFont="1" applyFill="1" applyBorder="1" applyAlignment="1" applyProtection="1">
      <alignment horizontal="center" vertical="center"/>
      <protection hidden="1"/>
    </xf>
    <xf numFmtId="168" fontId="16" fillId="7" borderId="1" xfId="2" applyNumberFormat="1" applyFont="1" applyFill="1" applyBorder="1" applyAlignment="1" applyProtection="1">
      <alignment horizontal="center" vertical="center"/>
      <protection hidden="1"/>
    </xf>
    <xf numFmtId="1" fontId="16" fillId="7" borderId="1" xfId="2" applyNumberFormat="1" applyFont="1" applyFill="1" applyBorder="1" applyAlignment="1" applyProtection="1">
      <alignment horizontal="center" vertical="center"/>
      <protection locked="0"/>
    </xf>
    <xf numFmtId="1" fontId="104" fillId="7" borderId="25" xfId="2" applyNumberFormat="1" applyFont="1" applyFill="1" applyBorder="1" applyAlignment="1" applyProtection="1">
      <alignment horizontal="center" vertical="center"/>
      <protection hidden="1"/>
    </xf>
    <xf numFmtId="168" fontId="16" fillId="4" borderId="1" xfId="2" applyNumberFormat="1" applyFont="1" applyFill="1" applyBorder="1" applyAlignment="1" applyProtection="1">
      <alignment horizontal="center" vertical="center"/>
      <protection hidden="1"/>
    </xf>
    <xf numFmtId="1" fontId="16" fillId="4" borderId="1" xfId="2" applyNumberFormat="1" applyFont="1" applyFill="1" applyBorder="1" applyAlignment="1" applyProtection="1">
      <alignment horizontal="center" vertical="center"/>
      <protection locked="0"/>
    </xf>
    <xf numFmtId="1" fontId="104" fillId="4" borderId="25" xfId="2" applyNumberFormat="1" applyFont="1" applyFill="1" applyBorder="1" applyAlignment="1" applyProtection="1">
      <alignment horizontal="center" vertical="center"/>
      <protection hidden="1"/>
    </xf>
    <xf numFmtId="1" fontId="4" fillId="8" borderId="8" xfId="2" applyNumberFormat="1" applyFont="1" applyFill="1" applyBorder="1" applyAlignment="1" applyProtection="1">
      <alignment horizontal="center" vertical="center"/>
      <protection locked="0"/>
    </xf>
    <xf numFmtId="1" fontId="14" fillId="8" borderId="1" xfId="2" applyNumberFormat="1" applyFont="1" applyFill="1" applyBorder="1" applyAlignment="1" applyProtection="1">
      <alignment horizontal="center" vertical="center"/>
      <protection locked="0"/>
    </xf>
    <xf numFmtId="1" fontId="4" fillId="4" borderId="42" xfId="2" applyNumberFormat="1" applyFont="1" applyFill="1" applyBorder="1" applyAlignment="1" applyProtection="1">
      <alignment horizontal="center" vertical="center"/>
      <protection locked="0"/>
    </xf>
    <xf numFmtId="0" fontId="82" fillId="0" borderId="0" xfId="0" applyFont="1" applyProtection="1">
      <protection locked="0"/>
    </xf>
    <xf numFmtId="0" fontId="50" fillId="0" borderId="0" xfId="5" applyFont="1" applyFill="1" applyBorder="1" applyProtection="1">
      <protection locked="0"/>
    </xf>
    <xf numFmtId="0" fontId="50" fillId="0" borderId="0" xfId="5" applyFont="1" applyFill="1" applyBorder="1" applyAlignment="1" applyProtection="1">
      <alignment horizontal="center"/>
      <protection locked="0"/>
    </xf>
    <xf numFmtId="0" fontId="66" fillId="0" borderId="0" xfId="5" applyFont="1" applyFill="1" applyBorder="1" applyProtection="1">
      <protection locked="0"/>
    </xf>
    <xf numFmtId="0" fontId="19" fillId="0" borderId="0" xfId="5" applyFont="1" applyBorder="1" applyProtection="1">
      <protection locked="0"/>
    </xf>
    <xf numFmtId="0" fontId="19" fillId="0" borderId="0" xfId="5" applyFont="1" applyBorder="1" applyAlignment="1" applyProtection="1">
      <alignment horizontal="center"/>
      <protection locked="0"/>
    </xf>
    <xf numFmtId="0" fontId="7" fillId="0" borderId="0" xfId="5" applyBorder="1" applyProtection="1">
      <protection locked="0"/>
    </xf>
    <xf numFmtId="0" fontId="19" fillId="0" borderId="0" xfId="5" applyFont="1" applyProtection="1">
      <protection locked="0"/>
    </xf>
    <xf numFmtId="0" fontId="19" fillId="0" borderId="0" xfId="5" applyFont="1" applyAlignment="1" applyProtection="1">
      <alignment horizontal="center"/>
      <protection locked="0"/>
    </xf>
    <xf numFmtId="0" fontId="7" fillId="0" borderId="0" xfId="5" applyProtection="1">
      <protection locked="0"/>
    </xf>
    <xf numFmtId="0" fontId="19" fillId="0" borderId="0" xfId="2" applyFont="1" applyProtection="1">
      <protection locked="0"/>
    </xf>
    <xf numFmtId="0" fontId="19" fillId="0" borderId="0" xfId="2" applyFont="1" applyAlignment="1" applyProtection="1">
      <alignment horizontal="center"/>
      <protection locked="0"/>
    </xf>
    <xf numFmtId="0" fontId="4" fillId="0" borderId="0" xfId="2" applyAlignment="1" applyProtection="1">
      <alignment horizontal="center" vertical="center"/>
      <protection locked="0"/>
    </xf>
    <xf numFmtId="0" fontId="7" fillId="0" borderId="0" xfId="5" applyAlignment="1" applyProtection="1">
      <alignment horizontal="center" vertical="center"/>
      <protection locked="0"/>
    </xf>
    <xf numFmtId="0" fontId="98" fillId="0" borderId="0" xfId="0" applyFont="1" applyProtection="1">
      <protection locked="0"/>
    </xf>
    <xf numFmtId="0" fontId="19" fillId="0" borderId="0" xfId="5" applyFont="1" applyAlignment="1" applyProtection="1">
      <alignment horizontal="center" vertical="center"/>
      <protection locked="0"/>
    </xf>
    <xf numFmtId="0" fontId="76" fillId="0" borderId="0" xfId="0" applyFont="1" applyProtection="1">
      <protection locked="0"/>
    </xf>
    <xf numFmtId="0" fontId="49" fillId="0" borderId="0" xfId="0" applyFont="1" applyProtection="1">
      <protection locked="0"/>
    </xf>
    <xf numFmtId="0" fontId="95" fillId="0" borderId="0" xfId="0" applyFont="1" applyProtection="1">
      <protection locked="0"/>
    </xf>
    <xf numFmtId="0" fontId="50" fillId="0" borderId="0" xfId="2" applyFont="1" applyFill="1" applyProtection="1">
      <protection locked="0"/>
    </xf>
    <xf numFmtId="0" fontId="19" fillId="0" borderId="0" xfId="2" applyFont="1" applyFill="1" applyAlignment="1" applyProtection="1">
      <alignment horizontal="center"/>
      <protection locked="0"/>
    </xf>
    <xf numFmtId="0" fontId="19" fillId="0" borderId="0" xfId="2" applyFont="1" applyFill="1" applyProtection="1">
      <protection locked="0"/>
    </xf>
    <xf numFmtId="0" fontId="12" fillId="0" borderId="0" xfId="5" applyFont="1" applyAlignment="1" applyProtection="1">
      <alignment horizontal="center"/>
      <protection locked="0"/>
    </xf>
    <xf numFmtId="0" fontId="84" fillId="0" borderId="0" xfId="5" applyFont="1" applyProtection="1">
      <protection locked="0"/>
    </xf>
    <xf numFmtId="0" fontId="50" fillId="0" borderId="0" xfId="5" applyFont="1" applyAlignment="1" applyProtection="1">
      <alignment horizontal="left"/>
      <protection locked="0"/>
    </xf>
    <xf numFmtId="0" fontId="50" fillId="0" borderId="0" xfId="5" applyFont="1" applyProtection="1">
      <protection locked="0"/>
    </xf>
    <xf numFmtId="0" fontId="75" fillId="0" borderId="0" xfId="0" applyFont="1" applyProtection="1">
      <protection locked="0"/>
    </xf>
    <xf numFmtId="0" fontId="102" fillId="0" borderId="0" xfId="0" applyFont="1" applyProtection="1">
      <protection locked="0"/>
    </xf>
    <xf numFmtId="0" fontId="83" fillId="0" borderId="0" xfId="0" applyFont="1" applyProtection="1">
      <protection locked="0"/>
    </xf>
    <xf numFmtId="1" fontId="104" fillId="8" borderId="32" xfId="2" applyNumberFormat="1" applyFont="1" applyFill="1" applyBorder="1" applyAlignment="1" applyProtection="1">
      <alignment horizontal="center" vertical="center"/>
      <protection locked="0"/>
    </xf>
    <xf numFmtId="1" fontId="104" fillId="7" borderId="25" xfId="2" applyNumberFormat="1" applyFont="1" applyFill="1" applyBorder="1" applyAlignment="1" applyProtection="1">
      <alignment horizontal="center" vertical="center"/>
      <protection locked="0"/>
    </xf>
    <xf numFmtId="1" fontId="104" fillId="4" borderId="25" xfId="2" applyNumberFormat="1" applyFont="1" applyFill="1" applyBorder="1" applyAlignment="1" applyProtection="1">
      <alignment horizontal="center" vertical="center"/>
      <protection locked="0"/>
    </xf>
    <xf numFmtId="1" fontId="16" fillId="0" borderId="1" xfId="2" applyNumberFormat="1" applyFont="1" applyBorder="1" applyAlignment="1" applyProtection="1">
      <alignment horizontal="center" vertical="center"/>
      <protection locked="0"/>
    </xf>
    <xf numFmtId="1" fontId="104" fillId="0" borderId="25" xfId="2" applyNumberFormat="1" applyFont="1" applyBorder="1" applyAlignment="1" applyProtection="1">
      <alignment horizontal="center" vertical="center"/>
      <protection locked="0"/>
    </xf>
    <xf numFmtId="1" fontId="16" fillId="7" borderId="15" xfId="2" applyNumberFormat="1" applyFont="1" applyFill="1" applyBorder="1" applyAlignment="1" applyProtection="1">
      <alignment horizontal="center" vertical="center"/>
      <protection hidden="1"/>
    </xf>
    <xf numFmtId="1" fontId="17" fillId="8" borderId="3" xfId="2" applyNumberFormat="1" applyFont="1" applyFill="1" applyBorder="1" applyAlignment="1" applyProtection="1">
      <alignment horizontal="center" vertical="center"/>
      <protection locked="0"/>
    </xf>
    <xf numFmtId="1" fontId="17" fillId="0" borderId="1" xfId="2" applyNumberFormat="1" applyFont="1" applyBorder="1" applyAlignment="1" applyProtection="1">
      <alignment horizontal="center" vertical="center"/>
      <protection locked="0"/>
    </xf>
    <xf numFmtId="1" fontId="17" fillId="4" borderId="29" xfId="2" applyNumberFormat="1" applyFont="1" applyFill="1" applyBorder="1" applyAlignment="1" applyProtection="1">
      <alignment horizontal="center" vertical="center"/>
      <protection locked="0"/>
    </xf>
    <xf numFmtId="1" fontId="47" fillId="0" borderId="42" xfId="2" applyNumberFormat="1" applyFont="1" applyBorder="1" applyAlignment="1" applyProtection="1">
      <alignment horizontal="center" vertical="center"/>
      <protection locked="0"/>
    </xf>
    <xf numFmtId="167" fontId="14" fillId="0" borderId="1" xfId="2" applyNumberFormat="1" applyFont="1" applyBorder="1" applyAlignment="1" applyProtection="1">
      <alignment horizontal="center" vertical="center" shrinkToFit="1"/>
      <protection locked="0"/>
    </xf>
    <xf numFmtId="167" fontId="14" fillId="0" borderId="12" xfId="2" applyNumberFormat="1" applyFont="1" applyBorder="1" applyAlignment="1" applyProtection="1">
      <alignment horizontal="center" vertical="center" shrinkToFit="1"/>
      <protection locked="0"/>
    </xf>
    <xf numFmtId="1" fontId="4" fillId="7" borderId="14" xfId="2" applyNumberFormat="1" applyFont="1" applyFill="1" applyBorder="1" applyAlignment="1" applyProtection="1">
      <alignment horizontal="center" vertical="center"/>
      <protection locked="0"/>
    </xf>
    <xf numFmtId="1" fontId="4" fillId="4" borderId="14" xfId="2" applyNumberFormat="1" applyFont="1" applyFill="1" applyBorder="1" applyAlignment="1" applyProtection="1">
      <alignment horizontal="center" vertical="center"/>
      <protection locked="0"/>
    </xf>
    <xf numFmtId="1" fontId="4" fillId="0" borderId="14" xfId="2" applyNumberFormat="1" applyFont="1" applyBorder="1" applyAlignment="1" applyProtection="1">
      <alignment horizontal="center" vertical="center"/>
      <protection locked="0"/>
    </xf>
    <xf numFmtId="1" fontId="4" fillId="4" borderId="45" xfId="2" applyNumberFormat="1" applyFont="1" applyFill="1" applyBorder="1" applyAlignment="1" applyProtection="1">
      <alignment horizontal="center" vertical="center"/>
      <protection locked="0"/>
    </xf>
    <xf numFmtId="1" fontId="4" fillId="0" borderId="8" xfId="2" applyNumberFormat="1" applyFont="1" applyBorder="1" applyAlignment="1" applyProtection="1">
      <alignment horizontal="center"/>
      <protection hidden="1"/>
    </xf>
    <xf numFmtId="1" fontId="4" fillId="7" borderId="14" xfId="2" applyNumberFormat="1" applyFont="1" applyFill="1" applyBorder="1" applyAlignment="1" applyProtection="1">
      <alignment horizontal="center"/>
      <protection hidden="1"/>
    </xf>
    <xf numFmtId="1" fontId="4" fillId="0" borderId="14" xfId="2" applyNumberFormat="1" applyFont="1" applyBorder="1" applyAlignment="1" applyProtection="1">
      <alignment horizontal="center"/>
      <protection hidden="1"/>
    </xf>
    <xf numFmtId="1" fontId="4" fillId="0" borderId="45" xfId="2" applyNumberFormat="1" applyFont="1" applyBorder="1" applyAlignment="1" applyProtection="1">
      <alignment horizontal="center"/>
      <protection hidden="1"/>
    </xf>
    <xf numFmtId="168" fontId="16" fillId="4" borderId="12" xfId="2" applyNumberFormat="1" applyFont="1" applyFill="1" applyBorder="1" applyAlignment="1" applyProtection="1">
      <alignment horizontal="center" vertical="center"/>
      <protection hidden="1"/>
    </xf>
    <xf numFmtId="1" fontId="16" fillId="4" borderId="12" xfId="2" applyNumberFormat="1" applyFont="1" applyFill="1" applyBorder="1" applyAlignment="1" applyProtection="1">
      <alignment horizontal="center" vertical="center"/>
      <protection hidden="1"/>
    </xf>
    <xf numFmtId="1" fontId="104" fillId="4" borderId="58" xfId="2" applyNumberFormat="1" applyFont="1" applyFill="1" applyBorder="1" applyAlignment="1" applyProtection="1">
      <alignment horizontal="center" vertical="center"/>
      <protection hidden="1"/>
    </xf>
    <xf numFmtId="1" fontId="16" fillId="4" borderId="12" xfId="2" applyNumberFormat="1" applyFont="1" applyFill="1" applyBorder="1" applyAlignment="1" applyProtection="1">
      <alignment horizontal="center" vertical="center"/>
      <protection locked="0"/>
    </xf>
    <xf numFmtId="1" fontId="104" fillId="4" borderId="58" xfId="2" applyNumberFormat="1" applyFont="1" applyFill="1" applyBorder="1" applyAlignment="1" applyProtection="1">
      <alignment horizontal="center" vertical="center"/>
      <protection locked="0"/>
    </xf>
    <xf numFmtId="1" fontId="16" fillId="0" borderId="12" xfId="2" applyNumberFormat="1" applyFont="1" applyBorder="1" applyAlignment="1" applyProtection="1">
      <alignment horizontal="center" vertical="center"/>
      <protection locked="0"/>
    </xf>
    <xf numFmtId="1" fontId="104" fillId="0" borderId="58" xfId="2" applyNumberFormat="1" applyFont="1" applyBorder="1" applyAlignment="1" applyProtection="1">
      <alignment horizontal="center" vertical="center"/>
      <protection locked="0"/>
    </xf>
    <xf numFmtId="0" fontId="37" fillId="0" borderId="15" xfId="2" applyFont="1" applyBorder="1" applyAlignment="1" applyProtection="1">
      <alignment horizontal="center" vertical="center" textRotation="90" wrapText="1"/>
      <protection locked="0"/>
    </xf>
    <xf numFmtId="0" fontId="37" fillId="0" borderId="39" xfId="2" applyFont="1" applyBorder="1" applyAlignment="1" applyProtection="1">
      <alignment horizontal="center" vertical="center" textRotation="90" wrapText="1"/>
      <protection locked="0"/>
    </xf>
    <xf numFmtId="1" fontId="16" fillId="8" borderId="10" xfId="2" applyNumberFormat="1" applyFont="1" applyFill="1" applyBorder="1" applyAlignment="1" applyProtection="1">
      <alignment horizontal="center" vertical="center"/>
      <protection locked="0"/>
    </xf>
    <xf numFmtId="1" fontId="16" fillId="7" borderId="15" xfId="2" applyNumberFormat="1" applyFont="1" applyFill="1" applyBorder="1" applyAlignment="1" applyProtection="1">
      <alignment horizontal="center" vertical="center"/>
      <protection locked="0"/>
    </xf>
    <xf numFmtId="1" fontId="16" fillId="4" borderId="15" xfId="2" applyNumberFormat="1" applyFont="1" applyFill="1" applyBorder="1" applyAlignment="1" applyProtection="1">
      <alignment horizontal="center" vertical="center"/>
      <protection locked="0"/>
    </xf>
    <xf numFmtId="1" fontId="16" fillId="4" borderId="15" xfId="2" applyNumberFormat="1" applyFont="1" applyFill="1" applyBorder="1" applyAlignment="1" applyProtection="1">
      <alignment horizontal="center" vertical="center"/>
      <protection hidden="1"/>
    </xf>
    <xf numFmtId="1" fontId="16" fillId="4" borderId="85" xfId="2" applyNumberFormat="1" applyFont="1" applyFill="1" applyBorder="1" applyAlignment="1" applyProtection="1">
      <alignment horizontal="center" vertical="center"/>
      <protection hidden="1"/>
    </xf>
    <xf numFmtId="9" fontId="37" fillId="0" borderId="7" xfId="2" applyNumberFormat="1" applyFont="1" applyBorder="1" applyAlignment="1" applyProtection="1">
      <alignment horizontal="center" vertical="center"/>
      <protection hidden="1"/>
    </xf>
    <xf numFmtId="166" fontId="37" fillId="0" borderId="47" xfId="2" applyNumberFormat="1" applyFont="1" applyBorder="1" applyAlignment="1" applyProtection="1">
      <alignment vertical="center"/>
      <protection hidden="1"/>
    </xf>
    <xf numFmtId="167" fontId="10" fillId="4" borderId="71" xfId="2" applyNumberFormat="1" applyFont="1" applyFill="1" applyBorder="1" applyAlignment="1" applyProtection="1">
      <alignment horizontal="center"/>
      <protection hidden="1"/>
    </xf>
    <xf numFmtId="0" fontId="37" fillId="0" borderId="15" xfId="2" applyFont="1" applyBorder="1" applyAlignment="1" applyProtection="1">
      <alignment horizontal="center" vertical="center" textRotation="90" wrapText="1"/>
      <protection hidden="1"/>
    </xf>
    <xf numFmtId="0" fontId="37" fillId="0" borderId="39" xfId="2" applyFont="1" applyBorder="1" applyAlignment="1" applyProtection="1">
      <alignment horizontal="center" vertical="center" textRotation="90" wrapText="1"/>
      <protection hidden="1"/>
    </xf>
    <xf numFmtId="1" fontId="16" fillId="0" borderId="15" xfId="2" applyNumberFormat="1" applyFont="1" applyBorder="1" applyAlignment="1" applyProtection="1">
      <alignment horizontal="center" vertical="center"/>
      <protection locked="0"/>
    </xf>
    <xf numFmtId="1" fontId="16" fillId="4" borderId="85" xfId="2" applyNumberFormat="1" applyFont="1" applyFill="1" applyBorder="1" applyAlignment="1" applyProtection="1">
      <alignment horizontal="center" vertical="center"/>
      <protection locked="0"/>
    </xf>
    <xf numFmtId="167" fontId="10" fillId="4" borderId="46" xfId="2" applyNumberFormat="1" applyFont="1" applyFill="1" applyBorder="1" applyAlignment="1" applyProtection="1">
      <alignment horizontal="center"/>
      <protection hidden="1"/>
    </xf>
    <xf numFmtId="0" fontId="37" fillId="0" borderId="15" xfId="2" applyFont="1" applyBorder="1" applyAlignment="1" applyProtection="1">
      <alignment horizontal="center" vertical="center" textRotation="90" shrinkToFit="1"/>
      <protection hidden="1"/>
    </xf>
    <xf numFmtId="0" fontId="37" fillId="0" borderId="39" xfId="2" applyFont="1" applyBorder="1" applyAlignment="1" applyProtection="1">
      <alignment horizontal="center" vertical="center" textRotation="90" shrinkToFit="1"/>
      <protection hidden="1"/>
    </xf>
    <xf numFmtId="1" fontId="16" fillId="0" borderId="85" xfId="2" applyNumberFormat="1" applyFont="1" applyBorder="1" applyAlignment="1" applyProtection="1">
      <alignment horizontal="center" vertical="center"/>
      <protection locked="0"/>
    </xf>
    <xf numFmtId="1" fontId="4" fillId="8" borderId="31" xfId="2" applyNumberFormat="1" applyFont="1" applyFill="1" applyBorder="1" applyAlignment="1" applyProtection="1">
      <alignment horizontal="center" vertical="center" shrinkToFit="1"/>
      <protection locked="0"/>
    </xf>
    <xf numFmtId="1" fontId="4" fillId="12" borderId="27" xfId="2" applyNumberFormat="1" applyFont="1" applyFill="1" applyBorder="1" applyAlignment="1" applyProtection="1">
      <alignment horizontal="center" vertical="center" shrinkToFit="1"/>
      <protection locked="0"/>
    </xf>
    <xf numFmtId="1" fontId="4" fillId="8" borderId="27" xfId="2" applyNumberFormat="1" applyFont="1" applyFill="1" applyBorder="1" applyAlignment="1" applyProtection="1">
      <alignment horizontal="center" vertical="center" shrinkToFit="1"/>
      <protection locked="0"/>
    </xf>
    <xf numFmtId="1" fontId="4" fillId="8" borderId="28" xfId="2" applyNumberFormat="1" applyFont="1" applyFill="1" applyBorder="1" applyAlignment="1" applyProtection="1">
      <alignment horizontal="center" vertical="center" shrinkToFit="1"/>
      <protection locked="0"/>
    </xf>
    <xf numFmtId="1" fontId="4" fillId="4" borderId="3" xfId="2" applyNumberFormat="1" applyFont="1" applyFill="1" applyBorder="1" applyAlignment="1" applyProtection="1">
      <alignment horizontal="center" vertical="center"/>
      <protection locked="0"/>
    </xf>
    <xf numFmtId="1" fontId="4" fillId="4" borderId="3" xfId="2" applyNumberFormat="1" applyFont="1" applyFill="1" applyBorder="1" applyAlignment="1" applyProtection="1">
      <alignment horizontal="center" vertical="center"/>
      <protection hidden="1"/>
    </xf>
    <xf numFmtId="167" fontId="4" fillId="0" borderId="0" xfId="2" applyNumberFormat="1" applyFont="1" applyAlignment="1" applyProtection="1">
      <alignment horizontal="center" vertical="center"/>
      <protection hidden="1"/>
    </xf>
    <xf numFmtId="167" fontId="17" fillId="7" borderId="0" xfId="2" applyNumberFormat="1" applyFont="1" applyFill="1" applyAlignment="1" applyProtection="1">
      <alignment horizontal="center" vertical="center"/>
      <protection hidden="1"/>
    </xf>
    <xf numFmtId="167" fontId="17" fillId="0" borderId="7" xfId="2" applyNumberFormat="1" applyFont="1" applyFill="1" applyBorder="1" applyAlignment="1" applyProtection="1">
      <alignment horizontal="center" vertical="center"/>
      <protection locked="0"/>
    </xf>
    <xf numFmtId="167" fontId="17" fillId="0" borderId="7" xfId="2" applyNumberFormat="1" applyFont="1" applyFill="1" applyBorder="1" applyAlignment="1" applyProtection="1">
      <alignment horizontal="center" vertical="center"/>
      <protection hidden="1"/>
    </xf>
    <xf numFmtId="167" fontId="17" fillId="0" borderId="0" xfId="2" applyNumberFormat="1" applyFont="1" applyAlignment="1" applyProtection="1">
      <alignment horizontal="center" vertical="center"/>
      <protection hidden="1"/>
    </xf>
    <xf numFmtId="1" fontId="4" fillId="4" borderId="29" xfId="2" applyNumberFormat="1" applyFont="1" applyFill="1" applyBorder="1" applyAlignment="1" applyProtection="1">
      <alignment horizontal="center" vertical="center"/>
      <protection hidden="1"/>
    </xf>
    <xf numFmtId="1" fontId="39" fillId="4" borderId="3" xfId="2" applyNumberFormat="1" applyFont="1" applyFill="1" applyBorder="1" applyAlignment="1" applyProtection="1">
      <alignment horizontal="center" vertical="center"/>
      <protection hidden="1"/>
    </xf>
    <xf numFmtId="167" fontId="39" fillId="0" borderId="1" xfId="2" applyNumberFormat="1" applyFont="1" applyBorder="1" applyAlignment="1" applyProtection="1">
      <alignment horizontal="center" vertical="center"/>
      <protection hidden="1"/>
    </xf>
    <xf numFmtId="9" fontId="39" fillId="0" borderId="1" xfId="2" applyNumberFormat="1" applyFont="1" applyBorder="1" applyAlignment="1" applyProtection="1">
      <alignment horizontal="center" vertical="center"/>
      <protection hidden="1"/>
    </xf>
    <xf numFmtId="1" fontId="7" fillId="4" borderId="0" xfId="2" applyNumberFormat="1" applyFont="1" applyFill="1" applyBorder="1" applyAlignment="1" applyProtection="1">
      <alignment vertical="center"/>
      <protection hidden="1"/>
    </xf>
    <xf numFmtId="1" fontId="7" fillId="4" borderId="20" xfId="2" applyNumberFormat="1" applyFont="1" applyFill="1" applyBorder="1" applyAlignment="1" applyProtection="1">
      <alignment vertical="center"/>
      <protection hidden="1"/>
    </xf>
    <xf numFmtId="9" fontId="10" fillId="0" borderId="1" xfId="2" applyNumberFormat="1" applyFont="1" applyBorder="1" applyAlignment="1" applyProtection="1">
      <alignment horizontal="center" vertical="center" shrinkToFit="1"/>
      <protection hidden="1"/>
    </xf>
    <xf numFmtId="0" fontId="14" fillId="0" borderId="1" xfId="2" applyFont="1" applyBorder="1" applyAlignment="1" applyProtection="1">
      <alignment horizontal="center" vertical="center" shrinkToFit="1"/>
      <protection locked="0"/>
    </xf>
    <xf numFmtId="0" fontId="44" fillId="0" borderId="0" xfId="2" applyFont="1" applyAlignment="1" applyProtection="1">
      <alignment horizontal="center" textRotation="90"/>
      <protection hidden="1"/>
    </xf>
    <xf numFmtId="0" fontId="44" fillId="7" borderId="0" xfId="2" applyFont="1" applyFill="1" applyAlignment="1" applyProtection="1">
      <alignment horizontal="center" textRotation="90"/>
      <protection hidden="1"/>
    </xf>
    <xf numFmtId="0" fontId="12" fillId="0" borderId="28" xfId="2" applyFont="1" applyBorder="1" applyAlignment="1" applyProtection="1">
      <alignment horizontal="center" vertical="center"/>
      <protection hidden="1"/>
    </xf>
    <xf numFmtId="0" fontId="99" fillId="0" borderId="0" xfId="2" applyFont="1" applyProtection="1">
      <protection hidden="1"/>
    </xf>
    <xf numFmtId="0" fontId="51" fillId="0" borderId="0" xfId="2" applyFont="1" applyAlignment="1" applyProtection="1">
      <alignment horizontal="center" vertical="center" shrinkToFit="1"/>
      <protection hidden="1"/>
    </xf>
    <xf numFmtId="0" fontId="63" fillId="0" borderId="0" xfId="2" applyFont="1" applyAlignment="1" applyProtection="1">
      <alignment horizontal="center" vertical="center" textRotation="90" shrinkToFit="1"/>
      <protection hidden="1"/>
    </xf>
    <xf numFmtId="0" fontId="4" fillId="10" borderId="0" xfId="2" applyFill="1" applyAlignment="1" applyProtection="1">
      <alignment horizontal="center" vertical="center" textRotation="90" wrapText="1" shrinkToFit="1"/>
      <protection hidden="1"/>
    </xf>
    <xf numFmtId="0" fontId="4" fillId="0" borderId="29" xfId="2" applyBorder="1" applyAlignment="1" applyProtection="1">
      <alignment shrinkToFit="1"/>
      <protection hidden="1"/>
    </xf>
    <xf numFmtId="0" fontId="4" fillId="4" borderId="31" xfId="2" applyFill="1" applyBorder="1" applyAlignment="1" applyProtection="1">
      <alignment horizontal="center" vertical="center"/>
      <protection hidden="1"/>
    </xf>
    <xf numFmtId="1" fontId="4" fillId="0" borderId="3" xfId="2" applyNumberFormat="1" applyBorder="1" applyAlignment="1" applyProtection="1">
      <alignment horizontal="center" vertical="center"/>
      <protection hidden="1"/>
    </xf>
    <xf numFmtId="1" fontId="4" fillId="8" borderId="3" xfId="2" applyNumberFormat="1" applyFill="1" applyBorder="1" applyAlignment="1" applyProtection="1">
      <alignment horizontal="center" vertical="center"/>
      <protection hidden="1"/>
    </xf>
    <xf numFmtId="1" fontId="4" fillId="8" borderId="3" xfId="2" applyNumberFormat="1" applyFill="1" applyBorder="1" applyAlignment="1" applyProtection="1">
      <alignment horizontal="center" vertical="center"/>
      <protection locked="0"/>
    </xf>
    <xf numFmtId="1" fontId="62" fillId="0" borderId="0" xfId="2" applyNumberFormat="1" applyFont="1" applyAlignment="1" applyProtection="1">
      <alignment horizontal="center" vertical="center"/>
      <protection hidden="1"/>
    </xf>
    <xf numFmtId="0" fontId="4" fillId="7" borderId="27" xfId="2" applyFill="1" applyBorder="1" applyAlignment="1" applyProtection="1">
      <alignment horizontal="center" vertical="center"/>
      <protection hidden="1"/>
    </xf>
    <xf numFmtId="1" fontId="4" fillId="7" borderId="1" xfId="2" applyNumberFormat="1" applyFill="1" applyBorder="1" applyAlignment="1" applyProtection="1">
      <alignment horizontal="center" vertical="center"/>
      <protection hidden="1"/>
    </xf>
    <xf numFmtId="1" fontId="4" fillId="7" borderId="1" xfId="2" applyNumberFormat="1" applyFill="1" applyBorder="1" applyAlignment="1" applyProtection="1">
      <alignment horizontal="center" vertical="center"/>
      <protection locked="0"/>
    </xf>
    <xf numFmtId="1" fontId="42" fillId="0" borderId="0" xfId="2" applyNumberFormat="1" applyFont="1" applyAlignment="1" applyProtection="1">
      <alignment horizontal="center" vertical="center"/>
      <protection hidden="1"/>
    </xf>
    <xf numFmtId="0" fontId="4" fillId="0" borderId="0" xfId="2" applyAlignment="1" applyProtection="1">
      <alignment horizontal="center"/>
      <protection hidden="1"/>
    </xf>
    <xf numFmtId="0" fontId="80" fillId="0" borderId="54" xfId="2" applyFont="1" applyBorder="1" applyProtection="1">
      <protection hidden="1"/>
    </xf>
    <xf numFmtId="0" fontId="4" fillId="4" borderId="27" xfId="2" applyFill="1" applyBorder="1" applyAlignment="1" applyProtection="1">
      <alignment horizontal="center" vertical="center"/>
      <protection hidden="1"/>
    </xf>
    <xf numFmtId="1" fontId="4" fillId="8" borderId="1" xfId="2" applyNumberFormat="1" applyFill="1" applyBorder="1" applyAlignment="1" applyProtection="1">
      <alignment horizontal="center" vertical="center"/>
      <protection hidden="1"/>
    </xf>
    <xf numFmtId="1" fontId="4" fillId="4" borderId="1" xfId="2" applyNumberFormat="1" applyFill="1" applyBorder="1" applyAlignment="1" applyProtection="1">
      <alignment horizontal="center" vertical="center"/>
      <protection hidden="1"/>
    </xf>
    <xf numFmtId="1" fontId="4" fillId="4" borderId="1" xfId="2" applyNumberFormat="1" applyFill="1" applyBorder="1" applyAlignment="1" applyProtection="1">
      <alignment horizontal="center" vertical="center"/>
      <protection locked="0"/>
    </xf>
    <xf numFmtId="1" fontId="4" fillId="8" borderId="1" xfId="2" applyNumberFormat="1" applyFill="1" applyBorder="1" applyAlignment="1" applyProtection="1">
      <alignment horizontal="center" vertical="center"/>
      <protection locked="0"/>
    </xf>
    <xf numFmtId="0" fontId="35" fillId="0" borderId="0" xfId="2" applyFont="1" applyAlignment="1" applyProtection="1">
      <alignment wrapText="1"/>
      <protection hidden="1"/>
    </xf>
    <xf numFmtId="1" fontId="4" fillId="0" borderId="1" xfId="2" applyNumberFormat="1" applyBorder="1" applyAlignment="1" applyProtection="1">
      <alignment horizontal="center" vertical="center"/>
      <protection locked="0"/>
    </xf>
    <xf numFmtId="1" fontId="4" fillId="0" borderId="1" xfId="2" applyNumberFormat="1" applyBorder="1" applyAlignment="1" applyProtection="1">
      <alignment horizontal="center" vertical="center"/>
      <protection hidden="1"/>
    </xf>
    <xf numFmtId="0" fontId="4" fillId="0" borderId="27" xfId="2" applyBorder="1" applyAlignment="1" applyProtection="1">
      <alignment horizontal="center" vertical="center"/>
      <protection hidden="1"/>
    </xf>
    <xf numFmtId="0" fontId="4" fillId="4" borderId="40" xfId="2" applyFill="1" applyBorder="1" applyAlignment="1" applyProtection="1">
      <alignment horizontal="center" vertical="center"/>
      <protection hidden="1"/>
    </xf>
    <xf numFmtId="1" fontId="4" fillId="4" borderId="12" xfId="2" applyNumberFormat="1" applyFill="1" applyBorder="1" applyAlignment="1" applyProtection="1">
      <alignment horizontal="center" vertical="center"/>
      <protection hidden="1"/>
    </xf>
    <xf numFmtId="1" fontId="4" fillId="4" borderId="12" xfId="2" applyNumberFormat="1" applyFill="1" applyBorder="1" applyAlignment="1" applyProtection="1">
      <alignment horizontal="center" vertical="center"/>
      <protection locked="0"/>
    </xf>
    <xf numFmtId="1" fontId="4" fillId="0" borderId="12" xfId="2" applyNumberFormat="1" applyBorder="1" applyAlignment="1" applyProtection="1">
      <alignment horizontal="center" vertical="center"/>
      <protection hidden="1"/>
    </xf>
    <xf numFmtId="0" fontId="4" fillId="0" borderId="19" xfId="2" applyBorder="1" applyProtection="1">
      <protection hidden="1"/>
    </xf>
    <xf numFmtId="0" fontId="4" fillId="0" borderId="20" xfId="2" applyBorder="1" applyProtection="1">
      <protection hidden="1"/>
    </xf>
    <xf numFmtId="1" fontId="4" fillId="4" borderId="20" xfId="2" applyNumberFormat="1" applyFill="1" applyBorder="1" applyAlignment="1" applyProtection="1">
      <alignment horizontal="right" vertical="center"/>
      <protection hidden="1"/>
    </xf>
    <xf numFmtId="1" fontId="37" fillId="4" borderId="22" xfId="2" applyNumberFormat="1" applyFont="1" applyFill="1" applyBorder="1" applyAlignment="1" applyProtection="1">
      <alignment horizontal="center" vertical="center"/>
      <protection hidden="1"/>
    </xf>
    <xf numFmtId="0" fontId="4" fillId="0" borderId="90" xfId="2" applyBorder="1" applyProtection="1">
      <protection hidden="1"/>
    </xf>
    <xf numFmtId="167" fontId="58" fillId="0" borderId="0" xfId="2" applyNumberFormat="1" applyFont="1" applyAlignment="1" applyProtection="1">
      <alignment horizontal="center"/>
      <protection hidden="1"/>
    </xf>
    <xf numFmtId="0" fontId="4" fillId="0" borderId="24" xfId="2" applyBorder="1" applyProtection="1">
      <protection hidden="1"/>
    </xf>
    <xf numFmtId="0" fontId="4" fillId="0" borderId="0" xfId="2" applyAlignment="1" applyProtection="1">
      <alignment horizontal="right" vertical="center"/>
      <protection hidden="1"/>
    </xf>
    <xf numFmtId="168" fontId="37" fillId="0" borderId="3" xfId="2" applyNumberFormat="1" applyFont="1" applyBorder="1" applyAlignment="1" applyProtection="1">
      <alignment horizontal="center" vertical="center"/>
      <protection hidden="1"/>
    </xf>
    <xf numFmtId="168" fontId="37" fillId="0" borderId="0" xfId="2" applyNumberFormat="1" applyFont="1" applyAlignment="1" applyProtection="1">
      <alignment horizontal="center" vertical="center"/>
      <protection hidden="1"/>
    </xf>
    <xf numFmtId="167" fontId="4" fillId="0" borderId="47" xfId="2" applyNumberFormat="1" applyBorder="1" applyProtection="1">
      <protection hidden="1"/>
    </xf>
    <xf numFmtId="167" fontId="4" fillId="0" borderId="0" xfId="2" applyNumberFormat="1" applyProtection="1">
      <protection hidden="1"/>
    </xf>
    <xf numFmtId="167" fontId="37" fillId="0" borderId="1" xfId="2" applyNumberFormat="1" applyFont="1" applyBorder="1" applyAlignment="1" applyProtection="1">
      <alignment horizontal="center" vertical="center"/>
      <protection hidden="1"/>
    </xf>
    <xf numFmtId="167" fontId="37" fillId="0" borderId="0" xfId="2" applyNumberFormat="1" applyFont="1" applyAlignment="1" applyProtection="1">
      <alignment horizontal="center" vertical="center"/>
      <protection hidden="1"/>
    </xf>
    <xf numFmtId="167" fontId="4" fillId="0" borderId="47" xfId="2" applyNumberFormat="1" applyBorder="1" applyAlignment="1" applyProtection="1">
      <alignment horizontal="center" vertical="center"/>
      <protection hidden="1"/>
    </xf>
    <xf numFmtId="167" fontId="4" fillId="0" borderId="0" xfId="2" applyNumberFormat="1" applyAlignment="1" applyProtection="1">
      <alignment horizontal="center" vertical="center"/>
      <protection hidden="1"/>
    </xf>
    <xf numFmtId="167" fontId="37" fillId="0" borderId="12" xfId="2" applyNumberFormat="1" applyFont="1" applyBorder="1" applyAlignment="1" applyProtection="1">
      <alignment horizontal="center" vertical="center"/>
      <protection hidden="1"/>
    </xf>
    <xf numFmtId="9" fontId="37" fillId="0" borderId="1" xfId="2" applyNumberFormat="1" applyFont="1" applyBorder="1" applyAlignment="1" applyProtection="1">
      <alignment horizontal="center" vertical="center"/>
      <protection hidden="1"/>
    </xf>
    <xf numFmtId="166" fontId="37" fillId="0" borderId="0" xfId="2" applyNumberFormat="1" applyFont="1" applyAlignment="1" applyProtection="1">
      <alignment horizontal="center" vertical="center"/>
      <protection hidden="1"/>
    </xf>
    <xf numFmtId="0" fontId="4" fillId="0" borderId="87" xfId="2" applyBorder="1" applyProtection="1">
      <protection hidden="1"/>
    </xf>
    <xf numFmtId="0" fontId="4" fillId="0" borderId="88" xfId="2" applyBorder="1" applyProtection="1">
      <protection hidden="1"/>
    </xf>
    <xf numFmtId="0" fontId="4" fillId="0" borderId="89" xfId="2" applyBorder="1" applyProtection="1">
      <protection hidden="1"/>
    </xf>
    <xf numFmtId="169" fontId="52" fillId="0" borderId="0" xfId="2" applyNumberFormat="1" applyFont="1" applyAlignment="1" applyProtection="1">
      <alignment horizontal="center" vertical="center" textRotation="90" wrapText="1"/>
      <protection hidden="1"/>
    </xf>
    <xf numFmtId="0" fontId="35" fillId="0" borderId="3" xfId="2" applyFont="1" applyBorder="1" applyAlignment="1" applyProtection="1">
      <alignment horizontal="center" vertical="center" textRotation="90" shrinkToFit="1"/>
      <protection locked="0"/>
    </xf>
    <xf numFmtId="0" fontId="35" fillId="0" borderId="3" xfId="2" applyFont="1" applyBorder="1" applyAlignment="1" applyProtection="1">
      <alignment horizontal="center" vertical="center" textRotation="90" shrinkToFit="1"/>
      <protection hidden="1"/>
    </xf>
    <xf numFmtId="1" fontId="40" fillId="0" borderId="3" xfId="2" applyNumberFormat="1" applyFont="1" applyBorder="1" applyAlignment="1" applyProtection="1">
      <alignment horizontal="center" vertical="center"/>
      <protection hidden="1"/>
    </xf>
    <xf numFmtId="0" fontId="4" fillId="0" borderId="3" xfId="2" applyBorder="1" applyProtection="1">
      <protection locked="0"/>
    </xf>
    <xf numFmtId="0" fontId="4" fillId="0" borderId="3" xfId="2" applyBorder="1" applyProtection="1">
      <protection hidden="1"/>
    </xf>
    <xf numFmtId="0" fontId="14" fillId="0" borderId="52" xfId="2" applyFont="1" applyBorder="1" applyAlignment="1" applyProtection="1">
      <alignment horizontal="center" vertical="center"/>
      <protection locked="0"/>
    </xf>
    <xf numFmtId="2" fontId="42" fillId="0" borderId="53" xfId="2" applyNumberFormat="1" applyFont="1" applyBorder="1" applyAlignment="1" applyProtection="1">
      <alignment horizontal="center" vertical="center" wrapText="1"/>
      <protection locked="0"/>
    </xf>
    <xf numFmtId="1" fontId="10" fillId="0" borderId="0" xfId="2" applyNumberFormat="1" applyFont="1" applyAlignment="1" applyProtection="1">
      <alignment horizontal="left" vertical="center"/>
      <protection locked="0"/>
    </xf>
    <xf numFmtId="0" fontId="10" fillId="0" borderId="54" xfId="2" applyFont="1" applyBorder="1" applyAlignment="1" applyProtection="1">
      <alignment horizontal="center" vertical="center"/>
      <protection locked="0"/>
    </xf>
    <xf numFmtId="0" fontId="42" fillId="0" borderId="53" xfId="2" applyFont="1" applyBorder="1" applyAlignment="1" applyProtection="1">
      <alignment horizontal="center"/>
      <protection locked="0"/>
    </xf>
    <xf numFmtId="0" fontId="10" fillId="0" borderId="53" xfId="2" applyFont="1" applyBorder="1" applyProtection="1">
      <protection hidden="1"/>
    </xf>
    <xf numFmtId="0" fontId="10" fillId="0" borderId="0" xfId="2" applyFont="1" applyProtection="1">
      <protection hidden="1"/>
    </xf>
    <xf numFmtId="0" fontId="10" fillId="0" borderId="54" xfId="2" applyFont="1" applyBorder="1" applyProtection="1">
      <protection hidden="1"/>
    </xf>
    <xf numFmtId="0" fontId="4" fillId="15" borderId="0" xfId="2" applyFill="1" applyProtection="1">
      <protection hidden="1"/>
    </xf>
    <xf numFmtId="0" fontId="16" fillId="0" borderId="97" xfId="2" applyFont="1" applyBorder="1" applyProtection="1">
      <protection hidden="1"/>
    </xf>
    <xf numFmtId="0" fontId="16" fillId="0" borderId="97" xfId="2" applyFont="1" applyBorder="1" applyAlignment="1" applyProtection="1">
      <alignment horizontal="center"/>
      <protection hidden="1"/>
    </xf>
    <xf numFmtId="0" fontId="10" fillId="0" borderId="97" xfId="2" applyFont="1" applyBorder="1" applyAlignment="1" applyProtection="1">
      <alignment horizontal="center" vertical="center"/>
      <protection hidden="1"/>
    </xf>
    <xf numFmtId="0" fontId="4" fillId="4" borderId="28" xfId="2" applyFill="1" applyBorder="1" applyAlignment="1" applyProtection="1">
      <alignment horizontal="center" vertical="center"/>
      <protection hidden="1"/>
    </xf>
    <xf numFmtId="1" fontId="4" fillId="4" borderId="29" xfId="2" applyNumberFormat="1" applyFill="1" applyBorder="1" applyAlignment="1" applyProtection="1">
      <alignment horizontal="center" vertical="center"/>
      <protection locked="0"/>
    </xf>
    <xf numFmtId="1" fontId="4" fillId="4" borderId="2" xfId="2" applyNumberFormat="1" applyFill="1" applyBorder="1" applyAlignment="1" applyProtection="1">
      <alignment horizontal="right" vertical="center"/>
      <protection hidden="1"/>
    </xf>
    <xf numFmtId="0" fontId="4" fillId="0" borderId="2" xfId="2" applyBorder="1" applyAlignment="1" applyProtection="1">
      <alignment horizontal="right"/>
      <protection hidden="1"/>
    </xf>
    <xf numFmtId="0" fontId="44" fillId="0" borderId="7" xfId="2" applyFont="1" applyBorder="1" applyAlignment="1" applyProtection="1">
      <alignment horizontal="center" textRotation="90"/>
      <protection hidden="1"/>
    </xf>
    <xf numFmtId="167" fontId="4" fillId="0" borderId="0" xfId="2" applyNumberFormat="1" applyAlignment="1" applyProtection="1">
      <alignment horizontal="center"/>
      <protection hidden="1"/>
    </xf>
    <xf numFmtId="0" fontId="4" fillId="7" borderId="0" xfId="2" applyFill="1" applyAlignment="1" applyProtection="1">
      <alignment horizontal="center"/>
      <protection hidden="1"/>
    </xf>
    <xf numFmtId="1" fontId="4" fillId="8" borderId="31" xfId="2" applyNumberFormat="1" applyFill="1" applyBorder="1" applyAlignment="1" applyProtection="1">
      <alignment horizontal="center" vertical="center"/>
      <protection locked="0"/>
    </xf>
    <xf numFmtId="0" fontId="4" fillId="7" borderId="0" xfId="2" applyFill="1" applyAlignment="1" applyProtection="1">
      <alignment horizontal="center"/>
      <protection locked="0"/>
    </xf>
    <xf numFmtId="0" fontId="4" fillId="0" borderId="0" xfId="2" applyAlignment="1" applyProtection="1">
      <alignment horizontal="center"/>
      <protection locked="0"/>
    </xf>
    <xf numFmtId="1" fontId="35" fillId="0" borderId="7" xfId="2" applyNumberFormat="1" applyFont="1" applyBorder="1" applyAlignment="1" applyProtection="1">
      <alignment horizontal="center" vertical="center"/>
      <protection hidden="1"/>
    </xf>
    <xf numFmtId="0" fontId="10" fillId="15" borderId="0" xfId="2" applyFont="1" applyFill="1" applyAlignment="1" applyProtection="1">
      <alignment horizontal="center"/>
      <protection hidden="1"/>
    </xf>
    <xf numFmtId="0" fontId="50" fillId="15" borderId="0" xfId="2" applyFont="1" applyFill="1" applyAlignment="1" applyProtection="1">
      <alignment vertical="center"/>
      <protection hidden="1"/>
    </xf>
    <xf numFmtId="0" fontId="50" fillId="15" borderId="55" xfId="2" applyFont="1" applyFill="1" applyBorder="1" applyAlignment="1" applyProtection="1">
      <alignment vertical="center"/>
      <protection hidden="1"/>
    </xf>
    <xf numFmtId="0" fontId="50" fillId="15" borderId="56" xfId="2" applyFont="1" applyFill="1" applyBorder="1" applyAlignment="1" applyProtection="1">
      <alignment vertical="center"/>
      <protection hidden="1"/>
    </xf>
    <xf numFmtId="0" fontId="50" fillId="15" borderId="57" xfId="2" applyFont="1" applyFill="1" applyBorder="1" applyAlignment="1" applyProtection="1">
      <alignment vertical="center"/>
      <protection hidden="1"/>
    </xf>
    <xf numFmtId="167" fontId="4" fillId="7" borderId="0" xfId="2" applyNumberFormat="1" applyFill="1" applyAlignment="1" applyProtection="1">
      <alignment horizontal="center"/>
      <protection hidden="1"/>
    </xf>
    <xf numFmtId="0" fontId="17" fillId="0" borderId="0" xfId="2" applyFont="1" applyAlignment="1" applyProtection="1">
      <alignment horizontal="center" textRotation="90"/>
      <protection hidden="1"/>
    </xf>
    <xf numFmtId="1" fontId="4" fillId="7" borderId="27" xfId="2" applyNumberFormat="1" applyFill="1" applyBorder="1" applyAlignment="1" applyProtection="1">
      <alignment horizontal="center" vertical="center"/>
      <protection locked="0"/>
    </xf>
    <xf numFmtId="0" fontId="17" fillId="0" borderId="0" xfId="2" applyFont="1" applyAlignment="1" applyProtection="1">
      <alignment horizontal="center" textRotation="90"/>
      <protection locked="0"/>
    </xf>
    <xf numFmtId="1" fontId="4" fillId="8" borderId="27" xfId="2" applyNumberFormat="1" applyFill="1" applyBorder="1" applyAlignment="1" applyProtection="1">
      <alignment horizontal="center" vertical="center"/>
      <protection locked="0"/>
    </xf>
    <xf numFmtId="0" fontId="22" fillId="0" borderId="53" xfId="2" applyFont="1" applyBorder="1" applyAlignment="1" applyProtection="1">
      <alignment horizontal="center" vertical="center" wrapText="1"/>
      <protection hidden="1"/>
    </xf>
    <xf numFmtId="0" fontId="94" fillId="0" borderId="54" xfId="2" applyFont="1" applyBorder="1" applyAlignment="1" applyProtection="1">
      <alignment horizontal="left" vertical="center" wrapText="1"/>
      <protection hidden="1"/>
    </xf>
    <xf numFmtId="0" fontId="35" fillId="0" borderId="54" xfId="2" applyFont="1" applyBorder="1" applyProtection="1">
      <protection hidden="1"/>
    </xf>
    <xf numFmtId="167" fontId="4" fillId="0" borderId="0" xfId="2" applyNumberFormat="1" applyAlignment="1" applyProtection="1">
      <alignment horizontal="center"/>
      <protection locked="0"/>
    </xf>
    <xf numFmtId="0" fontId="94" fillId="0" borderId="53" xfId="2" applyFont="1" applyBorder="1" applyAlignment="1" applyProtection="1">
      <alignment horizontal="left" vertical="center" wrapText="1"/>
      <protection hidden="1"/>
    </xf>
    <xf numFmtId="167" fontId="4" fillId="7" borderId="0" xfId="2" applyNumberFormat="1" applyFill="1" applyAlignment="1" applyProtection="1">
      <alignment horizontal="center"/>
      <protection locked="0"/>
    </xf>
    <xf numFmtId="0" fontId="97" fillId="0" borderId="53" xfId="2" applyFont="1" applyBorder="1" applyAlignment="1" applyProtection="1">
      <alignment horizontal="center"/>
      <protection hidden="1"/>
    </xf>
    <xf numFmtId="0" fontId="22" fillId="0" borderId="53" xfId="2" applyFont="1" applyBorder="1" applyAlignment="1" applyProtection="1">
      <alignment horizontal="center" wrapText="1"/>
      <protection hidden="1"/>
    </xf>
    <xf numFmtId="1" fontId="4" fillId="4" borderId="27" xfId="2" applyNumberFormat="1" applyFill="1" applyBorder="1" applyAlignment="1" applyProtection="1">
      <alignment horizontal="center" vertical="center"/>
      <protection locked="0"/>
    </xf>
    <xf numFmtId="0" fontId="22" fillId="0" borderId="55" xfId="2" applyFont="1" applyBorder="1" applyAlignment="1" applyProtection="1">
      <alignment horizontal="center" vertical="center" wrapText="1"/>
      <protection hidden="1"/>
    </xf>
    <xf numFmtId="0" fontId="94" fillId="0" borderId="57" xfId="2" applyFont="1" applyBorder="1" applyAlignment="1" applyProtection="1">
      <alignment horizontal="left" vertical="center" wrapText="1"/>
      <protection hidden="1"/>
    </xf>
    <xf numFmtId="0" fontId="4" fillId="15" borderId="51" xfId="2" applyFill="1" applyBorder="1" applyProtection="1">
      <protection hidden="1"/>
    </xf>
    <xf numFmtId="0" fontId="4" fillId="0" borderId="50" xfId="2" applyBorder="1" applyProtection="1">
      <protection hidden="1"/>
    </xf>
    <xf numFmtId="0" fontId="35" fillId="0" borderId="52" xfId="2" applyFont="1" applyBorder="1" applyProtection="1">
      <protection hidden="1"/>
    </xf>
    <xf numFmtId="0" fontId="21" fillId="0" borderId="54" xfId="2" applyFont="1" applyBorder="1" applyAlignment="1" applyProtection="1">
      <alignment vertical="center" wrapText="1"/>
      <protection hidden="1"/>
    </xf>
    <xf numFmtId="167" fontId="21" fillId="0" borderId="54" xfId="2" applyNumberFormat="1" applyFont="1" applyBorder="1" applyAlignment="1" applyProtection="1">
      <alignment vertical="center" wrapText="1"/>
      <protection hidden="1"/>
    </xf>
    <xf numFmtId="1" fontId="4" fillId="0" borderId="27" xfId="2" applyNumberFormat="1" applyBorder="1" applyAlignment="1" applyProtection="1">
      <alignment horizontal="center" vertical="center"/>
      <protection locked="0"/>
    </xf>
    <xf numFmtId="1" fontId="4" fillId="4" borderId="28" xfId="2" applyNumberFormat="1" applyFill="1" applyBorder="1" applyAlignment="1" applyProtection="1">
      <alignment horizontal="center" vertical="center"/>
      <protection locked="0"/>
    </xf>
    <xf numFmtId="0" fontId="4" fillId="4" borderId="0" xfId="2" applyFill="1" applyAlignment="1" applyProtection="1">
      <alignment horizontal="center" vertical="center"/>
      <protection hidden="1"/>
    </xf>
    <xf numFmtId="167" fontId="4" fillId="8" borderId="0" xfId="2" applyNumberFormat="1" applyFill="1" applyAlignment="1" applyProtection="1">
      <alignment horizontal="left" vertical="center" shrinkToFit="1"/>
      <protection hidden="1"/>
    </xf>
    <xf numFmtId="0" fontId="4" fillId="0" borderId="0" xfId="2" applyAlignment="1" applyProtection="1">
      <alignment vertical="center" wrapText="1"/>
      <protection hidden="1"/>
    </xf>
    <xf numFmtId="0" fontId="4" fillId="0" borderId="0" xfId="2" applyAlignment="1" applyProtection="1">
      <alignment vertical="center"/>
      <protection hidden="1"/>
    </xf>
    <xf numFmtId="0" fontId="10" fillId="4" borderId="0" xfId="2" applyFont="1" applyFill="1" applyProtection="1">
      <protection hidden="1"/>
    </xf>
    <xf numFmtId="0" fontId="35" fillId="4" borderId="0" xfId="2" applyFont="1" applyFill="1" applyProtection="1">
      <protection hidden="1"/>
    </xf>
    <xf numFmtId="0" fontId="81" fillId="0" borderId="0" xfId="2" applyFont="1" applyAlignment="1" applyProtection="1">
      <alignment horizontal="left" vertical="center" wrapText="1"/>
      <protection hidden="1"/>
    </xf>
    <xf numFmtId="0" fontId="44" fillId="0" borderId="1" xfId="2" applyFont="1" applyBorder="1" applyAlignment="1" applyProtection="1">
      <alignment horizontal="center" textRotation="90"/>
      <protection hidden="1"/>
    </xf>
    <xf numFmtId="167" fontId="4" fillId="0" borderId="14" xfId="2" applyNumberFormat="1" applyBorder="1" applyAlignment="1" applyProtection="1">
      <alignment horizontal="center"/>
      <protection hidden="1"/>
    </xf>
    <xf numFmtId="0" fontId="4" fillId="0" borderId="1" xfId="2" applyBorder="1" applyAlignment="1" applyProtection="1">
      <alignment horizontal="center"/>
      <protection hidden="1"/>
    </xf>
    <xf numFmtId="0" fontId="4" fillId="0" borderId="7" xfId="2" applyBorder="1" applyAlignment="1" applyProtection="1">
      <alignment horizontal="center"/>
      <protection hidden="1"/>
    </xf>
    <xf numFmtId="0" fontId="17" fillId="0" borderId="1" xfId="2" applyFont="1" applyBorder="1" applyAlignment="1" applyProtection="1">
      <alignment horizontal="center" textRotation="90"/>
      <protection hidden="1"/>
    </xf>
    <xf numFmtId="0" fontId="17" fillId="0" borderId="7" xfId="2" applyFont="1" applyBorder="1" applyAlignment="1" applyProtection="1">
      <alignment horizontal="center" textRotation="90"/>
      <protection hidden="1"/>
    </xf>
    <xf numFmtId="167" fontId="4" fillId="0" borderId="1" xfId="2" applyNumberFormat="1" applyBorder="1" applyAlignment="1" applyProtection="1">
      <alignment horizontal="center"/>
      <protection hidden="1"/>
    </xf>
    <xf numFmtId="167" fontId="4" fillId="0" borderId="7" xfId="2" applyNumberFormat="1" applyBorder="1" applyAlignment="1" applyProtection="1">
      <alignment horizontal="center"/>
      <protection hidden="1"/>
    </xf>
    <xf numFmtId="0" fontId="44" fillId="0" borderId="8" xfId="2" applyFont="1" applyBorder="1" applyAlignment="1" applyProtection="1">
      <alignment horizontal="center" textRotation="90"/>
      <protection hidden="1"/>
    </xf>
    <xf numFmtId="0" fontId="14" fillId="0" borderId="3" xfId="2" applyFont="1" applyBorder="1" applyAlignment="1" applyProtection="1">
      <alignment horizontal="center" vertical="center" shrinkToFit="1"/>
      <protection hidden="1"/>
    </xf>
    <xf numFmtId="1" fontId="4" fillId="8" borderId="8" xfId="2" applyNumberFormat="1" applyFill="1" applyBorder="1" applyAlignment="1" applyProtection="1">
      <alignment horizontal="center" vertical="center"/>
      <protection locked="0"/>
    </xf>
    <xf numFmtId="167" fontId="4" fillId="7" borderId="14" xfId="2" applyNumberFormat="1" applyFill="1" applyBorder="1" applyAlignment="1" applyProtection="1">
      <alignment horizontal="center"/>
      <protection hidden="1"/>
    </xf>
    <xf numFmtId="0" fontId="77" fillId="0" borderId="54" xfId="2" applyFont="1" applyBorder="1" applyAlignment="1" applyProtection="1">
      <alignment vertical="center" wrapText="1"/>
      <protection hidden="1"/>
    </xf>
    <xf numFmtId="0" fontId="21" fillId="0" borderId="53" xfId="2" applyFont="1" applyBorder="1" applyAlignment="1" applyProtection="1">
      <alignment horizontal="center" vertical="center" wrapText="1"/>
      <protection hidden="1"/>
    </xf>
    <xf numFmtId="0" fontId="16" fillId="0" borderId="55" xfId="2" applyFont="1" applyBorder="1" applyAlignment="1" applyProtection="1">
      <alignment horizontal="center"/>
      <protection hidden="1"/>
    </xf>
    <xf numFmtId="167" fontId="4" fillId="0" borderId="45" xfId="2" applyNumberFormat="1" applyBorder="1" applyAlignment="1" applyProtection="1">
      <alignment horizontal="center"/>
      <protection hidden="1"/>
    </xf>
    <xf numFmtId="169" fontId="43" fillId="0" borderId="0" xfId="2" applyNumberFormat="1" applyFont="1" applyProtection="1">
      <protection hidden="1"/>
    </xf>
    <xf numFmtId="0" fontId="4" fillId="0" borderId="0" xfId="2" applyAlignment="1" applyProtection="1">
      <alignment horizontal="right"/>
      <protection hidden="1"/>
    </xf>
    <xf numFmtId="0" fontId="4" fillId="0" borderId="2" xfId="2" applyBorder="1" applyAlignment="1" applyProtection="1">
      <alignment horizontal="right"/>
      <protection hidden="1"/>
    </xf>
    <xf numFmtId="1" fontId="4" fillId="4" borderId="2" xfId="2" applyNumberFormat="1" applyFill="1" applyBorder="1" applyAlignment="1" applyProtection="1">
      <alignment horizontal="right" vertical="center"/>
      <protection hidden="1"/>
    </xf>
    <xf numFmtId="0" fontId="44" fillId="7" borderId="0" xfId="2" applyFont="1" applyFill="1" applyAlignment="1" applyProtection="1">
      <alignment horizontal="center" textRotation="90"/>
      <protection hidden="1"/>
    </xf>
    <xf numFmtId="0" fontId="14" fillId="0" borderId="35" xfId="2" applyFont="1" applyBorder="1" applyAlignment="1" applyProtection="1">
      <alignment horizontal="center" vertical="center" shrinkToFit="1"/>
      <protection hidden="1"/>
    </xf>
    <xf numFmtId="1" fontId="4" fillId="4" borderId="20" xfId="2" applyNumberFormat="1" applyFill="1" applyBorder="1" applyAlignment="1" applyProtection="1">
      <alignment vertical="center"/>
      <protection hidden="1"/>
    </xf>
    <xf numFmtId="1" fontId="39" fillId="0" borderId="3" xfId="2" applyNumberFormat="1" applyFont="1" applyBorder="1" applyAlignment="1" applyProtection="1">
      <alignment horizontal="center" vertical="center"/>
      <protection hidden="1"/>
    </xf>
    <xf numFmtId="0" fontId="14" fillId="0" borderId="10" xfId="2" applyFont="1" applyBorder="1" applyAlignment="1" applyProtection="1">
      <alignment horizontal="center" vertical="center" shrinkToFit="1"/>
      <protection hidden="1"/>
    </xf>
    <xf numFmtId="0" fontId="70" fillId="0" borderId="12" xfId="2" applyFont="1" applyBorder="1" applyAlignment="1" applyProtection="1">
      <alignment horizontal="center" vertical="center" shrinkToFit="1"/>
      <protection hidden="1"/>
    </xf>
    <xf numFmtId="1" fontId="16" fillId="8" borderId="8" xfId="2" applyNumberFormat="1" applyFont="1" applyFill="1" applyBorder="1" applyAlignment="1" applyProtection="1">
      <alignment horizontal="center" vertical="center"/>
      <protection hidden="1"/>
    </xf>
    <xf numFmtId="0" fontId="70" fillId="0" borderId="15" xfId="2" applyFont="1" applyBorder="1" applyAlignment="1" applyProtection="1">
      <alignment horizontal="center" vertical="center" shrinkToFit="1"/>
      <protection hidden="1"/>
    </xf>
    <xf numFmtId="1" fontId="16" fillId="8" borderId="9" xfId="2" applyNumberFormat="1" applyFont="1" applyFill="1" applyBorder="1" applyAlignment="1" applyProtection="1">
      <alignment horizontal="center" vertical="center"/>
      <protection hidden="1"/>
    </xf>
    <xf numFmtId="1" fontId="16" fillId="0" borderId="15" xfId="2" applyNumberFormat="1" applyFont="1" applyBorder="1" applyAlignment="1" applyProtection="1">
      <alignment horizontal="center" vertical="center"/>
      <protection hidden="1"/>
    </xf>
    <xf numFmtId="1" fontId="16" fillId="4" borderId="39" xfId="2" applyNumberFormat="1" applyFont="1" applyFill="1" applyBorder="1" applyAlignment="1" applyProtection="1">
      <alignment horizontal="center" vertical="center"/>
      <protection hidden="1"/>
    </xf>
    <xf numFmtId="1" fontId="39" fillId="0" borderId="42" xfId="2" applyNumberFormat="1" applyFont="1" applyBorder="1" applyAlignment="1" applyProtection="1">
      <alignment horizontal="center" vertical="center"/>
      <protection locked="0"/>
    </xf>
    <xf numFmtId="0" fontId="44" fillId="0" borderId="24" xfId="2" applyFont="1" applyBorder="1" applyAlignment="1" applyProtection="1">
      <alignment textRotation="90"/>
      <protection hidden="1"/>
    </xf>
    <xf numFmtId="1" fontId="16" fillId="7" borderId="76" xfId="2" applyNumberFormat="1" applyFont="1" applyFill="1" applyBorder="1" applyAlignment="1" applyProtection="1">
      <alignment horizontal="center" vertical="center"/>
      <protection hidden="1"/>
    </xf>
    <xf numFmtId="1" fontId="16" fillId="4" borderId="76" xfId="2" applyNumberFormat="1" applyFont="1" applyFill="1" applyBorder="1" applyAlignment="1" applyProtection="1">
      <alignment horizontal="center" vertical="center"/>
      <protection hidden="1"/>
    </xf>
    <xf numFmtId="1" fontId="16" fillId="0" borderId="76" xfId="2" applyNumberFormat="1" applyFont="1" applyBorder="1" applyAlignment="1" applyProtection="1">
      <alignment horizontal="center" vertical="center"/>
      <protection hidden="1"/>
    </xf>
    <xf numFmtId="1" fontId="16" fillId="4" borderId="77" xfId="2" applyNumberFormat="1" applyFont="1" applyFill="1" applyBorder="1" applyAlignment="1" applyProtection="1">
      <alignment horizontal="center" vertical="center"/>
      <protection hidden="1"/>
    </xf>
    <xf numFmtId="1" fontId="16" fillId="8" borderId="104" xfId="2" applyNumberFormat="1" applyFont="1" applyFill="1" applyBorder="1" applyAlignment="1" applyProtection="1">
      <alignment horizontal="center" vertical="center"/>
      <protection hidden="1"/>
    </xf>
    <xf numFmtId="1" fontId="69" fillId="0" borderId="77" xfId="2" applyNumberFormat="1" applyFont="1" applyBorder="1" applyAlignment="1" applyProtection="1">
      <alignment horizontal="center" vertical="center" shrinkToFit="1"/>
      <protection hidden="1"/>
    </xf>
    <xf numFmtId="1" fontId="16" fillId="8" borderId="75" xfId="2" applyNumberFormat="1" applyFont="1" applyFill="1" applyBorder="1" applyAlignment="1" applyProtection="1">
      <alignment horizontal="center" vertical="center"/>
      <protection hidden="1"/>
    </xf>
    <xf numFmtId="1" fontId="17" fillId="4" borderId="12" xfId="2" applyNumberFormat="1" applyFont="1" applyFill="1" applyBorder="1" applyAlignment="1" applyProtection="1">
      <alignment horizontal="center" vertical="center"/>
      <protection hidden="1"/>
    </xf>
    <xf numFmtId="1" fontId="17" fillId="7" borderId="14" xfId="2" applyNumberFormat="1" applyFont="1" applyFill="1" applyBorder="1" applyAlignment="1" applyProtection="1">
      <alignment horizontal="center" vertical="center"/>
      <protection hidden="1"/>
    </xf>
    <xf numFmtId="1" fontId="42" fillId="7" borderId="1" xfId="2" applyNumberFormat="1" applyFont="1" applyFill="1" applyBorder="1" applyAlignment="1" applyProtection="1">
      <alignment horizontal="center" vertical="center"/>
      <protection hidden="1"/>
    </xf>
    <xf numFmtId="1" fontId="17" fillId="4" borderId="14" xfId="2" applyNumberFormat="1" applyFont="1" applyFill="1" applyBorder="1" applyAlignment="1" applyProtection="1">
      <alignment horizontal="center" vertical="center"/>
      <protection hidden="1"/>
    </xf>
    <xf numFmtId="1" fontId="42" fillId="4" borderId="1" xfId="2" applyNumberFormat="1" applyFont="1" applyFill="1" applyBorder="1" applyAlignment="1" applyProtection="1">
      <alignment horizontal="center" vertical="center"/>
      <protection hidden="1"/>
    </xf>
    <xf numFmtId="1" fontId="17" fillId="0" borderId="14" xfId="2" applyNumberFormat="1" applyFont="1" applyBorder="1" applyAlignment="1" applyProtection="1">
      <alignment horizontal="center" vertical="center"/>
      <protection hidden="1"/>
    </xf>
    <xf numFmtId="1" fontId="17" fillId="4" borderId="4" xfId="2" applyNumberFormat="1" applyFont="1" applyFill="1" applyBorder="1" applyAlignment="1" applyProtection="1">
      <alignment horizontal="center" vertical="center"/>
      <protection hidden="1"/>
    </xf>
    <xf numFmtId="1" fontId="42" fillId="4" borderId="12" xfId="2" applyNumberFormat="1" applyFont="1" applyFill="1" applyBorder="1" applyAlignment="1" applyProtection="1">
      <alignment horizontal="center" vertical="center"/>
      <protection hidden="1"/>
    </xf>
    <xf numFmtId="1" fontId="17" fillId="0" borderId="12" xfId="2" applyNumberFormat="1" applyFont="1" applyBorder="1" applyAlignment="1" applyProtection="1">
      <alignment horizontal="center" vertical="center"/>
      <protection hidden="1"/>
    </xf>
    <xf numFmtId="1" fontId="17" fillId="0" borderId="12" xfId="2" applyNumberFormat="1" applyFont="1" applyBorder="1" applyAlignment="1" applyProtection="1">
      <alignment horizontal="center" vertical="center"/>
      <protection locked="0"/>
    </xf>
    <xf numFmtId="1" fontId="16" fillId="0" borderId="12" xfId="2" applyNumberFormat="1" applyFont="1" applyBorder="1" applyAlignment="1" applyProtection="1">
      <alignment horizontal="center" vertical="center"/>
      <protection hidden="1"/>
    </xf>
    <xf numFmtId="1" fontId="37" fillId="0" borderId="3" xfId="2" applyNumberFormat="1" applyFont="1" applyBorder="1" applyAlignment="1" applyProtection="1">
      <alignment horizontal="center" vertical="center"/>
      <protection hidden="1"/>
    </xf>
    <xf numFmtId="0" fontId="106" fillId="0" borderId="54" xfId="2" applyFont="1" applyBorder="1" applyAlignment="1" applyProtection="1">
      <alignment horizontal="left" wrapText="1"/>
      <protection hidden="1"/>
    </xf>
    <xf numFmtId="167" fontId="12" fillId="0" borderId="53" xfId="2" applyNumberFormat="1" applyFont="1" applyBorder="1" applyAlignment="1" applyProtection="1">
      <alignment horizontal="left"/>
      <protection hidden="1"/>
    </xf>
    <xf numFmtId="167" fontId="12" fillId="0" borderId="54" xfId="2" applyNumberFormat="1" applyFont="1" applyBorder="1" applyAlignment="1" applyProtection="1">
      <alignment horizontal="left"/>
      <protection hidden="1"/>
    </xf>
    <xf numFmtId="0" fontId="14" fillId="0" borderId="57" xfId="2" applyFont="1" applyBorder="1" applyAlignment="1" applyProtection="1">
      <alignment horizontal="left"/>
      <protection hidden="1"/>
    </xf>
    <xf numFmtId="0" fontId="10" fillId="0" borderId="50" xfId="2" applyFont="1" applyBorder="1" applyAlignment="1" applyProtection="1">
      <alignment horizontal="center"/>
      <protection hidden="1"/>
    </xf>
    <xf numFmtId="0" fontId="4" fillId="0" borderId="52" xfId="2" applyBorder="1" applyProtection="1">
      <protection hidden="1"/>
    </xf>
    <xf numFmtId="1" fontId="4" fillId="7" borderId="14" xfId="2" applyNumberFormat="1" applyFill="1" applyBorder="1" applyAlignment="1" applyProtection="1">
      <alignment horizontal="center" vertical="center"/>
      <protection hidden="1"/>
    </xf>
    <xf numFmtId="1" fontId="4" fillId="4" borderId="14" xfId="2" applyNumberFormat="1" applyFill="1" applyBorder="1" applyAlignment="1" applyProtection="1">
      <alignment horizontal="center" vertical="center"/>
      <protection hidden="1"/>
    </xf>
    <xf numFmtId="1" fontId="4" fillId="0" borderId="14" xfId="2" applyNumberFormat="1" applyBorder="1" applyAlignment="1" applyProtection="1">
      <alignment horizontal="center" vertical="center"/>
      <protection hidden="1"/>
    </xf>
    <xf numFmtId="1" fontId="4" fillId="4" borderId="4" xfId="2" applyNumberFormat="1" applyFill="1" applyBorder="1" applyAlignment="1" applyProtection="1">
      <alignment horizontal="center" vertical="center"/>
      <protection hidden="1"/>
    </xf>
    <xf numFmtId="0" fontId="64" fillId="0" borderId="29" xfId="2" applyFont="1" applyBorder="1" applyAlignment="1" applyProtection="1">
      <alignment horizontal="center" vertical="center" shrinkToFit="1"/>
      <protection locked="0"/>
    </xf>
    <xf numFmtId="0" fontId="35" fillId="0" borderId="50" xfId="2" applyFont="1" applyBorder="1" applyProtection="1">
      <protection hidden="1"/>
    </xf>
    <xf numFmtId="0" fontId="35" fillId="0" borderId="51" xfId="2" applyFont="1" applyBorder="1" applyProtection="1">
      <protection hidden="1"/>
    </xf>
    <xf numFmtId="0" fontId="77" fillId="0" borderId="0" xfId="2" applyFont="1" applyBorder="1" applyAlignment="1" applyProtection="1">
      <alignment vertical="center" wrapText="1"/>
      <protection hidden="1"/>
    </xf>
    <xf numFmtId="0" fontId="14" fillId="0" borderId="0" xfId="2" applyFont="1" applyBorder="1" applyProtection="1">
      <protection hidden="1"/>
    </xf>
    <xf numFmtId="0" fontId="35" fillId="0" borderId="55" xfId="2" applyFont="1" applyFill="1" applyBorder="1" applyProtection="1">
      <protection hidden="1"/>
    </xf>
    <xf numFmtId="0" fontId="35" fillId="0" borderId="56" xfId="2" applyFont="1" applyFill="1" applyBorder="1" applyProtection="1">
      <protection hidden="1"/>
    </xf>
    <xf numFmtId="0" fontId="35" fillId="0" borderId="57" xfId="2" applyFont="1" applyFill="1" applyBorder="1" applyProtection="1">
      <protection hidden="1"/>
    </xf>
    <xf numFmtId="0" fontId="5" fillId="0" borderId="105" xfId="2" applyFont="1" applyFill="1" applyBorder="1" applyAlignment="1" applyProtection="1">
      <protection hidden="1"/>
    </xf>
    <xf numFmtId="0" fontId="5" fillId="0" borderId="106" xfId="2" applyFont="1" applyFill="1" applyBorder="1" applyAlignment="1" applyProtection="1">
      <protection hidden="1"/>
    </xf>
    <xf numFmtId="0" fontId="5" fillId="0" borderId="107" xfId="2" applyFont="1" applyFill="1" applyBorder="1" applyAlignment="1" applyProtection="1">
      <protection hidden="1"/>
    </xf>
    <xf numFmtId="0" fontId="11" fillId="0" borderId="0" xfId="2" applyFont="1" applyFill="1" applyBorder="1" applyProtection="1">
      <protection hidden="1"/>
    </xf>
    <xf numFmtId="0" fontId="10" fillId="0" borderId="0" xfId="2" applyFont="1" applyFill="1" applyBorder="1" applyProtection="1">
      <protection hidden="1"/>
    </xf>
    <xf numFmtId="169" fontId="53" fillId="7" borderId="0" xfId="2" applyNumberFormat="1" applyFont="1" applyFill="1" applyAlignment="1" applyProtection="1">
      <alignment horizontal="center" textRotation="90" wrapText="1"/>
      <protection hidden="1"/>
    </xf>
    <xf numFmtId="9" fontId="16" fillId="0" borderId="0" xfId="2" applyNumberFormat="1" applyFont="1" applyFill="1" applyBorder="1" applyAlignment="1" applyProtection="1">
      <alignment vertical="center"/>
      <protection hidden="1"/>
    </xf>
    <xf numFmtId="9" fontId="13" fillId="0" borderId="0" xfId="2" applyNumberFormat="1" applyFont="1" applyFill="1" applyBorder="1" applyAlignment="1" applyProtection="1">
      <alignment vertical="center"/>
      <protection hidden="1"/>
    </xf>
    <xf numFmtId="0" fontId="22" fillId="0" borderId="2" xfId="1" applyFont="1" applyFill="1" applyBorder="1" applyAlignment="1" applyProtection="1">
      <alignment horizontal="center"/>
      <protection hidden="1"/>
    </xf>
    <xf numFmtId="0" fontId="15" fillId="0" borderId="2" xfId="2" applyFont="1" applyFill="1" applyBorder="1" applyProtection="1">
      <protection hidden="1"/>
    </xf>
    <xf numFmtId="0" fontId="21" fillId="0" borderId="2" xfId="1" applyFont="1" applyFill="1" applyBorder="1" applyAlignment="1" applyProtection="1">
      <alignment horizontal="center"/>
      <protection hidden="1"/>
    </xf>
    <xf numFmtId="0" fontId="14" fillId="0" borderId="2" xfId="2" applyFont="1" applyFill="1" applyBorder="1" applyAlignment="1" applyProtection="1">
      <alignment horizontal="left" vertical="center"/>
      <protection hidden="1"/>
    </xf>
    <xf numFmtId="0" fontId="14" fillId="0" borderId="2" xfId="1" applyFont="1" applyFill="1" applyBorder="1" applyAlignment="1" applyProtection="1">
      <alignment horizontal="center"/>
      <protection hidden="1"/>
    </xf>
    <xf numFmtId="169" fontId="35" fillId="0" borderId="1" xfId="2" applyNumberFormat="1" applyFont="1" applyBorder="1" applyAlignment="1" applyProtection="1">
      <alignment horizontal="center" vertical="center" textRotation="90" wrapText="1"/>
      <protection hidden="1"/>
    </xf>
    <xf numFmtId="0" fontId="4" fillId="0" borderId="1" xfId="0" applyFont="1" applyBorder="1" applyAlignment="1" applyProtection="1">
      <alignment horizontal="left" vertical="center" wrapText="1"/>
      <protection hidden="1"/>
    </xf>
    <xf numFmtId="0" fontId="14" fillId="0" borderId="1" xfId="2" applyFont="1" applyBorder="1" applyAlignment="1" applyProtection="1">
      <alignment horizontal="center" vertical="center" shrinkToFit="1"/>
      <protection locked="0"/>
    </xf>
    <xf numFmtId="0" fontId="14" fillId="0" borderId="27" xfId="2" applyFont="1" applyBorder="1" applyAlignment="1" applyProtection="1">
      <alignment horizontal="center" vertical="center" shrinkToFit="1"/>
      <protection locked="0"/>
    </xf>
    <xf numFmtId="0" fontId="44" fillId="7" borderId="0" xfId="2" applyFont="1" applyFill="1" applyAlignment="1" applyProtection="1">
      <alignment horizontal="center" textRotation="90"/>
      <protection hidden="1"/>
    </xf>
    <xf numFmtId="0" fontId="4" fillId="0" borderId="1" xfId="2" applyBorder="1" applyAlignment="1" applyProtection="1">
      <alignment horizontal="center" vertical="center" textRotation="90" shrinkToFit="1"/>
      <protection hidden="1"/>
    </xf>
    <xf numFmtId="0" fontId="4" fillId="0" borderId="29" xfId="2" applyBorder="1" applyAlignment="1" applyProtection="1">
      <alignment horizontal="center" vertical="center" textRotation="90" shrinkToFit="1"/>
      <protection hidden="1"/>
    </xf>
    <xf numFmtId="0" fontId="14" fillId="0" borderId="1" xfId="2" applyFont="1" applyBorder="1" applyAlignment="1" applyProtection="1">
      <alignment horizontal="center" vertical="center" shrinkToFit="1"/>
      <protection locked="0"/>
    </xf>
    <xf numFmtId="0" fontId="14" fillId="0" borderId="27" xfId="2" applyFont="1" applyBorder="1" applyAlignment="1" applyProtection="1">
      <alignment horizontal="center" vertical="center" shrinkToFit="1"/>
      <protection locked="0"/>
    </xf>
    <xf numFmtId="0" fontId="77" fillId="0" borderId="54" xfId="2" applyFont="1" applyBorder="1" applyAlignment="1" applyProtection="1">
      <alignment vertical="top" wrapText="1"/>
      <protection hidden="1"/>
    </xf>
    <xf numFmtId="0" fontId="39" fillId="0" borderId="45" xfId="2" applyFont="1" applyBorder="1" applyAlignment="1" applyProtection="1">
      <alignment horizontal="center" vertical="center"/>
      <protection locked="0"/>
    </xf>
    <xf numFmtId="1" fontId="4" fillId="8" borderId="8" xfId="2" applyNumberFormat="1" applyFont="1" applyFill="1" applyBorder="1" applyAlignment="1" applyProtection="1">
      <alignment horizontal="center" vertical="center" shrinkToFit="1"/>
      <protection locked="0"/>
    </xf>
    <xf numFmtId="1" fontId="4" fillId="12" borderId="14" xfId="2" applyNumberFormat="1" applyFont="1" applyFill="1" applyBorder="1" applyAlignment="1" applyProtection="1">
      <alignment horizontal="center" vertical="center" shrinkToFit="1"/>
      <protection locked="0"/>
    </xf>
    <xf numFmtId="1" fontId="4" fillId="8" borderId="14" xfId="2" applyNumberFormat="1" applyFont="1" applyFill="1" applyBorder="1" applyAlignment="1" applyProtection="1">
      <alignment horizontal="center" vertical="center" shrinkToFit="1"/>
      <protection locked="0"/>
    </xf>
    <xf numFmtId="1" fontId="4" fillId="8" borderId="45" xfId="2" applyNumberFormat="1" applyFont="1" applyFill="1" applyBorder="1" applyAlignment="1" applyProtection="1">
      <alignment horizontal="center" vertical="center" shrinkToFit="1"/>
      <protection locked="0"/>
    </xf>
    <xf numFmtId="0" fontId="35" fillId="0" borderId="55" xfId="2" applyFont="1" applyBorder="1" applyProtection="1">
      <protection hidden="1"/>
    </xf>
    <xf numFmtId="0" fontId="35" fillId="0" borderId="57" xfId="2" applyFont="1" applyBorder="1" applyProtection="1">
      <protection hidden="1"/>
    </xf>
    <xf numFmtId="0" fontId="77" fillId="0" borderId="54" xfId="2" applyFont="1" applyFill="1" applyBorder="1" applyAlignment="1" applyProtection="1">
      <alignment horizontal="left"/>
      <protection hidden="1"/>
    </xf>
    <xf numFmtId="0" fontId="50" fillId="0" borderId="0" xfId="5" applyFont="1" applyAlignment="1" applyProtection="1">
      <alignment horizontal="left" vertical="center"/>
      <protection locked="0"/>
    </xf>
    <xf numFmtId="0" fontId="110" fillId="0" borderId="0" xfId="0" applyFont="1" applyProtection="1">
      <protection locked="0"/>
    </xf>
    <xf numFmtId="0" fontId="4" fillId="0" borderId="53" xfId="2" applyBorder="1" applyProtection="1">
      <protection hidden="1"/>
    </xf>
    <xf numFmtId="0" fontId="111" fillId="0" borderId="0" xfId="0" applyFont="1" applyProtection="1">
      <protection locked="0"/>
    </xf>
    <xf numFmtId="0" fontId="12" fillId="0" borderId="53" xfId="2" applyFont="1" applyBorder="1" applyProtection="1">
      <protection hidden="1"/>
    </xf>
    <xf numFmtId="0" fontId="4" fillId="0" borderId="53" xfId="2" applyBorder="1" applyAlignment="1" applyProtection="1">
      <alignment horizontal="center"/>
      <protection hidden="1"/>
    </xf>
    <xf numFmtId="0" fontId="4" fillId="0" borderId="54" xfId="2" applyBorder="1" applyProtection="1">
      <protection hidden="1"/>
    </xf>
    <xf numFmtId="0" fontId="4" fillId="0" borderId="55" xfId="2" applyBorder="1" applyAlignment="1" applyProtection="1">
      <alignment horizontal="center"/>
      <protection hidden="1"/>
    </xf>
    <xf numFmtId="0" fontId="4" fillId="0" borderId="57" xfId="2" applyBorder="1" applyProtection="1">
      <protection hidden="1"/>
    </xf>
    <xf numFmtId="0" fontId="13" fillId="0" borderId="26" xfId="2" applyFont="1" applyBorder="1" applyAlignment="1" applyProtection="1">
      <alignment horizontal="left" vertical="top"/>
      <protection hidden="1"/>
    </xf>
    <xf numFmtId="0" fontId="13" fillId="0" borderId="9" xfId="2" applyFont="1" applyBorder="1" applyAlignment="1" applyProtection="1">
      <alignment horizontal="left" vertical="top"/>
      <protection hidden="1"/>
    </xf>
    <xf numFmtId="0" fontId="13" fillId="0" borderId="8" xfId="2" applyFont="1" applyBorder="1" applyAlignment="1" applyProtection="1">
      <alignment horizontal="left" vertical="top"/>
      <protection hidden="1"/>
    </xf>
    <xf numFmtId="0" fontId="10" fillId="0" borderId="3" xfId="2" applyFont="1" applyBorder="1" applyAlignment="1" applyProtection="1">
      <alignment vertical="center" wrapText="1"/>
      <protection locked="0"/>
    </xf>
    <xf numFmtId="0" fontId="10" fillId="0" borderId="31" xfId="2" applyFont="1" applyBorder="1" applyAlignment="1" applyProtection="1">
      <alignment vertical="center" wrapText="1"/>
      <protection locked="0"/>
    </xf>
    <xf numFmtId="169" fontId="53" fillId="7" borderId="0" xfId="2" applyNumberFormat="1" applyFont="1" applyFill="1" applyAlignment="1" applyProtection="1">
      <alignment horizontal="center" textRotation="90" wrapText="1"/>
      <protection locked="0"/>
    </xf>
    <xf numFmtId="167" fontId="4" fillId="7" borderId="0" xfId="2" applyNumberFormat="1" applyFont="1" applyFill="1" applyAlignment="1" applyProtection="1">
      <alignment horizontal="center" vertical="center" wrapText="1"/>
      <protection locked="0"/>
    </xf>
    <xf numFmtId="167" fontId="58" fillId="7" borderId="0" xfId="2" applyNumberFormat="1" applyFont="1" applyFill="1" applyAlignment="1" applyProtection="1">
      <alignment horizontal="center" vertical="center" wrapText="1"/>
      <protection locked="0"/>
    </xf>
    <xf numFmtId="1" fontId="37" fillId="0" borderId="3" xfId="2" applyNumberFormat="1" applyFont="1" applyBorder="1" applyAlignment="1" applyProtection="1">
      <alignment horizontal="center"/>
      <protection hidden="1"/>
    </xf>
    <xf numFmtId="1" fontId="4" fillId="12" borderId="1" xfId="2" applyNumberFormat="1" applyFill="1" applyBorder="1" applyAlignment="1" applyProtection="1">
      <alignment horizontal="center" vertical="center"/>
      <protection hidden="1"/>
    </xf>
    <xf numFmtId="1" fontId="4" fillId="7" borderId="12" xfId="2" applyNumberFormat="1" applyFill="1" applyBorder="1" applyAlignment="1" applyProtection="1">
      <alignment horizontal="center" vertical="center"/>
      <protection hidden="1"/>
    </xf>
    <xf numFmtId="1" fontId="17" fillId="12" borderId="1" xfId="2" applyNumberFormat="1" applyFont="1" applyFill="1" applyBorder="1" applyAlignment="1" applyProtection="1">
      <alignment horizontal="center" vertical="center"/>
      <protection hidden="1"/>
    </xf>
    <xf numFmtId="1" fontId="17" fillId="7" borderId="12" xfId="2" applyNumberFormat="1" applyFont="1" applyFill="1" applyBorder="1" applyAlignment="1" applyProtection="1">
      <alignment horizontal="center" vertical="center"/>
      <protection hidden="1"/>
    </xf>
    <xf numFmtId="172" fontId="16" fillId="8" borderId="3" xfId="2" applyNumberFormat="1" applyFont="1" applyFill="1" applyBorder="1" applyAlignment="1" applyProtection="1">
      <alignment horizontal="center" vertical="center"/>
      <protection hidden="1"/>
    </xf>
    <xf numFmtId="172" fontId="16" fillId="11" borderId="3" xfId="2" applyNumberFormat="1" applyFont="1" applyFill="1" applyBorder="1" applyAlignment="1" applyProtection="1">
      <alignment horizontal="center" vertical="center"/>
      <protection hidden="1"/>
    </xf>
    <xf numFmtId="172" fontId="16" fillId="7" borderId="1" xfId="2" applyNumberFormat="1" applyFont="1" applyFill="1" applyBorder="1" applyAlignment="1" applyProtection="1">
      <alignment horizontal="center" vertical="center"/>
      <protection hidden="1"/>
    </xf>
    <xf numFmtId="172" fontId="16" fillId="11" borderId="1" xfId="2" applyNumberFormat="1" applyFont="1" applyFill="1" applyBorder="1" applyAlignment="1" applyProtection="1">
      <alignment horizontal="center" vertical="center"/>
      <protection hidden="1"/>
    </xf>
    <xf numFmtId="172" fontId="16" fillId="4" borderId="1" xfId="2" applyNumberFormat="1" applyFont="1" applyFill="1" applyBorder="1" applyAlignment="1" applyProtection="1">
      <alignment horizontal="center" vertical="center"/>
      <protection hidden="1"/>
    </xf>
    <xf numFmtId="172" fontId="16" fillId="10" borderId="1" xfId="2" applyNumberFormat="1" applyFont="1" applyFill="1" applyBorder="1" applyAlignment="1" applyProtection="1">
      <alignment horizontal="center" vertical="center"/>
      <protection hidden="1"/>
    </xf>
    <xf numFmtId="172" fontId="16" fillId="0" borderId="1" xfId="2" applyNumberFormat="1" applyFont="1" applyBorder="1" applyAlignment="1" applyProtection="1">
      <alignment horizontal="center" vertical="center"/>
      <protection hidden="1"/>
    </xf>
    <xf numFmtId="172" fontId="16" fillId="10" borderId="12" xfId="2" applyNumberFormat="1" applyFont="1" applyFill="1" applyBorder="1" applyAlignment="1" applyProtection="1">
      <alignment horizontal="center" vertical="center"/>
      <protection hidden="1"/>
    </xf>
    <xf numFmtId="172" fontId="16" fillId="0" borderId="12" xfId="2" applyNumberFormat="1" applyFont="1" applyBorder="1" applyAlignment="1" applyProtection="1">
      <alignment horizontal="center" vertical="center"/>
      <protection hidden="1"/>
    </xf>
    <xf numFmtId="0" fontId="64" fillId="0" borderId="42" xfId="2" applyFont="1" applyBorder="1" applyAlignment="1" applyProtection="1">
      <alignment horizontal="center" vertical="center" shrinkToFit="1"/>
      <protection hidden="1"/>
    </xf>
    <xf numFmtId="1" fontId="50" fillId="8" borderId="3" xfId="2" applyNumberFormat="1" applyFont="1" applyFill="1" applyBorder="1" applyAlignment="1" applyProtection="1">
      <alignment horizontal="center" vertical="center"/>
      <protection locked="0"/>
    </xf>
    <xf numFmtId="167" fontId="73" fillId="0" borderId="54" xfId="2" applyNumberFormat="1" applyFont="1" applyBorder="1" applyAlignment="1" applyProtection="1">
      <alignment horizontal="left"/>
      <protection hidden="1"/>
    </xf>
    <xf numFmtId="1" fontId="112" fillId="7" borderId="25" xfId="2" applyNumberFormat="1" applyFont="1" applyFill="1" applyBorder="1" applyAlignment="1" applyProtection="1">
      <alignment horizontal="center" vertical="center"/>
      <protection hidden="1"/>
    </xf>
    <xf numFmtId="0" fontId="50" fillId="0" borderId="0" xfId="2" applyFont="1" applyFill="1" applyBorder="1" applyAlignment="1" applyProtection="1">
      <alignment vertical="center"/>
      <protection hidden="1"/>
    </xf>
    <xf numFmtId="0" fontId="50" fillId="0" borderId="56" xfId="2" applyFont="1" applyFill="1" applyBorder="1" applyAlignment="1" applyProtection="1">
      <alignment vertical="center"/>
      <protection hidden="1"/>
    </xf>
    <xf numFmtId="0" fontId="4" fillId="0" borderId="0" xfId="2" applyFont="1" applyBorder="1" applyProtection="1">
      <protection hidden="1"/>
    </xf>
    <xf numFmtId="0" fontId="4" fillId="0" borderId="0" xfId="2" applyFont="1" applyBorder="1" applyProtection="1">
      <protection locked="0"/>
    </xf>
    <xf numFmtId="0" fontId="2" fillId="0" borderId="0" xfId="0" applyFont="1"/>
    <xf numFmtId="0" fontId="4" fillId="0" borderId="0" xfId="2" applyFont="1" applyBorder="1" applyAlignment="1" applyProtection="1">
      <protection hidden="1"/>
    </xf>
    <xf numFmtId="0" fontId="4" fillId="0" borderId="0" xfId="2" applyFont="1" applyBorder="1" applyAlignment="1" applyProtection="1">
      <protection locked="0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0" borderId="0" xfId="2" applyFont="1" applyBorder="1" applyAlignment="1" applyProtection="1">
      <alignment horizontal="left"/>
      <protection hidden="1"/>
    </xf>
    <xf numFmtId="0" fontId="2" fillId="0" borderId="0" xfId="0" applyFont="1" applyAlignment="1" applyProtection="1">
      <alignment horizontal="left"/>
      <protection hidden="1"/>
    </xf>
    <xf numFmtId="0" fontId="113" fillId="0" borderId="0" xfId="0" applyFont="1" applyAlignment="1">
      <alignment horizontal="center" vertical="center" wrapText="1"/>
    </xf>
    <xf numFmtId="0" fontId="113" fillId="0" borderId="1" xfId="0" applyFont="1" applyBorder="1" applyAlignment="1">
      <alignment horizontal="center" vertical="center" wrapText="1"/>
    </xf>
    <xf numFmtId="9" fontId="113" fillId="0" borderId="1" xfId="0" applyNumberFormat="1" applyFont="1" applyBorder="1" applyAlignment="1">
      <alignment horizontal="center" vertical="center"/>
    </xf>
    <xf numFmtId="9" fontId="113" fillId="0" borderId="25" xfId="0" applyNumberFormat="1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113" fillId="0" borderId="3" xfId="0" applyFont="1" applyBorder="1" applyAlignment="1">
      <alignment horizontal="center" vertical="center" wrapText="1"/>
    </xf>
    <xf numFmtId="9" fontId="113" fillId="0" borderId="3" xfId="0" applyNumberFormat="1" applyFont="1" applyBorder="1" applyAlignment="1">
      <alignment horizontal="center" vertical="center"/>
    </xf>
    <xf numFmtId="9" fontId="113" fillId="0" borderId="32" xfId="0" applyNumberFormat="1" applyFont="1" applyBorder="1" applyAlignment="1">
      <alignment horizontal="center" vertical="center"/>
    </xf>
    <xf numFmtId="9" fontId="113" fillId="7" borderId="1" xfId="0" applyNumberFormat="1" applyFont="1" applyFill="1" applyBorder="1" applyAlignment="1">
      <alignment horizontal="center" vertical="center"/>
    </xf>
    <xf numFmtId="9" fontId="113" fillId="7" borderId="25" xfId="0" applyNumberFormat="1" applyFont="1" applyFill="1" applyBorder="1" applyAlignment="1">
      <alignment horizontal="center" vertical="center"/>
    </xf>
    <xf numFmtId="0" fontId="2" fillId="7" borderId="29" xfId="0" applyFont="1" applyFill="1" applyBorder="1" applyAlignment="1">
      <alignment horizontal="center" vertical="center"/>
    </xf>
    <xf numFmtId="0" fontId="2" fillId="7" borderId="30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left" vertical="center"/>
    </xf>
    <xf numFmtId="0" fontId="113" fillId="0" borderId="22" xfId="0" applyFont="1" applyBorder="1" applyAlignment="1">
      <alignment horizontal="center" vertical="center" wrapText="1"/>
    </xf>
    <xf numFmtId="0" fontId="2" fillId="0" borderId="2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29" xfId="0" applyFont="1" applyBorder="1" applyAlignment="1">
      <alignment horizontal="left" vertical="center"/>
    </xf>
    <xf numFmtId="0" fontId="113" fillId="0" borderId="29" xfId="0" applyFont="1" applyBorder="1" applyAlignment="1">
      <alignment horizontal="center" vertical="center" wrapText="1"/>
    </xf>
    <xf numFmtId="0" fontId="8" fillId="0" borderId="29" xfId="0" applyFont="1" applyBorder="1" applyAlignment="1">
      <alignment horizontal="center" textRotation="90"/>
    </xf>
    <xf numFmtId="0" fontId="8" fillId="0" borderId="30" xfId="0" applyFont="1" applyBorder="1" applyAlignment="1">
      <alignment horizontal="center" textRotation="90"/>
    </xf>
    <xf numFmtId="0" fontId="50" fillId="0" borderId="0" xfId="2" applyFont="1" applyFill="1" applyBorder="1" applyProtection="1">
      <protection hidden="1"/>
    </xf>
    <xf numFmtId="0" fontId="99" fillId="0" borderId="0" xfId="2" applyFont="1" applyFill="1" applyBorder="1" applyAlignment="1" applyProtection="1">
      <protection hidden="1"/>
    </xf>
    <xf numFmtId="0" fontId="7" fillId="0" borderId="0" xfId="2" applyFont="1" applyFill="1" applyBorder="1" applyProtection="1">
      <protection locked="0"/>
    </xf>
    <xf numFmtId="0" fontId="7" fillId="0" borderId="0" xfId="2" applyFont="1" applyFill="1" applyBorder="1" applyAlignment="1" applyProtection="1">
      <protection hidden="1"/>
    </xf>
    <xf numFmtId="0" fontId="95" fillId="0" borderId="22" xfId="0" applyFont="1" applyBorder="1" applyAlignment="1">
      <alignment horizontal="center" vertical="center"/>
    </xf>
    <xf numFmtId="0" fontId="95" fillId="0" borderId="23" xfId="0" applyFont="1" applyBorder="1" applyAlignment="1">
      <alignment horizontal="center" vertical="center"/>
    </xf>
    <xf numFmtId="0" fontId="12" fillId="0" borderId="24" xfId="0" applyFont="1" applyBorder="1" applyAlignment="1" applyProtection="1">
      <alignment vertical="center" textRotation="90" wrapText="1"/>
      <protection hidden="1"/>
    </xf>
    <xf numFmtId="0" fontId="10" fillId="0" borderId="88" xfId="0" applyFont="1" applyBorder="1" applyProtection="1">
      <protection hidden="1"/>
    </xf>
    <xf numFmtId="167" fontId="42" fillId="0" borderId="53" xfId="2" applyNumberFormat="1" applyFont="1" applyBorder="1" applyAlignment="1" applyProtection="1">
      <alignment horizontal="center"/>
      <protection hidden="1"/>
    </xf>
    <xf numFmtId="167" fontId="10" fillId="0" borderId="54" xfId="2" applyNumberFormat="1" applyFont="1" applyBorder="1" applyAlignment="1" applyProtection="1">
      <alignment horizontal="left"/>
      <protection hidden="1"/>
    </xf>
    <xf numFmtId="0" fontId="67" fillId="24" borderId="74" xfId="0" applyFont="1" applyFill="1" applyBorder="1" applyAlignment="1" applyProtection="1">
      <alignment horizontal="center" vertical="top" wrapText="1"/>
      <protection hidden="1"/>
    </xf>
    <xf numFmtId="0" fontId="67" fillId="14" borderId="3" xfId="0" applyFont="1" applyFill="1" applyBorder="1" applyAlignment="1" applyProtection="1">
      <alignment horizontal="center" vertical="top" wrapText="1"/>
      <protection hidden="1"/>
    </xf>
    <xf numFmtId="0" fontId="17" fillId="14" borderId="10" xfId="0" applyFont="1" applyFill="1" applyBorder="1" applyAlignment="1" applyProtection="1">
      <alignment horizontal="left" vertical="center" wrapText="1"/>
      <protection hidden="1"/>
    </xf>
    <xf numFmtId="0" fontId="13" fillId="14" borderId="22" xfId="0" applyFont="1" applyFill="1" applyBorder="1" applyAlignment="1" applyProtection="1">
      <alignment horizontal="left" vertical="center" wrapText="1"/>
      <protection hidden="1"/>
    </xf>
    <xf numFmtId="0" fontId="67" fillId="24" borderId="22" xfId="0" applyFont="1" applyFill="1" applyBorder="1" applyAlignment="1" applyProtection="1">
      <alignment horizontal="center" vertical="top" wrapText="1"/>
      <protection hidden="1"/>
    </xf>
    <xf numFmtId="0" fontId="35" fillId="24" borderId="18" xfId="0" applyFont="1" applyFill="1" applyBorder="1" applyAlignment="1" applyProtection="1">
      <alignment horizontal="center" vertical="center"/>
      <protection hidden="1"/>
    </xf>
    <xf numFmtId="0" fontId="35" fillId="24" borderId="18" xfId="0" applyFont="1" applyFill="1" applyBorder="1" applyAlignment="1" applyProtection="1">
      <alignment horizontal="center" vertical="center"/>
      <protection locked="0"/>
    </xf>
    <xf numFmtId="0" fontId="35" fillId="24" borderId="32" xfId="0" applyFont="1" applyFill="1" applyBorder="1" applyAlignment="1" applyProtection="1">
      <alignment horizontal="center" vertical="center"/>
      <protection hidden="1"/>
    </xf>
    <xf numFmtId="0" fontId="4" fillId="0" borderId="13" xfId="0" applyFont="1" applyBorder="1" applyAlignment="1" applyProtection="1">
      <alignment horizontal="center" vertical="center"/>
      <protection locked="0"/>
    </xf>
    <xf numFmtId="0" fontId="4" fillId="0" borderId="25" xfId="0" applyFont="1" applyBorder="1" applyAlignment="1" applyProtection="1">
      <alignment horizontal="center" vertical="center"/>
      <protection locked="0"/>
    </xf>
    <xf numFmtId="0" fontId="4" fillId="0" borderId="2" xfId="2" applyBorder="1" applyAlignment="1" applyProtection="1">
      <alignment horizontal="right"/>
      <protection hidden="1"/>
    </xf>
    <xf numFmtId="1" fontId="4" fillId="4" borderId="2" xfId="2" applyNumberFormat="1" applyFill="1" applyBorder="1" applyAlignment="1" applyProtection="1">
      <alignment horizontal="right" vertical="center"/>
      <protection hidden="1"/>
    </xf>
    <xf numFmtId="1" fontId="12" fillId="0" borderId="39" xfId="0" applyNumberFormat="1" applyFont="1" applyBorder="1" applyAlignment="1" applyProtection="1">
      <alignment horizontal="center" vertical="center"/>
      <protection hidden="1"/>
    </xf>
    <xf numFmtId="1" fontId="16" fillId="25" borderId="25" xfId="2" applyNumberFormat="1" applyFont="1" applyFill="1" applyBorder="1" applyAlignment="1" applyProtection="1">
      <alignment horizontal="center" vertical="center" wrapText="1"/>
      <protection locked="0"/>
    </xf>
    <xf numFmtId="0" fontId="4" fillId="0" borderId="2" xfId="2" applyBorder="1" applyAlignment="1" applyProtection="1">
      <alignment horizontal="right"/>
      <protection hidden="1"/>
    </xf>
    <xf numFmtId="1" fontId="4" fillId="4" borderId="2" xfId="2" applyNumberFormat="1" applyFill="1" applyBorder="1" applyAlignment="1" applyProtection="1">
      <alignment horizontal="right" vertical="center"/>
      <protection hidden="1"/>
    </xf>
    <xf numFmtId="167" fontId="4" fillId="0" borderId="0" xfId="2" applyNumberFormat="1" applyAlignment="1" applyProtection="1">
      <alignment horizontal="center" vertical="center"/>
      <protection hidden="1"/>
    </xf>
    <xf numFmtId="0" fontId="44" fillId="0" borderId="14" xfId="2" applyFont="1" applyBorder="1" applyAlignment="1" applyProtection="1">
      <alignment horizontal="center" textRotation="90"/>
      <protection hidden="1"/>
    </xf>
    <xf numFmtId="0" fontId="44" fillId="7" borderId="0" xfId="2" applyFont="1" applyFill="1" applyAlignment="1" applyProtection="1">
      <alignment horizontal="center" textRotation="90"/>
      <protection hidden="1"/>
    </xf>
    <xf numFmtId="0" fontId="14" fillId="0" borderId="35" xfId="2" applyFont="1" applyBorder="1" applyAlignment="1" applyProtection="1">
      <alignment horizontal="center" vertical="center" shrinkToFit="1"/>
      <protection hidden="1"/>
    </xf>
    <xf numFmtId="0" fontId="14" fillId="0" borderId="3" xfId="2" applyFont="1" applyBorder="1" applyAlignment="1" applyProtection="1">
      <alignment horizontal="center" vertical="center" shrinkToFit="1"/>
      <protection hidden="1"/>
    </xf>
    <xf numFmtId="0" fontId="14" fillId="0" borderId="1" xfId="0" applyFont="1" applyBorder="1" applyAlignment="1" applyProtection="1">
      <alignment horizontal="left" vertical="center" wrapText="1"/>
      <protection hidden="1"/>
    </xf>
    <xf numFmtId="0" fontId="14" fillId="0" borderId="29" xfId="0" applyFont="1" applyBorder="1" applyAlignment="1" applyProtection="1">
      <alignment horizontal="left" vertical="center"/>
      <protection hidden="1"/>
    </xf>
    <xf numFmtId="0" fontId="4" fillId="0" borderId="1" xfId="0" applyFont="1" applyBorder="1" applyAlignment="1" applyProtection="1">
      <alignment horizontal="center" vertical="center" wrapText="1"/>
      <protection hidden="1"/>
    </xf>
    <xf numFmtId="1" fontId="4" fillId="0" borderId="12" xfId="2" applyNumberFormat="1" applyBorder="1" applyAlignment="1" applyProtection="1">
      <alignment horizontal="center" vertical="center"/>
      <protection locked="0"/>
    </xf>
    <xf numFmtId="170" fontId="69" fillId="0" borderId="30" xfId="2" applyNumberFormat="1" applyFont="1" applyBorder="1" applyAlignment="1" applyProtection="1">
      <alignment horizontal="center" vertical="center" wrapText="1"/>
      <protection hidden="1"/>
    </xf>
    <xf numFmtId="1" fontId="16" fillId="12" borderId="3" xfId="2" applyNumberFormat="1" applyFont="1" applyFill="1" applyBorder="1" applyAlignment="1" applyProtection="1">
      <alignment horizontal="center" vertical="center"/>
      <protection hidden="1"/>
    </xf>
    <xf numFmtId="0" fontId="73" fillId="0" borderId="22" xfId="0" applyFont="1" applyBorder="1" applyAlignment="1" applyProtection="1">
      <alignment horizontal="center" vertical="center" wrapText="1"/>
      <protection hidden="1"/>
    </xf>
    <xf numFmtId="0" fontId="10" fillId="0" borderId="22" xfId="0" applyFont="1" applyBorder="1" applyProtection="1">
      <protection hidden="1"/>
    </xf>
    <xf numFmtId="171" fontId="14" fillId="0" borderId="111" xfId="0" applyNumberFormat="1" applyFont="1" applyBorder="1" applyAlignment="1" applyProtection="1">
      <alignment horizontal="center" vertical="center" wrapText="1"/>
      <protection hidden="1"/>
    </xf>
    <xf numFmtId="171" fontId="14" fillId="0" borderId="112" xfId="0" applyNumberFormat="1" applyFont="1" applyBorder="1" applyAlignment="1" applyProtection="1">
      <alignment horizontal="center" vertical="center" wrapText="1"/>
      <protection hidden="1"/>
    </xf>
    <xf numFmtId="0" fontId="73" fillId="0" borderId="39" xfId="0" applyFont="1" applyBorder="1" applyAlignment="1" applyProtection="1">
      <alignment horizontal="center" vertical="center" wrapText="1"/>
      <protection hidden="1"/>
    </xf>
    <xf numFmtId="0" fontId="13" fillId="0" borderId="39" xfId="0" applyFont="1" applyBorder="1" applyAlignment="1" applyProtection="1">
      <alignment horizontal="center" vertical="center" wrapText="1"/>
      <protection hidden="1"/>
    </xf>
    <xf numFmtId="171" fontId="14" fillId="0" borderId="111" xfId="0" applyNumberFormat="1" applyFont="1" applyBorder="1" applyAlignment="1" applyProtection="1">
      <alignment horizontal="center" textRotation="90" wrapText="1"/>
      <protection hidden="1"/>
    </xf>
    <xf numFmtId="171" fontId="14" fillId="0" borderId="39" xfId="0" applyNumberFormat="1" applyFont="1" applyBorder="1" applyAlignment="1" applyProtection="1">
      <alignment horizontal="center" textRotation="90" wrapText="1"/>
      <protection hidden="1"/>
    </xf>
    <xf numFmtId="171" fontId="14" fillId="0" borderId="30" xfId="0" applyNumberFormat="1" applyFont="1" applyBorder="1" applyAlignment="1" applyProtection="1">
      <alignment horizontal="center" textRotation="90" wrapText="1"/>
      <protection hidden="1"/>
    </xf>
    <xf numFmtId="0" fontId="37" fillId="0" borderId="15" xfId="0" applyFont="1" applyBorder="1" applyAlignment="1" applyProtection="1">
      <alignment horizontal="center" vertical="center" wrapText="1"/>
      <protection hidden="1"/>
    </xf>
    <xf numFmtId="0" fontId="37" fillId="0" borderId="15" xfId="0" applyFont="1" applyBorder="1" applyAlignment="1" applyProtection="1">
      <alignment horizontal="left" vertical="center" wrapText="1"/>
      <protection hidden="1"/>
    </xf>
    <xf numFmtId="0" fontId="4" fillId="0" borderId="15" xfId="0" applyFont="1" applyBorder="1" applyAlignment="1" applyProtection="1">
      <alignment horizontal="center" vertical="center" wrapText="1"/>
      <protection hidden="1"/>
    </xf>
    <xf numFmtId="9" fontId="4" fillId="0" borderId="15" xfId="0" applyNumberFormat="1" applyFont="1" applyBorder="1" applyAlignment="1" applyProtection="1">
      <alignment horizontal="center" vertical="center"/>
      <protection hidden="1"/>
    </xf>
    <xf numFmtId="9" fontId="4" fillId="0" borderId="25" xfId="0" applyNumberFormat="1" applyFont="1" applyBorder="1" applyAlignment="1" applyProtection="1">
      <alignment horizontal="center" vertical="center"/>
      <protection hidden="1"/>
    </xf>
    <xf numFmtId="0" fontId="10" fillId="0" borderId="1" xfId="0" applyFont="1" applyBorder="1" applyProtection="1">
      <protection hidden="1"/>
    </xf>
    <xf numFmtId="0" fontId="4" fillId="0" borderId="1" xfId="0" applyFont="1" applyBorder="1" applyAlignment="1" applyProtection="1">
      <alignment vertical="center" wrapText="1"/>
      <protection hidden="1"/>
    </xf>
    <xf numFmtId="0" fontId="37" fillId="0" borderId="1" xfId="0" applyFont="1" applyBorder="1" applyAlignment="1" applyProtection="1">
      <alignment vertical="center" wrapText="1"/>
      <protection hidden="1"/>
    </xf>
    <xf numFmtId="0" fontId="37" fillId="0" borderId="15" xfId="0" applyFont="1" applyBorder="1" applyAlignment="1" applyProtection="1">
      <alignment vertical="center" wrapText="1"/>
      <protection hidden="1"/>
    </xf>
    <xf numFmtId="9" fontId="1" fillId="7" borderId="13" xfId="0" applyNumberFormat="1" applyFont="1" applyFill="1" applyBorder="1" applyAlignment="1" applyProtection="1">
      <alignment horizontal="center" vertical="center"/>
      <protection hidden="1"/>
    </xf>
    <xf numFmtId="9" fontId="1" fillId="7" borderId="25" xfId="0" applyNumberFormat="1" applyFont="1" applyFill="1" applyBorder="1" applyAlignment="1" applyProtection="1">
      <alignment horizontal="center" vertical="center"/>
      <protection hidden="1"/>
    </xf>
    <xf numFmtId="0" fontId="4" fillId="0" borderId="1" xfId="0" applyFont="1" applyBorder="1" applyAlignment="1" applyProtection="1">
      <alignment horizontal="left" vertical="top" wrapText="1"/>
      <protection hidden="1"/>
    </xf>
    <xf numFmtId="0" fontId="14" fillId="0" borderId="0" xfId="0" applyFont="1" applyAlignment="1" applyProtection="1">
      <alignment horizontal="left" vertical="center"/>
      <protection hidden="1"/>
    </xf>
    <xf numFmtId="0" fontId="95" fillId="0" borderId="0" xfId="0" applyFont="1" applyAlignment="1">
      <alignment horizontal="left" vertical="center" wrapText="1"/>
    </xf>
    <xf numFmtId="0" fontId="4" fillId="14" borderId="13" xfId="0" applyFont="1" applyFill="1" applyBorder="1" applyAlignment="1" applyProtection="1">
      <alignment vertical="center"/>
      <protection hidden="1"/>
    </xf>
    <xf numFmtId="0" fontId="4" fillId="14" borderId="25" xfId="0" applyFont="1" applyFill="1" applyBorder="1" applyAlignment="1" applyProtection="1">
      <alignment vertical="center"/>
      <protection hidden="1"/>
    </xf>
    <xf numFmtId="0" fontId="14" fillId="0" borderId="12" xfId="0" applyFont="1" applyBorder="1" applyAlignment="1" applyProtection="1">
      <alignment horizontal="left" vertical="center" wrapText="1"/>
      <protection hidden="1"/>
    </xf>
    <xf numFmtId="9" fontId="14" fillId="6" borderId="38" xfId="0" applyNumberFormat="1" applyFont="1" applyFill="1" applyBorder="1" applyAlignment="1" applyProtection="1">
      <alignment horizontal="center" vertical="center"/>
      <protection hidden="1"/>
    </xf>
    <xf numFmtId="9" fontId="14" fillId="6" borderId="30" xfId="0" applyNumberFormat="1" applyFont="1" applyFill="1" applyBorder="1" applyAlignment="1" applyProtection="1">
      <alignment horizontal="center" vertical="center"/>
      <protection hidden="1"/>
    </xf>
    <xf numFmtId="168" fontId="10" fillId="0" borderId="0" xfId="0" applyNumberFormat="1" applyFont="1" applyProtection="1">
      <protection hidden="1"/>
    </xf>
    <xf numFmtId="1" fontId="4" fillId="0" borderId="0" xfId="0" applyNumberFormat="1" applyFont="1" applyAlignment="1" applyProtection="1">
      <alignment horizontal="center" vertical="center"/>
      <protection hidden="1"/>
    </xf>
    <xf numFmtId="0" fontId="10" fillId="0" borderId="74" xfId="0" applyFont="1" applyBorder="1" applyProtection="1">
      <protection hidden="1"/>
    </xf>
    <xf numFmtId="0" fontId="10" fillId="0" borderId="37" xfId="0" applyFont="1" applyBorder="1" applyProtection="1">
      <protection hidden="1"/>
    </xf>
    <xf numFmtId="0" fontId="39" fillId="0" borderId="20" xfId="0" applyFont="1" applyBorder="1" applyProtection="1">
      <protection hidden="1"/>
    </xf>
    <xf numFmtId="0" fontId="16" fillId="0" borderId="20" xfId="0" applyFont="1" applyBorder="1" applyAlignment="1" applyProtection="1">
      <alignment vertical="center" wrapText="1"/>
      <protection hidden="1"/>
    </xf>
    <xf numFmtId="9" fontId="4" fillId="0" borderId="46" xfId="0" applyNumberFormat="1" applyFont="1" applyBorder="1" applyAlignment="1" applyProtection="1">
      <alignment horizontal="center" vertical="center"/>
      <protection hidden="1"/>
    </xf>
    <xf numFmtId="9" fontId="4" fillId="0" borderId="73" xfId="0" applyNumberFormat="1" applyFont="1" applyBorder="1" applyAlignment="1" applyProtection="1">
      <alignment horizontal="center" vertical="center"/>
      <protection hidden="1"/>
    </xf>
    <xf numFmtId="0" fontId="10" fillId="0" borderId="2" xfId="0" applyFont="1" applyBorder="1" applyProtection="1">
      <protection hidden="1"/>
    </xf>
    <xf numFmtId="0" fontId="16" fillId="0" borderId="0" xfId="0" applyFont="1" applyAlignment="1" applyProtection="1">
      <alignment vertical="center" wrapText="1"/>
      <protection hidden="1"/>
    </xf>
    <xf numFmtId="1" fontId="37" fillId="0" borderId="7" xfId="0" applyNumberFormat="1" applyFont="1" applyBorder="1" applyAlignment="1" applyProtection="1">
      <alignment horizontal="center" vertical="center"/>
      <protection hidden="1"/>
    </xf>
    <xf numFmtId="1" fontId="37" fillId="0" borderId="72" xfId="0" applyNumberFormat="1" applyFont="1" applyBorder="1" applyAlignment="1" applyProtection="1">
      <alignment horizontal="center" vertical="center"/>
      <protection hidden="1"/>
    </xf>
    <xf numFmtId="0" fontId="53" fillId="0" borderId="22" xfId="0" applyFont="1" applyBorder="1" applyAlignment="1" applyProtection="1">
      <alignment horizontal="left" vertical="center" wrapText="1"/>
      <protection hidden="1"/>
    </xf>
    <xf numFmtId="0" fontId="16" fillId="0" borderId="22" xfId="0" applyFont="1" applyBorder="1" applyAlignment="1" applyProtection="1">
      <alignment vertical="center" wrapText="1"/>
      <protection hidden="1"/>
    </xf>
    <xf numFmtId="9" fontId="1" fillId="0" borderId="35" xfId="0" applyNumberFormat="1" applyFont="1" applyBorder="1" applyAlignment="1" applyProtection="1">
      <alignment horizontal="center" vertical="center"/>
      <protection hidden="1"/>
    </xf>
    <xf numFmtId="9" fontId="1" fillId="0" borderId="22" xfId="0" applyNumberFormat="1" applyFont="1" applyBorder="1" applyAlignment="1" applyProtection="1">
      <alignment horizontal="center" vertical="center"/>
      <protection hidden="1"/>
    </xf>
    <xf numFmtId="9" fontId="1" fillId="0" borderId="23" xfId="0" applyNumberFormat="1" applyFont="1" applyBorder="1" applyAlignment="1" applyProtection="1">
      <alignment horizontal="center" vertical="center"/>
      <protection hidden="1"/>
    </xf>
    <xf numFmtId="0" fontId="14" fillId="0" borderId="14" xfId="0" applyFont="1" applyBorder="1" applyAlignment="1" applyProtection="1">
      <alignment vertical="center"/>
      <protection hidden="1"/>
    </xf>
    <xf numFmtId="0" fontId="14" fillId="0" borderId="1" xfId="0" applyFont="1" applyBorder="1" applyAlignment="1" applyProtection="1">
      <alignment vertical="center"/>
      <protection hidden="1"/>
    </xf>
    <xf numFmtId="0" fontId="53" fillId="0" borderId="1" xfId="0" applyFont="1" applyBorder="1" applyAlignment="1" applyProtection="1">
      <alignment vertical="center"/>
      <protection hidden="1"/>
    </xf>
    <xf numFmtId="9" fontId="10" fillId="0" borderId="15" xfId="0" applyNumberFormat="1" applyFont="1" applyBorder="1" applyAlignment="1" applyProtection="1">
      <alignment horizontal="center" vertical="center"/>
      <protection hidden="1"/>
    </xf>
    <xf numFmtId="9" fontId="10" fillId="0" borderId="25" xfId="0" applyNumberFormat="1" applyFont="1" applyBorder="1" applyAlignment="1" applyProtection="1">
      <alignment horizontal="center" vertical="center"/>
      <protection hidden="1"/>
    </xf>
    <xf numFmtId="1" fontId="37" fillId="0" borderId="10" xfId="0" applyNumberFormat="1" applyFont="1" applyBorder="1" applyAlignment="1" applyProtection="1">
      <alignment horizontal="center" vertical="center"/>
      <protection hidden="1"/>
    </xf>
    <xf numFmtId="1" fontId="37" fillId="0" borderId="32" xfId="0" applyNumberFormat="1" applyFont="1" applyBorder="1" applyAlignment="1" applyProtection="1">
      <alignment horizontal="center" vertical="center"/>
      <protection hidden="1"/>
    </xf>
    <xf numFmtId="1" fontId="37" fillId="0" borderId="15" xfId="0" applyNumberFormat="1" applyFont="1" applyBorder="1" applyAlignment="1" applyProtection="1">
      <alignment horizontal="center" vertical="center"/>
      <protection hidden="1"/>
    </xf>
    <xf numFmtId="1" fontId="37" fillId="0" borderId="25" xfId="0" applyNumberFormat="1" applyFont="1" applyBorder="1" applyAlignment="1" applyProtection="1">
      <alignment horizontal="center" vertical="center"/>
      <protection hidden="1"/>
    </xf>
    <xf numFmtId="0" fontId="14" fillId="0" borderId="16" xfId="0" applyFont="1" applyBorder="1" applyAlignment="1" applyProtection="1">
      <alignment vertical="center"/>
      <protection hidden="1"/>
    </xf>
    <xf numFmtId="0" fontId="53" fillId="0" borderId="14" xfId="0" applyFont="1" applyBorder="1" applyAlignment="1" applyProtection="1">
      <alignment vertical="center"/>
      <protection hidden="1"/>
    </xf>
    <xf numFmtId="0" fontId="53" fillId="0" borderId="14" xfId="0" applyFont="1" applyBorder="1" applyAlignment="1" applyProtection="1">
      <alignment horizontal="left" vertical="center"/>
      <protection hidden="1"/>
    </xf>
    <xf numFmtId="0" fontId="12" fillId="0" borderId="24" xfId="0" applyFont="1" applyBorder="1" applyAlignment="1" applyProtection="1">
      <alignment horizontal="center" vertical="center" textRotation="90" wrapText="1"/>
      <protection hidden="1"/>
    </xf>
    <xf numFmtId="0" fontId="14" fillId="0" borderId="86" xfId="0" applyFont="1" applyBorder="1" applyAlignment="1" applyProtection="1">
      <alignment horizontal="left" vertical="center"/>
      <protection hidden="1"/>
    </xf>
    <xf numFmtId="0" fontId="14" fillId="0" borderId="4" xfId="0" applyFont="1" applyBorder="1" applyAlignment="1" applyProtection="1">
      <alignment horizontal="left" vertical="center"/>
      <protection hidden="1"/>
    </xf>
    <xf numFmtId="0" fontId="14" fillId="0" borderId="12" xfId="0" applyFont="1" applyBorder="1" applyAlignment="1" applyProtection="1">
      <alignment horizontal="left" vertical="center"/>
      <protection hidden="1"/>
    </xf>
    <xf numFmtId="9" fontId="10" fillId="0" borderId="85" xfId="0" applyNumberFormat="1" applyFont="1" applyBorder="1" applyAlignment="1" applyProtection="1">
      <alignment horizontal="center" vertical="center"/>
      <protection hidden="1"/>
    </xf>
    <xf numFmtId="9" fontId="10" fillId="0" borderId="58" xfId="0" applyNumberFormat="1" applyFont="1" applyBorder="1" applyAlignment="1" applyProtection="1">
      <alignment horizontal="center" vertical="center"/>
      <protection hidden="1"/>
    </xf>
    <xf numFmtId="1" fontId="12" fillId="0" borderId="30" xfId="0" applyNumberFormat="1" applyFont="1" applyBorder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 vertical="center" textRotation="90" wrapText="1"/>
      <protection hidden="1"/>
    </xf>
    <xf numFmtId="1" fontId="10" fillId="0" borderId="0" xfId="0" applyNumberFormat="1" applyFont="1" applyAlignment="1" applyProtection="1">
      <alignment horizontal="center" vertical="center"/>
      <protection hidden="1"/>
    </xf>
    <xf numFmtId="0" fontId="10" fillId="0" borderId="22" xfId="0" applyFont="1" applyBorder="1" applyAlignment="1" applyProtection="1">
      <alignment horizontal="center" vertical="center"/>
      <protection locked="0"/>
    </xf>
    <xf numFmtId="0" fontId="10" fillId="0" borderId="23" xfId="0" applyFont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10" fillId="0" borderId="25" xfId="0" applyFont="1" applyBorder="1" applyAlignment="1" applyProtection="1">
      <alignment horizontal="center" vertical="center"/>
      <protection locked="0"/>
    </xf>
    <xf numFmtId="0" fontId="10" fillId="0" borderId="29" xfId="0" applyFont="1" applyBorder="1" applyAlignment="1" applyProtection="1">
      <alignment horizontal="center" vertical="center"/>
      <protection locked="0"/>
    </xf>
    <xf numFmtId="0" fontId="10" fillId="0" borderId="30" xfId="0" applyFont="1" applyBorder="1" applyAlignment="1" applyProtection="1">
      <alignment horizontal="center" vertical="center"/>
      <protection locked="0"/>
    </xf>
    <xf numFmtId="9" fontId="4" fillId="0" borderId="0" xfId="0" applyNumberFormat="1" applyFont="1" applyAlignment="1" applyProtection="1">
      <alignment horizontal="center" vertical="center"/>
      <protection hidden="1"/>
    </xf>
    <xf numFmtId="0" fontId="50" fillId="0" borderId="0" xfId="0" applyFont="1"/>
    <xf numFmtId="0" fontId="50" fillId="0" borderId="0" xfId="2" applyFont="1" applyFill="1" applyBorder="1" applyAlignment="1" applyProtection="1">
      <alignment horizontal="center" vertical="center"/>
      <protection hidden="1"/>
    </xf>
    <xf numFmtId="0" fontId="78" fillId="0" borderId="0" xfId="2" applyFont="1" applyFill="1" applyBorder="1" applyAlignment="1" applyProtection="1">
      <alignment vertical="center"/>
      <protection hidden="1"/>
    </xf>
    <xf numFmtId="0" fontId="78" fillId="0" borderId="2" xfId="2" applyFont="1" applyBorder="1" applyAlignment="1" applyProtection="1">
      <alignment vertical="center"/>
      <protection hidden="1"/>
    </xf>
    <xf numFmtId="0" fontId="78" fillId="0" borderId="17" xfId="2" applyFont="1" applyFill="1" applyBorder="1" applyAlignment="1" applyProtection="1">
      <alignment vertical="center"/>
      <protection hidden="1"/>
    </xf>
    <xf numFmtId="0" fontId="13" fillId="22" borderId="0" xfId="2" applyFont="1" applyFill="1" applyBorder="1" applyAlignment="1" applyProtection="1">
      <alignment horizontal="center" vertical="center"/>
      <protection hidden="1"/>
    </xf>
    <xf numFmtId="0" fontId="7" fillId="7" borderId="0" xfId="2" applyFont="1" applyFill="1" applyBorder="1" applyAlignment="1" applyProtection="1">
      <alignment horizontal="center" vertical="center"/>
      <protection hidden="1"/>
    </xf>
    <xf numFmtId="0" fontId="108" fillId="0" borderId="108" xfId="2" applyFont="1" applyBorder="1" applyAlignment="1" applyProtection="1">
      <alignment horizontal="left" vertical="top"/>
      <protection locked="0"/>
    </xf>
    <xf numFmtId="0" fontId="108" fillId="0" borderId="109" xfId="2" applyFont="1" applyBorder="1" applyAlignment="1" applyProtection="1">
      <alignment horizontal="left" vertical="top"/>
      <protection locked="0"/>
    </xf>
    <xf numFmtId="0" fontId="108" fillId="0" borderId="110" xfId="2" applyFont="1" applyBorder="1" applyAlignment="1" applyProtection="1">
      <alignment horizontal="left" vertical="top"/>
      <protection locked="0"/>
    </xf>
    <xf numFmtId="9" fontId="13" fillId="0" borderId="0" xfId="2" applyNumberFormat="1" applyFont="1" applyFill="1" applyBorder="1" applyAlignment="1" applyProtection="1">
      <alignment horizontal="center" vertical="center"/>
      <protection hidden="1"/>
    </xf>
    <xf numFmtId="0" fontId="78" fillId="0" borderId="0" xfId="2" applyFont="1" applyBorder="1" applyAlignment="1" applyProtection="1">
      <alignment horizontal="center" vertical="center"/>
      <protection locked="0"/>
    </xf>
    <xf numFmtId="0" fontId="50" fillId="15" borderId="15" xfId="2" applyFont="1" applyFill="1" applyBorder="1" applyAlignment="1" applyProtection="1">
      <alignment horizontal="center" vertical="center"/>
      <protection hidden="1"/>
    </xf>
    <xf numFmtId="0" fontId="50" fillId="15" borderId="14" xfId="2" applyFont="1" applyFill="1" applyBorder="1" applyAlignment="1" applyProtection="1">
      <alignment horizontal="center" vertical="center"/>
      <protection hidden="1"/>
    </xf>
    <xf numFmtId="0" fontId="5" fillId="0" borderId="0" xfId="2" applyFont="1" applyFill="1" applyAlignment="1" applyProtection="1">
      <alignment horizontal="center"/>
      <protection hidden="1"/>
    </xf>
    <xf numFmtId="0" fontId="50" fillId="0" borderId="0" xfId="2" applyFont="1" applyFill="1" applyBorder="1" applyAlignment="1" applyProtection="1">
      <alignment horizontal="center" vertical="center"/>
      <protection hidden="1"/>
    </xf>
    <xf numFmtId="9" fontId="10" fillId="0" borderId="15" xfId="2" applyNumberFormat="1" applyFont="1" applyBorder="1" applyAlignment="1" applyProtection="1">
      <alignment horizontal="center" vertical="center" shrinkToFit="1"/>
      <protection hidden="1"/>
    </xf>
    <xf numFmtId="9" fontId="10" fillId="0" borderId="16" xfId="2" applyNumberFormat="1" applyFont="1" applyBorder="1" applyAlignment="1" applyProtection="1">
      <alignment horizontal="center" vertical="center" shrinkToFit="1"/>
      <protection hidden="1"/>
    </xf>
    <xf numFmtId="9" fontId="10" fillId="0" borderId="14" xfId="2" applyNumberFormat="1" applyFont="1" applyBorder="1" applyAlignment="1" applyProtection="1">
      <alignment horizontal="center" vertical="center" shrinkToFit="1"/>
      <protection hidden="1"/>
    </xf>
    <xf numFmtId="9" fontId="10" fillId="0" borderId="85" xfId="2" applyNumberFormat="1" applyFont="1" applyBorder="1" applyAlignment="1" applyProtection="1">
      <alignment horizontal="center" vertical="center" shrinkToFit="1"/>
      <protection hidden="1"/>
    </xf>
    <xf numFmtId="9" fontId="10" fillId="0" borderId="4" xfId="2" applyNumberFormat="1" applyFont="1" applyBorder="1" applyAlignment="1" applyProtection="1">
      <alignment horizontal="center" vertical="center" shrinkToFit="1"/>
      <protection hidden="1"/>
    </xf>
    <xf numFmtId="0" fontId="4" fillId="0" borderId="0" xfId="2" applyAlignment="1" applyProtection="1">
      <alignment horizontal="right" vertical="center"/>
      <protection hidden="1"/>
    </xf>
    <xf numFmtId="0" fontId="4" fillId="0" borderId="2" xfId="2" applyBorder="1" applyAlignment="1" applyProtection="1">
      <alignment horizontal="right" vertical="center"/>
      <protection hidden="1"/>
    </xf>
    <xf numFmtId="167" fontId="4" fillId="12" borderId="1" xfId="2" applyNumberFormat="1" applyFill="1" applyBorder="1" applyAlignment="1" applyProtection="1">
      <alignment horizontal="left" vertical="center" shrinkToFit="1"/>
      <protection hidden="1"/>
    </xf>
    <xf numFmtId="167" fontId="4" fillId="8" borderId="1" xfId="2" applyNumberFormat="1" applyFill="1" applyBorder="1" applyAlignment="1" applyProtection="1">
      <alignment horizontal="left" vertical="center" shrinkToFit="1"/>
      <protection hidden="1"/>
    </xf>
    <xf numFmtId="1" fontId="4" fillId="4" borderId="20" xfId="2" applyNumberFormat="1" applyFill="1" applyBorder="1" applyAlignment="1" applyProtection="1">
      <alignment horizontal="right" vertical="center"/>
      <protection hidden="1"/>
    </xf>
    <xf numFmtId="1" fontId="4" fillId="4" borderId="21" xfId="2" applyNumberFormat="1" applyFill="1" applyBorder="1" applyAlignment="1" applyProtection="1">
      <alignment horizontal="right" vertical="center"/>
      <protection hidden="1"/>
    </xf>
    <xf numFmtId="167" fontId="4" fillId="8" borderId="12" xfId="2" applyNumberFormat="1" applyFill="1" applyBorder="1" applyAlignment="1" applyProtection="1">
      <alignment horizontal="left" vertical="center" shrinkToFit="1"/>
      <protection hidden="1"/>
    </xf>
    <xf numFmtId="167" fontId="4" fillId="0" borderId="1" xfId="2" applyNumberFormat="1" applyBorder="1" applyAlignment="1" applyProtection="1">
      <alignment horizontal="left" vertical="center" shrinkToFit="1"/>
      <protection hidden="1"/>
    </xf>
    <xf numFmtId="0" fontId="14" fillId="0" borderId="25" xfId="2" applyFont="1" applyBorder="1" applyAlignment="1" applyProtection="1">
      <alignment horizontal="center" vertical="center" textRotation="90" shrinkToFit="1"/>
      <protection hidden="1"/>
    </xf>
    <xf numFmtId="0" fontId="14" fillId="0" borderId="30" xfId="2" applyFont="1" applyBorder="1" applyAlignment="1" applyProtection="1">
      <alignment horizontal="center" vertical="center" textRotation="90" shrinkToFit="1"/>
      <protection hidden="1"/>
    </xf>
    <xf numFmtId="0" fontId="12" fillId="0" borderId="27" xfId="2" applyFont="1" applyBorder="1" applyAlignment="1" applyProtection="1">
      <alignment horizontal="center" vertical="center" shrinkToFit="1"/>
      <protection hidden="1"/>
    </xf>
    <xf numFmtId="0" fontId="12" fillId="0" borderId="1" xfId="2" applyFont="1" applyBorder="1" applyAlignment="1" applyProtection="1">
      <alignment horizontal="center" vertical="center" shrinkToFit="1"/>
      <protection hidden="1"/>
    </xf>
    <xf numFmtId="0" fontId="39" fillId="0" borderId="1" xfId="2" applyFont="1" applyBorder="1" applyAlignment="1" applyProtection="1">
      <alignment horizontal="center" vertical="center" textRotation="90" shrinkToFit="1"/>
      <protection hidden="1"/>
    </xf>
    <xf numFmtId="0" fontId="39" fillId="0" borderId="29" xfId="2" applyFont="1" applyBorder="1" applyAlignment="1" applyProtection="1">
      <alignment horizontal="center" vertical="center" textRotation="90" shrinkToFit="1"/>
      <protection hidden="1"/>
    </xf>
    <xf numFmtId="9" fontId="10" fillId="0" borderId="1" xfId="2" applyNumberFormat="1" applyFont="1" applyBorder="1" applyAlignment="1" applyProtection="1">
      <alignment horizontal="center" vertical="center" shrinkToFit="1"/>
      <protection hidden="1"/>
    </xf>
    <xf numFmtId="0" fontId="39" fillId="0" borderId="14" xfId="2" applyFont="1" applyBorder="1" applyAlignment="1" applyProtection="1">
      <alignment horizontal="center" vertical="center" textRotation="90" shrinkToFit="1"/>
      <protection hidden="1"/>
    </xf>
    <xf numFmtId="0" fontId="39" fillId="0" borderId="45" xfId="2" applyFont="1" applyBorder="1" applyAlignment="1" applyProtection="1">
      <alignment horizontal="center" vertical="center" textRotation="90" shrinkToFit="1"/>
      <protection hidden="1"/>
    </xf>
    <xf numFmtId="0" fontId="39" fillId="0" borderId="12" xfId="2" applyFont="1" applyBorder="1" applyAlignment="1" applyProtection="1">
      <alignment horizontal="center" vertical="center" textRotation="90" shrinkToFit="1"/>
      <protection hidden="1"/>
    </xf>
    <xf numFmtId="0" fontId="39" fillId="0" borderId="42" xfId="2" applyFont="1" applyBorder="1" applyAlignment="1" applyProtection="1">
      <alignment horizontal="center" vertical="center" textRotation="90" shrinkToFit="1"/>
      <protection hidden="1"/>
    </xf>
    <xf numFmtId="0" fontId="16" fillId="0" borderId="28" xfId="2" applyFont="1" applyBorder="1" applyAlignment="1" applyProtection="1">
      <alignment horizontal="center" vertical="center" shrinkToFit="1"/>
      <protection hidden="1"/>
    </xf>
    <xf numFmtId="0" fontId="16" fillId="0" borderId="29" xfId="2" applyFont="1" applyBorder="1" applyAlignment="1" applyProtection="1">
      <alignment horizontal="center" vertical="center" shrinkToFit="1"/>
      <protection hidden="1"/>
    </xf>
    <xf numFmtId="0" fontId="53" fillId="0" borderId="1" xfId="2" applyFont="1" applyBorder="1" applyAlignment="1" applyProtection="1">
      <alignment horizontal="center" vertical="center" textRotation="90" wrapText="1" shrinkToFit="1"/>
      <protection hidden="1"/>
    </xf>
    <xf numFmtId="0" fontId="53" fillId="0" borderId="29" xfId="2" applyFont="1" applyBorder="1" applyAlignment="1" applyProtection="1">
      <alignment horizontal="center" vertical="center" textRotation="90" wrapText="1" shrinkToFit="1"/>
      <protection hidden="1"/>
    </xf>
    <xf numFmtId="0" fontId="53" fillId="0" borderId="1" xfId="2" applyFont="1" applyBorder="1" applyAlignment="1" applyProtection="1">
      <alignment horizontal="center" vertical="center" textRotation="90" shrinkToFit="1"/>
      <protection hidden="1"/>
    </xf>
    <xf numFmtId="0" fontId="53" fillId="0" borderId="29" xfId="2" applyFont="1" applyBorder="1" applyAlignment="1" applyProtection="1">
      <alignment horizontal="center" vertical="center" textRotation="90" shrinkToFit="1"/>
      <protection hidden="1"/>
    </xf>
    <xf numFmtId="0" fontId="53" fillId="0" borderId="12" xfId="2" applyFont="1" applyBorder="1" applyAlignment="1" applyProtection="1">
      <alignment horizontal="center" vertical="center" textRotation="90" shrinkToFit="1"/>
      <protection hidden="1"/>
    </xf>
    <xf numFmtId="0" fontId="53" fillId="0" borderId="11" xfId="2" applyFont="1" applyBorder="1" applyAlignment="1" applyProtection="1">
      <alignment horizontal="center" vertical="center" textRotation="90" shrinkToFit="1"/>
      <protection hidden="1"/>
    </xf>
    <xf numFmtId="0" fontId="53" fillId="0" borderId="42" xfId="2" applyFont="1" applyBorder="1" applyAlignment="1" applyProtection="1">
      <alignment horizontal="center" vertical="center" textRotation="90" shrinkToFit="1"/>
      <protection hidden="1"/>
    </xf>
    <xf numFmtId="0" fontId="51" fillId="0" borderId="74" xfId="2" applyFont="1" applyBorder="1" applyAlignment="1" applyProtection="1">
      <alignment horizontal="center" vertical="center" shrinkToFit="1"/>
      <protection hidden="1"/>
    </xf>
    <xf numFmtId="0" fontId="51" fillId="0" borderId="36" xfId="2" applyFont="1" applyBorder="1" applyAlignment="1" applyProtection="1">
      <alignment horizontal="center" vertical="center" shrinkToFit="1"/>
      <protection hidden="1"/>
    </xf>
    <xf numFmtId="0" fontId="51" fillId="0" borderId="59" xfId="2" applyFont="1" applyBorder="1" applyAlignment="1" applyProtection="1">
      <alignment horizontal="center" vertical="center" shrinkToFit="1"/>
      <protection hidden="1"/>
    </xf>
    <xf numFmtId="0" fontId="51" fillId="0" borderId="37" xfId="2" applyFont="1" applyBorder="1" applyAlignment="1" applyProtection="1">
      <alignment horizontal="center" vertical="center" shrinkToFit="1"/>
      <protection hidden="1"/>
    </xf>
    <xf numFmtId="0" fontId="51" fillId="0" borderId="22" xfId="2" applyFont="1" applyBorder="1" applyAlignment="1" applyProtection="1">
      <alignment horizontal="center" vertical="center" wrapText="1" shrinkToFit="1"/>
      <protection hidden="1"/>
    </xf>
    <xf numFmtId="0" fontId="51" fillId="0" borderId="35" xfId="2" applyFont="1" applyBorder="1" applyAlignment="1" applyProtection="1">
      <alignment horizontal="center" vertical="center" wrapText="1" shrinkToFit="1"/>
      <protection hidden="1"/>
    </xf>
    <xf numFmtId="0" fontId="51" fillId="0" borderId="23" xfId="2" applyFont="1" applyBorder="1" applyAlignment="1" applyProtection="1">
      <alignment horizontal="center" vertical="center" wrapText="1" shrinkToFit="1"/>
      <protection hidden="1"/>
    </xf>
    <xf numFmtId="0" fontId="50" fillId="13" borderId="50" xfId="2" applyFont="1" applyFill="1" applyBorder="1" applyAlignment="1" applyProtection="1">
      <alignment horizontal="center" vertical="center"/>
      <protection hidden="1"/>
    </xf>
    <xf numFmtId="0" fontId="50" fillId="13" borderId="52" xfId="2" applyFont="1" applyFill="1" applyBorder="1" applyAlignment="1" applyProtection="1">
      <alignment horizontal="center" vertical="center"/>
      <protection hidden="1"/>
    </xf>
    <xf numFmtId="0" fontId="50" fillId="13" borderId="53" xfId="2" applyFont="1" applyFill="1" applyBorder="1" applyAlignment="1" applyProtection="1">
      <alignment horizontal="center" vertical="center"/>
      <protection hidden="1"/>
    </xf>
    <xf numFmtId="0" fontId="50" fillId="13" borderId="54" xfId="2" applyFont="1" applyFill="1" applyBorder="1" applyAlignment="1" applyProtection="1">
      <alignment horizontal="center" vertical="center"/>
      <protection hidden="1"/>
    </xf>
    <xf numFmtId="0" fontId="50" fillId="13" borderId="55" xfId="2" applyFont="1" applyFill="1" applyBorder="1" applyAlignment="1" applyProtection="1">
      <alignment horizontal="center" vertical="center"/>
      <protection hidden="1"/>
    </xf>
    <xf numFmtId="0" fontId="50" fillId="13" borderId="57" xfId="2" applyFont="1" applyFill="1" applyBorder="1" applyAlignment="1" applyProtection="1">
      <alignment horizontal="center" vertical="center"/>
      <protection hidden="1"/>
    </xf>
    <xf numFmtId="0" fontId="53" fillId="0" borderId="1" xfId="2" applyFont="1" applyBorder="1" applyAlignment="1" applyProtection="1">
      <alignment horizontal="center" vertical="center" textRotation="90" shrinkToFit="1"/>
      <protection locked="0"/>
    </xf>
    <xf numFmtId="0" fontId="53" fillId="0" borderId="29" xfId="2" applyFont="1" applyBorder="1" applyAlignment="1" applyProtection="1">
      <alignment horizontal="center" vertical="center" textRotation="90" shrinkToFit="1"/>
      <protection locked="0"/>
    </xf>
    <xf numFmtId="0" fontId="16" fillId="0" borderId="1" xfId="2" applyFont="1" applyBorder="1" applyAlignment="1" applyProtection="1">
      <alignment horizontal="center" vertical="center" shrinkToFit="1"/>
      <protection hidden="1"/>
    </xf>
    <xf numFmtId="0" fontId="16" fillId="0" borderId="15" xfId="2" applyFont="1" applyBorder="1" applyAlignment="1" applyProtection="1">
      <alignment horizontal="center" vertical="center" shrinkToFit="1"/>
      <protection hidden="1"/>
    </xf>
    <xf numFmtId="0" fontId="16" fillId="0" borderId="16" xfId="2" applyFont="1" applyBorder="1" applyAlignment="1" applyProtection="1">
      <alignment horizontal="center" vertical="center" shrinkToFit="1"/>
      <protection hidden="1"/>
    </xf>
    <xf numFmtId="0" fontId="16" fillId="0" borderId="14" xfId="2" applyFont="1" applyBorder="1" applyAlignment="1" applyProtection="1">
      <alignment horizontal="center" vertical="center" shrinkToFit="1"/>
      <protection hidden="1"/>
    </xf>
    <xf numFmtId="0" fontId="37" fillId="0" borderId="1" xfId="2" applyFont="1" applyBorder="1" applyAlignment="1" applyProtection="1">
      <alignment horizontal="center" vertical="center" textRotation="90" wrapText="1" shrinkToFit="1"/>
      <protection hidden="1"/>
    </xf>
    <xf numFmtId="0" fontId="37" fillId="0" borderId="29" xfId="2" applyFont="1" applyBorder="1" applyAlignment="1" applyProtection="1">
      <alignment horizontal="center" vertical="center" textRotation="90" wrapText="1" shrinkToFit="1"/>
      <protection hidden="1"/>
    </xf>
    <xf numFmtId="0" fontId="4" fillId="0" borderId="1" xfId="2" applyBorder="1" applyAlignment="1" applyProtection="1">
      <alignment horizontal="center" vertical="center" textRotation="90" shrinkToFit="1"/>
      <protection hidden="1"/>
    </xf>
    <xf numFmtId="0" fontId="4" fillId="0" borderId="29" xfId="2" applyBorder="1" applyAlignment="1" applyProtection="1">
      <alignment horizontal="center" vertical="center" textRotation="90" shrinkToFit="1"/>
      <protection hidden="1"/>
    </xf>
    <xf numFmtId="0" fontId="53" fillId="0" borderId="1" xfId="2" applyFont="1" applyBorder="1" applyAlignment="1" applyProtection="1">
      <alignment horizontal="center" vertical="center" textRotation="90" wrapText="1" shrinkToFit="1"/>
      <protection locked="0"/>
    </xf>
    <xf numFmtId="0" fontId="53" fillId="0" borderId="29" xfId="2" applyFont="1" applyBorder="1" applyAlignment="1" applyProtection="1">
      <alignment horizontal="center" vertical="center" textRotation="90" wrapText="1" shrinkToFit="1"/>
      <protection locked="0"/>
    </xf>
    <xf numFmtId="167" fontId="4" fillId="8" borderId="3" xfId="2" applyNumberFormat="1" applyFill="1" applyBorder="1" applyAlignment="1" applyProtection="1">
      <alignment horizontal="left" vertical="center" shrinkToFit="1"/>
      <protection hidden="1"/>
    </xf>
    <xf numFmtId="0" fontId="13" fillId="0" borderId="28" xfId="0" applyFont="1" applyBorder="1" applyAlignment="1" applyProtection="1">
      <alignment horizontal="center" vertical="center" wrapText="1"/>
      <protection hidden="1"/>
    </xf>
    <xf numFmtId="0" fontId="13" fillId="0" borderId="29" xfId="0" applyFont="1" applyBorder="1" applyAlignment="1" applyProtection="1">
      <alignment horizontal="center" vertical="center" wrapText="1"/>
      <protection hidden="1"/>
    </xf>
    <xf numFmtId="0" fontId="12" fillId="0" borderId="114" xfId="0" applyFont="1" applyBorder="1" applyAlignment="1" applyProtection="1">
      <alignment horizontal="center" vertical="center" textRotation="90" wrapText="1"/>
      <protection hidden="1"/>
    </xf>
    <xf numFmtId="0" fontId="12" fillId="0" borderId="41" xfId="0" applyFont="1" applyBorder="1" applyAlignment="1" applyProtection="1">
      <alignment horizontal="center" vertical="center" textRotation="90" wrapText="1"/>
      <protection hidden="1"/>
    </xf>
    <xf numFmtId="0" fontId="12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37" xfId="0" applyFont="1" applyBorder="1" applyAlignment="1" applyProtection="1">
      <alignment horizontal="left" vertical="center" wrapText="1"/>
      <protection hidden="1"/>
    </xf>
    <xf numFmtId="0" fontId="14" fillId="0" borderId="22" xfId="0" applyFont="1" applyBorder="1" applyAlignment="1" applyProtection="1">
      <alignment horizontal="left" vertical="center" wrapText="1"/>
      <protection hidden="1"/>
    </xf>
    <xf numFmtId="0" fontId="14" fillId="0" borderId="14" xfId="0" applyFont="1" applyBorder="1" applyAlignment="1" applyProtection="1">
      <alignment horizontal="left" vertical="center"/>
      <protection hidden="1"/>
    </xf>
    <xf numFmtId="0" fontId="14" fillId="0" borderId="1" xfId="0" applyFont="1" applyBorder="1" applyAlignment="1" applyProtection="1">
      <alignment horizontal="left" vertical="center"/>
      <protection hidden="1"/>
    </xf>
    <xf numFmtId="0" fontId="14" fillId="0" borderId="16" xfId="0" applyFont="1" applyBorder="1" applyAlignment="1" applyProtection="1">
      <alignment horizontal="left" vertical="center"/>
      <protection hidden="1"/>
    </xf>
    <xf numFmtId="0" fontId="50" fillId="0" borderId="33" xfId="0" applyFont="1" applyBorder="1" applyAlignment="1" applyProtection="1">
      <alignment horizontal="center" vertical="center"/>
      <protection hidden="1"/>
    </xf>
    <xf numFmtId="0" fontId="50" fillId="0" borderId="22" xfId="0" applyFont="1" applyBorder="1" applyAlignment="1" applyProtection="1">
      <alignment horizontal="center" vertical="center"/>
      <protection hidden="1"/>
    </xf>
    <xf numFmtId="0" fontId="50" fillId="0" borderId="28" xfId="0" applyFont="1" applyBorder="1" applyAlignment="1" applyProtection="1">
      <alignment horizontal="center" vertical="center"/>
      <protection hidden="1"/>
    </xf>
    <xf numFmtId="0" fontId="50" fillId="0" borderId="29" xfId="0" applyFont="1" applyBorder="1" applyAlignment="1" applyProtection="1">
      <alignment horizontal="center" vertical="center"/>
      <protection hidden="1"/>
    </xf>
    <xf numFmtId="0" fontId="4" fillId="0" borderId="1" xfId="0" applyFont="1" applyBorder="1" applyAlignment="1" applyProtection="1">
      <alignment horizontal="left" vertical="center" wrapText="1"/>
      <protection hidden="1"/>
    </xf>
    <xf numFmtId="0" fontId="50" fillId="0" borderId="22" xfId="0" applyFont="1" applyBorder="1" applyAlignment="1" applyProtection="1">
      <alignment horizontal="center" vertical="center" wrapText="1"/>
      <protection hidden="1"/>
    </xf>
    <xf numFmtId="0" fontId="50" fillId="0" borderId="29" xfId="0" applyFont="1" applyBorder="1" applyAlignment="1" applyProtection="1">
      <alignment horizontal="center" vertical="center" wrapText="1"/>
      <protection hidden="1"/>
    </xf>
    <xf numFmtId="0" fontId="19" fillId="7" borderId="1" xfId="0" applyFont="1" applyFill="1" applyBorder="1" applyAlignment="1" applyProtection="1">
      <alignment horizontal="center" vertical="center" wrapText="1"/>
      <protection hidden="1"/>
    </xf>
    <xf numFmtId="0" fontId="19" fillId="0" borderId="40" xfId="0" applyFont="1" applyBorder="1" applyAlignment="1" applyProtection="1">
      <alignment horizontal="center" vertical="center" textRotation="90"/>
      <protection hidden="1"/>
    </xf>
    <xf numFmtId="0" fontId="19" fillId="0" borderId="41" xfId="0" applyFont="1" applyBorder="1" applyAlignment="1" applyProtection="1">
      <alignment horizontal="center" vertical="center" textRotation="90"/>
      <protection hidden="1"/>
    </xf>
    <xf numFmtId="0" fontId="19" fillId="0" borderId="31" xfId="0" applyFont="1" applyBorder="1" applyAlignment="1" applyProtection="1">
      <alignment horizontal="center" vertical="center" textRotation="90"/>
      <protection hidden="1"/>
    </xf>
    <xf numFmtId="0" fontId="4" fillId="0" borderId="1" xfId="0" applyFont="1" applyBorder="1" applyAlignment="1" applyProtection="1">
      <alignment horizontal="center" vertical="center" wrapText="1"/>
      <protection hidden="1"/>
    </xf>
    <xf numFmtId="0" fontId="19" fillId="0" borderId="27" xfId="0" applyFont="1" applyBorder="1" applyAlignment="1" applyProtection="1">
      <alignment horizontal="center" vertical="center" textRotation="90"/>
      <protection hidden="1"/>
    </xf>
    <xf numFmtId="0" fontId="4" fillId="0" borderId="1" xfId="0" applyFont="1" applyBorder="1" applyAlignment="1" applyProtection="1">
      <alignment vertical="center" wrapText="1"/>
      <protection hidden="1"/>
    </xf>
    <xf numFmtId="0" fontId="19" fillId="0" borderId="27" xfId="0" applyFont="1" applyBorder="1" applyAlignment="1" applyProtection="1">
      <alignment horizontal="center" vertical="center" textRotation="90" wrapText="1"/>
      <protection hidden="1"/>
    </xf>
    <xf numFmtId="0" fontId="4" fillId="0" borderId="12" xfId="0" applyFont="1" applyBorder="1" applyAlignment="1" applyProtection="1">
      <alignment horizontal="center" vertical="center" wrapText="1"/>
      <protection hidden="1"/>
    </xf>
    <xf numFmtId="0" fontId="4" fillId="0" borderId="11" xfId="0" applyFont="1" applyBorder="1" applyAlignment="1" applyProtection="1">
      <alignment horizontal="center" vertical="center" wrapText="1"/>
      <protection hidden="1"/>
    </xf>
    <xf numFmtId="0" fontId="4" fillId="0" borderId="3" xfId="0" applyFont="1" applyBorder="1" applyAlignment="1" applyProtection="1">
      <alignment horizontal="center" vertical="center" wrapText="1"/>
      <protection hidden="1"/>
    </xf>
    <xf numFmtId="0" fontId="14" fillId="0" borderId="1" xfId="0" applyFont="1" applyBorder="1" applyAlignment="1" applyProtection="1">
      <alignment horizontal="left" vertical="center" wrapText="1"/>
      <protection hidden="1"/>
    </xf>
    <xf numFmtId="0" fontId="14" fillId="0" borderId="12" xfId="0" applyFont="1" applyBorder="1" applyAlignment="1" applyProtection="1">
      <alignment horizontal="center" vertical="center" wrapText="1"/>
      <protection hidden="1"/>
    </xf>
    <xf numFmtId="0" fontId="14" fillId="0" borderId="11" xfId="0" applyFont="1" applyBorder="1" applyAlignment="1" applyProtection="1">
      <alignment horizontal="center" vertical="center" wrapText="1"/>
      <protection hidden="1"/>
    </xf>
    <xf numFmtId="0" fontId="14" fillId="0" borderId="3" xfId="0" applyFont="1" applyBorder="1" applyAlignment="1" applyProtection="1">
      <alignment horizontal="center" vertical="center" wrapText="1"/>
      <protection hidden="1"/>
    </xf>
    <xf numFmtId="0" fontId="67" fillId="0" borderId="60" xfId="0" applyFont="1" applyBorder="1" applyAlignment="1" applyProtection="1">
      <alignment horizontal="center" vertical="center"/>
      <protection hidden="1"/>
    </xf>
    <xf numFmtId="0" fontId="67" fillId="0" borderId="44" xfId="0" applyFont="1" applyBorder="1" applyAlignment="1" applyProtection="1">
      <alignment horizontal="center" vertical="center"/>
      <protection hidden="1"/>
    </xf>
    <xf numFmtId="0" fontId="67" fillId="0" borderId="45" xfId="0" applyFont="1" applyBorder="1" applyAlignment="1" applyProtection="1">
      <alignment horizontal="center" vertical="center"/>
      <protection hidden="1"/>
    </xf>
    <xf numFmtId="0" fontId="12" fillId="0" borderId="33" xfId="0" applyFont="1" applyBorder="1" applyAlignment="1" applyProtection="1">
      <alignment horizontal="center" vertical="center" textRotation="90"/>
      <protection hidden="1"/>
    </xf>
    <xf numFmtId="0" fontId="12" fillId="0" borderId="27" xfId="0" applyFont="1" applyBorder="1" applyAlignment="1" applyProtection="1">
      <alignment horizontal="center" vertical="center" textRotation="90"/>
      <protection hidden="1"/>
    </xf>
    <xf numFmtId="0" fontId="12" fillId="0" borderId="28" xfId="0" applyFont="1" applyBorder="1" applyAlignment="1" applyProtection="1">
      <alignment horizontal="center" vertical="center" textRotation="90"/>
      <protection hidden="1"/>
    </xf>
    <xf numFmtId="0" fontId="14" fillId="0" borderId="22" xfId="0" applyFont="1" applyBorder="1" applyAlignment="1" applyProtection="1">
      <alignment horizontal="left" vertical="center"/>
      <protection hidden="1"/>
    </xf>
    <xf numFmtId="0" fontId="14" fillId="0" borderId="29" xfId="0" applyFont="1" applyBorder="1" applyAlignment="1" applyProtection="1">
      <alignment horizontal="left" vertical="center"/>
      <protection hidden="1"/>
    </xf>
    <xf numFmtId="0" fontId="8" fillId="0" borderId="1" xfId="0" applyFont="1" applyBorder="1" applyAlignment="1" applyProtection="1">
      <alignment horizontal="center" vertical="center" wrapText="1"/>
      <protection hidden="1"/>
    </xf>
    <xf numFmtId="0" fontId="114" fillId="0" borderId="1" xfId="0" applyFont="1" applyBorder="1" applyAlignment="1">
      <alignment horizontal="center" vertical="center"/>
    </xf>
    <xf numFmtId="0" fontId="114" fillId="7" borderId="28" xfId="0" applyFont="1" applyFill="1" applyBorder="1" applyAlignment="1">
      <alignment horizontal="center" vertical="center"/>
    </xf>
    <xf numFmtId="0" fontId="114" fillId="7" borderId="29" xfId="0" applyFont="1" applyFill="1" applyBorder="1" applyAlignment="1">
      <alignment horizontal="center" vertical="center"/>
    </xf>
    <xf numFmtId="0" fontId="12" fillId="0" borderId="33" xfId="0" applyFont="1" applyBorder="1" applyAlignment="1" applyProtection="1">
      <alignment horizontal="center" vertical="center" textRotation="90" wrapText="1"/>
      <protection hidden="1"/>
    </xf>
    <xf numFmtId="0" fontId="12" fillId="0" borderId="27" xfId="0" applyFont="1" applyBorder="1" applyAlignment="1" applyProtection="1">
      <alignment horizontal="center" vertical="center" textRotation="90" wrapText="1"/>
      <protection hidden="1"/>
    </xf>
    <xf numFmtId="0" fontId="55" fillId="0" borderId="39" xfId="0" applyFont="1" applyBorder="1" applyAlignment="1">
      <alignment horizontal="center" vertical="center"/>
    </xf>
    <xf numFmtId="0" fontId="55" fillId="0" borderId="45" xfId="0" applyFont="1" applyBorder="1" applyAlignment="1">
      <alignment horizontal="center" vertical="center"/>
    </xf>
    <xf numFmtId="0" fontId="102" fillId="0" borderId="33" xfId="0" applyFont="1" applyBorder="1" applyAlignment="1">
      <alignment horizontal="center" vertical="center" textRotation="90"/>
    </xf>
    <xf numFmtId="0" fontId="102" fillId="0" borderId="27" xfId="0" applyFont="1" applyBorder="1" applyAlignment="1">
      <alignment horizontal="center" vertical="center" textRotation="90"/>
    </xf>
    <xf numFmtId="0" fontId="102" fillId="0" borderId="28" xfId="0" applyFont="1" applyBorder="1" applyAlignment="1">
      <alignment horizontal="center" vertical="center" textRotation="90"/>
    </xf>
    <xf numFmtId="0" fontId="101" fillId="0" borderId="33" xfId="0" applyFont="1" applyBorder="1" applyAlignment="1">
      <alignment horizontal="center" vertical="center"/>
    </xf>
    <xf numFmtId="0" fontId="101" fillId="0" borderId="22" xfId="0" applyFont="1" applyBorder="1" applyAlignment="1">
      <alignment horizontal="center" vertical="center"/>
    </xf>
    <xf numFmtId="0" fontId="101" fillId="0" borderId="28" xfId="0" applyFont="1" applyBorder="1" applyAlignment="1">
      <alignment horizontal="center" vertical="center"/>
    </xf>
    <xf numFmtId="0" fontId="101" fillId="0" borderId="29" xfId="0" applyFont="1" applyBorder="1" applyAlignment="1">
      <alignment horizontal="center" vertical="center"/>
    </xf>
    <xf numFmtId="0" fontId="79" fillId="0" borderId="22" xfId="0" applyFont="1" applyBorder="1" applyAlignment="1">
      <alignment horizontal="center" vertical="center" wrapText="1"/>
    </xf>
    <xf numFmtId="0" fontId="79" fillId="0" borderId="29" xfId="0" applyFont="1" applyBorder="1" applyAlignment="1">
      <alignment horizontal="center" vertical="center" wrapText="1"/>
    </xf>
    <xf numFmtId="0" fontId="102" fillId="0" borderId="31" xfId="0" applyFont="1" applyBorder="1" applyAlignment="1">
      <alignment horizontal="center" vertical="center" textRotation="90"/>
    </xf>
    <xf numFmtId="0" fontId="4" fillId="0" borderId="3" xfId="0" applyFont="1" applyFill="1" applyBorder="1" applyAlignment="1" applyProtection="1">
      <alignment horizontal="left" vertical="center" wrapText="1"/>
      <protection hidden="1"/>
    </xf>
    <xf numFmtId="0" fontId="4" fillId="0" borderId="1" xfId="0" applyFont="1" applyFill="1" applyBorder="1" applyAlignment="1" applyProtection="1">
      <alignment horizontal="left" vertical="center" wrapText="1"/>
      <protection hidden="1"/>
    </xf>
    <xf numFmtId="0" fontId="114" fillId="7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 applyProtection="1">
      <alignment horizontal="center" vertical="center" wrapText="1"/>
      <protection hidden="1"/>
    </xf>
    <xf numFmtId="0" fontId="102" fillId="0" borderId="27" xfId="0" applyFont="1" applyBorder="1" applyAlignment="1">
      <alignment horizontal="center" vertical="center" textRotation="90" wrapText="1"/>
    </xf>
    <xf numFmtId="0" fontId="12" fillId="0" borderId="27" xfId="0" applyFont="1" applyFill="1" applyBorder="1" applyAlignment="1" applyProtection="1">
      <alignment horizontal="center" vertical="center" textRotation="90"/>
      <protection hidden="1"/>
    </xf>
    <xf numFmtId="0" fontId="14" fillId="0" borderId="1" xfId="2" applyFont="1" applyFill="1" applyBorder="1" applyAlignment="1" applyProtection="1">
      <alignment vertical="center" wrapText="1"/>
      <protection hidden="1"/>
    </xf>
    <xf numFmtId="0" fontId="14" fillId="0" borderId="1" xfId="2" applyFont="1" applyFill="1" applyBorder="1" applyAlignment="1" applyProtection="1">
      <alignment horizontal="center" vertical="center" wrapText="1"/>
      <protection hidden="1"/>
    </xf>
    <xf numFmtId="0" fontId="14" fillId="0" borderId="3" xfId="2" applyFont="1" applyFill="1" applyBorder="1" applyAlignment="1" applyProtection="1">
      <alignment horizontal="center" vertical="center"/>
      <protection hidden="1"/>
    </xf>
    <xf numFmtId="0" fontId="4" fillId="0" borderId="0" xfId="2" applyAlignment="1" applyProtection="1">
      <alignment horizontal="right"/>
      <protection hidden="1"/>
    </xf>
    <xf numFmtId="0" fontId="4" fillId="0" borderId="2" xfId="2" applyBorder="1" applyAlignment="1" applyProtection="1">
      <alignment horizontal="right"/>
      <protection hidden="1"/>
    </xf>
    <xf numFmtId="0" fontId="10" fillId="0" borderId="93" xfId="2" applyFont="1" applyBorder="1" applyAlignment="1" applyProtection="1">
      <alignment horizontal="left" vertical="center"/>
      <protection locked="0"/>
    </xf>
    <xf numFmtId="0" fontId="10" fillId="0" borderId="94" xfId="2" applyFont="1" applyBorder="1" applyAlignment="1" applyProtection="1">
      <alignment horizontal="left" vertical="center"/>
      <protection locked="0"/>
    </xf>
    <xf numFmtId="0" fontId="10" fillId="0" borderId="95" xfId="2" applyFont="1" applyBorder="1" applyAlignment="1" applyProtection="1">
      <alignment horizontal="left" vertical="center"/>
      <protection locked="0"/>
    </xf>
    <xf numFmtId="0" fontId="10" fillId="0" borderId="96" xfId="2" applyFont="1" applyBorder="1" applyAlignment="1" applyProtection="1">
      <alignment horizontal="left" vertical="center" wrapText="1"/>
      <protection locked="0"/>
    </xf>
    <xf numFmtId="0" fontId="10" fillId="0" borderId="78" xfId="2" applyFont="1" applyBorder="1" applyAlignment="1" applyProtection="1">
      <alignment horizontal="left" vertical="center" wrapText="1"/>
      <protection locked="0"/>
    </xf>
    <xf numFmtId="0" fontId="10" fillId="0" borderId="61" xfId="2" applyFont="1" applyBorder="1" applyAlignment="1" applyProtection="1">
      <alignment horizontal="left" vertical="center" wrapText="1"/>
      <protection locked="0"/>
    </xf>
    <xf numFmtId="0" fontId="10" fillId="0" borderId="55" xfId="2" applyFont="1" applyBorder="1" applyAlignment="1" applyProtection="1">
      <alignment horizontal="left" vertical="center" wrapText="1"/>
      <protection locked="0"/>
    </xf>
    <xf numFmtId="0" fontId="10" fillId="0" borderId="56" xfId="2" applyFont="1" applyBorder="1" applyAlignment="1" applyProtection="1">
      <alignment horizontal="left" vertical="center" wrapText="1"/>
      <protection locked="0"/>
    </xf>
    <xf numFmtId="0" fontId="10" fillId="0" borderId="57" xfId="2" applyFont="1" applyBorder="1" applyAlignment="1" applyProtection="1">
      <alignment horizontal="left" vertical="center" wrapText="1"/>
      <protection locked="0"/>
    </xf>
    <xf numFmtId="1" fontId="16" fillId="13" borderId="50" xfId="2" applyNumberFormat="1" applyFont="1" applyFill="1" applyBorder="1" applyAlignment="1" applyProtection="1">
      <alignment horizontal="center" vertical="center"/>
      <protection locked="0"/>
    </xf>
    <xf numFmtId="1" fontId="16" fillId="13" borderId="51" xfId="2" applyNumberFormat="1" applyFont="1" applyFill="1" applyBorder="1" applyAlignment="1" applyProtection="1">
      <alignment horizontal="center" vertical="center"/>
      <protection locked="0"/>
    </xf>
    <xf numFmtId="1" fontId="16" fillId="13" borderId="52" xfId="2" applyNumberFormat="1" applyFont="1" applyFill="1" applyBorder="1" applyAlignment="1" applyProtection="1">
      <alignment horizontal="center" vertical="center"/>
      <protection locked="0"/>
    </xf>
    <xf numFmtId="1" fontId="16" fillId="13" borderId="55" xfId="2" applyNumberFormat="1" applyFont="1" applyFill="1" applyBorder="1" applyAlignment="1" applyProtection="1">
      <alignment horizontal="center" vertical="center"/>
      <protection locked="0"/>
    </xf>
    <xf numFmtId="1" fontId="16" fillId="13" borderId="56" xfId="2" applyNumberFormat="1" applyFont="1" applyFill="1" applyBorder="1" applyAlignment="1" applyProtection="1">
      <alignment horizontal="center" vertical="center"/>
      <protection locked="0"/>
    </xf>
    <xf numFmtId="1" fontId="16" fillId="13" borderId="57" xfId="2" applyNumberFormat="1" applyFont="1" applyFill="1" applyBorder="1" applyAlignment="1" applyProtection="1">
      <alignment horizontal="center" vertical="center"/>
      <protection locked="0"/>
    </xf>
    <xf numFmtId="167" fontId="4" fillId="8" borderId="29" xfId="2" applyNumberFormat="1" applyFill="1" applyBorder="1" applyAlignment="1" applyProtection="1">
      <alignment horizontal="left" vertical="center" shrinkToFit="1"/>
      <protection hidden="1"/>
    </xf>
    <xf numFmtId="1" fontId="4" fillId="4" borderId="0" xfId="2" applyNumberFormat="1" applyFill="1" applyAlignment="1" applyProtection="1">
      <alignment horizontal="right" vertical="center"/>
      <protection hidden="1"/>
    </xf>
    <xf numFmtId="1" fontId="4" fillId="4" borderId="2" xfId="2" applyNumberFormat="1" applyFill="1" applyBorder="1" applyAlignment="1" applyProtection="1">
      <alignment horizontal="right" vertical="center"/>
      <protection hidden="1"/>
    </xf>
    <xf numFmtId="170" fontId="14" fillId="0" borderId="1" xfId="2" applyNumberFormat="1" applyFont="1" applyBorder="1" applyAlignment="1" applyProtection="1">
      <alignment horizontal="center" vertical="center" textRotation="90" shrinkToFit="1"/>
      <protection hidden="1"/>
    </xf>
    <xf numFmtId="170" fontId="14" fillId="0" borderId="29" xfId="2" applyNumberFormat="1" applyFont="1" applyBorder="1" applyAlignment="1" applyProtection="1">
      <alignment horizontal="center" vertical="center" textRotation="90" shrinkToFit="1"/>
      <protection hidden="1"/>
    </xf>
    <xf numFmtId="2" fontId="16" fillId="0" borderId="53" xfId="2" applyNumberFormat="1" applyFont="1" applyBorder="1" applyAlignment="1" applyProtection="1">
      <alignment horizontal="left" vertical="center" wrapText="1"/>
      <protection locked="0"/>
    </xf>
    <xf numFmtId="2" fontId="16" fillId="0" borderId="0" xfId="2" applyNumberFormat="1" applyFont="1" applyAlignment="1" applyProtection="1">
      <alignment horizontal="left" vertical="center" wrapText="1"/>
      <protection locked="0"/>
    </xf>
    <xf numFmtId="0" fontId="16" fillId="5" borderId="50" xfId="2" applyFont="1" applyFill="1" applyBorder="1" applyAlignment="1" applyProtection="1">
      <alignment horizontal="center" vertical="center" wrapText="1"/>
      <protection hidden="1"/>
    </xf>
    <xf numFmtId="0" fontId="16" fillId="5" borderId="51" xfId="2" applyFont="1" applyFill="1" applyBorder="1" applyAlignment="1" applyProtection="1">
      <alignment horizontal="center" vertical="center" wrapText="1"/>
      <protection hidden="1"/>
    </xf>
    <xf numFmtId="0" fontId="16" fillId="5" borderId="52" xfId="2" applyFont="1" applyFill="1" applyBorder="1" applyAlignment="1" applyProtection="1">
      <alignment horizontal="center" vertical="center" wrapText="1"/>
      <protection hidden="1"/>
    </xf>
    <xf numFmtId="0" fontId="16" fillId="5" borderId="55" xfId="2" applyFont="1" applyFill="1" applyBorder="1" applyAlignment="1" applyProtection="1">
      <alignment horizontal="center" vertical="center" wrapText="1"/>
      <protection hidden="1"/>
    </xf>
    <xf numFmtId="0" fontId="16" fillId="5" borderId="56" xfId="2" applyFont="1" applyFill="1" applyBorder="1" applyAlignment="1" applyProtection="1">
      <alignment horizontal="center" vertical="center" wrapText="1"/>
      <protection hidden="1"/>
    </xf>
    <xf numFmtId="0" fontId="16" fillId="5" borderId="57" xfId="2" applyFont="1" applyFill="1" applyBorder="1" applyAlignment="1" applyProtection="1">
      <alignment horizontal="center" vertical="center" wrapText="1"/>
      <protection hidden="1"/>
    </xf>
    <xf numFmtId="0" fontId="10" fillId="0" borderId="50" xfId="2" applyFont="1" applyBorder="1" applyAlignment="1" applyProtection="1">
      <alignment horizontal="left" vertical="center" wrapText="1"/>
      <protection locked="0"/>
    </xf>
    <xf numFmtId="0" fontId="10" fillId="0" borderId="51" xfId="2" applyFont="1" applyBorder="1" applyAlignment="1" applyProtection="1">
      <alignment horizontal="left" vertical="center" wrapText="1"/>
      <protection locked="0"/>
    </xf>
    <xf numFmtId="0" fontId="10" fillId="0" borderId="52" xfId="2" applyFont="1" applyBorder="1" applyAlignment="1" applyProtection="1">
      <alignment horizontal="left" vertical="center" wrapText="1"/>
      <protection locked="0"/>
    </xf>
    <xf numFmtId="0" fontId="10" fillId="0" borderId="53" xfId="2" applyFont="1" applyBorder="1" applyAlignment="1" applyProtection="1">
      <alignment horizontal="left" vertical="center" wrapText="1"/>
      <protection locked="0"/>
    </xf>
    <xf numFmtId="0" fontId="10" fillId="0" borderId="0" xfId="2" applyFont="1" applyAlignment="1" applyProtection="1">
      <alignment horizontal="left" vertical="center" wrapText="1"/>
      <protection locked="0"/>
    </xf>
    <xf numFmtId="0" fontId="10" fillId="0" borderId="54" xfId="2" applyFont="1" applyBorder="1" applyAlignment="1" applyProtection="1">
      <alignment horizontal="left" vertical="center" wrapText="1"/>
      <protection locked="0"/>
    </xf>
    <xf numFmtId="0" fontId="10" fillId="0" borderId="91" xfId="2" applyFont="1" applyBorder="1" applyAlignment="1" applyProtection="1">
      <alignment horizontal="left" vertical="center" wrapText="1"/>
      <protection locked="0"/>
    </xf>
    <xf numFmtId="0" fontId="10" fillId="0" borderId="62" xfId="2" applyFont="1" applyBorder="1" applyAlignment="1" applyProtection="1">
      <alignment horizontal="left" vertical="center" wrapText="1"/>
      <protection locked="0"/>
    </xf>
    <xf numFmtId="0" fontId="10" fillId="0" borderId="92" xfId="2" applyFont="1" applyBorder="1" applyAlignment="1" applyProtection="1">
      <alignment horizontal="left" vertical="center" wrapText="1"/>
      <protection locked="0"/>
    </xf>
    <xf numFmtId="0" fontId="10" fillId="0" borderId="93" xfId="2" applyFont="1" applyBorder="1" applyAlignment="1" applyProtection="1">
      <alignment horizontal="left" vertical="center" wrapText="1"/>
      <protection locked="0"/>
    </xf>
    <xf numFmtId="0" fontId="10" fillId="0" borderId="94" xfId="2" applyFont="1" applyBorder="1" applyAlignment="1" applyProtection="1">
      <alignment horizontal="left" vertical="center" wrapText="1"/>
      <protection locked="0"/>
    </xf>
    <xf numFmtId="0" fontId="10" fillId="0" borderId="95" xfId="2" applyFont="1" applyBorder="1" applyAlignment="1" applyProtection="1">
      <alignment horizontal="left" vertical="center" wrapText="1"/>
      <protection locked="0"/>
    </xf>
    <xf numFmtId="0" fontId="69" fillId="0" borderId="22" xfId="2" applyFont="1" applyBorder="1" applyAlignment="1" applyProtection="1">
      <alignment horizontal="center" vertical="center" textRotation="90" shrinkToFit="1"/>
      <protection hidden="1"/>
    </xf>
    <xf numFmtId="0" fontId="69" fillId="0" borderId="3" xfId="2" applyFont="1" applyBorder="1" applyAlignment="1" applyProtection="1">
      <alignment horizontal="center" vertical="center" textRotation="90" shrinkToFit="1"/>
      <protection hidden="1"/>
    </xf>
    <xf numFmtId="0" fontId="69" fillId="0" borderId="1" xfId="2" applyFont="1" applyBorder="1" applyAlignment="1" applyProtection="1">
      <alignment horizontal="center" vertical="center" textRotation="90" shrinkToFit="1"/>
      <protection hidden="1"/>
    </xf>
    <xf numFmtId="0" fontId="53" fillId="7" borderId="0" xfId="2" applyFont="1" applyFill="1" applyAlignment="1" applyProtection="1">
      <alignment horizontal="center" vertical="center" textRotation="90"/>
      <protection hidden="1"/>
    </xf>
    <xf numFmtId="0" fontId="50" fillId="13" borderId="51" xfId="2" applyFont="1" applyFill="1" applyBorder="1" applyAlignment="1" applyProtection="1">
      <alignment horizontal="center" vertical="center"/>
      <protection hidden="1"/>
    </xf>
    <xf numFmtId="0" fontId="50" fillId="13" borderId="0" xfId="2" applyFont="1" applyFill="1" applyAlignment="1" applyProtection="1">
      <alignment horizontal="center" vertical="center"/>
      <protection hidden="1"/>
    </xf>
    <xf numFmtId="0" fontId="50" fillId="13" borderId="56" xfId="2" applyFont="1" applyFill="1" applyBorder="1" applyAlignment="1" applyProtection="1">
      <alignment horizontal="center" vertical="center"/>
      <protection hidden="1"/>
    </xf>
    <xf numFmtId="0" fontId="19" fillId="0" borderId="15" xfId="2" applyFont="1" applyBorder="1" applyAlignment="1" applyProtection="1">
      <alignment horizontal="center" vertical="center" shrinkToFit="1"/>
      <protection hidden="1"/>
    </xf>
    <xf numFmtId="0" fontId="19" fillId="0" borderId="16" xfId="2" applyFont="1" applyBorder="1" applyAlignment="1" applyProtection="1">
      <alignment horizontal="center" vertical="center" shrinkToFit="1"/>
      <protection hidden="1"/>
    </xf>
    <xf numFmtId="0" fontId="19" fillId="0" borderId="14" xfId="2" applyFont="1" applyBorder="1" applyAlignment="1" applyProtection="1">
      <alignment horizontal="center" vertical="center" shrinkToFit="1"/>
      <protection hidden="1"/>
    </xf>
    <xf numFmtId="0" fontId="14" fillId="0" borderId="12" xfId="2" applyFont="1" applyBorder="1" applyAlignment="1" applyProtection="1">
      <alignment horizontal="center" vertical="center" shrinkToFit="1"/>
      <protection locked="0"/>
    </xf>
    <xf numFmtId="0" fontId="14" fillId="0" borderId="3" xfId="2" applyFont="1" applyBorder="1" applyAlignment="1" applyProtection="1">
      <alignment horizontal="center" vertical="center" shrinkToFit="1"/>
      <protection locked="0"/>
    </xf>
    <xf numFmtId="167" fontId="4" fillId="0" borderId="0" xfId="2" applyNumberFormat="1" applyAlignment="1" applyProtection="1">
      <alignment horizontal="center" vertical="center"/>
      <protection hidden="1"/>
    </xf>
    <xf numFmtId="167" fontId="4" fillId="0" borderId="0" xfId="2" applyNumberFormat="1" applyAlignment="1" applyProtection="1">
      <alignment horizontal="center" shrinkToFit="1"/>
      <protection hidden="1"/>
    </xf>
    <xf numFmtId="0" fontId="12" fillId="0" borderId="19" xfId="2" applyFont="1" applyBorder="1" applyAlignment="1" applyProtection="1">
      <alignment horizontal="center" vertical="center"/>
      <protection hidden="1"/>
    </xf>
    <xf numFmtId="0" fontId="12" fillId="0" borderId="20" xfId="2" applyFont="1" applyBorder="1" applyAlignment="1" applyProtection="1">
      <alignment horizontal="center" vertical="center"/>
      <protection hidden="1"/>
    </xf>
    <xf numFmtId="0" fontId="12" fillId="0" borderId="21" xfId="2" applyFont="1" applyBorder="1" applyAlignment="1" applyProtection="1">
      <alignment horizontal="center" vertical="center"/>
      <protection hidden="1"/>
    </xf>
    <xf numFmtId="0" fontId="12" fillId="0" borderId="24" xfId="2" applyFont="1" applyBorder="1" applyAlignment="1" applyProtection="1">
      <alignment horizontal="center" vertical="center"/>
      <protection hidden="1"/>
    </xf>
    <xf numFmtId="0" fontId="12" fillId="0" borderId="0" xfId="2" applyFont="1" applyAlignment="1" applyProtection="1">
      <alignment horizontal="center" vertical="center"/>
      <protection hidden="1"/>
    </xf>
    <xf numFmtId="0" fontId="12" fillId="0" borderId="2" xfId="2" applyFont="1" applyBorder="1" applyAlignment="1" applyProtection="1">
      <alignment horizontal="center" vertical="center"/>
      <protection hidden="1"/>
    </xf>
    <xf numFmtId="0" fontId="12" fillId="0" borderId="26" xfId="2" applyFont="1" applyBorder="1" applyAlignment="1" applyProtection="1">
      <alignment horizontal="center" vertical="center"/>
      <protection hidden="1"/>
    </xf>
    <xf numFmtId="0" fontId="12" fillId="0" borderId="9" xfId="2" applyFont="1" applyBorder="1" applyAlignment="1" applyProtection="1">
      <alignment horizontal="center" vertical="center"/>
      <protection hidden="1"/>
    </xf>
    <xf numFmtId="0" fontId="12" fillId="0" borderId="8" xfId="2" applyFont="1" applyBorder="1" applyAlignment="1" applyProtection="1">
      <alignment horizontal="center" vertical="center"/>
      <protection hidden="1"/>
    </xf>
    <xf numFmtId="0" fontId="19" fillId="0" borderId="22" xfId="2" applyFont="1" applyBorder="1" applyAlignment="1" applyProtection="1">
      <alignment horizontal="center" vertical="center" shrinkToFit="1"/>
      <protection hidden="1"/>
    </xf>
    <xf numFmtId="0" fontId="12" fillId="0" borderId="29" xfId="2" applyFont="1" applyBorder="1" applyAlignment="1" applyProtection="1">
      <alignment horizontal="center" vertical="center"/>
      <protection hidden="1"/>
    </xf>
    <xf numFmtId="0" fontId="14" fillId="0" borderId="1" xfId="2" applyFont="1" applyBorder="1" applyAlignment="1" applyProtection="1">
      <alignment horizontal="center" vertical="center" shrinkToFit="1"/>
      <protection locked="0"/>
    </xf>
    <xf numFmtId="0" fontId="56" fillId="0" borderId="73" xfId="2" applyFont="1" applyBorder="1" applyAlignment="1" applyProtection="1">
      <alignment horizontal="center" vertical="center" textRotation="90" shrinkToFit="1"/>
      <protection hidden="1"/>
    </xf>
    <xf numFmtId="0" fontId="56" fillId="0" borderId="72" xfId="2" applyFont="1" applyBorder="1" applyAlignment="1" applyProtection="1">
      <alignment horizontal="center" vertical="center" textRotation="90" shrinkToFit="1"/>
      <protection hidden="1"/>
    </xf>
    <xf numFmtId="0" fontId="56" fillId="0" borderId="32" xfId="2" applyFont="1" applyBorder="1" applyAlignment="1" applyProtection="1">
      <alignment horizontal="center" vertical="center" textRotation="90" shrinkToFit="1"/>
      <protection hidden="1"/>
    </xf>
    <xf numFmtId="0" fontId="49" fillId="0" borderId="46" xfId="2" applyFont="1" applyBorder="1" applyAlignment="1" applyProtection="1">
      <alignment horizontal="center" vertical="center" shrinkToFit="1"/>
      <protection locked="0"/>
    </xf>
    <xf numFmtId="0" fontId="49" fillId="0" borderId="20" xfId="2" applyFont="1" applyBorder="1" applyAlignment="1" applyProtection="1">
      <alignment horizontal="center" vertical="center" shrinkToFit="1"/>
      <protection locked="0"/>
    </xf>
    <xf numFmtId="0" fontId="49" fillId="0" borderId="21" xfId="2" applyFont="1" applyBorder="1" applyAlignment="1" applyProtection="1">
      <alignment horizontal="center" vertical="center" shrinkToFit="1"/>
      <protection locked="0"/>
    </xf>
    <xf numFmtId="0" fontId="49" fillId="0" borderId="10" xfId="2" applyFont="1" applyBorder="1" applyAlignment="1" applyProtection="1">
      <alignment horizontal="center" vertical="center" shrinkToFit="1"/>
      <protection locked="0"/>
    </xf>
    <xf numFmtId="0" fontId="49" fillId="0" borderId="9" xfId="2" applyFont="1" applyBorder="1" applyAlignment="1" applyProtection="1">
      <alignment horizontal="center" vertical="center" shrinkToFit="1"/>
      <protection locked="0"/>
    </xf>
    <xf numFmtId="0" fontId="49" fillId="0" borderId="8" xfId="2" applyFont="1" applyBorder="1" applyAlignment="1" applyProtection="1">
      <alignment horizontal="center" vertical="center" shrinkToFit="1"/>
      <protection locked="0"/>
    </xf>
    <xf numFmtId="0" fontId="49" fillId="0" borderId="46" xfId="2" applyFont="1" applyBorder="1" applyAlignment="1" applyProtection="1">
      <alignment horizontal="center" vertical="center" shrinkToFit="1"/>
      <protection hidden="1"/>
    </xf>
    <xf numFmtId="0" fontId="49" fillId="0" borderId="20" xfId="2" applyFont="1" applyBorder="1" applyAlignment="1" applyProtection="1">
      <alignment horizontal="center" vertical="center" shrinkToFit="1"/>
      <protection hidden="1"/>
    </xf>
    <xf numFmtId="0" fontId="49" fillId="0" borderId="21" xfId="2" applyFont="1" applyBorder="1" applyAlignment="1" applyProtection="1">
      <alignment horizontal="center" vertical="center" shrinkToFit="1"/>
      <protection hidden="1"/>
    </xf>
    <xf numFmtId="0" fontId="49" fillId="0" borderId="10" xfId="2" applyFont="1" applyBorder="1" applyAlignment="1" applyProtection="1">
      <alignment horizontal="center" vertical="center" shrinkToFit="1"/>
      <protection hidden="1"/>
    </xf>
    <xf numFmtId="0" fontId="49" fillId="0" borderId="9" xfId="2" applyFont="1" applyBorder="1" applyAlignment="1" applyProtection="1">
      <alignment horizontal="center" vertical="center" shrinkToFit="1"/>
      <protection hidden="1"/>
    </xf>
    <xf numFmtId="0" fontId="49" fillId="0" borderId="8" xfId="2" applyFont="1" applyBorder="1" applyAlignment="1" applyProtection="1">
      <alignment horizontal="center" vertical="center" shrinkToFit="1"/>
      <protection hidden="1"/>
    </xf>
    <xf numFmtId="0" fontId="14" fillId="0" borderId="1" xfId="2" applyFont="1" applyBorder="1" applyAlignment="1" applyProtection="1">
      <alignment horizontal="center" vertical="center" shrinkToFit="1"/>
      <protection hidden="1"/>
    </xf>
    <xf numFmtId="0" fontId="14" fillId="0" borderId="12" xfId="2" applyFont="1" applyBorder="1" applyAlignment="1" applyProtection="1">
      <alignment horizontal="center" vertical="center" textRotation="90" shrinkToFit="1"/>
      <protection hidden="1"/>
    </xf>
    <xf numFmtId="0" fontId="14" fillId="0" borderId="11" xfId="2" applyFont="1" applyBorder="1" applyAlignment="1" applyProtection="1">
      <alignment horizontal="center" vertical="center" textRotation="90" shrinkToFit="1"/>
      <protection hidden="1"/>
    </xf>
    <xf numFmtId="0" fontId="14" fillId="0" borderId="42" xfId="2" applyFont="1" applyBorder="1" applyAlignment="1" applyProtection="1">
      <alignment horizontal="center" vertical="center" textRotation="90" shrinkToFit="1"/>
      <protection hidden="1"/>
    </xf>
    <xf numFmtId="0" fontId="14" fillId="0" borderId="27" xfId="2" applyFont="1" applyBorder="1" applyAlignment="1" applyProtection="1">
      <alignment horizontal="center" vertical="center" shrinkToFit="1"/>
      <protection locked="0"/>
    </xf>
    <xf numFmtId="0" fontId="44" fillId="0" borderId="0" xfId="2" applyFont="1" applyAlignment="1" applyProtection="1">
      <alignment horizontal="center" textRotation="90"/>
      <protection hidden="1"/>
    </xf>
    <xf numFmtId="0" fontId="55" fillId="0" borderId="33" xfId="2" applyFont="1" applyBorder="1" applyAlignment="1" applyProtection="1">
      <alignment horizontal="center" vertical="center" wrapText="1"/>
      <protection locked="0"/>
    </xf>
    <xf numFmtId="0" fontId="55" fillId="0" borderId="22" xfId="2" applyFont="1" applyBorder="1" applyAlignment="1" applyProtection="1">
      <alignment horizontal="center" vertical="center" wrapText="1"/>
      <protection locked="0"/>
    </xf>
    <xf numFmtId="0" fontId="69" fillId="0" borderId="23" xfId="2" applyFont="1" applyBorder="1" applyAlignment="1" applyProtection="1">
      <alignment horizontal="center" vertical="center" textRotation="90" shrinkToFit="1"/>
      <protection hidden="1"/>
    </xf>
    <xf numFmtId="0" fontId="69" fillId="0" borderId="25" xfId="2" applyFont="1" applyBorder="1" applyAlignment="1" applyProtection="1">
      <alignment horizontal="center" vertical="center" textRotation="90" shrinkToFit="1"/>
      <protection hidden="1"/>
    </xf>
    <xf numFmtId="0" fontId="55" fillId="0" borderId="22" xfId="2" applyFont="1" applyBorder="1" applyAlignment="1" applyProtection="1">
      <alignment horizontal="center" vertical="center" wrapText="1"/>
      <protection hidden="1"/>
    </xf>
    <xf numFmtId="0" fontId="81" fillId="0" borderId="0" xfId="2" applyFont="1" applyAlignment="1" applyProtection="1">
      <alignment horizontal="left" vertical="center" wrapText="1"/>
      <protection hidden="1"/>
    </xf>
    <xf numFmtId="0" fontId="94" fillId="0" borderId="0" xfId="2" applyFont="1" applyAlignment="1" applyProtection="1">
      <alignment horizontal="left" vertical="center" wrapText="1"/>
      <protection hidden="1"/>
    </xf>
    <xf numFmtId="0" fontId="50" fillId="13" borderId="0" xfId="2" applyFont="1" applyFill="1" applyBorder="1" applyAlignment="1" applyProtection="1">
      <alignment horizontal="center" vertical="center"/>
      <protection hidden="1"/>
    </xf>
    <xf numFmtId="0" fontId="16" fillId="5" borderId="98" xfId="2" applyFont="1" applyFill="1" applyBorder="1" applyAlignment="1" applyProtection="1">
      <alignment horizontal="center" vertical="center" wrapText="1"/>
      <protection hidden="1"/>
    </xf>
    <xf numFmtId="0" fontId="16" fillId="5" borderId="99" xfId="2" applyFont="1" applyFill="1" applyBorder="1" applyAlignment="1" applyProtection="1">
      <alignment horizontal="center" vertical="center" wrapText="1"/>
      <protection hidden="1"/>
    </xf>
    <xf numFmtId="0" fontId="16" fillId="5" borderId="100" xfId="2" applyFont="1" applyFill="1" applyBorder="1" applyAlignment="1" applyProtection="1">
      <alignment horizontal="center" vertical="center" wrapText="1"/>
      <protection hidden="1"/>
    </xf>
    <xf numFmtId="0" fontId="16" fillId="5" borderId="101" xfId="2" applyFont="1" applyFill="1" applyBorder="1" applyAlignment="1" applyProtection="1">
      <alignment horizontal="center" vertical="center" wrapText="1"/>
      <protection hidden="1"/>
    </xf>
    <xf numFmtId="0" fontId="16" fillId="5" borderId="102" xfId="2" applyFont="1" applyFill="1" applyBorder="1" applyAlignment="1" applyProtection="1">
      <alignment horizontal="center" vertical="center" wrapText="1"/>
      <protection hidden="1"/>
    </xf>
    <xf numFmtId="0" fontId="16" fillId="5" borderId="103" xfId="2" applyFont="1" applyFill="1" applyBorder="1" applyAlignment="1" applyProtection="1">
      <alignment horizontal="center" vertical="center" wrapText="1"/>
      <protection hidden="1"/>
    </xf>
    <xf numFmtId="0" fontId="94" fillId="0" borderId="54" xfId="2" applyFont="1" applyBorder="1" applyAlignment="1" applyProtection="1">
      <alignment horizontal="left" vertical="center" wrapText="1"/>
      <protection hidden="1"/>
    </xf>
    <xf numFmtId="0" fontId="96" fillId="0" borderId="50" xfId="2" applyFont="1" applyBorder="1" applyAlignment="1" applyProtection="1">
      <alignment horizontal="left" vertical="center"/>
      <protection hidden="1"/>
    </xf>
    <xf numFmtId="0" fontId="96" fillId="0" borderId="52" xfId="2" applyFont="1" applyBorder="1" applyAlignment="1" applyProtection="1">
      <alignment horizontal="left" vertical="center"/>
      <protection hidden="1"/>
    </xf>
    <xf numFmtId="0" fontId="96" fillId="0" borderId="53" xfId="2" applyFont="1" applyBorder="1" applyAlignment="1" applyProtection="1">
      <alignment horizontal="left" vertical="center" wrapText="1"/>
      <protection hidden="1"/>
    </xf>
    <xf numFmtId="0" fontId="96" fillId="0" borderId="54" xfId="2" applyFont="1" applyBorder="1" applyAlignment="1" applyProtection="1">
      <alignment horizontal="left" vertical="center" wrapText="1"/>
      <protection hidden="1"/>
    </xf>
    <xf numFmtId="0" fontId="10" fillId="0" borderId="91" xfId="2" applyFont="1" applyBorder="1" applyAlignment="1" applyProtection="1">
      <alignment horizontal="left" vertical="center"/>
      <protection hidden="1"/>
    </xf>
    <xf numFmtId="0" fontId="10" fillId="0" borderId="92" xfId="2" applyFont="1" applyBorder="1" applyAlignment="1" applyProtection="1">
      <alignment horizontal="left" vertical="center"/>
      <protection hidden="1"/>
    </xf>
    <xf numFmtId="0" fontId="10" fillId="0" borderId="96" xfId="2" applyFont="1" applyBorder="1" applyAlignment="1" applyProtection="1">
      <alignment horizontal="left" vertical="center" wrapText="1"/>
      <protection hidden="1"/>
    </xf>
    <xf numFmtId="0" fontId="10" fillId="0" borderId="61" xfId="2" applyFont="1" applyBorder="1" applyAlignment="1" applyProtection="1">
      <alignment horizontal="left" vertical="center" wrapText="1"/>
      <protection hidden="1"/>
    </xf>
    <xf numFmtId="0" fontId="16" fillId="13" borderId="50" xfId="2" applyFont="1" applyFill="1" applyBorder="1" applyAlignment="1" applyProtection="1">
      <alignment horizontal="center" vertical="center"/>
      <protection locked="0"/>
    </xf>
    <xf numFmtId="0" fontId="16" fillId="13" borderId="51" xfId="2" applyFont="1" applyFill="1" applyBorder="1" applyAlignment="1" applyProtection="1">
      <alignment horizontal="center" vertical="center"/>
      <protection locked="0"/>
    </xf>
    <xf numFmtId="0" fontId="16" fillId="13" borderId="52" xfId="2" applyFont="1" applyFill="1" applyBorder="1" applyAlignment="1" applyProtection="1">
      <alignment horizontal="center" vertical="center"/>
      <protection locked="0"/>
    </xf>
    <xf numFmtId="0" fontId="16" fillId="13" borderId="53" xfId="2" applyFont="1" applyFill="1" applyBorder="1" applyAlignment="1" applyProtection="1">
      <alignment horizontal="center" vertical="center"/>
      <protection locked="0"/>
    </xf>
    <xf numFmtId="0" fontId="16" fillId="13" borderId="0" xfId="2" applyFont="1" applyFill="1" applyAlignment="1" applyProtection="1">
      <alignment horizontal="center" vertical="center"/>
      <protection locked="0"/>
    </xf>
    <xf numFmtId="0" fontId="16" fillId="13" borderId="54" xfId="2" applyFont="1" applyFill="1" applyBorder="1" applyAlignment="1" applyProtection="1">
      <alignment horizontal="center" vertical="center"/>
      <protection locked="0"/>
    </xf>
    <xf numFmtId="0" fontId="10" fillId="0" borderId="101" xfId="2" applyFont="1" applyBorder="1" applyAlignment="1" applyProtection="1">
      <alignment horizontal="left" vertical="center" wrapText="1"/>
      <protection locked="0"/>
    </xf>
    <xf numFmtId="0" fontId="10" fillId="0" borderId="102" xfId="2" applyFont="1" applyBorder="1" applyAlignment="1" applyProtection="1">
      <alignment horizontal="left" vertical="center" wrapText="1"/>
      <protection locked="0"/>
    </xf>
    <xf numFmtId="0" fontId="10" fillId="0" borderId="103" xfId="2" applyFont="1" applyBorder="1" applyAlignment="1" applyProtection="1">
      <alignment horizontal="left" vertical="center" wrapText="1"/>
      <protection locked="0"/>
    </xf>
    <xf numFmtId="0" fontId="10" fillId="0" borderId="91" xfId="2" applyFont="1" applyBorder="1" applyAlignment="1" applyProtection="1">
      <alignment horizontal="left" vertical="center" wrapText="1"/>
      <protection hidden="1"/>
    </xf>
    <xf numFmtId="0" fontId="10" fillId="0" borderId="92" xfId="2" applyFont="1" applyBorder="1" applyAlignment="1" applyProtection="1">
      <alignment horizontal="left" vertical="center" wrapText="1"/>
      <protection hidden="1"/>
    </xf>
    <xf numFmtId="0" fontId="10" fillId="0" borderId="93" xfId="2" applyFont="1" applyBorder="1" applyAlignment="1" applyProtection="1">
      <alignment horizontal="left" vertical="center" wrapText="1"/>
      <protection hidden="1"/>
    </xf>
    <xf numFmtId="0" fontId="10" fillId="0" borderId="95" xfId="2" applyFont="1" applyBorder="1" applyAlignment="1" applyProtection="1">
      <alignment horizontal="left" vertical="center" wrapText="1"/>
      <protection hidden="1"/>
    </xf>
    <xf numFmtId="0" fontId="77" fillId="0" borderId="53" xfId="2" applyFont="1" applyBorder="1" applyAlignment="1" applyProtection="1">
      <alignment horizontal="left" vertical="center" wrapText="1"/>
      <protection hidden="1"/>
    </xf>
    <xf numFmtId="0" fontId="77" fillId="0" borderId="54" xfId="2" applyFont="1" applyBorder="1" applyAlignment="1" applyProtection="1">
      <alignment horizontal="left" vertical="center" wrapText="1"/>
      <protection hidden="1"/>
    </xf>
    <xf numFmtId="0" fontId="77" fillId="0" borderId="55" xfId="2" applyFont="1" applyBorder="1" applyAlignment="1" applyProtection="1">
      <alignment horizontal="left" vertical="center" wrapText="1"/>
      <protection hidden="1"/>
    </xf>
    <xf numFmtId="0" fontId="77" fillId="0" borderId="57" xfId="2" applyFont="1" applyBorder="1" applyAlignment="1" applyProtection="1">
      <alignment horizontal="left" vertical="center" wrapText="1"/>
      <protection hidden="1"/>
    </xf>
    <xf numFmtId="0" fontId="12" fillId="0" borderId="53" xfId="2" applyFont="1" applyBorder="1" applyAlignment="1" applyProtection="1">
      <alignment horizontal="center" vertical="center"/>
      <protection hidden="1"/>
    </xf>
    <xf numFmtId="0" fontId="12" fillId="0" borderId="54" xfId="2" applyFont="1" applyBorder="1" applyAlignment="1" applyProtection="1">
      <alignment horizontal="center" vertical="center"/>
      <protection hidden="1"/>
    </xf>
    <xf numFmtId="0" fontId="96" fillId="0" borderId="53" xfId="2" applyFont="1" applyBorder="1" applyAlignment="1" applyProtection="1">
      <alignment horizontal="center" vertical="center" wrapText="1"/>
      <protection hidden="1"/>
    </xf>
    <xf numFmtId="0" fontId="96" fillId="0" borderId="54" xfId="2" applyFont="1" applyBorder="1" applyAlignment="1" applyProtection="1">
      <alignment horizontal="center" vertical="center" wrapText="1"/>
      <protection hidden="1"/>
    </xf>
    <xf numFmtId="0" fontId="10" fillId="0" borderId="93" xfId="2" applyFont="1" applyBorder="1" applyAlignment="1" applyProtection="1">
      <alignment horizontal="left" vertical="center"/>
      <protection hidden="1"/>
    </xf>
    <xf numFmtId="0" fontId="10" fillId="0" borderId="95" xfId="2" applyFont="1" applyBorder="1" applyAlignment="1" applyProtection="1">
      <alignment horizontal="left" vertical="center"/>
      <protection hidden="1"/>
    </xf>
    <xf numFmtId="0" fontId="44" fillId="0" borderId="14" xfId="2" applyFont="1" applyBorder="1" applyAlignment="1" applyProtection="1">
      <alignment horizontal="center" textRotation="90"/>
      <protection hidden="1"/>
    </xf>
    <xf numFmtId="0" fontId="13" fillId="0" borderId="33" xfId="2" applyFont="1" applyBorder="1" applyAlignment="1" applyProtection="1">
      <alignment horizontal="left" vertical="top"/>
      <protection hidden="1"/>
    </xf>
    <xf numFmtId="0" fontId="13" fillId="0" borderId="22" xfId="2" applyFont="1" applyBorder="1" applyAlignment="1" applyProtection="1">
      <alignment horizontal="left" vertical="top"/>
      <protection hidden="1"/>
    </xf>
    <xf numFmtId="0" fontId="12" fillId="0" borderId="34" xfId="2" applyFont="1" applyBorder="1" applyAlignment="1" applyProtection="1">
      <alignment horizontal="center" vertical="center"/>
      <protection hidden="1"/>
    </xf>
    <xf numFmtId="0" fontId="12" fillId="0" borderId="16" xfId="2" applyFont="1" applyBorder="1" applyAlignment="1" applyProtection="1">
      <alignment horizontal="center" vertical="center"/>
      <protection hidden="1"/>
    </xf>
    <xf numFmtId="0" fontId="12" fillId="0" borderId="14" xfId="2" applyFont="1" applyBorder="1" applyAlignment="1" applyProtection="1">
      <alignment horizontal="center" vertical="center"/>
      <protection hidden="1"/>
    </xf>
    <xf numFmtId="0" fontId="67" fillId="15" borderId="53" xfId="2" applyFont="1" applyFill="1" applyBorder="1" applyAlignment="1" applyProtection="1">
      <alignment horizontal="center"/>
      <protection hidden="1"/>
    </xf>
    <xf numFmtId="0" fontId="67" fillId="15" borderId="54" xfId="2" applyFont="1" applyFill="1" applyBorder="1" applyAlignment="1" applyProtection="1">
      <alignment horizontal="center"/>
      <protection hidden="1"/>
    </xf>
    <xf numFmtId="0" fontId="49" fillId="0" borderId="15" xfId="2" applyFont="1" applyBorder="1" applyAlignment="1" applyProtection="1">
      <alignment horizontal="center" vertical="center" wrapText="1"/>
      <protection locked="0"/>
    </xf>
    <xf numFmtId="0" fontId="49" fillId="0" borderId="16" xfId="2" applyFont="1" applyBorder="1" applyAlignment="1" applyProtection="1">
      <alignment horizontal="center" vertical="center" wrapText="1"/>
      <protection locked="0"/>
    </xf>
    <xf numFmtId="0" fontId="49" fillId="0" borderId="14" xfId="2" applyFont="1" applyBorder="1" applyAlignment="1" applyProtection="1">
      <alignment horizontal="center" vertical="center" wrapText="1"/>
      <protection locked="0"/>
    </xf>
    <xf numFmtId="0" fontId="49" fillId="0" borderId="34" xfId="2" applyFont="1" applyBorder="1" applyAlignment="1" applyProtection="1">
      <alignment horizontal="center" vertical="center" wrapText="1"/>
      <protection locked="0"/>
    </xf>
    <xf numFmtId="0" fontId="50" fillId="15" borderId="50" xfId="2" applyFont="1" applyFill="1" applyBorder="1" applyAlignment="1" applyProtection="1">
      <alignment horizontal="center" vertical="center"/>
      <protection hidden="1"/>
    </xf>
    <xf numFmtId="0" fontId="50" fillId="15" borderId="52" xfId="2" applyFont="1" applyFill="1" applyBorder="1" applyAlignment="1" applyProtection="1">
      <alignment horizontal="center" vertical="center"/>
      <protection hidden="1"/>
    </xf>
    <xf numFmtId="0" fontId="50" fillId="15" borderId="53" xfId="2" applyFont="1" applyFill="1" applyBorder="1" applyAlignment="1" applyProtection="1">
      <alignment horizontal="center" vertical="center"/>
      <protection hidden="1"/>
    </xf>
    <xf numFmtId="0" fontId="50" fillId="15" borderId="54" xfId="2" applyFont="1" applyFill="1" applyBorder="1" applyAlignment="1" applyProtection="1">
      <alignment horizontal="center" vertical="center"/>
      <protection hidden="1"/>
    </xf>
    <xf numFmtId="0" fontId="69" fillId="0" borderId="32" xfId="2" applyFont="1" applyBorder="1" applyAlignment="1" applyProtection="1">
      <alignment horizontal="center" vertical="center" textRotation="90" shrinkToFit="1"/>
      <protection hidden="1"/>
    </xf>
    <xf numFmtId="0" fontId="44" fillId="7" borderId="0" xfId="2" applyFont="1" applyFill="1" applyAlignment="1" applyProtection="1">
      <alignment horizontal="center" textRotation="90"/>
      <protection hidden="1"/>
    </xf>
    <xf numFmtId="1" fontId="56" fillId="0" borderId="75" xfId="2" applyNumberFormat="1" applyFont="1" applyBorder="1" applyAlignment="1" applyProtection="1">
      <alignment horizontal="center" vertical="center" textRotation="90" shrinkToFit="1"/>
      <protection hidden="1"/>
    </xf>
    <xf numFmtId="1" fontId="56" fillId="0" borderId="76" xfId="2" applyNumberFormat="1" applyFont="1" applyBorder="1" applyAlignment="1" applyProtection="1">
      <alignment horizontal="center" vertical="center" textRotation="90" shrinkToFit="1"/>
      <protection hidden="1"/>
    </xf>
    <xf numFmtId="0" fontId="70" fillId="0" borderId="1" xfId="2" applyFont="1" applyBorder="1" applyAlignment="1" applyProtection="1">
      <alignment horizontal="center" vertical="center" shrinkToFit="1"/>
      <protection hidden="1"/>
    </xf>
    <xf numFmtId="1" fontId="56" fillId="0" borderId="23" xfId="2" applyNumberFormat="1" applyFont="1" applyBorder="1" applyAlignment="1" applyProtection="1">
      <alignment horizontal="center" vertical="center" textRotation="90" shrinkToFit="1"/>
      <protection hidden="1"/>
    </xf>
    <xf numFmtId="1" fontId="56" fillId="0" borderId="32" xfId="2" applyNumberFormat="1" applyFont="1" applyBorder="1" applyAlignment="1" applyProtection="1">
      <alignment horizontal="center" vertical="center" textRotation="90" shrinkToFit="1"/>
      <protection hidden="1"/>
    </xf>
    <xf numFmtId="1" fontId="56" fillId="0" borderId="25" xfId="2" applyNumberFormat="1" applyFont="1" applyBorder="1" applyAlignment="1" applyProtection="1">
      <alignment horizontal="center" vertical="center" textRotation="90" shrinkToFit="1"/>
      <protection hidden="1"/>
    </xf>
    <xf numFmtId="0" fontId="51" fillId="15" borderId="50" xfId="2" applyFont="1" applyFill="1" applyBorder="1" applyAlignment="1" applyProtection="1">
      <alignment horizontal="center" vertical="center"/>
      <protection hidden="1"/>
    </xf>
    <xf numFmtId="0" fontId="51" fillId="15" borderId="51" xfId="2" applyFont="1" applyFill="1" applyBorder="1" applyAlignment="1" applyProtection="1">
      <alignment horizontal="center" vertical="center"/>
      <protection hidden="1"/>
    </xf>
    <xf numFmtId="0" fontId="51" fillId="15" borderId="52" xfId="2" applyFont="1" applyFill="1" applyBorder="1" applyAlignment="1" applyProtection="1">
      <alignment horizontal="center" vertical="center"/>
      <protection hidden="1"/>
    </xf>
    <xf numFmtId="0" fontId="51" fillId="15" borderId="55" xfId="2" applyFont="1" applyFill="1" applyBorder="1" applyAlignment="1" applyProtection="1">
      <alignment horizontal="center" vertical="center"/>
      <protection hidden="1"/>
    </xf>
    <xf numFmtId="0" fontId="51" fillId="15" borderId="56" xfId="2" applyFont="1" applyFill="1" applyBorder="1" applyAlignment="1" applyProtection="1">
      <alignment horizontal="center" vertical="center"/>
      <protection hidden="1"/>
    </xf>
    <xf numFmtId="0" fontId="51" fillId="15" borderId="57" xfId="2" applyFont="1" applyFill="1" applyBorder="1" applyAlignment="1" applyProtection="1">
      <alignment horizontal="center" vertical="center"/>
      <protection hidden="1"/>
    </xf>
    <xf numFmtId="0" fontId="80" fillId="15" borderId="50" xfId="2" applyFont="1" applyFill="1" applyBorder="1" applyAlignment="1" applyProtection="1">
      <alignment horizontal="center" vertical="center" wrapText="1"/>
      <protection hidden="1"/>
    </xf>
    <xf numFmtId="0" fontId="80" fillId="15" borderId="51" xfId="2" applyFont="1" applyFill="1" applyBorder="1" applyAlignment="1" applyProtection="1">
      <alignment horizontal="center" vertical="center" wrapText="1"/>
      <protection hidden="1"/>
    </xf>
    <xf numFmtId="0" fontId="80" fillId="15" borderId="52" xfId="2" applyFont="1" applyFill="1" applyBorder="1" applyAlignment="1" applyProtection="1">
      <alignment horizontal="center" vertical="center" wrapText="1"/>
      <protection hidden="1"/>
    </xf>
    <xf numFmtId="0" fontId="80" fillId="15" borderId="53" xfId="2" applyFont="1" applyFill="1" applyBorder="1" applyAlignment="1" applyProtection="1">
      <alignment horizontal="center" vertical="center" wrapText="1"/>
      <protection hidden="1"/>
    </xf>
    <xf numFmtId="0" fontId="80" fillId="15" borderId="0" xfId="2" applyFont="1" applyFill="1" applyAlignment="1" applyProtection="1">
      <alignment horizontal="center" vertical="center" wrapText="1"/>
      <protection hidden="1"/>
    </xf>
    <xf numFmtId="0" fontId="80" fillId="15" borderId="54" xfId="2" applyFont="1" applyFill="1" applyBorder="1" applyAlignment="1" applyProtection="1">
      <alignment horizontal="center" vertical="center" wrapText="1"/>
      <protection hidden="1"/>
    </xf>
    <xf numFmtId="0" fontId="80" fillId="15" borderId="55" xfId="2" applyFont="1" applyFill="1" applyBorder="1" applyAlignment="1" applyProtection="1">
      <alignment horizontal="center" vertical="center" wrapText="1"/>
      <protection hidden="1"/>
    </xf>
    <xf numFmtId="0" fontId="80" fillId="15" borderId="56" xfId="2" applyFont="1" applyFill="1" applyBorder="1" applyAlignment="1" applyProtection="1">
      <alignment horizontal="center" vertical="center" wrapText="1"/>
      <protection hidden="1"/>
    </xf>
    <xf numFmtId="0" fontId="80" fillId="15" borderId="57" xfId="2" applyFont="1" applyFill="1" applyBorder="1" applyAlignment="1" applyProtection="1">
      <alignment horizontal="center" vertical="center" wrapText="1"/>
      <protection hidden="1"/>
    </xf>
    <xf numFmtId="0" fontId="14" fillId="0" borderId="22" xfId="2" applyFont="1" applyBorder="1" applyAlignment="1" applyProtection="1">
      <alignment horizontal="center" vertical="center" shrinkToFit="1"/>
      <protection hidden="1"/>
    </xf>
    <xf numFmtId="0" fontId="14" fillId="0" borderId="35" xfId="2" applyFont="1" applyBorder="1" applyAlignment="1" applyProtection="1">
      <alignment horizontal="center" vertical="center" shrinkToFit="1"/>
      <protection hidden="1"/>
    </xf>
    <xf numFmtId="0" fontId="14" fillId="0" borderId="36" xfId="2" applyFont="1" applyBorder="1" applyAlignment="1" applyProtection="1">
      <alignment horizontal="center" vertical="center" shrinkToFit="1"/>
      <protection hidden="1"/>
    </xf>
    <xf numFmtId="0" fontId="14" fillId="0" borderId="37" xfId="2" applyFont="1" applyBorder="1" applyAlignment="1" applyProtection="1">
      <alignment horizontal="center" vertical="center" shrinkToFit="1"/>
      <protection hidden="1"/>
    </xf>
    <xf numFmtId="0" fontId="12" fillId="0" borderId="42" xfId="2" applyFont="1" applyBorder="1" applyAlignment="1" applyProtection="1">
      <alignment horizontal="center" vertical="center"/>
      <protection hidden="1"/>
    </xf>
    <xf numFmtId="1" fontId="56" fillId="0" borderId="73" xfId="2" applyNumberFormat="1" applyFont="1" applyBorder="1" applyAlignment="1" applyProtection="1">
      <alignment horizontal="center" vertical="center" textRotation="90" shrinkToFit="1"/>
      <protection hidden="1"/>
    </xf>
    <xf numFmtId="1" fontId="56" fillId="0" borderId="72" xfId="2" applyNumberFormat="1" applyFont="1" applyBorder="1" applyAlignment="1" applyProtection="1">
      <alignment horizontal="center" vertical="center" textRotation="90" shrinkToFit="1"/>
      <protection hidden="1"/>
    </xf>
    <xf numFmtId="167" fontId="4" fillId="8" borderId="29" xfId="2" applyNumberFormat="1" applyFont="1" applyFill="1" applyBorder="1" applyAlignment="1" applyProtection="1">
      <alignment horizontal="left" vertical="center" shrinkToFit="1"/>
      <protection hidden="1"/>
    </xf>
    <xf numFmtId="167" fontId="4" fillId="12" borderId="1" xfId="2" applyNumberFormat="1" applyFont="1" applyFill="1" applyBorder="1" applyAlignment="1" applyProtection="1">
      <alignment horizontal="left" vertical="center" shrinkToFit="1"/>
      <protection hidden="1"/>
    </xf>
    <xf numFmtId="167" fontId="4" fillId="8" borderId="1" xfId="2" applyNumberFormat="1" applyFont="1" applyFill="1" applyBorder="1" applyAlignment="1" applyProtection="1">
      <alignment horizontal="left" vertical="center" shrinkToFit="1"/>
      <protection hidden="1"/>
    </xf>
    <xf numFmtId="167" fontId="4" fillId="12" borderId="15" xfId="2" applyNumberFormat="1" applyFont="1" applyFill="1" applyBorder="1" applyAlignment="1" applyProtection="1">
      <alignment horizontal="left" vertical="center" shrinkToFit="1"/>
      <protection hidden="1"/>
    </xf>
    <xf numFmtId="167" fontId="4" fillId="12" borderId="16" xfId="2" applyNumberFormat="1" applyFont="1" applyFill="1" applyBorder="1" applyAlignment="1" applyProtection="1">
      <alignment horizontal="left" vertical="center" shrinkToFit="1"/>
      <protection hidden="1"/>
    </xf>
    <xf numFmtId="167" fontId="4" fillId="12" borderId="14" xfId="2" applyNumberFormat="1" applyFont="1" applyFill="1" applyBorder="1" applyAlignment="1" applyProtection="1">
      <alignment horizontal="left" vertical="center" shrinkToFit="1"/>
      <protection hidden="1"/>
    </xf>
    <xf numFmtId="167" fontId="4" fillId="8" borderId="15" xfId="2" applyNumberFormat="1" applyFont="1" applyFill="1" applyBorder="1" applyAlignment="1" applyProtection="1">
      <alignment horizontal="left" vertical="center" shrinkToFit="1"/>
      <protection hidden="1"/>
    </xf>
    <xf numFmtId="167" fontId="4" fillId="8" borderId="16" xfId="2" applyNumberFormat="1" applyFont="1" applyFill="1" applyBorder="1" applyAlignment="1" applyProtection="1">
      <alignment horizontal="left" vertical="center" shrinkToFit="1"/>
      <protection hidden="1"/>
    </xf>
    <xf numFmtId="167" fontId="4" fillId="8" borderId="14" xfId="2" applyNumberFormat="1" applyFont="1" applyFill="1" applyBorder="1" applyAlignment="1" applyProtection="1">
      <alignment horizontal="left" vertical="center" shrinkToFit="1"/>
      <protection hidden="1"/>
    </xf>
    <xf numFmtId="167" fontId="4" fillId="8" borderId="35" xfId="2" applyNumberFormat="1" applyFont="1" applyFill="1" applyBorder="1" applyAlignment="1" applyProtection="1">
      <alignment horizontal="left" vertical="center" shrinkToFit="1"/>
      <protection hidden="1"/>
    </xf>
    <xf numFmtId="167" fontId="4" fillId="8" borderId="36" xfId="2" applyNumberFormat="1" applyFont="1" applyFill="1" applyBorder="1" applyAlignment="1" applyProtection="1">
      <alignment horizontal="left" vertical="center" shrinkToFit="1"/>
      <protection hidden="1"/>
    </xf>
    <xf numFmtId="167" fontId="4" fillId="8" borderId="37" xfId="2" applyNumberFormat="1" applyFont="1" applyFill="1" applyBorder="1" applyAlignment="1" applyProtection="1">
      <alignment horizontal="left" vertical="center" shrinkToFit="1"/>
      <protection hidden="1"/>
    </xf>
    <xf numFmtId="0" fontId="12" fillId="0" borderId="60" xfId="2" applyFont="1" applyBorder="1" applyAlignment="1" applyProtection="1">
      <alignment horizontal="center" vertical="center"/>
      <protection hidden="1"/>
    </xf>
    <xf numFmtId="0" fontId="12" fillId="0" borderId="44" xfId="2" applyFont="1" applyBorder="1" applyAlignment="1" applyProtection="1">
      <alignment horizontal="center" vertical="center"/>
      <protection hidden="1"/>
    </xf>
    <xf numFmtId="0" fontId="12" fillId="0" borderId="45" xfId="2" applyFont="1" applyBorder="1" applyAlignment="1" applyProtection="1">
      <alignment horizontal="center" vertical="center"/>
      <protection hidden="1"/>
    </xf>
    <xf numFmtId="0" fontId="7" fillId="0" borderId="0" xfId="2" applyFont="1" applyAlignment="1" applyProtection="1">
      <alignment horizontal="right"/>
      <protection hidden="1"/>
    </xf>
    <xf numFmtId="0" fontId="7" fillId="0" borderId="2" xfId="2" applyFont="1" applyBorder="1" applyAlignment="1" applyProtection="1">
      <alignment horizontal="right"/>
      <protection hidden="1"/>
    </xf>
    <xf numFmtId="167" fontId="4" fillId="0" borderId="1" xfId="2" applyNumberFormat="1" applyFont="1" applyBorder="1" applyAlignment="1" applyProtection="1">
      <alignment horizontal="left" vertical="center" shrinkToFit="1"/>
      <protection hidden="1"/>
    </xf>
    <xf numFmtId="0" fontId="50" fillId="15" borderId="55" xfId="2" applyFont="1" applyFill="1" applyBorder="1" applyAlignment="1" applyProtection="1">
      <alignment horizontal="center" vertical="center"/>
      <protection hidden="1"/>
    </xf>
    <xf numFmtId="0" fontId="50" fillId="15" borderId="57" xfId="2" applyFont="1" applyFill="1" applyBorder="1" applyAlignment="1" applyProtection="1">
      <alignment horizontal="center" vertical="center"/>
      <protection hidden="1"/>
    </xf>
    <xf numFmtId="0" fontId="19" fillId="0" borderId="35" xfId="2" applyFont="1" applyBorder="1" applyAlignment="1" applyProtection="1">
      <alignment horizontal="center" vertical="center" shrinkToFit="1"/>
      <protection hidden="1"/>
    </xf>
    <xf numFmtId="0" fontId="19" fillId="0" borderId="36" xfId="2" applyFont="1" applyBorder="1" applyAlignment="1" applyProtection="1">
      <alignment horizontal="center" vertical="center" shrinkToFit="1"/>
      <protection hidden="1"/>
    </xf>
    <xf numFmtId="0" fontId="19" fillId="0" borderId="37" xfId="2" applyFont="1" applyBorder="1" applyAlignment="1" applyProtection="1">
      <alignment horizontal="center" vertical="center" shrinkToFit="1"/>
      <protection hidden="1"/>
    </xf>
    <xf numFmtId="1" fontId="7" fillId="4" borderId="0" xfId="2" applyNumberFormat="1" applyFont="1" applyFill="1" applyBorder="1" applyAlignment="1" applyProtection="1">
      <alignment horizontal="right" vertical="center"/>
      <protection hidden="1"/>
    </xf>
    <xf numFmtId="1" fontId="7" fillId="4" borderId="2" xfId="2" applyNumberFormat="1" applyFont="1" applyFill="1" applyBorder="1" applyAlignment="1" applyProtection="1">
      <alignment horizontal="right" vertical="center"/>
      <protection hidden="1"/>
    </xf>
    <xf numFmtId="0" fontId="71" fillId="0" borderId="12" xfId="2" applyFont="1" applyBorder="1" applyAlignment="1" applyProtection="1">
      <alignment horizontal="center" vertical="center" shrinkToFit="1"/>
      <protection hidden="1"/>
    </xf>
    <xf numFmtId="0" fontId="71" fillId="0" borderId="3" xfId="2" applyFont="1" applyBorder="1" applyAlignment="1" applyProtection="1">
      <alignment horizontal="center" vertical="center" shrinkToFit="1"/>
      <protection hidden="1"/>
    </xf>
    <xf numFmtId="169" fontId="53" fillId="7" borderId="0" xfId="2" applyNumberFormat="1" applyFont="1" applyFill="1" applyAlignment="1" applyProtection="1">
      <alignment horizontal="center" textRotation="90" wrapText="1"/>
      <protection hidden="1"/>
    </xf>
    <xf numFmtId="0" fontId="50" fillId="0" borderId="33" xfId="2" applyFont="1" applyBorder="1" applyAlignment="1" applyProtection="1">
      <alignment horizontal="center" vertical="center"/>
      <protection locked="0"/>
    </xf>
    <xf numFmtId="0" fontId="50" fillId="0" borderId="37" xfId="2" applyFont="1" applyBorder="1" applyAlignment="1" applyProtection="1">
      <alignment horizontal="center" vertical="center"/>
      <protection locked="0"/>
    </xf>
    <xf numFmtId="0" fontId="50" fillId="0" borderId="22" xfId="2" applyFont="1" applyBorder="1" applyAlignment="1" applyProtection="1">
      <alignment horizontal="center" vertical="center"/>
      <protection locked="0"/>
    </xf>
    <xf numFmtId="0" fontId="50" fillId="0" borderId="23" xfId="2" applyFont="1" applyBorder="1" applyAlignment="1" applyProtection="1">
      <alignment horizontal="center" vertical="center"/>
      <protection locked="0"/>
    </xf>
    <xf numFmtId="0" fontId="35" fillId="0" borderId="34" xfId="2" applyFont="1" applyBorder="1" applyAlignment="1" applyProtection="1">
      <alignment horizontal="center" vertical="center" wrapText="1"/>
      <protection hidden="1"/>
    </xf>
    <xf numFmtId="0" fontId="35" fillId="0" borderId="16" xfId="2" applyFont="1" applyBorder="1" applyAlignment="1" applyProtection="1">
      <alignment horizontal="center" vertical="center" wrapText="1"/>
      <protection hidden="1"/>
    </xf>
    <xf numFmtId="0" fontId="35" fillId="0" borderId="14" xfId="2" applyFont="1" applyBorder="1" applyAlignment="1" applyProtection="1">
      <alignment horizontal="center" vertical="center" wrapText="1"/>
      <protection hidden="1"/>
    </xf>
    <xf numFmtId="0" fontId="14" fillId="0" borderId="113" xfId="2" applyFont="1" applyBorder="1" applyAlignment="1" applyProtection="1">
      <alignment horizontal="center" vertical="center"/>
      <protection locked="0"/>
    </xf>
    <xf numFmtId="0" fontId="14" fillId="0" borderId="86" xfId="2" applyFont="1" applyBorder="1" applyAlignment="1" applyProtection="1">
      <alignment horizontal="center" vertical="center"/>
      <protection locked="0"/>
    </xf>
    <xf numFmtId="0" fontId="14" fillId="0" borderId="4" xfId="2" applyFont="1" applyBorder="1" applyAlignment="1" applyProtection="1">
      <alignment horizontal="center" vertical="center"/>
      <protection locked="0"/>
    </xf>
    <xf numFmtId="0" fontId="14" fillId="0" borderId="26" xfId="2" applyFont="1" applyBorder="1" applyAlignment="1" applyProtection="1">
      <alignment horizontal="center" vertical="center"/>
      <protection locked="0"/>
    </xf>
    <xf numFmtId="0" fontId="14" fillId="0" borderId="9" xfId="2" applyFont="1" applyBorder="1" applyAlignment="1" applyProtection="1">
      <alignment horizontal="center" vertical="center"/>
      <protection locked="0"/>
    </xf>
    <xf numFmtId="0" fontId="14" fillId="0" borderId="8" xfId="2" applyFont="1" applyBorder="1" applyAlignment="1" applyProtection="1">
      <alignment horizontal="center" vertical="center"/>
      <protection locked="0"/>
    </xf>
    <xf numFmtId="1" fontId="16" fillId="25" borderId="85" xfId="2" applyNumberFormat="1" applyFont="1" applyFill="1" applyBorder="1" applyAlignment="1" applyProtection="1">
      <alignment horizontal="center" vertical="center" wrapText="1"/>
      <protection locked="0"/>
    </xf>
    <xf numFmtId="1" fontId="16" fillId="25" borderId="10" xfId="2" applyNumberFormat="1" applyFont="1" applyFill="1" applyBorder="1" applyAlignment="1" applyProtection="1">
      <alignment horizontal="center" vertical="center" wrapText="1"/>
      <protection locked="0"/>
    </xf>
    <xf numFmtId="169" fontId="69" fillId="0" borderId="58" xfId="2" applyNumberFormat="1" applyFont="1" applyBorder="1" applyAlignment="1" applyProtection="1">
      <alignment horizontal="center" vertical="center" textRotation="90" wrapText="1"/>
      <protection locked="0"/>
    </xf>
    <xf numFmtId="169" fontId="69" fillId="0" borderId="72" xfId="2" applyNumberFormat="1" applyFont="1" applyBorder="1" applyAlignment="1" applyProtection="1">
      <alignment horizontal="center" vertical="center" textRotation="90" wrapText="1"/>
      <protection locked="0"/>
    </xf>
    <xf numFmtId="169" fontId="69" fillId="0" borderId="32" xfId="2" applyNumberFormat="1" applyFont="1" applyBorder="1" applyAlignment="1" applyProtection="1">
      <alignment horizontal="center" vertical="center" textRotation="90" wrapText="1"/>
      <protection locked="0"/>
    </xf>
    <xf numFmtId="169" fontId="14" fillId="0" borderId="15" xfId="2" applyNumberFormat="1" applyFont="1" applyBorder="1" applyAlignment="1" applyProtection="1">
      <alignment horizontal="center" vertical="center" wrapText="1"/>
      <protection locked="0"/>
    </xf>
    <xf numFmtId="169" fontId="14" fillId="0" borderId="16" xfId="2" applyNumberFormat="1" applyFont="1" applyBorder="1" applyAlignment="1" applyProtection="1">
      <alignment horizontal="center" vertical="center" wrapText="1"/>
      <protection locked="0"/>
    </xf>
    <xf numFmtId="169" fontId="14" fillId="0" borderId="14" xfId="2" applyNumberFormat="1" applyFont="1" applyBorder="1" applyAlignment="1" applyProtection="1">
      <alignment horizontal="center" vertical="center" wrapText="1"/>
      <protection locked="0"/>
    </xf>
    <xf numFmtId="167" fontId="14" fillId="0" borderId="12" xfId="2" applyNumberFormat="1" applyFont="1" applyBorder="1" applyAlignment="1" applyProtection="1">
      <alignment horizontal="center" vertical="center" textRotation="90" wrapText="1"/>
      <protection hidden="1"/>
    </xf>
    <xf numFmtId="167" fontId="14" fillId="0" borderId="11" xfId="2" applyNumberFormat="1" applyFont="1" applyBorder="1" applyAlignment="1" applyProtection="1">
      <alignment horizontal="center" vertical="center" textRotation="90" wrapText="1"/>
      <protection hidden="1"/>
    </xf>
    <xf numFmtId="167" fontId="14" fillId="0" borderId="42" xfId="2" applyNumberFormat="1" applyFont="1" applyBorder="1" applyAlignment="1" applyProtection="1">
      <alignment horizontal="center" vertical="center" textRotation="90" wrapText="1"/>
      <protection hidden="1"/>
    </xf>
    <xf numFmtId="169" fontId="69" fillId="0" borderId="25" xfId="2" applyNumberFormat="1" applyFont="1" applyBorder="1" applyAlignment="1" applyProtection="1">
      <alignment horizontal="center" vertical="center" textRotation="90" wrapText="1"/>
      <protection locked="0"/>
    </xf>
    <xf numFmtId="169" fontId="53" fillId="7" borderId="0" xfId="2" applyNumberFormat="1" applyFont="1" applyFill="1" applyAlignment="1" applyProtection="1">
      <alignment horizontal="center" textRotation="90" wrapText="1"/>
      <protection locked="0"/>
    </xf>
    <xf numFmtId="0" fontId="12" fillId="0" borderId="33" xfId="2" applyFont="1" applyBorder="1" applyAlignment="1" applyProtection="1">
      <alignment horizontal="center" vertical="center" wrapText="1"/>
      <protection hidden="1"/>
    </xf>
    <xf numFmtId="0" fontId="12" fillId="0" borderId="22" xfId="2" applyFont="1" applyBorder="1" applyAlignment="1" applyProtection="1">
      <alignment horizontal="center" vertical="center" wrapText="1"/>
      <protection hidden="1"/>
    </xf>
    <xf numFmtId="0" fontId="12" fillId="0" borderId="35" xfId="2" applyFont="1" applyBorder="1" applyAlignment="1" applyProtection="1">
      <alignment horizontal="center" vertical="center" wrapText="1"/>
      <protection hidden="1"/>
    </xf>
    <xf numFmtId="0" fontId="12" fillId="0" borderId="27" xfId="2" applyFont="1" applyBorder="1" applyAlignment="1" applyProtection="1">
      <alignment horizontal="center" vertical="center" wrapText="1"/>
      <protection hidden="1"/>
    </xf>
    <xf numFmtId="0" fontId="12" fillId="0" borderId="1" xfId="2" applyFont="1" applyBorder="1" applyAlignment="1" applyProtection="1">
      <alignment horizontal="center" vertical="center" wrapText="1"/>
      <protection hidden="1"/>
    </xf>
    <xf numFmtId="0" fontId="12" fillId="0" borderId="15" xfId="2" applyFont="1" applyBorder="1" applyAlignment="1" applyProtection="1">
      <alignment horizontal="center" vertical="center" wrapText="1"/>
      <protection hidden="1"/>
    </xf>
    <xf numFmtId="0" fontId="12" fillId="0" borderId="29" xfId="2" applyFont="1" applyBorder="1" applyAlignment="1" applyProtection="1">
      <alignment horizontal="left" vertical="center"/>
      <protection hidden="1"/>
    </xf>
    <xf numFmtId="0" fontId="12" fillId="0" borderId="39" xfId="2" applyFont="1" applyBorder="1" applyAlignment="1" applyProtection="1">
      <alignment horizontal="left" vertical="center"/>
      <protection hidden="1"/>
    </xf>
    <xf numFmtId="167" fontId="4" fillId="8" borderId="3" xfId="2" applyNumberFormat="1" applyFont="1" applyFill="1" applyBorder="1" applyAlignment="1" applyProtection="1">
      <alignment horizontal="left" vertical="center" shrinkToFit="1"/>
      <protection hidden="1"/>
    </xf>
    <xf numFmtId="0" fontId="50" fillId="0" borderId="74" xfId="2" applyFont="1" applyBorder="1" applyAlignment="1" applyProtection="1">
      <alignment horizontal="center" vertical="center"/>
      <protection hidden="1"/>
    </xf>
    <xf numFmtId="0" fontId="50" fillId="0" borderId="36" xfId="2" applyFont="1" applyBorder="1" applyAlignment="1" applyProtection="1">
      <alignment horizontal="center" vertical="center"/>
      <protection hidden="1"/>
    </xf>
    <xf numFmtId="0" fontId="50" fillId="0" borderId="59" xfId="2" applyFont="1" applyBorder="1" applyAlignment="1" applyProtection="1">
      <alignment horizontal="center" vertical="center"/>
      <protection hidden="1"/>
    </xf>
    <xf numFmtId="1" fontId="4" fillId="8" borderId="1" xfId="2" applyNumberFormat="1" applyFont="1" applyFill="1" applyBorder="1" applyAlignment="1" applyProtection="1">
      <alignment horizontal="left" vertical="center" shrinkToFit="1"/>
      <protection hidden="1"/>
    </xf>
    <xf numFmtId="1" fontId="4" fillId="8" borderId="1" xfId="2" applyNumberFormat="1" applyFont="1" applyFill="1" applyBorder="1" applyAlignment="1" applyProtection="1">
      <alignment horizontal="left" vertical="center" shrinkToFit="1"/>
      <protection locked="0"/>
    </xf>
    <xf numFmtId="167" fontId="4" fillId="12" borderId="1" xfId="2" applyNumberFormat="1" applyFont="1" applyFill="1" applyBorder="1" applyAlignment="1" applyProtection="1">
      <alignment horizontal="left" vertical="center" shrinkToFit="1"/>
      <protection locked="0"/>
    </xf>
    <xf numFmtId="167" fontId="4" fillId="8" borderId="1" xfId="2" applyNumberFormat="1" applyFont="1" applyFill="1" applyBorder="1" applyAlignment="1" applyProtection="1">
      <alignment horizontal="left" vertical="center" shrinkToFit="1"/>
      <protection locked="0"/>
    </xf>
    <xf numFmtId="0" fontId="60" fillId="0" borderId="3" xfId="2" applyFont="1" applyBorder="1" applyAlignment="1" applyProtection="1">
      <alignment horizontal="center" vertical="center" textRotation="90" wrapText="1"/>
      <protection hidden="1"/>
    </xf>
    <xf numFmtId="0" fontId="60" fillId="0" borderId="1" xfId="2" applyFont="1" applyBorder="1" applyAlignment="1" applyProtection="1">
      <alignment horizontal="center" vertical="center" textRotation="90" wrapText="1"/>
      <protection hidden="1"/>
    </xf>
    <xf numFmtId="0" fontId="60" fillId="0" borderId="29" xfId="2" applyFont="1" applyBorder="1" applyAlignment="1" applyProtection="1">
      <alignment horizontal="center" vertical="center" textRotation="90" wrapText="1"/>
      <protection hidden="1"/>
    </xf>
    <xf numFmtId="0" fontId="12" fillId="0" borderId="20" xfId="2" applyFont="1" applyBorder="1" applyAlignment="1" applyProtection="1">
      <alignment horizontal="center" vertical="center"/>
      <protection locked="0"/>
    </xf>
    <xf numFmtId="0" fontId="12" fillId="0" borderId="9" xfId="2" applyFont="1" applyBorder="1" applyAlignment="1" applyProtection="1">
      <alignment horizontal="center" vertical="center"/>
      <protection locked="0"/>
    </xf>
    <xf numFmtId="0" fontId="12" fillId="0" borderId="28" xfId="2" applyFont="1" applyBorder="1" applyAlignment="1" applyProtection="1">
      <alignment horizontal="center" vertical="center"/>
      <protection hidden="1"/>
    </xf>
    <xf numFmtId="0" fontId="12" fillId="0" borderId="0" xfId="2" applyFont="1" applyBorder="1" applyAlignment="1" applyProtection="1">
      <alignment horizontal="center" vertical="center"/>
      <protection hidden="1"/>
    </xf>
    <xf numFmtId="0" fontId="7" fillId="0" borderId="3" xfId="2" applyFont="1" applyBorder="1" applyAlignment="1" applyProtection="1">
      <alignment horizontal="center" vertical="center" shrinkToFit="1"/>
      <protection hidden="1"/>
    </xf>
    <xf numFmtId="167" fontId="4" fillId="8" borderId="3" xfId="2" applyNumberFormat="1" applyFont="1" applyFill="1" applyBorder="1" applyAlignment="1" applyProtection="1">
      <alignment horizontal="left" vertical="center" shrinkToFit="1"/>
      <protection locked="0"/>
    </xf>
    <xf numFmtId="0" fontId="60" fillId="0" borderId="22" xfId="2" applyFont="1" applyBorder="1" applyAlignment="1" applyProtection="1">
      <alignment horizontal="center" vertical="center" textRotation="90" wrapText="1"/>
      <protection hidden="1"/>
    </xf>
    <xf numFmtId="0" fontId="7" fillId="0" borderId="22" xfId="2" applyFont="1" applyBorder="1" applyAlignment="1" applyProtection="1">
      <alignment horizontal="center" vertical="center" shrinkToFit="1"/>
      <protection hidden="1"/>
    </xf>
    <xf numFmtId="0" fontId="12" fillId="0" borderId="29" xfId="2" applyFont="1" applyBorder="1" applyAlignment="1" applyProtection="1">
      <alignment horizontal="center" vertical="center"/>
      <protection locked="0"/>
    </xf>
    <xf numFmtId="0" fontId="12" fillId="0" borderId="0" xfId="2" applyFont="1" applyBorder="1" applyAlignment="1" applyProtection="1">
      <alignment horizontal="center" vertical="center"/>
      <protection locked="0"/>
    </xf>
    <xf numFmtId="167" fontId="4" fillId="8" borderId="42" xfId="2" applyNumberFormat="1" applyFont="1" applyFill="1" applyBorder="1" applyAlignment="1" applyProtection="1">
      <alignment horizontal="left" vertical="center" shrinkToFit="1"/>
      <protection hidden="1"/>
    </xf>
    <xf numFmtId="0" fontId="14" fillId="0" borderId="3" xfId="2" applyFont="1" applyBorder="1" applyAlignment="1" applyProtection="1">
      <alignment horizontal="center" vertical="center" shrinkToFit="1"/>
      <protection hidden="1"/>
    </xf>
    <xf numFmtId="167" fontId="12" fillId="0" borderId="53" xfId="2" applyNumberFormat="1" applyFont="1" applyBorder="1" applyAlignment="1" applyProtection="1">
      <alignment horizontal="left"/>
      <protection hidden="1"/>
    </xf>
    <xf numFmtId="167" fontId="12" fillId="0" borderId="54" xfId="2" applyNumberFormat="1" applyFont="1" applyBorder="1" applyAlignment="1" applyProtection="1">
      <alignment horizontal="left"/>
      <protection hidden="1"/>
    </xf>
    <xf numFmtId="0" fontId="4" fillId="0" borderId="31" xfId="2" applyFont="1" applyBorder="1" applyAlignment="1" applyProtection="1">
      <alignment horizontal="center" vertical="center" shrinkToFit="1"/>
      <protection hidden="1"/>
    </xf>
    <xf numFmtId="0" fontId="4" fillId="0" borderId="3" xfId="2" applyFont="1" applyBorder="1" applyAlignment="1" applyProtection="1">
      <alignment horizontal="center" vertical="center" shrinkToFit="1"/>
      <protection hidden="1"/>
    </xf>
    <xf numFmtId="0" fontId="4" fillId="0" borderId="3" xfId="2" applyFont="1" applyBorder="1" applyAlignment="1" applyProtection="1">
      <alignment horizontal="center" vertical="center" shrinkToFit="1"/>
      <protection locked="0"/>
    </xf>
    <xf numFmtId="0" fontId="4" fillId="0" borderId="33" xfId="2" applyFont="1" applyBorder="1" applyAlignment="1" applyProtection="1">
      <alignment horizontal="center" vertical="center" shrinkToFit="1"/>
      <protection hidden="1"/>
    </xf>
    <xf numFmtId="0" fontId="4" fillId="0" borderId="22" xfId="2" applyFont="1" applyBorder="1" applyAlignment="1" applyProtection="1">
      <alignment horizontal="center" vertical="center" shrinkToFit="1"/>
      <protection hidden="1"/>
    </xf>
    <xf numFmtId="0" fontId="20" fillId="7" borderId="64" xfId="2" applyFont="1" applyFill="1" applyBorder="1" applyAlignment="1" applyProtection="1">
      <alignment horizontal="center" vertical="center"/>
      <protection hidden="1"/>
    </xf>
    <xf numFmtId="0" fontId="20" fillId="7" borderId="65" xfId="2" applyFont="1" applyFill="1" applyBorder="1" applyAlignment="1" applyProtection="1">
      <alignment horizontal="center" vertical="center"/>
      <protection hidden="1"/>
    </xf>
    <xf numFmtId="0" fontId="14" fillId="7" borderId="0" xfId="2" applyFont="1" applyFill="1" applyBorder="1" applyAlignment="1" applyProtection="1">
      <alignment horizontal="center" vertical="center"/>
      <protection locked="0"/>
    </xf>
    <xf numFmtId="0" fontId="14" fillId="7" borderId="0" xfId="2" applyFont="1" applyFill="1" applyBorder="1" applyAlignment="1" applyProtection="1">
      <alignment horizontal="center" vertical="center"/>
      <protection hidden="1"/>
    </xf>
    <xf numFmtId="0" fontId="13" fillId="7" borderId="0" xfId="2" applyFont="1" applyFill="1" applyBorder="1" applyAlignment="1" applyProtection="1">
      <alignment horizontal="center" vertical="center"/>
      <protection hidden="1"/>
    </xf>
    <xf numFmtId="0" fontId="93" fillId="7" borderId="0" xfId="2" applyFont="1" applyFill="1" applyBorder="1" applyAlignment="1" applyProtection="1">
      <alignment horizontal="center" vertical="center"/>
      <protection hidden="1"/>
    </xf>
    <xf numFmtId="0" fontId="93" fillId="7" borderId="49" xfId="2" applyFont="1" applyFill="1" applyBorder="1" applyAlignment="1" applyProtection="1">
      <alignment horizontal="center" vertical="center"/>
      <protection hidden="1"/>
    </xf>
    <xf numFmtId="0" fontId="89" fillId="7" borderId="0" xfId="2" applyFont="1" applyFill="1" applyBorder="1" applyAlignment="1" applyProtection="1">
      <alignment horizontal="center" vertical="center"/>
      <protection hidden="1"/>
    </xf>
    <xf numFmtId="0" fontId="89" fillId="7" borderId="49" xfId="2" applyFont="1" applyFill="1" applyBorder="1" applyAlignment="1" applyProtection="1">
      <alignment horizontal="center" vertical="center"/>
      <protection hidden="1"/>
    </xf>
  </cellXfs>
  <cellStyles count="19">
    <cellStyle name="20% - Cor3 2" xfId="10"/>
    <cellStyle name="20% - Cor4" xfId="1" builtinId="42"/>
    <cellStyle name="40% - Cor2 2" xfId="11"/>
    <cellStyle name="40% - Cor4 2" xfId="13"/>
    <cellStyle name="40% - Cor5 2" xfId="14"/>
    <cellStyle name="40% - Cor6 2" xfId="9"/>
    <cellStyle name="60% - Cor3 2" xfId="12"/>
    <cellStyle name="Cabeçalho 2 2" xfId="16"/>
    <cellStyle name="Cabeçalho 3 2" xfId="8"/>
    <cellStyle name="Etiqueta" xfId="15"/>
    <cellStyle name="Funcionário" xfId="17"/>
    <cellStyle name="Hiperligação" xfId="3" builtinId="8"/>
    <cellStyle name="Normal" xfId="0" builtinId="0"/>
    <cellStyle name="Normal 2" xfId="2"/>
    <cellStyle name="Normal 2 2" xfId="5"/>
    <cellStyle name="Normal 3" xfId="4"/>
    <cellStyle name="Normal 4" xfId="6"/>
    <cellStyle name="Título 2" xfId="7"/>
    <cellStyle name="Total 2" xfId="18"/>
  </cellStyles>
  <dxfs count="141"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ont>
        <color rgb="FFFF0000"/>
      </font>
    </dxf>
    <dxf>
      <font>
        <color theme="6" tint="0.39994506668294322"/>
      </font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ont>
        <color rgb="FFFF0000"/>
      </font>
    </dxf>
    <dxf>
      <font>
        <color theme="6" tint="0.39994506668294322"/>
      </font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ont>
        <color rgb="FFFF0000"/>
      </font>
    </dxf>
    <dxf>
      <font>
        <color theme="6" tint="0.39994506668294322"/>
      </font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ont>
        <color rgb="FFFF0000"/>
      </font>
    </dxf>
    <dxf>
      <font>
        <color theme="6" tint="0.39994506668294322"/>
      </font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ont>
        <color rgb="FFFF0000"/>
      </font>
    </dxf>
    <dxf>
      <font>
        <color theme="6" tint="0.39994506668294322"/>
      </font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ont>
        <color rgb="FFFF0000"/>
      </font>
    </dxf>
    <dxf>
      <font>
        <color theme="6" tint="0.39994506668294322"/>
      </font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ont>
        <color rgb="FFFF0000"/>
      </font>
    </dxf>
    <dxf>
      <font>
        <color theme="6" tint="0.39994506668294322"/>
      </font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ont>
        <color rgb="FFFF0000"/>
      </font>
    </dxf>
    <dxf>
      <font>
        <color theme="6" tint="0.39994506668294322"/>
      </font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ont>
        <color rgb="FFFF0000"/>
      </font>
    </dxf>
    <dxf>
      <font>
        <color theme="6" tint="0.39994506668294322"/>
      </font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ont>
        <color rgb="FFFF0000"/>
      </font>
    </dxf>
    <dxf>
      <font>
        <color theme="6" tint="0.3999450666829432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lor rgb="FFFF0000"/>
      </font>
    </dxf>
    <dxf>
      <font>
        <color theme="6" tint="0.3999450666829432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lor rgb="FFFF0000"/>
      </font>
    </dxf>
    <dxf>
      <font>
        <color theme="6" tint="0.3999450666829432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lor rgb="FFFF0000"/>
      </font>
    </dxf>
    <dxf>
      <font>
        <color theme="6" tint="0.3999450666829432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lor rgb="FFFF0000"/>
      </font>
    </dxf>
    <dxf>
      <font>
        <color theme="6" tint="0.39994506668294322"/>
      </font>
    </dxf>
    <dxf>
      <font>
        <color theme="0"/>
      </font>
    </dxf>
    <dxf>
      <font>
        <color rgb="FFFF0000"/>
      </font>
    </dxf>
    <dxf>
      <font>
        <color theme="6" tint="0.39994506668294322"/>
      </font>
    </dxf>
    <dxf>
      <font>
        <color theme="0"/>
      </font>
    </dxf>
    <dxf>
      <font>
        <color theme="0"/>
      </font>
    </dxf>
    <dxf>
      <font>
        <color rgb="FFFF0000"/>
      </font>
    </dxf>
    <dxf>
      <font>
        <color theme="6" tint="0.39994506668294322"/>
      </font>
    </dxf>
    <dxf>
      <font>
        <color theme="0"/>
      </font>
    </dxf>
    <dxf>
      <font>
        <color rgb="FFFF0000"/>
      </font>
    </dxf>
    <dxf>
      <font>
        <color theme="6" tint="0.39994506668294322"/>
      </font>
    </dxf>
    <dxf>
      <font>
        <color theme="0"/>
      </font>
    </dxf>
    <dxf>
      <font>
        <color rgb="FFFF0000"/>
      </font>
    </dxf>
    <dxf>
      <font>
        <color theme="6" tint="0.39994506668294322"/>
      </font>
    </dxf>
    <dxf>
      <font>
        <color theme="0"/>
      </font>
    </dxf>
    <dxf>
      <font>
        <color rgb="FFFF0000"/>
      </font>
    </dxf>
    <dxf>
      <font>
        <color theme="6" tint="0.39994506668294322"/>
      </font>
    </dxf>
    <dxf>
      <font>
        <color theme="0"/>
      </font>
    </dxf>
    <dxf>
      <font>
        <color rgb="FFFF0000"/>
      </font>
    </dxf>
    <dxf>
      <font>
        <color theme="6" tint="0.39994506668294322"/>
      </font>
    </dxf>
    <dxf>
      <font>
        <color theme="0"/>
      </font>
    </dxf>
    <dxf>
      <font>
        <color rgb="FFFF0000"/>
      </font>
    </dxf>
    <dxf>
      <font>
        <color theme="6" tint="0.39994506668294322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ndense val="0"/>
        <extend val="0"/>
        <color indexed="10"/>
      </font>
      <fill>
        <patternFill>
          <bgColor indexed="13"/>
        </patternFill>
      </fill>
    </dxf>
    <dxf>
      <fill>
        <patternFill>
          <bgColor rgb="FFFFC000"/>
        </patternFill>
      </fill>
    </dxf>
    <dxf>
      <fill>
        <patternFill patternType="solid">
          <bgColor theme="6" tint="0.79998168889431442"/>
        </patternFill>
      </fill>
      <border diagonalUp="0" diagonalDown="0">
        <left/>
        <right/>
        <top style="thin">
          <color theme="0" tint="-0.14996795556505021"/>
        </top>
        <bottom style="medium">
          <color theme="2" tint="-0.499984740745262"/>
        </bottom>
        <vertical/>
        <horizontal/>
      </border>
    </dxf>
    <dxf>
      <font>
        <color theme="1"/>
      </font>
      <fill>
        <patternFill patternType="solid">
          <bgColor theme="6" tint="0.79998168889431442"/>
        </patternFill>
      </fill>
      <border diagonalUp="0" diagonalDown="0">
        <left/>
        <right/>
        <top style="thin">
          <color theme="0" tint="-0.14993743705557422"/>
        </top>
        <bottom style="medium">
          <color theme="2" tint="-0.499984740745262"/>
        </bottom>
        <vertical/>
        <horizontal style="thin">
          <color theme="0" tint="-0.14993743705557422"/>
        </horizontal>
      </border>
    </dxf>
    <dxf>
      <font>
        <color theme="1"/>
      </font>
      <fill>
        <patternFill patternType="solid">
          <bgColor theme="2"/>
        </patternFill>
      </fill>
      <border diagonalUp="0" diagonalDown="0">
        <left/>
        <right/>
        <top/>
        <bottom style="thin">
          <color theme="0" tint="-0.14996795556505021"/>
        </bottom>
        <vertical/>
        <horizontal/>
      </border>
    </dxf>
    <dxf>
      <font>
        <color theme="1"/>
      </font>
      <fill>
        <patternFill patternType="none">
          <bgColor auto="1"/>
        </patternFill>
      </fill>
      <border diagonalUp="0" diagonalDown="0">
        <left/>
        <right/>
        <top style="thin">
          <color theme="0" tint="-0.14996795556505021"/>
        </top>
        <bottom style="thin">
          <color theme="0" tint="-0.14993743705557422"/>
        </bottom>
        <vertical/>
        <horizontal/>
      </border>
    </dxf>
    <dxf>
      <fill>
        <patternFill>
          <bgColor theme="0" tint="-0.14996795556505021"/>
        </patternFill>
      </fill>
      <border>
        <left style="thin">
          <color theme="0"/>
        </left>
        <right style="thin">
          <color theme="0"/>
        </right>
        <vertical style="thin">
          <color theme="0"/>
        </vertical>
      </border>
    </dxf>
    <dxf>
      <fill>
        <patternFill>
          <bgColor theme="0" tint="-4.9989318521683403E-2"/>
        </patternFill>
      </fill>
      <border>
        <left style="thin">
          <color theme="0"/>
        </left>
        <right style="thin">
          <color theme="0"/>
        </right>
        <vertical style="thin">
          <color theme="0"/>
        </vertical>
      </border>
    </dxf>
    <dxf>
      <fill>
        <patternFill>
          <bgColor theme="0" tint="-0.14996795556505021"/>
        </patternFill>
      </fill>
    </dxf>
    <dxf>
      <fill>
        <patternFill patternType="solid">
          <fgColor theme="4" tint="0.79992065187536243"/>
          <bgColor theme="0" tint="-4.9989318521683403E-2"/>
        </patternFill>
      </fill>
    </dxf>
    <dxf>
      <font>
        <color theme="1"/>
      </font>
      <fill>
        <patternFill patternType="none">
          <bgColor auto="1"/>
        </patternFill>
      </fill>
      <border diagonalUp="0" diagonalDown="0">
        <left/>
        <right/>
        <top/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font>
        <color theme="1"/>
      </font>
      <fill>
        <patternFill patternType="none">
          <bgColor auto="1"/>
        </patternFill>
      </fill>
      <border>
        <left/>
        <right/>
        <top style="thin">
          <color theme="2" tint="-9.9917600024414813E-2"/>
        </top>
        <bottom style="thin">
          <color theme="2" tint="-9.9948118533890809E-2"/>
        </bottom>
        <vertical/>
        <horizontal style="thin">
          <color theme="2" tint="-9.9917600024414813E-2"/>
        </horizontal>
      </border>
    </dxf>
    <dxf>
      <font>
        <color theme="1"/>
      </font>
      <fill>
        <patternFill>
          <bgColor theme="6" tint="0.79998168889431442"/>
        </patternFill>
      </fill>
      <border diagonalUp="0" diagonalDown="0">
        <left style="thin">
          <color theme="0"/>
        </left>
        <right style="thin">
          <color theme="0"/>
        </right>
        <top/>
        <bottom style="medium">
          <color theme="2" tint="-0.499984740745262"/>
        </bottom>
        <vertical style="thin">
          <color theme="0"/>
        </vertical>
        <horizontal/>
      </border>
    </dxf>
    <dxf>
      <font>
        <color theme="0"/>
      </font>
      <fill>
        <patternFill>
          <bgColor theme="3"/>
        </patternFill>
      </fill>
    </dxf>
    <dxf>
      <font>
        <color theme="1"/>
      </font>
      <border diagonalUp="0" diagonalDown="0">
        <left/>
        <right/>
        <top/>
        <bottom/>
        <vertical style="thin">
          <color theme="0"/>
        </vertical>
        <horizontal/>
      </border>
    </dxf>
    <dxf>
      <fill>
        <patternFill patternType="solid">
          <bgColor theme="6" tint="0.79998168889431442"/>
        </patternFill>
      </fill>
      <border diagonalUp="0" diagonalDown="0">
        <left/>
        <right/>
        <top style="thin">
          <color theme="0" tint="-0.14996795556505021"/>
        </top>
        <bottom style="medium">
          <color theme="2" tint="-0.499984740745262"/>
        </bottom>
        <vertical/>
        <horizontal/>
      </border>
    </dxf>
    <dxf>
      <font>
        <color theme="1"/>
      </font>
      <fill>
        <patternFill patternType="solid">
          <bgColor theme="6" tint="0.79998168889431442"/>
        </patternFill>
      </fill>
      <border diagonalUp="0" diagonalDown="0">
        <left/>
        <right/>
        <top style="thin">
          <color theme="0" tint="-0.14993743705557422"/>
        </top>
        <bottom style="medium">
          <color theme="2" tint="-0.499984740745262"/>
        </bottom>
        <vertical/>
        <horizontal style="thin">
          <color theme="0" tint="-0.14993743705557422"/>
        </horizontal>
      </border>
    </dxf>
    <dxf>
      <font>
        <color theme="1"/>
      </font>
      <fill>
        <patternFill patternType="solid">
          <bgColor theme="2"/>
        </patternFill>
      </fill>
      <border diagonalUp="0" diagonalDown="0">
        <left/>
        <right/>
        <top/>
        <bottom style="thin">
          <color theme="0" tint="-0.14996795556505021"/>
        </bottom>
        <vertical/>
        <horizontal/>
      </border>
    </dxf>
    <dxf>
      <font>
        <color theme="1"/>
      </font>
      <fill>
        <patternFill patternType="none">
          <bgColor auto="1"/>
        </patternFill>
      </fill>
      <border diagonalUp="0" diagonalDown="0">
        <left/>
        <right/>
        <top style="thin">
          <color theme="0" tint="-0.14996795556505021"/>
        </top>
        <bottom style="thin">
          <color theme="0" tint="-0.14993743705557422"/>
        </bottom>
        <vertical/>
        <horizontal/>
      </border>
    </dxf>
    <dxf>
      <fill>
        <patternFill>
          <bgColor theme="0" tint="-0.14996795556505021"/>
        </patternFill>
      </fill>
      <border>
        <left style="thin">
          <color theme="0"/>
        </left>
        <right style="thin">
          <color theme="0"/>
        </right>
        <vertical style="thin">
          <color theme="0"/>
        </vertical>
      </border>
    </dxf>
    <dxf>
      <fill>
        <patternFill>
          <bgColor theme="0" tint="-4.9989318521683403E-2"/>
        </patternFill>
      </fill>
      <border>
        <left style="thin">
          <color theme="0"/>
        </left>
        <right style="thin">
          <color theme="0"/>
        </right>
        <vertical style="thin">
          <color theme="0"/>
        </vertical>
      </border>
    </dxf>
    <dxf>
      <fill>
        <patternFill>
          <bgColor theme="0" tint="-0.14996795556505021"/>
        </patternFill>
      </fill>
    </dxf>
    <dxf>
      <fill>
        <patternFill patternType="solid">
          <fgColor theme="4" tint="0.79992065187536243"/>
          <bgColor theme="0" tint="-4.9989318521683403E-2"/>
        </patternFill>
      </fill>
    </dxf>
    <dxf>
      <font>
        <color theme="1"/>
      </font>
      <fill>
        <patternFill patternType="none">
          <bgColor auto="1"/>
        </patternFill>
      </fill>
      <border diagonalUp="0" diagonalDown="0">
        <left/>
        <right/>
        <top/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font>
        <color theme="1"/>
      </font>
      <fill>
        <patternFill patternType="none">
          <bgColor auto="1"/>
        </patternFill>
      </fill>
      <border>
        <left/>
        <right/>
        <top style="thin">
          <color theme="2" tint="-9.9917600024414813E-2"/>
        </top>
        <bottom style="thin">
          <color theme="2" tint="-9.9948118533890809E-2"/>
        </bottom>
        <vertical/>
        <horizontal style="thin">
          <color theme="2" tint="-9.9917600024414813E-2"/>
        </horizontal>
      </border>
    </dxf>
    <dxf>
      <font>
        <color theme="1"/>
      </font>
      <fill>
        <patternFill>
          <bgColor theme="6" tint="0.79998168889431442"/>
        </patternFill>
      </fill>
      <border diagonalUp="0" diagonalDown="0">
        <left style="thin">
          <color theme="0"/>
        </left>
        <right style="thin">
          <color theme="0"/>
        </right>
        <top/>
        <bottom style="medium">
          <color theme="2" tint="-0.499984740745262"/>
        </bottom>
        <vertical style="thin">
          <color theme="0"/>
        </vertical>
        <horizontal/>
      </border>
    </dxf>
    <dxf>
      <font>
        <color theme="0"/>
      </font>
      <fill>
        <patternFill>
          <bgColor theme="3"/>
        </patternFill>
      </fill>
    </dxf>
    <dxf>
      <font>
        <color theme="1"/>
      </font>
      <border diagonalUp="0" diagonalDown="0">
        <left/>
        <right/>
        <top/>
        <bottom/>
        <vertical style="thin">
          <color theme="0"/>
        </vertical>
        <horizontal/>
      </border>
    </dxf>
  </dxfs>
  <tableStyles count="2" defaultTableStyle="TableStyleMedium2" defaultPivotStyle="PivotStyleLight16">
    <tableStyle name="Tabela de Ausências dos Funcionários" pivot="0" count="13">
      <tableStyleElement type="wholeTable" dxfId="140"/>
      <tableStyleElement type="headerRow" dxfId="139"/>
      <tableStyleElement type="totalRow" dxfId="138"/>
      <tableStyleElement type="firstColumn" dxfId="137"/>
      <tableStyleElement type="lastColumn" dxfId="136"/>
      <tableStyleElement type="firstRowStripe" dxfId="135"/>
      <tableStyleElement type="secondRowStripe" dxfId="134"/>
      <tableStyleElement type="firstColumnStripe" dxfId="133"/>
      <tableStyleElement type="secondColumnStripe" dxfId="132"/>
      <tableStyleElement type="firstHeaderCell" dxfId="131"/>
      <tableStyleElement type="lastHeaderCell" dxfId="130"/>
      <tableStyleElement type="firstTotalCell" dxfId="129"/>
      <tableStyleElement type="lastTotalCell" dxfId="128"/>
    </tableStyle>
    <tableStyle name="Tabela de Ausências dos Funcionários 2" pivot="0" count="13">
      <tableStyleElement type="wholeTable" dxfId="127"/>
      <tableStyleElement type="headerRow" dxfId="126"/>
      <tableStyleElement type="totalRow" dxfId="125"/>
      <tableStyleElement type="firstColumn" dxfId="124"/>
      <tableStyleElement type="lastColumn" dxfId="123"/>
      <tableStyleElement type="firstRowStripe" dxfId="122"/>
      <tableStyleElement type="secondRowStripe" dxfId="121"/>
      <tableStyleElement type="firstColumnStripe" dxfId="120"/>
      <tableStyleElement type="secondColumnStripe" dxfId="119"/>
      <tableStyleElement type="firstHeaderCell" dxfId="118"/>
      <tableStyleElement type="lastHeaderCell" dxfId="117"/>
      <tableStyleElement type="firstTotalCell" dxfId="116"/>
      <tableStyleElement type="lastTotalCell" dxfId="115"/>
    </tableStyle>
  </tableStyles>
  <colors>
    <mruColors>
      <color rgb="FFF6F9CB"/>
      <color rgb="FFFF9900"/>
      <color rgb="FFEEEE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ENTRADA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eg"/><Relationship Id="rId2" Type="http://schemas.openxmlformats.org/officeDocument/2006/relationships/image" Target="../media/image2.png"/><Relationship Id="rId1" Type="http://schemas.openxmlformats.org/officeDocument/2006/relationships/image" Target="../media/image9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6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9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9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9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9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9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9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9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9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9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9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9.png"/><Relationship Id="rId1" Type="http://schemas.openxmlformats.org/officeDocument/2006/relationships/image" Target="../media/image10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0.jpe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0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0.jpe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0.jpe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0.jpe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0.jpe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0.jpeg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0.jpeg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0.jpeg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0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241300</xdr:colOff>
      <xdr:row>18</xdr:row>
      <xdr:rowOff>17441</xdr:rowOff>
    </xdr:from>
    <xdr:to>
      <xdr:col>27</xdr:col>
      <xdr:colOff>253300</xdr:colOff>
      <xdr:row>19</xdr:row>
      <xdr:rowOff>123441</xdr:rowOff>
    </xdr:to>
    <xdr:sp macro="[0]!Botão_Ajuda" textlink="">
      <xdr:nvSpPr>
        <xdr:cNvPr id="47" name="Seta: Pentágono 46">
          <a:extLst>
            <a:ext uri="{FF2B5EF4-FFF2-40B4-BE49-F238E27FC236}">
              <a16:creationId xmlns:a16="http://schemas.microsoft.com/office/drawing/2014/main" xmlns="" id="{00000000-0008-0000-0000-00002F000000}"/>
            </a:ext>
          </a:extLst>
        </xdr:cNvPr>
        <xdr:cNvSpPr/>
      </xdr:nvSpPr>
      <xdr:spPr>
        <a:xfrm>
          <a:off x="7073900" y="4462441"/>
          <a:ext cx="3060000" cy="360000"/>
        </a:xfrm>
        <a:prstGeom prst="homePlate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PT" sz="1500">
              <a:latin typeface="Arial" panose="020B0604020202020204" pitchFamily="34" charset="0"/>
              <a:cs typeface="Arial" panose="020B0604020202020204" pitchFamily="34" charset="0"/>
            </a:rPr>
            <a:t>Aprendizagens</a:t>
          </a:r>
          <a:r>
            <a:rPr lang="pt-PT" sz="1500" baseline="0">
              <a:latin typeface="Arial" panose="020B0604020202020204" pitchFamily="34" charset="0"/>
              <a:cs typeface="Arial" panose="020B0604020202020204" pitchFamily="34" charset="0"/>
            </a:rPr>
            <a:t> Essenciais</a:t>
          </a:r>
          <a:endParaRPr lang="pt-PT" sz="15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107157</xdr:colOff>
      <xdr:row>16</xdr:row>
      <xdr:rowOff>7793</xdr:rowOff>
    </xdr:from>
    <xdr:to>
      <xdr:col>10</xdr:col>
      <xdr:colOff>119157</xdr:colOff>
      <xdr:row>17</xdr:row>
      <xdr:rowOff>104268</xdr:rowOff>
    </xdr:to>
    <xdr:sp macro="[0]!Menu_suspenso_6" textlink="">
      <xdr:nvSpPr>
        <xdr:cNvPr id="50" name="Seta: Pentágono 49">
          <a:extLst>
            <a:ext uri="{FF2B5EF4-FFF2-40B4-BE49-F238E27FC236}">
              <a16:creationId xmlns:a16="http://schemas.microsoft.com/office/drawing/2014/main" xmlns="" id="{00000000-0008-0000-0000-000032000000}"/>
            </a:ext>
          </a:extLst>
        </xdr:cNvPr>
        <xdr:cNvSpPr/>
      </xdr:nvSpPr>
      <xdr:spPr>
        <a:xfrm>
          <a:off x="462757" y="3944793"/>
          <a:ext cx="3060000" cy="350475"/>
        </a:xfrm>
        <a:prstGeom prst="homePlate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PT" sz="1500">
              <a:latin typeface="Arial" panose="020B0604020202020204" pitchFamily="34" charset="0"/>
              <a:cs typeface="Arial" panose="020B0604020202020204" pitchFamily="34" charset="0"/>
            </a:rPr>
            <a:t>Trabalho de Grupo</a:t>
          </a:r>
        </a:p>
      </xdr:txBody>
    </xdr:sp>
    <xdr:clientData/>
  </xdr:twoCellAnchor>
  <xdr:twoCellAnchor>
    <xdr:from>
      <xdr:col>2</xdr:col>
      <xdr:colOff>107157</xdr:colOff>
      <xdr:row>18</xdr:row>
      <xdr:rowOff>7471</xdr:rowOff>
    </xdr:from>
    <xdr:to>
      <xdr:col>10</xdr:col>
      <xdr:colOff>119157</xdr:colOff>
      <xdr:row>19</xdr:row>
      <xdr:rowOff>103946</xdr:rowOff>
    </xdr:to>
    <xdr:sp macro="[0]!Botão_Debate" textlink="">
      <xdr:nvSpPr>
        <xdr:cNvPr id="52" name="Seta: Pentágono 51">
          <a:extLst>
            <a:ext uri="{FF2B5EF4-FFF2-40B4-BE49-F238E27FC236}">
              <a16:creationId xmlns:a16="http://schemas.microsoft.com/office/drawing/2014/main" xmlns="" id="{00000000-0008-0000-0000-000034000000}"/>
            </a:ext>
          </a:extLst>
        </xdr:cNvPr>
        <xdr:cNvSpPr/>
      </xdr:nvSpPr>
      <xdr:spPr>
        <a:xfrm>
          <a:off x="462757" y="4452471"/>
          <a:ext cx="3060000" cy="350475"/>
        </a:xfrm>
        <a:prstGeom prst="homePlate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PT" sz="1500">
              <a:latin typeface="Arial" panose="020B0604020202020204" pitchFamily="34" charset="0"/>
              <a:cs typeface="Arial" panose="020B0604020202020204" pitchFamily="34" charset="0"/>
            </a:rPr>
            <a:t>Debate</a:t>
          </a:r>
        </a:p>
      </xdr:txBody>
    </xdr:sp>
    <xdr:clientData/>
  </xdr:twoCellAnchor>
  <xdr:twoCellAnchor>
    <xdr:from>
      <xdr:col>2</xdr:col>
      <xdr:colOff>107157</xdr:colOff>
      <xdr:row>22</xdr:row>
      <xdr:rowOff>8187</xdr:rowOff>
    </xdr:from>
    <xdr:to>
      <xdr:col>5</xdr:col>
      <xdr:colOff>116157</xdr:colOff>
      <xdr:row>23</xdr:row>
      <xdr:rowOff>104662</xdr:rowOff>
    </xdr:to>
    <xdr:sp macro="[0]!Botao_Teste1" textlink="">
      <xdr:nvSpPr>
        <xdr:cNvPr id="60" name="Seta: Pentágono 59">
          <a:extLst>
            <a:ext uri="{FF2B5EF4-FFF2-40B4-BE49-F238E27FC236}">
              <a16:creationId xmlns:a16="http://schemas.microsoft.com/office/drawing/2014/main" xmlns="" id="{00000000-0008-0000-0000-00003C000000}"/>
            </a:ext>
          </a:extLst>
        </xdr:cNvPr>
        <xdr:cNvSpPr/>
      </xdr:nvSpPr>
      <xdr:spPr>
        <a:xfrm>
          <a:off x="462757" y="5469187"/>
          <a:ext cx="1152000" cy="350475"/>
        </a:xfrm>
        <a:prstGeom prst="homePlate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PT" sz="1500">
              <a:latin typeface="Arial" panose="020B0604020202020204" pitchFamily="34" charset="0"/>
              <a:cs typeface="Arial" panose="020B0604020202020204" pitchFamily="34" charset="0"/>
            </a:rPr>
            <a:t>Teste</a:t>
          </a:r>
          <a:r>
            <a:rPr lang="pt-PT" sz="1500" baseline="0">
              <a:latin typeface="Arial" panose="020B0604020202020204" pitchFamily="34" charset="0"/>
              <a:cs typeface="Arial" panose="020B0604020202020204" pitchFamily="34" charset="0"/>
            </a:rPr>
            <a:t> 1</a:t>
          </a:r>
          <a:endParaRPr lang="pt-PT" sz="15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276755</xdr:colOff>
      <xdr:row>22</xdr:row>
      <xdr:rowOff>8187</xdr:rowOff>
    </xdr:from>
    <xdr:to>
      <xdr:col>7</xdr:col>
      <xdr:colOff>285755</xdr:colOff>
      <xdr:row>23</xdr:row>
      <xdr:rowOff>104662</xdr:rowOff>
    </xdr:to>
    <xdr:sp macro="[0]!Botao_Teste2" textlink="">
      <xdr:nvSpPr>
        <xdr:cNvPr id="61" name="Seta: Pentágono 60">
          <a:extLst>
            <a:ext uri="{FF2B5EF4-FFF2-40B4-BE49-F238E27FC236}">
              <a16:creationId xmlns:a16="http://schemas.microsoft.com/office/drawing/2014/main" xmlns="" id="{00000000-0008-0000-0000-00003D000000}"/>
            </a:ext>
          </a:extLst>
        </xdr:cNvPr>
        <xdr:cNvSpPr/>
      </xdr:nvSpPr>
      <xdr:spPr>
        <a:xfrm>
          <a:off x="1394355" y="5469187"/>
          <a:ext cx="1152000" cy="350475"/>
        </a:xfrm>
        <a:prstGeom prst="homePlate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PT" sz="1500">
              <a:latin typeface="Arial" panose="020B0604020202020204" pitchFamily="34" charset="0"/>
              <a:cs typeface="Arial" panose="020B0604020202020204" pitchFamily="34" charset="0"/>
            </a:rPr>
            <a:t>Teste</a:t>
          </a:r>
          <a:r>
            <a:rPr lang="pt-PT" sz="1500" baseline="0">
              <a:latin typeface="Arial" panose="020B0604020202020204" pitchFamily="34" charset="0"/>
              <a:cs typeface="Arial" panose="020B0604020202020204" pitchFamily="34" charset="0"/>
            </a:rPr>
            <a:t> 2</a:t>
          </a:r>
          <a:endParaRPr lang="pt-PT" sz="15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65353</xdr:colOff>
      <xdr:row>22</xdr:row>
      <xdr:rowOff>8187</xdr:rowOff>
    </xdr:from>
    <xdr:to>
      <xdr:col>10</xdr:col>
      <xdr:colOff>74353</xdr:colOff>
      <xdr:row>23</xdr:row>
      <xdr:rowOff>104662</xdr:rowOff>
    </xdr:to>
    <xdr:sp macro="[0]!Botao_Teste3" textlink="">
      <xdr:nvSpPr>
        <xdr:cNvPr id="62" name="Seta: Pentágono 61">
          <a:extLst>
            <a:ext uri="{FF2B5EF4-FFF2-40B4-BE49-F238E27FC236}">
              <a16:creationId xmlns:a16="http://schemas.microsoft.com/office/drawing/2014/main" xmlns="" id="{00000000-0008-0000-0000-00003E000000}"/>
            </a:ext>
          </a:extLst>
        </xdr:cNvPr>
        <xdr:cNvSpPr/>
      </xdr:nvSpPr>
      <xdr:spPr>
        <a:xfrm>
          <a:off x="2325953" y="5469187"/>
          <a:ext cx="1152000" cy="350475"/>
        </a:xfrm>
        <a:prstGeom prst="homePlate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PT" sz="1500">
              <a:latin typeface="Arial" panose="020B0604020202020204" pitchFamily="34" charset="0"/>
              <a:cs typeface="Arial" panose="020B0604020202020204" pitchFamily="34" charset="0"/>
            </a:rPr>
            <a:t>Teste</a:t>
          </a:r>
          <a:r>
            <a:rPr lang="pt-PT" sz="1500" baseline="0">
              <a:latin typeface="Arial" panose="020B0604020202020204" pitchFamily="34" charset="0"/>
              <a:cs typeface="Arial" panose="020B0604020202020204" pitchFamily="34" charset="0"/>
            </a:rPr>
            <a:t> 3</a:t>
          </a:r>
          <a:endParaRPr lang="pt-PT" sz="15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119054</xdr:colOff>
      <xdr:row>8</xdr:row>
      <xdr:rowOff>5553</xdr:rowOff>
    </xdr:from>
    <xdr:to>
      <xdr:col>27</xdr:col>
      <xdr:colOff>314054</xdr:colOff>
      <xdr:row>11</xdr:row>
      <xdr:rowOff>251553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pSpPr/>
      </xdr:nvGrpSpPr>
      <xdr:grpSpPr>
        <a:xfrm>
          <a:off x="474654" y="1910553"/>
          <a:ext cx="9720000" cy="1008000"/>
          <a:chOff x="360354" y="1783553"/>
          <a:chExt cx="10404000" cy="1008000"/>
        </a:xfrm>
      </xdr:grpSpPr>
      <xdr:grpSp>
        <xdr:nvGrpSpPr>
          <xdr:cNvPr id="1014" name="Agrupar 1013">
            <a:extLst>
              <a:ext uri="{FF2B5EF4-FFF2-40B4-BE49-F238E27FC236}">
                <a16:creationId xmlns:a16="http://schemas.microsoft.com/office/drawing/2014/main" xmlns="" id="{00000000-0008-0000-0000-0000F6030000}"/>
              </a:ext>
            </a:extLst>
          </xdr:cNvPr>
          <xdr:cNvGrpSpPr/>
        </xdr:nvGrpSpPr>
        <xdr:grpSpPr>
          <a:xfrm>
            <a:off x="6678246" y="2058967"/>
            <a:ext cx="1319524" cy="457200"/>
            <a:chOff x="9196387" y="4894162"/>
            <a:chExt cx="1281114" cy="432000"/>
          </a:xfrm>
        </xdr:grpSpPr>
        <xdr:sp macro="[0]!Botão_Escrita" textlink="">
          <xdr:nvSpPr>
            <xdr:cNvPr id="1033" name="Retângulo 1032">
              <a:extLs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9401175" y="4894162"/>
              <a:ext cx="9048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8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escrita</a:t>
              </a:r>
            </a:p>
          </xdr:txBody>
        </xdr:sp>
        <xdr:sp macro="" textlink="">
          <xdr:nvSpPr>
            <xdr:cNvPr id="1034" name="Seta: Divisa 1033">
              <a:extLs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>
            <a:xfrm>
              <a:off x="9196387" y="4900612"/>
              <a:ext cx="1281114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015" name="Agrupar 1014">
            <a:extLst>
              <a:ext uri="{FF2B5EF4-FFF2-40B4-BE49-F238E27FC236}">
                <a16:creationId xmlns:a16="http://schemas.microsoft.com/office/drawing/2014/main" xmlns="" id="{00000000-0008-0000-0000-0000F7030000}"/>
              </a:ext>
            </a:extLst>
          </xdr:cNvPr>
          <xdr:cNvGrpSpPr/>
        </xdr:nvGrpSpPr>
        <xdr:grpSpPr>
          <a:xfrm>
            <a:off x="7824449" y="2058967"/>
            <a:ext cx="1693963" cy="457200"/>
            <a:chOff x="10880724" y="4894162"/>
            <a:chExt cx="1644652" cy="432000"/>
          </a:xfrm>
        </xdr:grpSpPr>
        <xdr:sp macro="[0]!Menu_suspenso_2" textlink="">
          <xdr:nvSpPr>
            <xdr:cNvPr id="1031" name="Retângulo 1030">
              <a:extLs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>
            <a:xfrm>
              <a:off x="11058525" y="4894162"/>
              <a:ext cx="1352550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8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gramática</a:t>
              </a:r>
            </a:p>
          </xdr:txBody>
        </xdr:sp>
        <xdr:sp macro="" textlink="">
          <xdr:nvSpPr>
            <xdr:cNvPr id="1032" name="Seta: Divisa 1031">
              <a:extLs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>
            <a:xfrm>
              <a:off x="10880724" y="4900612"/>
              <a:ext cx="1644652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016" name="Agrupar 1015">
            <a:extLst>
              <a:ext uri="{FF2B5EF4-FFF2-40B4-BE49-F238E27FC236}">
                <a16:creationId xmlns:a16="http://schemas.microsoft.com/office/drawing/2014/main" xmlns="" id="{00000000-0008-0000-0000-0000F8030000}"/>
              </a:ext>
            </a:extLst>
          </xdr:cNvPr>
          <xdr:cNvGrpSpPr/>
        </xdr:nvGrpSpPr>
        <xdr:grpSpPr>
          <a:xfrm>
            <a:off x="9333644" y="2058967"/>
            <a:ext cx="1430710" cy="457200"/>
            <a:chOff x="12565062" y="4910137"/>
            <a:chExt cx="1389063" cy="432000"/>
          </a:xfrm>
        </xdr:grpSpPr>
        <xdr:sp macro="[0]!Botão_Sintese" textlink="">
          <xdr:nvSpPr>
            <xdr:cNvPr id="1029" name="Retângulo 1028">
              <a:extLs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12763500" y="4910137"/>
              <a:ext cx="10191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8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síntese</a:t>
              </a:r>
            </a:p>
          </xdr:txBody>
        </xdr:sp>
        <xdr:sp macro="" textlink="">
          <xdr:nvSpPr>
            <xdr:cNvPr id="1030" name="Seta: Divisa 1029">
              <a:extLs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>
            <a:xfrm>
              <a:off x="12565062" y="4910137"/>
              <a:ext cx="1389063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017" name="Agrupar 1016">
            <a:extLst>
              <a:ext uri="{FF2B5EF4-FFF2-40B4-BE49-F238E27FC236}">
                <a16:creationId xmlns:a16="http://schemas.microsoft.com/office/drawing/2014/main" xmlns="" id="{00000000-0008-0000-0000-0000F9030000}"/>
              </a:ext>
            </a:extLst>
          </xdr:cNvPr>
          <xdr:cNvGrpSpPr/>
        </xdr:nvGrpSpPr>
        <xdr:grpSpPr>
          <a:xfrm>
            <a:off x="4240419" y="2058967"/>
            <a:ext cx="2622695" cy="457200"/>
            <a:chOff x="6692898" y="4910136"/>
            <a:chExt cx="2546351" cy="432000"/>
          </a:xfrm>
        </xdr:grpSpPr>
        <xdr:sp macro="[0]!Menu_suspenso" textlink="">
          <xdr:nvSpPr>
            <xdr:cNvPr id="1027" name="Retângulo 1026">
              <a:extLs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>
            <a:xfrm>
              <a:off x="6848475" y="4910136"/>
              <a:ext cx="22002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8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educação</a:t>
              </a:r>
              <a:r>
                <a:rPr lang="pt-PT" sz="1800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literária</a:t>
              </a:r>
              <a:endParaRPr lang="pt-PT" sz="1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1028" name="Seta: Divisa 1027">
              <a:extLs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>
            <a:xfrm>
              <a:off x="6692898" y="4910136"/>
              <a:ext cx="2546351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018" name="Agrupar 1017">
            <a:extLst>
              <a:ext uri="{FF2B5EF4-FFF2-40B4-BE49-F238E27FC236}">
                <a16:creationId xmlns:a16="http://schemas.microsoft.com/office/drawing/2014/main" xmlns="" id="{00000000-0008-0000-0000-0000FA030000}"/>
              </a:ext>
            </a:extLst>
          </xdr:cNvPr>
          <xdr:cNvGrpSpPr/>
        </xdr:nvGrpSpPr>
        <xdr:grpSpPr>
          <a:xfrm>
            <a:off x="1475867" y="2060855"/>
            <a:ext cx="1622133" cy="457200"/>
            <a:chOff x="1153583" y="1546089"/>
            <a:chExt cx="1465905" cy="428431"/>
          </a:xfrm>
        </xdr:grpSpPr>
        <xdr:sp macro="[0]!Botão_Oralidade" textlink="">
          <xdr:nvSpPr>
            <xdr:cNvPr id="1025" name="Retângulo 1024">
              <a:extLs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1304859" y="1546089"/>
              <a:ext cx="1184877" cy="42843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8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oralidade</a:t>
              </a:r>
            </a:p>
          </xdr:txBody>
        </xdr:sp>
        <xdr:sp macro="" textlink="">
          <xdr:nvSpPr>
            <xdr:cNvPr id="1026" name="Seta: Divisa 1025">
              <a:extLs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>
            <a:xfrm>
              <a:off x="1153583" y="1550754"/>
              <a:ext cx="1465905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019" name="Agrupar 1018">
            <a:extLst>
              <a:ext uri="{FF2B5EF4-FFF2-40B4-BE49-F238E27FC236}">
                <a16:creationId xmlns:a16="http://schemas.microsoft.com/office/drawing/2014/main" xmlns="" id="{00000000-0008-0000-0000-0000FB030000}"/>
              </a:ext>
            </a:extLst>
          </xdr:cNvPr>
          <xdr:cNvGrpSpPr/>
        </xdr:nvGrpSpPr>
        <xdr:grpSpPr>
          <a:xfrm>
            <a:off x="2924066" y="2058967"/>
            <a:ext cx="1492843" cy="457200"/>
            <a:chOff x="5008563" y="4910137"/>
            <a:chExt cx="1449387" cy="432000"/>
          </a:xfrm>
        </xdr:grpSpPr>
        <xdr:sp macro="[0]!Botão_Leitura" textlink="">
          <xdr:nvSpPr>
            <xdr:cNvPr id="1023" name="Retângulo 1022">
              <a:extLst>
                <a:ext uri="{FF2B5EF4-FFF2-40B4-BE49-F238E27FC236}">
                  <a16:creationId xmlns:a16="http://schemas.microsoft.com/office/drawing/2014/main" xmlns="" id="{00000000-0008-0000-0000-0000FF030000}"/>
                </a:ext>
              </a:extLst>
            </xdr:cNvPr>
            <xdr:cNvSpPr/>
          </xdr:nvSpPr>
          <xdr:spPr bwMode="auto">
            <a:xfrm>
              <a:off x="5153603" y="4911774"/>
              <a:ext cx="1171525" cy="42872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8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leitura</a:t>
              </a:r>
            </a:p>
          </xdr:txBody>
        </xdr:sp>
        <xdr:sp macro="" textlink="">
          <xdr:nvSpPr>
            <xdr:cNvPr id="1024" name="Seta: Divisa 1023">
              <a:extLst>
                <a:ext uri="{FF2B5EF4-FFF2-40B4-BE49-F238E27FC236}">
                  <a16:creationId xmlns:a16="http://schemas.microsoft.com/office/drawing/2014/main" xmlns="" id="{00000000-0008-0000-0000-000000040000}"/>
                </a:ext>
              </a:extLst>
            </xdr:cNvPr>
            <xdr:cNvSpPr/>
          </xdr:nvSpPr>
          <xdr:spPr>
            <a:xfrm>
              <a:off x="5008563" y="4910137"/>
              <a:ext cx="1449387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020" name="Agrupar 1019">
            <a:extLst>
              <a:ext uri="{FF2B5EF4-FFF2-40B4-BE49-F238E27FC236}">
                <a16:creationId xmlns:a16="http://schemas.microsoft.com/office/drawing/2014/main" xmlns="" id="{00000000-0008-0000-0000-0000FC030000}"/>
              </a:ext>
            </a:extLst>
          </xdr:cNvPr>
          <xdr:cNvGrpSpPr/>
        </xdr:nvGrpSpPr>
        <xdr:grpSpPr>
          <a:xfrm>
            <a:off x="360354" y="1783553"/>
            <a:ext cx="1054011" cy="1008000"/>
            <a:chOff x="169333" y="1301750"/>
            <a:chExt cx="952500" cy="952500"/>
          </a:xfrm>
        </xdr:grpSpPr>
        <xdr:pic macro="[0]!Botao_Entrada">
          <xdr:nvPicPr>
            <xdr:cNvPr id="1021" name="Imagem 1020">
              <a:extLst>
                <a:ext uri="{FF2B5EF4-FFF2-40B4-BE49-F238E27FC236}">
                  <a16:creationId xmlns:a16="http://schemas.microsoft.com/office/drawing/2014/main" xmlns="" id="{00000000-0008-0000-0000-0000FD03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44604" y="1428747"/>
              <a:ext cx="801958" cy="645584"/>
            </a:xfrm>
            <a:prstGeom prst="rect">
              <a:avLst/>
            </a:prstGeom>
          </xdr:spPr>
        </xdr:pic>
        <xdr:sp macro="[0]!Botao_Entrada" textlink="">
          <xdr:nvSpPr>
            <xdr:cNvPr id="1022" name="Oval 1021">
              <a:extLst>
                <a:ext uri="{FF2B5EF4-FFF2-40B4-BE49-F238E27FC236}">
                  <a16:creationId xmlns:a16="http://schemas.microsoft.com/office/drawing/2014/main" xmlns="" id="{00000000-0008-0000-0000-0000FE030000}"/>
                </a:ext>
              </a:extLst>
            </xdr:cNvPr>
            <xdr:cNvSpPr/>
          </xdr:nvSpPr>
          <xdr:spPr>
            <a:xfrm>
              <a:off x="169333" y="1301750"/>
              <a:ext cx="952500" cy="952500"/>
            </a:xfrm>
            <a:prstGeom prst="ellipse">
              <a:avLst/>
            </a:prstGeom>
            <a:noFill/>
            <a:ln w="9525" cap="flat" cmpd="sng" algn="ctr">
              <a:solidFill>
                <a:schemeClr val="accent2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2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</xdr:grpSp>
    </xdr:grpSp>
    <xdr:clientData/>
  </xdr:twoCellAnchor>
  <xdr:twoCellAnchor>
    <xdr:from>
      <xdr:col>2</xdr:col>
      <xdr:colOff>107157</xdr:colOff>
      <xdr:row>19</xdr:row>
      <xdr:rowOff>248447</xdr:rowOff>
    </xdr:from>
    <xdr:to>
      <xdr:col>10</xdr:col>
      <xdr:colOff>119157</xdr:colOff>
      <xdr:row>21</xdr:row>
      <xdr:rowOff>90922</xdr:rowOff>
    </xdr:to>
    <xdr:sp macro="[0]!SubModule_Fichas2" textlink="">
      <xdr:nvSpPr>
        <xdr:cNvPr id="138" name="Seta: Pentágono 137">
          <a:extLst>
            <a:ext uri="{FF2B5EF4-FFF2-40B4-BE49-F238E27FC236}">
              <a16:creationId xmlns:a16="http://schemas.microsoft.com/office/drawing/2014/main" xmlns="" id="{00000000-0008-0000-0000-00008A000000}"/>
            </a:ext>
          </a:extLst>
        </xdr:cNvPr>
        <xdr:cNvSpPr/>
      </xdr:nvSpPr>
      <xdr:spPr>
        <a:xfrm>
          <a:off x="462757" y="4947447"/>
          <a:ext cx="3060000" cy="350475"/>
        </a:xfrm>
        <a:prstGeom prst="homePlate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PT" sz="1500">
              <a:latin typeface="Arial" panose="020B0604020202020204" pitchFamily="34" charset="0"/>
              <a:cs typeface="Arial" panose="020B0604020202020204" pitchFamily="34" charset="0"/>
            </a:rPr>
            <a:t>Fichas/</a:t>
          </a:r>
          <a:r>
            <a:rPr lang="pt-PT" sz="1500" baseline="0">
              <a:latin typeface="Arial" panose="020B0604020202020204" pitchFamily="34" charset="0"/>
              <a:cs typeface="Arial" panose="020B0604020202020204" pitchFamily="34" charset="0"/>
            </a:rPr>
            <a:t> Questões Aula</a:t>
          </a:r>
          <a:endParaRPr lang="pt-PT" sz="15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oneCellAnchor>
    <xdr:from>
      <xdr:col>1</xdr:col>
      <xdr:colOff>48986</xdr:colOff>
      <xdr:row>1</xdr:row>
      <xdr:rowOff>205085</xdr:rowOff>
    </xdr:from>
    <xdr:ext cx="4128407" cy="1169807"/>
    <xdr:pic>
      <xdr:nvPicPr>
        <xdr:cNvPr id="139" name="Imagem 138">
          <a:extLst>
            <a:ext uri="{FF2B5EF4-FFF2-40B4-BE49-F238E27FC236}">
              <a16:creationId xmlns:a16="http://schemas.microsoft.com/office/drawing/2014/main" xmlns="" id="{00000000-0008-0000-00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843" y="327549"/>
          <a:ext cx="4128407" cy="1169807"/>
        </a:xfrm>
        <a:prstGeom prst="rect">
          <a:avLst/>
        </a:prstGeom>
        <a:noFill/>
      </xdr:spPr>
    </xdr:pic>
    <xdr:clientData/>
  </xdr:oneCellAnchor>
  <xdr:twoCellAnchor>
    <xdr:from>
      <xdr:col>2</xdr:col>
      <xdr:colOff>107157</xdr:colOff>
      <xdr:row>23</xdr:row>
      <xdr:rowOff>249093</xdr:rowOff>
    </xdr:from>
    <xdr:to>
      <xdr:col>10</xdr:col>
      <xdr:colOff>119157</xdr:colOff>
      <xdr:row>25</xdr:row>
      <xdr:rowOff>91568</xdr:rowOff>
    </xdr:to>
    <xdr:sp macro="" textlink="">
      <xdr:nvSpPr>
        <xdr:cNvPr id="53" name="Seta: Pentágono 52">
          <a:extLst>
            <a:ext uri="{FF2B5EF4-FFF2-40B4-BE49-F238E27FC236}">
              <a16:creationId xmlns:a16="http://schemas.microsoft.com/office/drawing/2014/main" xmlns="" id="{00000000-0008-0000-0000-000035000000}"/>
            </a:ext>
          </a:extLst>
        </xdr:cNvPr>
        <xdr:cNvSpPr/>
      </xdr:nvSpPr>
      <xdr:spPr>
        <a:xfrm>
          <a:off x="462757" y="5964093"/>
          <a:ext cx="3060000" cy="350475"/>
        </a:xfrm>
        <a:prstGeom prst="homePlate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PT" sz="1400">
              <a:latin typeface="Arial" panose="020B0604020202020204" pitchFamily="34" charset="0"/>
              <a:cs typeface="Arial" panose="020B0604020202020204" pitchFamily="34" charset="0"/>
            </a:rPr>
            <a:t>Domínios de</a:t>
          </a:r>
          <a:r>
            <a:rPr lang="pt-PT" sz="1400" baseline="0">
              <a:latin typeface="Arial" panose="020B0604020202020204" pitchFamily="34" charset="0"/>
              <a:cs typeface="Arial" panose="020B0604020202020204" pitchFamily="34" charset="0"/>
            </a:rPr>
            <a:t> Autonomia Curricular</a:t>
          </a:r>
          <a:endParaRPr lang="pt-PT" sz="1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0</xdr:colOff>
          <xdr:row>1</xdr:row>
          <xdr:rowOff>0</xdr:rowOff>
        </xdr:from>
        <xdr:to>
          <xdr:col>33</xdr:col>
          <xdr:colOff>9525</xdr:colOff>
          <xdr:row>1</xdr:row>
          <xdr:rowOff>9525</xdr:rowOff>
        </xdr:to>
        <xdr:sp macro="" textlink="">
          <xdr:nvSpPr>
            <xdr:cNvPr id="3" name="Object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0</xdr:colOff>
          <xdr:row>1</xdr:row>
          <xdr:rowOff>0</xdr:rowOff>
        </xdr:from>
        <xdr:to>
          <xdr:col>33</xdr:col>
          <xdr:colOff>9525</xdr:colOff>
          <xdr:row>1</xdr:row>
          <xdr:rowOff>9525</xdr:rowOff>
        </xdr:to>
        <xdr:sp macro="" textlink="">
          <xdr:nvSpPr>
            <xdr:cNvPr id="1045" name="Object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33</xdr:col>
      <xdr:colOff>5156200</xdr:colOff>
      <xdr:row>1</xdr:row>
      <xdr:rowOff>127000</xdr:rowOff>
    </xdr:from>
    <xdr:to>
      <xdr:col>33</xdr:col>
      <xdr:colOff>6756400</xdr:colOff>
      <xdr:row>13</xdr:row>
      <xdr:rowOff>79375</xdr:rowOff>
    </xdr:to>
    <xdr:pic>
      <xdr:nvPicPr>
        <xdr:cNvPr id="105" name="Imagem 104">
          <a:extLst>
            <a:ext uri="{FF2B5EF4-FFF2-40B4-BE49-F238E27FC236}">
              <a16:creationId xmlns:a16="http://schemas.microsoft.com/office/drawing/2014/main" xmlns="" id="{00000000-0008-0000-00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16600" y="254000"/>
          <a:ext cx="1600200" cy="3000375"/>
        </a:xfrm>
        <a:prstGeom prst="rect">
          <a:avLst/>
        </a:prstGeom>
        <a:ln>
          <a:solidFill>
            <a:schemeClr val="bg2">
              <a:lumMod val="75000"/>
            </a:schemeClr>
          </a:solidFill>
        </a:ln>
      </xdr:spPr>
    </xdr:pic>
    <xdr:clientData/>
  </xdr:twoCellAnchor>
  <xdr:twoCellAnchor editAs="oneCell">
    <xdr:from>
      <xdr:col>1</xdr:col>
      <xdr:colOff>25400</xdr:colOff>
      <xdr:row>28</xdr:row>
      <xdr:rowOff>172156</xdr:rowOff>
    </xdr:from>
    <xdr:to>
      <xdr:col>28</xdr:col>
      <xdr:colOff>165600</xdr:colOff>
      <xdr:row>34</xdr:row>
      <xdr:rowOff>0</xdr:rowOff>
    </xdr:to>
    <xdr:pic>
      <xdr:nvPicPr>
        <xdr:cNvPr id="106" name="Imagem 105">
          <a:extLst>
            <a:ext uri="{FF2B5EF4-FFF2-40B4-BE49-F238E27FC236}">
              <a16:creationId xmlns:a16="http://schemas.microsoft.com/office/drawing/2014/main" xmlns="" id="{00000000-0008-0000-0000-00006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7157156"/>
          <a:ext cx="10224000" cy="1351844"/>
        </a:xfrm>
        <a:prstGeom prst="rect">
          <a:avLst/>
        </a:prstGeom>
        <a:ln w="3175">
          <a:noFill/>
        </a:ln>
      </xdr:spPr>
    </xdr:pic>
    <xdr:clientData/>
  </xdr:twoCellAnchor>
  <xdr:twoCellAnchor>
    <xdr:from>
      <xdr:col>19</xdr:col>
      <xdr:colOff>165100</xdr:colOff>
      <xdr:row>20</xdr:row>
      <xdr:rowOff>50800</xdr:rowOff>
    </xdr:from>
    <xdr:to>
      <xdr:col>27</xdr:col>
      <xdr:colOff>342900</xdr:colOff>
      <xdr:row>24</xdr:row>
      <xdr:rowOff>1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pSpPr/>
      </xdr:nvGrpSpPr>
      <xdr:grpSpPr>
        <a:xfrm>
          <a:off x="6997700" y="5003800"/>
          <a:ext cx="3225800" cy="965201"/>
          <a:chOff x="6997700" y="5257800"/>
          <a:chExt cx="3225800" cy="965201"/>
        </a:xfrm>
      </xdr:grpSpPr>
      <xdr:sp macro="" textlink="">
        <xdr:nvSpPr>
          <xdr:cNvPr id="59" name="Retângulo 58">
            <a:extLst>
              <a:ext uri="{FF2B5EF4-FFF2-40B4-BE49-F238E27FC236}">
                <a16:creationId xmlns:a16="http://schemas.microsoft.com/office/drawing/2014/main" xmlns="" id="{00000000-0008-0000-0000-00003B000000}"/>
              </a:ext>
            </a:extLst>
          </xdr:cNvPr>
          <xdr:cNvSpPr/>
        </xdr:nvSpPr>
        <xdr:spPr>
          <a:xfrm>
            <a:off x="6997700" y="5257800"/>
            <a:ext cx="3225800" cy="96520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PT" sz="1500">
                <a:latin typeface="Arial" panose="020B0604020202020204" pitchFamily="34" charset="0"/>
                <a:cs typeface="Arial" panose="020B0604020202020204" pitchFamily="34" charset="0"/>
              </a:rPr>
              <a:t>Diário</a:t>
            </a:r>
          </a:p>
        </xdr:txBody>
      </xdr:sp>
      <xdr:grpSp>
        <xdr:nvGrpSpPr>
          <xdr:cNvPr id="63" name="Agrupar 62">
            <a:extLst>
              <a:ext uri="{FF2B5EF4-FFF2-40B4-BE49-F238E27FC236}">
                <a16:creationId xmlns:a16="http://schemas.microsoft.com/office/drawing/2014/main" xmlns="" id="{00000000-0008-0000-0000-00003F000000}"/>
              </a:ext>
            </a:extLst>
          </xdr:cNvPr>
          <xdr:cNvGrpSpPr/>
        </xdr:nvGrpSpPr>
        <xdr:grpSpPr>
          <a:xfrm>
            <a:off x="7092293" y="5577720"/>
            <a:ext cx="3029607" cy="557594"/>
            <a:chOff x="7206593" y="5603120"/>
            <a:chExt cx="3029607" cy="557594"/>
          </a:xfrm>
        </xdr:grpSpPr>
        <xdr:sp macro="[0]!Botao_RGFEV" textlink="">
          <xdr:nvSpPr>
            <xdr:cNvPr id="64" name="Seta: Pentágono 63">
              <a:extLst>
                <a:ext uri="{FF2B5EF4-FFF2-40B4-BE49-F238E27FC236}">
                  <a16:creationId xmlns:a16="http://schemas.microsoft.com/office/drawing/2014/main" xmlns="" id="{00000000-0008-0000-0000-000040000000}"/>
                </a:ext>
              </a:extLst>
            </xdr:cNvPr>
            <xdr:cNvSpPr/>
          </xdr:nvSpPr>
          <xdr:spPr>
            <a:xfrm>
              <a:off x="7206594" y="5926942"/>
              <a:ext cx="684000" cy="233772"/>
            </a:xfrm>
            <a:prstGeom prst="homePlate">
              <a:avLst/>
            </a:prstGeom>
          </xdr:spPr>
          <xdr:style>
            <a:lnRef idx="2">
              <a:schemeClr val="accent3"/>
            </a:lnRef>
            <a:fillRef idx="1">
              <a:schemeClr val="lt1"/>
            </a:fillRef>
            <a:effectRef idx="0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/>
                <a:t>Fev</a:t>
              </a:r>
            </a:p>
          </xdr:txBody>
        </xdr:sp>
        <xdr:sp macro="[0]!Botao_RGMAR" textlink="">
          <xdr:nvSpPr>
            <xdr:cNvPr id="65" name="Seta: Pentágono 64">
              <a:extLst>
                <a:ext uri="{FF2B5EF4-FFF2-40B4-BE49-F238E27FC236}">
                  <a16:creationId xmlns:a16="http://schemas.microsoft.com/office/drawing/2014/main" xmlns="" id="{00000000-0008-0000-0000-000041000000}"/>
                </a:ext>
              </a:extLst>
            </xdr:cNvPr>
            <xdr:cNvSpPr/>
          </xdr:nvSpPr>
          <xdr:spPr>
            <a:xfrm>
              <a:off x="7788976" y="5926942"/>
              <a:ext cx="684000" cy="233772"/>
            </a:xfrm>
            <a:prstGeom prst="homePlate">
              <a:avLst/>
            </a:prstGeom>
          </xdr:spPr>
          <xdr:style>
            <a:lnRef idx="2">
              <a:schemeClr val="accent3"/>
            </a:lnRef>
            <a:fillRef idx="1">
              <a:schemeClr val="lt1"/>
            </a:fillRef>
            <a:effectRef idx="0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/>
                <a:t>Mar</a:t>
              </a:r>
            </a:p>
          </xdr:txBody>
        </xdr:sp>
        <xdr:sp macro="[0]!Botao_RGABR" textlink="">
          <xdr:nvSpPr>
            <xdr:cNvPr id="66" name="Seta: Pentágono 65">
              <a:extLst>
                <a:ext uri="{FF2B5EF4-FFF2-40B4-BE49-F238E27FC236}">
                  <a16:creationId xmlns:a16="http://schemas.microsoft.com/office/drawing/2014/main" xmlns="" id="{00000000-0008-0000-0000-000042000000}"/>
                </a:ext>
              </a:extLst>
            </xdr:cNvPr>
            <xdr:cNvSpPr/>
          </xdr:nvSpPr>
          <xdr:spPr>
            <a:xfrm>
              <a:off x="8371358" y="5926942"/>
              <a:ext cx="684000" cy="233772"/>
            </a:xfrm>
            <a:prstGeom prst="homePlate">
              <a:avLst/>
            </a:prstGeom>
          </xdr:spPr>
          <xdr:style>
            <a:lnRef idx="2">
              <a:schemeClr val="accent3"/>
            </a:lnRef>
            <a:fillRef idx="1">
              <a:schemeClr val="lt1"/>
            </a:fillRef>
            <a:effectRef idx="0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/>
                <a:t>Abr</a:t>
              </a:r>
            </a:p>
          </xdr:txBody>
        </xdr:sp>
        <xdr:sp macro="[0]!Botao_RGMAI" textlink="">
          <xdr:nvSpPr>
            <xdr:cNvPr id="67" name="Seta: Pentágono 66">
              <a:extLst>
                <a:ext uri="{FF2B5EF4-FFF2-40B4-BE49-F238E27FC236}">
                  <a16:creationId xmlns:a16="http://schemas.microsoft.com/office/drawing/2014/main" xmlns="" id="{00000000-0008-0000-0000-000043000000}"/>
                </a:ext>
              </a:extLst>
            </xdr:cNvPr>
            <xdr:cNvSpPr/>
          </xdr:nvSpPr>
          <xdr:spPr>
            <a:xfrm>
              <a:off x="8953740" y="5926942"/>
              <a:ext cx="684000" cy="233772"/>
            </a:xfrm>
            <a:prstGeom prst="homePlate">
              <a:avLst/>
            </a:prstGeom>
          </xdr:spPr>
          <xdr:style>
            <a:lnRef idx="2">
              <a:schemeClr val="accent3"/>
            </a:lnRef>
            <a:fillRef idx="1">
              <a:schemeClr val="lt1"/>
            </a:fillRef>
            <a:effectRef idx="0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/>
                <a:t>Mai</a:t>
              </a:r>
            </a:p>
          </xdr:txBody>
        </xdr:sp>
        <xdr:sp macro="[0]!Botao_RGJUN" textlink="">
          <xdr:nvSpPr>
            <xdr:cNvPr id="68" name="Seta: Pentágono 67">
              <a:extLst>
                <a:ext uri="{FF2B5EF4-FFF2-40B4-BE49-F238E27FC236}">
                  <a16:creationId xmlns:a16="http://schemas.microsoft.com/office/drawing/2014/main" xmlns="" id="{00000000-0008-0000-0000-000044000000}"/>
                </a:ext>
              </a:extLst>
            </xdr:cNvPr>
            <xdr:cNvSpPr/>
          </xdr:nvSpPr>
          <xdr:spPr>
            <a:xfrm>
              <a:off x="9536122" y="5926942"/>
              <a:ext cx="684000" cy="233772"/>
            </a:xfrm>
            <a:prstGeom prst="homePlate">
              <a:avLst/>
            </a:prstGeom>
          </xdr:spPr>
          <xdr:style>
            <a:lnRef idx="2">
              <a:schemeClr val="accent3"/>
            </a:lnRef>
            <a:fillRef idx="1">
              <a:schemeClr val="lt1"/>
            </a:fillRef>
            <a:effectRef idx="0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/>
                <a:t>Jun</a:t>
              </a:r>
            </a:p>
          </xdr:txBody>
        </xdr:sp>
        <xdr:sp macro="[0]!Botao_RGSET" textlink="">
          <xdr:nvSpPr>
            <xdr:cNvPr id="69" name="Seta: Pentágono 68">
              <a:extLst>
                <a:ext uri="{FF2B5EF4-FFF2-40B4-BE49-F238E27FC236}">
                  <a16:creationId xmlns:a16="http://schemas.microsoft.com/office/drawing/2014/main" xmlns="" id="{00000000-0008-0000-0000-000045000000}"/>
                </a:ext>
              </a:extLst>
            </xdr:cNvPr>
            <xdr:cNvSpPr/>
          </xdr:nvSpPr>
          <xdr:spPr>
            <a:xfrm>
              <a:off x="7206593" y="5603120"/>
              <a:ext cx="700079" cy="233772"/>
            </a:xfrm>
            <a:prstGeom prst="homePlate">
              <a:avLst/>
            </a:prstGeom>
          </xdr:spPr>
          <xdr:style>
            <a:lnRef idx="2">
              <a:schemeClr val="accent3"/>
            </a:lnRef>
            <a:fillRef idx="1">
              <a:schemeClr val="lt1"/>
            </a:fillRef>
            <a:effectRef idx="0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/>
                <a:t>Set</a:t>
              </a:r>
            </a:p>
          </xdr:txBody>
        </xdr:sp>
        <xdr:sp macro="[0]!Botao_RGOUT" textlink="">
          <xdr:nvSpPr>
            <xdr:cNvPr id="70" name="Seta: Pentágono 69">
              <a:extLst>
                <a:ext uri="{FF2B5EF4-FFF2-40B4-BE49-F238E27FC236}">
                  <a16:creationId xmlns:a16="http://schemas.microsoft.com/office/drawing/2014/main" xmlns="" id="{00000000-0008-0000-0000-000046000000}"/>
                </a:ext>
              </a:extLst>
            </xdr:cNvPr>
            <xdr:cNvSpPr/>
          </xdr:nvSpPr>
          <xdr:spPr>
            <a:xfrm>
              <a:off x="7788976" y="5603120"/>
              <a:ext cx="700079" cy="233772"/>
            </a:xfrm>
            <a:prstGeom prst="homePlate">
              <a:avLst/>
            </a:prstGeom>
          </xdr:spPr>
          <xdr:style>
            <a:lnRef idx="2">
              <a:schemeClr val="accent3"/>
            </a:lnRef>
            <a:fillRef idx="1">
              <a:schemeClr val="lt1"/>
            </a:fillRef>
            <a:effectRef idx="0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/>
                <a:t>Out</a:t>
              </a:r>
            </a:p>
          </xdr:txBody>
        </xdr:sp>
        <xdr:sp macro="[0]!Botao_RGNOV" textlink="">
          <xdr:nvSpPr>
            <xdr:cNvPr id="71" name="Seta: Pentágono 70">
              <a:extLst>
                <a:ext uri="{FF2B5EF4-FFF2-40B4-BE49-F238E27FC236}">
                  <a16:creationId xmlns:a16="http://schemas.microsoft.com/office/drawing/2014/main" xmlns="" id="{00000000-0008-0000-0000-000047000000}"/>
                </a:ext>
              </a:extLst>
            </xdr:cNvPr>
            <xdr:cNvSpPr/>
          </xdr:nvSpPr>
          <xdr:spPr>
            <a:xfrm>
              <a:off x="8371358" y="5603120"/>
              <a:ext cx="700079" cy="233772"/>
            </a:xfrm>
            <a:prstGeom prst="homePlate">
              <a:avLst/>
            </a:prstGeom>
          </xdr:spPr>
          <xdr:style>
            <a:lnRef idx="2">
              <a:schemeClr val="accent3"/>
            </a:lnRef>
            <a:fillRef idx="1">
              <a:schemeClr val="lt1"/>
            </a:fillRef>
            <a:effectRef idx="0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/>
                <a:t>Nov</a:t>
              </a:r>
            </a:p>
          </xdr:txBody>
        </xdr:sp>
        <xdr:sp macro="[0]!Botao_RGDEZ" textlink="">
          <xdr:nvSpPr>
            <xdr:cNvPr id="72" name="Seta: Pentágono 71">
              <a:extLst>
                <a:ext uri="{FF2B5EF4-FFF2-40B4-BE49-F238E27FC236}">
                  <a16:creationId xmlns:a16="http://schemas.microsoft.com/office/drawing/2014/main" xmlns="" id="{00000000-0008-0000-0000-000048000000}"/>
                </a:ext>
              </a:extLst>
            </xdr:cNvPr>
            <xdr:cNvSpPr/>
          </xdr:nvSpPr>
          <xdr:spPr>
            <a:xfrm>
              <a:off x="8953740" y="5603120"/>
              <a:ext cx="700079" cy="233772"/>
            </a:xfrm>
            <a:prstGeom prst="homePlate">
              <a:avLst/>
            </a:prstGeom>
          </xdr:spPr>
          <xdr:style>
            <a:lnRef idx="2">
              <a:schemeClr val="accent3"/>
            </a:lnRef>
            <a:fillRef idx="1">
              <a:schemeClr val="lt1"/>
            </a:fillRef>
            <a:effectRef idx="0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/>
                <a:t>Dez</a:t>
              </a:r>
            </a:p>
          </xdr:txBody>
        </xdr:sp>
        <xdr:sp macro="[0]!Botao_RGJAN" textlink="">
          <xdr:nvSpPr>
            <xdr:cNvPr id="73" name="Seta: Pentágono 72">
              <a:extLst>
                <a:ext uri="{FF2B5EF4-FFF2-40B4-BE49-F238E27FC236}">
                  <a16:creationId xmlns:a16="http://schemas.microsoft.com/office/drawing/2014/main" xmlns="" id="{00000000-0008-0000-0000-000049000000}"/>
                </a:ext>
              </a:extLst>
            </xdr:cNvPr>
            <xdr:cNvSpPr/>
          </xdr:nvSpPr>
          <xdr:spPr>
            <a:xfrm>
              <a:off x="9536121" y="5603120"/>
              <a:ext cx="700079" cy="233772"/>
            </a:xfrm>
            <a:prstGeom prst="homePlate">
              <a:avLst/>
            </a:prstGeom>
          </xdr:spPr>
          <xdr:style>
            <a:lnRef idx="2">
              <a:schemeClr val="accent3"/>
            </a:lnRef>
            <a:fillRef idx="1">
              <a:schemeClr val="lt1"/>
            </a:fillRef>
            <a:effectRef idx="0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/>
                <a:t>Jan</a:t>
              </a:r>
            </a:p>
          </xdr:txBody>
        </xdr:sp>
      </xdr:grpSp>
    </xdr:grpSp>
    <xdr:clientData/>
  </xdr:twoCellAnchor>
  <xdr:twoCellAnchor>
    <xdr:from>
      <xdr:col>2</xdr:col>
      <xdr:colOff>94457</xdr:colOff>
      <xdr:row>26</xdr:row>
      <xdr:rowOff>7793</xdr:rowOff>
    </xdr:from>
    <xdr:to>
      <xdr:col>10</xdr:col>
      <xdr:colOff>106457</xdr:colOff>
      <xdr:row>27</xdr:row>
      <xdr:rowOff>104268</xdr:rowOff>
    </xdr:to>
    <xdr:sp macro="" textlink="">
      <xdr:nvSpPr>
        <xdr:cNvPr id="51" name="Seta: Pentágono 50">
          <a:extLst>
            <a:ext uri="{FF2B5EF4-FFF2-40B4-BE49-F238E27FC236}">
              <a16:creationId xmlns:a16="http://schemas.microsoft.com/office/drawing/2014/main" xmlns="" id="{00000000-0008-0000-0000-000033000000}"/>
            </a:ext>
          </a:extLst>
        </xdr:cNvPr>
        <xdr:cNvSpPr/>
      </xdr:nvSpPr>
      <xdr:spPr>
        <a:xfrm>
          <a:off x="450057" y="6484793"/>
          <a:ext cx="3060000" cy="350475"/>
        </a:xfrm>
        <a:prstGeom prst="homePlate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PT" sz="1400">
              <a:latin typeface="Arial" panose="020B0604020202020204" pitchFamily="34" charset="0"/>
              <a:cs typeface="Arial" panose="020B0604020202020204" pitchFamily="34" charset="0"/>
            </a:rPr>
            <a:t>Projetos de Pesquisa</a:t>
          </a:r>
        </a:p>
      </xdr:txBody>
    </xdr:sp>
    <xdr:clientData/>
  </xdr:twoCellAnchor>
  <xdr:twoCellAnchor>
    <xdr:from>
      <xdr:col>19</xdr:col>
      <xdr:colOff>241300</xdr:colOff>
      <xdr:row>16</xdr:row>
      <xdr:rowOff>17441</xdr:rowOff>
    </xdr:from>
    <xdr:to>
      <xdr:col>27</xdr:col>
      <xdr:colOff>253300</xdr:colOff>
      <xdr:row>17</xdr:row>
      <xdr:rowOff>123441</xdr:rowOff>
    </xdr:to>
    <xdr:sp macro="[0]!Botao_Competencias" textlink="">
      <xdr:nvSpPr>
        <xdr:cNvPr id="54" name="Seta: Pentágono 53">
          <a:extLst>
            <a:ext uri="{FF2B5EF4-FFF2-40B4-BE49-F238E27FC236}">
              <a16:creationId xmlns:a16="http://schemas.microsoft.com/office/drawing/2014/main" xmlns="" id="{00000000-0008-0000-0000-000036000000}"/>
            </a:ext>
          </a:extLst>
        </xdr:cNvPr>
        <xdr:cNvSpPr/>
      </xdr:nvSpPr>
      <xdr:spPr>
        <a:xfrm>
          <a:off x="7073900" y="3954441"/>
          <a:ext cx="3060000" cy="360000"/>
        </a:xfrm>
        <a:prstGeom prst="homePlate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PT" sz="1500">
              <a:latin typeface="Arial" panose="020B0604020202020204" pitchFamily="34" charset="0"/>
              <a:cs typeface="Arial" panose="020B0604020202020204" pitchFamily="34" charset="0"/>
            </a:rPr>
            <a:t>Competências/</a:t>
          </a:r>
          <a:r>
            <a:rPr lang="pt-PT" sz="1500" baseline="0">
              <a:latin typeface="Arial" panose="020B0604020202020204" pitchFamily="34" charset="0"/>
              <a:cs typeface="Arial" panose="020B0604020202020204" pitchFamily="34" charset="0"/>
            </a:rPr>
            <a:t> Perfil do Aluno</a:t>
          </a:r>
          <a:endParaRPr lang="pt-PT" sz="15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137</xdr:col>
      <xdr:colOff>0</xdr:colOff>
      <xdr:row>0</xdr:row>
      <xdr:rowOff>0</xdr:rowOff>
    </xdr:from>
    <xdr:ext cx="0" cy="452438"/>
    <xdr:sp macro="" textlink="">
      <xdr:nvSpPr>
        <xdr:cNvPr id="2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28670250" y="8096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136</xdr:col>
      <xdr:colOff>0</xdr:colOff>
      <xdr:row>0</xdr:row>
      <xdr:rowOff>0</xdr:rowOff>
    </xdr:from>
    <xdr:ext cx="0" cy="452438"/>
    <xdr:sp macro="" textlink="">
      <xdr:nvSpPr>
        <xdr:cNvPr id="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25593675" y="8096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1</xdr:col>
      <xdr:colOff>0</xdr:colOff>
      <xdr:row>0</xdr:row>
      <xdr:rowOff>27214</xdr:rowOff>
    </xdr:from>
    <xdr:to>
      <xdr:col>32</xdr:col>
      <xdr:colOff>27857</xdr:colOff>
      <xdr:row>2</xdr:row>
      <xdr:rowOff>217097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xmlns="" id="{00000000-0008-0000-0100-000022000000}"/>
            </a:ext>
          </a:extLst>
        </xdr:cNvPr>
        <xdr:cNvGrpSpPr>
          <a:grpSpLocks noChangeAspect="1"/>
        </xdr:cNvGrpSpPr>
      </xdr:nvGrpSpPr>
      <xdr:grpSpPr>
        <a:xfrm>
          <a:off x="177800" y="27214"/>
          <a:ext cx="8054257" cy="824883"/>
          <a:chOff x="333367" y="1726404"/>
          <a:chExt cx="9395718" cy="952500"/>
        </a:xfrm>
      </xdr:grpSpPr>
      <xdr:grpSp>
        <xdr:nvGrpSpPr>
          <xdr:cNvPr id="35" name="Agrupar 34">
            <a:extLst>
              <a:ext uri="{FF2B5EF4-FFF2-40B4-BE49-F238E27FC236}">
                <a16:creationId xmlns:a16="http://schemas.microsoft.com/office/drawing/2014/main" xmlns="" id="{00000000-0008-0000-0100-000023000000}"/>
              </a:ext>
            </a:extLst>
          </xdr:cNvPr>
          <xdr:cNvGrpSpPr/>
        </xdr:nvGrpSpPr>
        <xdr:grpSpPr>
          <a:xfrm>
            <a:off x="6038974" y="1986654"/>
            <a:ext cx="1191645" cy="432000"/>
            <a:chOff x="9196387" y="4894162"/>
            <a:chExt cx="1281114" cy="432000"/>
          </a:xfrm>
        </xdr:grpSpPr>
        <xdr:sp macro="[0]!Botão_Escrita" textlink="">
          <xdr:nvSpPr>
            <xdr:cNvPr id="54" name="Retângulo 53">
              <a:extLst>
                <a:ext uri="{FF2B5EF4-FFF2-40B4-BE49-F238E27FC236}">
                  <a16:creationId xmlns:a16="http://schemas.microsoft.com/office/drawing/2014/main" xmlns="" id="{00000000-0008-0000-0100-000036000000}"/>
                </a:ext>
              </a:extLst>
            </xdr:cNvPr>
            <xdr:cNvSpPr/>
          </xdr:nvSpPr>
          <xdr:spPr bwMode="auto">
            <a:xfrm>
              <a:off x="9401175" y="4894162"/>
              <a:ext cx="9048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escrita</a:t>
              </a:r>
            </a:p>
          </xdr:txBody>
        </xdr:sp>
        <xdr:sp macro="" textlink="">
          <xdr:nvSpPr>
            <xdr:cNvPr id="55" name="Seta: Divisa 54">
              <a:extLst>
                <a:ext uri="{FF2B5EF4-FFF2-40B4-BE49-F238E27FC236}">
                  <a16:creationId xmlns:a16="http://schemas.microsoft.com/office/drawing/2014/main" xmlns="" id="{00000000-0008-0000-0100-000037000000}"/>
                </a:ext>
              </a:extLst>
            </xdr:cNvPr>
            <xdr:cNvSpPr/>
          </xdr:nvSpPr>
          <xdr:spPr>
            <a:xfrm>
              <a:off x="9196387" y="4900612"/>
              <a:ext cx="1281114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6" name="Agrupar 35">
            <a:extLst>
              <a:ext uri="{FF2B5EF4-FFF2-40B4-BE49-F238E27FC236}">
                <a16:creationId xmlns:a16="http://schemas.microsoft.com/office/drawing/2014/main" xmlns="" id="{00000000-0008-0000-0100-000024000000}"/>
              </a:ext>
            </a:extLst>
          </xdr:cNvPr>
          <xdr:cNvGrpSpPr/>
        </xdr:nvGrpSpPr>
        <xdr:grpSpPr>
          <a:xfrm>
            <a:off x="7074095" y="1986654"/>
            <a:ext cx="1529796" cy="432000"/>
            <a:chOff x="10880724" y="4894162"/>
            <a:chExt cx="1644652" cy="432000"/>
          </a:xfrm>
        </xdr:grpSpPr>
        <xdr:sp macro="[0]!Menu_suspenso_2" textlink="">
          <xdr:nvSpPr>
            <xdr:cNvPr id="52" name="Retângulo 51">
              <a:extLst>
                <a:ext uri="{FF2B5EF4-FFF2-40B4-BE49-F238E27FC236}">
                  <a16:creationId xmlns:a16="http://schemas.microsoft.com/office/drawing/2014/main" xmlns="" id="{00000000-0008-0000-0100-000034000000}"/>
                </a:ext>
              </a:extLst>
            </xdr:cNvPr>
            <xdr:cNvSpPr/>
          </xdr:nvSpPr>
          <xdr:spPr>
            <a:xfrm>
              <a:off x="11058525" y="4894162"/>
              <a:ext cx="1352550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gramática</a:t>
              </a:r>
            </a:p>
          </xdr:txBody>
        </xdr:sp>
        <xdr:sp macro="" textlink="">
          <xdr:nvSpPr>
            <xdr:cNvPr id="53" name="Seta: Divisa 52">
              <a:extLst>
                <a:ext uri="{FF2B5EF4-FFF2-40B4-BE49-F238E27FC236}">
                  <a16:creationId xmlns:a16="http://schemas.microsoft.com/office/drawing/2014/main" xmlns="" id="{00000000-0008-0000-0100-000035000000}"/>
                </a:ext>
              </a:extLst>
            </xdr:cNvPr>
            <xdr:cNvSpPr/>
          </xdr:nvSpPr>
          <xdr:spPr>
            <a:xfrm>
              <a:off x="10880724" y="4900612"/>
              <a:ext cx="1644652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7" name="Agrupar 36">
            <a:extLst>
              <a:ext uri="{FF2B5EF4-FFF2-40B4-BE49-F238E27FC236}">
                <a16:creationId xmlns:a16="http://schemas.microsoft.com/office/drawing/2014/main" xmlns="" id="{00000000-0008-0000-0100-000025000000}"/>
              </a:ext>
            </a:extLst>
          </xdr:cNvPr>
          <xdr:cNvGrpSpPr/>
        </xdr:nvGrpSpPr>
        <xdr:grpSpPr>
          <a:xfrm>
            <a:off x="8437029" y="1986654"/>
            <a:ext cx="1292056" cy="432000"/>
            <a:chOff x="12565062" y="4910137"/>
            <a:chExt cx="1389063" cy="432000"/>
          </a:xfrm>
        </xdr:grpSpPr>
        <xdr:sp macro="[0]!Botão_Sintese" textlink="">
          <xdr:nvSpPr>
            <xdr:cNvPr id="50" name="Retângulo 49">
              <a:extLst>
                <a:ext uri="{FF2B5EF4-FFF2-40B4-BE49-F238E27FC236}">
                  <a16:creationId xmlns:a16="http://schemas.microsoft.com/office/drawing/2014/main" xmlns="" id="{00000000-0008-0000-0100-000032000000}"/>
                </a:ext>
              </a:extLst>
            </xdr:cNvPr>
            <xdr:cNvSpPr/>
          </xdr:nvSpPr>
          <xdr:spPr bwMode="auto">
            <a:xfrm>
              <a:off x="12763500" y="4910137"/>
              <a:ext cx="10191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síntese</a:t>
              </a:r>
            </a:p>
          </xdr:txBody>
        </xdr:sp>
        <xdr:sp macro="" textlink="">
          <xdr:nvSpPr>
            <xdr:cNvPr id="51" name="Seta: Divisa 50">
              <a:extLst>
                <a:ext uri="{FF2B5EF4-FFF2-40B4-BE49-F238E27FC236}">
                  <a16:creationId xmlns:a16="http://schemas.microsoft.com/office/drawing/2014/main" xmlns="" id="{00000000-0008-0000-0100-000033000000}"/>
                </a:ext>
              </a:extLst>
            </xdr:cNvPr>
            <xdr:cNvSpPr/>
          </xdr:nvSpPr>
          <xdr:spPr>
            <a:xfrm>
              <a:off x="12565062" y="4910137"/>
              <a:ext cx="1389063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8" name="Agrupar 37">
            <a:extLst>
              <a:ext uri="{FF2B5EF4-FFF2-40B4-BE49-F238E27FC236}">
                <a16:creationId xmlns:a16="http://schemas.microsoft.com/office/drawing/2014/main" xmlns="" id="{00000000-0008-0000-0100-000026000000}"/>
              </a:ext>
            </a:extLst>
          </xdr:cNvPr>
          <xdr:cNvGrpSpPr/>
        </xdr:nvGrpSpPr>
        <xdr:grpSpPr>
          <a:xfrm>
            <a:off x="3837404" y="1986654"/>
            <a:ext cx="2368522" cy="432000"/>
            <a:chOff x="6692898" y="4910136"/>
            <a:chExt cx="2546351" cy="432000"/>
          </a:xfrm>
        </xdr:grpSpPr>
        <xdr:sp macro="[0]!Menu_suspenso" textlink="">
          <xdr:nvSpPr>
            <xdr:cNvPr id="48" name="Retângulo 47">
              <a:extLst>
                <a:ext uri="{FF2B5EF4-FFF2-40B4-BE49-F238E27FC236}">
                  <a16:creationId xmlns:a16="http://schemas.microsoft.com/office/drawing/2014/main" xmlns="" id="{00000000-0008-0000-0100-000030000000}"/>
                </a:ext>
              </a:extLst>
            </xdr:cNvPr>
            <xdr:cNvSpPr/>
          </xdr:nvSpPr>
          <xdr:spPr>
            <a:xfrm>
              <a:off x="6848475" y="4910136"/>
              <a:ext cx="22002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educação</a:t>
              </a:r>
              <a:r>
                <a:rPr lang="pt-PT" sz="1400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literária</a:t>
              </a:r>
              <a:endParaRPr lang="pt-PT" sz="14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49" name="Seta: Divisa 48">
              <a:extLst>
                <a:ext uri="{FF2B5EF4-FFF2-40B4-BE49-F238E27FC236}">
                  <a16:creationId xmlns:a16="http://schemas.microsoft.com/office/drawing/2014/main" xmlns="" id="{00000000-0008-0000-0100-000031000000}"/>
                </a:ext>
              </a:extLst>
            </xdr:cNvPr>
            <xdr:cNvSpPr/>
          </xdr:nvSpPr>
          <xdr:spPr>
            <a:xfrm>
              <a:off x="6692898" y="4910136"/>
              <a:ext cx="2546351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9" name="Agrupar 38">
            <a:extLst>
              <a:ext uri="{FF2B5EF4-FFF2-40B4-BE49-F238E27FC236}">
                <a16:creationId xmlns:a16="http://schemas.microsoft.com/office/drawing/2014/main" xmlns="" id="{00000000-0008-0000-0100-000027000000}"/>
              </a:ext>
            </a:extLst>
          </xdr:cNvPr>
          <xdr:cNvGrpSpPr/>
        </xdr:nvGrpSpPr>
        <xdr:grpSpPr>
          <a:xfrm>
            <a:off x="1340772" y="1988439"/>
            <a:ext cx="1464927" cy="428431"/>
            <a:chOff x="1153583" y="1546089"/>
            <a:chExt cx="1465905" cy="428431"/>
          </a:xfrm>
        </xdr:grpSpPr>
        <xdr:sp macro="[0]!Botão_Oralidade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xmlns="" id="{00000000-0008-0000-0100-00002E000000}"/>
                </a:ext>
              </a:extLst>
            </xdr:cNvPr>
            <xdr:cNvSpPr/>
          </xdr:nvSpPr>
          <xdr:spPr bwMode="auto">
            <a:xfrm>
              <a:off x="1304859" y="1546089"/>
              <a:ext cx="1184877" cy="42843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oralidade</a:t>
              </a:r>
            </a:p>
          </xdr:txBody>
        </xdr:sp>
        <xdr:sp macro="" textlink="">
          <xdr:nvSpPr>
            <xdr:cNvPr id="47" name="Seta: Divisa 46">
              <a:extLst>
                <a:ext uri="{FF2B5EF4-FFF2-40B4-BE49-F238E27FC236}">
                  <a16:creationId xmlns:a16="http://schemas.microsoft.com/office/drawing/2014/main" xmlns="" id="{00000000-0008-0000-0100-00002F000000}"/>
                </a:ext>
              </a:extLst>
            </xdr:cNvPr>
            <xdr:cNvSpPr/>
          </xdr:nvSpPr>
          <xdr:spPr>
            <a:xfrm>
              <a:off x="1153583" y="1550754"/>
              <a:ext cx="1465905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40" name="Agrupar 39">
            <a:extLst>
              <a:ext uri="{FF2B5EF4-FFF2-40B4-BE49-F238E27FC236}">
                <a16:creationId xmlns:a16="http://schemas.microsoft.com/office/drawing/2014/main" xmlns="" id="{00000000-0008-0000-0100-000028000000}"/>
              </a:ext>
            </a:extLst>
          </xdr:cNvPr>
          <xdr:cNvGrpSpPr/>
        </xdr:nvGrpSpPr>
        <xdr:grpSpPr>
          <a:xfrm>
            <a:off x="2648622" y="1986654"/>
            <a:ext cx="1348167" cy="432000"/>
            <a:chOff x="5008563" y="4910137"/>
            <a:chExt cx="1449387" cy="432000"/>
          </a:xfrm>
        </xdr:grpSpPr>
        <xdr:sp macro="[0]!Botão_Leitura" textlink="">
          <xdr:nvSpPr>
            <xdr:cNvPr id="44" name="Retângulo 43">
              <a:extLst>
                <a:ext uri="{FF2B5EF4-FFF2-40B4-BE49-F238E27FC236}">
                  <a16:creationId xmlns:a16="http://schemas.microsoft.com/office/drawing/2014/main" xmlns="" id="{00000000-0008-0000-0100-00002C000000}"/>
                </a:ext>
              </a:extLst>
            </xdr:cNvPr>
            <xdr:cNvSpPr/>
          </xdr:nvSpPr>
          <xdr:spPr bwMode="auto">
            <a:xfrm>
              <a:off x="5153603" y="4911774"/>
              <a:ext cx="1171525" cy="42872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leitura</a:t>
              </a:r>
            </a:p>
          </xdr:txBody>
        </xdr:sp>
        <xdr:sp macro="" textlink="">
          <xdr:nvSpPr>
            <xdr:cNvPr id="45" name="Seta: Divisa 44">
              <a:extLst>
                <a:ext uri="{FF2B5EF4-FFF2-40B4-BE49-F238E27FC236}">
                  <a16:creationId xmlns:a16="http://schemas.microsoft.com/office/drawing/2014/main" xmlns="" id="{00000000-0008-0000-0100-00002D000000}"/>
                </a:ext>
              </a:extLst>
            </xdr:cNvPr>
            <xdr:cNvSpPr/>
          </xdr:nvSpPr>
          <xdr:spPr>
            <a:xfrm>
              <a:off x="5008563" y="4910137"/>
              <a:ext cx="1449387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41" name="Agrupar 40">
            <a:extLst>
              <a:ext uri="{FF2B5EF4-FFF2-40B4-BE49-F238E27FC236}">
                <a16:creationId xmlns:a16="http://schemas.microsoft.com/office/drawing/2014/main" xmlns="" id="{00000000-0008-0000-0100-000029000000}"/>
              </a:ext>
            </a:extLst>
          </xdr:cNvPr>
          <xdr:cNvGrpSpPr/>
        </xdr:nvGrpSpPr>
        <xdr:grpSpPr>
          <a:xfrm>
            <a:off x="333367" y="1726404"/>
            <a:ext cx="951864" cy="952500"/>
            <a:chOff x="169333" y="1301750"/>
            <a:chExt cx="952500" cy="952500"/>
          </a:xfrm>
        </xdr:grpSpPr>
        <xdr:pic macro="[0]!Botao_Entrada">
          <xdr:nvPicPr>
            <xdr:cNvPr id="42" name="Imagem 41">
              <a:extLst>
                <a:ext uri="{FF2B5EF4-FFF2-40B4-BE49-F238E27FC236}">
                  <a16:creationId xmlns:a16="http://schemas.microsoft.com/office/drawing/2014/main" xmlns="" id="{00000000-0008-0000-0100-00002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44604" y="1428747"/>
              <a:ext cx="801958" cy="645584"/>
            </a:xfrm>
            <a:prstGeom prst="rect">
              <a:avLst/>
            </a:prstGeom>
          </xdr:spPr>
        </xdr:pic>
        <xdr:sp macro="[0]!Botao_Entrada" textlink="">
          <xdr:nvSpPr>
            <xdr:cNvPr id="43" name="Oval 42">
              <a:extLst>
                <a:ext uri="{FF2B5EF4-FFF2-40B4-BE49-F238E27FC236}">
                  <a16:creationId xmlns:a16="http://schemas.microsoft.com/office/drawing/2014/main" xmlns="" id="{00000000-0008-0000-0100-00002B000000}"/>
                </a:ext>
              </a:extLst>
            </xdr:cNvPr>
            <xdr:cNvSpPr/>
          </xdr:nvSpPr>
          <xdr:spPr>
            <a:xfrm>
              <a:off x="169333" y="1301750"/>
              <a:ext cx="952500" cy="952500"/>
            </a:xfrm>
            <a:prstGeom prst="ellipse">
              <a:avLst/>
            </a:prstGeom>
            <a:noFill/>
            <a:ln w="9525" cap="flat" cmpd="sng" algn="ctr">
              <a:solidFill>
                <a:schemeClr val="accent2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2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/>
            </a:p>
          </xdr:txBody>
        </xdr:sp>
      </xdr:grpSp>
    </xdr:grpSp>
    <xdr:clientData/>
  </xdr:twoCellAnchor>
  <xdr:oneCellAnchor>
    <xdr:from>
      <xdr:col>140</xdr:col>
      <xdr:colOff>0</xdr:colOff>
      <xdr:row>0</xdr:row>
      <xdr:rowOff>0</xdr:rowOff>
    </xdr:from>
    <xdr:ext cx="0" cy="452438"/>
    <xdr:sp macro="" textlink="">
      <xdr:nvSpPr>
        <xdr:cNvPr id="26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1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31899225" y="190500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139</xdr:col>
      <xdr:colOff>0</xdr:colOff>
      <xdr:row>0</xdr:row>
      <xdr:rowOff>0</xdr:rowOff>
    </xdr:from>
    <xdr:ext cx="0" cy="452438"/>
    <xdr:sp macro="" textlink="">
      <xdr:nvSpPr>
        <xdr:cNvPr id="2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28384500" y="190500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0</xdr:colOff>
      <xdr:row>4</xdr:row>
      <xdr:rowOff>0</xdr:rowOff>
    </xdr:from>
    <xdr:ext cx="0" cy="452438"/>
    <xdr:sp macro="" textlink="">
      <xdr:nvSpPr>
        <xdr:cNvPr id="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21174075" y="1543050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0</xdr:colOff>
      <xdr:row>4</xdr:row>
      <xdr:rowOff>0</xdr:rowOff>
    </xdr:from>
    <xdr:ext cx="0" cy="452437"/>
    <xdr:sp macro="" textlink="">
      <xdr:nvSpPr>
        <xdr:cNvPr id="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21174075" y="1238250"/>
          <a:ext cx="0" cy="4524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0</xdr:colOff>
      <xdr:row>4</xdr:row>
      <xdr:rowOff>0</xdr:rowOff>
    </xdr:from>
    <xdr:ext cx="0" cy="452438"/>
    <xdr:sp macro="" textlink="">
      <xdr:nvSpPr>
        <xdr:cNvPr id="2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9829800" y="1257300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0</xdr:colOff>
      <xdr:row>4</xdr:row>
      <xdr:rowOff>0</xdr:rowOff>
    </xdr:from>
    <xdr:ext cx="0" cy="452437"/>
    <xdr:sp macro="" textlink="">
      <xdr:nvSpPr>
        <xdr:cNvPr id="2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9829800" y="1257300"/>
          <a:ext cx="0" cy="4524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0</xdr:col>
      <xdr:colOff>142872</xdr:colOff>
      <xdr:row>0</xdr:row>
      <xdr:rowOff>23819</xdr:rowOff>
    </xdr:from>
    <xdr:to>
      <xdr:col>11</xdr:col>
      <xdr:colOff>271195</xdr:colOff>
      <xdr:row>2</xdr:row>
      <xdr:rowOff>229735</xdr:rowOff>
    </xdr:to>
    <xdr:grpSp>
      <xdr:nvGrpSpPr>
        <xdr:cNvPr id="30" name="Agrupar 29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GrpSpPr>
          <a:grpSpLocks noChangeAspect="1"/>
        </xdr:cNvGrpSpPr>
      </xdr:nvGrpSpPr>
      <xdr:grpSpPr>
        <a:xfrm>
          <a:off x="142872" y="23819"/>
          <a:ext cx="8053123" cy="840916"/>
          <a:chOff x="333367" y="1726404"/>
          <a:chExt cx="9395718" cy="952500"/>
        </a:xfrm>
      </xdr:grpSpPr>
      <xdr:grpSp>
        <xdr:nvGrpSpPr>
          <xdr:cNvPr id="32" name="Agrupar 31">
            <a:extLst>
              <a:ext uri="{FF2B5EF4-FFF2-40B4-BE49-F238E27FC236}">
                <a16:creationId xmlns:a16="http://schemas.microsoft.com/office/drawing/2014/main" xmlns="" id="{00000000-0008-0000-0200-000020000000}"/>
              </a:ext>
            </a:extLst>
          </xdr:cNvPr>
          <xdr:cNvGrpSpPr/>
        </xdr:nvGrpSpPr>
        <xdr:grpSpPr>
          <a:xfrm>
            <a:off x="6038974" y="1986654"/>
            <a:ext cx="1191645" cy="432000"/>
            <a:chOff x="9196387" y="4894162"/>
            <a:chExt cx="1281114" cy="432000"/>
          </a:xfrm>
        </xdr:grpSpPr>
        <xdr:sp macro="[0]!Botão_Escrita" textlink="">
          <xdr:nvSpPr>
            <xdr:cNvPr id="51" name="Retângulo 50">
              <a:extLst>
                <a:ext uri="{FF2B5EF4-FFF2-40B4-BE49-F238E27FC236}">
                  <a16:creationId xmlns:a16="http://schemas.microsoft.com/office/drawing/2014/main" xmlns="" id="{00000000-0008-0000-0200-000033000000}"/>
                </a:ext>
              </a:extLst>
            </xdr:cNvPr>
            <xdr:cNvSpPr/>
          </xdr:nvSpPr>
          <xdr:spPr bwMode="auto">
            <a:xfrm>
              <a:off x="9401175" y="4894162"/>
              <a:ext cx="9048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escrita</a:t>
              </a:r>
            </a:p>
          </xdr:txBody>
        </xdr:sp>
        <xdr:sp macro="" textlink="">
          <xdr:nvSpPr>
            <xdr:cNvPr id="53" name="Seta: Divisa 52">
              <a:extLst>
                <a:ext uri="{FF2B5EF4-FFF2-40B4-BE49-F238E27FC236}">
                  <a16:creationId xmlns:a16="http://schemas.microsoft.com/office/drawing/2014/main" xmlns="" id="{00000000-0008-0000-0200-000035000000}"/>
                </a:ext>
              </a:extLst>
            </xdr:cNvPr>
            <xdr:cNvSpPr/>
          </xdr:nvSpPr>
          <xdr:spPr>
            <a:xfrm>
              <a:off x="9196387" y="4900612"/>
              <a:ext cx="1281114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3" name="Agrupar 32">
            <a:extLst>
              <a:ext uri="{FF2B5EF4-FFF2-40B4-BE49-F238E27FC236}">
                <a16:creationId xmlns:a16="http://schemas.microsoft.com/office/drawing/2014/main" xmlns="" id="{00000000-0008-0000-0200-000021000000}"/>
              </a:ext>
            </a:extLst>
          </xdr:cNvPr>
          <xdr:cNvGrpSpPr/>
        </xdr:nvGrpSpPr>
        <xdr:grpSpPr>
          <a:xfrm>
            <a:off x="7074095" y="1986654"/>
            <a:ext cx="1529796" cy="432000"/>
            <a:chOff x="10880724" y="4894162"/>
            <a:chExt cx="1644652" cy="432000"/>
          </a:xfrm>
        </xdr:grpSpPr>
        <xdr:sp macro="[0]!Menu_suspenso_2" textlink="">
          <xdr:nvSpPr>
            <xdr:cNvPr id="49" name="Retângulo 48">
              <a:extLst>
                <a:ext uri="{FF2B5EF4-FFF2-40B4-BE49-F238E27FC236}">
                  <a16:creationId xmlns:a16="http://schemas.microsoft.com/office/drawing/2014/main" xmlns="" id="{00000000-0008-0000-0200-000031000000}"/>
                </a:ext>
              </a:extLst>
            </xdr:cNvPr>
            <xdr:cNvSpPr/>
          </xdr:nvSpPr>
          <xdr:spPr>
            <a:xfrm>
              <a:off x="11058525" y="4894162"/>
              <a:ext cx="1352550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gramática</a:t>
              </a:r>
            </a:p>
          </xdr:txBody>
        </xdr:sp>
        <xdr:sp macro="" textlink="">
          <xdr:nvSpPr>
            <xdr:cNvPr id="50" name="Seta: Divisa 49">
              <a:extLst>
                <a:ext uri="{FF2B5EF4-FFF2-40B4-BE49-F238E27FC236}">
                  <a16:creationId xmlns:a16="http://schemas.microsoft.com/office/drawing/2014/main" xmlns="" id="{00000000-0008-0000-0200-000032000000}"/>
                </a:ext>
              </a:extLst>
            </xdr:cNvPr>
            <xdr:cNvSpPr/>
          </xdr:nvSpPr>
          <xdr:spPr>
            <a:xfrm>
              <a:off x="10880724" y="4900612"/>
              <a:ext cx="1644652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4" name="Agrupar 33">
            <a:extLst>
              <a:ext uri="{FF2B5EF4-FFF2-40B4-BE49-F238E27FC236}">
                <a16:creationId xmlns:a16="http://schemas.microsoft.com/office/drawing/2014/main" xmlns="" id="{00000000-0008-0000-0200-000022000000}"/>
              </a:ext>
            </a:extLst>
          </xdr:cNvPr>
          <xdr:cNvGrpSpPr/>
        </xdr:nvGrpSpPr>
        <xdr:grpSpPr>
          <a:xfrm>
            <a:off x="8437029" y="1986654"/>
            <a:ext cx="1292056" cy="432000"/>
            <a:chOff x="12565062" y="4910137"/>
            <a:chExt cx="1389063" cy="432000"/>
          </a:xfrm>
        </xdr:grpSpPr>
        <xdr:sp macro="[0]!Botão_Sintese" textlink="">
          <xdr:nvSpPr>
            <xdr:cNvPr id="47" name="Retângulo 46">
              <a:extLst>
                <a:ext uri="{FF2B5EF4-FFF2-40B4-BE49-F238E27FC236}">
                  <a16:creationId xmlns:a16="http://schemas.microsoft.com/office/drawing/2014/main" xmlns="" id="{00000000-0008-0000-0200-00002F000000}"/>
                </a:ext>
              </a:extLst>
            </xdr:cNvPr>
            <xdr:cNvSpPr/>
          </xdr:nvSpPr>
          <xdr:spPr bwMode="auto">
            <a:xfrm>
              <a:off x="12763500" y="4910137"/>
              <a:ext cx="10191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síntese</a:t>
              </a:r>
            </a:p>
          </xdr:txBody>
        </xdr:sp>
        <xdr:sp macro="" textlink="">
          <xdr:nvSpPr>
            <xdr:cNvPr id="48" name="Seta: Divisa 47">
              <a:extLst>
                <a:ext uri="{FF2B5EF4-FFF2-40B4-BE49-F238E27FC236}">
                  <a16:creationId xmlns:a16="http://schemas.microsoft.com/office/drawing/2014/main" xmlns="" id="{00000000-0008-0000-0200-000030000000}"/>
                </a:ext>
              </a:extLst>
            </xdr:cNvPr>
            <xdr:cNvSpPr/>
          </xdr:nvSpPr>
          <xdr:spPr>
            <a:xfrm>
              <a:off x="12565062" y="4910137"/>
              <a:ext cx="1389063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5" name="Agrupar 34">
            <a:extLst>
              <a:ext uri="{FF2B5EF4-FFF2-40B4-BE49-F238E27FC236}">
                <a16:creationId xmlns:a16="http://schemas.microsoft.com/office/drawing/2014/main" xmlns="" id="{00000000-0008-0000-0200-000023000000}"/>
              </a:ext>
            </a:extLst>
          </xdr:cNvPr>
          <xdr:cNvGrpSpPr/>
        </xdr:nvGrpSpPr>
        <xdr:grpSpPr>
          <a:xfrm>
            <a:off x="3837404" y="1986654"/>
            <a:ext cx="2368522" cy="432000"/>
            <a:chOff x="6692898" y="4910136"/>
            <a:chExt cx="2546351" cy="432000"/>
          </a:xfrm>
        </xdr:grpSpPr>
        <xdr:sp macro="[0]!Menu_suspenso" textlink="">
          <xdr:nvSpPr>
            <xdr:cNvPr id="45" name="Retângulo 44">
              <a:extLst>
                <a:ext uri="{FF2B5EF4-FFF2-40B4-BE49-F238E27FC236}">
                  <a16:creationId xmlns:a16="http://schemas.microsoft.com/office/drawing/2014/main" xmlns="" id="{00000000-0008-0000-0200-00002D000000}"/>
                </a:ext>
              </a:extLst>
            </xdr:cNvPr>
            <xdr:cNvSpPr/>
          </xdr:nvSpPr>
          <xdr:spPr>
            <a:xfrm>
              <a:off x="6848475" y="4910136"/>
              <a:ext cx="22002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educação</a:t>
              </a:r>
              <a:r>
                <a:rPr lang="pt-PT" sz="1400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literária</a:t>
              </a:r>
              <a:endParaRPr lang="pt-PT" sz="14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46" name="Seta: Divisa 45">
              <a:extLst>
                <a:ext uri="{FF2B5EF4-FFF2-40B4-BE49-F238E27FC236}">
                  <a16:creationId xmlns:a16="http://schemas.microsoft.com/office/drawing/2014/main" xmlns="" id="{00000000-0008-0000-0200-00002E000000}"/>
                </a:ext>
              </a:extLst>
            </xdr:cNvPr>
            <xdr:cNvSpPr/>
          </xdr:nvSpPr>
          <xdr:spPr>
            <a:xfrm>
              <a:off x="6692898" y="4910136"/>
              <a:ext cx="2546351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6" name="Agrupar 35">
            <a:extLst>
              <a:ext uri="{FF2B5EF4-FFF2-40B4-BE49-F238E27FC236}">
                <a16:creationId xmlns:a16="http://schemas.microsoft.com/office/drawing/2014/main" xmlns="" id="{00000000-0008-0000-0200-000024000000}"/>
              </a:ext>
            </a:extLst>
          </xdr:cNvPr>
          <xdr:cNvGrpSpPr/>
        </xdr:nvGrpSpPr>
        <xdr:grpSpPr>
          <a:xfrm>
            <a:off x="1340772" y="1988439"/>
            <a:ext cx="1464927" cy="428431"/>
            <a:chOff x="1153583" y="1546089"/>
            <a:chExt cx="1465905" cy="428431"/>
          </a:xfrm>
        </xdr:grpSpPr>
        <xdr:sp macro="[0]!Botão_Oralidade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xmlns="" id="{00000000-0008-0000-0200-00002B000000}"/>
                </a:ext>
              </a:extLst>
            </xdr:cNvPr>
            <xdr:cNvSpPr/>
          </xdr:nvSpPr>
          <xdr:spPr bwMode="auto">
            <a:xfrm>
              <a:off x="1304859" y="1546089"/>
              <a:ext cx="1184877" cy="42843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oralidade</a:t>
              </a:r>
            </a:p>
          </xdr:txBody>
        </xdr:sp>
        <xdr:sp macro="" textlink="">
          <xdr:nvSpPr>
            <xdr:cNvPr id="44" name="Seta: Divisa 43">
              <a:extLst>
                <a:ext uri="{FF2B5EF4-FFF2-40B4-BE49-F238E27FC236}">
                  <a16:creationId xmlns:a16="http://schemas.microsoft.com/office/drawing/2014/main" xmlns="" id="{00000000-0008-0000-0200-00002C000000}"/>
                </a:ext>
              </a:extLst>
            </xdr:cNvPr>
            <xdr:cNvSpPr/>
          </xdr:nvSpPr>
          <xdr:spPr>
            <a:xfrm>
              <a:off x="1153583" y="1550754"/>
              <a:ext cx="1465905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7" name="Agrupar 36">
            <a:extLst>
              <a:ext uri="{FF2B5EF4-FFF2-40B4-BE49-F238E27FC236}">
                <a16:creationId xmlns:a16="http://schemas.microsoft.com/office/drawing/2014/main" xmlns="" id="{00000000-0008-0000-0200-000025000000}"/>
              </a:ext>
            </a:extLst>
          </xdr:cNvPr>
          <xdr:cNvGrpSpPr/>
        </xdr:nvGrpSpPr>
        <xdr:grpSpPr>
          <a:xfrm>
            <a:off x="2648622" y="1986654"/>
            <a:ext cx="1348167" cy="432000"/>
            <a:chOff x="5008563" y="4910137"/>
            <a:chExt cx="1449387" cy="432000"/>
          </a:xfrm>
        </xdr:grpSpPr>
        <xdr:sp macro="[0]!Botão_Leitura" textlink="">
          <xdr:nvSpPr>
            <xdr:cNvPr id="41" name="Retângulo 40">
              <a:extLst>
                <a:ext uri="{FF2B5EF4-FFF2-40B4-BE49-F238E27FC236}">
                  <a16:creationId xmlns:a16="http://schemas.microsoft.com/office/drawing/2014/main" xmlns="" id="{00000000-0008-0000-0200-000029000000}"/>
                </a:ext>
              </a:extLst>
            </xdr:cNvPr>
            <xdr:cNvSpPr/>
          </xdr:nvSpPr>
          <xdr:spPr bwMode="auto">
            <a:xfrm>
              <a:off x="5153603" y="4911774"/>
              <a:ext cx="1171525" cy="42872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leitura</a:t>
              </a:r>
            </a:p>
          </xdr:txBody>
        </xdr:sp>
        <xdr:sp macro="" textlink="">
          <xdr:nvSpPr>
            <xdr:cNvPr id="42" name="Seta: Divisa 41">
              <a:extLst>
                <a:ext uri="{FF2B5EF4-FFF2-40B4-BE49-F238E27FC236}">
                  <a16:creationId xmlns:a16="http://schemas.microsoft.com/office/drawing/2014/main" xmlns="" id="{00000000-0008-0000-0200-00002A000000}"/>
                </a:ext>
              </a:extLst>
            </xdr:cNvPr>
            <xdr:cNvSpPr/>
          </xdr:nvSpPr>
          <xdr:spPr>
            <a:xfrm>
              <a:off x="5008563" y="4910137"/>
              <a:ext cx="1449387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8" name="Agrupar 37">
            <a:extLst>
              <a:ext uri="{FF2B5EF4-FFF2-40B4-BE49-F238E27FC236}">
                <a16:creationId xmlns:a16="http://schemas.microsoft.com/office/drawing/2014/main" xmlns="" id="{00000000-0008-0000-0200-000026000000}"/>
              </a:ext>
            </a:extLst>
          </xdr:cNvPr>
          <xdr:cNvGrpSpPr/>
        </xdr:nvGrpSpPr>
        <xdr:grpSpPr>
          <a:xfrm>
            <a:off x="333367" y="1726404"/>
            <a:ext cx="951864" cy="952500"/>
            <a:chOff x="169333" y="1301750"/>
            <a:chExt cx="952500" cy="952500"/>
          </a:xfrm>
        </xdr:grpSpPr>
        <xdr:pic macro="[0]!Botao_Entrada">
          <xdr:nvPicPr>
            <xdr:cNvPr id="39" name="Imagem 38">
              <a:extLst>
                <a:ext uri="{FF2B5EF4-FFF2-40B4-BE49-F238E27FC236}">
                  <a16:creationId xmlns:a16="http://schemas.microsoft.com/office/drawing/2014/main" xmlns="" id="{00000000-0008-0000-0200-00002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44604" y="1428747"/>
              <a:ext cx="801958" cy="645584"/>
            </a:xfrm>
            <a:prstGeom prst="rect">
              <a:avLst/>
            </a:prstGeom>
          </xdr:spPr>
        </xdr:pic>
        <xdr:sp macro="[0]!Botao_Entrada" textlink="">
          <xdr:nvSpPr>
            <xdr:cNvPr id="40" name="Oval 39">
              <a:extLst>
                <a:ext uri="{FF2B5EF4-FFF2-40B4-BE49-F238E27FC236}">
                  <a16:creationId xmlns:a16="http://schemas.microsoft.com/office/drawing/2014/main" xmlns="" id="{00000000-0008-0000-0200-000028000000}"/>
                </a:ext>
              </a:extLst>
            </xdr:cNvPr>
            <xdr:cNvSpPr/>
          </xdr:nvSpPr>
          <xdr:spPr>
            <a:xfrm>
              <a:off x="169333" y="1301750"/>
              <a:ext cx="952500" cy="952500"/>
            </a:xfrm>
            <a:prstGeom prst="ellipse">
              <a:avLst/>
            </a:prstGeom>
            <a:noFill/>
            <a:ln w="9525" cap="flat" cmpd="sng" algn="ctr">
              <a:solidFill>
                <a:schemeClr val="accent2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2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/>
            </a:p>
          </xdr:txBody>
        </xdr:sp>
      </xdr:grpSp>
    </xdr:grpSp>
    <xdr:clientData/>
  </xdr:twoCellAnchor>
  <xdr:oneCellAnchor>
    <xdr:from>
      <xdr:col>16</xdr:col>
      <xdr:colOff>0</xdr:colOff>
      <xdr:row>4</xdr:row>
      <xdr:rowOff>0</xdr:rowOff>
    </xdr:from>
    <xdr:ext cx="0" cy="452438"/>
    <xdr:sp macro="" textlink="">
      <xdr:nvSpPr>
        <xdr:cNvPr id="7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200-000048000000}"/>
            </a:ext>
          </a:extLst>
        </xdr:cNvPr>
        <xdr:cNvSpPr>
          <a:spLocks noChangeAspect="1" noChangeArrowheads="1"/>
        </xdr:cNvSpPr>
      </xdr:nvSpPr>
      <xdr:spPr bwMode="auto">
        <a:xfrm>
          <a:off x="9829800" y="1257300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0</xdr:colOff>
      <xdr:row>4</xdr:row>
      <xdr:rowOff>0</xdr:rowOff>
    </xdr:from>
    <xdr:ext cx="0" cy="452437"/>
    <xdr:sp macro="" textlink="">
      <xdr:nvSpPr>
        <xdr:cNvPr id="7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200-000049000000}"/>
            </a:ext>
          </a:extLst>
        </xdr:cNvPr>
        <xdr:cNvSpPr>
          <a:spLocks noChangeAspect="1" noChangeArrowheads="1"/>
        </xdr:cNvSpPr>
      </xdr:nvSpPr>
      <xdr:spPr bwMode="auto">
        <a:xfrm>
          <a:off x="9829800" y="1257300"/>
          <a:ext cx="0" cy="4524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0</xdr:colOff>
      <xdr:row>4</xdr:row>
      <xdr:rowOff>0</xdr:rowOff>
    </xdr:from>
    <xdr:ext cx="0" cy="452438"/>
    <xdr:sp macro="" textlink="">
      <xdr:nvSpPr>
        <xdr:cNvPr id="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9791700" y="1543050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15</xdr:col>
      <xdr:colOff>0</xdr:colOff>
      <xdr:row>3</xdr:row>
      <xdr:rowOff>0</xdr:rowOff>
    </xdr:from>
    <xdr:ext cx="0" cy="452437"/>
    <xdr:sp macro="" textlink="">
      <xdr:nvSpPr>
        <xdr:cNvPr id="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9791700" y="1238250"/>
          <a:ext cx="0" cy="4524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15</xdr:col>
      <xdr:colOff>0</xdr:colOff>
      <xdr:row>4</xdr:row>
      <xdr:rowOff>0</xdr:rowOff>
    </xdr:from>
    <xdr:ext cx="0" cy="452438"/>
    <xdr:sp macro="" textlink="">
      <xdr:nvSpPr>
        <xdr:cNvPr id="5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32000000}"/>
            </a:ext>
          </a:extLst>
        </xdr:cNvPr>
        <xdr:cNvSpPr>
          <a:spLocks noChangeAspect="1" noChangeArrowheads="1"/>
        </xdr:cNvSpPr>
      </xdr:nvSpPr>
      <xdr:spPr bwMode="auto">
        <a:xfrm>
          <a:off x="8096250" y="20288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15</xdr:col>
      <xdr:colOff>0</xdr:colOff>
      <xdr:row>3</xdr:row>
      <xdr:rowOff>0</xdr:rowOff>
    </xdr:from>
    <xdr:ext cx="0" cy="452437"/>
    <xdr:sp macro="" textlink="">
      <xdr:nvSpPr>
        <xdr:cNvPr id="5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300-000033000000}"/>
            </a:ext>
          </a:extLst>
        </xdr:cNvPr>
        <xdr:cNvSpPr>
          <a:spLocks noChangeAspect="1" noChangeArrowheads="1"/>
        </xdr:cNvSpPr>
      </xdr:nvSpPr>
      <xdr:spPr bwMode="auto">
        <a:xfrm>
          <a:off x="8096250" y="1647825"/>
          <a:ext cx="0" cy="4524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1</xdr:col>
      <xdr:colOff>0</xdr:colOff>
      <xdr:row>0</xdr:row>
      <xdr:rowOff>31750</xdr:rowOff>
    </xdr:from>
    <xdr:to>
      <xdr:col>15</xdr:col>
      <xdr:colOff>177536</xdr:colOff>
      <xdr:row>2</xdr:row>
      <xdr:rowOff>221791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xmlns="" id="{00000000-0008-0000-0300-00001C000000}"/>
            </a:ext>
          </a:extLst>
        </xdr:cNvPr>
        <xdr:cNvGrpSpPr>
          <a:grpSpLocks noChangeAspect="1"/>
        </xdr:cNvGrpSpPr>
      </xdr:nvGrpSpPr>
      <xdr:grpSpPr>
        <a:xfrm>
          <a:off x="177800" y="31750"/>
          <a:ext cx="8572236" cy="825041"/>
          <a:chOff x="333367" y="1726404"/>
          <a:chExt cx="9395718" cy="952500"/>
        </a:xfrm>
      </xdr:grpSpPr>
      <xdr:grpSp>
        <xdr:nvGrpSpPr>
          <xdr:cNvPr id="29" name="Agrupar 28">
            <a:extLst>
              <a:ext uri="{FF2B5EF4-FFF2-40B4-BE49-F238E27FC236}">
                <a16:creationId xmlns:a16="http://schemas.microsoft.com/office/drawing/2014/main" xmlns="" id="{00000000-0008-0000-0300-00001D000000}"/>
              </a:ext>
            </a:extLst>
          </xdr:cNvPr>
          <xdr:cNvGrpSpPr/>
        </xdr:nvGrpSpPr>
        <xdr:grpSpPr>
          <a:xfrm>
            <a:off x="6038974" y="1986654"/>
            <a:ext cx="1191645" cy="432000"/>
            <a:chOff x="9196387" y="4894162"/>
            <a:chExt cx="1281114" cy="432000"/>
          </a:xfrm>
        </xdr:grpSpPr>
        <xdr:sp macro="[0]!Botão_Escrita" textlink="">
          <xdr:nvSpPr>
            <xdr:cNvPr id="48" name="Retângulo 47">
              <a:extLst>
                <a:ext uri="{FF2B5EF4-FFF2-40B4-BE49-F238E27FC236}">
                  <a16:creationId xmlns:a16="http://schemas.microsoft.com/office/drawing/2014/main" xmlns="" id="{00000000-0008-0000-0300-000030000000}"/>
                </a:ext>
              </a:extLst>
            </xdr:cNvPr>
            <xdr:cNvSpPr/>
          </xdr:nvSpPr>
          <xdr:spPr bwMode="auto">
            <a:xfrm>
              <a:off x="9401175" y="4894162"/>
              <a:ext cx="9048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escrita</a:t>
              </a:r>
            </a:p>
          </xdr:txBody>
        </xdr:sp>
        <xdr:sp macro="" textlink="">
          <xdr:nvSpPr>
            <xdr:cNvPr id="49" name="Seta: Divisa 48">
              <a:extLst>
                <a:ext uri="{FF2B5EF4-FFF2-40B4-BE49-F238E27FC236}">
                  <a16:creationId xmlns:a16="http://schemas.microsoft.com/office/drawing/2014/main" xmlns="" id="{00000000-0008-0000-0300-000031000000}"/>
                </a:ext>
              </a:extLst>
            </xdr:cNvPr>
            <xdr:cNvSpPr/>
          </xdr:nvSpPr>
          <xdr:spPr>
            <a:xfrm>
              <a:off x="9196387" y="4900612"/>
              <a:ext cx="1281114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0" name="Agrupar 29">
            <a:extLst>
              <a:ext uri="{FF2B5EF4-FFF2-40B4-BE49-F238E27FC236}">
                <a16:creationId xmlns:a16="http://schemas.microsoft.com/office/drawing/2014/main" xmlns="" id="{00000000-0008-0000-0300-00001E000000}"/>
              </a:ext>
            </a:extLst>
          </xdr:cNvPr>
          <xdr:cNvGrpSpPr/>
        </xdr:nvGrpSpPr>
        <xdr:grpSpPr>
          <a:xfrm>
            <a:off x="7074095" y="1986654"/>
            <a:ext cx="1529796" cy="432000"/>
            <a:chOff x="10880724" y="4894162"/>
            <a:chExt cx="1644652" cy="432000"/>
          </a:xfrm>
        </xdr:grpSpPr>
        <xdr:sp macro="[0]!Menu_suspenso_2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xmlns="" id="{00000000-0008-0000-0300-00002E000000}"/>
                </a:ext>
              </a:extLst>
            </xdr:cNvPr>
            <xdr:cNvSpPr/>
          </xdr:nvSpPr>
          <xdr:spPr>
            <a:xfrm>
              <a:off x="11058525" y="4894162"/>
              <a:ext cx="1352550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gramática</a:t>
              </a:r>
            </a:p>
          </xdr:txBody>
        </xdr:sp>
        <xdr:sp macro="" textlink="">
          <xdr:nvSpPr>
            <xdr:cNvPr id="47" name="Seta: Divisa 46">
              <a:extLst>
                <a:ext uri="{FF2B5EF4-FFF2-40B4-BE49-F238E27FC236}">
                  <a16:creationId xmlns:a16="http://schemas.microsoft.com/office/drawing/2014/main" xmlns="" id="{00000000-0008-0000-0300-00002F000000}"/>
                </a:ext>
              </a:extLst>
            </xdr:cNvPr>
            <xdr:cNvSpPr/>
          </xdr:nvSpPr>
          <xdr:spPr>
            <a:xfrm>
              <a:off x="10880724" y="4900612"/>
              <a:ext cx="1644652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1" name="Agrupar 30">
            <a:extLst>
              <a:ext uri="{FF2B5EF4-FFF2-40B4-BE49-F238E27FC236}">
                <a16:creationId xmlns:a16="http://schemas.microsoft.com/office/drawing/2014/main" xmlns="" id="{00000000-0008-0000-0300-00001F000000}"/>
              </a:ext>
            </a:extLst>
          </xdr:cNvPr>
          <xdr:cNvGrpSpPr/>
        </xdr:nvGrpSpPr>
        <xdr:grpSpPr>
          <a:xfrm>
            <a:off x="8437029" y="1986654"/>
            <a:ext cx="1292056" cy="432000"/>
            <a:chOff x="12565062" y="4910137"/>
            <a:chExt cx="1389063" cy="432000"/>
          </a:xfrm>
        </xdr:grpSpPr>
        <xdr:sp macro="[0]!Botão_Sintese" textlink="">
          <xdr:nvSpPr>
            <xdr:cNvPr id="44" name="Retângulo 43">
              <a:extLst>
                <a:ext uri="{FF2B5EF4-FFF2-40B4-BE49-F238E27FC236}">
                  <a16:creationId xmlns:a16="http://schemas.microsoft.com/office/drawing/2014/main" xmlns="" id="{00000000-0008-0000-0300-00002C000000}"/>
                </a:ext>
              </a:extLst>
            </xdr:cNvPr>
            <xdr:cNvSpPr/>
          </xdr:nvSpPr>
          <xdr:spPr bwMode="auto">
            <a:xfrm>
              <a:off x="12763500" y="4910137"/>
              <a:ext cx="10191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síntese</a:t>
              </a:r>
            </a:p>
          </xdr:txBody>
        </xdr:sp>
        <xdr:sp macro="" textlink="">
          <xdr:nvSpPr>
            <xdr:cNvPr id="45" name="Seta: Divisa 44">
              <a:extLst>
                <a:ext uri="{FF2B5EF4-FFF2-40B4-BE49-F238E27FC236}">
                  <a16:creationId xmlns:a16="http://schemas.microsoft.com/office/drawing/2014/main" xmlns="" id="{00000000-0008-0000-0300-00002D000000}"/>
                </a:ext>
              </a:extLst>
            </xdr:cNvPr>
            <xdr:cNvSpPr/>
          </xdr:nvSpPr>
          <xdr:spPr>
            <a:xfrm>
              <a:off x="12565062" y="4910137"/>
              <a:ext cx="1389063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2" name="Agrupar 31">
            <a:extLst>
              <a:ext uri="{FF2B5EF4-FFF2-40B4-BE49-F238E27FC236}">
                <a16:creationId xmlns:a16="http://schemas.microsoft.com/office/drawing/2014/main" xmlns="" id="{00000000-0008-0000-0300-000020000000}"/>
              </a:ext>
            </a:extLst>
          </xdr:cNvPr>
          <xdr:cNvGrpSpPr/>
        </xdr:nvGrpSpPr>
        <xdr:grpSpPr>
          <a:xfrm>
            <a:off x="3837404" y="1986654"/>
            <a:ext cx="2368522" cy="432000"/>
            <a:chOff x="6692898" y="4910136"/>
            <a:chExt cx="2546351" cy="432000"/>
          </a:xfrm>
        </xdr:grpSpPr>
        <xdr:sp macro="[0]!Menu_suspenso" textlink="">
          <xdr:nvSpPr>
            <xdr:cNvPr id="42" name="Retângulo 41">
              <a:extLst>
                <a:ext uri="{FF2B5EF4-FFF2-40B4-BE49-F238E27FC236}">
                  <a16:creationId xmlns:a16="http://schemas.microsoft.com/office/drawing/2014/main" xmlns="" id="{00000000-0008-0000-0300-00002A000000}"/>
                </a:ext>
              </a:extLst>
            </xdr:cNvPr>
            <xdr:cNvSpPr/>
          </xdr:nvSpPr>
          <xdr:spPr>
            <a:xfrm>
              <a:off x="6848475" y="4910136"/>
              <a:ext cx="22002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educação</a:t>
              </a:r>
              <a:r>
                <a:rPr lang="pt-PT" sz="1400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literária</a:t>
              </a:r>
              <a:endParaRPr lang="pt-PT" sz="14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43" name="Seta: Divisa 42">
              <a:extLst>
                <a:ext uri="{FF2B5EF4-FFF2-40B4-BE49-F238E27FC236}">
                  <a16:creationId xmlns:a16="http://schemas.microsoft.com/office/drawing/2014/main" xmlns="" id="{00000000-0008-0000-0300-00002B000000}"/>
                </a:ext>
              </a:extLst>
            </xdr:cNvPr>
            <xdr:cNvSpPr/>
          </xdr:nvSpPr>
          <xdr:spPr>
            <a:xfrm>
              <a:off x="6692898" y="4910136"/>
              <a:ext cx="2546351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3" name="Agrupar 32">
            <a:extLst>
              <a:ext uri="{FF2B5EF4-FFF2-40B4-BE49-F238E27FC236}">
                <a16:creationId xmlns:a16="http://schemas.microsoft.com/office/drawing/2014/main" xmlns="" id="{00000000-0008-0000-0300-000021000000}"/>
              </a:ext>
            </a:extLst>
          </xdr:cNvPr>
          <xdr:cNvGrpSpPr/>
        </xdr:nvGrpSpPr>
        <xdr:grpSpPr>
          <a:xfrm>
            <a:off x="1340772" y="1988439"/>
            <a:ext cx="1464927" cy="428431"/>
            <a:chOff x="1153583" y="1546089"/>
            <a:chExt cx="1465905" cy="428431"/>
          </a:xfrm>
        </xdr:grpSpPr>
        <xdr:sp macro="[0]!Botão_Oralidade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xmlns="" id="{00000000-0008-0000-0300-000028000000}"/>
                </a:ext>
              </a:extLst>
            </xdr:cNvPr>
            <xdr:cNvSpPr/>
          </xdr:nvSpPr>
          <xdr:spPr bwMode="auto">
            <a:xfrm>
              <a:off x="1304859" y="1546089"/>
              <a:ext cx="1184877" cy="42843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oralidade</a:t>
              </a:r>
            </a:p>
          </xdr:txBody>
        </xdr:sp>
        <xdr:sp macro="" textlink="">
          <xdr:nvSpPr>
            <xdr:cNvPr id="41" name="Seta: Divisa 40">
              <a:extLst>
                <a:ext uri="{FF2B5EF4-FFF2-40B4-BE49-F238E27FC236}">
                  <a16:creationId xmlns:a16="http://schemas.microsoft.com/office/drawing/2014/main" xmlns="" id="{00000000-0008-0000-0300-000029000000}"/>
                </a:ext>
              </a:extLst>
            </xdr:cNvPr>
            <xdr:cNvSpPr/>
          </xdr:nvSpPr>
          <xdr:spPr>
            <a:xfrm>
              <a:off x="1153583" y="1550754"/>
              <a:ext cx="1465905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4" name="Agrupar 33">
            <a:extLst>
              <a:ext uri="{FF2B5EF4-FFF2-40B4-BE49-F238E27FC236}">
                <a16:creationId xmlns:a16="http://schemas.microsoft.com/office/drawing/2014/main" xmlns="" id="{00000000-0008-0000-0300-000022000000}"/>
              </a:ext>
            </a:extLst>
          </xdr:cNvPr>
          <xdr:cNvGrpSpPr/>
        </xdr:nvGrpSpPr>
        <xdr:grpSpPr>
          <a:xfrm>
            <a:off x="2648622" y="1986654"/>
            <a:ext cx="1348167" cy="432000"/>
            <a:chOff x="5008563" y="4910137"/>
            <a:chExt cx="1449387" cy="432000"/>
          </a:xfrm>
        </xdr:grpSpPr>
        <xdr:sp macro="[0]!Botão_Leitura" textlink="">
          <xdr:nvSpPr>
            <xdr:cNvPr id="38" name="Retângulo 37">
              <a:extLst>
                <a:ext uri="{FF2B5EF4-FFF2-40B4-BE49-F238E27FC236}">
                  <a16:creationId xmlns:a16="http://schemas.microsoft.com/office/drawing/2014/main" xmlns="" id="{00000000-0008-0000-0300-000026000000}"/>
                </a:ext>
              </a:extLst>
            </xdr:cNvPr>
            <xdr:cNvSpPr/>
          </xdr:nvSpPr>
          <xdr:spPr bwMode="auto">
            <a:xfrm>
              <a:off x="5153603" y="4911774"/>
              <a:ext cx="1171525" cy="42872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leitura</a:t>
              </a:r>
            </a:p>
          </xdr:txBody>
        </xdr:sp>
        <xdr:sp macro="" textlink="">
          <xdr:nvSpPr>
            <xdr:cNvPr id="39" name="Seta: Divisa 38">
              <a:extLst>
                <a:ext uri="{FF2B5EF4-FFF2-40B4-BE49-F238E27FC236}">
                  <a16:creationId xmlns:a16="http://schemas.microsoft.com/office/drawing/2014/main" xmlns="" id="{00000000-0008-0000-0300-000027000000}"/>
                </a:ext>
              </a:extLst>
            </xdr:cNvPr>
            <xdr:cNvSpPr/>
          </xdr:nvSpPr>
          <xdr:spPr>
            <a:xfrm>
              <a:off x="5008563" y="4910137"/>
              <a:ext cx="1449387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5" name="Agrupar 34">
            <a:extLst>
              <a:ext uri="{FF2B5EF4-FFF2-40B4-BE49-F238E27FC236}">
                <a16:creationId xmlns:a16="http://schemas.microsoft.com/office/drawing/2014/main" xmlns="" id="{00000000-0008-0000-0300-000023000000}"/>
              </a:ext>
            </a:extLst>
          </xdr:cNvPr>
          <xdr:cNvGrpSpPr/>
        </xdr:nvGrpSpPr>
        <xdr:grpSpPr>
          <a:xfrm>
            <a:off x="333367" y="1726404"/>
            <a:ext cx="951864" cy="952500"/>
            <a:chOff x="169333" y="1301750"/>
            <a:chExt cx="952500" cy="952500"/>
          </a:xfrm>
        </xdr:grpSpPr>
        <xdr:pic macro="[0]!Botao_Entrada">
          <xdr:nvPicPr>
            <xdr:cNvPr id="36" name="Imagem 35">
              <a:extLst>
                <a:ext uri="{FF2B5EF4-FFF2-40B4-BE49-F238E27FC236}">
                  <a16:creationId xmlns:a16="http://schemas.microsoft.com/office/drawing/2014/main" xmlns="" id="{00000000-0008-0000-0300-00002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44604" y="1428747"/>
              <a:ext cx="801958" cy="645584"/>
            </a:xfrm>
            <a:prstGeom prst="rect">
              <a:avLst/>
            </a:prstGeom>
          </xdr:spPr>
        </xdr:pic>
        <xdr:sp macro="[0]!Botao_Entrada" textlink="">
          <xdr:nvSpPr>
            <xdr:cNvPr id="37" name="Oval 36">
              <a:extLst>
                <a:ext uri="{FF2B5EF4-FFF2-40B4-BE49-F238E27FC236}">
                  <a16:creationId xmlns:a16="http://schemas.microsoft.com/office/drawing/2014/main" xmlns="" id="{00000000-0008-0000-0300-000025000000}"/>
                </a:ext>
              </a:extLst>
            </xdr:cNvPr>
            <xdr:cNvSpPr/>
          </xdr:nvSpPr>
          <xdr:spPr>
            <a:xfrm>
              <a:off x="169333" y="1301750"/>
              <a:ext cx="952500" cy="952500"/>
            </a:xfrm>
            <a:prstGeom prst="ellipse">
              <a:avLst/>
            </a:prstGeom>
            <a:noFill/>
            <a:ln w="9525" cap="flat" cmpd="sng" algn="ctr">
              <a:solidFill>
                <a:schemeClr val="accent2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2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/>
            </a:p>
          </xdr:txBody>
        </xdr:sp>
      </xdr:grpSp>
    </xdr:grpSp>
    <xdr:clientData/>
  </xdr:twoCellAnchor>
  <xdr:twoCellAnchor>
    <xdr:from>
      <xdr:col>9</xdr:col>
      <xdr:colOff>35719</xdr:colOff>
      <xdr:row>2</xdr:row>
      <xdr:rowOff>117362</xdr:rowOff>
    </xdr:from>
    <xdr:to>
      <xdr:col>15</xdr:col>
      <xdr:colOff>164219</xdr:colOff>
      <xdr:row>3</xdr:row>
      <xdr:rowOff>117360</xdr:rowOff>
    </xdr:to>
    <xdr:sp macro="[0]!Botao_Competencias" textlink="">
      <xdr:nvSpPr>
        <xdr:cNvPr id="52" name="Seta: Pentágono 51">
          <a:extLst>
            <a:ext uri="{FF2B5EF4-FFF2-40B4-BE49-F238E27FC236}">
              <a16:creationId xmlns:a16="http://schemas.microsoft.com/office/drawing/2014/main" xmlns="" id="{00000000-0008-0000-0300-000034000000}"/>
            </a:ext>
          </a:extLst>
        </xdr:cNvPr>
        <xdr:cNvSpPr/>
      </xdr:nvSpPr>
      <xdr:spPr>
        <a:xfrm>
          <a:off x="6310313" y="736487"/>
          <a:ext cx="2414500" cy="309561"/>
        </a:xfrm>
        <a:prstGeom prst="homePlate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PT" sz="1500">
              <a:latin typeface="Arial" panose="020B0604020202020204" pitchFamily="34" charset="0"/>
              <a:cs typeface="Arial" panose="020B0604020202020204" pitchFamily="34" charset="0"/>
            </a:rPr>
            <a:t>Competências</a:t>
          </a:r>
        </a:p>
      </xdr:txBody>
    </xdr:sp>
    <xdr:clientData/>
  </xdr:twoCellAnchor>
  <xdr:oneCellAnchor>
    <xdr:from>
      <xdr:col>5</xdr:col>
      <xdr:colOff>0</xdr:colOff>
      <xdr:row>5</xdr:row>
      <xdr:rowOff>0</xdr:rowOff>
    </xdr:from>
    <xdr:ext cx="0" cy="452438"/>
    <xdr:sp macro="" textlink="">
      <xdr:nvSpPr>
        <xdr:cNvPr id="5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35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4763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</xdr:row>
      <xdr:rowOff>0</xdr:rowOff>
    </xdr:from>
    <xdr:ext cx="0" cy="452437"/>
    <xdr:sp macro="" textlink="">
      <xdr:nvSpPr>
        <xdr:cNvPr id="5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300-000036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133475"/>
          <a:ext cx="0" cy="4524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5</xdr:row>
      <xdr:rowOff>0</xdr:rowOff>
    </xdr:from>
    <xdr:ext cx="0" cy="452438"/>
    <xdr:sp macro="" textlink="">
      <xdr:nvSpPr>
        <xdr:cNvPr id="5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37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4763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</xdr:row>
      <xdr:rowOff>0</xdr:rowOff>
    </xdr:from>
    <xdr:ext cx="0" cy="452437"/>
    <xdr:sp macro="" textlink="">
      <xdr:nvSpPr>
        <xdr:cNvPr id="5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300-000038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133475"/>
          <a:ext cx="0" cy="4524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6</xdr:row>
      <xdr:rowOff>0</xdr:rowOff>
    </xdr:from>
    <xdr:ext cx="0" cy="452438"/>
    <xdr:sp macro="" textlink="">
      <xdr:nvSpPr>
        <xdr:cNvPr id="57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39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6668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6</xdr:row>
      <xdr:rowOff>0</xdr:rowOff>
    </xdr:from>
    <xdr:ext cx="0" cy="452438"/>
    <xdr:sp macro="" textlink="">
      <xdr:nvSpPr>
        <xdr:cNvPr id="5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3A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6668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7</xdr:row>
      <xdr:rowOff>0</xdr:rowOff>
    </xdr:from>
    <xdr:ext cx="0" cy="452438"/>
    <xdr:sp macro="" textlink="">
      <xdr:nvSpPr>
        <xdr:cNvPr id="59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3B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20288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7</xdr:row>
      <xdr:rowOff>0</xdr:rowOff>
    </xdr:from>
    <xdr:ext cx="0" cy="452438"/>
    <xdr:sp macro="" textlink="">
      <xdr:nvSpPr>
        <xdr:cNvPr id="6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3C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20288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</xdr:row>
      <xdr:rowOff>0</xdr:rowOff>
    </xdr:from>
    <xdr:ext cx="0" cy="452438"/>
    <xdr:sp macro="" textlink="">
      <xdr:nvSpPr>
        <xdr:cNvPr id="61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3D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33242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</xdr:row>
      <xdr:rowOff>0</xdr:rowOff>
    </xdr:from>
    <xdr:ext cx="0" cy="452438"/>
    <xdr:sp macro="" textlink="">
      <xdr:nvSpPr>
        <xdr:cNvPr id="6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3E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33242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</xdr:row>
      <xdr:rowOff>0</xdr:rowOff>
    </xdr:from>
    <xdr:ext cx="0" cy="452438"/>
    <xdr:sp macro="" textlink="">
      <xdr:nvSpPr>
        <xdr:cNvPr id="6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3F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33242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</xdr:row>
      <xdr:rowOff>0</xdr:rowOff>
    </xdr:from>
    <xdr:ext cx="0" cy="452438"/>
    <xdr:sp macro="" textlink="">
      <xdr:nvSpPr>
        <xdr:cNvPr id="6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40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33242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</xdr:row>
      <xdr:rowOff>0</xdr:rowOff>
    </xdr:from>
    <xdr:ext cx="0" cy="452438"/>
    <xdr:sp macro="" textlink="">
      <xdr:nvSpPr>
        <xdr:cNvPr id="6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41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33242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</xdr:row>
      <xdr:rowOff>0</xdr:rowOff>
    </xdr:from>
    <xdr:ext cx="0" cy="452438"/>
    <xdr:sp macro="" textlink="">
      <xdr:nvSpPr>
        <xdr:cNvPr id="6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42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33242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</xdr:row>
      <xdr:rowOff>0</xdr:rowOff>
    </xdr:from>
    <xdr:ext cx="0" cy="452438"/>
    <xdr:sp macro="" textlink="">
      <xdr:nvSpPr>
        <xdr:cNvPr id="67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43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33242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</xdr:row>
      <xdr:rowOff>0</xdr:rowOff>
    </xdr:from>
    <xdr:ext cx="0" cy="452438"/>
    <xdr:sp macro="" textlink="">
      <xdr:nvSpPr>
        <xdr:cNvPr id="6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44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33242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</xdr:row>
      <xdr:rowOff>0</xdr:rowOff>
    </xdr:from>
    <xdr:ext cx="0" cy="452438"/>
    <xdr:sp macro="" textlink="">
      <xdr:nvSpPr>
        <xdr:cNvPr id="69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45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33242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</xdr:row>
      <xdr:rowOff>0</xdr:rowOff>
    </xdr:from>
    <xdr:ext cx="0" cy="452438"/>
    <xdr:sp macro="" textlink="">
      <xdr:nvSpPr>
        <xdr:cNvPr id="7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46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33242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</xdr:row>
      <xdr:rowOff>0</xdr:rowOff>
    </xdr:from>
    <xdr:ext cx="0" cy="452438"/>
    <xdr:sp macro="" textlink="">
      <xdr:nvSpPr>
        <xdr:cNvPr id="71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47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33242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</xdr:row>
      <xdr:rowOff>0</xdr:rowOff>
    </xdr:from>
    <xdr:ext cx="0" cy="452438"/>
    <xdr:sp macro="" textlink="">
      <xdr:nvSpPr>
        <xdr:cNvPr id="7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48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33242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</xdr:row>
      <xdr:rowOff>0</xdr:rowOff>
    </xdr:from>
    <xdr:ext cx="0" cy="452438"/>
    <xdr:sp macro="" textlink="">
      <xdr:nvSpPr>
        <xdr:cNvPr id="7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49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33242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</xdr:row>
      <xdr:rowOff>0</xdr:rowOff>
    </xdr:from>
    <xdr:ext cx="0" cy="452438"/>
    <xdr:sp macro="" textlink="">
      <xdr:nvSpPr>
        <xdr:cNvPr id="7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4A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33242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</xdr:row>
      <xdr:rowOff>0</xdr:rowOff>
    </xdr:from>
    <xdr:ext cx="0" cy="452438"/>
    <xdr:sp macro="" textlink="">
      <xdr:nvSpPr>
        <xdr:cNvPr id="7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4B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33242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</xdr:row>
      <xdr:rowOff>0</xdr:rowOff>
    </xdr:from>
    <xdr:ext cx="0" cy="452438"/>
    <xdr:sp macro="" textlink="">
      <xdr:nvSpPr>
        <xdr:cNvPr id="7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4C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33242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</xdr:row>
      <xdr:rowOff>0</xdr:rowOff>
    </xdr:from>
    <xdr:ext cx="0" cy="452438"/>
    <xdr:sp macro="" textlink="">
      <xdr:nvSpPr>
        <xdr:cNvPr id="77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4D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33242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</xdr:row>
      <xdr:rowOff>0</xdr:rowOff>
    </xdr:from>
    <xdr:ext cx="0" cy="452438"/>
    <xdr:sp macro="" textlink="">
      <xdr:nvSpPr>
        <xdr:cNvPr id="7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4E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33242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</xdr:row>
      <xdr:rowOff>0</xdr:rowOff>
    </xdr:from>
    <xdr:ext cx="0" cy="452438"/>
    <xdr:sp macro="" textlink="">
      <xdr:nvSpPr>
        <xdr:cNvPr id="79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4F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33242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</xdr:row>
      <xdr:rowOff>0</xdr:rowOff>
    </xdr:from>
    <xdr:ext cx="0" cy="452438"/>
    <xdr:sp macro="" textlink="">
      <xdr:nvSpPr>
        <xdr:cNvPr id="8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50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33242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10</xdr:row>
      <xdr:rowOff>0</xdr:rowOff>
    </xdr:from>
    <xdr:ext cx="0" cy="452438"/>
    <xdr:sp macro="" textlink="">
      <xdr:nvSpPr>
        <xdr:cNvPr id="81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51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42005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10</xdr:row>
      <xdr:rowOff>0</xdr:rowOff>
    </xdr:from>
    <xdr:ext cx="0" cy="452438"/>
    <xdr:sp macro="" textlink="">
      <xdr:nvSpPr>
        <xdr:cNvPr id="8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52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42005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0" cy="452438"/>
    <xdr:sp macro="" textlink="">
      <xdr:nvSpPr>
        <xdr:cNvPr id="8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53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46386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</xdr:row>
      <xdr:rowOff>0</xdr:rowOff>
    </xdr:from>
    <xdr:ext cx="0" cy="452438"/>
    <xdr:sp macro="" textlink="">
      <xdr:nvSpPr>
        <xdr:cNvPr id="8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54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46386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</xdr:row>
      <xdr:rowOff>0</xdr:rowOff>
    </xdr:from>
    <xdr:ext cx="0" cy="452438"/>
    <xdr:sp macro="" textlink="">
      <xdr:nvSpPr>
        <xdr:cNvPr id="8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55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50768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12</xdr:row>
      <xdr:rowOff>0</xdr:rowOff>
    </xdr:from>
    <xdr:ext cx="0" cy="452438"/>
    <xdr:sp macro="" textlink="">
      <xdr:nvSpPr>
        <xdr:cNvPr id="8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56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50768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0" cy="452438"/>
    <xdr:sp macro="" textlink="">
      <xdr:nvSpPr>
        <xdr:cNvPr id="87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57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55149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</xdr:row>
      <xdr:rowOff>0</xdr:rowOff>
    </xdr:from>
    <xdr:ext cx="0" cy="452438"/>
    <xdr:sp macro="" textlink="">
      <xdr:nvSpPr>
        <xdr:cNvPr id="8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58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55149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</xdr:row>
      <xdr:rowOff>0</xdr:rowOff>
    </xdr:from>
    <xdr:ext cx="0" cy="452438"/>
    <xdr:sp macro="" textlink="">
      <xdr:nvSpPr>
        <xdr:cNvPr id="89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59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59531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</xdr:row>
      <xdr:rowOff>0</xdr:rowOff>
    </xdr:from>
    <xdr:ext cx="0" cy="452438"/>
    <xdr:sp macro="" textlink="">
      <xdr:nvSpPr>
        <xdr:cNvPr id="9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5A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59531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</xdr:row>
      <xdr:rowOff>0</xdr:rowOff>
    </xdr:from>
    <xdr:ext cx="0" cy="452438"/>
    <xdr:sp macro="" textlink="">
      <xdr:nvSpPr>
        <xdr:cNvPr id="91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5B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59531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</xdr:row>
      <xdr:rowOff>0</xdr:rowOff>
    </xdr:from>
    <xdr:ext cx="0" cy="452438"/>
    <xdr:sp macro="" textlink="">
      <xdr:nvSpPr>
        <xdr:cNvPr id="9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5C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59531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</xdr:row>
      <xdr:rowOff>0</xdr:rowOff>
    </xdr:from>
    <xdr:ext cx="0" cy="452438"/>
    <xdr:sp macro="" textlink="">
      <xdr:nvSpPr>
        <xdr:cNvPr id="9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5D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59531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</xdr:row>
      <xdr:rowOff>0</xdr:rowOff>
    </xdr:from>
    <xdr:ext cx="0" cy="452438"/>
    <xdr:sp macro="" textlink="">
      <xdr:nvSpPr>
        <xdr:cNvPr id="9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5E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59531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</xdr:row>
      <xdr:rowOff>0</xdr:rowOff>
    </xdr:from>
    <xdr:ext cx="0" cy="452438"/>
    <xdr:sp macro="" textlink="">
      <xdr:nvSpPr>
        <xdr:cNvPr id="9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5F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59531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</xdr:row>
      <xdr:rowOff>0</xdr:rowOff>
    </xdr:from>
    <xdr:ext cx="0" cy="452438"/>
    <xdr:sp macro="" textlink="">
      <xdr:nvSpPr>
        <xdr:cNvPr id="9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60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59531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</xdr:row>
      <xdr:rowOff>0</xdr:rowOff>
    </xdr:from>
    <xdr:ext cx="0" cy="452438"/>
    <xdr:sp macro="" textlink="">
      <xdr:nvSpPr>
        <xdr:cNvPr id="97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61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59531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</xdr:row>
      <xdr:rowOff>0</xdr:rowOff>
    </xdr:from>
    <xdr:ext cx="0" cy="452438"/>
    <xdr:sp macro="" textlink="">
      <xdr:nvSpPr>
        <xdr:cNvPr id="9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62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59531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</xdr:row>
      <xdr:rowOff>0</xdr:rowOff>
    </xdr:from>
    <xdr:ext cx="0" cy="452438"/>
    <xdr:sp macro="" textlink="">
      <xdr:nvSpPr>
        <xdr:cNvPr id="99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63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59531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</xdr:row>
      <xdr:rowOff>0</xdr:rowOff>
    </xdr:from>
    <xdr:ext cx="0" cy="452438"/>
    <xdr:sp macro="" textlink="">
      <xdr:nvSpPr>
        <xdr:cNvPr id="10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64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59531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</xdr:row>
      <xdr:rowOff>0</xdr:rowOff>
    </xdr:from>
    <xdr:ext cx="0" cy="452438"/>
    <xdr:sp macro="" textlink="">
      <xdr:nvSpPr>
        <xdr:cNvPr id="101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65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59531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</xdr:row>
      <xdr:rowOff>0</xdr:rowOff>
    </xdr:from>
    <xdr:ext cx="0" cy="452438"/>
    <xdr:sp macro="" textlink="">
      <xdr:nvSpPr>
        <xdr:cNvPr id="10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66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59531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</xdr:row>
      <xdr:rowOff>0</xdr:rowOff>
    </xdr:from>
    <xdr:ext cx="0" cy="452438"/>
    <xdr:sp macro="" textlink="">
      <xdr:nvSpPr>
        <xdr:cNvPr id="10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67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59531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</xdr:row>
      <xdr:rowOff>0</xdr:rowOff>
    </xdr:from>
    <xdr:ext cx="0" cy="452438"/>
    <xdr:sp macro="" textlink="">
      <xdr:nvSpPr>
        <xdr:cNvPr id="10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68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59531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</xdr:row>
      <xdr:rowOff>0</xdr:rowOff>
    </xdr:from>
    <xdr:ext cx="0" cy="452438"/>
    <xdr:sp macro="" textlink="">
      <xdr:nvSpPr>
        <xdr:cNvPr id="10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69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59531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</xdr:row>
      <xdr:rowOff>0</xdr:rowOff>
    </xdr:from>
    <xdr:ext cx="0" cy="452438"/>
    <xdr:sp macro="" textlink="">
      <xdr:nvSpPr>
        <xdr:cNvPr id="10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6A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59531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</xdr:row>
      <xdr:rowOff>0</xdr:rowOff>
    </xdr:from>
    <xdr:ext cx="0" cy="452438"/>
    <xdr:sp macro="" textlink="">
      <xdr:nvSpPr>
        <xdr:cNvPr id="107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6B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59531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14</xdr:row>
      <xdr:rowOff>0</xdr:rowOff>
    </xdr:from>
    <xdr:ext cx="0" cy="452438"/>
    <xdr:sp macro="" textlink="">
      <xdr:nvSpPr>
        <xdr:cNvPr id="10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6C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59531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0" cy="452438"/>
    <xdr:sp macro="" textlink="">
      <xdr:nvSpPr>
        <xdr:cNvPr id="109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6D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63912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</xdr:row>
      <xdr:rowOff>0</xdr:rowOff>
    </xdr:from>
    <xdr:ext cx="0" cy="452438"/>
    <xdr:sp macro="" textlink="">
      <xdr:nvSpPr>
        <xdr:cNvPr id="11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6E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63912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0" cy="452438"/>
    <xdr:sp macro="" textlink="">
      <xdr:nvSpPr>
        <xdr:cNvPr id="111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6F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68294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0" cy="452438"/>
    <xdr:sp macro="" textlink="">
      <xdr:nvSpPr>
        <xdr:cNvPr id="11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70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68294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0" cy="452438"/>
    <xdr:sp macro="" textlink="">
      <xdr:nvSpPr>
        <xdr:cNvPr id="11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71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72675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17</xdr:row>
      <xdr:rowOff>0</xdr:rowOff>
    </xdr:from>
    <xdr:ext cx="0" cy="452438"/>
    <xdr:sp macro="" textlink="">
      <xdr:nvSpPr>
        <xdr:cNvPr id="11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72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72675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0" cy="452438"/>
    <xdr:sp macro="" textlink="">
      <xdr:nvSpPr>
        <xdr:cNvPr id="11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73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77057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</xdr:row>
      <xdr:rowOff>0</xdr:rowOff>
    </xdr:from>
    <xdr:ext cx="0" cy="452438"/>
    <xdr:sp macro="" textlink="">
      <xdr:nvSpPr>
        <xdr:cNvPr id="11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74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77057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</xdr:row>
      <xdr:rowOff>0</xdr:rowOff>
    </xdr:from>
    <xdr:ext cx="0" cy="452438"/>
    <xdr:sp macro="" textlink="">
      <xdr:nvSpPr>
        <xdr:cNvPr id="117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75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81438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19</xdr:row>
      <xdr:rowOff>0</xdr:rowOff>
    </xdr:from>
    <xdr:ext cx="0" cy="452438"/>
    <xdr:sp macro="" textlink="">
      <xdr:nvSpPr>
        <xdr:cNvPr id="11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76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81438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</xdr:row>
      <xdr:rowOff>0</xdr:rowOff>
    </xdr:from>
    <xdr:ext cx="0" cy="452438"/>
    <xdr:sp macro="" textlink="">
      <xdr:nvSpPr>
        <xdr:cNvPr id="119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77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85820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</xdr:row>
      <xdr:rowOff>0</xdr:rowOff>
    </xdr:from>
    <xdr:ext cx="0" cy="452438"/>
    <xdr:sp macro="" textlink="">
      <xdr:nvSpPr>
        <xdr:cNvPr id="12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78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85820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</xdr:row>
      <xdr:rowOff>0</xdr:rowOff>
    </xdr:from>
    <xdr:ext cx="0" cy="452438"/>
    <xdr:sp macro="" textlink="">
      <xdr:nvSpPr>
        <xdr:cNvPr id="121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79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85820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</xdr:row>
      <xdr:rowOff>0</xdr:rowOff>
    </xdr:from>
    <xdr:ext cx="0" cy="452438"/>
    <xdr:sp macro="" textlink="">
      <xdr:nvSpPr>
        <xdr:cNvPr id="12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7A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85820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</xdr:row>
      <xdr:rowOff>0</xdr:rowOff>
    </xdr:from>
    <xdr:ext cx="0" cy="452438"/>
    <xdr:sp macro="" textlink="">
      <xdr:nvSpPr>
        <xdr:cNvPr id="12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7B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85820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</xdr:row>
      <xdr:rowOff>0</xdr:rowOff>
    </xdr:from>
    <xdr:ext cx="0" cy="452438"/>
    <xdr:sp macro="" textlink="">
      <xdr:nvSpPr>
        <xdr:cNvPr id="12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7C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85820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</xdr:row>
      <xdr:rowOff>0</xdr:rowOff>
    </xdr:from>
    <xdr:ext cx="0" cy="452438"/>
    <xdr:sp macro="" textlink="">
      <xdr:nvSpPr>
        <xdr:cNvPr id="12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7D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85820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</xdr:row>
      <xdr:rowOff>0</xdr:rowOff>
    </xdr:from>
    <xdr:ext cx="0" cy="452438"/>
    <xdr:sp macro="" textlink="">
      <xdr:nvSpPr>
        <xdr:cNvPr id="12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7E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85820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</xdr:row>
      <xdr:rowOff>0</xdr:rowOff>
    </xdr:from>
    <xdr:ext cx="0" cy="452438"/>
    <xdr:sp macro="" textlink="">
      <xdr:nvSpPr>
        <xdr:cNvPr id="127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7F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85820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</xdr:row>
      <xdr:rowOff>0</xdr:rowOff>
    </xdr:from>
    <xdr:ext cx="0" cy="452438"/>
    <xdr:sp macro="" textlink="">
      <xdr:nvSpPr>
        <xdr:cNvPr id="12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80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85820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</xdr:row>
      <xdr:rowOff>0</xdr:rowOff>
    </xdr:from>
    <xdr:ext cx="0" cy="452438"/>
    <xdr:sp macro="" textlink="">
      <xdr:nvSpPr>
        <xdr:cNvPr id="129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81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85820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</xdr:row>
      <xdr:rowOff>0</xdr:rowOff>
    </xdr:from>
    <xdr:ext cx="0" cy="452438"/>
    <xdr:sp macro="" textlink="">
      <xdr:nvSpPr>
        <xdr:cNvPr id="13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82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85820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</xdr:row>
      <xdr:rowOff>0</xdr:rowOff>
    </xdr:from>
    <xdr:ext cx="0" cy="452438"/>
    <xdr:sp macro="" textlink="">
      <xdr:nvSpPr>
        <xdr:cNvPr id="131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83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85820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</xdr:row>
      <xdr:rowOff>0</xdr:rowOff>
    </xdr:from>
    <xdr:ext cx="0" cy="452438"/>
    <xdr:sp macro="" textlink="">
      <xdr:nvSpPr>
        <xdr:cNvPr id="13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84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85820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</xdr:row>
      <xdr:rowOff>0</xdr:rowOff>
    </xdr:from>
    <xdr:ext cx="0" cy="452438"/>
    <xdr:sp macro="" textlink="">
      <xdr:nvSpPr>
        <xdr:cNvPr id="13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85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85820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</xdr:row>
      <xdr:rowOff>0</xdr:rowOff>
    </xdr:from>
    <xdr:ext cx="0" cy="452438"/>
    <xdr:sp macro="" textlink="">
      <xdr:nvSpPr>
        <xdr:cNvPr id="13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86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85820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</xdr:row>
      <xdr:rowOff>0</xdr:rowOff>
    </xdr:from>
    <xdr:ext cx="0" cy="452438"/>
    <xdr:sp macro="" textlink="">
      <xdr:nvSpPr>
        <xdr:cNvPr id="13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87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85820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</xdr:row>
      <xdr:rowOff>0</xdr:rowOff>
    </xdr:from>
    <xdr:ext cx="0" cy="452438"/>
    <xdr:sp macro="" textlink="">
      <xdr:nvSpPr>
        <xdr:cNvPr id="13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88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85820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</xdr:row>
      <xdr:rowOff>0</xdr:rowOff>
    </xdr:from>
    <xdr:ext cx="0" cy="452438"/>
    <xdr:sp macro="" textlink="">
      <xdr:nvSpPr>
        <xdr:cNvPr id="137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89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85820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</xdr:row>
      <xdr:rowOff>0</xdr:rowOff>
    </xdr:from>
    <xdr:ext cx="0" cy="452438"/>
    <xdr:sp macro="" textlink="">
      <xdr:nvSpPr>
        <xdr:cNvPr id="13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8A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85820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</xdr:row>
      <xdr:rowOff>0</xdr:rowOff>
    </xdr:from>
    <xdr:ext cx="0" cy="452438"/>
    <xdr:sp macro="" textlink="">
      <xdr:nvSpPr>
        <xdr:cNvPr id="139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8B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85820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</xdr:row>
      <xdr:rowOff>0</xdr:rowOff>
    </xdr:from>
    <xdr:ext cx="0" cy="452438"/>
    <xdr:sp macro="" textlink="">
      <xdr:nvSpPr>
        <xdr:cNvPr id="14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8C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85820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</xdr:row>
      <xdr:rowOff>0</xdr:rowOff>
    </xdr:from>
    <xdr:ext cx="0" cy="452438"/>
    <xdr:sp macro="" textlink="">
      <xdr:nvSpPr>
        <xdr:cNvPr id="141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8D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90201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</xdr:row>
      <xdr:rowOff>0</xdr:rowOff>
    </xdr:from>
    <xdr:ext cx="0" cy="452438"/>
    <xdr:sp macro="" textlink="">
      <xdr:nvSpPr>
        <xdr:cNvPr id="14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8E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90201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</xdr:row>
      <xdr:rowOff>0</xdr:rowOff>
    </xdr:from>
    <xdr:ext cx="0" cy="452438"/>
    <xdr:sp macro="" textlink="">
      <xdr:nvSpPr>
        <xdr:cNvPr id="14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8F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94583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22</xdr:row>
      <xdr:rowOff>0</xdr:rowOff>
    </xdr:from>
    <xdr:ext cx="0" cy="452438"/>
    <xdr:sp macro="" textlink="">
      <xdr:nvSpPr>
        <xdr:cNvPr id="14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90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94583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23</xdr:row>
      <xdr:rowOff>0</xdr:rowOff>
    </xdr:from>
    <xdr:ext cx="0" cy="452438"/>
    <xdr:sp macro="" textlink="">
      <xdr:nvSpPr>
        <xdr:cNvPr id="14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91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98964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23</xdr:row>
      <xdr:rowOff>0</xdr:rowOff>
    </xdr:from>
    <xdr:ext cx="0" cy="452438"/>
    <xdr:sp macro="" textlink="">
      <xdr:nvSpPr>
        <xdr:cNvPr id="14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92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98964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24</xdr:row>
      <xdr:rowOff>0</xdr:rowOff>
    </xdr:from>
    <xdr:ext cx="0" cy="452438"/>
    <xdr:sp macro="" textlink="">
      <xdr:nvSpPr>
        <xdr:cNvPr id="147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93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03346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24</xdr:row>
      <xdr:rowOff>0</xdr:rowOff>
    </xdr:from>
    <xdr:ext cx="0" cy="452438"/>
    <xdr:sp macro="" textlink="">
      <xdr:nvSpPr>
        <xdr:cNvPr id="14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94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03346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25</xdr:row>
      <xdr:rowOff>0</xdr:rowOff>
    </xdr:from>
    <xdr:ext cx="0" cy="452438"/>
    <xdr:sp macro="" textlink="">
      <xdr:nvSpPr>
        <xdr:cNvPr id="149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95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07727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25</xdr:row>
      <xdr:rowOff>0</xdr:rowOff>
    </xdr:from>
    <xdr:ext cx="0" cy="452438"/>
    <xdr:sp macro="" textlink="">
      <xdr:nvSpPr>
        <xdr:cNvPr id="15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96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07727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25</xdr:row>
      <xdr:rowOff>0</xdr:rowOff>
    </xdr:from>
    <xdr:ext cx="0" cy="452438"/>
    <xdr:sp macro="" textlink="">
      <xdr:nvSpPr>
        <xdr:cNvPr id="151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97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07727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25</xdr:row>
      <xdr:rowOff>0</xdr:rowOff>
    </xdr:from>
    <xdr:ext cx="0" cy="452438"/>
    <xdr:sp macro="" textlink="">
      <xdr:nvSpPr>
        <xdr:cNvPr id="15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98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07727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25</xdr:row>
      <xdr:rowOff>0</xdr:rowOff>
    </xdr:from>
    <xdr:ext cx="0" cy="452438"/>
    <xdr:sp macro="" textlink="">
      <xdr:nvSpPr>
        <xdr:cNvPr id="15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99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07727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25</xdr:row>
      <xdr:rowOff>0</xdr:rowOff>
    </xdr:from>
    <xdr:ext cx="0" cy="452438"/>
    <xdr:sp macro="" textlink="">
      <xdr:nvSpPr>
        <xdr:cNvPr id="15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9A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07727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25</xdr:row>
      <xdr:rowOff>0</xdr:rowOff>
    </xdr:from>
    <xdr:ext cx="0" cy="452438"/>
    <xdr:sp macro="" textlink="">
      <xdr:nvSpPr>
        <xdr:cNvPr id="15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9B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07727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25</xdr:row>
      <xdr:rowOff>0</xdr:rowOff>
    </xdr:from>
    <xdr:ext cx="0" cy="452438"/>
    <xdr:sp macro="" textlink="">
      <xdr:nvSpPr>
        <xdr:cNvPr id="15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9C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07727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26</xdr:row>
      <xdr:rowOff>0</xdr:rowOff>
    </xdr:from>
    <xdr:ext cx="0" cy="452438"/>
    <xdr:sp macro="" textlink="">
      <xdr:nvSpPr>
        <xdr:cNvPr id="157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9D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12109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26</xdr:row>
      <xdr:rowOff>0</xdr:rowOff>
    </xdr:from>
    <xdr:ext cx="0" cy="452438"/>
    <xdr:sp macro="" textlink="">
      <xdr:nvSpPr>
        <xdr:cNvPr id="15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9E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12109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27</xdr:row>
      <xdr:rowOff>0</xdr:rowOff>
    </xdr:from>
    <xdr:ext cx="0" cy="452438"/>
    <xdr:sp macro="" textlink="">
      <xdr:nvSpPr>
        <xdr:cNvPr id="159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9F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16490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27</xdr:row>
      <xdr:rowOff>0</xdr:rowOff>
    </xdr:from>
    <xdr:ext cx="0" cy="452438"/>
    <xdr:sp macro="" textlink="">
      <xdr:nvSpPr>
        <xdr:cNvPr id="16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A0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16490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28</xdr:row>
      <xdr:rowOff>0</xdr:rowOff>
    </xdr:from>
    <xdr:ext cx="0" cy="452438"/>
    <xdr:sp macro="" textlink="">
      <xdr:nvSpPr>
        <xdr:cNvPr id="161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A1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20872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28</xdr:row>
      <xdr:rowOff>0</xdr:rowOff>
    </xdr:from>
    <xdr:ext cx="0" cy="452438"/>
    <xdr:sp macro="" textlink="">
      <xdr:nvSpPr>
        <xdr:cNvPr id="16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A2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20872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29</xdr:row>
      <xdr:rowOff>0</xdr:rowOff>
    </xdr:from>
    <xdr:ext cx="0" cy="452438"/>
    <xdr:sp macro="" textlink="">
      <xdr:nvSpPr>
        <xdr:cNvPr id="16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A3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25253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29</xdr:row>
      <xdr:rowOff>0</xdr:rowOff>
    </xdr:from>
    <xdr:ext cx="0" cy="452438"/>
    <xdr:sp macro="" textlink="">
      <xdr:nvSpPr>
        <xdr:cNvPr id="16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A4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25253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30</xdr:row>
      <xdr:rowOff>0</xdr:rowOff>
    </xdr:from>
    <xdr:ext cx="0" cy="452438"/>
    <xdr:sp macro="" textlink="">
      <xdr:nvSpPr>
        <xdr:cNvPr id="16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A5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29635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30</xdr:row>
      <xdr:rowOff>0</xdr:rowOff>
    </xdr:from>
    <xdr:ext cx="0" cy="452438"/>
    <xdr:sp macro="" textlink="">
      <xdr:nvSpPr>
        <xdr:cNvPr id="16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A6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29635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31</xdr:row>
      <xdr:rowOff>0</xdr:rowOff>
    </xdr:from>
    <xdr:ext cx="0" cy="452438"/>
    <xdr:sp macro="" textlink="">
      <xdr:nvSpPr>
        <xdr:cNvPr id="167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A7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34016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31</xdr:row>
      <xdr:rowOff>0</xdr:rowOff>
    </xdr:from>
    <xdr:ext cx="0" cy="452438"/>
    <xdr:sp macro="" textlink="">
      <xdr:nvSpPr>
        <xdr:cNvPr id="16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A8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34016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31</xdr:row>
      <xdr:rowOff>0</xdr:rowOff>
    </xdr:from>
    <xdr:ext cx="0" cy="452438"/>
    <xdr:sp macro="" textlink="">
      <xdr:nvSpPr>
        <xdr:cNvPr id="169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A9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34016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31</xdr:row>
      <xdr:rowOff>0</xdr:rowOff>
    </xdr:from>
    <xdr:ext cx="0" cy="452438"/>
    <xdr:sp macro="" textlink="">
      <xdr:nvSpPr>
        <xdr:cNvPr id="17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AA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34016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31</xdr:row>
      <xdr:rowOff>0</xdr:rowOff>
    </xdr:from>
    <xdr:ext cx="0" cy="452438"/>
    <xdr:sp macro="" textlink="">
      <xdr:nvSpPr>
        <xdr:cNvPr id="171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AB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34016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31</xdr:row>
      <xdr:rowOff>0</xdr:rowOff>
    </xdr:from>
    <xdr:ext cx="0" cy="452438"/>
    <xdr:sp macro="" textlink="">
      <xdr:nvSpPr>
        <xdr:cNvPr id="17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AC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34016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31</xdr:row>
      <xdr:rowOff>0</xdr:rowOff>
    </xdr:from>
    <xdr:ext cx="0" cy="452438"/>
    <xdr:sp macro="" textlink="">
      <xdr:nvSpPr>
        <xdr:cNvPr id="17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AD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34016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31</xdr:row>
      <xdr:rowOff>0</xdr:rowOff>
    </xdr:from>
    <xdr:ext cx="0" cy="452438"/>
    <xdr:sp macro="" textlink="">
      <xdr:nvSpPr>
        <xdr:cNvPr id="17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AE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34016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31</xdr:row>
      <xdr:rowOff>0</xdr:rowOff>
    </xdr:from>
    <xdr:ext cx="0" cy="452438"/>
    <xdr:sp macro="" textlink="">
      <xdr:nvSpPr>
        <xdr:cNvPr id="17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AF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34016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31</xdr:row>
      <xdr:rowOff>0</xdr:rowOff>
    </xdr:from>
    <xdr:ext cx="0" cy="452438"/>
    <xdr:sp macro="" textlink="">
      <xdr:nvSpPr>
        <xdr:cNvPr id="17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B0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34016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31</xdr:row>
      <xdr:rowOff>0</xdr:rowOff>
    </xdr:from>
    <xdr:ext cx="0" cy="452438"/>
    <xdr:sp macro="" textlink="">
      <xdr:nvSpPr>
        <xdr:cNvPr id="177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B1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34016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31</xdr:row>
      <xdr:rowOff>0</xdr:rowOff>
    </xdr:from>
    <xdr:ext cx="0" cy="452438"/>
    <xdr:sp macro="" textlink="">
      <xdr:nvSpPr>
        <xdr:cNvPr id="17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B2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34016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32</xdr:row>
      <xdr:rowOff>0</xdr:rowOff>
    </xdr:from>
    <xdr:ext cx="0" cy="452438"/>
    <xdr:sp macro="" textlink="">
      <xdr:nvSpPr>
        <xdr:cNvPr id="179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B3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38398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32</xdr:row>
      <xdr:rowOff>0</xdr:rowOff>
    </xdr:from>
    <xdr:ext cx="0" cy="452438"/>
    <xdr:sp macro="" textlink="">
      <xdr:nvSpPr>
        <xdr:cNvPr id="18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B4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38398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33</xdr:row>
      <xdr:rowOff>0</xdr:rowOff>
    </xdr:from>
    <xdr:ext cx="0" cy="452438"/>
    <xdr:sp macro="" textlink="">
      <xdr:nvSpPr>
        <xdr:cNvPr id="181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B5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42779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33</xdr:row>
      <xdr:rowOff>0</xdr:rowOff>
    </xdr:from>
    <xdr:ext cx="0" cy="452438"/>
    <xdr:sp macro="" textlink="">
      <xdr:nvSpPr>
        <xdr:cNvPr id="18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B6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42779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34</xdr:row>
      <xdr:rowOff>0</xdr:rowOff>
    </xdr:from>
    <xdr:ext cx="0" cy="452438"/>
    <xdr:sp macro="" textlink="">
      <xdr:nvSpPr>
        <xdr:cNvPr id="18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B7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47161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34</xdr:row>
      <xdr:rowOff>0</xdr:rowOff>
    </xdr:from>
    <xdr:ext cx="0" cy="452438"/>
    <xdr:sp macro="" textlink="">
      <xdr:nvSpPr>
        <xdr:cNvPr id="18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B8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47161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35</xdr:row>
      <xdr:rowOff>0</xdr:rowOff>
    </xdr:from>
    <xdr:ext cx="0" cy="452438"/>
    <xdr:sp macro="" textlink="">
      <xdr:nvSpPr>
        <xdr:cNvPr id="18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B9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51542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35</xdr:row>
      <xdr:rowOff>0</xdr:rowOff>
    </xdr:from>
    <xdr:ext cx="0" cy="452438"/>
    <xdr:sp macro="" textlink="">
      <xdr:nvSpPr>
        <xdr:cNvPr id="18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BA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51542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36</xdr:row>
      <xdr:rowOff>0</xdr:rowOff>
    </xdr:from>
    <xdr:ext cx="0" cy="452438"/>
    <xdr:sp macro="" textlink="">
      <xdr:nvSpPr>
        <xdr:cNvPr id="187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BB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55924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36</xdr:row>
      <xdr:rowOff>0</xdr:rowOff>
    </xdr:from>
    <xdr:ext cx="0" cy="452438"/>
    <xdr:sp macro="" textlink="">
      <xdr:nvSpPr>
        <xdr:cNvPr id="18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BC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55924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37</xdr:row>
      <xdr:rowOff>0</xdr:rowOff>
    </xdr:from>
    <xdr:ext cx="0" cy="452438"/>
    <xdr:sp macro="" textlink="">
      <xdr:nvSpPr>
        <xdr:cNvPr id="189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BD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57448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37</xdr:row>
      <xdr:rowOff>0</xdr:rowOff>
    </xdr:from>
    <xdr:ext cx="0" cy="452438"/>
    <xdr:sp macro="" textlink="">
      <xdr:nvSpPr>
        <xdr:cNvPr id="19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BE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57448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37</xdr:row>
      <xdr:rowOff>0</xdr:rowOff>
    </xdr:from>
    <xdr:ext cx="0" cy="452438"/>
    <xdr:sp macro="" textlink="">
      <xdr:nvSpPr>
        <xdr:cNvPr id="191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BF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57448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37</xdr:row>
      <xdr:rowOff>0</xdr:rowOff>
    </xdr:from>
    <xdr:ext cx="0" cy="452438"/>
    <xdr:sp macro="" textlink="">
      <xdr:nvSpPr>
        <xdr:cNvPr id="19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C0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57448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37</xdr:row>
      <xdr:rowOff>0</xdr:rowOff>
    </xdr:from>
    <xdr:ext cx="0" cy="452438"/>
    <xdr:sp macro="" textlink="">
      <xdr:nvSpPr>
        <xdr:cNvPr id="19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C1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57448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37</xdr:row>
      <xdr:rowOff>0</xdr:rowOff>
    </xdr:from>
    <xdr:ext cx="0" cy="452438"/>
    <xdr:sp macro="" textlink="">
      <xdr:nvSpPr>
        <xdr:cNvPr id="19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C2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57448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38</xdr:row>
      <xdr:rowOff>0</xdr:rowOff>
    </xdr:from>
    <xdr:ext cx="0" cy="452438"/>
    <xdr:sp macro="" textlink="">
      <xdr:nvSpPr>
        <xdr:cNvPr id="19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C3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61829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38</xdr:row>
      <xdr:rowOff>0</xdr:rowOff>
    </xdr:from>
    <xdr:ext cx="0" cy="452438"/>
    <xdr:sp macro="" textlink="">
      <xdr:nvSpPr>
        <xdr:cNvPr id="19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C4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61829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38</xdr:row>
      <xdr:rowOff>0</xdr:rowOff>
    </xdr:from>
    <xdr:ext cx="0" cy="452438"/>
    <xdr:sp macro="" textlink="">
      <xdr:nvSpPr>
        <xdr:cNvPr id="197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C5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61829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38</xdr:row>
      <xdr:rowOff>0</xdr:rowOff>
    </xdr:from>
    <xdr:ext cx="0" cy="452438"/>
    <xdr:sp macro="" textlink="">
      <xdr:nvSpPr>
        <xdr:cNvPr id="19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C6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61829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38</xdr:row>
      <xdr:rowOff>0</xdr:rowOff>
    </xdr:from>
    <xdr:ext cx="0" cy="452438"/>
    <xdr:sp macro="" textlink="">
      <xdr:nvSpPr>
        <xdr:cNvPr id="199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C7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61829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38</xdr:row>
      <xdr:rowOff>0</xdr:rowOff>
    </xdr:from>
    <xdr:ext cx="0" cy="452438"/>
    <xdr:sp macro="" textlink="">
      <xdr:nvSpPr>
        <xdr:cNvPr id="20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C8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61829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39</xdr:row>
      <xdr:rowOff>0</xdr:rowOff>
    </xdr:from>
    <xdr:ext cx="0" cy="452438"/>
    <xdr:sp macro="" textlink="">
      <xdr:nvSpPr>
        <xdr:cNvPr id="201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C9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66211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39</xdr:row>
      <xdr:rowOff>0</xdr:rowOff>
    </xdr:from>
    <xdr:ext cx="0" cy="452438"/>
    <xdr:sp macro="" textlink="">
      <xdr:nvSpPr>
        <xdr:cNvPr id="20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CA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66211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39</xdr:row>
      <xdr:rowOff>0</xdr:rowOff>
    </xdr:from>
    <xdr:ext cx="0" cy="452438"/>
    <xdr:sp macro="" textlink="">
      <xdr:nvSpPr>
        <xdr:cNvPr id="20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CB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66211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39</xdr:row>
      <xdr:rowOff>0</xdr:rowOff>
    </xdr:from>
    <xdr:ext cx="0" cy="452438"/>
    <xdr:sp macro="" textlink="">
      <xdr:nvSpPr>
        <xdr:cNvPr id="20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CC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66211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39</xdr:row>
      <xdr:rowOff>0</xdr:rowOff>
    </xdr:from>
    <xdr:ext cx="0" cy="452438"/>
    <xdr:sp macro="" textlink="">
      <xdr:nvSpPr>
        <xdr:cNvPr id="20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CD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66211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39</xdr:row>
      <xdr:rowOff>0</xdr:rowOff>
    </xdr:from>
    <xdr:ext cx="0" cy="452438"/>
    <xdr:sp macro="" textlink="">
      <xdr:nvSpPr>
        <xdr:cNvPr id="20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CE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66211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40</xdr:row>
      <xdr:rowOff>0</xdr:rowOff>
    </xdr:from>
    <xdr:ext cx="0" cy="452438"/>
    <xdr:sp macro="" textlink="">
      <xdr:nvSpPr>
        <xdr:cNvPr id="207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CF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70592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40</xdr:row>
      <xdr:rowOff>0</xdr:rowOff>
    </xdr:from>
    <xdr:ext cx="0" cy="452438"/>
    <xdr:sp macro="" textlink="">
      <xdr:nvSpPr>
        <xdr:cNvPr id="20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D0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70592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40</xdr:row>
      <xdr:rowOff>0</xdr:rowOff>
    </xdr:from>
    <xdr:ext cx="0" cy="452438"/>
    <xdr:sp macro="" textlink="">
      <xdr:nvSpPr>
        <xdr:cNvPr id="209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D1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70592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40</xdr:row>
      <xdr:rowOff>0</xdr:rowOff>
    </xdr:from>
    <xdr:ext cx="0" cy="452438"/>
    <xdr:sp macro="" textlink="">
      <xdr:nvSpPr>
        <xdr:cNvPr id="21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D2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70592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40</xdr:row>
      <xdr:rowOff>0</xdr:rowOff>
    </xdr:from>
    <xdr:ext cx="0" cy="452438"/>
    <xdr:sp macro="" textlink="">
      <xdr:nvSpPr>
        <xdr:cNvPr id="211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D3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70592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40</xdr:row>
      <xdr:rowOff>0</xdr:rowOff>
    </xdr:from>
    <xdr:ext cx="0" cy="452438"/>
    <xdr:sp macro="" textlink="">
      <xdr:nvSpPr>
        <xdr:cNvPr id="21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D4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70592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41</xdr:row>
      <xdr:rowOff>0</xdr:rowOff>
    </xdr:from>
    <xdr:ext cx="0" cy="452438"/>
    <xdr:sp macro="" textlink="">
      <xdr:nvSpPr>
        <xdr:cNvPr id="21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D5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74974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41</xdr:row>
      <xdr:rowOff>0</xdr:rowOff>
    </xdr:from>
    <xdr:ext cx="0" cy="452438"/>
    <xdr:sp macro="" textlink="">
      <xdr:nvSpPr>
        <xdr:cNvPr id="21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D6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74974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41</xdr:row>
      <xdr:rowOff>0</xdr:rowOff>
    </xdr:from>
    <xdr:ext cx="0" cy="452438"/>
    <xdr:sp macro="" textlink="">
      <xdr:nvSpPr>
        <xdr:cNvPr id="21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D7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74974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41</xdr:row>
      <xdr:rowOff>0</xdr:rowOff>
    </xdr:from>
    <xdr:ext cx="0" cy="452438"/>
    <xdr:sp macro="" textlink="">
      <xdr:nvSpPr>
        <xdr:cNvPr id="21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D8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74974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41</xdr:row>
      <xdr:rowOff>0</xdr:rowOff>
    </xdr:from>
    <xdr:ext cx="0" cy="452438"/>
    <xdr:sp macro="" textlink="">
      <xdr:nvSpPr>
        <xdr:cNvPr id="217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D9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74974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41</xdr:row>
      <xdr:rowOff>0</xdr:rowOff>
    </xdr:from>
    <xdr:ext cx="0" cy="452438"/>
    <xdr:sp macro="" textlink="">
      <xdr:nvSpPr>
        <xdr:cNvPr id="21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DA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74974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42</xdr:row>
      <xdr:rowOff>0</xdr:rowOff>
    </xdr:from>
    <xdr:ext cx="0" cy="452438"/>
    <xdr:sp macro="" textlink="">
      <xdr:nvSpPr>
        <xdr:cNvPr id="219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DB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79355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42</xdr:row>
      <xdr:rowOff>0</xdr:rowOff>
    </xdr:from>
    <xdr:ext cx="0" cy="452438"/>
    <xdr:sp macro="" textlink="">
      <xdr:nvSpPr>
        <xdr:cNvPr id="22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DC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79355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42</xdr:row>
      <xdr:rowOff>0</xdr:rowOff>
    </xdr:from>
    <xdr:ext cx="0" cy="452438"/>
    <xdr:sp macro="" textlink="">
      <xdr:nvSpPr>
        <xdr:cNvPr id="221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DD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79355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42</xdr:row>
      <xdr:rowOff>0</xdr:rowOff>
    </xdr:from>
    <xdr:ext cx="0" cy="452438"/>
    <xdr:sp macro="" textlink="">
      <xdr:nvSpPr>
        <xdr:cNvPr id="22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DE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79355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42</xdr:row>
      <xdr:rowOff>0</xdr:rowOff>
    </xdr:from>
    <xdr:ext cx="0" cy="452438"/>
    <xdr:sp macro="" textlink="">
      <xdr:nvSpPr>
        <xdr:cNvPr id="22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DF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79355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42</xdr:row>
      <xdr:rowOff>0</xdr:rowOff>
    </xdr:from>
    <xdr:ext cx="0" cy="452438"/>
    <xdr:sp macro="" textlink="">
      <xdr:nvSpPr>
        <xdr:cNvPr id="22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E0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79355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43</xdr:row>
      <xdr:rowOff>0</xdr:rowOff>
    </xdr:from>
    <xdr:ext cx="0" cy="452438"/>
    <xdr:sp macro="" textlink="">
      <xdr:nvSpPr>
        <xdr:cNvPr id="22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E1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83737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43</xdr:row>
      <xdr:rowOff>0</xdr:rowOff>
    </xdr:from>
    <xdr:ext cx="0" cy="452438"/>
    <xdr:sp macro="" textlink="">
      <xdr:nvSpPr>
        <xdr:cNvPr id="22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E2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83737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43</xdr:row>
      <xdr:rowOff>0</xdr:rowOff>
    </xdr:from>
    <xdr:ext cx="0" cy="452438"/>
    <xdr:sp macro="" textlink="">
      <xdr:nvSpPr>
        <xdr:cNvPr id="227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E3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83737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43</xdr:row>
      <xdr:rowOff>0</xdr:rowOff>
    </xdr:from>
    <xdr:ext cx="0" cy="452438"/>
    <xdr:sp macro="" textlink="">
      <xdr:nvSpPr>
        <xdr:cNvPr id="22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E4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83737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43</xdr:row>
      <xdr:rowOff>0</xdr:rowOff>
    </xdr:from>
    <xdr:ext cx="0" cy="452438"/>
    <xdr:sp macro="" textlink="">
      <xdr:nvSpPr>
        <xdr:cNvPr id="229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E5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83737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43</xdr:row>
      <xdr:rowOff>0</xdr:rowOff>
    </xdr:from>
    <xdr:ext cx="0" cy="452438"/>
    <xdr:sp macro="" textlink="">
      <xdr:nvSpPr>
        <xdr:cNvPr id="23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E6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83737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44</xdr:row>
      <xdr:rowOff>0</xdr:rowOff>
    </xdr:from>
    <xdr:ext cx="0" cy="452438"/>
    <xdr:sp macro="" textlink="">
      <xdr:nvSpPr>
        <xdr:cNvPr id="231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E7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88118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44</xdr:row>
      <xdr:rowOff>0</xdr:rowOff>
    </xdr:from>
    <xdr:ext cx="0" cy="452438"/>
    <xdr:sp macro="" textlink="">
      <xdr:nvSpPr>
        <xdr:cNvPr id="23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E8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88118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44</xdr:row>
      <xdr:rowOff>0</xdr:rowOff>
    </xdr:from>
    <xdr:ext cx="0" cy="452438"/>
    <xdr:sp macro="" textlink="">
      <xdr:nvSpPr>
        <xdr:cNvPr id="23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E9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88118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44</xdr:row>
      <xdr:rowOff>0</xdr:rowOff>
    </xdr:from>
    <xdr:ext cx="0" cy="452438"/>
    <xdr:sp macro="" textlink="">
      <xdr:nvSpPr>
        <xdr:cNvPr id="23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EA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88118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44</xdr:row>
      <xdr:rowOff>0</xdr:rowOff>
    </xdr:from>
    <xdr:ext cx="0" cy="452438"/>
    <xdr:sp macro="" textlink="">
      <xdr:nvSpPr>
        <xdr:cNvPr id="23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EB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88118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44</xdr:row>
      <xdr:rowOff>0</xdr:rowOff>
    </xdr:from>
    <xdr:ext cx="0" cy="452438"/>
    <xdr:sp macro="" textlink="">
      <xdr:nvSpPr>
        <xdr:cNvPr id="23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EC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88118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45</xdr:row>
      <xdr:rowOff>0</xdr:rowOff>
    </xdr:from>
    <xdr:ext cx="0" cy="452438"/>
    <xdr:sp macro="" textlink="">
      <xdr:nvSpPr>
        <xdr:cNvPr id="237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ED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92500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45</xdr:row>
      <xdr:rowOff>0</xdr:rowOff>
    </xdr:from>
    <xdr:ext cx="0" cy="452438"/>
    <xdr:sp macro="" textlink="">
      <xdr:nvSpPr>
        <xdr:cNvPr id="23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EE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92500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45</xdr:row>
      <xdr:rowOff>0</xdr:rowOff>
    </xdr:from>
    <xdr:ext cx="0" cy="452438"/>
    <xdr:sp macro="" textlink="">
      <xdr:nvSpPr>
        <xdr:cNvPr id="239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EF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92500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45</xdr:row>
      <xdr:rowOff>0</xdr:rowOff>
    </xdr:from>
    <xdr:ext cx="0" cy="452438"/>
    <xdr:sp macro="" textlink="">
      <xdr:nvSpPr>
        <xdr:cNvPr id="24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F0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92500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46</xdr:row>
      <xdr:rowOff>0</xdr:rowOff>
    </xdr:from>
    <xdr:ext cx="0" cy="452438"/>
    <xdr:sp macro="" textlink="">
      <xdr:nvSpPr>
        <xdr:cNvPr id="241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F1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96310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46</xdr:row>
      <xdr:rowOff>0</xdr:rowOff>
    </xdr:from>
    <xdr:ext cx="0" cy="452438"/>
    <xdr:sp macro="" textlink="">
      <xdr:nvSpPr>
        <xdr:cNvPr id="24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F2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96310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47</xdr:row>
      <xdr:rowOff>0</xdr:rowOff>
    </xdr:from>
    <xdr:ext cx="0" cy="452438"/>
    <xdr:sp macro="" textlink="">
      <xdr:nvSpPr>
        <xdr:cNvPr id="24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F3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97834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47</xdr:row>
      <xdr:rowOff>0</xdr:rowOff>
    </xdr:from>
    <xdr:ext cx="0" cy="452438"/>
    <xdr:sp macro="" textlink="">
      <xdr:nvSpPr>
        <xdr:cNvPr id="24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F4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197834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48</xdr:row>
      <xdr:rowOff>0</xdr:rowOff>
    </xdr:from>
    <xdr:ext cx="0" cy="452438"/>
    <xdr:sp macro="" textlink="">
      <xdr:nvSpPr>
        <xdr:cNvPr id="24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F5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202215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48</xdr:row>
      <xdr:rowOff>0</xdr:rowOff>
    </xdr:from>
    <xdr:ext cx="0" cy="452438"/>
    <xdr:sp macro="" textlink="">
      <xdr:nvSpPr>
        <xdr:cNvPr id="24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F6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202215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49</xdr:row>
      <xdr:rowOff>0</xdr:rowOff>
    </xdr:from>
    <xdr:ext cx="0" cy="452438"/>
    <xdr:sp macro="" textlink="">
      <xdr:nvSpPr>
        <xdr:cNvPr id="247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F7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206597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49</xdr:row>
      <xdr:rowOff>0</xdr:rowOff>
    </xdr:from>
    <xdr:ext cx="0" cy="452438"/>
    <xdr:sp macro="" textlink="">
      <xdr:nvSpPr>
        <xdr:cNvPr id="24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F8000000}"/>
            </a:ext>
          </a:extLst>
        </xdr:cNvPr>
        <xdr:cNvSpPr>
          <a:spLocks noChangeAspect="1" noChangeArrowheads="1"/>
        </xdr:cNvSpPr>
      </xdr:nvSpPr>
      <xdr:spPr bwMode="auto">
        <a:xfrm>
          <a:off x="4752975" y="206597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15</xdr:col>
      <xdr:colOff>0</xdr:colOff>
      <xdr:row>4</xdr:row>
      <xdr:rowOff>0</xdr:rowOff>
    </xdr:from>
    <xdr:ext cx="0" cy="452438"/>
    <xdr:sp macro="" textlink="">
      <xdr:nvSpPr>
        <xdr:cNvPr id="249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F9000000}"/>
            </a:ext>
          </a:extLst>
        </xdr:cNvPr>
        <xdr:cNvSpPr>
          <a:spLocks noChangeAspect="1" noChangeArrowheads="1"/>
        </xdr:cNvSpPr>
      </xdr:nvSpPr>
      <xdr:spPr bwMode="auto">
        <a:xfrm>
          <a:off x="8562975" y="11334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15</xdr:col>
      <xdr:colOff>0</xdr:colOff>
      <xdr:row>4</xdr:row>
      <xdr:rowOff>0</xdr:rowOff>
    </xdr:from>
    <xdr:ext cx="0" cy="452437"/>
    <xdr:sp macro="" textlink="">
      <xdr:nvSpPr>
        <xdr:cNvPr id="250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300-0000FA000000}"/>
            </a:ext>
          </a:extLst>
        </xdr:cNvPr>
        <xdr:cNvSpPr>
          <a:spLocks noChangeAspect="1" noChangeArrowheads="1"/>
        </xdr:cNvSpPr>
      </xdr:nvSpPr>
      <xdr:spPr bwMode="auto">
        <a:xfrm>
          <a:off x="8562975" y="1133475"/>
          <a:ext cx="0" cy="4524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15</xdr:col>
      <xdr:colOff>0</xdr:colOff>
      <xdr:row>4</xdr:row>
      <xdr:rowOff>0</xdr:rowOff>
    </xdr:from>
    <xdr:ext cx="0" cy="452438"/>
    <xdr:sp macro="" textlink="">
      <xdr:nvSpPr>
        <xdr:cNvPr id="251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300-0000FB000000}"/>
            </a:ext>
          </a:extLst>
        </xdr:cNvPr>
        <xdr:cNvSpPr>
          <a:spLocks noChangeAspect="1" noChangeArrowheads="1"/>
        </xdr:cNvSpPr>
      </xdr:nvSpPr>
      <xdr:spPr bwMode="auto">
        <a:xfrm>
          <a:off x="8562975" y="113347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15</xdr:col>
      <xdr:colOff>0</xdr:colOff>
      <xdr:row>4</xdr:row>
      <xdr:rowOff>0</xdr:rowOff>
    </xdr:from>
    <xdr:ext cx="0" cy="452437"/>
    <xdr:sp macro="" textlink="">
      <xdr:nvSpPr>
        <xdr:cNvPr id="25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300-0000FC000000}"/>
            </a:ext>
          </a:extLst>
        </xdr:cNvPr>
        <xdr:cNvSpPr>
          <a:spLocks noChangeAspect="1" noChangeArrowheads="1"/>
        </xdr:cNvSpPr>
      </xdr:nvSpPr>
      <xdr:spPr bwMode="auto">
        <a:xfrm>
          <a:off x="8562975" y="1133475"/>
          <a:ext cx="0" cy="4524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349250</xdr:colOff>
      <xdr:row>4</xdr:row>
      <xdr:rowOff>0</xdr:rowOff>
    </xdr:from>
    <xdr:to>
      <xdr:col>34</xdr:col>
      <xdr:colOff>1577972</xdr:colOff>
      <xdr:row>5</xdr:row>
      <xdr:rowOff>151480</xdr:rowOff>
    </xdr:to>
    <xdr:sp macro="" textlink="">
      <xdr:nvSpPr>
        <xdr:cNvPr id="2" name="Rectangl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>
          <a:spLocks noChangeArrowheads="1"/>
        </xdr:cNvSpPr>
      </xdr:nvSpPr>
      <xdr:spPr bwMode="auto">
        <a:xfrm>
          <a:off x="13735050" y="381000"/>
          <a:ext cx="0" cy="341980"/>
        </a:xfrm>
        <a:prstGeom prst="rect">
          <a:avLst/>
        </a:prstGeom>
        <a:noFill/>
        <a:ln>
          <a:solidFill>
            <a:srgbClr val="FF9900"/>
          </a:solidFill>
          <a:headEnd/>
          <a:tailEnd/>
        </a:ln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pt-PT" sz="1400" b="1" i="0" u="none" strike="noStrike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INÍCIO</a:t>
          </a:r>
        </a:p>
      </xdr:txBody>
    </xdr:sp>
    <xdr:clientData fPrintsWithSheet="0"/>
  </xdr:twoCellAnchor>
  <xdr:twoCellAnchor>
    <xdr:from>
      <xdr:col>1</xdr:col>
      <xdr:colOff>190496</xdr:colOff>
      <xdr:row>0</xdr:row>
      <xdr:rowOff>0</xdr:rowOff>
    </xdr:from>
    <xdr:to>
      <xdr:col>5</xdr:col>
      <xdr:colOff>145263</xdr:colOff>
      <xdr:row>0</xdr:row>
      <xdr:rowOff>0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GrpSpPr/>
      </xdr:nvGrpSpPr>
      <xdr:grpSpPr>
        <a:xfrm>
          <a:off x="380996" y="0"/>
          <a:ext cx="4018767" cy="0"/>
          <a:chOff x="169333" y="1301750"/>
          <a:chExt cx="952500" cy="952500"/>
        </a:xfrm>
      </xdr:grpSpPr>
      <xdr:pic macro="[0]!Botao_Entrada">
        <xdr:nvPicPr>
          <xdr:cNvPr id="5" name="Imagem 4">
            <a:extLst>
              <a:ext uri="{FF2B5EF4-FFF2-40B4-BE49-F238E27FC236}">
                <a16:creationId xmlns:a16="http://schemas.microsoft.com/office/drawing/2014/main" xmlns="" id="{00000000-0008-0000-04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4604" y="1428747"/>
            <a:ext cx="801958" cy="645584"/>
          </a:xfrm>
          <a:prstGeom prst="rect">
            <a:avLst/>
          </a:prstGeom>
        </xdr:spPr>
      </xdr:pic>
      <xdr:sp macro="[0]!Botao_Entrada" textlink="">
        <xdr:nvSpPr>
          <xdr:cNvPr id="6" name="Oval 5">
            <a:extLst>
              <a:ext uri="{FF2B5EF4-FFF2-40B4-BE49-F238E27FC236}">
                <a16:creationId xmlns:a16="http://schemas.microsoft.com/office/drawing/2014/main" xmlns="" id="{00000000-0008-0000-0400-000006000000}"/>
              </a:ext>
            </a:extLst>
          </xdr:cNvPr>
          <xdr:cNvSpPr/>
        </xdr:nvSpPr>
        <xdr:spPr>
          <a:xfrm>
            <a:off x="169333" y="1301750"/>
            <a:ext cx="952500" cy="952500"/>
          </a:xfrm>
          <a:prstGeom prst="ellipse">
            <a:avLst/>
          </a:prstGeom>
          <a:noFill/>
          <a:ln w="9525" cap="flat" cmpd="sng" algn="ctr">
            <a:solidFill>
              <a:schemeClr val="accent2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13607</xdr:colOff>
      <xdr:row>4</xdr:row>
      <xdr:rowOff>0</xdr:rowOff>
    </xdr:from>
    <xdr:to>
      <xdr:col>12</xdr:col>
      <xdr:colOff>258535</xdr:colOff>
      <xdr:row>9</xdr:row>
      <xdr:rowOff>108858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GrpSpPr/>
      </xdr:nvGrpSpPr>
      <xdr:grpSpPr>
        <a:xfrm>
          <a:off x="12675507" y="1333500"/>
          <a:ext cx="3292928" cy="1797958"/>
          <a:chOff x="15389679" y="176891"/>
          <a:chExt cx="3306536" cy="1188000"/>
        </a:xfrm>
      </xdr:grpSpPr>
      <xdr:sp macro="[0]!Botão_Ajuda" textlink="">
        <xdr:nvSpPr>
          <xdr:cNvPr id="3" name="Retângulo 2">
            <a:extLst>
              <a:ext uri="{FF2B5EF4-FFF2-40B4-BE49-F238E27FC236}">
                <a16:creationId xmlns:a16="http://schemas.microsoft.com/office/drawing/2014/main" xmlns="" id="{00000000-0008-0000-0500-000003000000}"/>
              </a:ext>
            </a:extLst>
          </xdr:cNvPr>
          <xdr:cNvSpPr/>
        </xdr:nvSpPr>
        <xdr:spPr bwMode="auto">
          <a:xfrm>
            <a:off x="15389679" y="735582"/>
            <a:ext cx="3306536" cy="454153"/>
          </a:xfrm>
          <a:prstGeom prst="rect">
            <a:avLst/>
          </a:prstGeom>
          <a:ln>
            <a:headEnd/>
            <a:tailEnd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wrap="square" lIns="36576" tIns="27432" rIns="36576" bIns="0" rtlCol="0" anchor="ctr" upright="1"/>
          <a:lstStyle/>
          <a:p>
            <a:pPr algn="ctr" rtl="0"/>
            <a:r>
              <a:rPr lang="pt-PT" sz="2000" b="0" i="0" u="none" strike="noStrike" baseline="0">
                <a:solidFill>
                  <a:srgbClr val="FF603B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Ajuda</a:t>
            </a:r>
            <a:r>
              <a:rPr lang="pt-PT" sz="1400" b="0" i="0" u="none" strike="noStrike" baseline="0">
                <a:solidFill>
                  <a:srgbClr val="FF603B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: </a:t>
            </a:r>
            <a:r>
              <a:rPr lang="pt-PT" sz="1400" b="0" i="0" u="none" strike="noStrike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Estratégias a implementar</a:t>
            </a:r>
          </a:p>
        </xdr:txBody>
      </xdr:sp>
      <xdr:pic macro="[0]!Botão_Ajuda">
        <xdr:nvPicPr>
          <xdr:cNvPr id="4" name="Imagem 3">
            <a:extLst>
              <a:ext uri="{FF2B5EF4-FFF2-40B4-BE49-F238E27FC236}">
                <a16:creationId xmlns:a16="http://schemas.microsoft.com/office/drawing/2014/main" xmlns="" id="{00000000-0008-0000-05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820511" y="190498"/>
            <a:ext cx="754918" cy="698825"/>
          </a:xfrm>
          <a:prstGeom prst="rect">
            <a:avLst/>
          </a:prstGeom>
          <a:ln>
            <a:solidFill>
              <a:schemeClr val="tx1"/>
            </a:solidFill>
          </a:ln>
        </xdr:spPr>
      </xdr:pic>
    </xdr:grpSp>
    <xdr:clientData/>
  </xdr:twoCellAnchor>
  <xdr:twoCellAnchor>
    <xdr:from>
      <xdr:col>12</xdr:col>
      <xdr:colOff>367395</xdr:colOff>
      <xdr:row>4</xdr:row>
      <xdr:rowOff>5102</xdr:rowOff>
    </xdr:from>
    <xdr:to>
      <xdr:col>19</xdr:col>
      <xdr:colOff>22395</xdr:colOff>
      <xdr:row>12</xdr:row>
      <xdr:rowOff>122465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 txBox="1"/>
      </xdr:nvSpPr>
      <xdr:spPr>
        <a:xfrm>
          <a:off x="13688788" y="1529102"/>
          <a:ext cx="3941250" cy="1831863"/>
        </a:xfrm>
        <a:prstGeom prst="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4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Instrumentos de Avaliação</a:t>
          </a:r>
        </a:p>
        <a:p>
          <a:endParaRPr lang="pt-PT" sz="1400" b="1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pt-PT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1.Teste de avaliação</a:t>
          </a:r>
          <a:endParaRPr lang="pt-PT" sz="1400">
            <a:effectLst/>
          </a:endParaRPr>
        </a:p>
        <a:p>
          <a:r>
            <a:rPr lang="pt-PT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Fichas de avaliação</a:t>
          </a:r>
          <a:endParaRPr lang="pt-PT" sz="1400">
            <a:effectLst/>
          </a:endParaRPr>
        </a:p>
      </xdr:txBody>
    </xdr:sp>
    <xdr:clientData/>
  </xdr:twoCellAnchor>
  <xdr:twoCellAnchor>
    <xdr:from>
      <xdr:col>6</xdr:col>
      <xdr:colOff>489858</xdr:colOff>
      <xdr:row>1</xdr:row>
      <xdr:rowOff>13607</xdr:rowOff>
    </xdr:from>
    <xdr:to>
      <xdr:col>22</xdr:col>
      <xdr:colOff>302746</xdr:colOff>
      <xdr:row>3</xdr:row>
      <xdr:rowOff>204107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GrpSpPr/>
      </xdr:nvGrpSpPr>
      <xdr:grpSpPr>
        <a:xfrm>
          <a:off x="12542158" y="204107"/>
          <a:ext cx="9566488" cy="952500"/>
          <a:chOff x="169333" y="1301750"/>
          <a:chExt cx="9366250" cy="952500"/>
        </a:xfrm>
      </xdr:grpSpPr>
      <xdr:grpSp>
        <xdr:nvGrpSpPr>
          <xdr:cNvPr id="7" name="Agrupar 6">
            <a:extLst>
              <a:ext uri="{FF2B5EF4-FFF2-40B4-BE49-F238E27FC236}">
                <a16:creationId xmlns:a16="http://schemas.microsoft.com/office/drawing/2014/main" xmlns="" id="{00000000-0008-0000-0500-000007000000}"/>
              </a:ext>
            </a:extLst>
          </xdr:cNvPr>
          <xdr:cNvGrpSpPr/>
        </xdr:nvGrpSpPr>
        <xdr:grpSpPr>
          <a:xfrm>
            <a:off x="5843008" y="1542520"/>
            <a:ext cx="1192441" cy="432000"/>
            <a:chOff x="9196387" y="4894162"/>
            <a:chExt cx="1281114" cy="432000"/>
          </a:xfrm>
        </xdr:grpSpPr>
        <xdr:sp macro="[0]!Botão_Escrita" textlink="">
          <xdr:nvSpPr>
            <xdr:cNvPr id="26" name="Retângulo 25">
              <a:extLst>
                <a:ext uri="{FF2B5EF4-FFF2-40B4-BE49-F238E27FC236}">
                  <a16:creationId xmlns:a16="http://schemas.microsoft.com/office/drawing/2014/main" xmlns="" id="{00000000-0008-0000-0500-00001A000000}"/>
                </a:ext>
              </a:extLst>
            </xdr:cNvPr>
            <xdr:cNvSpPr/>
          </xdr:nvSpPr>
          <xdr:spPr bwMode="auto">
            <a:xfrm>
              <a:off x="9401175" y="4894162"/>
              <a:ext cx="9048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8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escrita</a:t>
              </a:r>
            </a:p>
          </xdr:txBody>
        </xdr:sp>
        <xdr:sp macro="" textlink="">
          <xdr:nvSpPr>
            <xdr:cNvPr id="27" name="Seta: Divisa 26">
              <a:extLst>
                <a:ext uri="{FF2B5EF4-FFF2-40B4-BE49-F238E27FC236}">
                  <a16:creationId xmlns:a16="http://schemas.microsoft.com/office/drawing/2014/main" xmlns="" id="{00000000-0008-0000-0500-00001B000000}"/>
                </a:ext>
              </a:extLst>
            </xdr:cNvPr>
            <xdr:cNvSpPr/>
          </xdr:nvSpPr>
          <xdr:spPr>
            <a:xfrm>
              <a:off x="9196387" y="4900612"/>
              <a:ext cx="1281114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8" name="Agrupar 7">
            <a:extLst>
              <a:ext uri="{FF2B5EF4-FFF2-40B4-BE49-F238E27FC236}">
                <a16:creationId xmlns:a16="http://schemas.microsoft.com/office/drawing/2014/main" xmlns="" id="{00000000-0008-0000-0500-000008000000}"/>
              </a:ext>
            </a:extLst>
          </xdr:cNvPr>
          <xdr:cNvGrpSpPr/>
        </xdr:nvGrpSpPr>
        <xdr:grpSpPr>
          <a:xfrm>
            <a:off x="6878820" y="1542520"/>
            <a:ext cx="1530817" cy="432000"/>
            <a:chOff x="10880724" y="4894162"/>
            <a:chExt cx="1644652" cy="432000"/>
          </a:xfrm>
        </xdr:grpSpPr>
        <xdr:sp macro="[0]!Menu_suspenso_2" textlink="">
          <xdr:nvSpPr>
            <xdr:cNvPr id="24" name="Retângulo 23">
              <a:extLst>
                <a:ext uri="{FF2B5EF4-FFF2-40B4-BE49-F238E27FC236}">
                  <a16:creationId xmlns:a16="http://schemas.microsoft.com/office/drawing/2014/main" xmlns="" id="{00000000-0008-0000-0500-000018000000}"/>
                </a:ext>
              </a:extLst>
            </xdr:cNvPr>
            <xdr:cNvSpPr/>
          </xdr:nvSpPr>
          <xdr:spPr>
            <a:xfrm>
              <a:off x="11058525" y="4894162"/>
              <a:ext cx="1352550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8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gramática</a:t>
              </a:r>
            </a:p>
          </xdr:txBody>
        </xdr:sp>
        <xdr:sp macro="" textlink="">
          <xdr:nvSpPr>
            <xdr:cNvPr id="25" name="Seta: Divisa 24">
              <a:extLst>
                <a:ext uri="{FF2B5EF4-FFF2-40B4-BE49-F238E27FC236}">
                  <a16:creationId xmlns:a16="http://schemas.microsoft.com/office/drawing/2014/main" xmlns="" id="{00000000-0008-0000-0500-000019000000}"/>
                </a:ext>
              </a:extLst>
            </xdr:cNvPr>
            <xdr:cNvSpPr/>
          </xdr:nvSpPr>
          <xdr:spPr>
            <a:xfrm>
              <a:off x="10880724" y="4900612"/>
              <a:ext cx="1644652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9" name="Agrupar 8">
            <a:extLst>
              <a:ext uri="{FF2B5EF4-FFF2-40B4-BE49-F238E27FC236}">
                <a16:creationId xmlns:a16="http://schemas.microsoft.com/office/drawing/2014/main" xmlns="" id="{00000000-0008-0000-0500-000009000000}"/>
              </a:ext>
            </a:extLst>
          </xdr:cNvPr>
          <xdr:cNvGrpSpPr/>
        </xdr:nvGrpSpPr>
        <xdr:grpSpPr>
          <a:xfrm>
            <a:off x="8242664" y="1542520"/>
            <a:ext cx="1292919" cy="432000"/>
            <a:chOff x="12565062" y="4910137"/>
            <a:chExt cx="1389063" cy="432000"/>
          </a:xfrm>
        </xdr:grpSpPr>
        <xdr:sp macro="[0]!Botão_Sintese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xmlns="" id="{00000000-0008-0000-0500-000016000000}"/>
                </a:ext>
              </a:extLst>
            </xdr:cNvPr>
            <xdr:cNvSpPr/>
          </xdr:nvSpPr>
          <xdr:spPr bwMode="auto">
            <a:xfrm>
              <a:off x="12763500" y="4910137"/>
              <a:ext cx="10191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8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síntese</a:t>
              </a:r>
            </a:p>
          </xdr:txBody>
        </xdr:sp>
        <xdr:sp macro="" textlink="">
          <xdr:nvSpPr>
            <xdr:cNvPr id="23" name="Seta: Divisa 22">
              <a:extLst>
                <a:ext uri="{FF2B5EF4-FFF2-40B4-BE49-F238E27FC236}">
                  <a16:creationId xmlns:a16="http://schemas.microsoft.com/office/drawing/2014/main" xmlns="" id="{00000000-0008-0000-0500-000017000000}"/>
                </a:ext>
              </a:extLst>
            </xdr:cNvPr>
            <xdr:cNvSpPr/>
          </xdr:nvSpPr>
          <xdr:spPr>
            <a:xfrm>
              <a:off x="12565062" y="4910137"/>
              <a:ext cx="1389063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0" name="Agrupar 9">
            <a:extLst>
              <a:ext uri="{FF2B5EF4-FFF2-40B4-BE49-F238E27FC236}">
                <a16:creationId xmlns:a16="http://schemas.microsoft.com/office/drawing/2014/main" xmlns="" id="{00000000-0008-0000-0500-00000A000000}"/>
              </a:ext>
            </a:extLst>
          </xdr:cNvPr>
          <xdr:cNvGrpSpPr/>
        </xdr:nvGrpSpPr>
        <xdr:grpSpPr>
          <a:xfrm>
            <a:off x="3628054" y="1542520"/>
            <a:ext cx="2370104" cy="432000"/>
            <a:chOff x="6692898" y="4910136"/>
            <a:chExt cx="2546351" cy="432000"/>
          </a:xfrm>
        </xdr:grpSpPr>
        <xdr:sp macro="[0]!Menu_suspenso" textlink="">
          <xdr:nvSpPr>
            <xdr:cNvPr id="20" name="Retângulo 19">
              <a:extLst>
                <a:ext uri="{FF2B5EF4-FFF2-40B4-BE49-F238E27FC236}">
                  <a16:creationId xmlns:a16="http://schemas.microsoft.com/office/drawing/2014/main" xmlns="" id="{00000000-0008-0000-0500-000014000000}"/>
                </a:ext>
              </a:extLst>
            </xdr:cNvPr>
            <xdr:cNvSpPr/>
          </xdr:nvSpPr>
          <xdr:spPr>
            <a:xfrm>
              <a:off x="6848475" y="4910136"/>
              <a:ext cx="22002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8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educação</a:t>
              </a:r>
              <a:r>
                <a:rPr lang="pt-PT" sz="1800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literária</a:t>
              </a:r>
              <a:endParaRPr lang="pt-PT" sz="18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21" name="Seta: Divisa 20">
              <a:extLst>
                <a:ext uri="{FF2B5EF4-FFF2-40B4-BE49-F238E27FC236}">
                  <a16:creationId xmlns:a16="http://schemas.microsoft.com/office/drawing/2014/main" xmlns="" id="{00000000-0008-0000-0500-000015000000}"/>
                </a:ext>
              </a:extLst>
            </xdr:cNvPr>
            <xdr:cNvSpPr/>
          </xdr:nvSpPr>
          <xdr:spPr>
            <a:xfrm>
              <a:off x="6692898" y="4910136"/>
              <a:ext cx="2546351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1" name="Agrupar 10">
            <a:extLst>
              <a:ext uri="{FF2B5EF4-FFF2-40B4-BE49-F238E27FC236}">
                <a16:creationId xmlns:a16="http://schemas.microsoft.com/office/drawing/2014/main" xmlns="" id="{00000000-0008-0000-0500-00000B000000}"/>
              </a:ext>
            </a:extLst>
          </xdr:cNvPr>
          <xdr:cNvGrpSpPr/>
        </xdr:nvGrpSpPr>
        <xdr:grpSpPr>
          <a:xfrm>
            <a:off x="1153583" y="1546089"/>
            <a:ext cx="1465905" cy="428431"/>
            <a:chOff x="1153583" y="1546089"/>
            <a:chExt cx="1465905" cy="428431"/>
          </a:xfrm>
        </xdr:grpSpPr>
        <xdr:sp macro="[0]!Botão_Oralidade" textlink="">
          <xdr:nvSpPr>
            <xdr:cNvPr id="18" name="Retângulo 17">
              <a:extLst>
                <a:ext uri="{FF2B5EF4-FFF2-40B4-BE49-F238E27FC236}">
                  <a16:creationId xmlns:a16="http://schemas.microsoft.com/office/drawing/2014/main" xmlns="" id="{00000000-0008-0000-0500-000012000000}"/>
                </a:ext>
              </a:extLst>
            </xdr:cNvPr>
            <xdr:cNvSpPr/>
          </xdr:nvSpPr>
          <xdr:spPr bwMode="auto">
            <a:xfrm>
              <a:off x="1304859" y="1546089"/>
              <a:ext cx="1184877" cy="42843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8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oralidade</a:t>
              </a:r>
            </a:p>
          </xdr:txBody>
        </xdr:sp>
        <xdr:sp macro="" textlink="">
          <xdr:nvSpPr>
            <xdr:cNvPr id="19" name="Seta: Divisa 18">
              <a:extLst>
                <a:ext uri="{FF2B5EF4-FFF2-40B4-BE49-F238E27FC236}">
                  <a16:creationId xmlns:a16="http://schemas.microsoft.com/office/drawing/2014/main" xmlns="" id="{00000000-0008-0000-0500-000013000000}"/>
                </a:ext>
              </a:extLst>
            </xdr:cNvPr>
            <xdr:cNvSpPr/>
          </xdr:nvSpPr>
          <xdr:spPr>
            <a:xfrm>
              <a:off x="1153583" y="1550754"/>
              <a:ext cx="1465905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2" name="Agrupar 11">
            <a:extLst>
              <a:ext uri="{FF2B5EF4-FFF2-40B4-BE49-F238E27FC236}">
                <a16:creationId xmlns:a16="http://schemas.microsoft.com/office/drawing/2014/main" xmlns="" id="{00000000-0008-0000-0500-00000C000000}"/>
              </a:ext>
            </a:extLst>
          </xdr:cNvPr>
          <xdr:cNvGrpSpPr/>
        </xdr:nvGrpSpPr>
        <xdr:grpSpPr>
          <a:xfrm>
            <a:off x="2450392" y="1542520"/>
            <a:ext cx="1349067" cy="432000"/>
            <a:chOff x="5008563" y="4910137"/>
            <a:chExt cx="1449387" cy="432000"/>
          </a:xfrm>
        </xdr:grpSpPr>
        <xdr:sp macro="[0]!Botão_Leitura" textlink="">
          <xdr:nvSpPr>
            <xdr:cNvPr id="16" name="Retângulo 15">
              <a:extLst>
                <a:ext uri="{FF2B5EF4-FFF2-40B4-BE49-F238E27FC236}">
                  <a16:creationId xmlns:a16="http://schemas.microsoft.com/office/drawing/2014/main" xmlns="" id="{00000000-0008-0000-0500-000010000000}"/>
                </a:ext>
              </a:extLst>
            </xdr:cNvPr>
            <xdr:cNvSpPr/>
          </xdr:nvSpPr>
          <xdr:spPr bwMode="auto">
            <a:xfrm>
              <a:off x="5153603" y="4911774"/>
              <a:ext cx="1171525" cy="42872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8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leitura</a:t>
              </a:r>
            </a:p>
          </xdr:txBody>
        </xdr:sp>
        <xdr:sp macro="" textlink="">
          <xdr:nvSpPr>
            <xdr:cNvPr id="17" name="Seta: Divisa 16">
              <a:extLst>
                <a:ext uri="{FF2B5EF4-FFF2-40B4-BE49-F238E27FC236}">
                  <a16:creationId xmlns:a16="http://schemas.microsoft.com/office/drawing/2014/main" xmlns="" id="{00000000-0008-0000-0500-000011000000}"/>
                </a:ext>
              </a:extLst>
            </xdr:cNvPr>
            <xdr:cNvSpPr/>
          </xdr:nvSpPr>
          <xdr:spPr>
            <a:xfrm>
              <a:off x="5008563" y="4910137"/>
              <a:ext cx="1449387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xmlns="" id="{00000000-0008-0000-0500-00000D000000}"/>
              </a:ext>
            </a:extLst>
          </xdr:cNvPr>
          <xdr:cNvGrpSpPr/>
        </xdr:nvGrpSpPr>
        <xdr:grpSpPr>
          <a:xfrm>
            <a:off x="169333" y="1301750"/>
            <a:ext cx="952500" cy="952500"/>
            <a:chOff x="169333" y="1301750"/>
            <a:chExt cx="952500" cy="952500"/>
          </a:xfrm>
        </xdr:grpSpPr>
        <xdr:pic macro="[0]!Botao_Entrada">
          <xdr:nvPicPr>
            <xdr:cNvPr id="14" name="Imagem 13">
              <a:extLst>
                <a:ext uri="{FF2B5EF4-FFF2-40B4-BE49-F238E27FC236}">
                  <a16:creationId xmlns:a16="http://schemas.microsoft.com/office/drawing/2014/main" xmlns="" id="{00000000-0008-0000-0500-00000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44604" y="1428747"/>
              <a:ext cx="801958" cy="645584"/>
            </a:xfrm>
            <a:prstGeom prst="rect">
              <a:avLst/>
            </a:prstGeom>
          </xdr:spPr>
        </xdr:pic>
        <xdr:sp macro="[0]!Botao_Entrada" textlink="">
          <xdr:nvSpPr>
            <xdr:cNvPr id="15" name="Oval 14">
              <a:extLst>
                <a:ext uri="{FF2B5EF4-FFF2-40B4-BE49-F238E27FC236}">
                  <a16:creationId xmlns:a16="http://schemas.microsoft.com/office/drawing/2014/main" xmlns="" id="{00000000-0008-0000-0500-00000F000000}"/>
                </a:ext>
              </a:extLst>
            </xdr:cNvPr>
            <xdr:cNvSpPr/>
          </xdr:nvSpPr>
          <xdr:spPr>
            <a:xfrm>
              <a:off x="169333" y="1301750"/>
              <a:ext cx="952500" cy="952500"/>
            </a:xfrm>
            <a:prstGeom prst="ellipse">
              <a:avLst/>
            </a:prstGeom>
            <a:noFill/>
            <a:ln w="9525" cap="flat" cmpd="sng" algn="ctr">
              <a:solidFill>
                <a:schemeClr val="accent2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2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</xdr:grpSp>
    </xdr:grpSp>
    <xdr:clientData/>
  </xdr:twoCellAnchor>
  <xdr:oneCellAnchor>
    <xdr:from>
      <xdr:col>7</xdr:col>
      <xdr:colOff>585107</xdr:colOff>
      <xdr:row>15</xdr:row>
      <xdr:rowOff>40821</xdr:rowOff>
    </xdr:from>
    <xdr:ext cx="2885464" cy="759886"/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44893" y="3850821"/>
          <a:ext cx="2885464" cy="759886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54</xdr:col>
      <xdr:colOff>0</xdr:colOff>
      <xdr:row>4</xdr:row>
      <xdr:rowOff>0</xdr:rowOff>
    </xdr:from>
    <xdr:ext cx="295275" cy="304800"/>
    <xdr:sp macro="" textlink="">
      <xdr:nvSpPr>
        <xdr:cNvPr id="3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16106775" y="809625"/>
          <a:ext cx="29527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13611225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54</xdr:col>
      <xdr:colOff>0</xdr:colOff>
      <xdr:row>4</xdr:row>
      <xdr:rowOff>0</xdr:rowOff>
    </xdr:from>
    <xdr:ext cx="295275" cy="304800"/>
    <xdr:sp macro="" textlink="">
      <xdr:nvSpPr>
        <xdr:cNvPr id="52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600-000034000000}"/>
            </a:ext>
          </a:extLst>
        </xdr:cNvPr>
        <xdr:cNvSpPr>
          <a:spLocks noChangeAspect="1" noChangeArrowheads="1"/>
        </xdr:cNvSpPr>
      </xdr:nvSpPr>
      <xdr:spPr bwMode="auto">
        <a:xfrm>
          <a:off x="17335500" y="1238250"/>
          <a:ext cx="29527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5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600-000035000000}"/>
            </a:ext>
          </a:extLst>
        </xdr:cNvPr>
        <xdr:cNvSpPr>
          <a:spLocks noChangeAspect="1" noChangeArrowheads="1"/>
        </xdr:cNvSpPr>
      </xdr:nvSpPr>
      <xdr:spPr bwMode="auto">
        <a:xfrm>
          <a:off x="14030325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54</xdr:col>
      <xdr:colOff>0</xdr:colOff>
      <xdr:row>4</xdr:row>
      <xdr:rowOff>0</xdr:rowOff>
    </xdr:from>
    <xdr:ext cx="295275" cy="304800"/>
    <xdr:sp macro="" textlink="">
      <xdr:nvSpPr>
        <xdr:cNvPr id="54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600-000036000000}"/>
            </a:ext>
          </a:extLst>
        </xdr:cNvPr>
        <xdr:cNvSpPr>
          <a:spLocks noChangeAspect="1" noChangeArrowheads="1"/>
        </xdr:cNvSpPr>
      </xdr:nvSpPr>
      <xdr:spPr bwMode="auto">
        <a:xfrm>
          <a:off x="17335500" y="1238250"/>
          <a:ext cx="29527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5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600-000037000000}"/>
            </a:ext>
          </a:extLst>
        </xdr:cNvPr>
        <xdr:cNvSpPr>
          <a:spLocks noChangeAspect="1" noChangeArrowheads="1"/>
        </xdr:cNvSpPr>
      </xdr:nvSpPr>
      <xdr:spPr bwMode="auto">
        <a:xfrm>
          <a:off x="14030325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54</xdr:col>
      <xdr:colOff>0</xdr:colOff>
      <xdr:row>4</xdr:row>
      <xdr:rowOff>0</xdr:rowOff>
    </xdr:from>
    <xdr:ext cx="295275" cy="304800"/>
    <xdr:sp macro="" textlink="">
      <xdr:nvSpPr>
        <xdr:cNvPr id="57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600-000039000000}"/>
            </a:ext>
          </a:extLst>
        </xdr:cNvPr>
        <xdr:cNvSpPr>
          <a:spLocks noChangeAspect="1" noChangeArrowheads="1"/>
        </xdr:cNvSpPr>
      </xdr:nvSpPr>
      <xdr:spPr bwMode="auto">
        <a:xfrm>
          <a:off x="17335500" y="1238250"/>
          <a:ext cx="29527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5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600-00003A000000}"/>
            </a:ext>
          </a:extLst>
        </xdr:cNvPr>
        <xdr:cNvSpPr>
          <a:spLocks noChangeAspect="1" noChangeArrowheads="1"/>
        </xdr:cNvSpPr>
      </xdr:nvSpPr>
      <xdr:spPr bwMode="auto">
        <a:xfrm>
          <a:off x="14030325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1</xdr:col>
      <xdr:colOff>0</xdr:colOff>
      <xdr:row>0</xdr:row>
      <xdr:rowOff>29468</xdr:rowOff>
    </xdr:from>
    <xdr:to>
      <xdr:col>27</xdr:col>
      <xdr:colOff>272786</xdr:colOff>
      <xdr:row>2</xdr:row>
      <xdr:rowOff>219509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GrpSpPr>
          <a:grpSpLocks noChangeAspect="1"/>
        </xdr:cNvGrpSpPr>
      </xdr:nvGrpSpPr>
      <xdr:grpSpPr>
        <a:xfrm>
          <a:off x="177800" y="29468"/>
          <a:ext cx="8057886" cy="825041"/>
          <a:chOff x="333367" y="1726404"/>
          <a:chExt cx="9395718" cy="952500"/>
        </a:xfrm>
      </xdr:grpSpPr>
      <xdr:grpSp>
        <xdr:nvGrpSpPr>
          <xdr:cNvPr id="34" name="Agrupar 33">
            <a:extLst>
              <a:ext uri="{FF2B5EF4-FFF2-40B4-BE49-F238E27FC236}">
                <a16:creationId xmlns:a16="http://schemas.microsoft.com/office/drawing/2014/main" xmlns="" id="{00000000-0008-0000-0600-000022000000}"/>
              </a:ext>
            </a:extLst>
          </xdr:cNvPr>
          <xdr:cNvGrpSpPr/>
        </xdr:nvGrpSpPr>
        <xdr:grpSpPr>
          <a:xfrm>
            <a:off x="6038974" y="1986654"/>
            <a:ext cx="1191645" cy="432000"/>
            <a:chOff x="9196387" y="4894162"/>
            <a:chExt cx="1281114" cy="432000"/>
          </a:xfrm>
        </xdr:grpSpPr>
        <xdr:sp macro="[0]!Botão_Escrita" textlink="">
          <xdr:nvSpPr>
            <xdr:cNvPr id="59" name="Retângulo 58">
              <a:extLst>
                <a:ext uri="{FF2B5EF4-FFF2-40B4-BE49-F238E27FC236}">
                  <a16:creationId xmlns:a16="http://schemas.microsoft.com/office/drawing/2014/main" xmlns="" id="{00000000-0008-0000-0600-00003B000000}"/>
                </a:ext>
              </a:extLst>
            </xdr:cNvPr>
            <xdr:cNvSpPr/>
          </xdr:nvSpPr>
          <xdr:spPr bwMode="auto">
            <a:xfrm>
              <a:off x="9401175" y="4894162"/>
              <a:ext cx="9048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escrita</a:t>
              </a:r>
            </a:p>
          </xdr:txBody>
        </xdr:sp>
        <xdr:sp macro="" textlink="">
          <xdr:nvSpPr>
            <xdr:cNvPr id="60" name="Seta: Divisa 59">
              <a:extLst>
                <a:ext uri="{FF2B5EF4-FFF2-40B4-BE49-F238E27FC236}">
                  <a16:creationId xmlns:a16="http://schemas.microsoft.com/office/drawing/2014/main" xmlns="" id="{00000000-0008-0000-0600-00003C000000}"/>
                </a:ext>
              </a:extLst>
            </xdr:cNvPr>
            <xdr:cNvSpPr/>
          </xdr:nvSpPr>
          <xdr:spPr>
            <a:xfrm>
              <a:off x="9196387" y="4900612"/>
              <a:ext cx="1281114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5" name="Agrupar 34">
            <a:extLst>
              <a:ext uri="{FF2B5EF4-FFF2-40B4-BE49-F238E27FC236}">
                <a16:creationId xmlns:a16="http://schemas.microsoft.com/office/drawing/2014/main" xmlns="" id="{00000000-0008-0000-0600-000023000000}"/>
              </a:ext>
            </a:extLst>
          </xdr:cNvPr>
          <xdr:cNvGrpSpPr/>
        </xdr:nvGrpSpPr>
        <xdr:grpSpPr>
          <a:xfrm>
            <a:off x="7074095" y="1986654"/>
            <a:ext cx="1529796" cy="432000"/>
            <a:chOff x="10880724" y="4894162"/>
            <a:chExt cx="1644652" cy="432000"/>
          </a:xfrm>
        </xdr:grpSpPr>
        <xdr:sp macro="[0]!Menu_suspenso_2" textlink="">
          <xdr:nvSpPr>
            <xdr:cNvPr id="51" name="Retângulo 50">
              <a:extLst>
                <a:ext uri="{FF2B5EF4-FFF2-40B4-BE49-F238E27FC236}">
                  <a16:creationId xmlns:a16="http://schemas.microsoft.com/office/drawing/2014/main" xmlns="" id="{00000000-0008-0000-0600-000033000000}"/>
                </a:ext>
              </a:extLst>
            </xdr:cNvPr>
            <xdr:cNvSpPr/>
          </xdr:nvSpPr>
          <xdr:spPr>
            <a:xfrm>
              <a:off x="11058525" y="4894162"/>
              <a:ext cx="1352550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gramática</a:t>
              </a:r>
            </a:p>
          </xdr:txBody>
        </xdr:sp>
        <xdr:sp macro="" textlink="">
          <xdr:nvSpPr>
            <xdr:cNvPr id="56" name="Seta: Divisa 55">
              <a:extLst>
                <a:ext uri="{FF2B5EF4-FFF2-40B4-BE49-F238E27FC236}">
                  <a16:creationId xmlns:a16="http://schemas.microsoft.com/office/drawing/2014/main" xmlns="" id="{00000000-0008-0000-0600-000038000000}"/>
                </a:ext>
              </a:extLst>
            </xdr:cNvPr>
            <xdr:cNvSpPr/>
          </xdr:nvSpPr>
          <xdr:spPr>
            <a:xfrm>
              <a:off x="10880724" y="4900612"/>
              <a:ext cx="1644652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6" name="Agrupar 35">
            <a:extLst>
              <a:ext uri="{FF2B5EF4-FFF2-40B4-BE49-F238E27FC236}">
                <a16:creationId xmlns:a16="http://schemas.microsoft.com/office/drawing/2014/main" xmlns="" id="{00000000-0008-0000-0600-000024000000}"/>
              </a:ext>
            </a:extLst>
          </xdr:cNvPr>
          <xdr:cNvGrpSpPr/>
        </xdr:nvGrpSpPr>
        <xdr:grpSpPr>
          <a:xfrm>
            <a:off x="8437029" y="1986654"/>
            <a:ext cx="1292056" cy="432000"/>
            <a:chOff x="12565062" y="4910137"/>
            <a:chExt cx="1389063" cy="432000"/>
          </a:xfrm>
        </xdr:grpSpPr>
        <xdr:sp macro="[0]!Botão_Sintese" textlink="">
          <xdr:nvSpPr>
            <xdr:cNvPr id="49" name="Retângulo 48">
              <a:extLst>
                <a:ext uri="{FF2B5EF4-FFF2-40B4-BE49-F238E27FC236}">
                  <a16:creationId xmlns:a16="http://schemas.microsoft.com/office/drawing/2014/main" xmlns="" id="{00000000-0008-0000-0600-000031000000}"/>
                </a:ext>
              </a:extLst>
            </xdr:cNvPr>
            <xdr:cNvSpPr/>
          </xdr:nvSpPr>
          <xdr:spPr bwMode="auto">
            <a:xfrm>
              <a:off x="12763500" y="4910137"/>
              <a:ext cx="10191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síntese</a:t>
              </a:r>
            </a:p>
          </xdr:txBody>
        </xdr:sp>
        <xdr:sp macro="" textlink="">
          <xdr:nvSpPr>
            <xdr:cNvPr id="50" name="Seta: Divisa 49">
              <a:extLst>
                <a:ext uri="{FF2B5EF4-FFF2-40B4-BE49-F238E27FC236}">
                  <a16:creationId xmlns:a16="http://schemas.microsoft.com/office/drawing/2014/main" xmlns="" id="{00000000-0008-0000-0600-000032000000}"/>
                </a:ext>
              </a:extLst>
            </xdr:cNvPr>
            <xdr:cNvSpPr/>
          </xdr:nvSpPr>
          <xdr:spPr>
            <a:xfrm>
              <a:off x="12565062" y="4910137"/>
              <a:ext cx="1389063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7" name="Agrupar 36">
            <a:extLst>
              <a:ext uri="{FF2B5EF4-FFF2-40B4-BE49-F238E27FC236}">
                <a16:creationId xmlns:a16="http://schemas.microsoft.com/office/drawing/2014/main" xmlns="" id="{00000000-0008-0000-0600-000025000000}"/>
              </a:ext>
            </a:extLst>
          </xdr:cNvPr>
          <xdr:cNvGrpSpPr/>
        </xdr:nvGrpSpPr>
        <xdr:grpSpPr>
          <a:xfrm>
            <a:off x="3837404" y="1986654"/>
            <a:ext cx="2368522" cy="432000"/>
            <a:chOff x="6692898" y="4910136"/>
            <a:chExt cx="2546351" cy="432000"/>
          </a:xfrm>
        </xdr:grpSpPr>
        <xdr:sp macro="[0]!Menu_suspenso" textlink="">
          <xdr:nvSpPr>
            <xdr:cNvPr id="47" name="Retângulo 46">
              <a:extLst>
                <a:ext uri="{FF2B5EF4-FFF2-40B4-BE49-F238E27FC236}">
                  <a16:creationId xmlns:a16="http://schemas.microsoft.com/office/drawing/2014/main" xmlns="" id="{00000000-0008-0000-0600-00002F000000}"/>
                </a:ext>
              </a:extLst>
            </xdr:cNvPr>
            <xdr:cNvSpPr/>
          </xdr:nvSpPr>
          <xdr:spPr>
            <a:xfrm>
              <a:off x="6848475" y="4910136"/>
              <a:ext cx="22002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educação</a:t>
              </a:r>
              <a:r>
                <a:rPr lang="pt-PT" sz="1400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literária</a:t>
              </a:r>
              <a:endParaRPr lang="pt-PT" sz="14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48" name="Seta: Divisa 47">
              <a:extLst>
                <a:ext uri="{FF2B5EF4-FFF2-40B4-BE49-F238E27FC236}">
                  <a16:creationId xmlns:a16="http://schemas.microsoft.com/office/drawing/2014/main" xmlns="" id="{00000000-0008-0000-0600-000030000000}"/>
                </a:ext>
              </a:extLst>
            </xdr:cNvPr>
            <xdr:cNvSpPr/>
          </xdr:nvSpPr>
          <xdr:spPr>
            <a:xfrm>
              <a:off x="6692898" y="4910136"/>
              <a:ext cx="2546351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8" name="Agrupar 37">
            <a:extLst>
              <a:ext uri="{FF2B5EF4-FFF2-40B4-BE49-F238E27FC236}">
                <a16:creationId xmlns:a16="http://schemas.microsoft.com/office/drawing/2014/main" xmlns="" id="{00000000-0008-0000-0600-000026000000}"/>
              </a:ext>
            </a:extLst>
          </xdr:cNvPr>
          <xdr:cNvGrpSpPr/>
        </xdr:nvGrpSpPr>
        <xdr:grpSpPr>
          <a:xfrm>
            <a:off x="1340772" y="1988439"/>
            <a:ext cx="1464927" cy="428431"/>
            <a:chOff x="1153583" y="1546089"/>
            <a:chExt cx="1465905" cy="428431"/>
          </a:xfrm>
        </xdr:grpSpPr>
        <xdr:sp macro="[0]!Botão_Oralidade" textlink="">
          <xdr:nvSpPr>
            <xdr:cNvPr id="45" name="Retângulo 44">
              <a:extLst>
                <a:ext uri="{FF2B5EF4-FFF2-40B4-BE49-F238E27FC236}">
                  <a16:creationId xmlns:a16="http://schemas.microsoft.com/office/drawing/2014/main" xmlns="" id="{00000000-0008-0000-0600-00002D000000}"/>
                </a:ext>
              </a:extLst>
            </xdr:cNvPr>
            <xdr:cNvSpPr/>
          </xdr:nvSpPr>
          <xdr:spPr bwMode="auto">
            <a:xfrm>
              <a:off x="1304859" y="1546089"/>
              <a:ext cx="1184877" cy="42843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oralidade</a:t>
              </a:r>
            </a:p>
          </xdr:txBody>
        </xdr:sp>
        <xdr:sp macro="" textlink="">
          <xdr:nvSpPr>
            <xdr:cNvPr id="46" name="Seta: Divisa 45">
              <a:extLst>
                <a:ext uri="{FF2B5EF4-FFF2-40B4-BE49-F238E27FC236}">
                  <a16:creationId xmlns:a16="http://schemas.microsoft.com/office/drawing/2014/main" xmlns="" id="{00000000-0008-0000-0600-00002E000000}"/>
                </a:ext>
              </a:extLst>
            </xdr:cNvPr>
            <xdr:cNvSpPr/>
          </xdr:nvSpPr>
          <xdr:spPr>
            <a:xfrm>
              <a:off x="1153583" y="1550754"/>
              <a:ext cx="1465905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9" name="Agrupar 38">
            <a:extLst>
              <a:ext uri="{FF2B5EF4-FFF2-40B4-BE49-F238E27FC236}">
                <a16:creationId xmlns:a16="http://schemas.microsoft.com/office/drawing/2014/main" xmlns="" id="{00000000-0008-0000-0600-000027000000}"/>
              </a:ext>
            </a:extLst>
          </xdr:cNvPr>
          <xdr:cNvGrpSpPr/>
        </xdr:nvGrpSpPr>
        <xdr:grpSpPr>
          <a:xfrm>
            <a:off x="2648622" y="1986654"/>
            <a:ext cx="1348167" cy="432000"/>
            <a:chOff x="5008563" y="4910137"/>
            <a:chExt cx="1449387" cy="432000"/>
          </a:xfrm>
        </xdr:grpSpPr>
        <xdr:sp macro="[0]!Botão_Leitura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xmlns="" id="{00000000-0008-0000-0600-00002B000000}"/>
                </a:ext>
              </a:extLst>
            </xdr:cNvPr>
            <xdr:cNvSpPr/>
          </xdr:nvSpPr>
          <xdr:spPr bwMode="auto">
            <a:xfrm>
              <a:off x="5153603" y="4911774"/>
              <a:ext cx="1171525" cy="42872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leitura</a:t>
              </a:r>
            </a:p>
          </xdr:txBody>
        </xdr:sp>
        <xdr:sp macro="" textlink="">
          <xdr:nvSpPr>
            <xdr:cNvPr id="44" name="Seta: Divisa 43">
              <a:extLst>
                <a:ext uri="{FF2B5EF4-FFF2-40B4-BE49-F238E27FC236}">
                  <a16:creationId xmlns:a16="http://schemas.microsoft.com/office/drawing/2014/main" xmlns="" id="{00000000-0008-0000-0600-00002C000000}"/>
                </a:ext>
              </a:extLst>
            </xdr:cNvPr>
            <xdr:cNvSpPr/>
          </xdr:nvSpPr>
          <xdr:spPr>
            <a:xfrm>
              <a:off x="5008563" y="4910137"/>
              <a:ext cx="1449387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40" name="Agrupar 39">
            <a:extLst>
              <a:ext uri="{FF2B5EF4-FFF2-40B4-BE49-F238E27FC236}">
                <a16:creationId xmlns:a16="http://schemas.microsoft.com/office/drawing/2014/main" xmlns="" id="{00000000-0008-0000-0600-000028000000}"/>
              </a:ext>
            </a:extLst>
          </xdr:cNvPr>
          <xdr:cNvGrpSpPr/>
        </xdr:nvGrpSpPr>
        <xdr:grpSpPr>
          <a:xfrm>
            <a:off x="333367" y="1726404"/>
            <a:ext cx="951864" cy="952500"/>
            <a:chOff x="169333" y="1301750"/>
            <a:chExt cx="952500" cy="952500"/>
          </a:xfrm>
        </xdr:grpSpPr>
        <xdr:pic macro="[0]!Botao_Entrada">
          <xdr:nvPicPr>
            <xdr:cNvPr id="41" name="Imagem 40">
              <a:extLst>
                <a:ext uri="{FF2B5EF4-FFF2-40B4-BE49-F238E27FC236}">
                  <a16:creationId xmlns:a16="http://schemas.microsoft.com/office/drawing/2014/main" xmlns="" id="{00000000-0008-0000-0600-00002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44604" y="1428747"/>
              <a:ext cx="801958" cy="645584"/>
            </a:xfrm>
            <a:prstGeom prst="rect">
              <a:avLst/>
            </a:prstGeom>
          </xdr:spPr>
        </xdr:pic>
        <xdr:sp macro="[0]!Botao_Entrada" textlink="">
          <xdr:nvSpPr>
            <xdr:cNvPr id="42" name="Oval 41">
              <a:extLst>
                <a:ext uri="{FF2B5EF4-FFF2-40B4-BE49-F238E27FC236}">
                  <a16:creationId xmlns:a16="http://schemas.microsoft.com/office/drawing/2014/main" xmlns="" id="{00000000-0008-0000-0600-00002A000000}"/>
                </a:ext>
              </a:extLst>
            </xdr:cNvPr>
            <xdr:cNvSpPr/>
          </xdr:nvSpPr>
          <xdr:spPr>
            <a:xfrm>
              <a:off x="169333" y="1301750"/>
              <a:ext cx="952500" cy="952500"/>
            </a:xfrm>
            <a:prstGeom prst="ellipse">
              <a:avLst/>
            </a:prstGeom>
            <a:noFill/>
            <a:ln w="9525" cap="flat" cmpd="sng" algn="ctr">
              <a:solidFill>
                <a:schemeClr val="accent2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2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/>
            </a:p>
          </xdr:txBody>
        </xdr:sp>
      </xdr:grpSp>
    </xdr:grpSp>
    <xdr:clientData/>
  </xdr:twoCellAnchor>
  <xdr:oneCellAnchor>
    <xdr:from>
      <xdr:col>54</xdr:col>
      <xdr:colOff>0</xdr:colOff>
      <xdr:row>4</xdr:row>
      <xdr:rowOff>0</xdr:rowOff>
    </xdr:from>
    <xdr:ext cx="295275" cy="304800"/>
    <xdr:sp macro="" textlink="">
      <xdr:nvSpPr>
        <xdr:cNvPr id="90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600-00005A000000}"/>
            </a:ext>
          </a:extLst>
        </xdr:cNvPr>
        <xdr:cNvSpPr>
          <a:spLocks noChangeAspect="1" noChangeArrowheads="1"/>
        </xdr:cNvSpPr>
      </xdr:nvSpPr>
      <xdr:spPr bwMode="auto">
        <a:xfrm>
          <a:off x="19154775" y="1447800"/>
          <a:ext cx="29527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9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600-00005B000000}"/>
            </a:ext>
          </a:extLst>
        </xdr:cNvPr>
        <xdr:cNvSpPr>
          <a:spLocks noChangeAspect="1" noChangeArrowheads="1"/>
        </xdr:cNvSpPr>
      </xdr:nvSpPr>
      <xdr:spPr bwMode="auto">
        <a:xfrm>
          <a:off x="161925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54</xdr:col>
      <xdr:colOff>0</xdr:colOff>
      <xdr:row>4</xdr:row>
      <xdr:rowOff>0</xdr:rowOff>
    </xdr:from>
    <xdr:ext cx="295275" cy="304800"/>
    <xdr:sp macro="" textlink="">
      <xdr:nvSpPr>
        <xdr:cNvPr id="92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600-00005C000000}"/>
            </a:ext>
          </a:extLst>
        </xdr:cNvPr>
        <xdr:cNvSpPr>
          <a:spLocks noChangeAspect="1" noChangeArrowheads="1"/>
        </xdr:cNvSpPr>
      </xdr:nvSpPr>
      <xdr:spPr bwMode="auto">
        <a:xfrm>
          <a:off x="19154775" y="1447800"/>
          <a:ext cx="29527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9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600-00005D000000}"/>
            </a:ext>
          </a:extLst>
        </xdr:cNvPr>
        <xdr:cNvSpPr>
          <a:spLocks noChangeAspect="1" noChangeArrowheads="1"/>
        </xdr:cNvSpPr>
      </xdr:nvSpPr>
      <xdr:spPr bwMode="auto">
        <a:xfrm>
          <a:off x="161925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54</xdr:col>
      <xdr:colOff>0</xdr:colOff>
      <xdr:row>4</xdr:row>
      <xdr:rowOff>0</xdr:rowOff>
    </xdr:from>
    <xdr:ext cx="295275" cy="304800"/>
    <xdr:sp macro="" textlink="">
      <xdr:nvSpPr>
        <xdr:cNvPr id="94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600-00005E000000}"/>
            </a:ext>
          </a:extLst>
        </xdr:cNvPr>
        <xdr:cNvSpPr>
          <a:spLocks noChangeAspect="1" noChangeArrowheads="1"/>
        </xdr:cNvSpPr>
      </xdr:nvSpPr>
      <xdr:spPr bwMode="auto">
        <a:xfrm>
          <a:off x="19154775" y="1447800"/>
          <a:ext cx="29527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9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600-00005F000000}"/>
            </a:ext>
          </a:extLst>
        </xdr:cNvPr>
        <xdr:cNvSpPr>
          <a:spLocks noChangeAspect="1" noChangeArrowheads="1"/>
        </xdr:cNvSpPr>
      </xdr:nvSpPr>
      <xdr:spPr bwMode="auto">
        <a:xfrm>
          <a:off x="161925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54</xdr:col>
      <xdr:colOff>0</xdr:colOff>
      <xdr:row>4</xdr:row>
      <xdr:rowOff>0</xdr:rowOff>
    </xdr:from>
    <xdr:ext cx="295275" cy="304800"/>
    <xdr:sp macro="" textlink="">
      <xdr:nvSpPr>
        <xdr:cNvPr id="96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600-000060000000}"/>
            </a:ext>
          </a:extLst>
        </xdr:cNvPr>
        <xdr:cNvSpPr>
          <a:spLocks noChangeAspect="1" noChangeArrowheads="1"/>
        </xdr:cNvSpPr>
      </xdr:nvSpPr>
      <xdr:spPr bwMode="auto">
        <a:xfrm>
          <a:off x="19154775" y="1447800"/>
          <a:ext cx="29527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9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600-000061000000}"/>
            </a:ext>
          </a:extLst>
        </xdr:cNvPr>
        <xdr:cNvSpPr>
          <a:spLocks noChangeAspect="1" noChangeArrowheads="1"/>
        </xdr:cNvSpPr>
      </xdr:nvSpPr>
      <xdr:spPr bwMode="auto">
        <a:xfrm>
          <a:off x="161925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54</xdr:col>
      <xdr:colOff>0</xdr:colOff>
      <xdr:row>4</xdr:row>
      <xdr:rowOff>0</xdr:rowOff>
    </xdr:from>
    <xdr:ext cx="295275" cy="304800"/>
    <xdr:sp macro="" textlink="">
      <xdr:nvSpPr>
        <xdr:cNvPr id="2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6106775" y="809625"/>
          <a:ext cx="29527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13611225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54</xdr:col>
      <xdr:colOff>0</xdr:colOff>
      <xdr:row>4</xdr:row>
      <xdr:rowOff>0</xdr:rowOff>
    </xdr:from>
    <xdr:ext cx="295275" cy="304800"/>
    <xdr:sp macro="" textlink="">
      <xdr:nvSpPr>
        <xdr:cNvPr id="4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16106775" y="809625"/>
          <a:ext cx="29527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13611225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54</xdr:col>
      <xdr:colOff>0</xdr:colOff>
      <xdr:row>4</xdr:row>
      <xdr:rowOff>0</xdr:rowOff>
    </xdr:from>
    <xdr:ext cx="295275" cy="304800"/>
    <xdr:sp macro="" textlink="">
      <xdr:nvSpPr>
        <xdr:cNvPr id="7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16106775" y="809625"/>
          <a:ext cx="29527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7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13611225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54</xdr:col>
      <xdr:colOff>0</xdr:colOff>
      <xdr:row>4</xdr:row>
      <xdr:rowOff>0</xdr:rowOff>
    </xdr:from>
    <xdr:ext cx="295275" cy="304800"/>
    <xdr:sp macro="" textlink="">
      <xdr:nvSpPr>
        <xdr:cNvPr id="79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700-00004F000000}"/>
            </a:ext>
          </a:extLst>
        </xdr:cNvPr>
        <xdr:cNvSpPr>
          <a:spLocks noChangeAspect="1" noChangeArrowheads="1"/>
        </xdr:cNvSpPr>
      </xdr:nvSpPr>
      <xdr:spPr bwMode="auto">
        <a:xfrm>
          <a:off x="17573625" y="1238250"/>
          <a:ext cx="29527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80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700-000050000000}"/>
            </a:ext>
          </a:extLst>
        </xdr:cNvPr>
        <xdr:cNvSpPr>
          <a:spLocks noChangeAspect="1" noChangeArrowheads="1"/>
        </xdr:cNvSpPr>
      </xdr:nvSpPr>
      <xdr:spPr bwMode="auto">
        <a:xfrm>
          <a:off x="14011275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54</xdr:col>
      <xdr:colOff>0</xdr:colOff>
      <xdr:row>4</xdr:row>
      <xdr:rowOff>0</xdr:rowOff>
    </xdr:from>
    <xdr:ext cx="295275" cy="304800"/>
    <xdr:sp macro="" textlink="">
      <xdr:nvSpPr>
        <xdr:cNvPr id="81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700-000051000000}"/>
            </a:ext>
          </a:extLst>
        </xdr:cNvPr>
        <xdr:cNvSpPr>
          <a:spLocks noChangeAspect="1" noChangeArrowheads="1"/>
        </xdr:cNvSpPr>
      </xdr:nvSpPr>
      <xdr:spPr bwMode="auto">
        <a:xfrm>
          <a:off x="17573625" y="1238250"/>
          <a:ext cx="29527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8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700-000052000000}"/>
            </a:ext>
          </a:extLst>
        </xdr:cNvPr>
        <xdr:cNvSpPr>
          <a:spLocks noChangeAspect="1" noChangeArrowheads="1"/>
        </xdr:cNvSpPr>
      </xdr:nvSpPr>
      <xdr:spPr bwMode="auto">
        <a:xfrm>
          <a:off x="14011275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54</xdr:col>
      <xdr:colOff>0</xdr:colOff>
      <xdr:row>4</xdr:row>
      <xdr:rowOff>0</xdr:rowOff>
    </xdr:from>
    <xdr:ext cx="295275" cy="304800"/>
    <xdr:sp macro="" textlink="">
      <xdr:nvSpPr>
        <xdr:cNvPr id="83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700-000053000000}"/>
            </a:ext>
          </a:extLst>
        </xdr:cNvPr>
        <xdr:cNvSpPr>
          <a:spLocks noChangeAspect="1" noChangeArrowheads="1"/>
        </xdr:cNvSpPr>
      </xdr:nvSpPr>
      <xdr:spPr bwMode="auto">
        <a:xfrm>
          <a:off x="17573625" y="1238250"/>
          <a:ext cx="29527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8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700-000054000000}"/>
            </a:ext>
          </a:extLst>
        </xdr:cNvPr>
        <xdr:cNvSpPr>
          <a:spLocks noChangeAspect="1" noChangeArrowheads="1"/>
        </xdr:cNvSpPr>
      </xdr:nvSpPr>
      <xdr:spPr bwMode="auto">
        <a:xfrm>
          <a:off x="14011275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54</xdr:col>
      <xdr:colOff>0</xdr:colOff>
      <xdr:row>4</xdr:row>
      <xdr:rowOff>0</xdr:rowOff>
    </xdr:from>
    <xdr:ext cx="295275" cy="304800"/>
    <xdr:sp macro="" textlink="">
      <xdr:nvSpPr>
        <xdr:cNvPr id="85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700-000055000000}"/>
            </a:ext>
          </a:extLst>
        </xdr:cNvPr>
        <xdr:cNvSpPr>
          <a:spLocks noChangeAspect="1" noChangeArrowheads="1"/>
        </xdr:cNvSpPr>
      </xdr:nvSpPr>
      <xdr:spPr bwMode="auto">
        <a:xfrm>
          <a:off x="17573625" y="1238250"/>
          <a:ext cx="29527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8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700-000056000000}"/>
            </a:ext>
          </a:extLst>
        </xdr:cNvPr>
        <xdr:cNvSpPr>
          <a:spLocks noChangeAspect="1" noChangeArrowheads="1"/>
        </xdr:cNvSpPr>
      </xdr:nvSpPr>
      <xdr:spPr bwMode="auto">
        <a:xfrm>
          <a:off x="14011275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1</xdr:col>
      <xdr:colOff>0</xdr:colOff>
      <xdr:row>0</xdr:row>
      <xdr:rowOff>29482</xdr:rowOff>
    </xdr:from>
    <xdr:to>
      <xdr:col>27</xdr:col>
      <xdr:colOff>272786</xdr:colOff>
      <xdr:row>2</xdr:row>
      <xdr:rowOff>219523</xdr:rowOff>
    </xdr:to>
    <xdr:grpSp>
      <xdr:nvGrpSpPr>
        <xdr:cNvPr id="115" name="Agrupar 114">
          <a:extLst>
            <a:ext uri="{FF2B5EF4-FFF2-40B4-BE49-F238E27FC236}">
              <a16:creationId xmlns:a16="http://schemas.microsoft.com/office/drawing/2014/main" xmlns="" id="{00000000-0008-0000-0700-000073000000}"/>
            </a:ext>
          </a:extLst>
        </xdr:cNvPr>
        <xdr:cNvGrpSpPr>
          <a:grpSpLocks noChangeAspect="1"/>
        </xdr:cNvGrpSpPr>
      </xdr:nvGrpSpPr>
      <xdr:grpSpPr>
        <a:xfrm>
          <a:off x="177800" y="29482"/>
          <a:ext cx="8057886" cy="825041"/>
          <a:chOff x="333367" y="1726404"/>
          <a:chExt cx="9395718" cy="952500"/>
        </a:xfrm>
      </xdr:grpSpPr>
      <xdr:grpSp>
        <xdr:nvGrpSpPr>
          <xdr:cNvPr id="116" name="Agrupar 115">
            <a:extLst>
              <a:ext uri="{FF2B5EF4-FFF2-40B4-BE49-F238E27FC236}">
                <a16:creationId xmlns:a16="http://schemas.microsoft.com/office/drawing/2014/main" xmlns="" id="{00000000-0008-0000-0700-000074000000}"/>
              </a:ext>
            </a:extLst>
          </xdr:cNvPr>
          <xdr:cNvGrpSpPr/>
        </xdr:nvGrpSpPr>
        <xdr:grpSpPr>
          <a:xfrm>
            <a:off x="6038974" y="1986654"/>
            <a:ext cx="1191645" cy="432000"/>
            <a:chOff x="9196387" y="4894162"/>
            <a:chExt cx="1281114" cy="432000"/>
          </a:xfrm>
        </xdr:grpSpPr>
        <xdr:sp macro="[0]!Botão_Escrita" textlink="">
          <xdr:nvSpPr>
            <xdr:cNvPr id="135" name="Retângulo 134">
              <a:extLst>
                <a:ext uri="{FF2B5EF4-FFF2-40B4-BE49-F238E27FC236}">
                  <a16:creationId xmlns:a16="http://schemas.microsoft.com/office/drawing/2014/main" xmlns="" id="{00000000-0008-0000-0700-000087000000}"/>
                </a:ext>
              </a:extLst>
            </xdr:cNvPr>
            <xdr:cNvSpPr/>
          </xdr:nvSpPr>
          <xdr:spPr bwMode="auto">
            <a:xfrm>
              <a:off x="9401175" y="4894162"/>
              <a:ext cx="9048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escrita</a:t>
              </a:r>
            </a:p>
          </xdr:txBody>
        </xdr:sp>
        <xdr:sp macro="" textlink="">
          <xdr:nvSpPr>
            <xdr:cNvPr id="136" name="Seta: Divisa 135">
              <a:extLst>
                <a:ext uri="{FF2B5EF4-FFF2-40B4-BE49-F238E27FC236}">
                  <a16:creationId xmlns:a16="http://schemas.microsoft.com/office/drawing/2014/main" xmlns="" id="{00000000-0008-0000-0700-000088000000}"/>
                </a:ext>
              </a:extLst>
            </xdr:cNvPr>
            <xdr:cNvSpPr/>
          </xdr:nvSpPr>
          <xdr:spPr>
            <a:xfrm>
              <a:off x="9196387" y="4900612"/>
              <a:ext cx="1281114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17" name="Agrupar 116">
            <a:extLst>
              <a:ext uri="{FF2B5EF4-FFF2-40B4-BE49-F238E27FC236}">
                <a16:creationId xmlns:a16="http://schemas.microsoft.com/office/drawing/2014/main" xmlns="" id="{00000000-0008-0000-0700-000075000000}"/>
              </a:ext>
            </a:extLst>
          </xdr:cNvPr>
          <xdr:cNvGrpSpPr/>
        </xdr:nvGrpSpPr>
        <xdr:grpSpPr>
          <a:xfrm>
            <a:off x="7074095" y="1986654"/>
            <a:ext cx="1529796" cy="432000"/>
            <a:chOff x="10880724" y="4894162"/>
            <a:chExt cx="1644652" cy="432000"/>
          </a:xfrm>
        </xdr:grpSpPr>
        <xdr:sp macro="[0]!Menu_suspenso_2" textlink="">
          <xdr:nvSpPr>
            <xdr:cNvPr id="133" name="Retângulo 132">
              <a:extLst>
                <a:ext uri="{FF2B5EF4-FFF2-40B4-BE49-F238E27FC236}">
                  <a16:creationId xmlns:a16="http://schemas.microsoft.com/office/drawing/2014/main" xmlns="" id="{00000000-0008-0000-0700-000085000000}"/>
                </a:ext>
              </a:extLst>
            </xdr:cNvPr>
            <xdr:cNvSpPr/>
          </xdr:nvSpPr>
          <xdr:spPr>
            <a:xfrm>
              <a:off x="11058525" y="4894162"/>
              <a:ext cx="1352550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gramática</a:t>
              </a:r>
            </a:p>
          </xdr:txBody>
        </xdr:sp>
        <xdr:sp macro="" textlink="">
          <xdr:nvSpPr>
            <xdr:cNvPr id="134" name="Seta: Divisa 133">
              <a:extLst>
                <a:ext uri="{FF2B5EF4-FFF2-40B4-BE49-F238E27FC236}">
                  <a16:creationId xmlns:a16="http://schemas.microsoft.com/office/drawing/2014/main" xmlns="" id="{00000000-0008-0000-0700-000086000000}"/>
                </a:ext>
              </a:extLst>
            </xdr:cNvPr>
            <xdr:cNvSpPr/>
          </xdr:nvSpPr>
          <xdr:spPr>
            <a:xfrm>
              <a:off x="10880724" y="4900612"/>
              <a:ext cx="1644652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18" name="Agrupar 117">
            <a:extLst>
              <a:ext uri="{FF2B5EF4-FFF2-40B4-BE49-F238E27FC236}">
                <a16:creationId xmlns:a16="http://schemas.microsoft.com/office/drawing/2014/main" xmlns="" id="{00000000-0008-0000-0700-000076000000}"/>
              </a:ext>
            </a:extLst>
          </xdr:cNvPr>
          <xdr:cNvGrpSpPr/>
        </xdr:nvGrpSpPr>
        <xdr:grpSpPr>
          <a:xfrm>
            <a:off x="8437029" y="1986654"/>
            <a:ext cx="1292056" cy="432000"/>
            <a:chOff x="12565062" y="4910137"/>
            <a:chExt cx="1389063" cy="432000"/>
          </a:xfrm>
        </xdr:grpSpPr>
        <xdr:sp macro="[0]!Botão_Sintese" textlink="">
          <xdr:nvSpPr>
            <xdr:cNvPr id="131" name="Retângulo 130">
              <a:extLst>
                <a:ext uri="{FF2B5EF4-FFF2-40B4-BE49-F238E27FC236}">
                  <a16:creationId xmlns:a16="http://schemas.microsoft.com/office/drawing/2014/main" xmlns="" id="{00000000-0008-0000-0700-000083000000}"/>
                </a:ext>
              </a:extLst>
            </xdr:cNvPr>
            <xdr:cNvSpPr/>
          </xdr:nvSpPr>
          <xdr:spPr bwMode="auto">
            <a:xfrm>
              <a:off x="12763500" y="4910137"/>
              <a:ext cx="10191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síntese</a:t>
              </a:r>
            </a:p>
          </xdr:txBody>
        </xdr:sp>
        <xdr:sp macro="" textlink="">
          <xdr:nvSpPr>
            <xdr:cNvPr id="132" name="Seta: Divisa 131">
              <a:extLst>
                <a:ext uri="{FF2B5EF4-FFF2-40B4-BE49-F238E27FC236}">
                  <a16:creationId xmlns:a16="http://schemas.microsoft.com/office/drawing/2014/main" xmlns="" id="{00000000-0008-0000-0700-000084000000}"/>
                </a:ext>
              </a:extLst>
            </xdr:cNvPr>
            <xdr:cNvSpPr/>
          </xdr:nvSpPr>
          <xdr:spPr>
            <a:xfrm>
              <a:off x="12565062" y="4910137"/>
              <a:ext cx="1389063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19" name="Agrupar 118">
            <a:extLst>
              <a:ext uri="{FF2B5EF4-FFF2-40B4-BE49-F238E27FC236}">
                <a16:creationId xmlns:a16="http://schemas.microsoft.com/office/drawing/2014/main" xmlns="" id="{00000000-0008-0000-0700-000077000000}"/>
              </a:ext>
            </a:extLst>
          </xdr:cNvPr>
          <xdr:cNvGrpSpPr/>
        </xdr:nvGrpSpPr>
        <xdr:grpSpPr>
          <a:xfrm>
            <a:off x="3837404" y="1986654"/>
            <a:ext cx="2368522" cy="432000"/>
            <a:chOff x="6692898" y="4910136"/>
            <a:chExt cx="2546351" cy="432000"/>
          </a:xfrm>
        </xdr:grpSpPr>
        <xdr:sp macro="[0]!Menu_suspenso" textlink="">
          <xdr:nvSpPr>
            <xdr:cNvPr id="129" name="Retângulo 128">
              <a:extLst>
                <a:ext uri="{FF2B5EF4-FFF2-40B4-BE49-F238E27FC236}">
                  <a16:creationId xmlns:a16="http://schemas.microsoft.com/office/drawing/2014/main" xmlns="" id="{00000000-0008-0000-0700-000081000000}"/>
                </a:ext>
              </a:extLst>
            </xdr:cNvPr>
            <xdr:cNvSpPr/>
          </xdr:nvSpPr>
          <xdr:spPr>
            <a:xfrm>
              <a:off x="6848475" y="4910136"/>
              <a:ext cx="22002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educação</a:t>
              </a:r>
              <a:r>
                <a:rPr lang="pt-PT" sz="1400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literária</a:t>
              </a:r>
              <a:endParaRPr lang="pt-PT" sz="14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130" name="Seta: Divisa 129">
              <a:extLst>
                <a:ext uri="{FF2B5EF4-FFF2-40B4-BE49-F238E27FC236}">
                  <a16:creationId xmlns:a16="http://schemas.microsoft.com/office/drawing/2014/main" xmlns="" id="{00000000-0008-0000-0700-000082000000}"/>
                </a:ext>
              </a:extLst>
            </xdr:cNvPr>
            <xdr:cNvSpPr/>
          </xdr:nvSpPr>
          <xdr:spPr>
            <a:xfrm>
              <a:off x="6692898" y="4910136"/>
              <a:ext cx="2546351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20" name="Agrupar 119">
            <a:extLst>
              <a:ext uri="{FF2B5EF4-FFF2-40B4-BE49-F238E27FC236}">
                <a16:creationId xmlns:a16="http://schemas.microsoft.com/office/drawing/2014/main" xmlns="" id="{00000000-0008-0000-0700-000078000000}"/>
              </a:ext>
            </a:extLst>
          </xdr:cNvPr>
          <xdr:cNvGrpSpPr/>
        </xdr:nvGrpSpPr>
        <xdr:grpSpPr>
          <a:xfrm>
            <a:off x="1340772" y="1988439"/>
            <a:ext cx="1464927" cy="428431"/>
            <a:chOff x="1153583" y="1546089"/>
            <a:chExt cx="1465905" cy="428431"/>
          </a:xfrm>
        </xdr:grpSpPr>
        <xdr:sp macro="[0]!Botão_Oralidade" textlink="">
          <xdr:nvSpPr>
            <xdr:cNvPr id="127" name="Retângulo 126">
              <a:extLst>
                <a:ext uri="{FF2B5EF4-FFF2-40B4-BE49-F238E27FC236}">
                  <a16:creationId xmlns:a16="http://schemas.microsoft.com/office/drawing/2014/main" xmlns="" id="{00000000-0008-0000-0700-00007F000000}"/>
                </a:ext>
              </a:extLst>
            </xdr:cNvPr>
            <xdr:cNvSpPr/>
          </xdr:nvSpPr>
          <xdr:spPr bwMode="auto">
            <a:xfrm>
              <a:off x="1304859" y="1546089"/>
              <a:ext cx="1184877" cy="42843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oralidade</a:t>
              </a:r>
            </a:p>
          </xdr:txBody>
        </xdr:sp>
        <xdr:sp macro="" textlink="">
          <xdr:nvSpPr>
            <xdr:cNvPr id="128" name="Seta: Divisa 127">
              <a:extLst>
                <a:ext uri="{FF2B5EF4-FFF2-40B4-BE49-F238E27FC236}">
                  <a16:creationId xmlns:a16="http://schemas.microsoft.com/office/drawing/2014/main" xmlns="" id="{00000000-0008-0000-0700-000080000000}"/>
                </a:ext>
              </a:extLst>
            </xdr:cNvPr>
            <xdr:cNvSpPr/>
          </xdr:nvSpPr>
          <xdr:spPr>
            <a:xfrm>
              <a:off x="1153583" y="1550754"/>
              <a:ext cx="1465905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21" name="Agrupar 120">
            <a:extLst>
              <a:ext uri="{FF2B5EF4-FFF2-40B4-BE49-F238E27FC236}">
                <a16:creationId xmlns:a16="http://schemas.microsoft.com/office/drawing/2014/main" xmlns="" id="{00000000-0008-0000-0700-000079000000}"/>
              </a:ext>
            </a:extLst>
          </xdr:cNvPr>
          <xdr:cNvGrpSpPr/>
        </xdr:nvGrpSpPr>
        <xdr:grpSpPr>
          <a:xfrm>
            <a:off x="2648622" y="1986654"/>
            <a:ext cx="1348167" cy="432000"/>
            <a:chOff x="5008563" y="4910137"/>
            <a:chExt cx="1449387" cy="432000"/>
          </a:xfrm>
        </xdr:grpSpPr>
        <xdr:sp macro="[0]!Botão_Leitura" textlink="">
          <xdr:nvSpPr>
            <xdr:cNvPr id="125" name="Retângulo 124">
              <a:extLst>
                <a:ext uri="{FF2B5EF4-FFF2-40B4-BE49-F238E27FC236}">
                  <a16:creationId xmlns:a16="http://schemas.microsoft.com/office/drawing/2014/main" xmlns="" id="{00000000-0008-0000-0700-00007D000000}"/>
                </a:ext>
              </a:extLst>
            </xdr:cNvPr>
            <xdr:cNvSpPr/>
          </xdr:nvSpPr>
          <xdr:spPr bwMode="auto">
            <a:xfrm>
              <a:off x="5153603" y="4911774"/>
              <a:ext cx="1171525" cy="42872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leitura</a:t>
              </a:r>
            </a:p>
          </xdr:txBody>
        </xdr:sp>
        <xdr:sp macro="" textlink="">
          <xdr:nvSpPr>
            <xdr:cNvPr id="126" name="Seta: Divisa 125">
              <a:extLst>
                <a:ext uri="{FF2B5EF4-FFF2-40B4-BE49-F238E27FC236}">
                  <a16:creationId xmlns:a16="http://schemas.microsoft.com/office/drawing/2014/main" xmlns="" id="{00000000-0008-0000-0700-00007E000000}"/>
                </a:ext>
              </a:extLst>
            </xdr:cNvPr>
            <xdr:cNvSpPr/>
          </xdr:nvSpPr>
          <xdr:spPr>
            <a:xfrm>
              <a:off x="5008563" y="4910137"/>
              <a:ext cx="1449387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22" name="Agrupar 121">
            <a:extLst>
              <a:ext uri="{FF2B5EF4-FFF2-40B4-BE49-F238E27FC236}">
                <a16:creationId xmlns:a16="http://schemas.microsoft.com/office/drawing/2014/main" xmlns="" id="{00000000-0008-0000-0700-00007A000000}"/>
              </a:ext>
            </a:extLst>
          </xdr:cNvPr>
          <xdr:cNvGrpSpPr/>
        </xdr:nvGrpSpPr>
        <xdr:grpSpPr>
          <a:xfrm>
            <a:off x="333367" y="1726404"/>
            <a:ext cx="951864" cy="952500"/>
            <a:chOff x="169333" y="1301750"/>
            <a:chExt cx="952500" cy="952500"/>
          </a:xfrm>
        </xdr:grpSpPr>
        <xdr:pic macro="[0]!Botao_Entrada">
          <xdr:nvPicPr>
            <xdr:cNvPr id="123" name="Imagem 122">
              <a:extLst>
                <a:ext uri="{FF2B5EF4-FFF2-40B4-BE49-F238E27FC236}">
                  <a16:creationId xmlns:a16="http://schemas.microsoft.com/office/drawing/2014/main" xmlns="" id="{00000000-0008-0000-0700-00007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44604" y="1428747"/>
              <a:ext cx="801958" cy="645584"/>
            </a:xfrm>
            <a:prstGeom prst="rect">
              <a:avLst/>
            </a:prstGeom>
          </xdr:spPr>
        </xdr:pic>
        <xdr:sp macro="[0]!Botao_Entrada" textlink="">
          <xdr:nvSpPr>
            <xdr:cNvPr id="124" name="Oval 123">
              <a:extLst>
                <a:ext uri="{FF2B5EF4-FFF2-40B4-BE49-F238E27FC236}">
                  <a16:creationId xmlns:a16="http://schemas.microsoft.com/office/drawing/2014/main" xmlns="" id="{00000000-0008-0000-0700-00007C000000}"/>
                </a:ext>
              </a:extLst>
            </xdr:cNvPr>
            <xdr:cNvSpPr/>
          </xdr:nvSpPr>
          <xdr:spPr>
            <a:xfrm>
              <a:off x="169333" y="1301750"/>
              <a:ext cx="952500" cy="952500"/>
            </a:xfrm>
            <a:prstGeom prst="ellipse">
              <a:avLst/>
            </a:prstGeom>
            <a:noFill/>
            <a:ln w="9525" cap="flat" cmpd="sng" algn="ctr">
              <a:solidFill>
                <a:schemeClr val="accent2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2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/>
            </a:p>
          </xdr:txBody>
        </xdr:sp>
      </xdr:grpSp>
    </xdr:grpSp>
    <xdr:clientData/>
  </xdr:twoCellAnchor>
  <xdr:oneCellAnchor>
    <xdr:from>
      <xdr:col>54</xdr:col>
      <xdr:colOff>0</xdr:colOff>
      <xdr:row>4</xdr:row>
      <xdr:rowOff>0</xdr:rowOff>
    </xdr:from>
    <xdr:ext cx="295275" cy="304800"/>
    <xdr:sp macro="" textlink="">
      <xdr:nvSpPr>
        <xdr:cNvPr id="38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700-000026000000}"/>
            </a:ext>
          </a:extLst>
        </xdr:cNvPr>
        <xdr:cNvSpPr>
          <a:spLocks noChangeAspect="1" noChangeArrowheads="1"/>
        </xdr:cNvSpPr>
      </xdr:nvSpPr>
      <xdr:spPr bwMode="auto">
        <a:xfrm>
          <a:off x="19154775" y="1447800"/>
          <a:ext cx="29527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3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700-000027000000}"/>
            </a:ext>
          </a:extLst>
        </xdr:cNvPr>
        <xdr:cNvSpPr>
          <a:spLocks noChangeAspect="1" noChangeArrowheads="1"/>
        </xdr:cNvSpPr>
      </xdr:nvSpPr>
      <xdr:spPr bwMode="auto">
        <a:xfrm>
          <a:off x="161925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54</xdr:col>
      <xdr:colOff>0</xdr:colOff>
      <xdr:row>4</xdr:row>
      <xdr:rowOff>0</xdr:rowOff>
    </xdr:from>
    <xdr:ext cx="295275" cy="304800"/>
    <xdr:sp macro="" textlink="">
      <xdr:nvSpPr>
        <xdr:cNvPr id="40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700-000028000000}"/>
            </a:ext>
          </a:extLst>
        </xdr:cNvPr>
        <xdr:cNvSpPr>
          <a:spLocks noChangeAspect="1" noChangeArrowheads="1"/>
        </xdr:cNvSpPr>
      </xdr:nvSpPr>
      <xdr:spPr bwMode="auto">
        <a:xfrm>
          <a:off x="19154775" y="1447800"/>
          <a:ext cx="29527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4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700-000029000000}"/>
            </a:ext>
          </a:extLst>
        </xdr:cNvPr>
        <xdr:cNvSpPr>
          <a:spLocks noChangeAspect="1" noChangeArrowheads="1"/>
        </xdr:cNvSpPr>
      </xdr:nvSpPr>
      <xdr:spPr bwMode="auto">
        <a:xfrm>
          <a:off x="161925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54</xdr:col>
      <xdr:colOff>0</xdr:colOff>
      <xdr:row>4</xdr:row>
      <xdr:rowOff>0</xdr:rowOff>
    </xdr:from>
    <xdr:ext cx="295275" cy="304800"/>
    <xdr:sp macro="" textlink="">
      <xdr:nvSpPr>
        <xdr:cNvPr id="42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700-00002A000000}"/>
            </a:ext>
          </a:extLst>
        </xdr:cNvPr>
        <xdr:cNvSpPr>
          <a:spLocks noChangeAspect="1" noChangeArrowheads="1"/>
        </xdr:cNvSpPr>
      </xdr:nvSpPr>
      <xdr:spPr bwMode="auto">
        <a:xfrm>
          <a:off x="19154775" y="1447800"/>
          <a:ext cx="29527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4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700-00002B000000}"/>
            </a:ext>
          </a:extLst>
        </xdr:cNvPr>
        <xdr:cNvSpPr>
          <a:spLocks noChangeAspect="1" noChangeArrowheads="1"/>
        </xdr:cNvSpPr>
      </xdr:nvSpPr>
      <xdr:spPr bwMode="auto">
        <a:xfrm>
          <a:off x="161925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54</xdr:col>
      <xdr:colOff>0</xdr:colOff>
      <xdr:row>4</xdr:row>
      <xdr:rowOff>0</xdr:rowOff>
    </xdr:from>
    <xdr:ext cx="295275" cy="304800"/>
    <xdr:sp macro="" textlink="">
      <xdr:nvSpPr>
        <xdr:cNvPr id="44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700-00002C000000}"/>
            </a:ext>
          </a:extLst>
        </xdr:cNvPr>
        <xdr:cNvSpPr>
          <a:spLocks noChangeAspect="1" noChangeArrowheads="1"/>
        </xdr:cNvSpPr>
      </xdr:nvSpPr>
      <xdr:spPr bwMode="auto">
        <a:xfrm>
          <a:off x="19154775" y="1447800"/>
          <a:ext cx="29527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4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700-00002D000000}"/>
            </a:ext>
          </a:extLst>
        </xdr:cNvPr>
        <xdr:cNvSpPr>
          <a:spLocks noChangeAspect="1" noChangeArrowheads="1"/>
        </xdr:cNvSpPr>
      </xdr:nvSpPr>
      <xdr:spPr bwMode="auto">
        <a:xfrm>
          <a:off x="161925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54</xdr:col>
      <xdr:colOff>0</xdr:colOff>
      <xdr:row>4</xdr:row>
      <xdr:rowOff>0</xdr:rowOff>
    </xdr:from>
    <xdr:ext cx="295275" cy="304800"/>
    <xdr:sp macro="" textlink="">
      <xdr:nvSpPr>
        <xdr:cNvPr id="2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6106775" y="809625"/>
          <a:ext cx="29527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13611225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54</xdr:col>
      <xdr:colOff>0</xdr:colOff>
      <xdr:row>4</xdr:row>
      <xdr:rowOff>0</xdr:rowOff>
    </xdr:from>
    <xdr:ext cx="295275" cy="304800"/>
    <xdr:sp macro="" textlink="">
      <xdr:nvSpPr>
        <xdr:cNvPr id="12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SpPr>
          <a:spLocks noChangeAspect="1" noChangeArrowheads="1"/>
        </xdr:cNvSpPr>
      </xdr:nvSpPr>
      <xdr:spPr bwMode="auto">
        <a:xfrm>
          <a:off x="16106775" y="809625"/>
          <a:ext cx="29527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1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SpPr>
          <a:spLocks noChangeAspect="1" noChangeArrowheads="1"/>
        </xdr:cNvSpPr>
      </xdr:nvSpPr>
      <xdr:spPr bwMode="auto">
        <a:xfrm>
          <a:off x="13611225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54</xdr:col>
      <xdr:colOff>0</xdr:colOff>
      <xdr:row>4</xdr:row>
      <xdr:rowOff>0</xdr:rowOff>
    </xdr:from>
    <xdr:ext cx="295275" cy="304800"/>
    <xdr:sp macro="" textlink="">
      <xdr:nvSpPr>
        <xdr:cNvPr id="14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SpPr>
          <a:spLocks noChangeAspect="1" noChangeArrowheads="1"/>
        </xdr:cNvSpPr>
      </xdr:nvSpPr>
      <xdr:spPr bwMode="auto">
        <a:xfrm>
          <a:off x="16106775" y="809625"/>
          <a:ext cx="29527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1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SpPr>
          <a:spLocks noChangeAspect="1" noChangeArrowheads="1"/>
        </xdr:cNvSpPr>
      </xdr:nvSpPr>
      <xdr:spPr bwMode="auto">
        <a:xfrm>
          <a:off x="13611225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54</xdr:col>
      <xdr:colOff>0</xdr:colOff>
      <xdr:row>4</xdr:row>
      <xdr:rowOff>0</xdr:rowOff>
    </xdr:from>
    <xdr:ext cx="295275" cy="304800"/>
    <xdr:sp macro="" textlink="">
      <xdr:nvSpPr>
        <xdr:cNvPr id="18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800-000012000000}"/>
            </a:ext>
          </a:extLst>
        </xdr:cNvPr>
        <xdr:cNvSpPr>
          <a:spLocks noChangeAspect="1" noChangeArrowheads="1"/>
        </xdr:cNvSpPr>
      </xdr:nvSpPr>
      <xdr:spPr bwMode="auto">
        <a:xfrm>
          <a:off x="16106775" y="809625"/>
          <a:ext cx="29527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1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800-000013000000}"/>
            </a:ext>
          </a:extLst>
        </xdr:cNvPr>
        <xdr:cNvSpPr>
          <a:spLocks noChangeAspect="1" noChangeArrowheads="1"/>
        </xdr:cNvSpPr>
      </xdr:nvSpPr>
      <xdr:spPr bwMode="auto">
        <a:xfrm>
          <a:off x="13611225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54</xdr:col>
      <xdr:colOff>0</xdr:colOff>
      <xdr:row>4</xdr:row>
      <xdr:rowOff>0</xdr:rowOff>
    </xdr:from>
    <xdr:ext cx="295275" cy="304800"/>
    <xdr:sp macro="" textlink="">
      <xdr:nvSpPr>
        <xdr:cNvPr id="87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800-000057000000}"/>
            </a:ext>
          </a:extLst>
        </xdr:cNvPr>
        <xdr:cNvSpPr>
          <a:spLocks noChangeAspect="1" noChangeArrowheads="1"/>
        </xdr:cNvSpPr>
      </xdr:nvSpPr>
      <xdr:spPr bwMode="auto">
        <a:xfrm>
          <a:off x="17573625" y="1238250"/>
          <a:ext cx="29527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8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800-000058000000}"/>
            </a:ext>
          </a:extLst>
        </xdr:cNvPr>
        <xdr:cNvSpPr>
          <a:spLocks noChangeAspect="1" noChangeArrowheads="1"/>
        </xdr:cNvSpPr>
      </xdr:nvSpPr>
      <xdr:spPr bwMode="auto">
        <a:xfrm>
          <a:off x="14011275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54</xdr:col>
      <xdr:colOff>0</xdr:colOff>
      <xdr:row>4</xdr:row>
      <xdr:rowOff>0</xdr:rowOff>
    </xdr:from>
    <xdr:ext cx="295275" cy="304800"/>
    <xdr:sp macro="" textlink="">
      <xdr:nvSpPr>
        <xdr:cNvPr id="89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800-000059000000}"/>
            </a:ext>
          </a:extLst>
        </xdr:cNvPr>
        <xdr:cNvSpPr>
          <a:spLocks noChangeAspect="1" noChangeArrowheads="1"/>
        </xdr:cNvSpPr>
      </xdr:nvSpPr>
      <xdr:spPr bwMode="auto">
        <a:xfrm>
          <a:off x="17573625" y="1238250"/>
          <a:ext cx="29527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90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800-00005A000000}"/>
            </a:ext>
          </a:extLst>
        </xdr:cNvPr>
        <xdr:cNvSpPr>
          <a:spLocks noChangeAspect="1" noChangeArrowheads="1"/>
        </xdr:cNvSpPr>
      </xdr:nvSpPr>
      <xdr:spPr bwMode="auto">
        <a:xfrm>
          <a:off x="14011275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54</xdr:col>
      <xdr:colOff>0</xdr:colOff>
      <xdr:row>4</xdr:row>
      <xdr:rowOff>0</xdr:rowOff>
    </xdr:from>
    <xdr:ext cx="295275" cy="304800"/>
    <xdr:sp macro="" textlink="">
      <xdr:nvSpPr>
        <xdr:cNvPr id="91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800-00005B000000}"/>
            </a:ext>
          </a:extLst>
        </xdr:cNvPr>
        <xdr:cNvSpPr>
          <a:spLocks noChangeAspect="1" noChangeArrowheads="1"/>
        </xdr:cNvSpPr>
      </xdr:nvSpPr>
      <xdr:spPr bwMode="auto">
        <a:xfrm>
          <a:off x="17573625" y="1238250"/>
          <a:ext cx="29527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9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800-00005C000000}"/>
            </a:ext>
          </a:extLst>
        </xdr:cNvPr>
        <xdr:cNvSpPr>
          <a:spLocks noChangeAspect="1" noChangeArrowheads="1"/>
        </xdr:cNvSpPr>
      </xdr:nvSpPr>
      <xdr:spPr bwMode="auto">
        <a:xfrm>
          <a:off x="14011275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54</xdr:col>
      <xdr:colOff>0</xdr:colOff>
      <xdr:row>4</xdr:row>
      <xdr:rowOff>0</xdr:rowOff>
    </xdr:from>
    <xdr:ext cx="295275" cy="304800"/>
    <xdr:sp macro="" textlink="">
      <xdr:nvSpPr>
        <xdr:cNvPr id="93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800-00005D000000}"/>
            </a:ext>
          </a:extLst>
        </xdr:cNvPr>
        <xdr:cNvSpPr>
          <a:spLocks noChangeAspect="1" noChangeArrowheads="1"/>
        </xdr:cNvSpPr>
      </xdr:nvSpPr>
      <xdr:spPr bwMode="auto">
        <a:xfrm>
          <a:off x="17573625" y="1238250"/>
          <a:ext cx="29527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9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800-00005E000000}"/>
            </a:ext>
          </a:extLst>
        </xdr:cNvPr>
        <xdr:cNvSpPr>
          <a:spLocks noChangeAspect="1" noChangeArrowheads="1"/>
        </xdr:cNvSpPr>
      </xdr:nvSpPr>
      <xdr:spPr bwMode="auto">
        <a:xfrm>
          <a:off x="14011275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1</xdr:col>
      <xdr:colOff>0</xdr:colOff>
      <xdr:row>0</xdr:row>
      <xdr:rowOff>29482</xdr:rowOff>
    </xdr:from>
    <xdr:to>
      <xdr:col>27</xdr:col>
      <xdr:colOff>272786</xdr:colOff>
      <xdr:row>2</xdr:row>
      <xdr:rowOff>219523</xdr:rowOff>
    </xdr:to>
    <xdr:grpSp>
      <xdr:nvGrpSpPr>
        <xdr:cNvPr id="117" name="Agrupar 116">
          <a:extLst>
            <a:ext uri="{FF2B5EF4-FFF2-40B4-BE49-F238E27FC236}">
              <a16:creationId xmlns:a16="http://schemas.microsoft.com/office/drawing/2014/main" xmlns="" id="{00000000-0008-0000-0800-000075000000}"/>
            </a:ext>
          </a:extLst>
        </xdr:cNvPr>
        <xdr:cNvGrpSpPr>
          <a:grpSpLocks noChangeAspect="1"/>
        </xdr:cNvGrpSpPr>
      </xdr:nvGrpSpPr>
      <xdr:grpSpPr>
        <a:xfrm>
          <a:off x="177800" y="29482"/>
          <a:ext cx="8057886" cy="825041"/>
          <a:chOff x="333367" y="1726404"/>
          <a:chExt cx="9395718" cy="952500"/>
        </a:xfrm>
      </xdr:grpSpPr>
      <xdr:grpSp>
        <xdr:nvGrpSpPr>
          <xdr:cNvPr id="118" name="Agrupar 117">
            <a:extLst>
              <a:ext uri="{FF2B5EF4-FFF2-40B4-BE49-F238E27FC236}">
                <a16:creationId xmlns:a16="http://schemas.microsoft.com/office/drawing/2014/main" xmlns="" id="{00000000-0008-0000-0800-000076000000}"/>
              </a:ext>
            </a:extLst>
          </xdr:cNvPr>
          <xdr:cNvGrpSpPr/>
        </xdr:nvGrpSpPr>
        <xdr:grpSpPr>
          <a:xfrm>
            <a:off x="6038974" y="1986654"/>
            <a:ext cx="1191645" cy="432000"/>
            <a:chOff x="9196387" y="4894162"/>
            <a:chExt cx="1281114" cy="432000"/>
          </a:xfrm>
        </xdr:grpSpPr>
        <xdr:sp macro="[0]!Botão_Escrita" textlink="">
          <xdr:nvSpPr>
            <xdr:cNvPr id="137" name="Retângulo 136">
              <a:extLst>
                <a:ext uri="{FF2B5EF4-FFF2-40B4-BE49-F238E27FC236}">
                  <a16:creationId xmlns:a16="http://schemas.microsoft.com/office/drawing/2014/main" xmlns="" id="{00000000-0008-0000-0800-000089000000}"/>
                </a:ext>
              </a:extLst>
            </xdr:cNvPr>
            <xdr:cNvSpPr/>
          </xdr:nvSpPr>
          <xdr:spPr bwMode="auto">
            <a:xfrm>
              <a:off x="9401175" y="4894162"/>
              <a:ext cx="9048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escrita</a:t>
              </a:r>
            </a:p>
          </xdr:txBody>
        </xdr:sp>
        <xdr:sp macro="" textlink="">
          <xdr:nvSpPr>
            <xdr:cNvPr id="138" name="Seta: Divisa 137">
              <a:extLst>
                <a:ext uri="{FF2B5EF4-FFF2-40B4-BE49-F238E27FC236}">
                  <a16:creationId xmlns:a16="http://schemas.microsoft.com/office/drawing/2014/main" xmlns="" id="{00000000-0008-0000-0800-00008A000000}"/>
                </a:ext>
              </a:extLst>
            </xdr:cNvPr>
            <xdr:cNvSpPr/>
          </xdr:nvSpPr>
          <xdr:spPr>
            <a:xfrm>
              <a:off x="9196387" y="4900612"/>
              <a:ext cx="1281114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19" name="Agrupar 118">
            <a:extLst>
              <a:ext uri="{FF2B5EF4-FFF2-40B4-BE49-F238E27FC236}">
                <a16:creationId xmlns:a16="http://schemas.microsoft.com/office/drawing/2014/main" xmlns="" id="{00000000-0008-0000-0800-000077000000}"/>
              </a:ext>
            </a:extLst>
          </xdr:cNvPr>
          <xdr:cNvGrpSpPr/>
        </xdr:nvGrpSpPr>
        <xdr:grpSpPr>
          <a:xfrm>
            <a:off x="7074095" y="1986654"/>
            <a:ext cx="1529796" cy="432000"/>
            <a:chOff x="10880724" y="4894162"/>
            <a:chExt cx="1644652" cy="432000"/>
          </a:xfrm>
        </xdr:grpSpPr>
        <xdr:sp macro="[0]!Menu_suspenso_2" textlink="">
          <xdr:nvSpPr>
            <xdr:cNvPr id="135" name="Retângulo 134">
              <a:extLst>
                <a:ext uri="{FF2B5EF4-FFF2-40B4-BE49-F238E27FC236}">
                  <a16:creationId xmlns:a16="http://schemas.microsoft.com/office/drawing/2014/main" xmlns="" id="{00000000-0008-0000-0800-000087000000}"/>
                </a:ext>
              </a:extLst>
            </xdr:cNvPr>
            <xdr:cNvSpPr/>
          </xdr:nvSpPr>
          <xdr:spPr>
            <a:xfrm>
              <a:off x="11058525" y="4894162"/>
              <a:ext cx="1352550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gramática</a:t>
              </a:r>
            </a:p>
          </xdr:txBody>
        </xdr:sp>
        <xdr:sp macro="" textlink="">
          <xdr:nvSpPr>
            <xdr:cNvPr id="136" name="Seta: Divisa 135">
              <a:extLst>
                <a:ext uri="{FF2B5EF4-FFF2-40B4-BE49-F238E27FC236}">
                  <a16:creationId xmlns:a16="http://schemas.microsoft.com/office/drawing/2014/main" xmlns="" id="{00000000-0008-0000-0800-000088000000}"/>
                </a:ext>
              </a:extLst>
            </xdr:cNvPr>
            <xdr:cNvSpPr/>
          </xdr:nvSpPr>
          <xdr:spPr>
            <a:xfrm>
              <a:off x="10880724" y="4900612"/>
              <a:ext cx="1644652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20" name="Agrupar 119">
            <a:extLst>
              <a:ext uri="{FF2B5EF4-FFF2-40B4-BE49-F238E27FC236}">
                <a16:creationId xmlns:a16="http://schemas.microsoft.com/office/drawing/2014/main" xmlns="" id="{00000000-0008-0000-0800-000078000000}"/>
              </a:ext>
            </a:extLst>
          </xdr:cNvPr>
          <xdr:cNvGrpSpPr/>
        </xdr:nvGrpSpPr>
        <xdr:grpSpPr>
          <a:xfrm>
            <a:off x="8437029" y="1986654"/>
            <a:ext cx="1292056" cy="432000"/>
            <a:chOff x="12565062" y="4910137"/>
            <a:chExt cx="1389063" cy="432000"/>
          </a:xfrm>
        </xdr:grpSpPr>
        <xdr:sp macro="[0]!Botão_Sintese" textlink="">
          <xdr:nvSpPr>
            <xdr:cNvPr id="133" name="Retângulo 132">
              <a:extLst>
                <a:ext uri="{FF2B5EF4-FFF2-40B4-BE49-F238E27FC236}">
                  <a16:creationId xmlns:a16="http://schemas.microsoft.com/office/drawing/2014/main" xmlns="" id="{00000000-0008-0000-0800-000085000000}"/>
                </a:ext>
              </a:extLst>
            </xdr:cNvPr>
            <xdr:cNvSpPr/>
          </xdr:nvSpPr>
          <xdr:spPr bwMode="auto">
            <a:xfrm>
              <a:off x="12763500" y="4910137"/>
              <a:ext cx="10191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síntese</a:t>
              </a:r>
            </a:p>
          </xdr:txBody>
        </xdr:sp>
        <xdr:sp macro="" textlink="">
          <xdr:nvSpPr>
            <xdr:cNvPr id="134" name="Seta: Divisa 133">
              <a:extLst>
                <a:ext uri="{FF2B5EF4-FFF2-40B4-BE49-F238E27FC236}">
                  <a16:creationId xmlns:a16="http://schemas.microsoft.com/office/drawing/2014/main" xmlns="" id="{00000000-0008-0000-0800-000086000000}"/>
                </a:ext>
              </a:extLst>
            </xdr:cNvPr>
            <xdr:cNvSpPr/>
          </xdr:nvSpPr>
          <xdr:spPr>
            <a:xfrm>
              <a:off x="12565062" y="4910137"/>
              <a:ext cx="1389063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21" name="Agrupar 120">
            <a:extLst>
              <a:ext uri="{FF2B5EF4-FFF2-40B4-BE49-F238E27FC236}">
                <a16:creationId xmlns:a16="http://schemas.microsoft.com/office/drawing/2014/main" xmlns="" id="{00000000-0008-0000-0800-000079000000}"/>
              </a:ext>
            </a:extLst>
          </xdr:cNvPr>
          <xdr:cNvGrpSpPr/>
        </xdr:nvGrpSpPr>
        <xdr:grpSpPr>
          <a:xfrm>
            <a:off x="3837404" y="1986654"/>
            <a:ext cx="2368522" cy="432000"/>
            <a:chOff x="6692898" y="4910136"/>
            <a:chExt cx="2546351" cy="432000"/>
          </a:xfrm>
        </xdr:grpSpPr>
        <xdr:sp macro="[0]!Menu_suspenso" textlink="">
          <xdr:nvSpPr>
            <xdr:cNvPr id="131" name="Retângulo 130">
              <a:extLst>
                <a:ext uri="{FF2B5EF4-FFF2-40B4-BE49-F238E27FC236}">
                  <a16:creationId xmlns:a16="http://schemas.microsoft.com/office/drawing/2014/main" xmlns="" id="{00000000-0008-0000-0800-000083000000}"/>
                </a:ext>
              </a:extLst>
            </xdr:cNvPr>
            <xdr:cNvSpPr/>
          </xdr:nvSpPr>
          <xdr:spPr>
            <a:xfrm>
              <a:off x="6848475" y="4910136"/>
              <a:ext cx="22002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educação</a:t>
              </a:r>
              <a:r>
                <a:rPr lang="pt-PT" sz="1400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literária</a:t>
              </a:r>
              <a:endParaRPr lang="pt-PT" sz="14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132" name="Seta: Divisa 131">
              <a:extLst>
                <a:ext uri="{FF2B5EF4-FFF2-40B4-BE49-F238E27FC236}">
                  <a16:creationId xmlns:a16="http://schemas.microsoft.com/office/drawing/2014/main" xmlns="" id="{00000000-0008-0000-0800-000084000000}"/>
                </a:ext>
              </a:extLst>
            </xdr:cNvPr>
            <xdr:cNvSpPr/>
          </xdr:nvSpPr>
          <xdr:spPr>
            <a:xfrm>
              <a:off x="6692898" y="4910136"/>
              <a:ext cx="2546351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22" name="Agrupar 121">
            <a:extLst>
              <a:ext uri="{FF2B5EF4-FFF2-40B4-BE49-F238E27FC236}">
                <a16:creationId xmlns:a16="http://schemas.microsoft.com/office/drawing/2014/main" xmlns="" id="{00000000-0008-0000-0800-00007A000000}"/>
              </a:ext>
            </a:extLst>
          </xdr:cNvPr>
          <xdr:cNvGrpSpPr/>
        </xdr:nvGrpSpPr>
        <xdr:grpSpPr>
          <a:xfrm>
            <a:off x="1340772" y="1988439"/>
            <a:ext cx="1464927" cy="428431"/>
            <a:chOff x="1153583" y="1546089"/>
            <a:chExt cx="1465905" cy="428431"/>
          </a:xfrm>
        </xdr:grpSpPr>
        <xdr:sp macro="[0]!Botão_Oralidade" textlink="">
          <xdr:nvSpPr>
            <xdr:cNvPr id="129" name="Retângulo 128">
              <a:extLst>
                <a:ext uri="{FF2B5EF4-FFF2-40B4-BE49-F238E27FC236}">
                  <a16:creationId xmlns:a16="http://schemas.microsoft.com/office/drawing/2014/main" xmlns="" id="{00000000-0008-0000-0800-000081000000}"/>
                </a:ext>
              </a:extLst>
            </xdr:cNvPr>
            <xdr:cNvSpPr/>
          </xdr:nvSpPr>
          <xdr:spPr bwMode="auto">
            <a:xfrm>
              <a:off x="1304859" y="1546089"/>
              <a:ext cx="1184877" cy="42843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oralidade</a:t>
              </a:r>
            </a:p>
          </xdr:txBody>
        </xdr:sp>
        <xdr:sp macro="" textlink="">
          <xdr:nvSpPr>
            <xdr:cNvPr id="130" name="Seta: Divisa 129">
              <a:extLst>
                <a:ext uri="{FF2B5EF4-FFF2-40B4-BE49-F238E27FC236}">
                  <a16:creationId xmlns:a16="http://schemas.microsoft.com/office/drawing/2014/main" xmlns="" id="{00000000-0008-0000-0800-000082000000}"/>
                </a:ext>
              </a:extLst>
            </xdr:cNvPr>
            <xdr:cNvSpPr/>
          </xdr:nvSpPr>
          <xdr:spPr>
            <a:xfrm>
              <a:off x="1153583" y="1550754"/>
              <a:ext cx="1465905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23" name="Agrupar 122">
            <a:extLst>
              <a:ext uri="{FF2B5EF4-FFF2-40B4-BE49-F238E27FC236}">
                <a16:creationId xmlns:a16="http://schemas.microsoft.com/office/drawing/2014/main" xmlns="" id="{00000000-0008-0000-0800-00007B000000}"/>
              </a:ext>
            </a:extLst>
          </xdr:cNvPr>
          <xdr:cNvGrpSpPr/>
        </xdr:nvGrpSpPr>
        <xdr:grpSpPr>
          <a:xfrm>
            <a:off x="2648622" y="1986654"/>
            <a:ext cx="1348167" cy="432000"/>
            <a:chOff x="5008563" y="4910137"/>
            <a:chExt cx="1449387" cy="432000"/>
          </a:xfrm>
        </xdr:grpSpPr>
        <xdr:sp macro="[0]!Botão_Leitura" textlink="">
          <xdr:nvSpPr>
            <xdr:cNvPr id="127" name="Retângulo 126">
              <a:extLst>
                <a:ext uri="{FF2B5EF4-FFF2-40B4-BE49-F238E27FC236}">
                  <a16:creationId xmlns:a16="http://schemas.microsoft.com/office/drawing/2014/main" xmlns="" id="{00000000-0008-0000-0800-00007F000000}"/>
                </a:ext>
              </a:extLst>
            </xdr:cNvPr>
            <xdr:cNvSpPr/>
          </xdr:nvSpPr>
          <xdr:spPr bwMode="auto">
            <a:xfrm>
              <a:off x="5153603" y="4911774"/>
              <a:ext cx="1171525" cy="42872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leitura</a:t>
              </a:r>
            </a:p>
          </xdr:txBody>
        </xdr:sp>
        <xdr:sp macro="" textlink="">
          <xdr:nvSpPr>
            <xdr:cNvPr id="128" name="Seta: Divisa 127">
              <a:extLst>
                <a:ext uri="{FF2B5EF4-FFF2-40B4-BE49-F238E27FC236}">
                  <a16:creationId xmlns:a16="http://schemas.microsoft.com/office/drawing/2014/main" xmlns="" id="{00000000-0008-0000-0800-000080000000}"/>
                </a:ext>
              </a:extLst>
            </xdr:cNvPr>
            <xdr:cNvSpPr/>
          </xdr:nvSpPr>
          <xdr:spPr>
            <a:xfrm>
              <a:off x="5008563" y="4910137"/>
              <a:ext cx="1449387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24" name="Agrupar 123">
            <a:extLst>
              <a:ext uri="{FF2B5EF4-FFF2-40B4-BE49-F238E27FC236}">
                <a16:creationId xmlns:a16="http://schemas.microsoft.com/office/drawing/2014/main" xmlns="" id="{00000000-0008-0000-0800-00007C000000}"/>
              </a:ext>
            </a:extLst>
          </xdr:cNvPr>
          <xdr:cNvGrpSpPr/>
        </xdr:nvGrpSpPr>
        <xdr:grpSpPr>
          <a:xfrm>
            <a:off x="333367" y="1726404"/>
            <a:ext cx="951864" cy="952500"/>
            <a:chOff x="169333" y="1301750"/>
            <a:chExt cx="952500" cy="952500"/>
          </a:xfrm>
        </xdr:grpSpPr>
        <xdr:pic macro="[0]!Botao_Entrada">
          <xdr:nvPicPr>
            <xdr:cNvPr id="125" name="Imagem 124">
              <a:extLst>
                <a:ext uri="{FF2B5EF4-FFF2-40B4-BE49-F238E27FC236}">
                  <a16:creationId xmlns:a16="http://schemas.microsoft.com/office/drawing/2014/main" xmlns="" id="{00000000-0008-0000-0800-00007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44604" y="1428747"/>
              <a:ext cx="801958" cy="645584"/>
            </a:xfrm>
            <a:prstGeom prst="rect">
              <a:avLst/>
            </a:prstGeom>
          </xdr:spPr>
        </xdr:pic>
        <xdr:sp macro="[0]!Botao_Entrada" textlink="">
          <xdr:nvSpPr>
            <xdr:cNvPr id="126" name="Oval 125">
              <a:extLst>
                <a:ext uri="{FF2B5EF4-FFF2-40B4-BE49-F238E27FC236}">
                  <a16:creationId xmlns:a16="http://schemas.microsoft.com/office/drawing/2014/main" xmlns="" id="{00000000-0008-0000-0800-00007E000000}"/>
                </a:ext>
              </a:extLst>
            </xdr:cNvPr>
            <xdr:cNvSpPr/>
          </xdr:nvSpPr>
          <xdr:spPr>
            <a:xfrm>
              <a:off x="169333" y="1301750"/>
              <a:ext cx="952500" cy="952500"/>
            </a:xfrm>
            <a:prstGeom prst="ellipse">
              <a:avLst/>
            </a:prstGeom>
            <a:noFill/>
            <a:ln w="9525" cap="flat" cmpd="sng" algn="ctr">
              <a:solidFill>
                <a:schemeClr val="accent2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2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/>
            </a:p>
          </xdr:txBody>
        </xdr:sp>
      </xdr:grpSp>
    </xdr:grpSp>
    <xdr:clientData/>
  </xdr:twoCellAnchor>
  <xdr:oneCellAnchor>
    <xdr:from>
      <xdr:col>54</xdr:col>
      <xdr:colOff>0</xdr:colOff>
      <xdr:row>4</xdr:row>
      <xdr:rowOff>0</xdr:rowOff>
    </xdr:from>
    <xdr:ext cx="295275" cy="304800"/>
    <xdr:sp macro="" textlink="">
      <xdr:nvSpPr>
        <xdr:cNvPr id="40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800-000028000000}"/>
            </a:ext>
          </a:extLst>
        </xdr:cNvPr>
        <xdr:cNvSpPr>
          <a:spLocks noChangeAspect="1" noChangeArrowheads="1"/>
        </xdr:cNvSpPr>
      </xdr:nvSpPr>
      <xdr:spPr bwMode="auto">
        <a:xfrm>
          <a:off x="19154775" y="1447800"/>
          <a:ext cx="29527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4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800-000029000000}"/>
            </a:ext>
          </a:extLst>
        </xdr:cNvPr>
        <xdr:cNvSpPr>
          <a:spLocks noChangeAspect="1" noChangeArrowheads="1"/>
        </xdr:cNvSpPr>
      </xdr:nvSpPr>
      <xdr:spPr bwMode="auto">
        <a:xfrm>
          <a:off x="161925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54</xdr:col>
      <xdr:colOff>0</xdr:colOff>
      <xdr:row>4</xdr:row>
      <xdr:rowOff>0</xdr:rowOff>
    </xdr:from>
    <xdr:ext cx="295275" cy="304800"/>
    <xdr:sp macro="" textlink="">
      <xdr:nvSpPr>
        <xdr:cNvPr id="42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800-00002A000000}"/>
            </a:ext>
          </a:extLst>
        </xdr:cNvPr>
        <xdr:cNvSpPr>
          <a:spLocks noChangeAspect="1" noChangeArrowheads="1"/>
        </xdr:cNvSpPr>
      </xdr:nvSpPr>
      <xdr:spPr bwMode="auto">
        <a:xfrm>
          <a:off x="19154775" y="1447800"/>
          <a:ext cx="29527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4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800-00002B000000}"/>
            </a:ext>
          </a:extLst>
        </xdr:cNvPr>
        <xdr:cNvSpPr>
          <a:spLocks noChangeAspect="1" noChangeArrowheads="1"/>
        </xdr:cNvSpPr>
      </xdr:nvSpPr>
      <xdr:spPr bwMode="auto">
        <a:xfrm>
          <a:off x="161925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54</xdr:col>
      <xdr:colOff>0</xdr:colOff>
      <xdr:row>4</xdr:row>
      <xdr:rowOff>0</xdr:rowOff>
    </xdr:from>
    <xdr:ext cx="295275" cy="304800"/>
    <xdr:sp macro="" textlink="">
      <xdr:nvSpPr>
        <xdr:cNvPr id="44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800-00002C000000}"/>
            </a:ext>
          </a:extLst>
        </xdr:cNvPr>
        <xdr:cNvSpPr>
          <a:spLocks noChangeAspect="1" noChangeArrowheads="1"/>
        </xdr:cNvSpPr>
      </xdr:nvSpPr>
      <xdr:spPr bwMode="auto">
        <a:xfrm>
          <a:off x="19154775" y="1447800"/>
          <a:ext cx="29527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4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800-00002D000000}"/>
            </a:ext>
          </a:extLst>
        </xdr:cNvPr>
        <xdr:cNvSpPr>
          <a:spLocks noChangeAspect="1" noChangeArrowheads="1"/>
        </xdr:cNvSpPr>
      </xdr:nvSpPr>
      <xdr:spPr bwMode="auto">
        <a:xfrm>
          <a:off x="161925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54</xdr:col>
      <xdr:colOff>0</xdr:colOff>
      <xdr:row>4</xdr:row>
      <xdr:rowOff>0</xdr:rowOff>
    </xdr:from>
    <xdr:ext cx="295275" cy="304800"/>
    <xdr:sp macro="" textlink="">
      <xdr:nvSpPr>
        <xdr:cNvPr id="46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800-00002E000000}"/>
            </a:ext>
          </a:extLst>
        </xdr:cNvPr>
        <xdr:cNvSpPr>
          <a:spLocks noChangeAspect="1" noChangeArrowheads="1"/>
        </xdr:cNvSpPr>
      </xdr:nvSpPr>
      <xdr:spPr bwMode="auto">
        <a:xfrm>
          <a:off x="19154775" y="1447800"/>
          <a:ext cx="29527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4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800-00002F000000}"/>
            </a:ext>
          </a:extLst>
        </xdr:cNvPr>
        <xdr:cNvSpPr>
          <a:spLocks noChangeAspect="1" noChangeArrowheads="1"/>
        </xdr:cNvSpPr>
      </xdr:nvSpPr>
      <xdr:spPr bwMode="auto">
        <a:xfrm>
          <a:off x="161925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46</xdr:col>
      <xdr:colOff>0</xdr:colOff>
      <xdr:row>4</xdr:row>
      <xdr:rowOff>0</xdr:rowOff>
    </xdr:from>
    <xdr:ext cx="297656" cy="304800"/>
    <xdr:sp macro="" textlink="">
      <xdr:nvSpPr>
        <xdr:cNvPr id="3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19040475" y="809625"/>
          <a:ext cx="297656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46</xdr:col>
      <xdr:colOff>0</xdr:colOff>
      <xdr:row>4</xdr:row>
      <xdr:rowOff>0</xdr:rowOff>
    </xdr:from>
    <xdr:ext cx="304800" cy="304800"/>
    <xdr:sp macro="" textlink="">
      <xdr:nvSpPr>
        <xdr:cNvPr id="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18659475" y="97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45</xdr:col>
      <xdr:colOff>0</xdr:colOff>
      <xdr:row>4</xdr:row>
      <xdr:rowOff>0</xdr:rowOff>
    </xdr:from>
    <xdr:ext cx="304800" cy="304800"/>
    <xdr:sp macro="" textlink="">
      <xdr:nvSpPr>
        <xdr:cNvPr id="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14992350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1</xdr:col>
      <xdr:colOff>0</xdr:colOff>
      <xdr:row>0</xdr:row>
      <xdr:rowOff>29482</xdr:rowOff>
    </xdr:from>
    <xdr:to>
      <xdr:col>31</xdr:col>
      <xdr:colOff>14250</xdr:colOff>
      <xdr:row>2</xdr:row>
      <xdr:rowOff>220994</xdr:rowOff>
    </xdr:to>
    <xdr:grpSp>
      <xdr:nvGrpSpPr>
        <xdr:cNvPr id="147" name="Agrupar 146">
          <a:extLst>
            <a:ext uri="{FF2B5EF4-FFF2-40B4-BE49-F238E27FC236}">
              <a16:creationId xmlns:a16="http://schemas.microsoft.com/office/drawing/2014/main" xmlns="" id="{00000000-0008-0000-0900-000093000000}"/>
            </a:ext>
          </a:extLst>
        </xdr:cNvPr>
        <xdr:cNvGrpSpPr>
          <a:grpSpLocks noChangeAspect="1"/>
        </xdr:cNvGrpSpPr>
      </xdr:nvGrpSpPr>
      <xdr:grpSpPr>
        <a:xfrm>
          <a:off x="177800" y="29482"/>
          <a:ext cx="8066050" cy="826512"/>
          <a:chOff x="333367" y="1726404"/>
          <a:chExt cx="9395718" cy="952500"/>
        </a:xfrm>
      </xdr:grpSpPr>
      <xdr:grpSp>
        <xdr:nvGrpSpPr>
          <xdr:cNvPr id="148" name="Agrupar 147">
            <a:extLst>
              <a:ext uri="{FF2B5EF4-FFF2-40B4-BE49-F238E27FC236}">
                <a16:creationId xmlns:a16="http://schemas.microsoft.com/office/drawing/2014/main" xmlns="" id="{00000000-0008-0000-0900-000094000000}"/>
              </a:ext>
            </a:extLst>
          </xdr:cNvPr>
          <xdr:cNvGrpSpPr/>
        </xdr:nvGrpSpPr>
        <xdr:grpSpPr>
          <a:xfrm>
            <a:off x="6038974" y="1986654"/>
            <a:ext cx="1191645" cy="432000"/>
            <a:chOff x="9196387" y="4894162"/>
            <a:chExt cx="1281114" cy="432000"/>
          </a:xfrm>
        </xdr:grpSpPr>
        <xdr:sp macro="[0]!Botão_Escrita" textlink="">
          <xdr:nvSpPr>
            <xdr:cNvPr id="167" name="Retângulo 166">
              <a:extLst>
                <a:ext uri="{FF2B5EF4-FFF2-40B4-BE49-F238E27FC236}">
                  <a16:creationId xmlns:a16="http://schemas.microsoft.com/office/drawing/2014/main" xmlns="" id="{00000000-0008-0000-0900-0000A7000000}"/>
                </a:ext>
              </a:extLst>
            </xdr:cNvPr>
            <xdr:cNvSpPr/>
          </xdr:nvSpPr>
          <xdr:spPr bwMode="auto">
            <a:xfrm>
              <a:off x="9401175" y="4894162"/>
              <a:ext cx="9048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escrita</a:t>
              </a:r>
            </a:p>
          </xdr:txBody>
        </xdr:sp>
        <xdr:sp macro="" textlink="">
          <xdr:nvSpPr>
            <xdr:cNvPr id="168" name="Seta: Divisa 167">
              <a:extLst>
                <a:ext uri="{FF2B5EF4-FFF2-40B4-BE49-F238E27FC236}">
                  <a16:creationId xmlns:a16="http://schemas.microsoft.com/office/drawing/2014/main" xmlns="" id="{00000000-0008-0000-0900-0000A8000000}"/>
                </a:ext>
              </a:extLst>
            </xdr:cNvPr>
            <xdr:cNvSpPr/>
          </xdr:nvSpPr>
          <xdr:spPr>
            <a:xfrm>
              <a:off x="9196387" y="4900612"/>
              <a:ext cx="1281114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49" name="Agrupar 148">
            <a:extLst>
              <a:ext uri="{FF2B5EF4-FFF2-40B4-BE49-F238E27FC236}">
                <a16:creationId xmlns:a16="http://schemas.microsoft.com/office/drawing/2014/main" xmlns="" id="{00000000-0008-0000-0900-000095000000}"/>
              </a:ext>
            </a:extLst>
          </xdr:cNvPr>
          <xdr:cNvGrpSpPr/>
        </xdr:nvGrpSpPr>
        <xdr:grpSpPr>
          <a:xfrm>
            <a:off x="7074095" y="1986654"/>
            <a:ext cx="1529796" cy="432000"/>
            <a:chOff x="10880724" y="4894162"/>
            <a:chExt cx="1644652" cy="432000"/>
          </a:xfrm>
        </xdr:grpSpPr>
        <xdr:sp macro="[0]!Menu_suspenso_2" textlink="">
          <xdr:nvSpPr>
            <xdr:cNvPr id="165" name="Retângulo 164">
              <a:extLst>
                <a:ext uri="{FF2B5EF4-FFF2-40B4-BE49-F238E27FC236}">
                  <a16:creationId xmlns:a16="http://schemas.microsoft.com/office/drawing/2014/main" xmlns="" id="{00000000-0008-0000-0900-0000A5000000}"/>
                </a:ext>
              </a:extLst>
            </xdr:cNvPr>
            <xdr:cNvSpPr/>
          </xdr:nvSpPr>
          <xdr:spPr>
            <a:xfrm>
              <a:off x="11058525" y="4894162"/>
              <a:ext cx="1352550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gramática</a:t>
              </a:r>
            </a:p>
          </xdr:txBody>
        </xdr:sp>
        <xdr:sp macro="" textlink="">
          <xdr:nvSpPr>
            <xdr:cNvPr id="166" name="Seta: Divisa 165">
              <a:extLst>
                <a:ext uri="{FF2B5EF4-FFF2-40B4-BE49-F238E27FC236}">
                  <a16:creationId xmlns:a16="http://schemas.microsoft.com/office/drawing/2014/main" xmlns="" id="{00000000-0008-0000-0900-0000A6000000}"/>
                </a:ext>
              </a:extLst>
            </xdr:cNvPr>
            <xdr:cNvSpPr/>
          </xdr:nvSpPr>
          <xdr:spPr>
            <a:xfrm>
              <a:off x="10880724" y="4900612"/>
              <a:ext cx="1644652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50" name="Agrupar 149">
            <a:extLst>
              <a:ext uri="{FF2B5EF4-FFF2-40B4-BE49-F238E27FC236}">
                <a16:creationId xmlns:a16="http://schemas.microsoft.com/office/drawing/2014/main" xmlns="" id="{00000000-0008-0000-0900-000096000000}"/>
              </a:ext>
            </a:extLst>
          </xdr:cNvPr>
          <xdr:cNvGrpSpPr/>
        </xdr:nvGrpSpPr>
        <xdr:grpSpPr>
          <a:xfrm>
            <a:off x="8437029" y="1986654"/>
            <a:ext cx="1292056" cy="432000"/>
            <a:chOff x="12565062" y="4910137"/>
            <a:chExt cx="1389063" cy="432000"/>
          </a:xfrm>
        </xdr:grpSpPr>
        <xdr:sp macro="[0]!Botão_Sintese" textlink="">
          <xdr:nvSpPr>
            <xdr:cNvPr id="163" name="Retângulo 162">
              <a:extLst>
                <a:ext uri="{FF2B5EF4-FFF2-40B4-BE49-F238E27FC236}">
                  <a16:creationId xmlns:a16="http://schemas.microsoft.com/office/drawing/2014/main" xmlns="" id="{00000000-0008-0000-0900-0000A3000000}"/>
                </a:ext>
              </a:extLst>
            </xdr:cNvPr>
            <xdr:cNvSpPr/>
          </xdr:nvSpPr>
          <xdr:spPr bwMode="auto">
            <a:xfrm>
              <a:off x="12763500" y="4910137"/>
              <a:ext cx="10191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síntese</a:t>
              </a:r>
            </a:p>
          </xdr:txBody>
        </xdr:sp>
        <xdr:sp macro="" textlink="">
          <xdr:nvSpPr>
            <xdr:cNvPr id="164" name="Seta: Divisa 163">
              <a:extLst>
                <a:ext uri="{FF2B5EF4-FFF2-40B4-BE49-F238E27FC236}">
                  <a16:creationId xmlns:a16="http://schemas.microsoft.com/office/drawing/2014/main" xmlns="" id="{00000000-0008-0000-0900-0000A4000000}"/>
                </a:ext>
              </a:extLst>
            </xdr:cNvPr>
            <xdr:cNvSpPr/>
          </xdr:nvSpPr>
          <xdr:spPr>
            <a:xfrm>
              <a:off x="12565062" y="4910137"/>
              <a:ext cx="1389063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51" name="Agrupar 150">
            <a:extLst>
              <a:ext uri="{FF2B5EF4-FFF2-40B4-BE49-F238E27FC236}">
                <a16:creationId xmlns:a16="http://schemas.microsoft.com/office/drawing/2014/main" xmlns="" id="{00000000-0008-0000-0900-000097000000}"/>
              </a:ext>
            </a:extLst>
          </xdr:cNvPr>
          <xdr:cNvGrpSpPr/>
        </xdr:nvGrpSpPr>
        <xdr:grpSpPr>
          <a:xfrm>
            <a:off x="3837404" y="1986654"/>
            <a:ext cx="2368522" cy="432000"/>
            <a:chOff x="6692898" y="4910136"/>
            <a:chExt cx="2546351" cy="432000"/>
          </a:xfrm>
        </xdr:grpSpPr>
        <xdr:sp macro="[0]!Menu_suspenso" textlink="">
          <xdr:nvSpPr>
            <xdr:cNvPr id="161" name="Retângulo 160">
              <a:extLst>
                <a:ext uri="{FF2B5EF4-FFF2-40B4-BE49-F238E27FC236}">
                  <a16:creationId xmlns:a16="http://schemas.microsoft.com/office/drawing/2014/main" xmlns="" id="{00000000-0008-0000-0900-0000A1000000}"/>
                </a:ext>
              </a:extLst>
            </xdr:cNvPr>
            <xdr:cNvSpPr/>
          </xdr:nvSpPr>
          <xdr:spPr>
            <a:xfrm>
              <a:off x="6848475" y="4910136"/>
              <a:ext cx="22002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educação</a:t>
              </a:r>
              <a:r>
                <a:rPr lang="pt-PT" sz="1400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literária</a:t>
              </a:r>
              <a:endParaRPr lang="pt-PT" sz="14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162" name="Seta: Divisa 161">
              <a:extLst>
                <a:ext uri="{FF2B5EF4-FFF2-40B4-BE49-F238E27FC236}">
                  <a16:creationId xmlns:a16="http://schemas.microsoft.com/office/drawing/2014/main" xmlns="" id="{00000000-0008-0000-0900-0000A2000000}"/>
                </a:ext>
              </a:extLst>
            </xdr:cNvPr>
            <xdr:cNvSpPr/>
          </xdr:nvSpPr>
          <xdr:spPr>
            <a:xfrm>
              <a:off x="6692898" y="4910136"/>
              <a:ext cx="2546351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52" name="Agrupar 151">
            <a:extLst>
              <a:ext uri="{FF2B5EF4-FFF2-40B4-BE49-F238E27FC236}">
                <a16:creationId xmlns:a16="http://schemas.microsoft.com/office/drawing/2014/main" xmlns="" id="{00000000-0008-0000-0900-000098000000}"/>
              </a:ext>
            </a:extLst>
          </xdr:cNvPr>
          <xdr:cNvGrpSpPr/>
        </xdr:nvGrpSpPr>
        <xdr:grpSpPr>
          <a:xfrm>
            <a:off x="1340772" y="1988439"/>
            <a:ext cx="1464927" cy="428431"/>
            <a:chOff x="1153583" y="1546089"/>
            <a:chExt cx="1465905" cy="428431"/>
          </a:xfrm>
        </xdr:grpSpPr>
        <xdr:sp macro="[0]!Botão_Oralidade" textlink="">
          <xdr:nvSpPr>
            <xdr:cNvPr id="159" name="Retângulo 158">
              <a:extLst>
                <a:ext uri="{FF2B5EF4-FFF2-40B4-BE49-F238E27FC236}">
                  <a16:creationId xmlns:a16="http://schemas.microsoft.com/office/drawing/2014/main" xmlns="" id="{00000000-0008-0000-0900-00009F000000}"/>
                </a:ext>
              </a:extLst>
            </xdr:cNvPr>
            <xdr:cNvSpPr/>
          </xdr:nvSpPr>
          <xdr:spPr bwMode="auto">
            <a:xfrm>
              <a:off x="1304859" y="1546089"/>
              <a:ext cx="1184877" cy="42843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oralidade</a:t>
              </a:r>
            </a:p>
          </xdr:txBody>
        </xdr:sp>
        <xdr:sp macro="" textlink="">
          <xdr:nvSpPr>
            <xdr:cNvPr id="160" name="Seta: Divisa 159">
              <a:extLst>
                <a:ext uri="{FF2B5EF4-FFF2-40B4-BE49-F238E27FC236}">
                  <a16:creationId xmlns:a16="http://schemas.microsoft.com/office/drawing/2014/main" xmlns="" id="{00000000-0008-0000-0900-0000A0000000}"/>
                </a:ext>
              </a:extLst>
            </xdr:cNvPr>
            <xdr:cNvSpPr/>
          </xdr:nvSpPr>
          <xdr:spPr>
            <a:xfrm>
              <a:off x="1153583" y="1550754"/>
              <a:ext cx="1465905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53" name="Agrupar 152">
            <a:extLst>
              <a:ext uri="{FF2B5EF4-FFF2-40B4-BE49-F238E27FC236}">
                <a16:creationId xmlns:a16="http://schemas.microsoft.com/office/drawing/2014/main" xmlns="" id="{00000000-0008-0000-0900-000099000000}"/>
              </a:ext>
            </a:extLst>
          </xdr:cNvPr>
          <xdr:cNvGrpSpPr/>
        </xdr:nvGrpSpPr>
        <xdr:grpSpPr>
          <a:xfrm>
            <a:off x="2648622" y="1986654"/>
            <a:ext cx="1348167" cy="432000"/>
            <a:chOff x="5008563" y="4910137"/>
            <a:chExt cx="1449387" cy="432000"/>
          </a:xfrm>
        </xdr:grpSpPr>
        <xdr:sp macro="[0]!Botão_Leitura" textlink="">
          <xdr:nvSpPr>
            <xdr:cNvPr id="157" name="Retângulo 156">
              <a:extLst>
                <a:ext uri="{FF2B5EF4-FFF2-40B4-BE49-F238E27FC236}">
                  <a16:creationId xmlns:a16="http://schemas.microsoft.com/office/drawing/2014/main" xmlns="" id="{00000000-0008-0000-0900-00009D000000}"/>
                </a:ext>
              </a:extLst>
            </xdr:cNvPr>
            <xdr:cNvSpPr/>
          </xdr:nvSpPr>
          <xdr:spPr bwMode="auto">
            <a:xfrm>
              <a:off x="5153603" y="4911774"/>
              <a:ext cx="1171525" cy="42872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leitura</a:t>
              </a:r>
            </a:p>
          </xdr:txBody>
        </xdr:sp>
        <xdr:sp macro="" textlink="">
          <xdr:nvSpPr>
            <xdr:cNvPr id="158" name="Seta: Divisa 157">
              <a:extLst>
                <a:ext uri="{FF2B5EF4-FFF2-40B4-BE49-F238E27FC236}">
                  <a16:creationId xmlns:a16="http://schemas.microsoft.com/office/drawing/2014/main" xmlns="" id="{00000000-0008-0000-0900-00009E000000}"/>
                </a:ext>
              </a:extLst>
            </xdr:cNvPr>
            <xdr:cNvSpPr/>
          </xdr:nvSpPr>
          <xdr:spPr>
            <a:xfrm>
              <a:off x="5008563" y="4910137"/>
              <a:ext cx="1449387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54" name="Agrupar 153">
            <a:extLst>
              <a:ext uri="{FF2B5EF4-FFF2-40B4-BE49-F238E27FC236}">
                <a16:creationId xmlns:a16="http://schemas.microsoft.com/office/drawing/2014/main" xmlns="" id="{00000000-0008-0000-0900-00009A000000}"/>
              </a:ext>
            </a:extLst>
          </xdr:cNvPr>
          <xdr:cNvGrpSpPr/>
        </xdr:nvGrpSpPr>
        <xdr:grpSpPr>
          <a:xfrm>
            <a:off x="333367" y="1726404"/>
            <a:ext cx="951864" cy="952500"/>
            <a:chOff x="169333" y="1301750"/>
            <a:chExt cx="952500" cy="952500"/>
          </a:xfrm>
        </xdr:grpSpPr>
        <xdr:pic macro="[0]!Botao_Entrada">
          <xdr:nvPicPr>
            <xdr:cNvPr id="155" name="Imagem 154">
              <a:extLst>
                <a:ext uri="{FF2B5EF4-FFF2-40B4-BE49-F238E27FC236}">
                  <a16:creationId xmlns:a16="http://schemas.microsoft.com/office/drawing/2014/main" xmlns="" id="{00000000-0008-0000-0900-00009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44604" y="1428747"/>
              <a:ext cx="801958" cy="645584"/>
            </a:xfrm>
            <a:prstGeom prst="rect">
              <a:avLst/>
            </a:prstGeom>
          </xdr:spPr>
        </xdr:pic>
        <xdr:sp macro="[0]!Botao_Entrada" textlink="">
          <xdr:nvSpPr>
            <xdr:cNvPr id="156" name="Oval 155">
              <a:extLst>
                <a:ext uri="{FF2B5EF4-FFF2-40B4-BE49-F238E27FC236}">
                  <a16:creationId xmlns:a16="http://schemas.microsoft.com/office/drawing/2014/main" xmlns="" id="{00000000-0008-0000-0900-00009C000000}"/>
                </a:ext>
              </a:extLst>
            </xdr:cNvPr>
            <xdr:cNvSpPr/>
          </xdr:nvSpPr>
          <xdr:spPr>
            <a:xfrm>
              <a:off x="169333" y="1301750"/>
              <a:ext cx="952500" cy="952500"/>
            </a:xfrm>
            <a:prstGeom prst="ellipse">
              <a:avLst/>
            </a:prstGeom>
            <a:noFill/>
            <a:ln w="9525" cap="flat" cmpd="sng" algn="ctr">
              <a:solidFill>
                <a:schemeClr val="accent2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2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/>
            </a:p>
          </xdr:txBody>
        </xdr:sp>
      </xdr:grpSp>
    </xdr:grpSp>
    <xdr:clientData/>
  </xdr:twoCellAnchor>
  <xdr:oneCellAnchor>
    <xdr:from>
      <xdr:col>48</xdr:col>
      <xdr:colOff>0</xdr:colOff>
      <xdr:row>4</xdr:row>
      <xdr:rowOff>0</xdr:rowOff>
    </xdr:from>
    <xdr:ext cx="304800" cy="304800"/>
    <xdr:sp macro="" textlink="">
      <xdr:nvSpPr>
        <xdr:cNvPr id="4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900-00002D000000}"/>
            </a:ext>
          </a:extLst>
        </xdr:cNvPr>
        <xdr:cNvSpPr>
          <a:spLocks noChangeAspect="1" noChangeArrowheads="1"/>
        </xdr:cNvSpPr>
      </xdr:nvSpPr>
      <xdr:spPr bwMode="auto">
        <a:xfrm>
          <a:off x="155257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48</xdr:col>
      <xdr:colOff>0</xdr:colOff>
      <xdr:row>4</xdr:row>
      <xdr:rowOff>0</xdr:rowOff>
    </xdr:from>
    <xdr:ext cx="304800" cy="304800"/>
    <xdr:sp macro="" textlink="">
      <xdr:nvSpPr>
        <xdr:cNvPr id="4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900-00002E000000}"/>
            </a:ext>
          </a:extLst>
        </xdr:cNvPr>
        <xdr:cNvSpPr>
          <a:spLocks noChangeAspect="1" noChangeArrowheads="1"/>
        </xdr:cNvSpPr>
      </xdr:nvSpPr>
      <xdr:spPr bwMode="auto">
        <a:xfrm>
          <a:off x="155257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48</xdr:col>
      <xdr:colOff>0</xdr:colOff>
      <xdr:row>4</xdr:row>
      <xdr:rowOff>0</xdr:rowOff>
    </xdr:from>
    <xdr:ext cx="304800" cy="304800"/>
    <xdr:sp macro="" textlink="">
      <xdr:nvSpPr>
        <xdr:cNvPr id="4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900-00002F000000}"/>
            </a:ext>
          </a:extLst>
        </xdr:cNvPr>
        <xdr:cNvSpPr>
          <a:spLocks noChangeAspect="1" noChangeArrowheads="1"/>
        </xdr:cNvSpPr>
      </xdr:nvSpPr>
      <xdr:spPr bwMode="auto">
        <a:xfrm>
          <a:off x="155257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48</xdr:col>
      <xdr:colOff>0</xdr:colOff>
      <xdr:row>4</xdr:row>
      <xdr:rowOff>0</xdr:rowOff>
    </xdr:from>
    <xdr:ext cx="304800" cy="304800"/>
    <xdr:sp macro="" textlink="">
      <xdr:nvSpPr>
        <xdr:cNvPr id="4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900-000030000000}"/>
            </a:ext>
          </a:extLst>
        </xdr:cNvPr>
        <xdr:cNvSpPr>
          <a:spLocks noChangeAspect="1" noChangeArrowheads="1"/>
        </xdr:cNvSpPr>
      </xdr:nvSpPr>
      <xdr:spPr bwMode="auto">
        <a:xfrm>
          <a:off x="155257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48</xdr:col>
      <xdr:colOff>0</xdr:colOff>
      <xdr:row>4</xdr:row>
      <xdr:rowOff>0</xdr:rowOff>
    </xdr:from>
    <xdr:ext cx="304800" cy="304800"/>
    <xdr:sp macro="" textlink="">
      <xdr:nvSpPr>
        <xdr:cNvPr id="4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900-000031000000}"/>
            </a:ext>
          </a:extLst>
        </xdr:cNvPr>
        <xdr:cNvSpPr>
          <a:spLocks noChangeAspect="1" noChangeArrowheads="1"/>
        </xdr:cNvSpPr>
      </xdr:nvSpPr>
      <xdr:spPr bwMode="auto">
        <a:xfrm>
          <a:off x="155257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48</xdr:col>
      <xdr:colOff>0</xdr:colOff>
      <xdr:row>4</xdr:row>
      <xdr:rowOff>0</xdr:rowOff>
    </xdr:from>
    <xdr:ext cx="304800" cy="304800"/>
    <xdr:sp macro="" textlink="">
      <xdr:nvSpPr>
        <xdr:cNvPr id="50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900-000032000000}"/>
            </a:ext>
          </a:extLst>
        </xdr:cNvPr>
        <xdr:cNvSpPr>
          <a:spLocks noChangeAspect="1" noChangeArrowheads="1"/>
        </xdr:cNvSpPr>
      </xdr:nvSpPr>
      <xdr:spPr bwMode="auto">
        <a:xfrm>
          <a:off x="155257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48</xdr:col>
      <xdr:colOff>0</xdr:colOff>
      <xdr:row>4</xdr:row>
      <xdr:rowOff>0</xdr:rowOff>
    </xdr:from>
    <xdr:ext cx="304800" cy="304800"/>
    <xdr:sp macro="" textlink="">
      <xdr:nvSpPr>
        <xdr:cNvPr id="5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900-000033000000}"/>
            </a:ext>
          </a:extLst>
        </xdr:cNvPr>
        <xdr:cNvSpPr>
          <a:spLocks noChangeAspect="1" noChangeArrowheads="1"/>
        </xdr:cNvSpPr>
      </xdr:nvSpPr>
      <xdr:spPr bwMode="auto">
        <a:xfrm>
          <a:off x="155257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48</xdr:col>
      <xdr:colOff>0</xdr:colOff>
      <xdr:row>4</xdr:row>
      <xdr:rowOff>0</xdr:rowOff>
    </xdr:from>
    <xdr:ext cx="304800" cy="304800"/>
    <xdr:sp macro="" textlink="">
      <xdr:nvSpPr>
        <xdr:cNvPr id="5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900-000034000000}"/>
            </a:ext>
          </a:extLst>
        </xdr:cNvPr>
        <xdr:cNvSpPr>
          <a:spLocks noChangeAspect="1" noChangeArrowheads="1"/>
        </xdr:cNvSpPr>
      </xdr:nvSpPr>
      <xdr:spPr bwMode="auto">
        <a:xfrm>
          <a:off x="155257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47</xdr:col>
      <xdr:colOff>31750</xdr:colOff>
      <xdr:row>0</xdr:row>
      <xdr:rowOff>0</xdr:rowOff>
    </xdr:from>
    <xdr:to>
      <xdr:col>50</xdr:col>
      <xdr:colOff>13602</xdr:colOff>
      <xdr:row>2</xdr:row>
      <xdr:rowOff>313338</xdr:rowOff>
    </xdr:to>
    <xdr:grpSp>
      <xdr:nvGrpSpPr>
        <xdr:cNvPr id="58" name="Agrupar 57">
          <a:extLst>
            <a:ext uri="{FF2B5EF4-FFF2-40B4-BE49-F238E27FC236}">
              <a16:creationId xmlns:a16="http://schemas.microsoft.com/office/drawing/2014/main" xmlns="" id="{00000000-0008-0000-0900-00003A000000}"/>
            </a:ext>
          </a:extLst>
        </xdr:cNvPr>
        <xdr:cNvGrpSpPr/>
      </xdr:nvGrpSpPr>
      <xdr:grpSpPr>
        <a:xfrm>
          <a:off x="15449550" y="0"/>
          <a:ext cx="4033152" cy="948338"/>
          <a:chOff x="15271750" y="317499"/>
          <a:chExt cx="3918852" cy="980088"/>
        </a:xfrm>
      </xdr:grpSpPr>
      <xdr:sp macro="[0]!Botão_Ajuda" textlink="">
        <xdr:nvSpPr>
          <xdr:cNvPr id="59" name="Retângulo 58">
            <a:extLst>
              <a:ext uri="{FF2B5EF4-FFF2-40B4-BE49-F238E27FC236}">
                <a16:creationId xmlns:a16="http://schemas.microsoft.com/office/drawing/2014/main" xmlns="" id="{00000000-0008-0000-0900-00003B000000}"/>
              </a:ext>
            </a:extLst>
          </xdr:cNvPr>
          <xdr:cNvSpPr/>
        </xdr:nvSpPr>
        <xdr:spPr bwMode="auto">
          <a:xfrm>
            <a:off x="15271750" y="663727"/>
            <a:ext cx="3902791" cy="633860"/>
          </a:xfrm>
          <a:prstGeom prst="rect">
            <a:avLst/>
          </a:prstGeom>
          <a:ln>
            <a:headEnd/>
            <a:tailEnd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wrap="square" lIns="36576" tIns="27432" rIns="36576" bIns="0" rtlCol="0" anchor="ctr" upright="1"/>
          <a:lstStyle/>
          <a:p>
            <a:pPr algn="ctr" rtl="0"/>
            <a:r>
              <a:rPr lang="pt-PT" sz="2400" b="0" i="0" u="none" strike="noStrike" baseline="0">
                <a:solidFill>
                  <a:srgbClr val="FF603B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Ajuda</a:t>
            </a:r>
            <a:r>
              <a:rPr lang="pt-PT" sz="1400" b="0" i="0" u="none" strike="noStrike" baseline="0">
                <a:solidFill>
                  <a:srgbClr val="FF603B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: </a:t>
            </a:r>
            <a:r>
              <a:rPr lang="pt-PT" sz="1800" b="0" i="0" u="none" strike="noStrike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Estratégias a implementar</a:t>
            </a:r>
          </a:p>
        </xdr:txBody>
      </xdr:sp>
      <xdr:pic macro="[0]!Botão_Ajuda">
        <xdr:nvPicPr>
          <xdr:cNvPr id="60" name="Imagem 59">
            <a:extLst>
              <a:ext uri="{FF2B5EF4-FFF2-40B4-BE49-F238E27FC236}">
                <a16:creationId xmlns:a16="http://schemas.microsoft.com/office/drawing/2014/main" xmlns="" id="{00000000-0008-0000-09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564225" y="317499"/>
            <a:ext cx="626377" cy="560803"/>
          </a:xfrm>
          <a:prstGeom prst="rect">
            <a:avLst/>
          </a:prstGeom>
          <a:ln>
            <a:solidFill>
              <a:schemeClr val="accent4">
                <a:lumMod val="60000"/>
                <a:lumOff val="40000"/>
              </a:schemeClr>
            </a:solidFill>
          </a:ln>
        </xdr:spPr>
      </xdr:pic>
    </xdr:grpSp>
    <xdr:clientData/>
  </xdr:twoCellAnchor>
  <xdr:oneCellAnchor>
    <xdr:from>
      <xdr:col>46</xdr:col>
      <xdr:colOff>0</xdr:colOff>
      <xdr:row>4</xdr:row>
      <xdr:rowOff>0</xdr:rowOff>
    </xdr:from>
    <xdr:ext cx="297656" cy="304800"/>
    <xdr:sp macro="" textlink="">
      <xdr:nvSpPr>
        <xdr:cNvPr id="38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900-000026000000}"/>
            </a:ext>
          </a:extLst>
        </xdr:cNvPr>
        <xdr:cNvSpPr>
          <a:spLocks noChangeAspect="1" noChangeArrowheads="1"/>
        </xdr:cNvSpPr>
      </xdr:nvSpPr>
      <xdr:spPr bwMode="auto">
        <a:xfrm>
          <a:off x="15087600" y="1447800"/>
          <a:ext cx="297656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46</xdr:col>
      <xdr:colOff>0</xdr:colOff>
      <xdr:row>4</xdr:row>
      <xdr:rowOff>0</xdr:rowOff>
    </xdr:from>
    <xdr:ext cx="304800" cy="304800"/>
    <xdr:sp macro="" textlink="">
      <xdr:nvSpPr>
        <xdr:cNvPr id="39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900-000027000000}"/>
            </a:ext>
          </a:extLst>
        </xdr:cNvPr>
        <xdr:cNvSpPr>
          <a:spLocks noChangeAspect="1" noChangeArrowheads="1"/>
        </xdr:cNvSpPr>
      </xdr:nvSpPr>
      <xdr:spPr bwMode="auto">
        <a:xfrm>
          <a:off x="150876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45</xdr:col>
      <xdr:colOff>0</xdr:colOff>
      <xdr:row>4</xdr:row>
      <xdr:rowOff>0</xdr:rowOff>
    </xdr:from>
    <xdr:ext cx="304800" cy="304800"/>
    <xdr:sp macro="" textlink="">
      <xdr:nvSpPr>
        <xdr:cNvPr id="40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900-000028000000}"/>
            </a:ext>
          </a:extLst>
        </xdr:cNvPr>
        <xdr:cNvSpPr>
          <a:spLocks noChangeAspect="1" noChangeArrowheads="1"/>
        </xdr:cNvSpPr>
      </xdr:nvSpPr>
      <xdr:spPr bwMode="auto">
        <a:xfrm>
          <a:off x="118395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50</xdr:col>
      <xdr:colOff>0</xdr:colOff>
      <xdr:row>4</xdr:row>
      <xdr:rowOff>0</xdr:rowOff>
    </xdr:from>
    <xdr:ext cx="304800" cy="304800"/>
    <xdr:sp macro="" textlink="">
      <xdr:nvSpPr>
        <xdr:cNvPr id="7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900-00004A000000}"/>
            </a:ext>
          </a:extLst>
        </xdr:cNvPr>
        <xdr:cNvSpPr>
          <a:spLocks noChangeAspect="1" noChangeArrowheads="1"/>
        </xdr:cNvSpPr>
      </xdr:nvSpPr>
      <xdr:spPr bwMode="auto">
        <a:xfrm>
          <a:off x="193167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50</xdr:col>
      <xdr:colOff>0</xdr:colOff>
      <xdr:row>4</xdr:row>
      <xdr:rowOff>0</xdr:rowOff>
    </xdr:from>
    <xdr:ext cx="304800" cy="304800"/>
    <xdr:sp macro="" textlink="">
      <xdr:nvSpPr>
        <xdr:cNvPr id="7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900-00004B000000}"/>
            </a:ext>
          </a:extLst>
        </xdr:cNvPr>
        <xdr:cNvSpPr>
          <a:spLocks noChangeAspect="1" noChangeArrowheads="1"/>
        </xdr:cNvSpPr>
      </xdr:nvSpPr>
      <xdr:spPr bwMode="auto">
        <a:xfrm>
          <a:off x="193167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50</xdr:col>
      <xdr:colOff>0</xdr:colOff>
      <xdr:row>4</xdr:row>
      <xdr:rowOff>0</xdr:rowOff>
    </xdr:from>
    <xdr:ext cx="304800" cy="304800"/>
    <xdr:sp macro="" textlink="">
      <xdr:nvSpPr>
        <xdr:cNvPr id="7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900-00004C000000}"/>
            </a:ext>
          </a:extLst>
        </xdr:cNvPr>
        <xdr:cNvSpPr>
          <a:spLocks noChangeAspect="1" noChangeArrowheads="1"/>
        </xdr:cNvSpPr>
      </xdr:nvSpPr>
      <xdr:spPr bwMode="auto">
        <a:xfrm>
          <a:off x="193167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50</xdr:col>
      <xdr:colOff>0</xdr:colOff>
      <xdr:row>4</xdr:row>
      <xdr:rowOff>0</xdr:rowOff>
    </xdr:from>
    <xdr:ext cx="304800" cy="304800"/>
    <xdr:sp macro="" textlink="">
      <xdr:nvSpPr>
        <xdr:cNvPr id="7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900-00004D000000}"/>
            </a:ext>
          </a:extLst>
        </xdr:cNvPr>
        <xdr:cNvSpPr>
          <a:spLocks noChangeAspect="1" noChangeArrowheads="1"/>
        </xdr:cNvSpPr>
      </xdr:nvSpPr>
      <xdr:spPr bwMode="auto">
        <a:xfrm>
          <a:off x="193167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50</xdr:col>
      <xdr:colOff>0</xdr:colOff>
      <xdr:row>4</xdr:row>
      <xdr:rowOff>0</xdr:rowOff>
    </xdr:from>
    <xdr:ext cx="304800" cy="304800"/>
    <xdr:sp macro="" textlink="">
      <xdr:nvSpPr>
        <xdr:cNvPr id="7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900-00004E000000}"/>
            </a:ext>
          </a:extLst>
        </xdr:cNvPr>
        <xdr:cNvSpPr>
          <a:spLocks noChangeAspect="1" noChangeArrowheads="1"/>
        </xdr:cNvSpPr>
      </xdr:nvSpPr>
      <xdr:spPr bwMode="auto">
        <a:xfrm>
          <a:off x="193167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50</xdr:col>
      <xdr:colOff>0</xdr:colOff>
      <xdr:row>4</xdr:row>
      <xdr:rowOff>0</xdr:rowOff>
    </xdr:from>
    <xdr:ext cx="304800" cy="304800"/>
    <xdr:sp macro="" textlink="">
      <xdr:nvSpPr>
        <xdr:cNvPr id="7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900-00004F000000}"/>
            </a:ext>
          </a:extLst>
        </xdr:cNvPr>
        <xdr:cNvSpPr>
          <a:spLocks noChangeAspect="1" noChangeArrowheads="1"/>
        </xdr:cNvSpPr>
      </xdr:nvSpPr>
      <xdr:spPr bwMode="auto">
        <a:xfrm>
          <a:off x="193167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50</xdr:col>
      <xdr:colOff>0</xdr:colOff>
      <xdr:row>4</xdr:row>
      <xdr:rowOff>0</xdr:rowOff>
    </xdr:from>
    <xdr:ext cx="304800" cy="304800"/>
    <xdr:sp macro="" textlink="">
      <xdr:nvSpPr>
        <xdr:cNvPr id="80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900-000050000000}"/>
            </a:ext>
          </a:extLst>
        </xdr:cNvPr>
        <xdr:cNvSpPr>
          <a:spLocks noChangeAspect="1" noChangeArrowheads="1"/>
        </xdr:cNvSpPr>
      </xdr:nvSpPr>
      <xdr:spPr bwMode="auto">
        <a:xfrm>
          <a:off x="193167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50</xdr:col>
      <xdr:colOff>0</xdr:colOff>
      <xdr:row>4</xdr:row>
      <xdr:rowOff>0</xdr:rowOff>
    </xdr:from>
    <xdr:ext cx="304800" cy="304800"/>
    <xdr:sp macro="" textlink="">
      <xdr:nvSpPr>
        <xdr:cNvPr id="8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900-000051000000}"/>
            </a:ext>
          </a:extLst>
        </xdr:cNvPr>
        <xdr:cNvSpPr>
          <a:spLocks noChangeAspect="1" noChangeArrowheads="1"/>
        </xdr:cNvSpPr>
      </xdr:nvSpPr>
      <xdr:spPr bwMode="auto">
        <a:xfrm>
          <a:off x="193167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49</xdr:col>
      <xdr:colOff>0</xdr:colOff>
      <xdr:row>4</xdr:row>
      <xdr:rowOff>0</xdr:rowOff>
    </xdr:from>
    <xdr:ext cx="295275" cy="304800"/>
    <xdr:sp macro="" textlink="">
      <xdr:nvSpPr>
        <xdr:cNvPr id="82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900-000052000000}"/>
            </a:ext>
          </a:extLst>
        </xdr:cNvPr>
        <xdr:cNvSpPr>
          <a:spLocks noChangeAspect="1" noChangeArrowheads="1"/>
        </xdr:cNvSpPr>
      </xdr:nvSpPr>
      <xdr:spPr bwMode="auto">
        <a:xfrm>
          <a:off x="18764250" y="1447800"/>
          <a:ext cx="29527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48</xdr:col>
      <xdr:colOff>0</xdr:colOff>
      <xdr:row>4</xdr:row>
      <xdr:rowOff>0</xdr:rowOff>
    </xdr:from>
    <xdr:ext cx="304800" cy="304800"/>
    <xdr:sp macro="" textlink="">
      <xdr:nvSpPr>
        <xdr:cNvPr id="8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900-000053000000}"/>
            </a:ext>
          </a:extLst>
        </xdr:cNvPr>
        <xdr:cNvSpPr>
          <a:spLocks noChangeAspect="1" noChangeArrowheads="1"/>
        </xdr:cNvSpPr>
      </xdr:nvSpPr>
      <xdr:spPr bwMode="auto">
        <a:xfrm>
          <a:off x="158019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49</xdr:col>
      <xdr:colOff>0</xdr:colOff>
      <xdr:row>4</xdr:row>
      <xdr:rowOff>0</xdr:rowOff>
    </xdr:from>
    <xdr:ext cx="295275" cy="304800"/>
    <xdr:sp macro="" textlink="">
      <xdr:nvSpPr>
        <xdr:cNvPr id="84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900-000054000000}"/>
            </a:ext>
          </a:extLst>
        </xdr:cNvPr>
        <xdr:cNvSpPr>
          <a:spLocks noChangeAspect="1" noChangeArrowheads="1"/>
        </xdr:cNvSpPr>
      </xdr:nvSpPr>
      <xdr:spPr bwMode="auto">
        <a:xfrm>
          <a:off x="18764250" y="1447800"/>
          <a:ext cx="29527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48</xdr:col>
      <xdr:colOff>0</xdr:colOff>
      <xdr:row>4</xdr:row>
      <xdr:rowOff>0</xdr:rowOff>
    </xdr:from>
    <xdr:ext cx="304800" cy="304800"/>
    <xdr:sp macro="" textlink="">
      <xdr:nvSpPr>
        <xdr:cNvPr id="8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900-000055000000}"/>
            </a:ext>
          </a:extLst>
        </xdr:cNvPr>
        <xdr:cNvSpPr>
          <a:spLocks noChangeAspect="1" noChangeArrowheads="1"/>
        </xdr:cNvSpPr>
      </xdr:nvSpPr>
      <xdr:spPr bwMode="auto">
        <a:xfrm>
          <a:off x="158019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49</xdr:col>
      <xdr:colOff>0</xdr:colOff>
      <xdr:row>4</xdr:row>
      <xdr:rowOff>0</xdr:rowOff>
    </xdr:from>
    <xdr:ext cx="295275" cy="304800"/>
    <xdr:sp macro="" textlink="">
      <xdr:nvSpPr>
        <xdr:cNvPr id="86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900-000056000000}"/>
            </a:ext>
          </a:extLst>
        </xdr:cNvPr>
        <xdr:cNvSpPr>
          <a:spLocks noChangeAspect="1" noChangeArrowheads="1"/>
        </xdr:cNvSpPr>
      </xdr:nvSpPr>
      <xdr:spPr bwMode="auto">
        <a:xfrm>
          <a:off x="18764250" y="1447800"/>
          <a:ext cx="29527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48</xdr:col>
      <xdr:colOff>0</xdr:colOff>
      <xdr:row>4</xdr:row>
      <xdr:rowOff>0</xdr:rowOff>
    </xdr:from>
    <xdr:ext cx="304800" cy="304800"/>
    <xdr:sp macro="" textlink="">
      <xdr:nvSpPr>
        <xdr:cNvPr id="8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900-000057000000}"/>
            </a:ext>
          </a:extLst>
        </xdr:cNvPr>
        <xdr:cNvSpPr>
          <a:spLocks noChangeAspect="1" noChangeArrowheads="1"/>
        </xdr:cNvSpPr>
      </xdr:nvSpPr>
      <xdr:spPr bwMode="auto">
        <a:xfrm>
          <a:off x="158019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49</xdr:col>
      <xdr:colOff>0</xdr:colOff>
      <xdr:row>4</xdr:row>
      <xdr:rowOff>0</xdr:rowOff>
    </xdr:from>
    <xdr:ext cx="295275" cy="304800"/>
    <xdr:sp macro="" textlink="">
      <xdr:nvSpPr>
        <xdr:cNvPr id="88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900-000058000000}"/>
            </a:ext>
          </a:extLst>
        </xdr:cNvPr>
        <xdr:cNvSpPr>
          <a:spLocks noChangeAspect="1" noChangeArrowheads="1"/>
        </xdr:cNvSpPr>
      </xdr:nvSpPr>
      <xdr:spPr bwMode="auto">
        <a:xfrm>
          <a:off x="18764250" y="1447800"/>
          <a:ext cx="29527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48</xdr:col>
      <xdr:colOff>0</xdr:colOff>
      <xdr:row>4</xdr:row>
      <xdr:rowOff>0</xdr:rowOff>
    </xdr:from>
    <xdr:ext cx="304800" cy="304800"/>
    <xdr:sp macro="" textlink="">
      <xdr:nvSpPr>
        <xdr:cNvPr id="8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900-000059000000}"/>
            </a:ext>
          </a:extLst>
        </xdr:cNvPr>
        <xdr:cNvSpPr>
          <a:spLocks noChangeAspect="1" noChangeArrowheads="1"/>
        </xdr:cNvSpPr>
      </xdr:nvSpPr>
      <xdr:spPr bwMode="auto">
        <a:xfrm>
          <a:off x="158019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70</xdr:col>
      <xdr:colOff>0</xdr:colOff>
      <xdr:row>4</xdr:row>
      <xdr:rowOff>0</xdr:rowOff>
    </xdr:from>
    <xdr:ext cx="299358" cy="304800"/>
    <xdr:sp macro="" textlink="">
      <xdr:nvSpPr>
        <xdr:cNvPr id="4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17487900" y="809625"/>
          <a:ext cx="299358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67</xdr:col>
      <xdr:colOff>0</xdr:colOff>
      <xdr:row>4</xdr:row>
      <xdr:rowOff>0</xdr:rowOff>
    </xdr:from>
    <xdr:ext cx="304800" cy="304800"/>
    <xdr:sp macro="" textlink="">
      <xdr:nvSpPr>
        <xdr:cNvPr id="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14154150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67</xdr:col>
      <xdr:colOff>365125</xdr:colOff>
      <xdr:row>0</xdr:row>
      <xdr:rowOff>15875</xdr:rowOff>
    </xdr:from>
    <xdr:to>
      <xdr:col>70</xdr:col>
      <xdr:colOff>22673</xdr:colOff>
      <xdr:row>3</xdr:row>
      <xdr:rowOff>2642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xmlns="" id="{00000000-0008-0000-0A00-000023000000}"/>
            </a:ext>
          </a:extLst>
        </xdr:cNvPr>
        <xdr:cNvGrpSpPr/>
      </xdr:nvGrpSpPr>
      <xdr:grpSpPr>
        <a:xfrm>
          <a:off x="19224625" y="15875"/>
          <a:ext cx="3924748" cy="939267"/>
          <a:chOff x="15271750" y="317499"/>
          <a:chExt cx="3918852" cy="980088"/>
        </a:xfrm>
      </xdr:grpSpPr>
      <xdr:sp macro="[0]!Botão_Ajuda" textlink="">
        <xdr:nvSpPr>
          <xdr:cNvPr id="36" name="Retângulo 35">
            <a:extLst>
              <a:ext uri="{FF2B5EF4-FFF2-40B4-BE49-F238E27FC236}">
                <a16:creationId xmlns:a16="http://schemas.microsoft.com/office/drawing/2014/main" xmlns="" id="{00000000-0008-0000-0A00-000024000000}"/>
              </a:ext>
            </a:extLst>
          </xdr:cNvPr>
          <xdr:cNvSpPr/>
        </xdr:nvSpPr>
        <xdr:spPr bwMode="auto">
          <a:xfrm>
            <a:off x="15271750" y="663727"/>
            <a:ext cx="3902791" cy="633860"/>
          </a:xfrm>
          <a:prstGeom prst="rect">
            <a:avLst/>
          </a:prstGeom>
          <a:ln>
            <a:headEnd/>
            <a:tailEnd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wrap="square" lIns="36576" tIns="27432" rIns="36576" bIns="0" rtlCol="0" anchor="ctr" upright="1"/>
          <a:lstStyle/>
          <a:p>
            <a:pPr algn="ctr" rtl="0"/>
            <a:r>
              <a:rPr lang="pt-PT" sz="2400" b="0" i="0" u="none" strike="noStrike" baseline="0">
                <a:solidFill>
                  <a:srgbClr val="FF603B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Ajuda</a:t>
            </a:r>
            <a:r>
              <a:rPr lang="pt-PT" sz="1400" b="0" i="0" u="none" strike="noStrike" baseline="0">
                <a:solidFill>
                  <a:srgbClr val="FF603B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: </a:t>
            </a:r>
            <a:r>
              <a:rPr lang="pt-PT" sz="1800" b="0" i="0" u="none" strike="noStrike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Estratégias a implementar</a:t>
            </a:r>
          </a:p>
        </xdr:txBody>
      </xdr:sp>
      <xdr:pic macro="[0]!Botão_Ajuda">
        <xdr:nvPicPr>
          <xdr:cNvPr id="37" name="Imagem 36">
            <a:extLst>
              <a:ext uri="{FF2B5EF4-FFF2-40B4-BE49-F238E27FC236}">
                <a16:creationId xmlns:a16="http://schemas.microsoft.com/office/drawing/2014/main" xmlns="" id="{00000000-0008-0000-0A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564225" y="317499"/>
            <a:ext cx="626377" cy="560803"/>
          </a:xfrm>
          <a:prstGeom prst="rect">
            <a:avLst/>
          </a:prstGeom>
          <a:ln>
            <a:solidFill>
              <a:schemeClr val="accent4">
                <a:lumMod val="60000"/>
                <a:lumOff val="40000"/>
              </a:schemeClr>
            </a:solidFill>
          </a:ln>
        </xdr:spPr>
      </xdr:pic>
    </xdr:grpSp>
    <xdr:clientData/>
  </xdr:twoCellAnchor>
  <xdr:oneCellAnchor>
    <xdr:from>
      <xdr:col>70</xdr:col>
      <xdr:colOff>0</xdr:colOff>
      <xdr:row>4</xdr:row>
      <xdr:rowOff>0</xdr:rowOff>
    </xdr:from>
    <xdr:ext cx="299358" cy="304800"/>
    <xdr:sp macro="" textlink="">
      <xdr:nvSpPr>
        <xdr:cNvPr id="29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A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9126200" y="1447800"/>
          <a:ext cx="299358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67</xdr:col>
      <xdr:colOff>0</xdr:colOff>
      <xdr:row>4</xdr:row>
      <xdr:rowOff>0</xdr:rowOff>
    </xdr:from>
    <xdr:ext cx="304800" cy="304800"/>
    <xdr:sp macro="" textlink="">
      <xdr:nvSpPr>
        <xdr:cNvPr id="30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A00-00001E000000}"/>
            </a:ext>
          </a:extLst>
        </xdr:cNvPr>
        <xdr:cNvSpPr>
          <a:spLocks noChangeAspect="1" noChangeArrowheads="1"/>
        </xdr:cNvSpPr>
      </xdr:nvSpPr>
      <xdr:spPr bwMode="auto">
        <a:xfrm>
          <a:off x="149828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68</xdr:col>
      <xdr:colOff>3175</xdr:colOff>
      <xdr:row>0</xdr:row>
      <xdr:rowOff>15875</xdr:rowOff>
    </xdr:from>
    <xdr:to>
      <xdr:col>70</xdr:col>
      <xdr:colOff>22673</xdr:colOff>
      <xdr:row>3</xdr:row>
      <xdr:rowOff>2642</xdr:rowOff>
    </xdr:to>
    <xdr:grpSp>
      <xdr:nvGrpSpPr>
        <xdr:cNvPr id="56" name="Agrupar 55">
          <a:extLst>
            <a:ext uri="{FF2B5EF4-FFF2-40B4-BE49-F238E27FC236}">
              <a16:creationId xmlns:a16="http://schemas.microsoft.com/office/drawing/2014/main" xmlns="" id="{00000000-0008-0000-0A00-000038000000}"/>
            </a:ext>
          </a:extLst>
        </xdr:cNvPr>
        <xdr:cNvGrpSpPr/>
      </xdr:nvGrpSpPr>
      <xdr:grpSpPr>
        <a:xfrm>
          <a:off x="19230975" y="15875"/>
          <a:ext cx="3918398" cy="939267"/>
          <a:chOff x="15271750" y="317499"/>
          <a:chExt cx="3918852" cy="980088"/>
        </a:xfrm>
      </xdr:grpSpPr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xmlns="" id="{00000000-0008-0000-0A00-000039000000}"/>
              </a:ext>
            </a:extLst>
          </xdr:cNvPr>
          <xdr:cNvSpPr/>
        </xdr:nvSpPr>
        <xdr:spPr bwMode="auto">
          <a:xfrm>
            <a:off x="15271750" y="663727"/>
            <a:ext cx="3902791" cy="633860"/>
          </a:xfrm>
          <a:prstGeom prst="rect">
            <a:avLst/>
          </a:prstGeom>
          <a:ln>
            <a:headEnd/>
            <a:tailEnd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wrap="square" lIns="36576" tIns="27432" rIns="36576" bIns="0" rtlCol="0" anchor="ctr" upright="1"/>
          <a:lstStyle/>
          <a:p>
            <a:pPr algn="ctr" rtl="0"/>
            <a:r>
              <a:rPr lang="pt-PT" sz="2400" b="0" i="0" u="none" strike="noStrike" baseline="0">
                <a:solidFill>
                  <a:srgbClr val="FF603B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Ajuda</a:t>
            </a:r>
            <a:r>
              <a:rPr lang="pt-PT" sz="1400" b="0" i="0" u="none" strike="noStrike" baseline="0">
                <a:solidFill>
                  <a:srgbClr val="FF603B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: </a:t>
            </a:r>
            <a:r>
              <a:rPr lang="pt-PT" sz="1800" b="0" i="0" u="none" strike="noStrike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Estratégias a implementar</a:t>
            </a:r>
          </a:p>
        </xdr:txBody>
      </xdr:sp>
      <xdr:pic>
        <xdr:nvPicPr>
          <xdr:cNvPr id="58" name="Imagem 57">
            <a:extLst>
              <a:ext uri="{FF2B5EF4-FFF2-40B4-BE49-F238E27FC236}">
                <a16:creationId xmlns:a16="http://schemas.microsoft.com/office/drawing/2014/main" xmlns="" id="{00000000-0008-0000-0A00-00003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564225" y="317499"/>
            <a:ext cx="626377" cy="560803"/>
          </a:xfrm>
          <a:prstGeom prst="rect">
            <a:avLst/>
          </a:prstGeom>
          <a:ln>
            <a:solidFill>
              <a:schemeClr val="accent4">
                <a:lumMod val="60000"/>
                <a:lumOff val="40000"/>
              </a:schemeClr>
            </a:solidFill>
          </a:ln>
        </xdr:spPr>
      </xdr:pic>
    </xdr:grpSp>
    <xdr:clientData/>
  </xdr:twoCellAnchor>
  <xdr:twoCellAnchor>
    <xdr:from>
      <xdr:col>1</xdr:col>
      <xdr:colOff>0</xdr:colOff>
      <xdr:row>0</xdr:row>
      <xdr:rowOff>29482</xdr:rowOff>
    </xdr:from>
    <xdr:to>
      <xdr:col>31</xdr:col>
      <xdr:colOff>14250</xdr:colOff>
      <xdr:row>2</xdr:row>
      <xdr:rowOff>220994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xmlns="" id="{00000000-0008-0000-0A00-000022000000}"/>
            </a:ext>
          </a:extLst>
        </xdr:cNvPr>
        <xdr:cNvGrpSpPr>
          <a:grpSpLocks noChangeAspect="1"/>
        </xdr:cNvGrpSpPr>
      </xdr:nvGrpSpPr>
      <xdr:grpSpPr>
        <a:xfrm>
          <a:off x="177800" y="29482"/>
          <a:ext cx="8497850" cy="826512"/>
          <a:chOff x="333367" y="1726404"/>
          <a:chExt cx="9395718" cy="952500"/>
        </a:xfrm>
      </xdr:grpSpPr>
      <xdr:grpSp>
        <xdr:nvGrpSpPr>
          <xdr:cNvPr id="38" name="Agrupar 37">
            <a:extLst>
              <a:ext uri="{FF2B5EF4-FFF2-40B4-BE49-F238E27FC236}">
                <a16:creationId xmlns:a16="http://schemas.microsoft.com/office/drawing/2014/main" xmlns="" id="{00000000-0008-0000-0A00-000026000000}"/>
              </a:ext>
            </a:extLst>
          </xdr:cNvPr>
          <xdr:cNvGrpSpPr/>
        </xdr:nvGrpSpPr>
        <xdr:grpSpPr>
          <a:xfrm>
            <a:off x="6038974" y="1986654"/>
            <a:ext cx="1191645" cy="432000"/>
            <a:chOff x="9196387" y="4894162"/>
            <a:chExt cx="1281114" cy="432000"/>
          </a:xfrm>
        </xdr:grpSpPr>
        <xdr:sp macro="[0]!Botão_Escrita" textlink="">
          <xdr:nvSpPr>
            <xdr:cNvPr id="60" name="Retângulo 59">
              <a:extLst>
                <a:ext uri="{FF2B5EF4-FFF2-40B4-BE49-F238E27FC236}">
                  <a16:creationId xmlns:a16="http://schemas.microsoft.com/office/drawing/2014/main" xmlns="" id="{00000000-0008-0000-0A00-00003C000000}"/>
                </a:ext>
              </a:extLst>
            </xdr:cNvPr>
            <xdr:cNvSpPr/>
          </xdr:nvSpPr>
          <xdr:spPr bwMode="auto">
            <a:xfrm>
              <a:off x="9401175" y="4894162"/>
              <a:ext cx="9048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escrita</a:t>
              </a:r>
            </a:p>
          </xdr:txBody>
        </xdr:sp>
        <xdr:sp macro="" textlink="">
          <xdr:nvSpPr>
            <xdr:cNvPr id="61" name="Seta: Divisa 60">
              <a:extLst>
                <a:ext uri="{FF2B5EF4-FFF2-40B4-BE49-F238E27FC236}">
                  <a16:creationId xmlns:a16="http://schemas.microsoft.com/office/drawing/2014/main" xmlns="" id="{00000000-0008-0000-0A00-00003D000000}"/>
                </a:ext>
              </a:extLst>
            </xdr:cNvPr>
            <xdr:cNvSpPr/>
          </xdr:nvSpPr>
          <xdr:spPr>
            <a:xfrm>
              <a:off x="9196387" y="4900612"/>
              <a:ext cx="1281114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9" name="Agrupar 38">
            <a:extLst>
              <a:ext uri="{FF2B5EF4-FFF2-40B4-BE49-F238E27FC236}">
                <a16:creationId xmlns:a16="http://schemas.microsoft.com/office/drawing/2014/main" xmlns="" id="{00000000-0008-0000-0A00-000027000000}"/>
              </a:ext>
            </a:extLst>
          </xdr:cNvPr>
          <xdr:cNvGrpSpPr/>
        </xdr:nvGrpSpPr>
        <xdr:grpSpPr>
          <a:xfrm>
            <a:off x="7074095" y="1986654"/>
            <a:ext cx="1529796" cy="432000"/>
            <a:chOff x="10880724" y="4894162"/>
            <a:chExt cx="1644652" cy="432000"/>
          </a:xfrm>
        </xdr:grpSpPr>
        <xdr:sp macro="[0]!Menu_suspenso_2" textlink="">
          <xdr:nvSpPr>
            <xdr:cNvPr id="55" name="Retângulo 54">
              <a:extLst>
                <a:ext uri="{FF2B5EF4-FFF2-40B4-BE49-F238E27FC236}">
                  <a16:creationId xmlns:a16="http://schemas.microsoft.com/office/drawing/2014/main" xmlns="" id="{00000000-0008-0000-0A00-000037000000}"/>
                </a:ext>
              </a:extLst>
            </xdr:cNvPr>
            <xdr:cNvSpPr/>
          </xdr:nvSpPr>
          <xdr:spPr>
            <a:xfrm>
              <a:off x="11058525" y="4894162"/>
              <a:ext cx="1352550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gramática</a:t>
              </a:r>
            </a:p>
          </xdr:txBody>
        </xdr:sp>
        <xdr:sp macro="" textlink="">
          <xdr:nvSpPr>
            <xdr:cNvPr id="59" name="Seta: Divisa 58">
              <a:extLst>
                <a:ext uri="{FF2B5EF4-FFF2-40B4-BE49-F238E27FC236}">
                  <a16:creationId xmlns:a16="http://schemas.microsoft.com/office/drawing/2014/main" xmlns="" id="{00000000-0008-0000-0A00-00003B000000}"/>
                </a:ext>
              </a:extLst>
            </xdr:cNvPr>
            <xdr:cNvSpPr/>
          </xdr:nvSpPr>
          <xdr:spPr>
            <a:xfrm>
              <a:off x="10880724" y="4900612"/>
              <a:ext cx="1644652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40" name="Agrupar 39">
            <a:extLst>
              <a:ext uri="{FF2B5EF4-FFF2-40B4-BE49-F238E27FC236}">
                <a16:creationId xmlns:a16="http://schemas.microsoft.com/office/drawing/2014/main" xmlns="" id="{00000000-0008-0000-0A00-000028000000}"/>
              </a:ext>
            </a:extLst>
          </xdr:cNvPr>
          <xdr:cNvGrpSpPr/>
        </xdr:nvGrpSpPr>
        <xdr:grpSpPr>
          <a:xfrm>
            <a:off x="8437029" y="1986654"/>
            <a:ext cx="1292056" cy="432000"/>
            <a:chOff x="12565062" y="4910137"/>
            <a:chExt cx="1389063" cy="432000"/>
          </a:xfrm>
        </xdr:grpSpPr>
        <xdr:sp macro="[0]!Botão_Sintese" textlink="">
          <xdr:nvSpPr>
            <xdr:cNvPr id="53" name="Retângulo 52">
              <a:extLst>
                <a:ext uri="{FF2B5EF4-FFF2-40B4-BE49-F238E27FC236}">
                  <a16:creationId xmlns:a16="http://schemas.microsoft.com/office/drawing/2014/main" xmlns="" id="{00000000-0008-0000-0A00-000035000000}"/>
                </a:ext>
              </a:extLst>
            </xdr:cNvPr>
            <xdr:cNvSpPr/>
          </xdr:nvSpPr>
          <xdr:spPr bwMode="auto">
            <a:xfrm>
              <a:off x="12763500" y="4910137"/>
              <a:ext cx="10191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síntese</a:t>
              </a:r>
            </a:p>
          </xdr:txBody>
        </xdr:sp>
        <xdr:sp macro="" textlink="">
          <xdr:nvSpPr>
            <xdr:cNvPr id="54" name="Seta: Divisa 53">
              <a:extLst>
                <a:ext uri="{FF2B5EF4-FFF2-40B4-BE49-F238E27FC236}">
                  <a16:creationId xmlns:a16="http://schemas.microsoft.com/office/drawing/2014/main" xmlns="" id="{00000000-0008-0000-0A00-000036000000}"/>
                </a:ext>
              </a:extLst>
            </xdr:cNvPr>
            <xdr:cNvSpPr/>
          </xdr:nvSpPr>
          <xdr:spPr>
            <a:xfrm>
              <a:off x="12565062" y="4910137"/>
              <a:ext cx="1389063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41" name="Agrupar 40">
            <a:extLst>
              <a:ext uri="{FF2B5EF4-FFF2-40B4-BE49-F238E27FC236}">
                <a16:creationId xmlns:a16="http://schemas.microsoft.com/office/drawing/2014/main" xmlns="" id="{00000000-0008-0000-0A00-000029000000}"/>
              </a:ext>
            </a:extLst>
          </xdr:cNvPr>
          <xdr:cNvGrpSpPr/>
        </xdr:nvGrpSpPr>
        <xdr:grpSpPr>
          <a:xfrm>
            <a:off x="3837404" y="1986654"/>
            <a:ext cx="2368522" cy="432000"/>
            <a:chOff x="6692898" y="4910136"/>
            <a:chExt cx="2546351" cy="432000"/>
          </a:xfrm>
        </xdr:grpSpPr>
        <xdr:sp macro="[0]!Menu_suspenso" textlink="">
          <xdr:nvSpPr>
            <xdr:cNvPr id="51" name="Retângulo 50">
              <a:extLst>
                <a:ext uri="{FF2B5EF4-FFF2-40B4-BE49-F238E27FC236}">
                  <a16:creationId xmlns:a16="http://schemas.microsoft.com/office/drawing/2014/main" xmlns="" id="{00000000-0008-0000-0A00-000033000000}"/>
                </a:ext>
              </a:extLst>
            </xdr:cNvPr>
            <xdr:cNvSpPr/>
          </xdr:nvSpPr>
          <xdr:spPr>
            <a:xfrm>
              <a:off x="6848475" y="4910136"/>
              <a:ext cx="22002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educação</a:t>
              </a:r>
              <a:r>
                <a:rPr lang="pt-PT" sz="1400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literária</a:t>
              </a:r>
              <a:endParaRPr lang="pt-PT" sz="14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52" name="Seta: Divisa 51">
              <a:extLst>
                <a:ext uri="{FF2B5EF4-FFF2-40B4-BE49-F238E27FC236}">
                  <a16:creationId xmlns:a16="http://schemas.microsoft.com/office/drawing/2014/main" xmlns="" id="{00000000-0008-0000-0A00-000034000000}"/>
                </a:ext>
              </a:extLst>
            </xdr:cNvPr>
            <xdr:cNvSpPr/>
          </xdr:nvSpPr>
          <xdr:spPr>
            <a:xfrm>
              <a:off x="6692898" y="4910136"/>
              <a:ext cx="2546351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42" name="Agrupar 41">
            <a:extLst>
              <a:ext uri="{FF2B5EF4-FFF2-40B4-BE49-F238E27FC236}">
                <a16:creationId xmlns:a16="http://schemas.microsoft.com/office/drawing/2014/main" xmlns="" id="{00000000-0008-0000-0A00-00002A000000}"/>
              </a:ext>
            </a:extLst>
          </xdr:cNvPr>
          <xdr:cNvGrpSpPr/>
        </xdr:nvGrpSpPr>
        <xdr:grpSpPr>
          <a:xfrm>
            <a:off x="1340772" y="1988439"/>
            <a:ext cx="1464927" cy="428431"/>
            <a:chOff x="1153583" y="1546089"/>
            <a:chExt cx="1465905" cy="428431"/>
          </a:xfrm>
        </xdr:grpSpPr>
        <xdr:sp macro="[0]!Botão_Oralidade" textlink="">
          <xdr:nvSpPr>
            <xdr:cNvPr id="49" name="Retângulo 48">
              <a:extLst>
                <a:ext uri="{FF2B5EF4-FFF2-40B4-BE49-F238E27FC236}">
                  <a16:creationId xmlns:a16="http://schemas.microsoft.com/office/drawing/2014/main" xmlns="" id="{00000000-0008-0000-0A00-000031000000}"/>
                </a:ext>
              </a:extLst>
            </xdr:cNvPr>
            <xdr:cNvSpPr/>
          </xdr:nvSpPr>
          <xdr:spPr bwMode="auto">
            <a:xfrm>
              <a:off x="1304859" y="1546089"/>
              <a:ext cx="1184877" cy="42843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oralidade</a:t>
              </a:r>
            </a:p>
          </xdr:txBody>
        </xdr:sp>
        <xdr:sp macro="" textlink="">
          <xdr:nvSpPr>
            <xdr:cNvPr id="50" name="Seta: Divisa 49">
              <a:extLst>
                <a:ext uri="{FF2B5EF4-FFF2-40B4-BE49-F238E27FC236}">
                  <a16:creationId xmlns:a16="http://schemas.microsoft.com/office/drawing/2014/main" xmlns="" id="{00000000-0008-0000-0A00-000032000000}"/>
                </a:ext>
              </a:extLst>
            </xdr:cNvPr>
            <xdr:cNvSpPr/>
          </xdr:nvSpPr>
          <xdr:spPr>
            <a:xfrm>
              <a:off x="1153583" y="1550754"/>
              <a:ext cx="1465905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43" name="Agrupar 42">
            <a:extLst>
              <a:ext uri="{FF2B5EF4-FFF2-40B4-BE49-F238E27FC236}">
                <a16:creationId xmlns:a16="http://schemas.microsoft.com/office/drawing/2014/main" xmlns="" id="{00000000-0008-0000-0A00-00002B000000}"/>
              </a:ext>
            </a:extLst>
          </xdr:cNvPr>
          <xdr:cNvGrpSpPr/>
        </xdr:nvGrpSpPr>
        <xdr:grpSpPr>
          <a:xfrm>
            <a:off x="2648622" y="1986654"/>
            <a:ext cx="1348167" cy="432000"/>
            <a:chOff x="5008563" y="4910137"/>
            <a:chExt cx="1449387" cy="432000"/>
          </a:xfrm>
        </xdr:grpSpPr>
        <xdr:sp macro="[0]!Botão_Leitura" textlink="">
          <xdr:nvSpPr>
            <xdr:cNvPr id="47" name="Retângulo 46">
              <a:extLst>
                <a:ext uri="{FF2B5EF4-FFF2-40B4-BE49-F238E27FC236}">
                  <a16:creationId xmlns:a16="http://schemas.microsoft.com/office/drawing/2014/main" xmlns="" id="{00000000-0008-0000-0A00-00002F000000}"/>
                </a:ext>
              </a:extLst>
            </xdr:cNvPr>
            <xdr:cNvSpPr/>
          </xdr:nvSpPr>
          <xdr:spPr bwMode="auto">
            <a:xfrm>
              <a:off x="5153603" y="4911774"/>
              <a:ext cx="1171525" cy="42872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leitura</a:t>
              </a:r>
            </a:p>
          </xdr:txBody>
        </xdr:sp>
        <xdr:sp macro="" textlink="">
          <xdr:nvSpPr>
            <xdr:cNvPr id="48" name="Seta: Divisa 47">
              <a:extLst>
                <a:ext uri="{FF2B5EF4-FFF2-40B4-BE49-F238E27FC236}">
                  <a16:creationId xmlns:a16="http://schemas.microsoft.com/office/drawing/2014/main" xmlns="" id="{00000000-0008-0000-0A00-000030000000}"/>
                </a:ext>
              </a:extLst>
            </xdr:cNvPr>
            <xdr:cNvSpPr/>
          </xdr:nvSpPr>
          <xdr:spPr>
            <a:xfrm>
              <a:off x="5008563" y="4910137"/>
              <a:ext cx="1449387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44" name="Agrupar 43">
            <a:extLst>
              <a:ext uri="{FF2B5EF4-FFF2-40B4-BE49-F238E27FC236}">
                <a16:creationId xmlns:a16="http://schemas.microsoft.com/office/drawing/2014/main" xmlns="" id="{00000000-0008-0000-0A00-00002C000000}"/>
              </a:ext>
            </a:extLst>
          </xdr:cNvPr>
          <xdr:cNvGrpSpPr/>
        </xdr:nvGrpSpPr>
        <xdr:grpSpPr>
          <a:xfrm>
            <a:off x="333367" y="1726404"/>
            <a:ext cx="951864" cy="952500"/>
            <a:chOff x="169333" y="1301750"/>
            <a:chExt cx="952500" cy="952500"/>
          </a:xfrm>
        </xdr:grpSpPr>
        <xdr:pic macro="[0]!Botao_Entrada">
          <xdr:nvPicPr>
            <xdr:cNvPr id="45" name="Imagem 44">
              <a:extLst>
                <a:ext uri="{FF2B5EF4-FFF2-40B4-BE49-F238E27FC236}">
                  <a16:creationId xmlns:a16="http://schemas.microsoft.com/office/drawing/2014/main" xmlns="" id="{00000000-0008-0000-0A00-00002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44604" y="1428747"/>
              <a:ext cx="801958" cy="645584"/>
            </a:xfrm>
            <a:prstGeom prst="rect">
              <a:avLst/>
            </a:prstGeom>
          </xdr:spPr>
        </xdr:pic>
        <xdr:sp macro="[0]!Botao_Entrada" textlink="">
          <xdr:nvSpPr>
            <xdr:cNvPr id="46" name="Oval 45">
              <a:extLst>
                <a:ext uri="{FF2B5EF4-FFF2-40B4-BE49-F238E27FC236}">
                  <a16:creationId xmlns:a16="http://schemas.microsoft.com/office/drawing/2014/main" xmlns="" id="{00000000-0008-0000-0A00-00002E000000}"/>
                </a:ext>
              </a:extLst>
            </xdr:cNvPr>
            <xdr:cNvSpPr/>
          </xdr:nvSpPr>
          <xdr:spPr>
            <a:xfrm>
              <a:off x="169333" y="1301750"/>
              <a:ext cx="952500" cy="952500"/>
            </a:xfrm>
            <a:prstGeom prst="ellipse">
              <a:avLst/>
            </a:prstGeom>
            <a:noFill/>
            <a:ln w="9525" cap="flat" cmpd="sng" algn="ctr">
              <a:solidFill>
                <a:schemeClr val="accent2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2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/>
            </a:p>
          </xdr:txBody>
        </xdr:sp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21850350" y="1552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218503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B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21850350" y="12515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B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21850350" y="1220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9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B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22078950" y="1266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3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B00-000022000000}"/>
            </a:ext>
          </a:extLst>
        </xdr:cNvPr>
        <xdr:cNvSpPr>
          <a:spLocks noChangeAspect="1" noChangeArrowheads="1"/>
        </xdr:cNvSpPr>
      </xdr:nvSpPr>
      <xdr:spPr bwMode="auto">
        <a:xfrm>
          <a:off x="21728906" y="154781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60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B00-00003C000000}"/>
            </a:ext>
          </a:extLst>
        </xdr:cNvPr>
        <xdr:cNvSpPr>
          <a:spLocks noChangeAspect="1" noChangeArrowheads="1"/>
        </xdr:cNvSpPr>
      </xdr:nvSpPr>
      <xdr:spPr bwMode="auto">
        <a:xfrm>
          <a:off x="21728906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61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B00-00003D000000}"/>
            </a:ext>
          </a:extLst>
        </xdr:cNvPr>
        <xdr:cNvSpPr>
          <a:spLocks noChangeAspect="1" noChangeArrowheads="1"/>
        </xdr:cNvSpPr>
      </xdr:nvSpPr>
      <xdr:spPr bwMode="auto">
        <a:xfrm>
          <a:off x="21728906" y="1178718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6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B00-00003E000000}"/>
            </a:ext>
          </a:extLst>
        </xdr:cNvPr>
        <xdr:cNvSpPr>
          <a:spLocks noChangeAspect="1" noChangeArrowheads="1"/>
        </xdr:cNvSpPr>
      </xdr:nvSpPr>
      <xdr:spPr bwMode="auto">
        <a:xfrm>
          <a:off x="21728906" y="1178718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6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B00-00003F000000}"/>
            </a:ext>
          </a:extLst>
        </xdr:cNvPr>
        <xdr:cNvSpPr>
          <a:spLocks noChangeAspect="1" noChangeArrowheads="1"/>
        </xdr:cNvSpPr>
      </xdr:nvSpPr>
      <xdr:spPr bwMode="auto">
        <a:xfrm>
          <a:off x="21805106" y="1178718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9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B00-00005A000000}"/>
            </a:ext>
          </a:extLst>
        </xdr:cNvPr>
        <xdr:cNvSpPr>
          <a:spLocks noChangeAspect="1" noChangeArrowheads="1"/>
        </xdr:cNvSpPr>
      </xdr:nvSpPr>
      <xdr:spPr bwMode="auto">
        <a:xfrm>
          <a:off x="21850350" y="1552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9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B00-00005B000000}"/>
            </a:ext>
          </a:extLst>
        </xdr:cNvPr>
        <xdr:cNvSpPr>
          <a:spLocks noChangeAspect="1" noChangeArrowheads="1"/>
        </xdr:cNvSpPr>
      </xdr:nvSpPr>
      <xdr:spPr bwMode="auto">
        <a:xfrm>
          <a:off x="218503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47</xdr:row>
      <xdr:rowOff>0</xdr:rowOff>
    </xdr:from>
    <xdr:ext cx="304800" cy="304800"/>
    <xdr:sp macro="" textlink="">
      <xdr:nvSpPr>
        <xdr:cNvPr id="9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B00-00005C000000}"/>
            </a:ext>
          </a:extLst>
        </xdr:cNvPr>
        <xdr:cNvSpPr>
          <a:spLocks noChangeAspect="1" noChangeArrowheads="1"/>
        </xdr:cNvSpPr>
      </xdr:nvSpPr>
      <xdr:spPr bwMode="auto">
        <a:xfrm>
          <a:off x="21850350" y="1186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47</xdr:row>
      <xdr:rowOff>0</xdr:rowOff>
    </xdr:from>
    <xdr:ext cx="304800" cy="304800"/>
    <xdr:sp macro="" textlink="">
      <xdr:nvSpPr>
        <xdr:cNvPr id="9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B00-00005D000000}"/>
            </a:ext>
          </a:extLst>
        </xdr:cNvPr>
        <xdr:cNvSpPr>
          <a:spLocks noChangeAspect="1" noChangeArrowheads="1"/>
        </xdr:cNvSpPr>
      </xdr:nvSpPr>
      <xdr:spPr bwMode="auto">
        <a:xfrm>
          <a:off x="21850350" y="1186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47</xdr:row>
      <xdr:rowOff>0</xdr:rowOff>
    </xdr:from>
    <xdr:ext cx="304800" cy="304800"/>
    <xdr:sp macro="" textlink="">
      <xdr:nvSpPr>
        <xdr:cNvPr id="9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B00-00005E000000}"/>
            </a:ext>
          </a:extLst>
        </xdr:cNvPr>
        <xdr:cNvSpPr>
          <a:spLocks noChangeAspect="1" noChangeArrowheads="1"/>
        </xdr:cNvSpPr>
      </xdr:nvSpPr>
      <xdr:spPr bwMode="auto">
        <a:xfrm>
          <a:off x="21850350" y="1186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121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B00-000079000000}"/>
            </a:ext>
          </a:extLst>
        </xdr:cNvPr>
        <xdr:cNvSpPr>
          <a:spLocks noChangeAspect="1" noChangeArrowheads="1"/>
        </xdr:cNvSpPr>
      </xdr:nvSpPr>
      <xdr:spPr bwMode="auto">
        <a:xfrm>
          <a:off x="21850350" y="1552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12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B00-00007A000000}"/>
            </a:ext>
          </a:extLst>
        </xdr:cNvPr>
        <xdr:cNvSpPr>
          <a:spLocks noChangeAspect="1" noChangeArrowheads="1"/>
        </xdr:cNvSpPr>
      </xdr:nvSpPr>
      <xdr:spPr bwMode="auto">
        <a:xfrm>
          <a:off x="218503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12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B00-00007B000000}"/>
            </a:ext>
          </a:extLst>
        </xdr:cNvPr>
        <xdr:cNvSpPr>
          <a:spLocks noChangeAspect="1" noChangeArrowheads="1"/>
        </xdr:cNvSpPr>
      </xdr:nvSpPr>
      <xdr:spPr bwMode="auto">
        <a:xfrm>
          <a:off x="21850350" y="1170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12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B00-00007C000000}"/>
            </a:ext>
          </a:extLst>
        </xdr:cNvPr>
        <xdr:cNvSpPr>
          <a:spLocks noChangeAspect="1" noChangeArrowheads="1"/>
        </xdr:cNvSpPr>
      </xdr:nvSpPr>
      <xdr:spPr bwMode="auto">
        <a:xfrm>
          <a:off x="21850350" y="1170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12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B00-00007D000000}"/>
            </a:ext>
          </a:extLst>
        </xdr:cNvPr>
        <xdr:cNvSpPr>
          <a:spLocks noChangeAspect="1" noChangeArrowheads="1"/>
        </xdr:cNvSpPr>
      </xdr:nvSpPr>
      <xdr:spPr bwMode="auto">
        <a:xfrm>
          <a:off x="21926550" y="1170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61</xdr:col>
      <xdr:colOff>0</xdr:colOff>
      <xdr:row>4</xdr:row>
      <xdr:rowOff>0</xdr:rowOff>
    </xdr:from>
    <xdr:ext cx="304800" cy="304800"/>
    <xdr:sp macro="" textlink="">
      <xdr:nvSpPr>
        <xdr:cNvPr id="80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B00-000050000000}"/>
            </a:ext>
          </a:extLst>
        </xdr:cNvPr>
        <xdr:cNvSpPr>
          <a:spLocks noChangeAspect="1" noChangeArrowheads="1"/>
        </xdr:cNvSpPr>
      </xdr:nvSpPr>
      <xdr:spPr bwMode="auto">
        <a:xfrm>
          <a:off x="1436370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61</xdr:col>
      <xdr:colOff>0</xdr:colOff>
      <xdr:row>4</xdr:row>
      <xdr:rowOff>0</xdr:rowOff>
    </xdr:from>
    <xdr:ext cx="304800" cy="304800"/>
    <xdr:sp macro="" textlink="">
      <xdr:nvSpPr>
        <xdr:cNvPr id="8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B00-000051000000}"/>
            </a:ext>
          </a:extLst>
        </xdr:cNvPr>
        <xdr:cNvSpPr>
          <a:spLocks noChangeAspect="1" noChangeArrowheads="1"/>
        </xdr:cNvSpPr>
      </xdr:nvSpPr>
      <xdr:spPr bwMode="auto">
        <a:xfrm>
          <a:off x="1436370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61</xdr:col>
      <xdr:colOff>0</xdr:colOff>
      <xdr:row>4</xdr:row>
      <xdr:rowOff>0</xdr:rowOff>
    </xdr:from>
    <xdr:ext cx="304800" cy="304800"/>
    <xdr:sp macro="" textlink="">
      <xdr:nvSpPr>
        <xdr:cNvPr id="8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B00-000052000000}"/>
            </a:ext>
          </a:extLst>
        </xdr:cNvPr>
        <xdr:cNvSpPr>
          <a:spLocks noChangeAspect="1" noChangeArrowheads="1"/>
        </xdr:cNvSpPr>
      </xdr:nvSpPr>
      <xdr:spPr bwMode="auto">
        <a:xfrm>
          <a:off x="1436370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61</xdr:col>
      <xdr:colOff>0</xdr:colOff>
      <xdr:row>4</xdr:row>
      <xdr:rowOff>0</xdr:rowOff>
    </xdr:from>
    <xdr:ext cx="304800" cy="304800"/>
    <xdr:sp macro="" textlink="">
      <xdr:nvSpPr>
        <xdr:cNvPr id="8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B00-000053000000}"/>
            </a:ext>
          </a:extLst>
        </xdr:cNvPr>
        <xdr:cNvSpPr>
          <a:spLocks noChangeAspect="1" noChangeArrowheads="1"/>
        </xdr:cNvSpPr>
      </xdr:nvSpPr>
      <xdr:spPr bwMode="auto">
        <a:xfrm>
          <a:off x="1436370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61</xdr:col>
      <xdr:colOff>0</xdr:colOff>
      <xdr:row>29</xdr:row>
      <xdr:rowOff>0</xdr:rowOff>
    </xdr:from>
    <xdr:ext cx="304800" cy="304800"/>
    <xdr:sp macro="" textlink="">
      <xdr:nvSpPr>
        <xdr:cNvPr id="8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B00-000057000000}"/>
            </a:ext>
          </a:extLst>
        </xdr:cNvPr>
        <xdr:cNvSpPr>
          <a:spLocks noChangeAspect="1" noChangeArrowheads="1"/>
        </xdr:cNvSpPr>
      </xdr:nvSpPr>
      <xdr:spPr bwMode="auto">
        <a:xfrm>
          <a:off x="1996440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61</xdr:col>
      <xdr:colOff>0</xdr:colOff>
      <xdr:row>29</xdr:row>
      <xdr:rowOff>0</xdr:rowOff>
    </xdr:from>
    <xdr:ext cx="304800" cy="304800"/>
    <xdr:sp macro="" textlink="">
      <xdr:nvSpPr>
        <xdr:cNvPr id="8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B00-000058000000}"/>
            </a:ext>
          </a:extLst>
        </xdr:cNvPr>
        <xdr:cNvSpPr>
          <a:spLocks noChangeAspect="1" noChangeArrowheads="1"/>
        </xdr:cNvSpPr>
      </xdr:nvSpPr>
      <xdr:spPr bwMode="auto">
        <a:xfrm>
          <a:off x="1996440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</xdr:row>
      <xdr:rowOff>0</xdr:rowOff>
    </xdr:from>
    <xdr:ext cx="304800" cy="304800"/>
    <xdr:sp macro="" textlink="">
      <xdr:nvSpPr>
        <xdr:cNvPr id="8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B00-00005600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</xdr:row>
      <xdr:rowOff>0</xdr:rowOff>
    </xdr:from>
    <xdr:ext cx="304800" cy="304800"/>
    <xdr:sp macro="" textlink="">
      <xdr:nvSpPr>
        <xdr:cNvPr id="8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B00-00005900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47</xdr:row>
      <xdr:rowOff>0</xdr:rowOff>
    </xdr:from>
    <xdr:ext cx="304800" cy="304800"/>
    <xdr:sp macro="" textlink="">
      <xdr:nvSpPr>
        <xdr:cNvPr id="9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B00-00005F00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100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47</xdr:row>
      <xdr:rowOff>0</xdr:rowOff>
    </xdr:from>
    <xdr:ext cx="304800" cy="304800"/>
    <xdr:sp macro="" textlink="">
      <xdr:nvSpPr>
        <xdr:cNvPr id="9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B00-00006000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100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47</xdr:row>
      <xdr:rowOff>0</xdr:rowOff>
    </xdr:from>
    <xdr:ext cx="304800" cy="304800"/>
    <xdr:sp macro="" textlink="">
      <xdr:nvSpPr>
        <xdr:cNvPr id="97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B00-00006100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100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</xdr:row>
      <xdr:rowOff>0</xdr:rowOff>
    </xdr:from>
    <xdr:ext cx="304800" cy="304800"/>
    <xdr:sp macro="" textlink="">
      <xdr:nvSpPr>
        <xdr:cNvPr id="9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B00-00006200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</xdr:row>
      <xdr:rowOff>0</xdr:rowOff>
    </xdr:from>
    <xdr:ext cx="304800" cy="304800"/>
    <xdr:sp macro="" textlink="">
      <xdr:nvSpPr>
        <xdr:cNvPr id="9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B00-00006300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47</xdr:row>
      <xdr:rowOff>0</xdr:rowOff>
    </xdr:from>
    <xdr:ext cx="304800" cy="304800"/>
    <xdr:sp macro="" textlink="">
      <xdr:nvSpPr>
        <xdr:cNvPr id="10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B00-00006400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100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47</xdr:row>
      <xdr:rowOff>0</xdr:rowOff>
    </xdr:from>
    <xdr:ext cx="304800" cy="304800"/>
    <xdr:sp macro="" textlink="">
      <xdr:nvSpPr>
        <xdr:cNvPr id="10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B00-00006500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100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47</xdr:row>
      <xdr:rowOff>0</xdr:rowOff>
    </xdr:from>
    <xdr:ext cx="304800" cy="304800"/>
    <xdr:sp macro="" textlink="">
      <xdr:nvSpPr>
        <xdr:cNvPr id="10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B00-00006600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100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</xdr:row>
      <xdr:rowOff>0</xdr:rowOff>
    </xdr:from>
    <xdr:ext cx="304800" cy="304800"/>
    <xdr:sp macro="" textlink="">
      <xdr:nvSpPr>
        <xdr:cNvPr id="10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B00-00006700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</xdr:row>
      <xdr:rowOff>0</xdr:rowOff>
    </xdr:from>
    <xdr:ext cx="304800" cy="304800"/>
    <xdr:sp macro="" textlink="">
      <xdr:nvSpPr>
        <xdr:cNvPr id="10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B00-00006800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48</xdr:row>
      <xdr:rowOff>0</xdr:rowOff>
    </xdr:from>
    <xdr:ext cx="304800" cy="304800"/>
    <xdr:sp macro="" textlink="">
      <xdr:nvSpPr>
        <xdr:cNvPr id="10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B00-00006900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124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48</xdr:row>
      <xdr:rowOff>0</xdr:rowOff>
    </xdr:from>
    <xdr:ext cx="304800" cy="304800"/>
    <xdr:sp macro="" textlink="">
      <xdr:nvSpPr>
        <xdr:cNvPr id="10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B00-00006A00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124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48</xdr:row>
      <xdr:rowOff>0</xdr:rowOff>
    </xdr:from>
    <xdr:ext cx="304800" cy="304800"/>
    <xdr:sp macro="" textlink="">
      <xdr:nvSpPr>
        <xdr:cNvPr id="107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B00-00006B00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124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</xdr:row>
      <xdr:rowOff>0</xdr:rowOff>
    </xdr:from>
    <xdr:ext cx="304800" cy="304800"/>
    <xdr:sp macro="" textlink="">
      <xdr:nvSpPr>
        <xdr:cNvPr id="10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B00-00006C00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</xdr:row>
      <xdr:rowOff>0</xdr:rowOff>
    </xdr:from>
    <xdr:ext cx="304800" cy="304800"/>
    <xdr:sp macro="" textlink="">
      <xdr:nvSpPr>
        <xdr:cNvPr id="10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B00-00006D00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47</xdr:row>
      <xdr:rowOff>0</xdr:rowOff>
    </xdr:from>
    <xdr:ext cx="304800" cy="304800"/>
    <xdr:sp macro="" textlink="">
      <xdr:nvSpPr>
        <xdr:cNvPr id="11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B00-00006E00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100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47</xdr:row>
      <xdr:rowOff>0</xdr:rowOff>
    </xdr:from>
    <xdr:ext cx="304800" cy="304800"/>
    <xdr:sp macro="" textlink="">
      <xdr:nvSpPr>
        <xdr:cNvPr id="11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B00-00006F00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100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47</xdr:row>
      <xdr:rowOff>0</xdr:rowOff>
    </xdr:from>
    <xdr:ext cx="304800" cy="304800"/>
    <xdr:sp macro="" textlink="">
      <xdr:nvSpPr>
        <xdr:cNvPr id="11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B00-00007000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100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65</xdr:col>
      <xdr:colOff>0</xdr:colOff>
      <xdr:row>4</xdr:row>
      <xdr:rowOff>0</xdr:rowOff>
    </xdr:from>
    <xdr:ext cx="304800" cy="304800"/>
    <xdr:sp macro="" textlink="">
      <xdr:nvSpPr>
        <xdr:cNvPr id="11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B00-000071000000}"/>
            </a:ext>
          </a:extLst>
        </xdr:cNvPr>
        <xdr:cNvSpPr>
          <a:spLocks noChangeAspect="1" noChangeArrowheads="1"/>
        </xdr:cNvSpPr>
      </xdr:nvSpPr>
      <xdr:spPr bwMode="auto">
        <a:xfrm>
          <a:off x="200025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65</xdr:col>
      <xdr:colOff>0</xdr:colOff>
      <xdr:row>4</xdr:row>
      <xdr:rowOff>0</xdr:rowOff>
    </xdr:from>
    <xdr:ext cx="304800" cy="304800"/>
    <xdr:sp macro="" textlink="">
      <xdr:nvSpPr>
        <xdr:cNvPr id="11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B00-000072000000}"/>
            </a:ext>
          </a:extLst>
        </xdr:cNvPr>
        <xdr:cNvSpPr>
          <a:spLocks noChangeAspect="1" noChangeArrowheads="1"/>
        </xdr:cNvSpPr>
      </xdr:nvSpPr>
      <xdr:spPr bwMode="auto">
        <a:xfrm>
          <a:off x="200025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65</xdr:col>
      <xdr:colOff>0</xdr:colOff>
      <xdr:row>4</xdr:row>
      <xdr:rowOff>0</xdr:rowOff>
    </xdr:from>
    <xdr:ext cx="304800" cy="304800"/>
    <xdr:sp macro="" textlink="">
      <xdr:nvSpPr>
        <xdr:cNvPr id="11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B00-000073000000}"/>
            </a:ext>
          </a:extLst>
        </xdr:cNvPr>
        <xdr:cNvSpPr>
          <a:spLocks noChangeAspect="1" noChangeArrowheads="1"/>
        </xdr:cNvSpPr>
      </xdr:nvSpPr>
      <xdr:spPr bwMode="auto">
        <a:xfrm>
          <a:off x="200025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65</xdr:col>
      <xdr:colOff>0</xdr:colOff>
      <xdr:row>4</xdr:row>
      <xdr:rowOff>0</xdr:rowOff>
    </xdr:from>
    <xdr:ext cx="304800" cy="304800"/>
    <xdr:sp macro="" textlink="">
      <xdr:nvSpPr>
        <xdr:cNvPr id="11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B00-000074000000}"/>
            </a:ext>
          </a:extLst>
        </xdr:cNvPr>
        <xdr:cNvSpPr>
          <a:spLocks noChangeAspect="1" noChangeArrowheads="1"/>
        </xdr:cNvSpPr>
      </xdr:nvSpPr>
      <xdr:spPr bwMode="auto">
        <a:xfrm>
          <a:off x="200025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37</xdr:row>
      <xdr:rowOff>0</xdr:rowOff>
    </xdr:from>
    <xdr:ext cx="304800" cy="304800"/>
    <xdr:sp macro="" textlink="">
      <xdr:nvSpPr>
        <xdr:cNvPr id="11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B00-000075000000}"/>
            </a:ext>
          </a:extLst>
        </xdr:cNvPr>
        <xdr:cNvSpPr>
          <a:spLocks noChangeAspect="1" noChangeArrowheads="1"/>
        </xdr:cNvSpPr>
      </xdr:nvSpPr>
      <xdr:spPr bwMode="auto">
        <a:xfrm>
          <a:off x="16259175" y="861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37</xdr:row>
      <xdr:rowOff>0</xdr:rowOff>
    </xdr:from>
    <xdr:ext cx="304800" cy="304800"/>
    <xdr:sp macro="" textlink="">
      <xdr:nvSpPr>
        <xdr:cNvPr id="11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B00-000076000000}"/>
            </a:ext>
          </a:extLst>
        </xdr:cNvPr>
        <xdr:cNvSpPr>
          <a:spLocks noChangeAspect="1" noChangeArrowheads="1"/>
        </xdr:cNvSpPr>
      </xdr:nvSpPr>
      <xdr:spPr bwMode="auto">
        <a:xfrm>
          <a:off x="16259175" y="861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61</xdr:col>
      <xdr:colOff>54996</xdr:colOff>
      <xdr:row>1</xdr:row>
      <xdr:rowOff>0</xdr:rowOff>
    </xdr:from>
    <xdr:to>
      <xdr:col>65</xdr:col>
      <xdr:colOff>40817</xdr:colOff>
      <xdr:row>4</xdr:row>
      <xdr:rowOff>3775</xdr:rowOff>
    </xdr:to>
    <xdr:grpSp>
      <xdr:nvGrpSpPr>
        <xdr:cNvPr id="146" name="Agrupar 145">
          <a:extLst>
            <a:ext uri="{FF2B5EF4-FFF2-40B4-BE49-F238E27FC236}">
              <a16:creationId xmlns:a16="http://schemas.microsoft.com/office/drawing/2014/main" xmlns="" id="{00000000-0008-0000-0B00-000092000000}"/>
            </a:ext>
          </a:extLst>
        </xdr:cNvPr>
        <xdr:cNvGrpSpPr/>
      </xdr:nvGrpSpPr>
      <xdr:grpSpPr>
        <a:xfrm>
          <a:off x="18673196" y="317500"/>
          <a:ext cx="3999021" cy="956275"/>
          <a:chOff x="15271750" y="317499"/>
          <a:chExt cx="3918852" cy="980088"/>
        </a:xfrm>
      </xdr:grpSpPr>
      <xdr:sp macro="" textlink="">
        <xdr:nvSpPr>
          <xdr:cNvPr id="147" name="Retângulo 146">
            <a:extLst>
              <a:ext uri="{FF2B5EF4-FFF2-40B4-BE49-F238E27FC236}">
                <a16:creationId xmlns:a16="http://schemas.microsoft.com/office/drawing/2014/main" xmlns="" id="{00000000-0008-0000-0B00-000093000000}"/>
              </a:ext>
            </a:extLst>
          </xdr:cNvPr>
          <xdr:cNvSpPr/>
        </xdr:nvSpPr>
        <xdr:spPr bwMode="auto">
          <a:xfrm>
            <a:off x="15271750" y="663727"/>
            <a:ext cx="3902791" cy="633860"/>
          </a:xfrm>
          <a:prstGeom prst="rect">
            <a:avLst/>
          </a:prstGeom>
          <a:ln>
            <a:headEnd/>
            <a:tailEnd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wrap="square" lIns="36576" tIns="27432" rIns="36576" bIns="0" rtlCol="0" anchor="ctr" upright="1"/>
          <a:lstStyle/>
          <a:p>
            <a:pPr algn="ctr" rtl="0"/>
            <a:r>
              <a:rPr lang="pt-PT" sz="2400" b="0" i="0" u="none" strike="noStrike" baseline="0">
                <a:solidFill>
                  <a:srgbClr val="FF603B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Ajuda</a:t>
            </a:r>
            <a:r>
              <a:rPr lang="pt-PT" sz="1400" b="0" i="0" u="none" strike="noStrike" baseline="0">
                <a:solidFill>
                  <a:srgbClr val="FF603B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: </a:t>
            </a:r>
            <a:r>
              <a:rPr lang="pt-PT" sz="1800" b="0" i="0" u="none" strike="noStrike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Estratégias a implementar</a:t>
            </a:r>
          </a:p>
        </xdr:txBody>
      </xdr:sp>
      <xdr:pic>
        <xdr:nvPicPr>
          <xdr:cNvPr id="148" name="Imagem 147">
            <a:extLst>
              <a:ext uri="{FF2B5EF4-FFF2-40B4-BE49-F238E27FC236}">
                <a16:creationId xmlns:a16="http://schemas.microsoft.com/office/drawing/2014/main" xmlns="" id="{00000000-0008-0000-0B00-00009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564225" y="317499"/>
            <a:ext cx="626377" cy="560803"/>
          </a:xfrm>
          <a:prstGeom prst="rect">
            <a:avLst/>
          </a:prstGeom>
          <a:ln>
            <a:solidFill>
              <a:schemeClr val="accent4">
                <a:lumMod val="60000"/>
                <a:lumOff val="40000"/>
              </a:schemeClr>
            </a:solidFill>
          </a:ln>
        </xdr:spPr>
      </xdr:pic>
    </xdr:grpSp>
    <xdr:clientData/>
  </xdr:twoCellAnchor>
  <xdr:twoCellAnchor>
    <xdr:from>
      <xdr:col>0</xdr:col>
      <xdr:colOff>165100</xdr:colOff>
      <xdr:row>0</xdr:row>
      <xdr:rowOff>38100</xdr:rowOff>
    </xdr:from>
    <xdr:to>
      <xdr:col>27</xdr:col>
      <xdr:colOff>145786</xdr:colOff>
      <xdr:row>2</xdr:row>
      <xdr:rowOff>229612</xdr:rowOff>
    </xdr:to>
    <xdr:grpSp>
      <xdr:nvGrpSpPr>
        <xdr:cNvPr id="79" name="Agrupar 78">
          <a:extLst>
            <a:ext uri="{FF2B5EF4-FFF2-40B4-BE49-F238E27FC236}">
              <a16:creationId xmlns:a16="http://schemas.microsoft.com/office/drawing/2014/main" xmlns="" id="{00000000-0008-0000-0B00-00004F000000}"/>
            </a:ext>
          </a:extLst>
        </xdr:cNvPr>
        <xdr:cNvGrpSpPr>
          <a:grpSpLocks noChangeAspect="1"/>
        </xdr:cNvGrpSpPr>
      </xdr:nvGrpSpPr>
      <xdr:grpSpPr>
        <a:xfrm>
          <a:off x="165100" y="38100"/>
          <a:ext cx="8057886" cy="826512"/>
          <a:chOff x="333367" y="1726404"/>
          <a:chExt cx="9395718" cy="952500"/>
        </a:xfrm>
      </xdr:grpSpPr>
      <xdr:grpSp>
        <xdr:nvGrpSpPr>
          <xdr:cNvPr id="84" name="Agrupar 83">
            <a:extLst>
              <a:ext uri="{FF2B5EF4-FFF2-40B4-BE49-F238E27FC236}">
                <a16:creationId xmlns:a16="http://schemas.microsoft.com/office/drawing/2014/main" xmlns="" id="{00000000-0008-0000-0B00-000054000000}"/>
              </a:ext>
            </a:extLst>
          </xdr:cNvPr>
          <xdr:cNvGrpSpPr/>
        </xdr:nvGrpSpPr>
        <xdr:grpSpPr>
          <a:xfrm>
            <a:off x="6038974" y="1986654"/>
            <a:ext cx="1191645" cy="432000"/>
            <a:chOff x="9196387" y="4894162"/>
            <a:chExt cx="1281114" cy="432000"/>
          </a:xfrm>
        </xdr:grpSpPr>
        <xdr:sp macro="[0]!Botão_Escrita" textlink="">
          <xdr:nvSpPr>
            <xdr:cNvPr id="141" name="Retângulo 140">
              <a:extLst>
                <a:ext uri="{FF2B5EF4-FFF2-40B4-BE49-F238E27FC236}">
                  <a16:creationId xmlns:a16="http://schemas.microsoft.com/office/drawing/2014/main" xmlns="" id="{00000000-0008-0000-0B00-00008D000000}"/>
                </a:ext>
              </a:extLst>
            </xdr:cNvPr>
            <xdr:cNvSpPr/>
          </xdr:nvSpPr>
          <xdr:spPr bwMode="auto">
            <a:xfrm>
              <a:off x="9401175" y="4894162"/>
              <a:ext cx="9048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escrita</a:t>
              </a:r>
            </a:p>
          </xdr:txBody>
        </xdr:sp>
        <xdr:sp macro="" textlink="">
          <xdr:nvSpPr>
            <xdr:cNvPr id="142" name="Seta: Divisa 141">
              <a:extLst>
                <a:ext uri="{FF2B5EF4-FFF2-40B4-BE49-F238E27FC236}">
                  <a16:creationId xmlns:a16="http://schemas.microsoft.com/office/drawing/2014/main" xmlns="" id="{00000000-0008-0000-0B00-00008E000000}"/>
                </a:ext>
              </a:extLst>
            </xdr:cNvPr>
            <xdr:cNvSpPr/>
          </xdr:nvSpPr>
          <xdr:spPr>
            <a:xfrm>
              <a:off x="9196387" y="4900612"/>
              <a:ext cx="1281114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85" name="Agrupar 84">
            <a:extLst>
              <a:ext uri="{FF2B5EF4-FFF2-40B4-BE49-F238E27FC236}">
                <a16:creationId xmlns:a16="http://schemas.microsoft.com/office/drawing/2014/main" xmlns="" id="{00000000-0008-0000-0B00-000055000000}"/>
              </a:ext>
            </a:extLst>
          </xdr:cNvPr>
          <xdr:cNvGrpSpPr/>
        </xdr:nvGrpSpPr>
        <xdr:grpSpPr>
          <a:xfrm>
            <a:off x="7074095" y="1986654"/>
            <a:ext cx="1529796" cy="432000"/>
            <a:chOff x="10880724" y="4894162"/>
            <a:chExt cx="1644652" cy="432000"/>
          </a:xfrm>
        </xdr:grpSpPr>
        <xdr:sp macro="[0]!Menu_suspenso_2" textlink="">
          <xdr:nvSpPr>
            <xdr:cNvPr id="139" name="Retângulo 138">
              <a:extLst>
                <a:ext uri="{FF2B5EF4-FFF2-40B4-BE49-F238E27FC236}">
                  <a16:creationId xmlns:a16="http://schemas.microsoft.com/office/drawing/2014/main" xmlns="" id="{00000000-0008-0000-0B00-00008B000000}"/>
                </a:ext>
              </a:extLst>
            </xdr:cNvPr>
            <xdr:cNvSpPr/>
          </xdr:nvSpPr>
          <xdr:spPr>
            <a:xfrm>
              <a:off x="11058525" y="4894162"/>
              <a:ext cx="1352550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gramática</a:t>
              </a:r>
            </a:p>
          </xdr:txBody>
        </xdr:sp>
        <xdr:sp macro="" textlink="">
          <xdr:nvSpPr>
            <xdr:cNvPr id="140" name="Seta: Divisa 139">
              <a:extLst>
                <a:ext uri="{FF2B5EF4-FFF2-40B4-BE49-F238E27FC236}">
                  <a16:creationId xmlns:a16="http://schemas.microsoft.com/office/drawing/2014/main" xmlns="" id="{00000000-0008-0000-0B00-00008C000000}"/>
                </a:ext>
              </a:extLst>
            </xdr:cNvPr>
            <xdr:cNvSpPr/>
          </xdr:nvSpPr>
          <xdr:spPr>
            <a:xfrm>
              <a:off x="10880724" y="4900612"/>
              <a:ext cx="1644652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19" name="Agrupar 118">
            <a:extLst>
              <a:ext uri="{FF2B5EF4-FFF2-40B4-BE49-F238E27FC236}">
                <a16:creationId xmlns:a16="http://schemas.microsoft.com/office/drawing/2014/main" xmlns="" id="{00000000-0008-0000-0B00-000077000000}"/>
              </a:ext>
            </a:extLst>
          </xdr:cNvPr>
          <xdr:cNvGrpSpPr/>
        </xdr:nvGrpSpPr>
        <xdr:grpSpPr>
          <a:xfrm>
            <a:off x="8437029" y="1986654"/>
            <a:ext cx="1292056" cy="432000"/>
            <a:chOff x="12565062" y="4910137"/>
            <a:chExt cx="1389063" cy="432000"/>
          </a:xfrm>
        </xdr:grpSpPr>
        <xdr:sp macro="[0]!Botão_Sintese" textlink="">
          <xdr:nvSpPr>
            <xdr:cNvPr id="137" name="Retângulo 136">
              <a:extLst>
                <a:ext uri="{FF2B5EF4-FFF2-40B4-BE49-F238E27FC236}">
                  <a16:creationId xmlns:a16="http://schemas.microsoft.com/office/drawing/2014/main" xmlns="" id="{00000000-0008-0000-0B00-000089000000}"/>
                </a:ext>
              </a:extLst>
            </xdr:cNvPr>
            <xdr:cNvSpPr/>
          </xdr:nvSpPr>
          <xdr:spPr bwMode="auto">
            <a:xfrm>
              <a:off x="12763500" y="4910137"/>
              <a:ext cx="10191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síntese</a:t>
              </a:r>
            </a:p>
          </xdr:txBody>
        </xdr:sp>
        <xdr:sp macro="" textlink="">
          <xdr:nvSpPr>
            <xdr:cNvPr id="138" name="Seta: Divisa 137">
              <a:extLst>
                <a:ext uri="{FF2B5EF4-FFF2-40B4-BE49-F238E27FC236}">
                  <a16:creationId xmlns:a16="http://schemas.microsoft.com/office/drawing/2014/main" xmlns="" id="{00000000-0008-0000-0B00-00008A000000}"/>
                </a:ext>
              </a:extLst>
            </xdr:cNvPr>
            <xdr:cNvSpPr/>
          </xdr:nvSpPr>
          <xdr:spPr>
            <a:xfrm>
              <a:off x="12565062" y="4910137"/>
              <a:ext cx="1389063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20" name="Agrupar 119">
            <a:extLst>
              <a:ext uri="{FF2B5EF4-FFF2-40B4-BE49-F238E27FC236}">
                <a16:creationId xmlns:a16="http://schemas.microsoft.com/office/drawing/2014/main" xmlns="" id="{00000000-0008-0000-0B00-000078000000}"/>
              </a:ext>
            </a:extLst>
          </xdr:cNvPr>
          <xdr:cNvGrpSpPr/>
        </xdr:nvGrpSpPr>
        <xdr:grpSpPr>
          <a:xfrm>
            <a:off x="3837404" y="1986654"/>
            <a:ext cx="2368522" cy="432000"/>
            <a:chOff x="6692898" y="4910136"/>
            <a:chExt cx="2546351" cy="432000"/>
          </a:xfrm>
        </xdr:grpSpPr>
        <xdr:sp macro="[0]!Menu_suspenso" textlink="">
          <xdr:nvSpPr>
            <xdr:cNvPr id="135" name="Retângulo 134">
              <a:extLst>
                <a:ext uri="{FF2B5EF4-FFF2-40B4-BE49-F238E27FC236}">
                  <a16:creationId xmlns:a16="http://schemas.microsoft.com/office/drawing/2014/main" xmlns="" id="{00000000-0008-0000-0B00-000087000000}"/>
                </a:ext>
              </a:extLst>
            </xdr:cNvPr>
            <xdr:cNvSpPr/>
          </xdr:nvSpPr>
          <xdr:spPr>
            <a:xfrm>
              <a:off x="6848475" y="4910136"/>
              <a:ext cx="22002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educação</a:t>
              </a:r>
              <a:r>
                <a:rPr lang="pt-PT" sz="1400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literária</a:t>
              </a:r>
              <a:endParaRPr lang="pt-PT" sz="14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136" name="Seta: Divisa 135">
              <a:extLst>
                <a:ext uri="{FF2B5EF4-FFF2-40B4-BE49-F238E27FC236}">
                  <a16:creationId xmlns:a16="http://schemas.microsoft.com/office/drawing/2014/main" xmlns="" id="{00000000-0008-0000-0B00-000088000000}"/>
                </a:ext>
              </a:extLst>
            </xdr:cNvPr>
            <xdr:cNvSpPr/>
          </xdr:nvSpPr>
          <xdr:spPr>
            <a:xfrm>
              <a:off x="6692898" y="4910136"/>
              <a:ext cx="2546351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26" name="Agrupar 125">
            <a:extLst>
              <a:ext uri="{FF2B5EF4-FFF2-40B4-BE49-F238E27FC236}">
                <a16:creationId xmlns:a16="http://schemas.microsoft.com/office/drawing/2014/main" xmlns="" id="{00000000-0008-0000-0B00-00007E000000}"/>
              </a:ext>
            </a:extLst>
          </xdr:cNvPr>
          <xdr:cNvGrpSpPr/>
        </xdr:nvGrpSpPr>
        <xdr:grpSpPr>
          <a:xfrm>
            <a:off x="1340772" y="1988439"/>
            <a:ext cx="1464927" cy="428431"/>
            <a:chOff x="1153583" y="1546089"/>
            <a:chExt cx="1465905" cy="428431"/>
          </a:xfrm>
        </xdr:grpSpPr>
        <xdr:sp macro="[0]!Botão_Oralidade" textlink="">
          <xdr:nvSpPr>
            <xdr:cNvPr id="133" name="Retângulo 132">
              <a:extLst>
                <a:ext uri="{FF2B5EF4-FFF2-40B4-BE49-F238E27FC236}">
                  <a16:creationId xmlns:a16="http://schemas.microsoft.com/office/drawing/2014/main" xmlns="" id="{00000000-0008-0000-0B00-000085000000}"/>
                </a:ext>
              </a:extLst>
            </xdr:cNvPr>
            <xdr:cNvSpPr/>
          </xdr:nvSpPr>
          <xdr:spPr bwMode="auto">
            <a:xfrm>
              <a:off x="1304859" y="1546089"/>
              <a:ext cx="1184877" cy="42843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oralidade</a:t>
              </a:r>
            </a:p>
          </xdr:txBody>
        </xdr:sp>
        <xdr:sp macro="" textlink="">
          <xdr:nvSpPr>
            <xdr:cNvPr id="134" name="Seta: Divisa 133">
              <a:extLst>
                <a:ext uri="{FF2B5EF4-FFF2-40B4-BE49-F238E27FC236}">
                  <a16:creationId xmlns:a16="http://schemas.microsoft.com/office/drawing/2014/main" xmlns="" id="{00000000-0008-0000-0B00-000086000000}"/>
                </a:ext>
              </a:extLst>
            </xdr:cNvPr>
            <xdr:cNvSpPr/>
          </xdr:nvSpPr>
          <xdr:spPr>
            <a:xfrm>
              <a:off x="1153583" y="1550754"/>
              <a:ext cx="1465905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27" name="Agrupar 126">
            <a:extLst>
              <a:ext uri="{FF2B5EF4-FFF2-40B4-BE49-F238E27FC236}">
                <a16:creationId xmlns:a16="http://schemas.microsoft.com/office/drawing/2014/main" xmlns="" id="{00000000-0008-0000-0B00-00007F000000}"/>
              </a:ext>
            </a:extLst>
          </xdr:cNvPr>
          <xdr:cNvGrpSpPr/>
        </xdr:nvGrpSpPr>
        <xdr:grpSpPr>
          <a:xfrm>
            <a:off x="2648622" y="1986654"/>
            <a:ext cx="1348167" cy="432000"/>
            <a:chOff x="5008563" y="4910137"/>
            <a:chExt cx="1449387" cy="432000"/>
          </a:xfrm>
        </xdr:grpSpPr>
        <xdr:sp macro="[0]!Botão_Leitura" textlink="">
          <xdr:nvSpPr>
            <xdr:cNvPr id="131" name="Retângulo 130">
              <a:extLst>
                <a:ext uri="{FF2B5EF4-FFF2-40B4-BE49-F238E27FC236}">
                  <a16:creationId xmlns:a16="http://schemas.microsoft.com/office/drawing/2014/main" xmlns="" id="{00000000-0008-0000-0B00-000083000000}"/>
                </a:ext>
              </a:extLst>
            </xdr:cNvPr>
            <xdr:cNvSpPr/>
          </xdr:nvSpPr>
          <xdr:spPr bwMode="auto">
            <a:xfrm>
              <a:off x="5153603" y="4911774"/>
              <a:ext cx="1171525" cy="42872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leitura</a:t>
              </a:r>
            </a:p>
          </xdr:txBody>
        </xdr:sp>
        <xdr:sp macro="" textlink="">
          <xdr:nvSpPr>
            <xdr:cNvPr id="132" name="Seta: Divisa 131">
              <a:extLst>
                <a:ext uri="{FF2B5EF4-FFF2-40B4-BE49-F238E27FC236}">
                  <a16:creationId xmlns:a16="http://schemas.microsoft.com/office/drawing/2014/main" xmlns="" id="{00000000-0008-0000-0B00-000084000000}"/>
                </a:ext>
              </a:extLst>
            </xdr:cNvPr>
            <xdr:cNvSpPr/>
          </xdr:nvSpPr>
          <xdr:spPr>
            <a:xfrm>
              <a:off x="5008563" y="4910137"/>
              <a:ext cx="1449387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28" name="Agrupar 127">
            <a:extLst>
              <a:ext uri="{FF2B5EF4-FFF2-40B4-BE49-F238E27FC236}">
                <a16:creationId xmlns:a16="http://schemas.microsoft.com/office/drawing/2014/main" xmlns="" id="{00000000-0008-0000-0B00-000080000000}"/>
              </a:ext>
            </a:extLst>
          </xdr:cNvPr>
          <xdr:cNvGrpSpPr/>
        </xdr:nvGrpSpPr>
        <xdr:grpSpPr>
          <a:xfrm>
            <a:off x="333367" y="1726404"/>
            <a:ext cx="951864" cy="952500"/>
            <a:chOff x="169333" y="1301750"/>
            <a:chExt cx="952500" cy="952500"/>
          </a:xfrm>
        </xdr:grpSpPr>
        <xdr:pic macro="[0]!Botao_Entrada">
          <xdr:nvPicPr>
            <xdr:cNvPr id="129" name="Imagem 128">
              <a:extLst>
                <a:ext uri="{FF2B5EF4-FFF2-40B4-BE49-F238E27FC236}">
                  <a16:creationId xmlns:a16="http://schemas.microsoft.com/office/drawing/2014/main" xmlns="" id="{00000000-0008-0000-0B00-00008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44604" y="1428747"/>
              <a:ext cx="801958" cy="645584"/>
            </a:xfrm>
            <a:prstGeom prst="rect">
              <a:avLst/>
            </a:prstGeom>
          </xdr:spPr>
        </xdr:pic>
        <xdr:sp macro="[0]!Botao_Entrada" textlink="">
          <xdr:nvSpPr>
            <xdr:cNvPr id="130" name="Oval 129">
              <a:extLst>
                <a:ext uri="{FF2B5EF4-FFF2-40B4-BE49-F238E27FC236}">
                  <a16:creationId xmlns:a16="http://schemas.microsoft.com/office/drawing/2014/main" xmlns="" id="{00000000-0008-0000-0B00-000082000000}"/>
                </a:ext>
              </a:extLst>
            </xdr:cNvPr>
            <xdr:cNvSpPr/>
          </xdr:nvSpPr>
          <xdr:spPr>
            <a:xfrm>
              <a:off x="169333" y="1301750"/>
              <a:ext cx="952500" cy="952500"/>
            </a:xfrm>
            <a:prstGeom prst="ellipse">
              <a:avLst/>
            </a:prstGeom>
            <a:noFill/>
            <a:ln w="9525" cap="flat" cmpd="sng" algn="ctr">
              <a:solidFill>
                <a:schemeClr val="accent2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2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/>
            </a:p>
          </xdr:txBody>
        </xdr:sp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64</xdr:col>
      <xdr:colOff>0</xdr:colOff>
      <xdr:row>4</xdr:row>
      <xdr:rowOff>0</xdr:rowOff>
    </xdr:from>
    <xdr:ext cx="304800" cy="304800"/>
    <xdr:sp macro="" textlink="">
      <xdr:nvSpPr>
        <xdr:cNvPr id="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21850350" y="1552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64</xdr:col>
      <xdr:colOff>0</xdr:colOff>
      <xdr:row>4</xdr:row>
      <xdr:rowOff>0</xdr:rowOff>
    </xdr:from>
    <xdr:ext cx="304800" cy="304800"/>
    <xdr:sp macro="" textlink="">
      <xdr:nvSpPr>
        <xdr:cNvPr id="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218503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64</xdr:col>
      <xdr:colOff>0</xdr:colOff>
      <xdr:row>47</xdr:row>
      <xdr:rowOff>0</xdr:rowOff>
    </xdr:from>
    <xdr:ext cx="304800" cy="304800"/>
    <xdr:sp macro="" textlink="">
      <xdr:nvSpPr>
        <xdr:cNvPr id="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21850350" y="12515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64</xdr:col>
      <xdr:colOff>0</xdr:colOff>
      <xdr:row>47</xdr:row>
      <xdr:rowOff>0</xdr:rowOff>
    </xdr:from>
    <xdr:ext cx="304800" cy="304800"/>
    <xdr:sp macro="" textlink="">
      <xdr:nvSpPr>
        <xdr:cNvPr id="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21850350" y="1220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64</xdr:col>
      <xdr:colOff>0</xdr:colOff>
      <xdr:row>47</xdr:row>
      <xdr:rowOff>0</xdr:rowOff>
    </xdr:from>
    <xdr:ext cx="304800" cy="304800"/>
    <xdr:sp macro="" textlink="">
      <xdr:nvSpPr>
        <xdr:cNvPr id="9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21850350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64</xdr:col>
      <xdr:colOff>0</xdr:colOff>
      <xdr:row>4</xdr:row>
      <xdr:rowOff>0</xdr:rowOff>
    </xdr:from>
    <xdr:ext cx="304800" cy="304800"/>
    <xdr:sp macro="" textlink="">
      <xdr:nvSpPr>
        <xdr:cNvPr id="3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22000000}"/>
            </a:ext>
          </a:extLst>
        </xdr:cNvPr>
        <xdr:cNvSpPr>
          <a:spLocks noChangeAspect="1" noChangeArrowheads="1"/>
        </xdr:cNvSpPr>
      </xdr:nvSpPr>
      <xdr:spPr bwMode="auto">
        <a:xfrm>
          <a:off x="21850350" y="1552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64</xdr:col>
      <xdr:colOff>0</xdr:colOff>
      <xdr:row>4</xdr:row>
      <xdr:rowOff>0</xdr:rowOff>
    </xdr:from>
    <xdr:ext cx="304800" cy="304800"/>
    <xdr:sp macro="" textlink="">
      <xdr:nvSpPr>
        <xdr:cNvPr id="3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23000000}"/>
            </a:ext>
          </a:extLst>
        </xdr:cNvPr>
        <xdr:cNvSpPr>
          <a:spLocks noChangeAspect="1" noChangeArrowheads="1"/>
        </xdr:cNvSpPr>
      </xdr:nvSpPr>
      <xdr:spPr bwMode="auto">
        <a:xfrm>
          <a:off x="218503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64</xdr:col>
      <xdr:colOff>0</xdr:colOff>
      <xdr:row>46</xdr:row>
      <xdr:rowOff>0</xdr:rowOff>
    </xdr:from>
    <xdr:ext cx="304800" cy="304800"/>
    <xdr:sp macro="" textlink="">
      <xdr:nvSpPr>
        <xdr:cNvPr id="3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24000000}"/>
            </a:ext>
          </a:extLst>
        </xdr:cNvPr>
        <xdr:cNvSpPr>
          <a:spLocks noChangeAspect="1" noChangeArrowheads="1"/>
        </xdr:cNvSpPr>
      </xdr:nvSpPr>
      <xdr:spPr bwMode="auto">
        <a:xfrm>
          <a:off x="21850350" y="1170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64</xdr:col>
      <xdr:colOff>0</xdr:colOff>
      <xdr:row>46</xdr:row>
      <xdr:rowOff>0</xdr:rowOff>
    </xdr:from>
    <xdr:ext cx="304800" cy="304800"/>
    <xdr:sp macro="" textlink="">
      <xdr:nvSpPr>
        <xdr:cNvPr id="3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25000000}"/>
            </a:ext>
          </a:extLst>
        </xdr:cNvPr>
        <xdr:cNvSpPr>
          <a:spLocks noChangeAspect="1" noChangeArrowheads="1"/>
        </xdr:cNvSpPr>
      </xdr:nvSpPr>
      <xdr:spPr bwMode="auto">
        <a:xfrm>
          <a:off x="21850350" y="1170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64</xdr:col>
      <xdr:colOff>0</xdr:colOff>
      <xdr:row>46</xdr:row>
      <xdr:rowOff>0</xdr:rowOff>
    </xdr:from>
    <xdr:ext cx="304800" cy="304800"/>
    <xdr:sp macro="" textlink="">
      <xdr:nvSpPr>
        <xdr:cNvPr id="41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29000000}"/>
            </a:ext>
          </a:extLst>
        </xdr:cNvPr>
        <xdr:cNvSpPr>
          <a:spLocks noChangeAspect="1" noChangeArrowheads="1"/>
        </xdr:cNvSpPr>
      </xdr:nvSpPr>
      <xdr:spPr bwMode="auto">
        <a:xfrm>
          <a:off x="21926550" y="1170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63</xdr:col>
      <xdr:colOff>0</xdr:colOff>
      <xdr:row>4</xdr:row>
      <xdr:rowOff>0</xdr:rowOff>
    </xdr:from>
    <xdr:ext cx="304800" cy="304800"/>
    <xdr:sp macro="" textlink="">
      <xdr:nvSpPr>
        <xdr:cNvPr id="10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69000000}"/>
            </a:ext>
          </a:extLst>
        </xdr:cNvPr>
        <xdr:cNvSpPr>
          <a:spLocks noChangeAspect="1" noChangeArrowheads="1"/>
        </xdr:cNvSpPr>
      </xdr:nvSpPr>
      <xdr:spPr bwMode="auto">
        <a:xfrm>
          <a:off x="1996440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63</xdr:col>
      <xdr:colOff>0</xdr:colOff>
      <xdr:row>4</xdr:row>
      <xdr:rowOff>0</xdr:rowOff>
    </xdr:from>
    <xdr:ext cx="304800" cy="304800"/>
    <xdr:sp macro="" textlink="">
      <xdr:nvSpPr>
        <xdr:cNvPr id="10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6A000000}"/>
            </a:ext>
          </a:extLst>
        </xdr:cNvPr>
        <xdr:cNvSpPr>
          <a:spLocks noChangeAspect="1" noChangeArrowheads="1"/>
        </xdr:cNvSpPr>
      </xdr:nvSpPr>
      <xdr:spPr bwMode="auto">
        <a:xfrm>
          <a:off x="1996440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63</xdr:col>
      <xdr:colOff>0</xdr:colOff>
      <xdr:row>4</xdr:row>
      <xdr:rowOff>0</xdr:rowOff>
    </xdr:from>
    <xdr:ext cx="304800" cy="304800"/>
    <xdr:sp macro="" textlink="">
      <xdr:nvSpPr>
        <xdr:cNvPr id="10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6B000000}"/>
            </a:ext>
          </a:extLst>
        </xdr:cNvPr>
        <xdr:cNvSpPr>
          <a:spLocks noChangeAspect="1" noChangeArrowheads="1"/>
        </xdr:cNvSpPr>
      </xdr:nvSpPr>
      <xdr:spPr bwMode="auto">
        <a:xfrm>
          <a:off x="1996440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63</xdr:col>
      <xdr:colOff>0</xdr:colOff>
      <xdr:row>4</xdr:row>
      <xdr:rowOff>0</xdr:rowOff>
    </xdr:from>
    <xdr:ext cx="304800" cy="304800"/>
    <xdr:sp macro="" textlink="">
      <xdr:nvSpPr>
        <xdr:cNvPr id="10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6C000000}"/>
            </a:ext>
          </a:extLst>
        </xdr:cNvPr>
        <xdr:cNvSpPr>
          <a:spLocks noChangeAspect="1" noChangeArrowheads="1"/>
        </xdr:cNvSpPr>
      </xdr:nvSpPr>
      <xdr:spPr bwMode="auto">
        <a:xfrm>
          <a:off x="1996440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11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70000000}"/>
            </a:ext>
          </a:extLst>
        </xdr:cNvPr>
        <xdr:cNvSpPr>
          <a:spLocks noChangeAspect="1" noChangeArrowheads="1"/>
        </xdr:cNvSpPr>
      </xdr:nvSpPr>
      <xdr:spPr bwMode="auto">
        <a:xfrm>
          <a:off x="1996440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11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71000000}"/>
            </a:ext>
          </a:extLst>
        </xdr:cNvPr>
        <xdr:cNvSpPr>
          <a:spLocks noChangeAspect="1" noChangeArrowheads="1"/>
        </xdr:cNvSpPr>
      </xdr:nvSpPr>
      <xdr:spPr bwMode="auto">
        <a:xfrm>
          <a:off x="1996440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11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72000000}"/>
            </a:ext>
          </a:extLst>
        </xdr:cNvPr>
        <xdr:cNvSpPr>
          <a:spLocks noChangeAspect="1" noChangeArrowheads="1"/>
        </xdr:cNvSpPr>
      </xdr:nvSpPr>
      <xdr:spPr bwMode="auto">
        <a:xfrm>
          <a:off x="1996440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11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73000000}"/>
            </a:ext>
          </a:extLst>
        </xdr:cNvPr>
        <xdr:cNvSpPr>
          <a:spLocks noChangeAspect="1" noChangeArrowheads="1"/>
        </xdr:cNvSpPr>
      </xdr:nvSpPr>
      <xdr:spPr bwMode="auto">
        <a:xfrm>
          <a:off x="1996440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2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9573875" y="257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2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9573875" y="257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2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9573875" y="257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2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9573875" y="257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5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37000000}"/>
            </a:ext>
          </a:extLst>
        </xdr:cNvPr>
        <xdr:cNvSpPr>
          <a:spLocks noChangeAspect="1" noChangeArrowheads="1"/>
        </xdr:cNvSpPr>
      </xdr:nvSpPr>
      <xdr:spPr bwMode="auto">
        <a:xfrm>
          <a:off x="22945725" y="20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5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38000000}"/>
            </a:ext>
          </a:extLst>
        </xdr:cNvPr>
        <xdr:cNvSpPr>
          <a:spLocks noChangeAspect="1" noChangeArrowheads="1"/>
        </xdr:cNvSpPr>
      </xdr:nvSpPr>
      <xdr:spPr bwMode="auto">
        <a:xfrm>
          <a:off x="22945725" y="20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57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39000000}"/>
            </a:ext>
          </a:extLst>
        </xdr:cNvPr>
        <xdr:cNvSpPr>
          <a:spLocks noChangeAspect="1" noChangeArrowheads="1"/>
        </xdr:cNvSpPr>
      </xdr:nvSpPr>
      <xdr:spPr bwMode="auto">
        <a:xfrm>
          <a:off x="22945725" y="1168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5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3A000000}"/>
            </a:ext>
          </a:extLst>
        </xdr:cNvPr>
        <xdr:cNvSpPr>
          <a:spLocks noChangeAspect="1" noChangeArrowheads="1"/>
        </xdr:cNvSpPr>
      </xdr:nvSpPr>
      <xdr:spPr bwMode="auto">
        <a:xfrm>
          <a:off x="22945725" y="1168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59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3B000000}"/>
            </a:ext>
          </a:extLst>
        </xdr:cNvPr>
        <xdr:cNvSpPr>
          <a:spLocks noChangeAspect="1" noChangeArrowheads="1"/>
        </xdr:cNvSpPr>
      </xdr:nvSpPr>
      <xdr:spPr bwMode="auto">
        <a:xfrm>
          <a:off x="22945725" y="1168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6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3C000000}"/>
            </a:ext>
          </a:extLst>
        </xdr:cNvPr>
        <xdr:cNvSpPr>
          <a:spLocks noChangeAspect="1" noChangeArrowheads="1"/>
        </xdr:cNvSpPr>
      </xdr:nvSpPr>
      <xdr:spPr bwMode="auto">
        <a:xfrm>
          <a:off x="22945725" y="20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6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3D000000}"/>
            </a:ext>
          </a:extLst>
        </xdr:cNvPr>
        <xdr:cNvSpPr>
          <a:spLocks noChangeAspect="1" noChangeArrowheads="1"/>
        </xdr:cNvSpPr>
      </xdr:nvSpPr>
      <xdr:spPr bwMode="auto">
        <a:xfrm>
          <a:off x="22945725" y="20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6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3E000000}"/>
            </a:ext>
          </a:extLst>
        </xdr:cNvPr>
        <xdr:cNvSpPr>
          <a:spLocks noChangeAspect="1" noChangeArrowheads="1"/>
        </xdr:cNvSpPr>
      </xdr:nvSpPr>
      <xdr:spPr bwMode="auto">
        <a:xfrm>
          <a:off x="22945725" y="1168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6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3F000000}"/>
            </a:ext>
          </a:extLst>
        </xdr:cNvPr>
        <xdr:cNvSpPr>
          <a:spLocks noChangeAspect="1" noChangeArrowheads="1"/>
        </xdr:cNvSpPr>
      </xdr:nvSpPr>
      <xdr:spPr bwMode="auto">
        <a:xfrm>
          <a:off x="22945725" y="1168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6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40000000}"/>
            </a:ext>
          </a:extLst>
        </xdr:cNvPr>
        <xdr:cNvSpPr>
          <a:spLocks noChangeAspect="1" noChangeArrowheads="1"/>
        </xdr:cNvSpPr>
      </xdr:nvSpPr>
      <xdr:spPr bwMode="auto">
        <a:xfrm>
          <a:off x="22945725" y="1168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6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41000000}"/>
            </a:ext>
          </a:extLst>
        </xdr:cNvPr>
        <xdr:cNvSpPr>
          <a:spLocks noChangeAspect="1" noChangeArrowheads="1"/>
        </xdr:cNvSpPr>
      </xdr:nvSpPr>
      <xdr:spPr bwMode="auto">
        <a:xfrm>
          <a:off x="22945725" y="20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6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42000000}"/>
            </a:ext>
          </a:extLst>
        </xdr:cNvPr>
        <xdr:cNvSpPr>
          <a:spLocks noChangeAspect="1" noChangeArrowheads="1"/>
        </xdr:cNvSpPr>
      </xdr:nvSpPr>
      <xdr:spPr bwMode="auto">
        <a:xfrm>
          <a:off x="22945725" y="20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47</xdr:row>
      <xdr:rowOff>0</xdr:rowOff>
    </xdr:from>
    <xdr:ext cx="304800" cy="304800"/>
    <xdr:sp macro="" textlink="">
      <xdr:nvSpPr>
        <xdr:cNvPr id="67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43000000}"/>
            </a:ext>
          </a:extLst>
        </xdr:cNvPr>
        <xdr:cNvSpPr>
          <a:spLocks noChangeAspect="1" noChangeArrowheads="1"/>
        </xdr:cNvSpPr>
      </xdr:nvSpPr>
      <xdr:spPr bwMode="auto">
        <a:xfrm>
          <a:off x="22945725" y="11934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47</xdr:row>
      <xdr:rowOff>0</xdr:rowOff>
    </xdr:from>
    <xdr:ext cx="304800" cy="304800"/>
    <xdr:sp macro="" textlink="">
      <xdr:nvSpPr>
        <xdr:cNvPr id="6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44000000}"/>
            </a:ext>
          </a:extLst>
        </xdr:cNvPr>
        <xdr:cNvSpPr>
          <a:spLocks noChangeAspect="1" noChangeArrowheads="1"/>
        </xdr:cNvSpPr>
      </xdr:nvSpPr>
      <xdr:spPr bwMode="auto">
        <a:xfrm>
          <a:off x="22945725" y="11934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47</xdr:row>
      <xdr:rowOff>0</xdr:rowOff>
    </xdr:from>
    <xdr:ext cx="304800" cy="304800"/>
    <xdr:sp macro="" textlink="">
      <xdr:nvSpPr>
        <xdr:cNvPr id="69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45000000}"/>
            </a:ext>
          </a:extLst>
        </xdr:cNvPr>
        <xdr:cNvSpPr>
          <a:spLocks noChangeAspect="1" noChangeArrowheads="1"/>
        </xdr:cNvSpPr>
      </xdr:nvSpPr>
      <xdr:spPr bwMode="auto">
        <a:xfrm>
          <a:off x="22945725" y="11934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7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46000000}"/>
            </a:ext>
          </a:extLst>
        </xdr:cNvPr>
        <xdr:cNvSpPr>
          <a:spLocks noChangeAspect="1" noChangeArrowheads="1"/>
        </xdr:cNvSpPr>
      </xdr:nvSpPr>
      <xdr:spPr bwMode="auto">
        <a:xfrm>
          <a:off x="22945725" y="20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7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47000000}"/>
            </a:ext>
          </a:extLst>
        </xdr:cNvPr>
        <xdr:cNvSpPr>
          <a:spLocks noChangeAspect="1" noChangeArrowheads="1"/>
        </xdr:cNvSpPr>
      </xdr:nvSpPr>
      <xdr:spPr bwMode="auto">
        <a:xfrm>
          <a:off x="22945725" y="20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7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48000000}"/>
            </a:ext>
          </a:extLst>
        </xdr:cNvPr>
        <xdr:cNvSpPr>
          <a:spLocks noChangeAspect="1" noChangeArrowheads="1"/>
        </xdr:cNvSpPr>
      </xdr:nvSpPr>
      <xdr:spPr bwMode="auto">
        <a:xfrm>
          <a:off x="22945725" y="1168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7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49000000}"/>
            </a:ext>
          </a:extLst>
        </xdr:cNvPr>
        <xdr:cNvSpPr>
          <a:spLocks noChangeAspect="1" noChangeArrowheads="1"/>
        </xdr:cNvSpPr>
      </xdr:nvSpPr>
      <xdr:spPr bwMode="auto">
        <a:xfrm>
          <a:off x="22945725" y="1168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7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4A000000}"/>
            </a:ext>
          </a:extLst>
        </xdr:cNvPr>
        <xdr:cNvSpPr>
          <a:spLocks noChangeAspect="1" noChangeArrowheads="1"/>
        </xdr:cNvSpPr>
      </xdr:nvSpPr>
      <xdr:spPr bwMode="auto">
        <a:xfrm>
          <a:off x="22945725" y="1168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7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4B000000}"/>
            </a:ext>
          </a:extLst>
        </xdr:cNvPr>
        <xdr:cNvSpPr>
          <a:spLocks noChangeAspect="1" noChangeArrowheads="1"/>
        </xdr:cNvSpPr>
      </xdr:nvSpPr>
      <xdr:spPr bwMode="auto">
        <a:xfrm>
          <a:off x="22659975" y="20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7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4C000000}"/>
            </a:ext>
          </a:extLst>
        </xdr:cNvPr>
        <xdr:cNvSpPr>
          <a:spLocks noChangeAspect="1" noChangeArrowheads="1"/>
        </xdr:cNvSpPr>
      </xdr:nvSpPr>
      <xdr:spPr bwMode="auto">
        <a:xfrm>
          <a:off x="22659975" y="20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10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65000000}"/>
            </a:ext>
          </a:extLst>
        </xdr:cNvPr>
        <xdr:cNvSpPr>
          <a:spLocks noChangeAspect="1" noChangeArrowheads="1"/>
        </xdr:cNvSpPr>
      </xdr:nvSpPr>
      <xdr:spPr bwMode="auto">
        <a:xfrm>
          <a:off x="22659975" y="20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10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66000000}"/>
            </a:ext>
          </a:extLst>
        </xdr:cNvPr>
        <xdr:cNvSpPr>
          <a:spLocks noChangeAspect="1" noChangeArrowheads="1"/>
        </xdr:cNvSpPr>
      </xdr:nvSpPr>
      <xdr:spPr bwMode="auto">
        <a:xfrm>
          <a:off x="22659975" y="20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10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67000000}"/>
            </a:ext>
          </a:extLst>
        </xdr:cNvPr>
        <xdr:cNvSpPr>
          <a:spLocks noChangeAspect="1" noChangeArrowheads="1"/>
        </xdr:cNvSpPr>
      </xdr:nvSpPr>
      <xdr:spPr bwMode="auto">
        <a:xfrm>
          <a:off x="18678525" y="20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10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68000000}"/>
            </a:ext>
          </a:extLst>
        </xdr:cNvPr>
        <xdr:cNvSpPr>
          <a:spLocks noChangeAspect="1" noChangeArrowheads="1"/>
        </xdr:cNvSpPr>
      </xdr:nvSpPr>
      <xdr:spPr bwMode="auto">
        <a:xfrm>
          <a:off x="18678525" y="20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10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6D000000}"/>
            </a:ext>
          </a:extLst>
        </xdr:cNvPr>
        <xdr:cNvSpPr>
          <a:spLocks noChangeAspect="1" noChangeArrowheads="1"/>
        </xdr:cNvSpPr>
      </xdr:nvSpPr>
      <xdr:spPr bwMode="auto">
        <a:xfrm>
          <a:off x="18678525" y="20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110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6E000000}"/>
            </a:ext>
          </a:extLst>
        </xdr:cNvPr>
        <xdr:cNvSpPr>
          <a:spLocks noChangeAspect="1" noChangeArrowheads="1"/>
        </xdr:cNvSpPr>
      </xdr:nvSpPr>
      <xdr:spPr bwMode="auto">
        <a:xfrm>
          <a:off x="18678525" y="20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16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A7000000}"/>
            </a:ext>
          </a:extLst>
        </xdr:cNvPr>
        <xdr:cNvSpPr>
          <a:spLocks noChangeAspect="1" noChangeArrowheads="1"/>
        </xdr:cNvSpPr>
      </xdr:nvSpPr>
      <xdr:spPr bwMode="auto">
        <a:xfrm>
          <a:off x="18678525" y="159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16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A8000000}"/>
            </a:ext>
          </a:extLst>
        </xdr:cNvPr>
        <xdr:cNvSpPr>
          <a:spLocks noChangeAspect="1" noChangeArrowheads="1"/>
        </xdr:cNvSpPr>
      </xdr:nvSpPr>
      <xdr:spPr bwMode="auto">
        <a:xfrm>
          <a:off x="18678525" y="159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61</xdr:col>
      <xdr:colOff>0</xdr:colOff>
      <xdr:row>4</xdr:row>
      <xdr:rowOff>0</xdr:rowOff>
    </xdr:from>
    <xdr:ext cx="304800" cy="304800"/>
    <xdr:sp macro="" textlink="">
      <xdr:nvSpPr>
        <xdr:cNvPr id="8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53000000}"/>
            </a:ext>
          </a:extLst>
        </xdr:cNvPr>
        <xdr:cNvSpPr>
          <a:spLocks noChangeAspect="1" noChangeArrowheads="1"/>
        </xdr:cNvSpPr>
      </xdr:nvSpPr>
      <xdr:spPr bwMode="auto">
        <a:xfrm>
          <a:off x="17859375" y="159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61</xdr:col>
      <xdr:colOff>0</xdr:colOff>
      <xdr:row>4</xdr:row>
      <xdr:rowOff>0</xdr:rowOff>
    </xdr:from>
    <xdr:ext cx="304800" cy="304800"/>
    <xdr:sp macro="" textlink="">
      <xdr:nvSpPr>
        <xdr:cNvPr id="8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54000000}"/>
            </a:ext>
          </a:extLst>
        </xdr:cNvPr>
        <xdr:cNvSpPr>
          <a:spLocks noChangeAspect="1" noChangeArrowheads="1"/>
        </xdr:cNvSpPr>
      </xdr:nvSpPr>
      <xdr:spPr bwMode="auto">
        <a:xfrm>
          <a:off x="17859375" y="159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61</xdr:col>
      <xdr:colOff>0</xdr:colOff>
      <xdr:row>4</xdr:row>
      <xdr:rowOff>0</xdr:rowOff>
    </xdr:from>
    <xdr:ext cx="304800" cy="304800"/>
    <xdr:sp macro="" textlink="">
      <xdr:nvSpPr>
        <xdr:cNvPr id="8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55000000}"/>
            </a:ext>
          </a:extLst>
        </xdr:cNvPr>
        <xdr:cNvSpPr>
          <a:spLocks noChangeAspect="1" noChangeArrowheads="1"/>
        </xdr:cNvSpPr>
      </xdr:nvSpPr>
      <xdr:spPr bwMode="auto">
        <a:xfrm>
          <a:off x="17859375" y="159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61</xdr:col>
      <xdr:colOff>0</xdr:colOff>
      <xdr:row>4</xdr:row>
      <xdr:rowOff>0</xdr:rowOff>
    </xdr:from>
    <xdr:ext cx="304800" cy="304800"/>
    <xdr:sp macro="" textlink="">
      <xdr:nvSpPr>
        <xdr:cNvPr id="8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56000000}"/>
            </a:ext>
          </a:extLst>
        </xdr:cNvPr>
        <xdr:cNvSpPr>
          <a:spLocks noChangeAspect="1" noChangeArrowheads="1"/>
        </xdr:cNvSpPr>
      </xdr:nvSpPr>
      <xdr:spPr bwMode="auto">
        <a:xfrm>
          <a:off x="17859375" y="159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29</xdr:row>
      <xdr:rowOff>0</xdr:rowOff>
    </xdr:from>
    <xdr:ext cx="304800" cy="304800"/>
    <xdr:sp macro="" textlink="">
      <xdr:nvSpPr>
        <xdr:cNvPr id="8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57000000}"/>
            </a:ext>
          </a:extLst>
        </xdr:cNvPr>
        <xdr:cNvSpPr>
          <a:spLocks noChangeAspect="1" noChangeArrowheads="1"/>
        </xdr:cNvSpPr>
      </xdr:nvSpPr>
      <xdr:spPr bwMode="auto">
        <a:xfrm>
          <a:off x="13877925" y="731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29</xdr:row>
      <xdr:rowOff>0</xdr:rowOff>
    </xdr:from>
    <xdr:ext cx="304800" cy="304800"/>
    <xdr:sp macro="" textlink="">
      <xdr:nvSpPr>
        <xdr:cNvPr id="8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58000000}"/>
            </a:ext>
          </a:extLst>
        </xdr:cNvPr>
        <xdr:cNvSpPr>
          <a:spLocks noChangeAspect="1" noChangeArrowheads="1"/>
        </xdr:cNvSpPr>
      </xdr:nvSpPr>
      <xdr:spPr bwMode="auto">
        <a:xfrm>
          <a:off x="13877925" y="731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9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5C000000}"/>
            </a:ext>
          </a:extLst>
        </xdr:cNvPr>
        <xdr:cNvSpPr>
          <a:spLocks noChangeAspect="1" noChangeArrowheads="1"/>
        </xdr:cNvSpPr>
      </xdr:nvSpPr>
      <xdr:spPr bwMode="auto">
        <a:xfrm>
          <a:off x="189547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9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5D000000}"/>
            </a:ext>
          </a:extLst>
        </xdr:cNvPr>
        <xdr:cNvSpPr>
          <a:spLocks noChangeAspect="1" noChangeArrowheads="1"/>
        </xdr:cNvSpPr>
      </xdr:nvSpPr>
      <xdr:spPr bwMode="auto">
        <a:xfrm>
          <a:off x="189547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9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5E000000}"/>
            </a:ext>
          </a:extLst>
        </xdr:cNvPr>
        <xdr:cNvSpPr>
          <a:spLocks noChangeAspect="1" noChangeArrowheads="1"/>
        </xdr:cNvSpPr>
      </xdr:nvSpPr>
      <xdr:spPr bwMode="auto">
        <a:xfrm>
          <a:off x="18954750" y="1076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9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5F000000}"/>
            </a:ext>
          </a:extLst>
        </xdr:cNvPr>
        <xdr:cNvSpPr>
          <a:spLocks noChangeAspect="1" noChangeArrowheads="1"/>
        </xdr:cNvSpPr>
      </xdr:nvSpPr>
      <xdr:spPr bwMode="auto">
        <a:xfrm>
          <a:off x="18954750" y="1076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9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60000000}"/>
            </a:ext>
          </a:extLst>
        </xdr:cNvPr>
        <xdr:cNvSpPr>
          <a:spLocks noChangeAspect="1" noChangeArrowheads="1"/>
        </xdr:cNvSpPr>
      </xdr:nvSpPr>
      <xdr:spPr bwMode="auto">
        <a:xfrm>
          <a:off x="18954750" y="1076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97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61000000}"/>
            </a:ext>
          </a:extLst>
        </xdr:cNvPr>
        <xdr:cNvSpPr>
          <a:spLocks noChangeAspect="1" noChangeArrowheads="1"/>
        </xdr:cNvSpPr>
      </xdr:nvSpPr>
      <xdr:spPr bwMode="auto">
        <a:xfrm>
          <a:off x="189547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9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62000000}"/>
            </a:ext>
          </a:extLst>
        </xdr:cNvPr>
        <xdr:cNvSpPr>
          <a:spLocks noChangeAspect="1" noChangeArrowheads="1"/>
        </xdr:cNvSpPr>
      </xdr:nvSpPr>
      <xdr:spPr bwMode="auto">
        <a:xfrm>
          <a:off x="189547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99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63000000}"/>
            </a:ext>
          </a:extLst>
        </xdr:cNvPr>
        <xdr:cNvSpPr>
          <a:spLocks noChangeAspect="1" noChangeArrowheads="1"/>
        </xdr:cNvSpPr>
      </xdr:nvSpPr>
      <xdr:spPr bwMode="auto">
        <a:xfrm>
          <a:off x="18954750" y="1076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100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64000000}"/>
            </a:ext>
          </a:extLst>
        </xdr:cNvPr>
        <xdr:cNvSpPr>
          <a:spLocks noChangeAspect="1" noChangeArrowheads="1"/>
        </xdr:cNvSpPr>
      </xdr:nvSpPr>
      <xdr:spPr bwMode="auto">
        <a:xfrm>
          <a:off x="18954750" y="1076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111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6F000000}"/>
            </a:ext>
          </a:extLst>
        </xdr:cNvPr>
        <xdr:cNvSpPr>
          <a:spLocks noChangeAspect="1" noChangeArrowheads="1"/>
        </xdr:cNvSpPr>
      </xdr:nvSpPr>
      <xdr:spPr bwMode="auto">
        <a:xfrm>
          <a:off x="18954750" y="1076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11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74000000}"/>
            </a:ext>
          </a:extLst>
        </xdr:cNvPr>
        <xdr:cNvSpPr>
          <a:spLocks noChangeAspect="1" noChangeArrowheads="1"/>
        </xdr:cNvSpPr>
      </xdr:nvSpPr>
      <xdr:spPr bwMode="auto">
        <a:xfrm>
          <a:off x="189547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11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75000000}"/>
            </a:ext>
          </a:extLst>
        </xdr:cNvPr>
        <xdr:cNvSpPr>
          <a:spLocks noChangeAspect="1" noChangeArrowheads="1"/>
        </xdr:cNvSpPr>
      </xdr:nvSpPr>
      <xdr:spPr bwMode="auto">
        <a:xfrm>
          <a:off x="189547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47</xdr:row>
      <xdr:rowOff>0</xdr:rowOff>
    </xdr:from>
    <xdr:ext cx="304800" cy="304800"/>
    <xdr:sp macro="" textlink="">
      <xdr:nvSpPr>
        <xdr:cNvPr id="11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76000000}"/>
            </a:ext>
          </a:extLst>
        </xdr:cNvPr>
        <xdr:cNvSpPr>
          <a:spLocks noChangeAspect="1" noChangeArrowheads="1"/>
        </xdr:cNvSpPr>
      </xdr:nvSpPr>
      <xdr:spPr bwMode="auto">
        <a:xfrm>
          <a:off x="1895475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47</xdr:row>
      <xdr:rowOff>0</xdr:rowOff>
    </xdr:from>
    <xdr:ext cx="304800" cy="304800"/>
    <xdr:sp macro="" textlink="">
      <xdr:nvSpPr>
        <xdr:cNvPr id="11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77000000}"/>
            </a:ext>
          </a:extLst>
        </xdr:cNvPr>
        <xdr:cNvSpPr>
          <a:spLocks noChangeAspect="1" noChangeArrowheads="1"/>
        </xdr:cNvSpPr>
      </xdr:nvSpPr>
      <xdr:spPr bwMode="auto">
        <a:xfrm>
          <a:off x="1895475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47</xdr:row>
      <xdr:rowOff>0</xdr:rowOff>
    </xdr:from>
    <xdr:ext cx="304800" cy="304800"/>
    <xdr:sp macro="" textlink="">
      <xdr:nvSpPr>
        <xdr:cNvPr id="12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78000000}"/>
            </a:ext>
          </a:extLst>
        </xdr:cNvPr>
        <xdr:cNvSpPr>
          <a:spLocks noChangeAspect="1" noChangeArrowheads="1"/>
        </xdr:cNvSpPr>
      </xdr:nvSpPr>
      <xdr:spPr bwMode="auto">
        <a:xfrm>
          <a:off x="1895475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121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79000000}"/>
            </a:ext>
          </a:extLst>
        </xdr:cNvPr>
        <xdr:cNvSpPr>
          <a:spLocks noChangeAspect="1" noChangeArrowheads="1"/>
        </xdr:cNvSpPr>
      </xdr:nvSpPr>
      <xdr:spPr bwMode="auto">
        <a:xfrm>
          <a:off x="189547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12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7A000000}"/>
            </a:ext>
          </a:extLst>
        </xdr:cNvPr>
        <xdr:cNvSpPr>
          <a:spLocks noChangeAspect="1" noChangeArrowheads="1"/>
        </xdr:cNvSpPr>
      </xdr:nvSpPr>
      <xdr:spPr bwMode="auto">
        <a:xfrm>
          <a:off x="189547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12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7B000000}"/>
            </a:ext>
          </a:extLst>
        </xdr:cNvPr>
        <xdr:cNvSpPr>
          <a:spLocks noChangeAspect="1" noChangeArrowheads="1"/>
        </xdr:cNvSpPr>
      </xdr:nvSpPr>
      <xdr:spPr bwMode="auto">
        <a:xfrm>
          <a:off x="18954750" y="1076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12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7C000000}"/>
            </a:ext>
          </a:extLst>
        </xdr:cNvPr>
        <xdr:cNvSpPr>
          <a:spLocks noChangeAspect="1" noChangeArrowheads="1"/>
        </xdr:cNvSpPr>
      </xdr:nvSpPr>
      <xdr:spPr bwMode="auto">
        <a:xfrm>
          <a:off x="18954750" y="1076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12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7D000000}"/>
            </a:ext>
          </a:extLst>
        </xdr:cNvPr>
        <xdr:cNvSpPr>
          <a:spLocks noChangeAspect="1" noChangeArrowheads="1"/>
        </xdr:cNvSpPr>
      </xdr:nvSpPr>
      <xdr:spPr bwMode="auto">
        <a:xfrm>
          <a:off x="18954750" y="1076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61</xdr:col>
      <xdr:colOff>0</xdr:colOff>
      <xdr:row>4</xdr:row>
      <xdr:rowOff>0</xdr:rowOff>
    </xdr:from>
    <xdr:ext cx="304800" cy="304800"/>
    <xdr:sp macro="" textlink="">
      <xdr:nvSpPr>
        <xdr:cNvPr id="12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7E000000}"/>
            </a:ext>
          </a:extLst>
        </xdr:cNvPr>
        <xdr:cNvSpPr>
          <a:spLocks noChangeAspect="1" noChangeArrowheads="1"/>
        </xdr:cNvSpPr>
      </xdr:nvSpPr>
      <xdr:spPr bwMode="auto">
        <a:xfrm>
          <a:off x="186690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61</xdr:col>
      <xdr:colOff>0</xdr:colOff>
      <xdr:row>4</xdr:row>
      <xdr:rowOff>0</xdr:rowOff>
    </xdr:from>
    <xdr:ext cx="304800" cy="304800"/>
    <xdr:sp macro="" textlink="">
      <xdr:nvSpPr>
        <xdr:cNvPr id="12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7F000000}"/>
            </a:ext>
          </a:extLst>
        </xdr:cNvPr>
        <xdr:cNvSpPr>
          <a:spLocks noChangeAspect="1" noChangeArrowheads="1"/>
        </xdr:cNvSpPr>
      </xdr:nvSpPr>
      <xdr:spPr bwMode="auto">
        <a:xfrm>
          <a:off x="186690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61</xdr:col>
      <xdr:colOff>0</xdr:colOff>
      <xdr:row>4</xdr:row>
      <xdr:rowOff>0</xdr:rowOff>
    </xdr:from>
    <xdr:ext cx="304800" cy="304800"/>
    <xdr:sp macro="" textlink="">
      <xdr:nvSpPr>
        <xdr:cNvPr id="150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96000000}"/>
            </a:ext>
          </a:extLst>
        </xdr:cNvPr>
        <xdr:cNvSpPr>
          <a:spLocks noChangeAspect="1" noChangeArrowheads="1"/>
        </xdr:cNvSpPr>
      </xdr:nvSpPr>
      <xdr:spPr bwMode="auto">
        <a:xfrm>
          <a:off x="186690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61</xdr:col>
      <xdr:colOff>0</xdr:colOff>
      <xdr:row>4</xdr:row>
      <xdr:rowOff>0</xdr:rowOff>
    </xdr:from>
    <xdr:ext cx="304800" cy="304800"/>
    <xdr:sp macro="" textlink="">
      <xdr:nvSpPr>
        <xdr:cNvPr id="15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97000000}"/>
            </a:ext>
          </a:extLst>
        </xdr:cNvPr>
        <xdr:cNvSpPr>
          <a:spLocks noChangeAspect="1" noChangeArrowheads="1"/>
        </xdr:cNvSpPr>
      </xdr:nvSpPr>
      <xdr:spPr bwMode="auto">
        <a:xfrm>
          <a:off x="186690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29</xdr:row>
      <xdr:rowOff>0</xdr:rowOff>
    </xdr:from>
    <xdr:ext cx="304800" cy="304800"/>
    <xdr:sp macro="" textlink="">
      <xdr:nvSpPr>
        <xdr:cNvPr id="15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98000000}"/>
            </a:ext>
          </a:extLst>
        </xdr:cNvPr>
        <xdr:cNvSpPr>
          <a:spLocks noChangeAspect="1" noChangeArrowheads="1"/>
        </xdr:cNvSpPr>
      </xdr:nvSpPr>
      <xdr:spPr bwMode="auto">
        <a:xfrm>
          <a:off x="14687550" y="7172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29</xdr:row>
      <xdr:rowOff>0</xdr:rowOff>
    </xdr:from>
    <xdr:ext cx="304800" cy="304800"/>
    <xdr:sp macro="" textlink="">
      <xdr:nvSpPr>
        <xdr:cNvPr id="15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99000000}"/>
            </a:ext>
          </a:extLst>
        </xdr:cNvPr>
        <xdr:cNvSpPr>
          <a:spLocks noChangeAspect="1" noChangeArrowheads="1"/>
        </xdr:cNvSpPr>
      </xdr:nvSpPr>
      <xdr:spPr bwMode="auto">
        <a:xfrm>
          <a:off x="14687550" y="7172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</xdr:row>
      <xdr:rowOff>0</xdr:rowOff>
    </xdr:from>
    <xdr:ext cx="304800" cy="304800"/>
    <xdr:sp macro="" textlink="">
      <xdr:nvSpPr>
        <xdr:cNvPr id="181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B500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</xdr:row>
      <xdr:rowOff>0</xdr:rowOff>
    </xdr:from>
    <xdr:ext cx="304800" cy="304800"/>
    <xdr:sp macro="" textlink="">
      <xdr:nvSpPr>
        <xdr:cNvPr id="18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B600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47</xdr:row>
      <xdr:rowOff>0</xdr:rowOff>
    </xdr:from>
    <xdr:ext cx="304800" cy="304800"/>
    <xdr:sp macro="" textlink="">
      <xdr:nvSpPr>
        <xdr:cNvPr id="18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B700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100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47</xdr:row>
      <xdr:rowOff>0</xdr:rowOff>
    </xdr:from>
    <xdr:ext cx="304800" cy="304800"/>
    <xdr:sp macro="" textlink="">
      <xdr:nvSpPr>
        <xdr:cNvPr id="18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B800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100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47</xdr:row>
      <xdr:rowOff>0</xdr:rowOff>
    </xdr:from>
    <xdr:ext cx="304800" cy="304800"/>
    <xdr:sp macro="" textlink="">
      <xdr:nvSpPr>
        <xdr:cNvPr id="18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B900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100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</xdr:row>
      <xdr:rowOff>0</xdr:rowOff>
    </xdr:from>
    <xdr:ext cx="304800" cy="304800"/>
    <xdr:sp macro="" textlink="">
      <xdr:nvSpPr>
        <xdr:cNvPr id="18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BA00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</xdr:row>
      <xdr:rowOff>0</xdr:rowOff>
    </xdr:from>
    <xdr:ext cx="304800" cy="304800"/>
    <xdr:sp macro="" textlink="">
      <xdr:nvSpPr>
        <xdr:cNvPr id="18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BB00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47</xdr:row>
      <xdr:rowOff>0</xdr:rowOff>
    </xdr:from>
    <xdr:ext cx="304800" cy="304800"/>
    <xdr:sp macro="" textlink="">
      <xdr:nvSpPr>
        <xdr:cNvPr id="18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BC00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100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47</xdr:row>
      <xdr:rowOff>0</xdr:rowOff>
    </xdr:from>
    <xdr:ext cx="304800" cy="304800"/>
    <xdr:sp macro="" textlink="">
      <xdr:nvSpPr>
        <xdr:cNvPr id="18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BD00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100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47</xdr:row>
      <xdr:rowOff>0</xdr:rowOff>
    </xdr:from>
    <xdr:ext cx="304800" cy="304800"/>
    <xdr:sp macro="" textlink="">
      <xdr:nvSpPr>
        <xdr:cNvPr id="19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BE00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100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</xdr:row>
      <xdr:rowOff>0</xdr:rowOff>
    </xdr:from>
    <xdr:ext cx="304800" cy="304800"/>
    <xdr:sp macro="" textlink="">
      <xdr:nvSpPr>
        <xdr:cNvPr id="191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BF00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</xdr:row>
      <xdr:rowOff>0</xdr:rowOff>
    </xdr:from>
    <xdr:ext cx="304800" cy="304800"/>
    <xdr:sp macro="" textlink="">
      <xdr:nvSpPr>
        <xdr:cNvPr id="19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C000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48</xdr:row>
      <xdr:rowOff>0</xdr:rowOff>
    </xdr:from>
    <xdr:ext cx="304800" cy="304800"/>
    <xdr:sp macro="" textlink="">
      <xdr:nvSpPr>
        <xdr:cNvPr id="19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C100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124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48</xdr:row>
      <xdr:rowOff>0</xdr:rowOff>
    </xdr:from>
    <xdr:ext cx="304800" cy="304800"/>
    <xdr:sp macro="" textlink="">
      <xdr:nvSpPr>
        <xdr:cNvPr id="19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C200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124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48</xdr:row>
      <xdr:rowOff>0</xdr:rowOff>
    </xdr:from>
    <xdr:ext cx="304800" cy="304800"/>
    <xdr:sp macro="" textlink="">
      <xdr:nvSpPr>
        <xdr:cNvPr id="19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C300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124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</xdr:row>
      <xdr:rowOff>0</xdr:rowOff>
    </xdr:from>
    <xdr:ext cx="304800" cy="304800"/>
    <xdr:sp macro="" textlink="">
      <xdr:nvSpPr>
        <xdr:cNvPr id="19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C400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</xdr:row>
      <xdr:rowOff>0</xdr:rowOff>
    </xdr:from>
    <xdr:ext cx="304800" cy="304800"/>
    <xdr:sp macro="" textlink="">
      <xdr:nvSpPr>
        <xdr:cNvPr id="19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C500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47</xdr:row>
      <xdr:rowOff>0</xdr:rowOff>
    </xdr:from>
    <xdr:ext cx="304800" cy="304800"/>
    <xdr:sp macro="" textlink="">
      <xdr:nvSpPr>
        <xdr:cNvPr id="19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C600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100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47</xdr:row>
      <xdr:rowOff>0</xdr:rowOff>
    </xdr:from>
    <xdr:ext cx="304800" cy="304800"/>
    <xdr:sp macro="" textlink="">
      <xdr:nvSpPr>
        <xdr:cNvPr id="19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C700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100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47</xdr:row>
      <xdr:rowOff>0</xdr:rowOff>
    </xdr:from>
    <xdr:ext cx="304800" cy="304800"/>
    <xdr:sp macro="" textlink="">
      <xdr:nvSpPr>
        <xdr:cNvPr id="20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C800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100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65</xdr:col>
      <xdr:colOff>0</xdr:colOff>
      <xdr:row>4</xdr:row>
      <xdr:rowOff>0</xdr:rowOff>
    </xdr:from>
    <xdr:ext cx="304800" cy="304800"/>
    <xdr:sp macro="" textlink="">
      <xdr:nvSpPr>
        <xdr:cNvPr id="20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C9000000}"/>
            </a:ext>
          </a:extLst>
        </xdr:cNvPr>
        <xdr:cNvSpPr>
          <a:spLocks noChangeAspect="1" noChangeArrowheads="1"/>
        </xdr:cNvSpPr>
      </xdr:nvSpPr>
      <xdr:spPr bwMode="auto">
        <a:xfrm>
          <a:off x="200025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65</xdr:col>
      <xdr:colOff>0</xdr:colOff>
      <xdr:row>4</xdr:row>
      <xdr:rowOff>0</xdr:rowOff>
    </xdr:from>
    <xdr:ext cx="304800" cy="304800"/>
    <xdr:sp macro="" textlink="">
      <xdr:nvSpPr>
        <xdr:cNvPr id="20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CA000000}"/>
            </a:ext>
          </a:extLst>
        </xdr:cNvPr>
        <xdr:cNvSpPr>
          <a:spLocks noChangeAspect="1" noChangeArrowheads="1"/>
        </xdr:cNvSpPr>
      </xdr:nvSpPr>
      <xdr:spPr bwMode="auto">
        <a:xfrm>
          <a:off x="200025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65</xdr:col>
      <xdr:colOff>0</xdr:colOff>
      <xdr:row>4</xdr:row>
      <xdr:rowOff>0</xdr:rowOff>
    </xdr:from>
    <xdr:ext cx="304800" cy="304800"/>
    <xdr:sp macro="" textlink="">
      <xdr:nvSpPr>
        <xdr:cNvPr id="20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CB000000}"/>
            </a:ext>
          </a:extLst>
        </xdr:cNvPr>
        <xdr:cNvSpPr>
          <a:spLocks noChangeAspect="1" noChangeArrowheads="1"/>
        </xdr:cNvSpPr>
      </xdr:nvSpPr>
      <xdr:spPr bwMode="auto">
        <a:xfrm>
          <a:off x="200025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65</xdr:col>
      <xdr:colOff>0</xdr:colOff>
      <xdr:row>4</xdr:row>
      <xdr:rowOff>0</xdr:rowOff>
    </xdr:from>
    <xdr:ext cx="304800" cy="304800"/>
    <xdr:sp macro="" textlink="">
      <xdr:nvSpPr>
        <xdr:cNvPr id="20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CC000000}"/>
            </a:ext>
          </a:extLst>
        </xdr:cNvPr>
        <xdr:cNvSpPr>
          <a:spLocks noChangeAspect="1" noChangeArrowheads="1"/>
        </xdr:cNvSpPr>
      </xdr:nvSpPr>
      <xdr:spPr bwMode="auto">
        <a:xfrm>
          <a:off x="200025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36</xdr:row>
      <xdr:rowOff>0</xdr:rowOff>
    </xdr:from>
    <xdr:ext cx="304800" cy="304800"/>
    <xdr:sp macro="" textlink="">
      <xdr:nvSpPr>
        <xdr:cNvPr id="20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CD000000}"/>
            </a:ext>
          </a:extLst>
        </xdr:cNvPr>
        <xdr:cNvSpPr>
          <a:spLocks noChangeAspect="1" noChangeArrowheads="1"/>
        </xdr:cNvSpPr>
      </xdr:nvSpPr>
      <xdr:spPr bwMode="auto">
        <a:xfrm>
          <a:off x="16259175" y="861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36</xdr:row>
      <xdr:rowOff>0</xdr:rowOff>
    </xdr:from>
    <xdr:ext cx="304800" cy="304800"/>
    <xdr:sp macro="" textlink="">
      <xdr:nvSpPr>
        <xdr:cNvPr id="20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CE000000}"/>
            </a:ext>
          </a:extLst>
        </xdr:cNvPr>
        <xdr:cNvSpPr>
          <a:spLocks noChangeAspect="1" noChangeArrowheads="1"/>
        </xdr:cNvSpPr>
      </xdr:nvSpPr>
      <xdr:spPr bwMode="auto">
        <a:xfrm>
          <a:off x="16259175" y="861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137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89000000}"/>
            </a:ext>
          </a:extLst>
        </xdr:cNvPr>
        <xdr:cNvSpPr>
          <a:spLocks noChangeAspect="1" noChangeArrowheads="1"/>
        </xdr:cNvSpPr>
      </xdr:nvSpPr>
      <xdr:spPr bwMode="auto">
        <a:xfrm>
          <a:off x="167735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13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8A000000}"/>
            </a:ext>
          </a:extLst>
        </xdr:cNvPr>
        <xdr:cNvSpPr>
          <a:spLocks noChangeAspect="1" noChangeArrowheads="1"/>
        </xdr:cNvSpPr>
      </xdr:nvSpPr>
      <xdr:spPr bwMode="auto">
        <a:xfrm>
          <a:off x="167735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139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8B000000}"/>
            </a:ext>
          </a:extLst>
        </xdr:cNvPr>
        <xdr:cNvSpPr>
          <a:spLocks noChangeAspect="1" noChangeArrowheads="1"/>
        </xdr:cNvSpPr>
      </xdr:nvSpPr>
      <xdr:spPr bwMode="auto">
        <a:xfrm>
          <a:off x="16773525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140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8C000000}"/>
            </a:ext>
          </a:extLst>
        </xdr:cNvPr>
        <xdr:cNvSpPr>
          <a:spLocks noChangeAspect="1" noChangeArrowheads="1"/>
        </xdr:cNvSpPr>
      </xdr:nvSpPr>
      <xdr:spPr bwMode="auto">
        <a:xfrm>
          <a:off x="16773525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141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8D000000}"/>
            </a:ext>
          </a:extLst>
        </xdr:cNvPr>
        <xdr:cNvSpPr>
          <a:spLocks noChangeAspect="1" noChangeArrowheads="1"/>
        </xdr:cNvSpPr>
      </xdr:nvSpPr>
      <xdr:spPr bwMode="auto">
        <a:xfrm>
          <a:off x="16773525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14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8E000000}"/>
            </a:ext>
          </a:extLst>
        </xdr:cNvPr>
        <xdr:cNvSpPr>
          <a:spLocks noChangeAspect="1" noChangeArrowheads="1"/>
        </xdr:cNvSpPr>
      </xdr:nvSpPr>
      <xdr:spPr bwMode="auto">
        <a:xfrm>
          <a:off x="167735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14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8F000000}"/>
            </a:ext>
          </a:extLst>
        </xdr:cNvPr>
        <xdr:cNvSpPr>
          <a:spLocks noChangeAspect="1" noChangeArrowheads="1"/>
        </xdr:cNvSpPr>
      </xdr:nvSpPr>
      <xdr:spPr bwMode="auto">
        <a:xfrm>
          <a:off x="167735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14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90000000}"/>
            </a:ext>
          </a:extLst>
        </xdr:cNvPr>
        <xdr:cNvSpPr>
          <a:spLocks noChangeAspect="1" noChangeArrowheads="1"/>
        </xdr:cNvSpPr>
      </xdr:nvSpPr>
      <xdr:spPr bwMode="auto">
        <a:xfrm>
          <a:off x="16773525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14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91000000}"/>
            </a:ext>
          </a:extLst>
        </xdr:cNvPr>
        <xdr:cNvSpPr>
          <a:spLocks noChangeAspect="1" noChangeArrowheads="1"/>
        </xdr:cNvSpPr>
      </xdr:nvSpPr>
      <xdr:spPr bwMode="auto">
        <a:xfrm>
          <a:off x="16773525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14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92000000}"/>
            </a:ext>
          </a:extLst>
        </xdr:cNvPr>
        <xdr:cNvSpPr>
          <a:spLocks noChangeAspect="1" noChangeArrowheads="1"/>
        </xdr:cNvSpPr>
      </xdr:nvSpPr>
      <xdr:spPr bwMode="auto">
        <a:xfrm>
          <a:off x="16773525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147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93000000}"/>
            </a:ext>
          </a:extLst>
        </xdr:cNvPr>
        <xdr:cNvSpPr>
          <a:spLocks noChangeAspect="1" noChangeArrowheads="1"/>
        </xdr:cNvSpPr>
      </xdr:nvSpPr>
      <xdr:spPr bwMode="auto">
        <a:xfrm>
          <a:off x="167735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14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94000000}"/>
            </a:ext>
          </a:extLst>
        </xdr:cNvPr>
        <xdr:cNvSpPr>
          <a:spLocks noChangeAspect="1" noChangeArrowheads="1"/>
        </xdr:cNvSpPr>
      </xdr:nvSpPr>
      <xdr:spPr bwMode="auto">
        <a:xfrm>
          <a:off x="167735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47</xdr:row>
      <xdr:rowOff>0</xdr:rowOff>
    </xdr:from>
    <xdr:ext cx="304800" cy="304800"/>
    <xdr:sp macro="" textlink="">
      <xdr:nvSpPr>
        <xdr:cNvPr id="149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95000000}"/>
            </a:ext>
          </a:extLst>
        </xdr:cNvPr>
        <xdr:cNvSpPr>
          <a:spLocks noChangeAspect="1" noChangeArrowheads="1"/>
        </xdr:cNvSpPr>
      </xdr:nvSpPr>
      <xdr:spPr bwMode="auto">
        <a:xfrm>
          <a:off x="16773525" y="1093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47</xdr:row>
      <xdr:rowOff>0</xdr:rowOff>
    </xdr:from>
    <xdr:ext cx="304800" cy="304800"/>
    <xdr:sp macro="" textlink="">
      <xdr:nvSpPr>
        <xdr:cNvPr id="15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9A000000}"/>
            </a:ext>
          </a:extLst>
        </xdr:cNvPr>
        <xdr:cNvSpPr>
          <a:spLocks noChangeAspect="1" noChangeArrowheads="1"/>
        </xdr:cNvSpPr>
      </xdr:nvSpPr>
      <xdr:spPr bwMode="auto">
        <a:xfrm>
          <a:off x="16773525" y="1093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47</xdr:row>
      <xdr:rowOff>0</xdr:rowOff>
    </xdr:from>
    <xdr:ext cx="304800" cy="304800"/>
    <xdr:sp macro="" textlink="">
      <xdr:nvSpPr>
        <xdr:cNvPr id="15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9B000000}"/>
            </a:ext>
          </a:extLst>
        </xdr:cNvPr>
        <xdr:cNvSpPr>
          <a:spLocks noChangeAspect="1" noChangeArrowheads="1"/>
        </xdr:cNvSpPr>
      </xdr:nvSpPr>
      <xdr:spPr bwMode="auto">
        <a:xfrm>
          <a:off x="16773525" y="1093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15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9C000000}"/>
            </a:ext>
          </a:extLst>
        </xdr:cNvPr>
        <xdr:cNvSpPr>
          <a:spLocks noChangeAspect="1" noChangeArrowheads="1"/>
        </xdr:cNvSpPr>
      </xdr:nvSpPr>
      <xdr:spPr bwMode="auto">
        <a:xfrm>
          <a:off x="167735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15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9D000000}"/>
            </a:ext>
          </a:extLst>
        </xdr:cNvPr>
        <xdr:cNvSpPr>
          <a:spLocks noChangeAspect="1" noChangeArrowheads="1"/>
        </xdr:cNvSpPr>
      </xdr:nvSpPr>
      <xdr:spPr bwMode="auto">
        <a:xfrm>
          <a:off x="167735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15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9E000000}"/>
            </a:ext>
          </a:extLst>
        </xdr:cNvPr>
        <xdr:cNvSpPr>
          <a:spLocks noChangeAspect="1" noChangeArrowheads="1"/>
        </xdr:cNvSpPr>
      </xdr:nvSpPr>
      <xdr:spPr bwMode="auto">
        <a:xfrm>
          <a:off x="16773525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15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9F000000}"/>
            </a:ext>
          </a:extLst>
        </xdr:cNvPr>
        <xdr:cNvSpPr>
          <a:spLocks noChangeAspect="1" noChangeArrowheads="1"/>
        </xdr:cNvSpPr>
      </xdr:nvSpPr>
      <xdr:spPr bwMode="auto">
        <a:xfrm>
          <a:off x="16773525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16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A0000000}"/>
            </a:ext>
          </a:extLst>
        </xdr:cNvPr>
        <xdr:cNvSpPr>
          <a:spLocks noChangeAspect="1" noChangeArrowheads="1"/>
        </xdr:cNvSpPr>
      </xdr:nvSpPr>
      <xdr:spPr bwMode="auto">
        <a:xfrm>
          <a:off x="16773525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61</xdr:col>
      <xdr:colOff>0</xdr:colOff>
      <xdr:row>4</xdr:row>
      <xdr:rowOff>0</xdr:rowOff>
    </xdr:from>
    <xdr:ext cx="304800" cy="304800"/>
    <xdr:sp macro="" textlink="">
      <xdr:nvSpPr>
        <xdr:cNvPr id="16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A1000000}"/>
            </a:ext>
          </a:extLst>
        </xdr:cNvPr>
        <xdr:cNvSpPr>
          <a:spLocks noChangeAspect="1" noChangeArrowheads="1"/>
        </xdr:cNvSpPr>
      </xdr:nvSpPr>
      <xdr:spPr bwMode="auto">
        <a:xfrm>
          <a:off x="165258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61</xdr:col>
      <xdr:colOff>0</xdr:colOff>
      <xdr:row>4</xdr:row>
      <xdr:rowOff>0</xdr:rowOff>
    </xdr:from>
    <xdr:ext cx="304800" cy="304800"/>
    <xdr:sp macro="" textlink="">
      <xdr:nvSpPr>
        <xdr:cNvPr id="16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A2000000}"/>
            </a:ext>
          </a:extLst>
        </xdr:cNvPr>
        <xdr:cNvSpPr>
          <a:spLocks noChangeAspect="1" noChangeArrowheads="1"/>
        </xdr:cNvSpPr>
      </xdr:nvSpPr>
      <xdr:spPr bwMode="auto">
        <a:xfrm>
          <a:off x="165258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61</xdr:col>
      <xdr:colOff>0</xdr:colOff>
      <xdr:row>4</xdr:row>
      <xdr:rowOff>0</xdr:rowOff>
    </xdr:from>
    <xdr:ext cx="304800" cy="304800"/>
    <xdr:sp macro="" textlink="">
      <xdr:nvSpPr>
        <xdr:cNvPr id="16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A3000000}"/>
            </a:ext>
          </a:extLst>
        </xdr:cNvPr>
        <xdr:cNvSpPr>
          <a:spLocks noChangeAspect="1" noChangeArrowheads="1"/>
        </xdr:cNvSpPr>
      </xdr:nvSpPr>
      <xdr:spPr bwMode="auto">
        <a:xfrm>
          <a:off x="165258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61</xdr:col>
      <xdr:colOff>0</xdr:colOff>
      <xdr:row>4</xdr:row>
      <xdr:rowOff>0</xdr:rowOff>
    </xdr:from>
    <xdr:ext cx="304800" cy="304800"/>
    <xdr:sp macro="" textlink="">
      <xdr:nvSpPr>
        <xdr:cNvPr id="16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A4000000}"/>
            </a:ext>
          </a:extLst>
        </xdr:cNvPr>
        <xdr:cNvSpPr>
          <a:spLocks noChangeAspect="1" noChangeArrowheads="1"/>
        </xdr:cNvSpPr>
      </xdr:nvSpPr>
      <xdr:spPr bwMode="auto">
        <a:xfrm>
          <a:off x="165258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61</xdr:col>
      <xdr:colOff>0</xdr:colOff>
      <xdr:row>29</xdr:row>
      <xdr:rowOff>0</xdr:rowOff>
    </xdr:from>
    <xdr:ext cx="304800" cy="304800"/>
    <xdr:sp macro="" textlink="">
      <xdr:nvSpPr>
        <xdr:cNvPr id="16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A5000000}"/>
            </a:ext>
          </a:extLst>
        </xdr:cNvPr>
        <xdr:cNvSpPr>
          <a:spLocks noChangeAspect="1" noChangeArrowheads="1"/>
        </xdr:cNvSpPr>
      </xdr:nvSpPr>
      <xdr:spPr bwMode="auto">
        <a:xfrm>
          <a:off x="16525875" y="714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61</xdr:col>
      <xdr:colOff>0</xdr:colOff>
      <xdr:row>29</xdr:row>
      <xdr:rowOff>0</xdr:rowOff>
    </xdr:from>
    <xdr:ext cx="304800" cy="304800"/>
    <xdr:sp macro="" textlink="">
      <xdr:nvSpPr>
        <xdr:cNvPr id="16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A6000000}"/>
            </a:ext>
          </a:extLst>
        </xdr:cNvPr>
        <xdr:cNvSpPr>
          <a:spLocks noChangeAspect="1" noChangeArrowheads="1"/>
        </xdr:cNvSpPr>
      </xdr:nvSpPr>
      <xdr:spPr bwMode="auto">
        <a:xfrm>
          <a:off x="16525875" y="714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</xdr:row>
      <xdr:rowOff>0</xdr:rowOff>
    </xdr:from>
    <xdr:ext cx="304800" cy="304800"/>
    <xdr:sp macro="" textlink="">
      <xdr:nvSpPr>
        <xdr:cNvPr id="169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A9000000}"/>
            </a:ext>
          </a:extLst>
        </xdr:cNvPr>
        <xdr:cNvSpPr>
          <a:spLocks noChangeAspect="1" noChangeArrowheads="1"/>
        </xdr:cNvSpPr>
      </xdr:nvSpPr>
      <xdr:spPr bwMode="auto">
        <a:xfrm>
          <a:off x="208026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</xdr:row>
      <xdr:rowOff>0</xdr:rowOff>
    </xdr:from>
    <xdr:ext cx="304800" cy="304800"/>
    <xdr:sp macro="" textlink="">
      <xdr:nvSpPr>
        <xdr:cNvPr id="170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AA000000}"/>
            </a:ext>
          </a:extLst>
        </xdr:cNvPr>
        <xdr:cNvSpPr>
          <a:spLocks noChangeAspect="1" noChangeArrowheads="1"/>
        </xdr:cNvSpPr>
      </xdr:nvSpPr>
      <xdr:spPr bwMode="auto">
        <a:xfrm>
          <a:off x="208026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47</xdr:row>
      <xdr:rowOff>0</xdr:rowOff>
    </xdr:from>
    <xdr:ext cx="304800" cy="304800"/>
    <xdr:sp macro="" textlink="">
      <xdr:nvSpPr>
        <xdr:cNvPr id="171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AB000000}"/>
            </a:ext>
          </a:extLst>
        </xdr:cNvPr>
        <xdr:cNvSpPr>
          <a:spLocks noChangeAspect="1" noChangeArrowheads="1"/>
        </xdr:cNvSpPr>
      </xdr:nvSpPr>
      <xdr:spPr bwMode="auto">
        <a:xfrm>
          <a:off x="20802600" y="1093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47</xdr:row>
      <xdr:rowOff>0</xdr:rowOff>
    </xdr:from>
    <xdr:ext cx="304800" cy="304800"/>
    <xdr:sp macro="" textlink="">
      <xdr:nvSpPr>
        <xdr:cNvPr id="17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AC000000}"/>
            </a:ext>
          </a:extLst>
        </xdr:cNvPr>
        <xdr:cNvSpPr>
          <a:spLocks noChangeAspect="1" noChangeArrowheads="1"/>
        </xdr:cNvSpPr>
      </xdr:nvSpPr>
      <xdr:spPr bwMode="auto">
        <a:xfrm>
          <a:off x="20802600" y="1093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47</xdr:row>
      <xdr:rowOff>0</xdr:rowOff>
    </xdr:from>
    <xdr:ext cx="304800" cy="304800"/>
    <xdr:sp macro="" textlink="">
      <xdr:nvSpPr>
        <xdr:cNvPr id="17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AD000000}"/>
            </a:ext>
          </a:extLst>
        </xdr:cNvPr>
        <xdr:cNvSpPr>
          <a:spLocks noChangeAspect="1" noChangeArrowheads="1"/>
        </xdr:cNvSpPr>
      </xdr:nvSpPr>
      <xdr:spPr bwMode="auto">
        <a:xfrm>
          <a:off x="20802600" y="1093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</xdr:row>
      <xdr:rowOff>0</xdr:rowOff>
    </xdr:from>
    <xdr:ext cx="304800" cy="304800"/>
    <xdr:sp macro="" textlink="">
      <xdr:nvSpPr>
        <xdr:cNvPr id="17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AE000000}"/>
            </a:ext>
          </a:extLst>
        </xdr:cNvPr>
        <xdr:cNvSpPr>
          <a:spLocks noChangeAspect="1" noChangeArrowheads="1"/>
        </xdr:cNvSpPr>
      </xdr:nvSpPr>
      <xdr:spPr bwMode="auto">
        <a:xfrm>
          <a:off x="208026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</xdr:row>
      <xdr:rowOff>0</xdr:rowOff>
    </xdr:from>
    <xdr:ext cx="304800" cy="304800"/>
    <xdr:sp macro="" textlink="">
      <xdr:nvSpPr>
        <xdr:cNvPr id="17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AF000000}"/>
            </a:ext>
          </a:extLst>
        </xdr:cNvPr>
        <xdr:cNvSpPr>
          <a:spLocks noChangeAspect="1" noChangeArrowheads="1"/>
        </xdr:cNvSpPr>
      </xdr:nvSpPr>
      <xdr:spPr bwMode="auto">
        <a:xfrm>
          <a:off x="208026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47</xdr:row>
      <xdr:rowOff>0</xdr:rowOff>
    </xdr:from>
    <xdr:ext cx="304800" cy="304800"/>
    <xdr:sp macro="" textlink="">
      <xdr:nvSpPr>
        <xdr:cNvPr id="17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B0000000}"/>
            </a:ext>
          </a:extLst>
        </xdr:cNvPr>
        <xdr:cNvSpPr>
          <a:spLocks noChangeAspect="1" noChangeArrowheads="1"/>
        </xdr:cNvSpPr>
      </xdr:nvSpPr>
      <xdr:spPr bwMode="auto">
        <a:xfrm>
          <a:off x="20802600" y="1093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47</xdr:row>
      <xdr:rowOff>0</xdr:rowOff>
    </xdr:from>
    <xdr:ext cx="304800" cy="304800"/>
    <xdr:sp macro="" textlink="">
      <xdr:nvSpPr>
        <xdr:cNvPr id="17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B1000000}"/>
            </a:ext>
          </a:extLst>
        </xdr:cNvPr>
        <xdr:cNvSpPr>
          <a:spLocks noChangeAspect="1" noChangeArrowheads="1"/>
        </xdr:cNvSpPr>
      </xdr:nvSpPr>
      <xdr:spPr bwMode="auto">
        <a:xfrm>
          <a:off x="20802600" y="1093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47</xdr:row>
      <xdr:rowOff>0</xdr:rowOff>
    </xdr:from>
    <xdr:ext cx="304800" cy="304800"/>
    <xdr:sp macro="" textlink="">
      <xdr:nvSpPr>
        <xdr:cNvPr id="17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B2000000}"/>
            </a:ext>
          </a:extLst>
        </xdr:cNvPr>
        <xdr:cNvSpPr>
          <a:spLocks noChangeAspect="1" noChangeArrowheads="1"/>
        </xdr:cNvSpPr>
      </xdr:nvSpPr>
      <xdr:spPr bwMode="auto">
        <a:xfrm>
          <a:off x="20802600" y="1093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</xdr:row>
      <xdr:rowOff>0</xdr:rowOff>
    </xdr:from>
    <xdr:ext cx="304800" cy="304800"/>
    <xdr:sp macro="" textlink="">
      <xdr:nvSpPr>
        <xdr:cNvPr id="179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B3000000}"/>
            </a:ext>
          </a:extLst>
        </xdr:cNvPr>
        <xdr:cNvSpPr>
          <a:spLocks noChangeAspect="1" noChangeArrowheads="1"/>
        </xdr:cNvSpPr>
      </xdr:nvSpPr>
      <xdr:spPr bwMode="auto">
        <a:xfrm>
          <a:off x="208026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</xdr:row>
      <xdr:rowOff>0</xdr:rowOff>
    </xdr:from>
    <xdr:ext cx="304800" cy="304800"/>
    <xdr:sp macro="" textlink="">
      <xdr:nvSpPr>
        <xdr:cNvPr id="180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B4000000}"/>
            </a:ext>
          </a:extLst>
        </xdr:cNvPr>
        <xdr:cNvSpPr>
          <a:spLocks noChangeAspect="1" noChangeArrowheads="1"/>
        </xdr:cNvSpPr>
      </xdr:nvSpPr>
      <xdr:spPr bwMode="auto">
        <a:xfrm>
          <a:off x="208026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48</xdr:row>
      <xdr:rowOff>0</xdr:rowOff>
    </xdr:from>
    <xdr:ext cx="304800" cy="304800"/>
    <xdr:sp macro="" textlink="">
      <xdr:nvSpPr>
        <xdr:cNvPr id="207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CF000000}"/>
            </a:ext>
          </a:extLst>
        </xdr:cNvPr>
        <xdr:cNvSpPr>
          <a:spLocks noChangeAspect="1" noChangeArrowheads="1"/>
        </xdr:cNvSpPr>
      </xdr:nvSpPr>
      <xdr:spPr bwMode="auto">
        <a:xfrm>
          <a:off x="20802600" y="1118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48</xdr:row>
      <xdr:rowOff>0</xdr:rowOff>
    </xdr:from>
    <xdr:ext cx="304800" cy="304800"/>
    <xdr:sp macro="" textlink="">
      <xdr:nvSpPr>
        <xdr:cNvPr id="20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D0000000}"/>
            </a:ext>
          </a:extLst>
        </xdr:cNvPr>
        <xdr:cNvSpPr>
          <a:spLocks noChangeAspect="1" noChangeArrowheads="1"/>
        </xdr:cNvSpPr>
      </xdr:nvSpPr>
      <xdr:spPr bwMode="auto">
        <a:xfrm>
          <a:off x="20802600" y="1118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48</xdr:row>
      <xdr:rowOff>0</xdr:rowOff>
    </xdr:from>
    <xdr:ext cx="304800" cy="304800"/>
    <xdr:sp macro="" textlink="">
      <xdr:nvSpPr>
        <xdr:cNvPr id="209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D1000000}"/>
            </a:ext>
          </a:extLst>
        </xdr:cNvPr>
        <xdr:cNvSpPr>
          <a:spLocks noChangeAspect="1" noChangeArrowheads="1"/>
        </xdr:cNvSpPr>
      </xdr:nvSpPr>
      <xdr:spPr bwMode="auto">
        <a:xfrm>
          <a:off x="20802600" y="1118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</xdr:row>
      <xdr:rowOff>0</xdr:rowOff>
    </xdr:from>
    <xdr:ext cx="304800" cy="304800"/>
    <xdr:sp macro="" textlink="">
      <xdr:nvSpPr>
        <xdr:cNvPr id="21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D2000000}"/>
            </a:ext>
          </a:extLst>
        </xdr:cNvPr>
        <xdr:cNvSpPr>
          <a:spLocks noChangeAspect="1" noChangeArrowheads="1"/>
        </xdr:cNvSpPr>
      </xdr:nvSpPr>
      <xdr:spPr bwMode="auto">
        <a:xfrm>
          <a:off x="208026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</xdr:row>
      <xdr:rowOff>0</xdr:rowOff>
    </xdr:from>
    <xdr:ext cx="304800" cy="304800"/>
    <xdr:sp macro="" textlink="">
      <xdr:nvSpPr>
        <xdr:cNvPr id="21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D3000000}"/>
            </a:ext>
          </a:extLst>
        </xdr:cNvPr>
        <xdr:cNvSpPr>
          <a:spLocks noChangeAspect="1" noChangeArrowheads="1"/>
        </xdr:cNvSpPr>
      </xdr:nvSpPr>
      <xdr:spPr bwMode="auto">
        <a:xfrm>
          <a:off x="208026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47</xdr:row>
      <xdr:rowOff>0</xdr:rowOff>
    </xdr:from>
    <xdr:ext cx="304800" cy="304800"/>
    <xdr:sp macro="" textlink="">
      <xdr:nvSpPr>
        <xdr:cNvPr id="21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D4000000}"/>
            </a:ext>
          </a:extLst>
        </xdr:cNvPr>
        <xdr:cNvSpPr>
          <a:spLocks noChangeAspect="1" noChangeArrowheads="1"/>
        </xdr:cNvSpPr>
      </xdr:nvSpPr>
      <xdr:spPr bwMode="auto">
        <a:xfrm>
          <a:off x="20802600" y="1093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47</xdr:row>
      <xdr:rowOff>0</xdr:rowOff>
    </xdr:from>
    <xdr:ext cx="304800" cy="304800"/>
    <xdr:sp macro="" textlink="">
      <xdr:nvSpPr>
        <xdr:cNvPr id="21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D5000000}"/>
            </a:ext>
          </a:extLst>
        </xdr:cNvPr>
        <xdr:cNvSpPr>
          <a:spLocks noChangeAspect="1" noChangeArrowheads="1"/>
        </xdr:cNvSpPr>
      </xdr:nvSpPr>
      <xdr:spPr bwMode="auto">
        <a:xfrm>
          <a:off x="20802600" y="1093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47</xdr:row>
      <xdr:rowOff>0</xdr:rowOff>
    </xdr:from>
    <xdr:ext cx="304800" cy="304800"/>
    <xdr:sp macro="" textlink="">
      <xdr:nvSpPr>
        <xdr:cNvPr id="21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D6000000}"/>
            </a:ext>
          </a:extLst>
        </xdr:cNvPr>
        <xdr:cNvSpPr>
          <a:spLocks noChangeAspect="1" noChangeArrowheads="1"/>
        </xdr:cNvSpPr>
      </xdr:nvSpPr>
      <xdr:spPr bwMode="auto">
        <a:xfrm>
          <a:off x="20802600" y="1093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65</xdr:col>
      <xdr:colOff>0</xdr:colOff>
      <xdr:row>4</xdr:row>
      <xdr:rowOff>0</xdr:rowOff>
    </xdr:from>
    <xdr:ext cx="304800" cy="304800"/>
    <xdr:sp macro="" textlink="">
      <xdr:nvSpPr>
        <xdr:cNvPr id="21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D7000000}"/>
            </a:ext>
          </a:extLst>
        </xdr:cNvPr>
        <xdr:cNvSpPr>
          <a:spLocks noChangeAspect="1" noChangeArrowheads="1"/>
        </xdr:cNvSpPr>
      </xdr:nvSpPr>
      <xdr:spPr bwMode="auto">
        <a:xfrm>
          <a:off x="205168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65</xdr:col>
      <xdr:colOff>0</xdr:colOff>
      <xdr:row>4</xdr:row>
      <xdr:rowOff>0</xdr:rowOff>
    </xdr:from>
    <xdr:ext cx="304800" cy="304800"/>
    <xdr:sp macro="" textlink="">
      <xdr:nvSpPr>
        <xdr:cNvPr id="21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D8000000}"/>
            </a:ext>
          </a:extLst>
        </xdr:cNvPr>
        <xdr:cNvSpPr>
          <a:spLocks noChangeAspect="1" noChangeArrowheads="1"/>
        </xdr:cNvSpPr>
      </xdr:nvSpPr>
      <xdr:spPr bwMode="auto">
        <a:xfrm>
          <a:off x="205168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65</xdr:col>
      <xdr:colOff>0</xdr:colOff>
      <xdr:row>4</xdr:row>
      <xdr:rowOff>0</xdr:rowOff>
    </xdr:from>
    <xdr:ext cx="304800" cy="304800"/>
    <xdr:sp macro="" textlink="">
      <xdr:nvSpPr>
        <xdr:cNvPr id="21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D9000000}"/>
            </a:ext>
          </a:extLst>
        </xdr:cNvPr>
        <xdr:cNvSpPr>
          <a:spLocks noChangeAspect="1" noChangeArrowheads="1"/>
        </xdr:cNvSpPr>
      </xdr:nvSpPr>
      <xdr:spPr bwMode="auto">
        <a:xfrm>
          <a:off x="205168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65</xdr:col>
      <xdr:colOff>0</xdr:colOff>
      <xdr:row>4</xdr:row>
      <xdr:rowOff>0</xdr:rowOff>
    </xdr:from>
    <xdr:ext cx="304800" cy="304800"/>
    <xdr:sp macro="" textlink="">
      <xdr:nvSpPr>
        <xdr:cNvPr id="21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DA000000}"/>
            </a:ext>
          </a:extLst>
        </xdr:cNvPr>
        <xdr:cNvSpPr>
          <a:spLocks noChangeAspect="1" noChangeArrowheads="1"/>
        </xdr:cNvSpPr>
      </xdr:nvSpPr>
      <xdr:spPr bwMode="auto">
        <a:xfrm>
          <a:off x="205168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36</xdr:row>
      <xdr:rowOff>0</xdr:rowOff>
    </xdr:from>
    <xdr:ext cx="304800" cy="304800"/>
    <xdr:sp macro="" textlink="">
      <xdr:nvSpPr>
        <xdr:cNvPr id="21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DB000000}"/>
            </a:ext>
          </a:extLst>
        </xdr:cNvPr>
        <xdr:cNvSpPr>
          <a:spLocks noChangeAspect="1" noChangeArrowheads="1"/>
        </xdr:cNvSpPr>
      </xdr:nvSpPr>
      <xdr:spPr bwMode="auto">
        <a:xfrm>
          <a:off x="16773525" y="854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36</xdr:row>
      <xdr:rowOff>0</xdr:rowOff>
    </xdr:from>
    <xdr:ext cx="304800" cy="304800"/>
    <xdr:sp macro="" textlink="">
      <xdr:nvSpPr>
        <xdr:cNvPr id="220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DC000000}"/>
            </a:ext>
          </a:extLst>
        </xdr:cNvPr>
        <xdr:cNvSpPr>
          <a:spLocks noChangeAspect="1" noChangeArrowheads="1"/>
        </xdr:cNvSpPr>
      </xdr:nvSpPr>
      <xdr:spPr bwMode="auto">
        <a:xfrm>
          <a:off x="16773525" y="854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61</xdr:col>
      <xdr:colOff>54996</xdr:colOff>
      <xdr:row>1</xdr:row>
      <xdr:rowOff>0</xdr:rowOff>
    </xdr:from>
    <xdr:to>
      <xdr:col>65</xdr:col>
      <xdr:colOff>40817</xdr:colOff>
      <xdr:row>4</xdr:row>
      <xdr:rowOff>3775</xdr:rowOff>
    </xdr:to>
    <xdr:grpSp>
      <xdr:nvGrpSpPr>
        <xdr:cNvPr id="221" name="Agrupar 220">
          <a:extLst>
            <a:ext uri="{FF2B5EF4-FFF2-40B4-BE49-F238E27FC236}">
              <a16:creationId xmlns:a16="http://schemas.microsoft.com/office/drawing/2014/main" xmlns="" id="{00000000-0008-0000-0C00-0000DD000000}"/>
            </a:ext>
          </a:extLst>
        </xdr:cNvPr>
        <xdr:cNvGrpSpPr/>
      </xdr:nvGrpSpPr>
      <xdr:grpSpPr>
        <a:xfrm>
          <a:off x="18673196" y="317500"/>
          <a:ext cx="3999021" cy="956275"/>
          <a:chOff x="15271750" y="317499"/>
          <a:chExt cx="3918852" cy="980088"/>
        </a:xfrm>
      </xdr:grpSpPr>
      <xdr:sp macro="" textlink="">
        <xdr:nvSpPr>
          <xdr:cNvPr id="222" name="Retângulo 221">
            <a:extLst>
              <a:ext uri="{FF2B5EF4-FFF2-40B4-BE49-F238E27FC236}">
                <a16:creationId xmlns:a16="http://schemas.microsoft.com/office/drawing/2014/main" xmlns="" id="{00000000-0008-0000-0C00-0000DE000000}"/>
              </a:ext>
            </a:extLst>
          </xdr:cNvPr>
          <xdr:cNvSpPr/>
        </xdr:nvSpPr>
        <xdr:spPr bwMode="auto">
          <a:xfrm>
            <a:off x="15271750" y="663727"/>
            <a:ext cx="3902791" cy="633860"/>
          </a:xfrm>
          <a:prstGeom prst="rect">
            <a:avLst/>
          </a:prstGeom>
          <a:ln>
            <a:headEnd/>
            <a:tailEnd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wrap="square" lIns="36576" tIns="27432" rIns="36576" bIns="0" rtlCol="0" anchor="ctr" upright="1"/>
          <a:lstStyle/>
          <a:p>
            <a:pPr algn="ctr" rtl="0"/>
            <a:r>
              <a:rPr lang="pt-PT" sz="2400" b="0" i="0" u="none" strike="noStrike" baseline="0">
                <a:solidFill>
                  <a:srgbClr val="FF603B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Ajuda</a:t>
            </a:r>
            <a:r>
              <a:rPr lang="pt-PT" sz="1400" b="0" i="0" u="none" strike="noStrike" baseline="0">
                <a:solidFill>
                  <a:srgbClr val="FF603B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: </a:t>
            </a:r>
            <a:r>
              <a:rPr lang="pt-PT" sz="1800" b="0" i="0" u="none" strike="noStrike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Estratégias a implementar</a:t>
            </a:r>
          </a:p>
        </xdr:txBody>
      </xdr:sp>
      <xdr:pic>
        <xdr:nvPicPr>
          <xdr:cNvPr id="223" name="Imagem 222">
            <a:extLst>
              <a:ext uri="{FF2B5EF4-FFF2-40B4-BE49-F238E27FC236}">
                <a16:creationId xmlns:a16="http://schemas.microsoft.com/office/drawing/2014/main" xmlns="" id="{00000000-0008-0000-0C00-0000D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564225" y="317499"/>
            <a:ext cx="626377" cy="560803"/>
          </a:xfrm>
          <a:prstGeom prst="rect">
            <a:avLst/>
          </a:prstGeom>
          <a:ln>
            <a:solidFill>
              <a:schemeClr val="accent4">
                <a:lumMod val="60000"/>
                <a:lumOff val="40000"/>
              </a:schemeClr>
            </a:solidFill>
          </a:ln>
        </xdr:spPr>
      </xdr:pic>
    </xdr:grpSp>
    <xdr:clientData/>
  </xdr:twoCellAnchor>
  <xdr:oneCellAnchor>
    <xdr:from>
      <xdr:col>62</xdr:col>
      <xdr:colOff>0</xdr:colOff>
      <xdr:row>37</xdr:row>
      <xdr:rowOff>0</xdr:rowOff>
    </xdr:from>
    <xdr:ext cx="304800" cy="304800"/>
    <xdr:sp macro="" textlink="">
      <xdr:nvSpPr>
        <xdr:cNvPr id="22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E5000000}"/>
            </a:ext>
          </a:extLst>
        </xdr:cNvPr>
        <xdr:cNvSpPr>
          <a:spLocks noChangeAspect="1" noChangeArrowheads="1"/>
        </xdr:cNvSpPr>
      </xdr:nvSpPr>
      <xdr:spPr bwMode="auto">
        <a:xfrm>
          <a:off x="16773525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37</xdr:row>
      <xdr:rowOff>0</xdr:rowOff>
    </xdr:from>
    <xdr:ext cx="304800" cy="304800"/>
    <xdr:sp macro="" textlink="">
      <xdr:nvSpPr>
        <xdr:cNvPr id="230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E6000000}"/>
            </a:ext>
          </a:extLst>
        </xdr:cNvPr>
        <xdr:cNvSpPr>
          <a:spLocks noChangeAspect="1" noChangeArrowheads="1"/>
        </xdr:cNvSpPr>
      </xdr:nvSpPr>
      <xdr:spPr bwMode="auto">
        <a:xfrm>
          <a:off x="16773525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231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E7000000}"/>
            </a:ext>
          </a:extLst>
        </xdr:cNvPr>
        <xdr:cNvSpPr>
          <a:spLocks noChangeAspect="1" noChangeArrowheads="1"/>
        </xdr:cNvSpPr>
      </xdr:nvSpPr>
      <xdr:spPr bwMode="auto">
        <a:xfrm>
          <a:off x="18659475" y="12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23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E8000000}"/>
            </a:ext>
          </a:extLst>
        </xdr:cNvPr>
        <xdr:cNvSpPr>
          <a:spLocks noChangeAspect="1" noChangeArrowheads="1"/>
        </xdr:cNvSpPr>
      </xdr:nvSpPr>
      <xdr:spPr bwMode="auto">
        <a:xfrm>
          <a:off x="18659475" y="12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23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E9000000}"/>
            </a:ext>
          </a:extLst>
        </xdr:cNvPr>
        <xdr:cNvSpPr>
          <a:spLocks noChangeAspect="1" noChangeArrowheads="1"/>
        </xdr:cNvSpPr>
      </xdr:nvSpPr>
      <xdr:spPr bwMode="auto">
        <a:xfrm>
          <a:off x="18659475" y="1049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23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EA000000}"/>
            </a:ext>
          </a:extLst>
        </xdr:cNvPr>
        <xdr:cNvSpPr>
          <a:spLocks noChangeAspect="1" noChangeArrowheads="1"/>
        </xdr:cNvSpPr>
      </xdr:nvSpPr>
      <xdr:spPr bwMode="auto">
        <a:xfrm>
          <a:off x="18659475" y="1049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23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EB000000}"/>
            </a:ext>
          </a:extLst>
        </xdr:cNvPr>
        <xdr:cNvSpPr>
          <a:spLocks noChangeAspect="1" noChangeArrowheads="1"/>
        </xdr:cNvSpPr>
      </xdr:nvSpPr>
      <xdr:spPr bwMode="auto">
        <a:xfrm>
          <a:off x="18659475" y="1049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23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EC000000}"/>
            </a:ext>
          </a:extLst>
        </xdr:cNvPr>
        <xdr:cNvSpPr>
          <a:spLocks noChangeAspect="1" noChangeArrowheads="1"/>
        </xdr:cNvSpPr>
      </xdr:nvSpPr>
      <xdr:spPr bwMode="auto">
        <a:xfrm>
          <a:off x="18659475" y="12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23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ED000000}"/>
            </a:ext>
          </a:extLst>
        </xdr:cNvPr>
        <xdr:cNvSpPr>
          <a:spLocks noChangeAspect="1" noChangeArrowheads="1"/>
        </xdr:cNvSpPr>
      </xdr:nvSpPr>
      <xdr:spPr bwMode="auto">
        <a:xfrm>
          <a:off x="18659475" y="12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23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EE000000}"/>
            </a:ext>
          </a:extLst>
        </xdr:cNvPr>
        <xdr:cNvSpPr>
          <a:spLocks noChangeAspect="1" noChangeArrowheads="1"/>
        </xdr:cNvSpPr>
      </xdr:nvSpPr>
      <xdr:spPr bwMode="auto">
        <a:xfrm>
          <a:off x="18659475" y="1049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23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EF000000}"/>
            </a:ext>
          </a:extLst>
        </xdr:cNvPr>
        <xdr:cNvSpPr>
          <a:spLocks noChangeAspect="1" noChangeArrowheads="1"/>
        </xdr:cNvSpPr>
      </xdr:nvSpPr>
      <xdr:spPr bwMode="auto">
        <a:xfrm>
          <a:off x="18659475" y="1049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24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F0000000}"/>
            </a:ext>
          </a:extLst>
        </xdr:cNvPr>
        <xdr:cNvSpPr>
          <a:spLocks noChangeAspect="1" noChangeArrowheads="1"/>
        </xdr:cNvSpPr>
      </xdr:nvSpPr>
      <xdr:spPr bwMode="auto">
        <a:xfrm>
          <a:off x="18659475" y="1049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241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F1000000}"/>
            </a:ext>
          </a:extLst>
        </xdr:cNvPr>
        <xdr:cNvSpPr>
          <a:spLocks noChangeAspect="1" noChangeArrowheads="1"/>
        </xdr:cNvSpPr>
      </xdr:nvSpPr>
      <xdr:spPr bwMode="auto">
        <a:xfrm>
          <a:off x="18659475" y="12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24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F2000000}"/>
            </a:ext>
          </a:extLst>
        </xdr:cNvPr>
        <xdr:cNvSpPr>
          <a:spLocks noChangeAspect="1" noChangeArrowheads="1"/>
        </xdr:cNvSpPr>
      </xdr:nvSpPr>
      <xdr:spPr bwMode="auto">
        <a:xfrm>
          <a:off x="18659475" y="12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47</xdr:row>
      <xdr:rowOff>0</xdr:rowOff>
    </xdr:from>
    <xdr:ext cx="304800" cy="304800"/>
    <xdr:sp macro="" textlink="">
      <xdr:nvSpPr>
        <xdr:cNvPr id="24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F3000000}"/>
            </a:ext>
          </a:extLst>
        </xdr:cNvPr>
        <xdr:cNvSpPr>
          <a:spLocks noChangeAspect="1" noChangeArrowheads="1"/>
        </xdr:cNvSpPr>
      </xdr:nvSpPr>
      <xdr:spPr bwMode="auto">
        <a:xfrm>
          <a:off x="18659475" y="1074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47</xdr:row>
      <xdr:rowOff>0</xdr:rowOff>
    </xdr:from>
    <xdr:ext cx="304800" cy="304800"/>
    <xdr:sp macro="" textlink="">
      <xdr:nvSpPr>
        <xdr:cNvPr id="24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F4000000}"/>
            </a:ext>
          </a:extLst>
        </xdr:cNvPr>
        <xdr:cNvSpPr>
          <a:spLocks noChangeAspect="1" noChangeArrowheads="1"/>
        </xdr:cNvSpPr>
      </xdr:nvSpPr>
      <xdr:spPr bwMode="auto">
        <a:xfrm>
          <a:off x="18659475" y="1074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47</xdr:row>
      <xdr:rowOff>0</xdr:rowOff>
    </xdr:from>
    <xdr:ext cx="304800" cy="304800"/>
    <xdr:sp macro="" textlink="">
      <xdr:nvSpPr>
        <xdr:cNvPr id="24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F5000000}"/>
            </a:ext>
          </a:extLst>
        </xdr:cNvPr>
        <xdr:cNvSpPr>
          <a:spLocks noChangeAspect="1" noChangeArrowheads="1"/>
        </xdr:cNvSpPr>
      </xdr:nvSpPr>
      <xdr:spPr bwMode="auto">
        <a:xfrm>
          <a:off x="18659475" y="1074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24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F6000000}"/>
            </a:ext>
          </a:extLst>
        </xdr:cNvPr>
        <xdr:cNvSpPr>
          <a:spLocks noChangeAspect="1" noChangeArrowheads="1"/>
        </xdr:cNvSpPr>
      </xdr:nvSpPr>
      <xdr:spPr bwMode="auto">
        <a:xfrm>
          <a:off x="18659475" y="12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24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F7000000}"/>
            </a:ext>
          </a:extLst>
        </xdr:cNvPr>
        <xdr:cNvSpPr>
          <a:spLocks noChangeAspect="1" noChangeArrowheads="1"/>
        </xdr:cNvSpPr>
      </xdr:nvSpPr>
      <xdr:spPr bwMode="auto">
        <a:xfrm>
          <a:off x="18659475" y="12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24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F8000000}"/>
            </a:ext>
          </a:extLst>
        </xdr:cNvPr>
        <xdr:cNvSpPr>
          <a:spLocks noChangeAspect="1" noChangeArrowheads="1"/>
        </xdr:cNvSpPr>
      </xdr:nvSpPr>
      <xdr:spPr bwMode="auto">
        <a:xfrm>
          <a:off x="18659475" y="1049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24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F9000000}"/>
            </a:ext>
          </a:extLst>
        </xdr:cNvPr>
        <xdr:cNvSpPr>
          <a:spLocks noChangeAspect="1" noChangeArrowheads="1"/>
        </xdr:cNvSpPr>
      </xdr:nvSpPr>
      <xdr:spPr bwMode="auto">
        <a:xfrm>
          <a:off x="18659475" y="1049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25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FA000000}"/>
            </a:ext>
          </a:extLst>
        </xdr:cNvPr>
        <xdr:cNvSpPr>
          <a:spLocks noChangeAspect="1" noChangeArrowheads="1"/>
        </xdr:cNvSpPr>
      </xdr:nvSpPr>
      <xdr:spPr bwMode="auto">
        <a:xfrm>
          <a:off x="18659475" y="1049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61</xdr:col>
      <xdr:colOff>0</xdr:colOff>
      <xdr:row>4</xdr:row>
      <xdr:rowOff>0</xdr:rowOff>
    </xdr:from>
    <xdr:ext cx="304800" cy="304800"/>
    <xdr:sp macro="" textlink="">
      <xdr:nvSpPr>
        <xdr:cNvPr id="25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FB000000}"/>
            </a:ext>
          </a:extLst>
        </xdr:cNvPr>
        <xdr:cNvSpPr>
          <a:spLocks noChangeAspect="1" noChangeArrowheads="1"/>
        </xdr:cNvSpPr>
      </xdr:nvSpPr>
      <xdr:spPr bwMode="auto">
        <a:xfrm>
          <a:off x="18411825" y="12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61</xdr:col>
      <xdr:colOff>0</xdr:colOff>
      <xdr:row>4</xdr:row>
      <xdr:rowOff>0</xdr:rowOff>
    </xdr:from>
    <xdr:ext cx="304800" cy="304800"/>
    <xdr:sp macro="" textlink="">
      <xdr:nvSpPr>
        <xdr:cNvPr id="25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FC000000}"/>
            </a:ext>
          </a:extLst>
        </xdr:cNvPr>
        <xdr:cNvSpPr>
          <a:spLocks noChangeAspect="1" noChangeArrowheads="1"/>
        </xdr:cNvSpPr>
      </xdr:nvSpPr>
      <xdr:spPr bwMode="auto">
        <a:xfrm>
          <a:off x="18411825" y="12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61</xdr:col>
      <xdr:colOff>0</xdr:colOff>
      <xdr:row>4</xdr:row>
      <xdr:rowOff>0</xdr:rowOff>
    </xdr:from>
    <xdr:ext cx="304800" cy="304800"/>
    <xdr:sp macro="" textlink="">
      <xdr:nvSpPr>
        <xdr:cNvPr id="25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FD000000}"/>
            </a:ext>
          </a:extLst>
        </xdr:cNvPr>
        <xdr:cNvSpPr>
          <a:spLocks noChangeAspect="1" noChangeArrowheads="1"/>
        </xdr:cNvSpPr>
      </xdr:nvSpPr>
      <xdr:spPr bwMode="auto">
        <a:xfrm>
          <a:off x="18411825" y="12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61</xdr:col>
      <xdr:colOff>0</xdr:colOff>
      <xdr:row>4</xdr:row>
      <xdr:rowOff>0</xdr:rowOff>
    </xdr:from>
    <xdr:ext cx="304800" cy="304800"/>
    <xdr:sp macro="" textlink="">
      <xdr:nvSpPr>
        <xdr:cNvPr id="27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0F010000}"/>
            </a:ext>
          </a:extLst>
        </xdr:cNvPr>
        <xdr:cNvSpPr>
          <a:spLocks noChangeAspect="1" noChangeArrowheads="1"/>
        </xdr:cNvSpPr>
      </xdr:nvSpPr>
      <xdr:spPr bwMode="auto">
        <a:xfrm>
          <a:off x="18411825" y="12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61</xdr:col>
      <xdr:colOff>0</xdr:colOff>
      <xdr:row>29</xdr:row>
      <xdr:rowOff>0</xdr:rowOff>
    </xdr:from>
    <xdr:ext cx="304800" cy="304800"/>
    <xdr:sp macro="" textlink="">
      <xdr:nvSpPr>
        <xdr:cNvPr id="27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10010000}"/>
            </a:ext>
          </a:extLst>
        </xdr:cNvPr>
        <xdr:cNvSpPr>
          <a:spLocks noChangeAspect="1" noChangeArrowheads="1"/>
        </xdr:cNvSpPr>
      </xdr:nvSpPr>
      <xdr:spPr bwMode="auto">
        <a:xfrm>
          <a:off x="18411825" y="695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61</xdr:col>
      <xdr:colOff>0</xdr:colOff>
      <xdr:row>29</xdr:row>
      <xdr:rowOff>0</xdr:rowOff>
    </xdr:from>
    <xdr:ext cx="304800" cy="304800"/>
    <xdr:sp macro="" textlink="">
      <xdr:nvSpPr>
        <xdr:cNvPr id="27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11010000}"/>
            </a:ext>
          </a:extLst>
        </xdr:cNvPr>
        <xdr:cNvSpPr>
          <a:spLocks noChangeAspect="1" noChangeArrowheads="1"/>
        </xdr:cNvSpPr>
      </xdr:nvSpPr>
      <xdr:spPr bwMode="auto">
        <a:xfrm>
          <a:off x="18411825" y="695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</xdr:row>
      <xdr:rowOff>0</xdr:rowOff>
    </xdr:from>
    <xdr:ext cx="304800" cy="304800"/>
    <xdr:sp macro="" textlink="">
      <xdr:nvSpPr>
        <xdr:cNvPr id="27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12010000}"/>
            </a:ext>
          </a:extLst>
        </xdr:cNvPr>
        <xdr:cNvSpPr>
          <a:spLocks noChangeAspect="1" noChangeArrowheads="1"/>
        </xdr:cNvSpPr>
      </xdr:nvSpPr>
      <xdr:spPr bwMode="auto">
        <a:xfrm>
          <a:off x="22688550" y="12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</xdr:row>
      <xdr:rowOff>0</xdr:rowOff>
    </xdr:from>
    <xdr:ext cx="304800" cy="304800"/>
    <xdr:sp macro="" textlink="">
      <xdr:nvSpPr>
        <xdr:cNvPr id="27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13010000}"/>
            </a:ext>
          </a:extLst>
        </xdr:cNvPr>
        <xdr:cNvSpPr>
          <a:spLocks noChangeAspect="1" noChangeArrowheads="1"/>
        </xdr:cNvSpPr>
      </xdr:nvSpPr>
      <xdr:spPr bwMode="auto">
        <a:xfrm>
          <a:off x="22688550" y="12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47</xdr:row>
      <xdr:rowOff>0</xdr:rowOff>
    </xdr:from>
    <xdr:ext cx="304800" cy="304800"/>
    <xdr:sp macro="" textlink="">
      <xdr:nvSpPr>
        <xdr:cNvPr id="27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14010000}"/>
            </a:ext>
          </a:extLst>
        </xdr:cNvPr>
        <xdr:cNvSpPr>
          <a:spLocks noChangeAspect="1" noChangeArrowheads="1"/>
        </xdr:cNvSpPr>
      </xdr:nvSpPr>
      <xdr:spPr bwMode="auto">
        <a:xfrm>
          <a:off x="22688550" y="1074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47</xdr:row>
      <xdr:rowOff>0</xdr:rowOff>
    </xdr:from>
    <xdr:ext cx="304800" cy="304800"/>
    <xdr:sp macro="" textlink="">
      <xdr:nvSpPr>
        <xdr:cNvPr id="27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15010000}"/>
            </a:ext>
          </a:extLst>
        </xdr:cNvPr>
        <xdr:cNvSpPr>
          <a:spLocks noChangeAspect="1" noChangeArrowheads="1"/>
        </xdr:cNvSpPr>
      </xdr:nvSpPr>
      <xdr:spPr bwMode="auto">
        <a:xfrm>
          <a:off x="22688550" y="1074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47</xdr:row>
      <xdr:rowOff>0</xdr:rowOff>
    </xdr:from>
    <xdr:ext cx="304800" cy="304800"/>
    <xdr:sp macro="" textlink="">
      <xdr:nvSpPr>
        <xdr:cNvPr id="27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16010000}"/>
            </a:ext>
          </a:extLst>
        </xdr:cNvPr>
        <xdr:cNvSpPr>
          <a:spLocks noChangeAspect="1" noChangeArrowheads="1"/>
        </xdr:cNvSpPr>
      </xdr:nvSpPr>
      <xdr:spPr bwMode="auto">
        <a:xfrm>
          <a:off x="22688550" y="1074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</xdr:row>
      <xdr:rowOff>0</xdr:rowOff>
    </xdr:from>
    <xdr:ext cx="304800" cy="304800"/>
    <xdr:sp macro="" textlink="">
      <xdr:nvSpPr>
        <xdr:cNvPr id="279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17010000}"/>
            </a:ext>
          </a:extLst>
        </xdr:cNvPr>
        <xdr:cNvSpPr>
          <a:spLocks noChangeAspect="1" noChangeArrowheads="1"/>
        </xdr:cNvSpPr>
      </xdr:nvSpPr>
      <xdr:spPr bwMode="auto">
        <a:xfrm>
          <a:off x="22688550" y="12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</xdr:row>
      <xdr:rowOff>0</xdr:rowOff>
    </xdr:from>
    <xdr:ext cx="304800" cy="304800"/>
    <xdr:sp macro="" textlink="">
      <xdr:nvSpPr>
        <xdr:cNvPr id="280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18010000}"/>
            </a:ext>
          </a:extLst>
        </xdr:cNvPr>
        <xdr:cNvSpPr>
          <a:spLocks noChangeAspect="1" noChangeArrowheads="1"/>
        </xdr:cNvSpPr>
      </xdr:nvSpPr>
      <xdr:spPr bwMode="auto">
        <a:xfrm>
          <a:off x="22688550" y="12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47</xdr:row>
      <xdr:rowOff>0</xdr:rowOff>
    </xdr:from>
    <xdr:ext cx="304800" cy="304800"/>
    <xdr:sp macro="" textlink="">
      <xdr:nvSpPr>
        <xdr:cNvPr id="281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19010000}"/>
            </a:ext>
          </a:extLst>
        </xdr:cNvPr>
        <xdr:cNvSpPr>
          <a:spLocks noChangeAspect="1" noChangeArrowheads="1"/>
        </xdr:cNvSpPr>
      </xdr:nvSpPr>
      <xdr:spPr bwMode="auto">
        <a:xfrm>
          <a:off x="22688550" y="1074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47</xdr:row>
      <xdr:rowOff>0</xdr:rowOff>
    </xdr:from>
    <xdr:ext cx="304800" cy="304800"/>
    <xdr:sp macro="" textlink="">
      <xdr:nvSpPr>
        <xdr:cNvPr id="28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1A010000}"/>
            </a:ext>
          </a:extLst>
        </xdr:cNvPr>
        <xdr:cNvSpPr>
          <a:spLocks noChangeAspect="1" noChangeArrowheads="1"/>
        </xdr:cNvSpPr>
      </xdr:nvSpPr>
      <xdr:spPr bwMode="auto">
        <a:xfrm>
          <a:off x="22688550" y="1074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47</xdr:row>
      <xdr:rowOff>0</xdr:rowOff>
    </xdr:from>
    <xdr:ext cx="304800" cy="304800"/>
    <xdr:sp macro="" textlink="">
      <xdr:nvSpPr>
        <xdr:cNvPr id="28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1B010000}"/>
            </a:ext>
          </a:extLst>
        </xdr:cNvPr>
        <xdr:cNvSpPr>
          <a:spLocks noChangeAspect="1" noChangeArrowheads="1"/>
        </xdr:cNvSpPr>
      </xdr:nvSpPr>
      <xdr:spPr bwMode="auto">
        <a:xfrm>
          <a:off x="22688550" y="1074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</xdr:row>
      <xdr:rowOff>0</xdr:rowOff>
    </xdr:from>
    <xdr:ext cx="304800" cy="304800"/>
    <xdr:sp macro="" textlink="">
      <xdr:nvSpPr>
        <xdr:cNvPr id="28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1C010000}"/>
            </a:ext>
          </a:extLst>
        </xdr:cNvPr>
        <xdr:cNvSpPr>
          <a:spLocks noChangeAspect="1" noChangeArrowheads="1"/>
        </xdr:cNvSpPr>
      </xdr:nvSpPr>
      <xdr:spPr bwMode="auto">
        <a:xfrm>
          <a:off x="22688550" y="12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</xdr:row>
      <xdr:rowOff>0</xdr:rowOff>
    </xdr:from>
    <xdr:ext cx="304800" cy="304800"/>
    <xdr:sp macro="" textlink="">
      <xdr:nvSpPr>
        <xdr:cNvPr id="28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1D010000}"/>
            </a:ext>
          </a:extLst>
        </xdr:cNvPr>
        <xdr:cNvSpPr>
          <a:spLocks noChangeAspect="1" noChangeArrowheads="1"/>
        </xdr:cNvSpPr>
      </xdr:nvSpPr>
      <xdr:spPr bwMode="auto">
        <a:xfrm>
          <a:off x="22688550" y="12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48</xdr:row>
      <xdr:rowOff>0</xdr:rowOff>
    </xdr:from>
    <xdr:ext cx="304800" cy="304800"/>
    <xdr:sp macro="" textlink="">
      <xdr:nvSpPr>
        <xdr:cNvPr id="28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1E010000}"/>
            </a:ext>
          </a:extLst>
        </xdr:cNvPr>
        <xdr:cNvSpPr>
          <a:spLocks noChangeAspect="1" noChangeArrowheads="1"/>
        </xdr:cNvSpPr>
      </xdr:nvSpPr>
      <xdr:spPr bwMode="auto">
        <a:xfrm>
          <a:off x="22688550" y="1099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48</xdr:row>
      <xdr:rowOff>0</xdr:rowOff>
    </xdr:from>
    <xdr:ext cx="304800" cy="304800"/>
    <xdr:sp macro="" textlink="">
      <xdr:nvSpPr>
        <xdr:cNvPr id="28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1F010000}"/>
            </a:ext>
          </a:extLst>
        </xdr:cNvPr>
        <xdr:cNvSpPr>
          <a:spLocks noChangeAspect="1" noChangeArrowheads="1"/>
        </xdr:cNvSpPr>
      </xdr:nvSpPr>
      <xdr:spPr bwMode="auto">
        <a:xfrm>
          <a:off x="22688550" y="1099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48</xdr:row>
      <xdr:rowOff>0</xdr:rowOff>
    </xdr:from>
    <xdr:ext cx="304800" cy="304800"/>
    <xdr:sp macro="" textlink="">
      <xdr:nvSpPr>
        <xdr:cNvPr id="28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20010000}"/>
            </a:ext>
          </a:extLst>
        </xdr:cNvPr>
        <xdr:cNvSpPr>
          <a:spLocks noChangeAspect="1" noChangeArrowheads="1"/>
        </xdr:cNvSpPr>
      </xdr:nvSpPr>
      <xdr:spPr bwMode="auto">
        <a:xfrm>
          <a:off x="22688550" y="1099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</xdr:row>
      <xdr:rowOff>0</xdr:rowOff>
    </xdr:from>
    <xdr:ext cx="304800" cy="304800"/>
    <xdr:sp macro="" textlink="">
      <xdr:nvSpPr>
        <xdr:cNvPr id="289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21010000}"/>
            </a:ext>
          </a:extLst>
        </xdr:cNvPr>
        <xdr:cNvSpPr>
          <a:spLocks noChangeAspect="1" noChangeArrowheads="1"/>
        </xdr:cNvSpPr>
      </xdr:nvSpPr>
      <xdr:spPr bwMode="auto">
        <a:xfrm>
          <a:off x="22688550" y="12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</xdr:row>
      <xdr:rowOff>0</xdr:rowOff>
    </xdr:from>
    <xdr:ext cx="304800" cy="304800"/>
    <xdr:sp macro="" textlink="">
      <xdr:nvSpPr>
        <xdr:cNvPr id="290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22010000}"/>
            </a:ext>
          </a:extLst>
        </xdr:cNvPr>
        <xdr:cNvSpPr>
          <a:spLocks noChangeAspect="1" noChangeArrowheads="1"/>
        </xdr:cNvSpPr>
      </xdr:nvSpPr>
      <xdr:spPr bwMode="auto">
        <a:xfrm>
          <a:off x="22688550" y="12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47</xdr:row>
      <xdr:rowOff>0</xdr:rowOff>
    </xdr:from>
    <xdr:ext cx="304800" cy="304800"/>
    <xdr:sp macro="" textlink="">
      <xdr:nvSpPr>
        <xdr:cNvPr id="291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23010000}"/>
            </a:ext>
          </a:extLst>
        </xdr:cNvPr>
        <xdr:cNvSpPr>
          <a:spLocks noChangeAspect="1" noChangeArrowheads="1"/>
        </xdr:cNvSpPr>
      </xdr:nvSpPr>
      <xdr:spPr bwMode="auto">
        <a:xfrm>
          <a:off x="22688550" y="1074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47</xdr:row>
      <xdr:rowOff>0</xdr:rowOff>
    </xdr:from>
    <xdr:ext cx="304800" cy="304800"/>
    <xdr:sp macro="" textlink="">
      <xdr:nvSpPr>
        <xdr:cNvPr id="29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24010000}"/>
            </a:ext>
          </a:extLst>
        </xdr:cNvPr>
        <xdr:cNvSpPr>
          <a:spLocks noChangeAspect="1" noChangeArrowheads="1"/>
        </xdr:cNvSpPr>
      </xdr:nvSpPr>
      <xdr:spPr bwMode="auto">
        <a:xfrm>
          <a:off x="22688550" y="1074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47</xdr:row>
      <xdr:rowOff>0</xdr:rowOff>
    </xdr:from>
    <xdr:ext cx="304800" cy="304800"/>
    <xdr:sp macro="" textlink="">
      <xdr:nvSpPr>
        <xdr:cNvPr id="29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C00-000025010000}"/>
            </a:ext>
          </a:extLst>
        </xdr:cNvPr>
        <xdr:cNvSpPr>
          <a:spLocks noChangeAspect="1" noChangeArrowheads="1"/>
        </xdr:cNvSpPr>
      </xdr:nvSpPr>
      <xdr:spPr bwMode="auto">
        <a:xfrm>
          <a:off x="22688550" y="1074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65</xdr:col>
      <xdr:colOff>0</xdr:colOff>
      <xdr:row>4</xdr:row>
      <xdr:rowOff>0</xdr:rowOff>
    </xdr:from>
    <xdr:ext cx="304800" cy="304800"/>
    <xdr:sp macro="" textlink="">
      <xdr:nvSpPr>
        <xdr:cNvPr id="29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26010000}"/>
            </a:ext>
          </a:extLst>
        </xdr:cNvPr>
        <xdr:cNvSpPr>
          <a:spLocks noChangeAspect="1" noChangeArrowheads="1"/>
        </xdr:cNvSpPr>
      </xdr:nvSpPr>
      <xdr:spPr bwMode="auto">
        <a:xfrm>
          <a:off x="22402800" y="12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65</xdr:col>
      <xdr:colOff>0</xdr:colOff>
      <xdr:row>4</xdr:row>
      <xdr:rowOff>0</xdr:rowOff>
    </xdr:from>
    <xdr:ext cx="304800" cy="304800"/>
    <xdr:sp macro="" textlink="">
      <xdr:nvSpPr>
        <xdr:cNvPr id="29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27010000}"/>
            </a:ext>
          </a:extLst>
        </xdr:cNvPr>
        <xdr:cNvSpPr>
          <a:spLocks noChangeAspect="1" noChangeArrowheads="1"/>
        </xdr:cNvSpPr>
      </xdr:nvSpPr>
      <xdr:spPr bwMode="auto">
        <a:xfrm>
          <a:off x="22402800" y="12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65</xdr:col>
      <xdr:colOff>0</xdr:colOff>
      <xdr:row>4</xdr:row>
      <xdr:rowOff>0</xdr:rowOff>
    </xdr:from>
    <xdr:ext cx="304800" cy="304800"/>
    <xdr:sp macro="" textlink="">
      <xdr:nvSpPr>
        <xdr:cNvPr id="29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28010000}"/>
            </a:ext>
          </a:extLst>
        </xdr:cNvPr>
        <xdr:cNvSpPr>
          <a:spLocks noChangeAspect="1" noChangeArrowheads="1"/>
        </xdr:cNvSpPr>
      </xdr:nvSpPr>
      <xdr:spPr bwMode="auto">
        <a:xfrm>
          <a:off x="22402800" y="12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65</xdr:col>
      <xdr:colOff>0</xdr:colOff>
      <xdr:row>4</xdr:row>
      <xdr:rowOff>0</xdr:rowOff>
    </xdr:from>
    <xdr:ext cx="304800" cy="304800"/>
    <xdr:sp macro="" textlink="">
      <xdr:nvSpPr>
        <xdr:cNvPr id="29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29010000}"/>
            </a:ext>
          </a:extLst>
        </xdr:cNvPr>
        <xdr:cNvSpPr>
          <a:spLocks noChangeAspect="1" noChangeArrowheads="1"/>
        </xdr:cNvSpPr>
      </xdr:nvSpPr>
      <xdr:spPr bwMode="auto">
        <a:xfrm>
          <a:off x="22402800" y="12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37</xdr:row>
      <xdr:rowOff>0</xdr:rowOff>
    </xdr:from>
    <xdr:ext cx="304800" cy="304800"/>
    <xdr:sp macro="" textlink="">
      <xdr:nvSpPr>
        <xdr:cNvPr id="29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2A010000}"/>
            </a:ext>
          </a:extLst>
        </xdr:cNvPr>
        <xdr:cNvSpPr>
          <a:spLocks noChangeAspect="1" noChangeArrowheads="1"/>
        </xdr:cNvSpPr>
      </xdr:nvSpPr>
      <xdr:spPr bwMode="auto">
        <a:xfrm>
          <a:off x="18659475" y="855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37</xdr:row>
      <xdr:rowOff>0</xdr:rowOff>
    </xdr:from>
    <xdr:ext cx="304800" cy="304800"/>
    <xdr:sp macro="" textlink="">
      <xdr:nvSpPr>
        <xdr:cNvPr id="29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C00-00002B010000}"/>
            </a:ext>
          </a:extLst>
        </xdr:cNvPr>
        <xdr:cNvSpPr>
          <a:spLocks noChangeAspect="1" noChangeArrowheads="1"/>
        </xdr:cNvSpPr>
      </xdr:nvSpPr>
      <xdr:spPr bwMode="auto">
        <a:xfrm>
          <a:off x="18659475" y="855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61</xdr:col>
      <xdr:colOff>54996</xdr:colOff>
      <xdr:row>1</xdr:row>
      <xdr:rowOff>0</xdr:rowOff>
    </xdr:from>
    <xdr:to>
      <xdr:col>65</xdr:col>
      <xdr:colOff>40817</xdr:colOff>
      <xdr:row>4</xdr:row>
      <xdr:rowOff>3775</xdr:rowOff>
    </xdr:to>
    <xdr:grpSp>
      <xdr:nvGrpSpPr>
        <xdr:cNvPr id="300" name="Agrupar 299">
          <a:extLst>
            <a:ext uri="{FF2B5EF4-FFF2-40B4-BE49-F238E27FC236}">
              <a16:creationId xmlns:a16="http://schemas.microsoft.com/office/drawing/2014/main" xmlns="" id="{00000000-0008-0000-0C00-00002C010000}"/>
            </a:ext>
          </a:extLst>
        </xdr:cNvPr>
        <xdr:cNvGrpSpPr/>
      </xdr:nvGrpSpPr>
      <xdr:grpSpPr>
        <a:xfrm>
          <a:off x="18673196" y="317500"/>
          <a:ext cx="3999021" cy="956275"/>
          <a:chOff x="15271750" y="317499"/>
          <a:chExt cx="3918852" cy="980088"/>
        </a:xfrm>
      </xdr:grpSpPr>
      <xdr:sp macro="" textlink="">
        <xdr:nvSpPr>
          <xdr:cNvPr id="301" name="Retângulo 300">
            <a:extLst>
              <a:ext uri="{FF2B5EF4-FFF2-40B4-BE49-F238E27FC236}">
                <a16:creationId xmlns:a16="http://schemas.microsoft.com/office/drawing/2014/main" xmlns="" id="{00000000-0008-0000-0C00-00002D010000}"/>
              </a:ext>
            </a:extLst>
          </xdr:cNvPr>
          <xdr:cNvSpPr/>
        </xdr:nvSpPr>
        <xdr:spPr bwMode="auto">
          <a:xfrm>
            <a:off x="15271750" y="663727"/>
            <a:ext cx="3902791" cy="633860"/>
          </a:xfrm>
          <a:prstGeom prst="rect">
            <a:avLst/>
          </a:prstGeom>
          <a:ln>
            <a:headEnd/>
            <a:tailEnd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wrap="square" lIns="36576" tIns="27432" rIns="36576" bIns="0" rtlCol="0" anchor="ctr" upright="1"/>
          <a:lstStyle/>
          <a:p>
            <a:pPr algn="ctr" rtl="0"/>
            <a:r>
              <a:rPr lang="pt-PT" sz="2400" b="0" i="0" u="none" strike="noStrike" baseline="0">
                <a:solidFill>
                  <a:srgbClr val="FF603B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Ajuda</a:t>
            </a:r>
            <a:r>
              <a:rPr lang="pt-PT" sz="1400" b="0" i="0" u="none" strike="noStrike" baseline="0">
                <a:solidFill>
                  <a:srgbClr val="FF603B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: </a:t>
            </a:r>
            <a:r>
              <a:rPr lang="pt-PT" sz="1800" b="0" i="0" u="none" strike="noStrike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Estratégias a implementar</a:t>
            </a:r>
          </a:p>
        </xdr:txBody>
      </xdr:sp>
      <xdr:pic>
        <xdr:nvPicPr>
          <xdr:cNvPr id="302" name="Imagem 301">
            <a:extLst>
              <a:ext uri="{FF2B5EF4-FFF2-40B4-BE49-F238E27FC236}">
                <a16:creationId xmlns:a16="http://schemas.microsoft.com/office/drawing/2014/main" xmlns="" id="{00000000-0008-0000-0C00-00002E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564225" y="317499"/>
            <a:ext cx="626377" cy="560803"/>
          </a:xfrm>
          <a:prstGeom prst="rect">
            <a:avLst/>
          </a:prstGeom>
          <a:ln>
            <a:solidFill>
              <a:schemeClr val="accent4">
                <a:lumMod val="60000"/>
                <a:lumOff val="40000"/>
              </a:schemeClr>
            </a:solidFill>
          </a:ln>
        </xdr:spPr>
      </xdr:pic>
    </xdr:grpSp>
    <xdr:clientData/>
  </xdr:twoCellAnchor>
  <xdr:twoCellAnchor>
    <xdr:from>
      <xdr:col>0</xdr:col>
      <xdr:colOff>165100</xdr:colOff>
      <xdr:row>0</xdr:row>
      <xdr:rowOff>38100</xdr:rowOff>
    </xdr:from>
    <xdr:to>
      <xdr:col>27</xdr:col>
      <xdr:colOff>145786</xdr:colOff>
      <xdr:row>2</xdr:row>
      <xdr:rowOff>229612</xdr:rowOff>
    </xdr:to>
    <xdr:grpSp>
      <xdr:nvGrpSpPr>
        <xdr:cNvPr id="254" name="Agrupar 253">
          <a:extLst>
            <a:ext uri="{FF2B5EF4-FFF2-40B4-BE49-F238E27FC236}">
              <a16:creationId xmlns:a16="http://schemas.microsoft.com/office/drawing/2014/main" xmlns="" id="{00000000-0008-0000-0C00-0000FE000000}"/>
            </a:ext>
          </a:extLst>
        </xdr:cNvPr>
        <xdr:cNvGrpSpPr>
          <a:grpSpLocks noChangeAspect="1"/>
        </xdr:cNvGrpSpPr>
      </xdr:nvGrpSpPr>
      <xdr:grpSpPr>
        <a:xfrm>
          <a:off x="165100" y="38100"/>
          <a:ext cx="8057886" cy="826512"/>
          <a:chOff x="333367" y="1726404"/>
          <a:chExt cx="9395718" cy="952500"/>
        </a:xfrm>
      </xdr:grpSpPr>
      <xdr:grpSp>
        <xdr:nvGrpSpPr>
          <xdr:cNvPr id="255" name="Agrupar 254">
            <a:extLst>
              <a:ext uri="{FF2B5EF4-FFF2-40B4-BE49-F238E27FC236}">
                <a16:creationId xmlns:a16="http://schemas.microsoft.com/office/drawing/2014/main" xmlns="" id="{00000000-0008-0000-0C00-0000FF000000}"/>
              </a:ext>
            </a:extLst>
          </xdr:cNvPr>
          <xdr:cNvGrpSpPr/>
        </xdr:nvGrpSpPr>
        <xdr:grpSpPr>
          <a:xfrm>
            <a:off x="6038974" y="1986654"/>
            <a:ext cx="1191645" cy="432000"/>
            <a:chOff x="9196387" y="4894162"/>
            <a:chExt cx="1281114" cy="432000"/>
          </a:xfrm>
        </xdr:grpSpPr>
        <xdr:sp macro="[0]!Botão_Escrita" textlink="">
          <xdr:nvSpPr>
            <xdr:cNvPr id="306" name="Retângulo 305">
              <a:extLst>
                <a:ext uri="{FF2B5EF4-FFF2-40B4-BE49-F238E27FC236}">
                  <a16:creationId xmlns:a16="http://schemas.microsoft.com/office/drawing/2014/main" xmlns="" id="{00000000-0008-0000-0C00-000032010000}"/>
                </a:ext>
              </a:extLst>
            </xdr:cNvPr>
            <xdr:cNvSpPr/>
          </xdr:nvSpPr>
          <xdr:spPr bwMode="auto">
            <a:xfrm>
              <a:off x="9401175" y="4894162"/>
              <a:ext cx="9048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escrita</a:t>
              </a:r>
            </a:p>
          </xdr:txBody>
        </xdr:sp>
        <xdr:sp macro="" textlink="">
          <xdr:nvSpPr>
            <xdr:cNvPr id="307" name="Seta: Divisa 306">
              <a:extLst>
                <a:ext uri="{FF2B5EF4-FFF2-40B4-BE49-F238E27FC236}">
                  <a16:creationId xmlns:a16="http://schemas.microsoft.com/office/drawing/2014/main" xmlns="" id="{00000000-0008-0000-0C00-000033010000}"/>
                </a:ext>
              </a:extLst>
            </xdr:cNvPr>
            <xdr:cNvSpPr/>
          </xdr:nvSpPr>
          <xdr:spPr>
            <a:xfrm>
              <a:off x="9196387" y="4900612"/>
              <a:ext cx="1281114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256" name="Agrupar 255">
            <a:extLst>
              <a:ext uri="{FF2B5EF4-FFF2-40B4-BE49-F238E27FC236}">
                <a16:creationId xmlns:a16="http://schemas.microsoft.com/office/drawing/2014/main" xmlns="" id="{00000000-0008-0000-0C00-000000010000}"/>
              </a:ext>
            </a:extLst>
          </xdr:cNvPr>
          <xdr:cNvGrpSpPr/>
        </xdr:nvGrpSpPr>
        <xdr:grpSpPr>
          <a:xfrm>
            <a:off x="7074095" y="1986654"/>
            <a:ext cx="1529796" cy="432000"/>
            <a:chOff x="10880724" y="4894162"/>
            <a:chExt cx="1644652" cy="432000"/>
          </a:xfrm>
        </xdr:grpSpPr>
        <xdr:sp macro="[0]!Menu_suspenso_2" textlink="">
          <xdr:nvSpPr>
            <xdr:cNvPr id="304" name="Retângulo 303">
              <a:extLst>
                <a:ext uri="{FF2B5EF4-FFF2-40B4-BE49-F238E27FC236}">
                  <a16:creationId xmlns:a16="http://schemas.microsoft.com/office/drawing/2014/main" xmlns="" id="{00000000-0008-0000-0C00-000030010000}"/>
                </a:ext>
              </a:extLst>
            </xdr:cNvPr>
            <xdr:cNvSpPr/>
          </xdr:nvSpPr>
          <xdr:spPr>
            <a:xfrm>
              <a:off x="11058525" y="4894162"/>
              <a:ext cx="1352550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gramática</a:t>
              </a:r>
            </a:p>
          </xdr:txBody>
        </xdr:sp>
        <xdr:sp macro="" textlink="">
          <xdr:nvSpPr>
            <xdr:cNvPr id="305" name="Seta: Divisa 304">
              <a:extLst>
                <a:ext uri="{FF2B5EF4-FFF2-40B4-BE49-F238E27FC236}">
                  <a16:creationId xmlns:a16="http://schemas.microsoft.com/office/drawing/2014/main" xmlns="" id="{00000000-0008-0000-0C00-000031010000}"/>
                </a:ext>
              </a:extLst>
            </xdr:cNvPr>
            <xdr:cNvSpPr/>
          </xdr:nvSpPr>
          <xdr:spPr>
            <a:xfrm>
              <a:off x="10880724" y="4900612"/>
              <a:ext cx="1644652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257" name="Agrupar 256">
            <a:extLst>
              <a:ext uri="{FF2B5EF4-FFF2-40B4-BE49-F238E27FC236}">
                <a16:creationId xmlns:a16="http://schemas.microsoft.com/office/drawing/2014/main" xmlns="" id="{00000000-0008-0000-0C00-000001010000}"/>
              </a:ext>
            </a:extLst>
          </xdr:cNvPr>
          <xdr:cNvGrpSpPr/>
        </xdr:nvGrpSpPr>
        <xdr:grpSpPr>
          <a:xfrm>
            <a:off x="8437029" y="1986654"/>
            <a:ext cx="1292056" cy="432000"/>
            <a:chOff x="12565062" y="4910137"/>
            <a:chExt cx="1389063" cy="432000"/>
          </a:xfrm>
        </xdr:grpSpPr>
        <xdr:sp macro="[0]!Botão_Sintese" textlink="">
          <xdr:nvSpPr>
            <xdr:cNvPr id="270" name="Retângulo 269">
              <a:extLst>
                <a:ext uri="{FF2B5EF4-FFF2-40B4-BE49-F238E27FC236}">
                  <a16:creationId xmlns:a16="http://schemas.microsoft.com/office/drawing/2014/main" xmlns="" id="{00000000-0008-0000-0C00-00000E010000}"/>
                </a:ext>
              </a:extLst>
            </xdr:cNvPr>
            <xdr:cNvSpPr/>
          </xdr:nvSpPr>
          <xdr:spPr bwMode="auto">
            <a:xfrm>
              <a:off x="12763500" y="4910137"/>
              <a:ext cx="10191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síntese</a:t>
              </a:r>
            </a:p>
          </xdr:txBody>
        </xdr:sp>
        <xdr:sp macro="" textlink="">
          <xdr:nvSpPr>
            <xdr:cNvPr id="303" name="Seta: Divisa 302">
              <a:extLst>
                <a:ext uri="{FF2B5EF4-FFF2-40B4-BE49-F238E27FC236}">
                  <a16:creationId xmlns:a16="http://schemas.microsoft.com/office/drawing/2014/main" xmlns="" id="{00000000-0008-0000-0C00-00002F010000}"/>
                </a:ext>
              </a:extLst>
            </xdr:cNvPr>
            <xdr:cNvSpPr/>
          </xdr:nvSpPr>
          <xdr:spPr>
            <a:xfrm>
              <a:off x="12565062" y="4910137"/>
              <a:ext cx="1389063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258" name="Agrupar 257">
            <a:extLst>
              <a:ext uri="{FF2B5EF4-FFF2-40B4-BE49-F238E27FC236}">
                <a16:creationId xmlns:a16="http://schemas.microsoft.com/office/drawing/2014/main" xmlns="" id="{00000000-0008-0000-0C00-000002010000}"/>
              </a:ext>
            </a:extLst>
          </xdr:cNvPr>
          <xdr:cNvGrpSpPr/>
        </xdr:nvGrpSpPr>
        <xdr:grpSpPr>
          <a:xfrm>
            <a:off x="3837404" y="1986654"/>
            <a:ext cx="2368522" cy="432000"/>
            <a:chOff x="6692898" y="4910136"/>
            <a:chExt cx="2546351" cy="432000"/>
          </a:xfrm>
        </xdr:grpSpPr>
        <xdr:sp macro="[0]!Menu_suspenso" textlink="">
          <xdr:nvSpPr>
            <xdr:cNvPr id="268" name="Retângulo 267">
              <a:extLst>
                <a:ext uri="{FF2B5EF4-FFF2-40B4-BE49-F238E27FC236}">
                  <a16:creationId xmlns:a16="http://schemas.microsoft.com/office/drawing/2014/main" xmlns="" id="{00000000-0008-0000-0C00-00000C010000}"/>
                </a:ext>
              </a:extLst>
            </xdr:cNvPr>
            <xdr:cNvSpPr/>
          </xdr:nvSpPr>
          <xdr:spPr>
            <a:xfrm>
              <a:off x="6848475" y="4910136"/>
              <a:ext cx="22002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educação</a:t>
              </a:r>
              <a:r>
                <a:rPr lang="pt-PT" sz="1400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literária</a:t>
              </a:r>
              <a:endParaRPr lang="pt-PT" sz="14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269" name="Seta: Divisa 268">
              <a:extLst>
                <a:ext uri="{FF2B5EF4-FFF2-40B4-BE49-F238E27FC236}">
                  <a16:creationId xmlns:a16="http://schemas.microsoft.com/office/drawing/2014/main" xmlns="" id="{00000000-0008-0000-0C00-00000D010000}"/>
                </a:ext>
              </a:extLst>
            </xdr:cNvPr>
            <xdr:cNvSpPr/>
          </xdr:nvSpPr>
          <xdr:spPr>
            <a:xfrm>
              <a:off x="6692898" y="4910136"/>
              <a:ext cx="2546351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259" name="Agrupar 258">
            <a:extLst>
              <a:ext uri="{FF2B5EF4-FFF2-40B4-BE49-F238E27FC236}">
                <a16:creationId xmlns:a16="http://schemas.microsoft.com/office/drawing/2014/main" xmlns="" id="{00000000-0008-0000-0C00-000003010000}"/>
              </a:ext>
            </a:extLst>
          </xdr:cNvPr>
          <xdr:cNvGrpSpPr/>
        </xdr:nvGrpSpPr>
        <xdr:grpSpPr>
          <a:xfrm>
            <a:off x="1340772" y="1988439"/>
            <a:ext cx="1464927" cy="428431"/>
            <a:chOff x="1153583" y="1546089"/>
            <a:chExt cx="1465905" cy="428431"/>
          </a:xfrm>
        </xdr:grpSpPr>
        <xdr:sp macro="[0]!Botão_Oralidade" textlink="">
          <xdr:nvSpPr>
            <xdr:cNvPr id="266" name="Retângulo 265">
              <a:extLst>
                <a:ext uri="{FF2B5EF4-FFF2-40B4-BE49-F238E27FC236}">
                  <a16:creationId xmlns:a16="http://schemas.microsoft.com/office/drawing/2014/main" xmlns="" id="{00000000-0008-0000-0C00-00000A010000}"/>
                </a:ext>
              </a:extLst>
            </xdr:cNvPr>
            <xdr:cNvSpPr/>
          </xdr:nvSpPr>
          <xdr:spPr bwMode="auto">
            <a:xfrm>
              <a:off x="1304859" y="1546089"/>
              <a:ext cx="1184877" cy="42843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oralidade</a:t>
              </a:r>
            </a:p>
          </xdr:txBody>
        </xdr:sp>
        <xdr:sp macro="" textlink="">
          <xdr:nvSpPr>
            <xdr:cNvPr id="267" name="Seta: Divisa 266">
              <a:extLst>
                <a:ext uri="{FF2B5EF4-FFF2-40B4-BE49-F238E27FC236}">
                  <a16:creationId xmlns:a16="http://schemas.microsoft.com/office/drawing/2014/main" xmlns="" id="{00000000-0008-0000-0C00-00000B010000}"/>
                </a:ext>
              </a:extLst>
            </xdr:cNvPr>
            <xdr:cNvSpPr/>
          </xdr:nvSpPr>
          <xdr:spPr>
            <a:xfrm>
              <a:off x="1153583" y="1550754"/>
              <a:ext cx="1465905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260" name="Agrupar 259">
            <a:extLst>
              <a:ext uri="{FF2B5EF4-FFF2-40B4-BE49-F238E27FC236}">
                <a16:creationId xmlns:a16="http://schemas.microsoft.com/office/drawing/2014/main" xmlns="" id="{00000000-0008-0000-0C00-000004010000}"/>
              </a:ext>
            </a:extLst>
          </xdr:cNvPr>
          <xdr:cNvGrpSpPr/>
        </xdr:nvGrpSpPr>
        <xdr:grpSpPr>
          <a:xfrm>
            <a:off x="2648622" y="1986654"/>
            <a:ext cx="1348167" cy="432000"/>
            <a:chOff x="5008563" y="4910137"/>
            <a:chExt cx="1449387" cy="432000"/>
          </a:xfrm>
        </xdr:grpSpPr>
        <xdr:sp macro="[0]!Botão_Leitura" textlink="">
          <xdr:nvSpPr>
            <xdr:cNvPr id="264" name="Retângulo 263">
              <a:extLst>
                <a:ext uri="{FF2B5EF4-FFF2-40B4-BE49-F238E27FC236}">
                  <a16:creationId xmlns:a16="http://schemas.microsoft.com/office/drawing/2014/main" xmlns="" id="{00000000-0008-0000-0C00-000008010000}"/>
                </a:ext>
              </a:extLst>
            </xdr:cNvPr>
            <xdr:cNvSpPr/>
          </xdr:nvSpPr>
          <xdr:spPr bwMode="auto">
            <a:xfrm>
              <a:off x="5153603" y="4911774"/>
              <a:ext cx="1171525" cy="42872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leitura</a:t>
              </a:r>
            </a:p>
          </xdr:txBody>
        </xdr:sp>
        <xdr:sp macro="" textlink="">
          <xdr:nvSpPr>
            <xdr:cNvPr id="265" name="Seta: Divisa 264">
              <a:extLst>
                <a:ext uri="{FF2B5EF4-FFF2-40B4-BE49-F238E27FC236}">
                  <a16:creationId xmlns:a16="http://schemas.microsoft.com/office/drawing/2014/main" xmlns="" id="{00000000-0008-0000-0C00-000009010000}"/>
                </a:ext>
              </a:extLst>
            </xdr:cNvPr>
            <xdr:cNvSpPr/>
          </xdr:nvSpPr>
          <xdr:spPr>
            <a:xfrm>
              <a:off x="5008563" y="4910137"/>
              <a:ext cx="1449387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261" name="Agrupar 260">
            <a:extLst>
              <a:ext uri="{FF2B5EF4-FFF2-40B4-BE49-F238E27FC236}">
                <a16:creationId xmlns:a16="http://schemas.microsoft.com/office/drawing/2014/main" xmlns="" id="{00000000-0008-0000-0C00-000005010000}"/>
              </a:ext>
            </a:extLst>
          </xdr:cNvPr>
          <xdr:cNvGrpSpPr/>
        </xdr:nvGrpSpPr>
        <xdr:grpSpPr>
          <a:xfrm>
            <a:off x="333367" y="1726404"/>
            <a:ext cx="951864" cy="952500"/>
            <a:chOff x="169333" y="1301750"/>
            <a:chExt cx="952500" cy="952500"/>
          </a:xfrm>
        </xdr:grpSpPr>
        <xdr:pic macro="[0]!Botao_Entrada">
          <xdr:nvPicPr>
            <xdr:cNvPr id="262" name="Imagem 261">
              <a:extLst>
                <a:ext uri="{FF2B5EF4-FFF2-40B4-BE49-F238E27FC236}">
                  <a16:creationId xmlns:a16="http://schemas.microsoft.com/office/drawing/2014/main" xmlns="" id="{00000000-0008-0000-0C00-00000601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44604" y="1428747"/>
              <a:ext cx="801958" cy="645584"/>
            </a:xfrm>
            <a:prstGeom prst="rect">
              <a:avLst/>
            </a:prstGeom>
          </xdr:spPr>
        </xdr:pic>
        <xdr:sp macro="[0]!Botao_Entrada" textlink="">
          <xdr:nvSpPr>
            <xdr:cNvPr id="263" name="Oval 262">
              <a:extLst>
                <a:ext uri="{FF2B5EF4-FFF2-40B4-BE49-F238E27FC236}">
                  <a16:creationId xmlns:a16="http://schemas.microsoft.com/office/drawing/2014/main" xmlns="" id="{00000000-0008-0000-0C00-000007010000}"/>
                </a:ext>
              </a:extLst>
            </xdr:cNvPr>
            <xdr:cNvSpPr/>
          </xdr:nvSpPr>
          <xdr:spPr>
            <a:xfrm>
              <a:off x="169333" y="1301750"/>
              <a:ext cx="952500" cy="952500"/>
            </a:xfrm>
            <a:prstGeom prst="ellipse">
              <a:avLst/>
            </a:prstGeom>
            <a:noFill/>
            <a:ln w="9525" cap="flat" cmpd="sng" algn="ctr">
              <a:solidFill>
                <a:schemeClr val="accent2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2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61</xdr:col>
      <xdr:colOff>0</xdr:colOff>
      <xdr:row>4</xdr:row>
      <xdr:rowOff>0</xdr:rowOff>
    </xdr:from>
    <xdr:ext cx="304800" cy="304800"/>
    <xdr:sp macro="" textlink="">
      <xdr:nvSpPr>
        <xdr:cNvPr id="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21850350" y="1552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61</xdr:col>
      <xdr:colOff>0</xdr:colOff>
      <xdr:row>4</xdr:row>
      <xdr:rowOff>0</xdr:rowOff>
    </xdr:from>
    <xdr:ext cx="304800" cy="304800"/>
    <xdr:sp macro="" textlink="">
      <xdr:nvSpPr>
        <xdr:cNvPr id="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218503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61</xdr:col>
      <xdr:colOff>0</xdr:colOff>
      <xdr:row>47</xdr:row>
      <xdr:rowOff>0</xdr:rowOff>
    </xdr:from>
    <xdr:ext cx="304800" cy="304800"/>
    <xdr:sp macro="" textlink="">
      <xdr:nvSpPr>
        <xdr:cNvPr id="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21850350" y="12515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61</xdr:col>
      <xdr:colOff>0</xdr:colOff>
      <xdr:row>47</xdr:row>
      <xdr:rowOff>0</xdr:rowOff>
    </xdr:from>
    <xdr:ext cx="304800" cy="304800"/>
    <xdr:sp macro="" textlink="">
      <xdr:nvSpPr>
        <xdr:cNvPr id="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21850350" y="1220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61</xdr:col>
      <xdr:colOff>0</xdr:colOff>
      <xdr:row>47</xdr:row>
      <xdr:rowOff>0</xdr:rowOff>
    </xdr:from>
    <xdr:ext cx="304800" cy="304800"/>
    <xdr:sp macro="" textlink="">
      <xdr:nvSpPr>
        <xdr:cNvPr id="9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21850350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8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54000000}"/>
            </a:ext>
          </a:extLst>
        </xdr:cNvPr>
        <xdr:cNvSpPr>
          <a:spLocks noChangeAspect="1" noChangeArrowheads="1"/>
        </xdr:cNvSpPr>
      </xdr:nvSpPr>
      <xdr:spPr bwMode="auto">
        <a:xfrm>
          <a:off x="1996440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8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55000000}"/>
            </a:ext>
          </a:extLst>
        </xdr:cNvPr>
        <xdr:cNvSpPr>
          <a:spLocks noChangeAspect="1" noChangeArrowheads="1"/>
        </xdr:cNvSpPr>
      </xdr:nvSpPr>
      <xdr:spPr bwMode="auto">
        <a:xfrm>
          <a:off x="1996440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8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56000000}"/>
            </a:ext>
          </a:extLst>
        </xdr:cNvPr>
        <xdr:cNvSpPr>
          <a:spLocks noChangeAspect="1" noChangeArrowheads="1"/>
        </xdr:cNvSpPr>
      </xdr:nvSpPr>
      <xdr:spPr bwMode="auto">
        <a:xfrm>
          <a:off x="1996440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8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57000000}"/>
            </a:ext>
          </a:extLst>
        </xdr:cNvPr>
        <xdr:cNvSpPr>
          <a:spLocks noChangeAspect="1" noChangeArrowheads="1"/>
        </xdr:cNvSpPr>
      </xdr:nvSpPr>
      <xdr:spPr bwMode="auto">
        <a:xfrm>
          <a:off x="1996440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4</xdr:row>
      <xdr:rowOff>0</xdr:rowOff>
    </xdr:from>
    <xdr:ext cx="304800" cy="304800"/>
    <xdr:sp macro="" textlink="">
      <xdr:nvSpPr>
        <xdr:cNvPr id="11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75000000}"/>
            </a:ext>
          </a:extLst>
        </xdr:cNvPr>
        <xdr:cNvSpPr>
          <a:spLocks noChangeAspect="1" noChangeArrowheads="1"/>
        </xdr:cNvSpPr>
      </xdr:nvSpPr>
      <xdr:spPr bwMode="auto">
        <a:xfrm>
          <a:off x="225361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4</xdr:row>
      <xdr:rowOff>0</xdr:rowOff>
    </xdr:from>
    <xdr:ext cx="304800" cy="304800"/>
    <xdr:sp macro="" textlink="">
      <xdr:nvSpPr>
        <xdr:cNvPr id="11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76000000}"/>
            </a:ext>
          </a:extLst>
        </xdr:cNvPr>
        <xdr:cNvSpPr>
          <a:spLocks noChangeAspect="1" noChangeArrowheads="1"/>
        </xdr:cNvSpPr>
      </xdr:nvSpPr>
      <xdr:spPr bwMode="auto">
        <a:xfrm>
          <a:off x="225361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4</xdr:row>
      <xdr:rowOff>0</xdr:rowOff>
    </xdr:from>
    <xdr:ext cx="304800" cy="304800"/>
    <xdr:sp macro="" textlink="">
      <xdr:nvSpPr>
        <xdr:cNvPr id="11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77000000}"/>
            </a:ext>
          </a:extLst>
        </xdr:cNvPr>
        <xdr:cNvSpPr>
          <a:spLocks noChangeAspect="1" noChangeArrowheads="1"/>
        </xdr:cNvSpPr>
      </xdr:nvSpPr>
      <xdr:spPr bwMode="auto">
        <a:xfrm>
          <a:off x="225361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4</xdr:row>
      <xdr:rowOff>0</xdr:rowOff>
    </xdr:from>
    <xdr:ext cx="304800" cy="304800"/>
    <xdr:sp macro="" textlink="">
      <xdr:nvSpPr>
        <xdr:cNvPr id="120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78000000}"/>
            </a:ext>
          </a:extLst>
        </xdr:cNvPr>
        <xdr:cNvSpPr>
          <a:spLocks noChangeAspect="1" noChangeArrowheads="1"/>
        </xdr:cNvSpPr>
      </xdr:nvSpPr>
      <xdr:spPr bwMode="auto">
        <a:xfrm>
          <a:off x="225361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4</xdr:row>
      <xdr:rowOff>0</xdr:rowOff>
    </xdr:from>
    <xdr:ext cx="304800" cy="304800"/>
    <xdr:sp macro="" textlink="">
      <xdr:nvSpPr>
        <xdr:cNvPr id="7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4B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4</xdr:row>
      <xdr:rowOff>0</xdr:rowOff>
    </xdr:from>
    <xdr:ext cx="304800" cy="304800"/>
    <xdr:sp macro="" textlink="">
      <xdr:nvSpPr>
        <xdr:cNvPr id="7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4C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4</xdr:row>
      <xdr:rowOff>0</xdr:rowOff>
    </xdr:from>
    <xdr:ext cx="304800" cy="304800"/>
    <xdr:sp macro="" textlink="">
      <xdr:nvSpPr>
        <xdr:cNvPr id="7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4D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4</xdr:row>
      <xdr:rowOff>0</xdr:rowOff>
    </xdr:from>
    <xdr:ext cx="304800" cy="304800"/>
    <xdr:sp macro="" textlink="">
      <xdr:nvSpPr>
        <xdr:cNvPr id="7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4E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4</xdr:row>
      <xdr:rowOff>0</xdr:rowOff>
    </xdr:from>
    <xdr:ext cx="304800" cy="304800"/>
    <xdr:sp macro="" textlink="">
      <xdr:nvSpPr>
        <xdr:cNvPr id="8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53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4</xdr:row>
      <xdr:rowOff>0</xdr:rowOff>
    </xdr:from>
    <xdr:ext cx="304800" cy="304800"/>
    <xdr:sp macro="" textlink="">
      <xdr:nvSpPr>
        <xdr:cNvPr id="12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7C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4</xdr:row>
      <xdr:rowOff>0</xdr:rowOff>
    </xdr:from>
    <xdr:ext cx="304800" cy="304800"/>
    <xdr:sp macro="" textlink="">
      <xdr:nvSpPr>
        <xdr:cNvPr id="12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7D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4</xdr:row>
      <xdr:rowOff>0</xdr:rowOff>
    </xdr:from>
    <xdr:ext cx="304800" cy="304800"/>
    <xdr:sp macro="" textlink="">
      <xdr:nvSpPr>
        <xdr:cNvPr id="12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7E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4</xdr:row>
      <xdr:rowOff>0</xdr:rowOff>
    </xdr:from>
    <xdr:ext cx="304800" cy="304800"/>
    <xdr:sp macro="" textlink="">
      <xdr:nvSpPr>
        <xdr:cNvPr id="13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83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4</xdr:row>
      <xdr:rowOff>0</xdr:rowOff>
    </xdr:from>
    <xdr:ext cx="304800" cy="304800"/>
    <xdr:sp macro="" textlink="">
      <xdr:nvSpPr>
        <xdr:cNvPr id="13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84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4</xdr:row>
      <xdr:rowOff>0</xdr:rowOff>
    </xdr:from>
    <xdr:ext cx="304800" cy="304800"/>
    <xdr:sp macro="" textlink="">
      <xdr:nvSpPr>
        <xdr:cNvPr id="13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85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4</xdr:row>
      <xdr:rowOff>0</xdr:rowOff>
    </xdr:from>
    <xdr:ext cx="304800" cy="304800"/>
    <xdr:sp macro="" textlink="">
      <xdr:nvSpPr>
        <xdr:cNvPr id="13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86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4</xdr:row>
      <xdr:rowOff>0</xdr:rowOff>
    </xdr:from>
    <xdr:ext cx="304800" cy="304800"/>
    <xdr:sp macro="" textlink="">
      <xdr:nvSpPr>
        <xdr:cNvPr id="3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22000000}"/>
            </a:ext>
          </a:extLst>
        </xdr:cNvPr>
        <xdr:cNvSpPr>
          <a:spLocks noChangeAspect="1" noChangeArrowheads="1"/>
        </xdr:cNvSpPr>
      </xdr:nvSpPr>
      <xdr:spPr bwMode="auto">
        <a:xfrm>
          <a:off x="19573875" y="257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4</xdr:row>
      <xdr:rowOff>0</xdr:rowOff>
    </xdr:from>
    <xdr:ext cx="304800" cy="304800"/>
    <xdr:sp macro="" textlink="">
      <xdr:nvSpPr>
        <xdr:cNvPr id="3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23000000}"/>
            </a:ext>
          </a:extLst>
        </xdr:cNvPr>
        <xdr:cNvSpPr>
          <a:spLocks noChangeAspect="1" noChangeArrowheads="1"/>
        </xdr:cNvSpPr>
      </xdr:nvSpPr>
      <xdr:spPr bwMode="auto">
        <a:xfrm>
          <a:off x="19573875" y="257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4</xdr:row>
      <xdr:rowOff>0</xdr:rowOff>
    </xdr:from>
    <xdr:ext cx="304800" cy="304800"/>
    <xdr:sp macro="" textlink="">
      <xdr:nvSpPr>
        <xdr:cNvPr id="3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24000000}"/>
            </a:ext>
          </a:extLst>
        </xdr:cNvPr>
        <xdr:cNvSpPr>
          <a:spLocks noChangeAspect="1" noChangeArrowheads="1"/>
        </xdr:cNvSpPr>
      </xdr:nvSpPr>
      <xdr:spPr bwMode="auto">
        <a:xfrm>
          <a:off x="19573875" y="257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4</xdr:row>
      <xdr:rowOff>0</xdr:rowOff>
    </xdr:from>
    <xdr:ext cx="304800" cy="304800"/>
    <xdr:sp macro="" textlink="">
      <xdr:nvSpPr>
        <xdr:cNvPr id="3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25000000}"/>
            </a:ext>
          </a:extLst>
        </xdr:cNvPr>
        <xdr:cNvSpPr>
          <a:spLocks noChangeAspect="1" noChangeArrowheads="1"/>
        </xdr:cNvSpPr>
      </xdr:nvSpPr>
      <xdr:spPr bwMode="auto">
        <a:xfrm>
          <a:off x="19573875" y="257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6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3C000000}"/>
            </a:ext>
          </a:extLst>
        </xdr:cNvPr>
        <xdr:cNvSpPr>
          <a:spLocks noChangeAspect="1" noChangeArrowheads="1"/>
        </xdr:cNvSpPr>
      </xdr:nvSpPr>
      <xdr:spPr bwMode="auto">
        <a:xfrm>
          <a:off x="22945725" y="20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9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62000000}"/>
            </a:ext>
          </a:extLst>
        </xdr:cNvPr>
        <xdr:cNvSpPr>
          <a:spLocks noChangeAspect="1" noChangeArrowheads="1"/>
        </xdr:cNvSpPr>
      </xdr:nvSpPr>
      <xdr:spPr bwMode="auto">
        <a:xfrm>
          <a:off x="22945725" y="20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46</xdr:row>
      <xdr:rowOff>0</xdr:rowOff>
    </xdr:from>
    <xdr:ext cx="304800" cy="304800"/>
    <xdr:sp macro="" textlink="">
      <xdr:nvSpPr>
        <xdr:cNvPr id="10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64000000}"/>
            </a:ext>
          </a:extLst>
        </xdr:cNvPr>
        <xdr:cNvSpPr>
          <a:spLocks noChangeAspect="1" noChangeArrowheads="1"/>
        </xdr:cNvSpPr>
      </xdr:nvSpPr>
      <xdr:spPr bwMode="auto">
        <a:xfrm>
          <a:off x="22945725" y="1168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46</xdr:row>
      <xdr:rowOff>0</xdr:rowOff>
    </xdr:from>
    <xdr:ext cx="304800" cy="304800"/>
    <xdr:sp macro="" textlink="">
      <xdr:nvSpPr>
        <xdr:cNvPr id="10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65000000}"/>
            </a:ext>
          </a:extLst>
        </xdr:cNvPr>
        <xdr:cNvSpPr>
          <a:spLocks noChangeAspect="1" noChangeArrowheads="1"/>
        </xdr:cNvSpPr>
      </xdr:nvSpPr>
      <xdr:spPr bwMode="auto">
        <a:xfrm>
          <a:off x="22945725" y="1168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46</xdr:row>
      <xdr:rowOff>0</xdr:rowOff>
    </xdr:from>
    <xdr:ext cx="304800" cy="304800"/>
    <xdr:sp macro="" textlink="">
      <xdr:nvSpPr>
        <xdr:cNvPr id="10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66000000}"/>
            </a:ext>
          </a:extLst>
        </xdr:cNvPr>
        <xdr:cNvSpPr>
          <a:spLocks noChangeAspect="1" noChangeArrowheads="1"/>
        </xdr:cNvSpPr>
      </xdr:nvSpPr>
      <xdr:spPr bwMode="auto">
        <a:xfrm>
          <a:off x="22945725" y="1168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10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67000000}"/>
            </a:ext>
          </a:extLst>
        </xdr:cNvPr>
        <xdr:cNvSpPr>
          <a:spLocks noChangeAspect="1" noChangeArrowheads="1"/>
        </xdr:cNvSpPr>
      </xdr:nvSpPr>
      <xdr:spPr bwMode="auto">
        <a:xfrm>
          <a:off x="22945725" y="20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10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68000000}"/>
            </a:ext>
          </a:extLst>
        </xdr:cNvPr>
        <xdr:cNvSpPr>
          <a:spLocks noChangeAspect="1" noChangeArrowheads="1"/>
        </xdr:cNvSpPr>
      </xdr:nvSpPr>
      <xdr:spPr bwMode="auto">
        <a:xfrm>
          <a:off x="22945725" y="20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46</xdr:row>
      <xdr:rowOff>0</xdr:rowOff>
    </xdr:from>
    <xdr:ext cx="304800" cy="304800"/>
    <xdr:sp macro="" textlink="">
      <xdr:nvSpPr>
        <xdr:cNvPr id="10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69000000}"/>
            </a:ext>
          </a:extLst>
        </xdr:cNvPr>
        <xdr:cNvSpPr>
          <a:spLocks noChangeAspect="1" noChangeArrowheads="1"/>
        </xdr:cNvSpPr>
      </xdr:nvSpPr>
      <xdr:spPr bwMode="auto">
        <a:xfrm>
          <a:off x="22945725" y="1168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46</xdr:row>
      <xdr:rowOff>0</xdr:rowOff>
    </xdr:from>
    <xdr:ext cx="304800" cy="304800"/>
    <xdr:sp macro="" textlink="">
      <xdr:nvSpPr>
        <xdr:cNvPr id="10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6A000000}"/>
            </a:ext>
          </a:extLst>
        </xdr:cNvPr>
        <xdr:cNvSpPr>
          <a:spLocks noChangeAspect="1" noChangeArrowheads="1"/>
        </xdr:cNvSpPr>
      </xdr:nvSpPr>
      <xdr:spPr bwMode="auto">
        <a:xfrm>
          <a:off x="22945725" y="1168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46</xdr:row>
      <xdr:rowOff>0</xdr:rowOff>
    </xdr:from>
    <xdr:ext cx="304800" cy="304800"/>
    <xdr:sp macro="" textlink="">
      <xdr:nvSpPr>
        <xdr:cNvPr id="107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6B000000}"/>
            </a:ext>
          </a:extLst>
        </xdr:cNvPr>
        <xdr:cNvSpPr>
          <a:spLocks noChangeAspect="1" noChangeArrowheads="1"/>
        </xdr:cNvSpPr>
      </xdr:nvSpPr>
      <xdr:spPr bwMode="auto">
        <a:xfrm>
          <a:off x="22945725" y="1168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10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6C000000}"/>
            </a:ext>
          </a:extLst>
        </xdr:cNvPr>
        <xdr:cNvSpPr>
          <a:spLocks noChangeAspect="1" noChangeArrowheads="1"/>
        </xdr:cNvSpPr>
      </xdr:nvSpPr>
      <xdr:spPr bwMode="auto">
        <a:xfrm>
          <a:off x="22945725" y="20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10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6D000000}"/>
            </a:ext>
          </a:extLst>
        </xdr:cNvPr>
        <xdr:cNvSpPr>
          <a:spLocks noChangeAspect="1" noChangeArrowheads="1"/>
        </xdr:cNvSpPr>
      </xdr:nvSpPr>
      <xdr:spPr bwMode="auto">
        <a:xfrm>
          <a:off x="22945725" y="20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47</xdr:row>
      <xdr:rowOff>0</xdr:rowOff>
    </xdr:from>
    <xdr:ext cx="304800" cy="304800"/>
    <xdr:sp macro="" textlink="">
      <xdr:nvSpPr>
        <xdr:cNvPr id="11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6E000000}"/>
            </a:ext>
          </a:extLst>
        </xdr:cNvPr>
        <xdr:cNvSpPr>
          <a:spLocks noChangeAspect="1" noChangeArrowheads="1"/>
        </xdr:cNvSpPr>
      </xdr:nvSpPr>
      <xdr:spPr bwMode="auto">
        <a:xfrm>
          <a:off x="22945725" y="11934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47</xdr:row>
      <xdr:rowOff>0</xdr:rowOff>
    </xdr:from>
    <xdr:ext cx="304800" cy="304800"/>
    <xdr:sp macro="" textlink="">
      <xdr:nvSpPr>
        <xdr:cNvPr id="11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6F000000}"/>
            </a:ext>
          </a:extLst>
        </xdr:cNvPr>
        <xdr:cNvSpPr>
          <a:spLocks noChangeAspect="1" noChangeArrowheads="1"/>
        </xdr:cNvSpPr>
      </xdr:nvSpPr>
      <xdr:spPr bwMode="auto">
        <a:xfrm>
          <a:off x="22945725" y="11934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47</xdr:row>
      <xdr:rowOff>0</xdr:rowOff>
    </xdr:from>
    <xdr:ext cx="304800" cy="304800"/>
    <xdr:sp macro="" textlink="">
      <xdr:nvSpPr>
        <xdr:cNvPr id="11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70000000}"/>
            </a:ext>
          </a:extLst>
        </xdr:cNvPr>
        <xdr:cNvSpPr>
          <a:spLocks noChangeAspect="1" noChangeArrowheads="1"/>
        </xdr:cNvSpPr>
      </xdr:nvSpPr>
      <xdr:spPr bwMode="auto">
        <a:xfrm>
          <a:off x="22945725" y="11934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11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71000000}"/>
            </a:ext>
          </a:extLst>
        </xdr:cNvPr>
        <xdr:cNvSpPr>
          <a:spLocks noChangeAspect="1" noChangeArrowheads="1"/>
        </xdr:cNvSpPr>
      </xdr:nvSpPr>
      <xdr:spPr bwMode="auto">
        <a:xfrm>
          <a:off x="22945725" y="20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11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72000000}"/>
            </a:ext>
          </a:extLst>
        </xdr:cNvPr>
        <xdr:cNvSpPr>
          <a:spLocks noChangeAspect="1" noChangeArrowheads="1"/>
        </xdr:cNvSpPr>
      </xdr:nvSpPr>
      <xdr:spPr bwMode="auto">
        <a:xfrm>
          <a:off x="22945725" y="20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46</xdr:row>
      <xdr:rowOff>0</xdr:rowOff>
    </xdr:from>
    <xdr:ext cx="304800" cy="304800"/>
    <xdr:sp macro="" textlink="">
      <xdr:nvSpPr>
        <xdr:cNvPr id="11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73000000}"/>
            </a:ext>
          </a:extLst>
        </xdr:cNvPr>
        <xdr:cNvSpPr>
          <a:spLocks noChangeAspect="1" noChangeArrowheads="1"/>
        </xdr:cNvSpPr>
      </xdr:nvSpPr>
      <xdr:spPr bwMode="auto">
        <a:xfrm>
          <a:off x="22945725" y="1168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46</xdr:row>
      <xdr:rowOff>0</xdr:rowOff>
    </xdr:from>
    <xdr:ext cx="304800" cy="304800"/>
    <xdr:sp macro="" textlink="">
      <xdr:nvSpPr>
        <xdr:cNvPr id="11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74000000}"/>
            </a:ext>
          </a:extLst>
        </xdr:cNvPr>
        <xdr:cNvSpPr>
          <a:spLocks noChangeAspect="1" noChangeArrowheads="1"/>
        </xdr:cNvSpPr>
      </xdr:nvSpPr>
      <xdr:spPr bwMode="auto">
        <a:xfrm>
          <a:off x="22945725" y="1168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46</xdr:row>
      <xdr:rowOff>0</xdr:rowOff>
    </xdr:from>
    <xdr:ext cx="304800" cy="304800"/>
    <xdr:sp macro="" textlink="">
      <xdr:nvSpPr>
        <xdr:cNvPr id="121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79000000}"/>
            </a:ext>
          </a:extLst>
        </xdr:cNvPr>
        <xdr:cNvSpPr>
          <a:spLocks noChangeAspect="1" noChangeArrowheads="1"/>
        </xdr:cNvSpPr>
      </xdr:nvSpPr>
      <xdr:spPr bwMode="auto">
        <a:xfrm>
          <a:off x="22945725" y="1168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4</xdr:row>
      <xdr:rowOff>0</xdr:rowOff>
    </xdr:from>
    <xdr:ext cx="304800" cy="304800"/>
    <xdr:sp macro="" textlink="">
      <xdr:nvSpPr>
        <xdr:cNvPr id="12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7A000000}"/>
            </a:ext>
          </a:extLst>
        </xdr:cNvPr>
        <xdr:cNvSpPr>
          <a:spLocks noChangeAspect="1" noChangeArrowheads="1"/>
        </xdr:cNvSpPr>
      </xdr:nvSpPr>
      <xdr:spPr bwMode="auto">
        <a:xfrm>
          <a:off x="22659975" y="20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4</xdr:row>
      <xdr:rowOff>0</xdr:rowOff>
    </xdr:from>
    <xdr:ext cx="304800" cy="304800"/>
    <xdr:sp macro="" textlink="">
      <xdr:nvSpPr>
        <xdr:cNvPr id="12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7B000000}"/>
            </a:ext>
          </a:extLst>
        </xdr:cNvPr>
        <xdr:cNvSpPr>
          <a:spLocks noChangeAspect="1" noChangeArrowheads="1"/>
        </xdr:cNvSpPr>
      </xdr:nvSpPr>
      <xdr:spPr bwMode="auto">
        <a:xfrm>
          <a:off x="22659975" y="20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4</xdr:row>
      <xdr:rowOff>0</xdr:rowOff>
    </xdr:from>
    <xdr:ext cx="304800" cy="304800"/>
    <xdr:sp macro="" textlink="">
      <xdr:nvSpPr>
        <xdr:cNvPr id="12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7F000000}"/>
            </a:ext>
          </a:extLst>
        </xdr:cNvPr>
        <xdr:cNvSpPr>
          <a:spLocks noChangeAspect="1" noChangeArrowheads="1"/>
        </xdr:cNvSpPr>
      </xdr:nvSpPr>
      <xdr:spPr bwMode="auto">
        <a:xfrm>
          <a:off x="22659975" y="20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4</xdr:row>
      <xdr:rowOff>0</xdr:rowOff>
    </xdr:from>
    <xdr:ext cx="304800" cy="304800"/>
    <xdr:sp macro="" textlink="">
      <xdr:nvSpPr>
        <xdr:cNvPr id="12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80000000}"/>
            </a:ext>
          </a:extLst>
        </xdr:cNvPr>
        <xdr:cNvSpPr>
          <a:spLocks noChangeAspect="1" noChangeArrowheads="1"/>
        </xdr:cNvSpPr>
      </xdr:nvSpPr>
      <xdr:spPr bwMode="auto">
        <a:xfrm>
          <a:off x="22659975" y="20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4</xdr:row>
      <xdr:rowOff>0</xdr:rowOff>
    </xdr:from>
    <xdr:ext cx="304800" cy="304800"/>
    <xdr:sp macro="" textlink="">
      <xdr:nvSpPr>
        <xdr:cNvPr id="12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81000000}"/>
            </a:ext>
          </a:extLst>
        </xdr:cNvPr>
        <xdr:cNvSpPr>
          <a:spLocks noChangeAspect="1" noChangeArrowheads="1"/>
        </xdr:cNvSpPr>
      </xdr:nvSpPr>
      <xdr:spPr bwMode="auto">
        <a:xfrm>
          <a:off x="18678525" y="20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4</xdr:row>
      <xdr:rowOff>0</xdr:rowOff>
    </xdr:from>
    <xdr:ext cx="304800" cy="304800"/>
    <xdr:sp macro="" textlink="">
      <xdr:nvSpPr>
        <xdr:cNvPr id="130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82000000}"/>
            </a:ext>
          </a:extLst>
        </xdr:cNvPr>
        <xdr:cNvSpPr>
          <a:spLocks noChangeAspect="1" noChangeArrowheads="1"/>
        </xdr:cNvSpPr>
      </xdr:nvSpPr>
      <xdr:spPr bwMode="auto">
        <a:xfrm>
          <a:off x="18678525" y="20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4</xdr:row>
      <xdr:rowOff>0</xdr:rowOff>
    </xdr:from>
    <xdr:ext cx="304800" cy="304800"/>
    <xdr:sp macro="" textlink="">
      <xdr:nvSpPr>
        <xdr:cNvPr id="13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87000000}"/>
            </a:ext>
          </a:extLst>
        </xdr:cNvPr>
        <xdr:cNvSpPr>
          <a:spLocks noChangeAspect="1" noChangeArrowheads="1"/>
        </xdr:cNvSpPr>
      </xdr:nvSpPr>
      <xdr:spPr bwMode="auto">
        <a:xfrm>
          <a:off x="18678525" y="20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4</xdr:row>
      <xdr:rowOff>0</xdr:rowOff>
    </xdr:from>
    <xdr:ext cx="304800" cy="304800"/>
    <xdr:sp macro="" textlink="">
      <xdr:nvSpPr>
        <xdr:cNvPr id="13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88000000}"/>
            </a:ext>
          </a:extLst>
        </xdr:cNvPr>
        <xdr:cNvSpPr>
          <a:spLocks noChangeAspect="1" noChangeArrowheads="1"/>
        </xdr:cNvSpPr>
      </xdr:nvSpPr>
      <xdr:spPr bwMode="auto">
        <a:xfrm>
          <a:off x="18678525" y="20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4</xdr:row>
      <xdr:rowOff>0</xdr:rowOff>
    </xdr:from>
    <xdr:ext cx="304800" cy="304800"/>
    <xdr:sp macro="" textlink="">
      <xdr:nvSpPr>
        <xdr:cNvPr id="22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E5000000}"/>
            </a:ext>
          </a:extLst>
        </xdr:cNvPr>
        <xdr:cNvSpPr>
          <a:spLocks noChangeAspect="1" noChangeArrowheads="1"/>
        </xdr:cNvSpPr>
      </xdr:nvSpPr>
      <xdr:spPr bwMode="auto">
        <a:xfrm>
          <a:off x="18678525" y="159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4</xdr:row>
      <xdr:rowOff>0</xdr:rowOff>
    </xdr:from>
    <xdr:ext cx="304800" cy="304800"/>
    <xdr:sp macro="" textlink="">
      <xdr:nvSpPr>
        <xdr:cNvPr id="230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E6000000}"/>
            </a:ext>
          </a:extLst>
        </xdr:cNvPr>
        <xdr:cNvSpPr>
          <a:spLocks noChangeAspect="1" noChangeArrowheads="1"/>
        </xdr:cNvSpPr>
      </xdr:nvSpPr>
      <xdr:spPr bwMode="auto">
        <a:xfrm>
          <a:off x="18678525" y="159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55</xdr:col>
      <xdr:colOff>0</xdr:colOff>
      <xdr:row>29</xdr:row>
      <xdr:rowOff>0</xdr:rowOff>
    </xdr:from>
    <xdr:ext cx="304800" cy="304800"/>
    <xdr:sp macro="" textlink="">
      <xdr:nvSpPr>
        <xdr:cNvPr id="8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59000000}"/>
            </a:ext>
          </a:extLst>
        </xdr:cNvPr>
        <xdr:cNvSpPr>
          <a:spLocks noChangeAspect="1" noChangeArrowheads="1"/>
        </xdr:cNvSpPr>
      </xdr:nvSpPr>
      <xdr:spPr bwMode="auto">
        <a:xfrm>
          <a:off x="13877925" y="731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55</xdr:col>
      <xdr:colOff>0</xdr:colOff>
      <xdr:row>29</xdr:row>
      <xdr:rowOff>0</xdr:rowOff>
    </xdr:from>
    <xdr:ext cx="304800" cy="304800"/>
    <xdr:sp macro="" textlink="">
      <xdr:nvSpPr>
        <xdr:cNvPr id="90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5A000000}"/>
            </a:ext>
          </a:extLst>
        </xdr:cNvPr>
        <xdr:cNvSpPr>
          <a:spLocks noChangeAspect="1" noChangeArrowheads="1"/>
        </xdr:cNvSpPr>
      </xdr:nvSpPr>
      <xdr:spPr bwMode="auto">
        <a:xfrm>
          <a:off x="13877925" y="731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9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5E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9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5F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46</xdr:row>
      <xdr:rowOff>0</xdr:rowOff>
    </xdr:from>
    <xdr:ext cx="304800" cy="304800"/>
    <xdr:sp macro="" textlink="">
      <xdr:nvSpPr>
        <xdr:cNvPr id="9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60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076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46</xdr:row>
      <xdr:rowOff>0</xdr:rowOff>
    </xdr:from>
    <xdr:ext cx="304800" cy="304800"/>
    <xdr:sp macro="" textlink="">
      <xdr:nvSpPr>
        <xdr:cNvPr id="9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61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076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46</xdr:row>
      <xdr:rowOff>0</xdr:rowOff>
    </xdr:from>
    <xdr:ext cx="304800" cy="304800"/>
    <xdr:sp macro="" textlink="">
      <xdr:nvSpPr>
        <xdr:cNvPr id="99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63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076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14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8C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14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8D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46</xdr:row>
      <xdr:rowOff>0</xdr:rowOff>
    </xdr:from>
    <xdr:ext cx="304800" cy="304800"/>
    <xdr:sp macro="" textlink="">
      <xdr:nvSpPr>
        <xdr:cNvPr id="14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8E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076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46</xdr:row>
      <xdr:rowOff>0</xdr:rowOff>
    </xdr:from>
    <xdr:ext cx="304800" cy="304800"/>
    <xdr:sp macro="" textlink="">
      <xdr:nvSpPr>
        <xdr:cNvPr id="14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8F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076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46</xdr:row>
      <xdr:rowOff>0</xdr:rowOff>
    </xdr:from>
    <xdr:ext cx="304800" cy="304800"/>
    <xdr:sp macro="" textlink="">
      <xdr:nvSpPr>
        <xdr:cNvPr id="14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90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076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14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91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14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92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47</xdr:row>
      <xdr:rowOff>0</xdr:rowOff>
    </xdr:from>
    <xdr:ext cx="304800" cy="304800"/>
    <xdr:sp macro="" textlink="">
      <xdr:nvSpPr>
        <xdr:cNvPr id="147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93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47</xdr:row>
      <xdr:rowOff>0</xdr:rowOff>
    </xdr:from>
    <xdr:ext cx="304800" cy="304800"/>
    <xdr:sp macro="" textlink="">
      <xdr:nvSpPr>
        <xdr:cNvPr id="14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94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47</xdr:row>
      <xdr:rowOff>0</xdr:rowOff>
    </xdr:from>
    <xdr:ext cx="304800" cy="304800"/>
    <xdr:sp macro="" textlink="">
      <xdr:nvSpPr>
        <xdr:cNvPr id="149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95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15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96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15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97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46</xdr:row>
      <xdr:rowOff>0</xdr:rowOff>
    </xdr:from>
    <xdr:ext cx="304800" cy="304800"/>
    <xdr:sp macro="" textlink="">
      <xdr:nvSpPr>
        <xdr:cNvPr id="15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98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076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46</xdr:row>
      <xdr:rowOff>0</xdr:rowOff>
    </xdr:from>
    <xdr:ext cx="304800" cy="304800"/>
    <xdr:sp macro="" textlink="">
      <xdr:nvSpPr>
        <xdr:cNvPr id="15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99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076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46</xdr:row>
      <xdr:rowOff>0</xdr:rowOff>
    </xdr:from>
    <xdr:ext cx="304800" cy="304800"/>
    <xdr:sp macro="" textlink="">
      <xdr:nvSpPr>
        <xdr:cNvPr id="15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9A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076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4</xdr:row>
      <xdr:rowOff>0</xdr:rowOff>
    </xdr:from>
    <xdr:ext cx="304800" cy="304800"/>
    <xdr:sp macro="" textlink="">
      <xdr:nvSpPr>
        <xdr:cNvPr id="15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9B000000}"/>
            </a:ext>
          </a:extLst>
        </xdr:cNvPr>
        <xdr:cNvSpPr>
          <a:spLocks noChangeAspect="1" noChangeArrowheads="1"/>
        </xdr:cNvSpPr>
      </xdr:nvSpPr>
      <xdr:spPr bwMode="auto">
        <a:xfrm>
          <a:off x="178593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4</xdr:row>
      <xdr:rowOff>0</xdr:rowOff>
    </xdr:from>
    <xdr:ext cx="304800" cy="304800"/>
    <xdr:sp macro="" textlink="">
      <xdr:nvSpPr>
        <xdr:cNvPr id="15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9C000000}"/>
            </a:ext>
          </a:extLst>
        </xdr:cNvPr>
        <xdr:cNvSpPr>
          <a:spLocks noChangeAspect="1" noChangeArrowheads="1"/>
        </xdr:cNvSpPr>
      </xdr:nvSpPr>
      <xdr:spPr bwMode="auto">
        <a:xfrm>
          <a:off x="178593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4</xdr:row>
      <xdr:rowOff>0</xdr:rowOff>
    </xdr:from>
    <xdr:ext cx="304800" cy="304800"/>
    <xdr:sp macro="" textlink="">
      <xdr:nvSpPr>
        <xdr:cNvPr id="15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9D000000}"/>
            </a:ext>
          </a:extLst>
        </xdr:cNvPr>
        <xdr:cNvSpPr>
          <a:spLocks noChangeAspect="1" noChangeArrowheads="1"/>
        </xdr:cNvSpPr>
      </xdr:nvSpPr>
      <xdr:spPr bwMode="auto">
        <a:xfrm>
          <a:off x="178593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4</xdr:row>
      <xdr:rowOff>0</xdr:rowOff>
    </xdr:from>
    <xdr:ext cx="304800" cy="304800"/>
    <xdr:sp macro="" textlink="">
      <xdr:nvSpPr>
        <xdr:cNvPr id="15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9E000000}"/>
            </a:ext>
          </a:extLst>
        </xdr:cNvPr>
        <xdr:cNvSpPr>
          <a:spLocks noChangeAspect="1" noChangeArrowheads="1"/>
        </xdr:cNvSpPr>
      </xdr:nvSpPr>
      <xdr:spPr bwMode="auto">
        <a:xfrm>
          <a:off x="178593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55</xdr:col>
      <xdr:colOff>0</xdr:colOff>
      <xdr:row>29</xdr:row>
      <xdr:rowOff>0</xdr:rowOff>
    </xdr:from>
    <xdr:ext cx="304800" cy="304800"/>
    <xdr:sp macro="" textlink="">
      <xdr:nvSpPr>
        <xdr:cNvPr id="15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9F000000}"/>
            </a:ext>
          </a:extLst>
        </xdr:cNvPr>
        <xdr:cNvSpPr>
          <a:spLocks noChangeAspect="1" noChangeArrowheads="1"/>
        </xdr:cNvSpPr>
      </xdr:nvSpPr>
      <xdr:spPr bwMode="auto">
        <a:xfrm>
          <a:off x="13877925" y="7172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55</xdr:col>
      <xdr:colOff>0</xdr:colOff>
      <xdr:row>29</xdr:row>
      <xdr:rowOff>0</xdr:rowOff>
    </xdr:from>
    <xdr:ext cx="304800" cy="304800"/>
    <xdr:sp macro="" textlink="">
      <xdr:nvSpPr>
        <xdr:cNvPr id="160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A0000000}"/>
            </a:ext>
          </a:extLst>
        </xdr:cNvPr>
        <xdr:cNvSpPr>
          <a:spLocks noChangeAspect="1" noChangeArrowheads="1"/>
        </xdr:cNvSpPr>
      </xdr:nvSpPr>
      <xdr:spPr bwMode="auto">
        <a:xfrm>
          <a:off x="13877925" y="7172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61</xdr:col>
      <xdr:colOff>0</xdr:colOff>
      <xdr:row>4</xdr:row>
      <xdr:rowOff>0</xdr:rowOff>
    </xdr:from>
    <xdr:ext cx="304800" cy="304800"/>
    <xdr:sp macro="" textlink="">
      <xdr:nvSpPr>
        <xdr:cNvPr id="18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BA000000}"/>
            </a:ext>
          </a:extLst>
        </xdr:cNvPr>
        <xdr:cNvSpPr>
          <a:spLocks noChangeAspect="1" noChangeArrowheads="1"/>
        </xdr:cNvSpPr>
      </xdr:nvSpPr>
      <xdr:spPr bwMode="auto">
        <a:xfrm>
          <a:off x="193643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61</xdr:col>
      <xdr:colOff>0</xdr:colOff>
      <xdr:row>4</xdr:row>
      <xdr:rowOff>0</xdr:rowOff>
    </xdr:from>
    <xdr:ext cx="304800" cy="304800"/>
    <xdr:sp macro="" textlink="">
      <xdr:nvSpPr>
        <xdr:cNvPr id="18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BB000000}"/>
            </a:ext>
          </a:extLst>
        </xdr:cNvPr>
        <xdr:cNvSpPr>
          <a:spLocks noChangeAspect="1" noChangeArrowheads="1"/>
        </xdr:cNvSpPr>
      </xdr:nvSpPr>
      <xdr:spPr bwMode="auto">
        <a:xfrm>
          <a:off x="193643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61</xdr:col>
      <xdr:colOff>0</xdr:colOff>
      <xdr:row>47</xdr:row>
      <xdr:rowOff>0</xdr:rowOff>
    </xdr:from>
    <xdr:ext cx="304800" cy="304800"/>
    <xdr:sp macro="" textlink="">
      <xdr:nvSpPr>
        <xdr:cNvPr id="18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BC000000}"/>
            </a:ext>
          </a:extLst>
        </xdr:cNvPr>
        <xdr:cNvSpPr>
          <a:spLocks noChangeAspect="1" noChangeArrowheads="1"/>
        </xdr:cNvSpPr>
      </xdr:nvSpPr>
      <xdr:spPr bwMode="auto">
        <a:xfrm>
          <a:off x="19364325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61</xdr:col>
      <xdr:colOff>0</xdr:colOff>
      <xdr:row>47</xdr:row>
      <xdr:rowOff>0</xdr:rowOff>
    </xdr:from>
    <xdr:ext cx="304800" cy="304800"/>
    <xdr:sp macro="" textlink="">
      <xdr:nvSpPr>
        <xdr:cNvPr id="18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BD000000}"/>
            </a:ext>
          </a:extLst>
        </xdr:cNvPr>
        <xdr:cNvSpPr>
          <a:spLocks noChangeAspect="1" noChangeArrowheads="1"/>
        </xdr:cNvSpPr>
      </xdr:nvSpPr>
      <xdr:spPr bwMode="auto">
        <a:xfrm>
          <a:off x="19364325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61</xdr:col>
      <xdr:colOff>0</xdr:colOff>
      <xdr:row>47</xdr:row>
      <xdr:rowOff>0</xdr:rowOff>
    </xdr:from>
    <xdr:ext cx="304800" cy="304800"/>
    <xdr:sp macro="" textlink="">
      <xdr:nvSpPr>
        <xdr:cNvPr id="19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BE000000}"/>
            </a:ext>
          </a:extLst>
        </xdr:cNvPr>
        <xdr:cNvSpPr>
          <a:spLocks noChangeAspect="1" noChangeArrowheads="1"/>
        </xdr:cNvSpPr>
      </xdr:nvSpPr>
      <xdr:spPr bwMode="auto">
        <a:xfrm>
          <a:off x="19364325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61</xdr:col>
      <xdr:colOff>0</xdr:colOff>
      <xdr:row>4</xdr:row>
      <xdr:rowOff>0</xdr:rowOff>
    </xdr:from>
    <xdr:ext cx="304800" cy="304800"/>
    <xdr:sp macro="" textlink="">
      <xdr:nvSpPr>
        <xdr:cNvPr id="191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BF000000}"/>
            </a:ext>
          </a:extLst>
        </xdr:cNvPr>
        <xdr:cNvSpPr>
          <a:spLocks noChangeAspect="1" noChangeArrowheads="1"/>
        </xdr:cNvSpPr>
      </xdr:nvSpPr>
      <xdr:spPr bwMode="auto">
        <a:xfrm>
          <a:off x="193643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61</xdr:col>
      <xdr:colOff>0</xdr:colOff>
      <xdr:row>4</xdr:row>
      <xdr:rowOff>0</xdr:rowOff>
    </xdr:from>
    <xdr:ext cx="304800" cy="304800"/>
    <xdr:sp macro="" textlink="">
      <xdr:nvSpPr>
        <xdr:cNvPr id="19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C0000000}"/>
            </a:ext>
          </a:extLst>
        </xdr:cNvPr>
        <xdr:cNvSpPr>
          <a:spLocks noChangeAspect="1" noChangeArrowheads="1"/>
        </xdr:cNvSpPr>
      </xdr:nvSpPr>
      <xdr:spPr bwMode="auto">
        <a:xfrm>
          <a:off x="193643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61</xdr:col>
      <xdr:colOff>0</xdr:colOff>
      <xdr:row>46</xdr:row>
      <xdr:rowOff>0</xdr:rowOff>
    </xdr:from>
    <xdr:ext cx="304800" cy="304800"/>
    <xdr:sp macro="" textlink="">
      <xdr:nvSpPr>
        <xdr:cNvPr id="19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C1000000}"/>
            </a:ext>
          </a:extLst>
        </xdr:cNvPr>
        <xdr:cNvSpPr>
          <a:spLocks noChangeAspect="1" noChangeArrowheads="1"/>
        </xdr:cNvSpPr>
      </xdr:nvSpPr>
      <xdr:spPr bwMode="auto">
        <a:xfrm>
          <a:off x="19364325" y="1076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61</xdr:col>
      <xdr:colOff>0</xdr:colOff>
      <xdr:row>46</xdr:row>
      <xdr:rowOff>0</xdr:rowOff>
    </xdr:from>
    <xdr:ext cx="304800" cy="304800"/>
    <xdr:sp macro="" textlink="">
      <xdr:nvSpPr>
        <xdr:cNvPr id="19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C2000000}"/>
            </a:ext>
          </a:extLst>
        </xdr:cNvPr>
        <xdr:cNvSpPr>
          <a:spLocks noChangeAspect="1" noChangeArrowheads="1"/>
        </xdr:cNvSpPr>
      </xdr:nvSpPr>
      <xdr:spPr bwMode="auto">
        <a:xfrm>
          <a:off x="19364325" y="1076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61</xdr:col>
      <xdr:colOff>0</xdr:colOff>
      <xdr:row>46</xdr:row>
      <xdr:rowOff>0</xdr:rowOff>
    </xdr:from>
    <xdr:ext cx="304800" cy="304800"/>
    <xdr:sp macro="" textlink="">
      <xdr:nvSpPr>
        <xdr:cNvPr id="19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C3000000}"/>
            </a:ext>
          </a:extLst>
        </xdr:cNvPr>
        <xdr:cNvSpPr>
          <a:spLocks noChangeAspect="1" noChangeArrowheads="1"/>
        </xdr:cNvSpPr>
      </xdr:nvSpPr>
      <xdr:spPr bwMode="auto">
        <a:xfrm>
          <a:off x="19364325" y="1076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60</xdr:col>
      <xdr:colOff>0</xdr:colOff>
      <xdr:row>4</xdr:row>
      <xdr:rowOff>0</xdr:rowOff>
    </xdr:from>
    <xdr:ext cx="304800" cy="304800"/>
    <xdr:sp macro="" textlink="">
      <xdr:nvSpPr>
        <xdr:cNvPr id="19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C4000000}"/>
            </a:ext>
          </a:extLst>
        </xdr:cNvPr>
        <xdr:cNvSpPr>
          <a:spLocks noChangeAspect="1" noChangeArrowheads="1"/>
        </xdr:cNvSpPr>
      </xdr:nvSpPr>
      <xdr:spPr bwMode="auto">
        <a:xfrm>
          <a:off x="187547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60</xdr:col>
      <xdr:colOff>0</xdr:colOff>
      <xdr:row>4</xdr:row>
      <xdr:rowOff>0</xdr:rowOff>
    </xdr:from>
    <xdr:ext cx="304800" cy="304800"/>
    <xdr:sp macro="" textlink="">
      <xdr:nvSpPr>
        <xdr:cNvPr id="19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C5000000}"/>
            </a:ext>
          </a:extLst>
        </xdr:cNvPr>
        <xdr:cNvSpPr>
          <a:spLocks noChangeAspect="1" noChangeArrowheads="1"/>
        </xdr:cNvSpPr>
      </xdr:nvSpPr>
      <xdr:spPr bwMode="auto">
        <a:xfrm>
          <a:off x="187547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60</xdr:col>
      <xdr:colOff>0</xdr:colOff>
      <xdr:row>4</xdr:row>
      <xdr:rowOff>0</xdr:rowOff>
    </xdr:from>
    <xdr:ext cx="304800" cy="304800"/>
    <xdr:sp macro="" textlink="">
      <xdr:nvSpPr>
        <xdr:cNvPr id="19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C6000000}"/>
            </a:ext>
          </a:extLst>
        </xdr:cNvPr>
        <xdr:cNvSpPr>
          <a:spLocks noChangeAspect="1" noChangeArrowheads="1"/>
        </xdr:cNvSpPr>
      </xdr:nvSpPr>
      <xdr:spPr bwMode="auto">
        <a:xfrm>
          <a:off x="187547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60</xdr:col>
      <xdr:colOff>0</xdr:colOff>
      <xdr:row>4</xdr:row>
      <xdr:rowOff>0</xdr:rowOff>
    </xdr:from>
    <xdr:ext cx="304800" cy="304800"/>
    <xdr:sp macro="" textlink="">
      <xdr:nvSpPr>
        <xdr:cNvPr id="19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C7000000}"/>
            </a:ext>
          </a:extLst>
        </xdr:cNvPr>
        <xdr:cNvSpPr>
          <a:spLocks noChangeAspect="1" noChangeArrowheads="1"/>
        </xdr:cNvSpPr>
      </xdr:nvSpPr>
      <xdr:spPr bwMode="auto">
        <a:xfrm>
          <a:off x="187547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200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C8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20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C9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20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CA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20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CB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20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CC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20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CD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20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CE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20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CF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20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D0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20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D1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46</xdr:row>
      <xdr:rowOff>0</xdr:rowOff>
    </xdr:from>
    <xdr:ext cx="304800" cy="304800"/>
    <xdr:sp macro="" textlink="">
      <xdr:nvSpPr>
        <xdr:cNvPr id="21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D2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076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46</xdr:row>
      <xdr:rowOff>0</xdr:rowOff>
    </xdr:from>
    <xdr:ext cx="304800" cy="304800"/>
    <xdr:sp macro="" textlink="">
      <xdr:nvSpPr>
        <xdr:cNvPr id="21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D3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076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46</xdr:row>
      <xdr:rowOff>0</xdr:rowOff>
    </xdr:from>
    <xdr:ext cx="304800" cy="304800"/>
    <xdr:sp macro="" textlink="">
      <xdr:nvSpPr>
        <xdr:cNvPr id="21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D4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076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21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D5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21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D6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46</xdr:row>
      <xdr:rowOff>0</xdr:rowOff>
    </xdr:from>
    <xdr:ext cx="304800" cy="304800"/>
    <xdr:sp macro="" textlink="">
      <xdr:nvSpPr>
        <xdr:cNvPr id="21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D7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076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46</xdr:row>
      <xdr:rowOff>0</xdr:rowOff>
    </xdr:from>
    <xdr:ext cx="304800" cy="304800"/>
    <xdr:sp macro="" textlink="">
      <xdr:nvSpPr>
        <xdr:cNvPr id="21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D8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076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46</xdr:row>
      <xdr:rowOff>0</xdr:rowOff>
    </xdr:from>
    <xdr:ext cx="304800" cy="304800"/>
    <xdr:sp macro="" textlink="">
      <xdr:nvSpPr>
        <xdr:cNvPr id="217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D9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076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21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DA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21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DB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47</xdr:row>
      <xdr:rowOff>0</xdr:rowOff>
    </xdr:from>
    <xdr:ext cx="304800" cy="304800"/>
    <xdr:sp macro="" textlink="">
      <xdr:nvSpPr>
        <xdr:cNvPr id="22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DC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47</xdr:row>
      <xdr:rowOff>0</xdr:rowOff>
    </xdr:from>
    <xdr:ext cx="304800" cy="304800"/>
    <xdr:sp macro="" textlink="">
      <xdr:nvSpPr>
        <xdr:cNvPr id="22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DD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47</xdr:row>
      <xdr:rowOff>0</xdr:rowOff>
    </xdr:from>
    <xdr:ext cx="304800" cy="304800"/>
    <xdr:sp macro="" textlink="">
      <xdr:nvSpPr>
        <xdr:cNvPr id="22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DE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22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DF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22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E0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46</xdr:row>
      <xdr:rowOff>0</xdr:rowOff>
    </xdr:from>
    <xdr:ext cx="304800" cy="304800"/>
    <xdr:sp macro="" textlink="">
      <xdr:nvSpPr>
        <xdr:cNvPr id="22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E1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076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46</xdr:row>
      <xdr:rowOff>0</xdr:rowOff>
    </xdr:from>
    <xdr:ext cx="304800" cy="304800"/>
    <xdr:sp macro="" textlink="">
      <xdr:nvSpPr>
        <xdr:cNvPr id="22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E2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076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46</xdr:row>
      <xdr:rowOff>0</xdr:rowOff>
    </xdr:from>
    <xdr:ext cx="304800" cy="304800"/>
    <xdr:sp macro="" textlink="">
      <xdr:nvSpPr>
        <xdr:cNvPr id="227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E3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076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22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E4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25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FD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25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FE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25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FF00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25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0001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25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0101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25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0201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25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0301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260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0401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26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05010000}"/>
            </a:ext>
          </a:extLst>
        </xdr:cNvPr>
        <xdr:cNvSpPr>
          <a:spLocks noChangeAspect="1" noChangeArrowheads="1"/>
        </xdr:cNvSpPr>
      </xdr:nvSpPr>
      <xdr:spPr bwMode="auto">
        <a:xfrm>
          <a:off x="181451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4</xdr:row>
      <xdr:rowOff>0</xdr:rowOff>
    </xdr:from>
    <xdr:ext cx="304800" cy="304800"/>
    <xdr:sp macro="" textlink="">
      <xdr:nvSpPr>
        <xdr:cNvPr id="28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1C010000}"/>
            </a:ext>
          </a:extLst>
        </xdr:cNvPr>
        <xdr:cNvSpPr>
          <a:spLocks noChangeAspect="1" noChangeArrowheads="1"/>
        </xdr:cNvSpPr>
      </xdr:nvSpPr>
      <xdr:spPr bwMode="auto">
        <a:xfrm>
          <a:off x="178593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4</xdr:row>
      <xdr:rowOff>0</xdr:rowOff>
    </xdr:from>
    <xdr:ext cx="304800" cy="304800"/>
    <xdr:sp macro="" textlink="">
      <xdr:nvSpPr>
        <xdr:cNvPr id="28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1D010000}"/>
            </a:ext>
          </a:extLst>
        </xdr:cNvPr>
        <xdr:cNvSpPr>
          <a:spLocks noChangeAspect="1" noChangeArrowheads="1"/>
        </xdr:cNvSpPr>
      </xdr:nvSpPr>
      <xdr:spPr bwMode="auto">
        <a:xfrm>
          <a:off x="178593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4</xdr:row>
      <xdr:rowOff>0</xdr:rowOff>
    </xdr:from>
    <xdr:ext cx="304800" cy="304800"/>
    <xdr:sp macro="" textlink="">
      <xdr:nvSpPr>
        <xdr:cNvPr id="28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1E010000}"/>
            </a:ext>
          </a:extLst>
        </xdr:cNvPr>
        <xdr:cNvSpPr>
          <a:spLocks noChangeAspect="1" noChangeArrowheads="1"/>
        </xdr:cNvSpPr>
      </xdr:nvSpPr>
      <xdr:spPr bwMode="auto">
        <a:xfrm>
          <a:off x="178593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4</xdr:row>
      <xdr:rowOff>0</xdr:rowOff>
    </xdr:from>
    <xdr:ext cx="304800" cy="304800"/>
    <xdr:sp macro="" textlink="">
      <xdr:nvSpPr>
        <xdr:cNvPr id="28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1F010000}"/>
            </a:ext>
          </a:extLst>
        </xdr:cNvPr>
        <xdr:cNvSpPr>
          <a:spLocks noChangeAspect="1" noChangeArrowheads="1"/>
        </xdr:cNvSpPr>
      </xdr:nvSpPr>
      <xdr:spPr bwMode="auto">
        <a:xfrm>
          <a:off x="178593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55</xdr:col>
      <xdr:colOff>0</xdr:colOff>
      <xdr:row>29</xdr:row>
      <xdr:rowOff>0</xdr:rowOff>
    </xdr:from>
    <xdr:ext cx="304800" cy="304800"/>
    <xdr:sp macro="" textlink="">
      <xdr:nvSpPr>
        <xdr:cNvPr id="28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20010000}"/>
            </a:ext>
          </a:extLst>
        </xdr:cNvPr>
        <xdr:cNvSpPr>
          <a:spLocks noChangeAspect="1" noChangeArrowheads="1"/>
        </xdr:cNvSpPr>
      </xdr:nvSpPr>
      <xdr:spPr bwMode="auto">
        <a:xfrm>
          <a:off x="13877925" y="7172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55</xdr:col>
      <xdr:colOff>0</xdr:colOff>
      <xdr:row>29</xdr:row>
      <xdr:rowOff>0</xdr:rowOff>
    </xdr:from>
    <xdr:ext cx="304800" cy="304800"/>
    <xdr:sp macro="" textlink="">
      <xdr:nvSpPr>
        <xdr:cNvPr id="28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21010000}"/>
            </a:ext>
          </a:extLst>
        </xdr:cNvPr>
        <xdr:cNvSpPr>
          <a:spLocks noChangeAspect="1" noChangeArrowheads="1"/>
        </xdr:cNvSpPr>
      </xdr:nvSpPr>
      <xdr:spPr bwMode="auto">
        <a:xfrm>
          <a:off x="13877925" y="7172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17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AC000000}"/>
            </a:ext>
          </a:extLst>
        </xdr:cNvPr>
        <xdr:cNvSpPr>
          <a:spLocks noChangeAspect="1" noChangeArrowheads="1"/>
        </xdr:cNvSpPr>
      </xdr:nvSpPr>
      <xdr:spPr bwMode="auto">
        <a:xfrm>
          <a:off x="189547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17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AD000000}"/>
            </a:ext>
          </a:extLst>
        </xdr:cNvPr>
        <xdr:cNvSpPr>
          <a:spLocks noChangeAspect="1" noChangeArrowheads="1"/>
        </xdr:cNvSpPr>
      </xdr:nvSpPr>
      <xdr:spPr bwMode="auto">
        <a:xfrm>
          <a:off x="189547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46</xdr:row>
      <xdr:rowOff>0</xdr:rowOff>
    </xdr:from>
    <xdr:ext cx="304800" cy="304800"/>
    <xdr:sp macro="" textlink="">
      <xdr:nvSpPr>
        <xdr:cNvPr id="17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AE000000}"/>
            </a:ext>
          </a:extLst>
        </xdr:cNvPr>
        <xdr:cNvSpPr>
          <a:spLocks noChangeAspect="1" noChangeArrowheads="1"/>
        </xdr:cNvSpPr>
      </xdr:nvSpPr>
      <xdr:spPr bwMode="auto">
        <a:xfrm>
          <a:off x="18954750" y="1076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46</xdr:row>
      <xdr:rowOff>0</xdr:rowOff>
    </xdr:from>
    <xdr:ext cx="304800" cy="304800"/>
    <xdr:sp macro="" textlink="">
      <xdr:nvSpPr>
        <xdr:cNvPr id="17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AF000000}"/>
            </a:ext>
          </a:extLst>
        </xdr:cNvPr>
        <xdr:cNvSpPr>
          <a:spLocks noChangeAspect="1" noChangeArrowheads="1"/>
        </xdr:cNvSpPr>
      </xdr:nvSpPr>
      <xdr:spPr bwMode="auto">
        <a:xfrm>
          <a:off x="18954750" y="1076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46</xdr:row>
      <xdr:rowOff>0</xdr:rowOff>
    </xdr:from>
    <xdr:ext cx="304800" cy="304800"/>
    <xdr:sp macro="" textlink="">
      <xdr:nvSpPr>
        <xdr:cNvPr id="17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B0000000}"/>
            </a:ext>
          </a:extLst>
        </xdr:cNvPr>
        <xdr:cNvSpPr>
          <a:spLocks noChangeAspect="1" noChangeArrowheads="1"/>
        </xdr:cNvSpPr>
      </xdr:nvSpPr>
      <xdr:spPr bwMode="auto">
        <a:xfrm>
          <a:off x="18954750" y="1076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177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B1000000}"/>
            </a:ext>
          </a:extLst>
        </xdr:cNvPr>
        <xdr:cNvSpPr>
          <a:spLocks noChangeAspect="1" noChangeArrowheads="1"/>
        </xdr:cNvSpPr>
      </xdr:nvSpPr>
      <xdr:spPr bwMode="auto">
        <a:xfrm>
          <a:off x="189547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17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B2000000}"/>
            </a:ext>
          </a:extLst>
        </xdr:cNvPr>
        <xdr:cNvSpPr>
          <a:spLocks noChangeAspect="1" noChangeArrowheads="1"/>
        </xdr:cNvSpPr>
      </xdr:nvSpPr>
      <xdr:spPr bwMode="auto">
        <a:xfrm>
          <a:off x="189547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46</xdr:row>
      <xdr:rowOff>0</xdr:rowOff>
    </xdr:from>
    <xdr:ext cx="304800" cy="304800"/>
    <xdr:sp macro="" textlink="">
      <xdr:nvSpPr>
        <xdr:cNvPr id="179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B3000000}"/>
            </a:ext>
          </a:extLst>
        </xdr:cNvPr>
        <xdr:cNvSpPr>
          <a:spLocks noChangeAspect="1" noChangeArrowheads="1"/>
        </xdr:cNvSpPr>
      </xdr:nvSpPr>
      <xdr:spPr bwMode="auto">
        <a:xfrm>
          <a:off x="18954750" y="1076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46</xdr:row>
      <xdr:rowOff>0</xdr:rowOff>
    </xdr:from>
    <xdr:ext cx="304800" cy="304800"/>
    <xdr:sp macro="" textlink="">
      <xdr:nvSpPr>
        <xdr:cNvPr id="180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B4000000}"/>
            </a:ext>
          </a:extLst>
        </xdr:cNvPr>
        <xdr:cNvSpPr>
          <a:spLocks noChangeAspect="1" noChangeArrowheads="1"/>
        </xdr:cNvSpPr>
      </xdr:nvSpPr>
      <xdr:spPr bwMode="auto">
        <a:xfrm>
          <a:off x="18954750" y="1076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46</xdr:row>
      <xdr:rowOff>0</xdr:rowOff>
    </xdr:from>
    <xdr:ext cx="304800" cy="304800"/>
    <xdr:sp macro="" textlink="">
      <xdr:nvSpPr>
        <xdr:cNvPr id="181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B5000000}"/>
            </a:ext>
          </a:extLst>
        </xdr:cNvPr>
        <xdr:cNvSpPr>
          <a:spLocks noChangeAspect="1" noChangeArrowheads="1"/>
        </xdr:cNvSpPr>
      </xdr:nvSpPr>
      <xdr:spPr bwMode="auto">
        <a:xfrm>
          <a:off x="18954750" y="1076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18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B6000000}"/>
            </a:ext>
          </a:extLst>
        </xdr:cNvPr>
        <xdr:cNvSpPr>
          <a:spLocks noChangeAspect="1" noChangeArrowheads="1"/>
        </xdr:cNvSpPr>
      </xdr:nvSpPr>
      <xdr:spPr bwMode="auto">
        <a:xfrm>
          <a:off x="189547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18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B7000000}"/>
            </a:ext>
          </a:extLst>
        </xdr:cNvPr>
        <xdr:cNvSpPr>
          <a:spLocks noChangeAspect="1" noChangeArrowheads="1"/>
        </xdr:cNvSpPr>
      </xdr:nvSpPr>
      <xdr:spPr bwMode="auto">
        <a:xfrm>
          <a:off x="189547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47</xdr:row>
      <xdr:rowOff>0</xdr:rowOff>
    </xdr:from>
    <xdr:ext cx="304800" cy="304800"/>
    <xdr:sp macro="" textlink="">
      <xdr:nvSpPr>
        <xdr:cNvPr id="18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B8000000}"/>
            </a:ext>
          </a:extLst>
        </xdr:cNvPr>
        <xdr:cNvSpPr>
          <a:spLocks noChangeAspect="1" noChangeArrowheads="1"/>
        </xdr:cNvSpPr>
      </xdr:nvSpPr>
      <xdr:spPr bwMode="auto">
        <a:xfrm>
          <a:off x="1895475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47</xdr:row>
      <xdr:rowOff>0</xdr:rowOff>
    </xdr:from>
    <xdr:ext cx="304800" cy="304800"/>
    <xdr:sp macro="" textlink="">
      <xdr:nvSpPr>
        <xdr:cNvPr id="18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B9000000}"/>
            </a:ext>
          </a:extLst>
        </xdr:cNvPr>
        <xdr:cNvSpPr>
          <a:spLocks noChangeAspect="1" noChangeArrowheads="1"/>
        </xdr:cNvSpPr>
      </xdr:nvSpPr>
      <xdr:spPr bwMode="auto">
        <a:xfrm>
          <a:off x="1895475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47</xdr:row>
      <xdr:rowOff>0</xdr:rowOff>
    </xdr:from>
    <xdr:ext cx="304800" cy="304800"/>
    <xdr:sp macro="" textlink="">
      <xdr:nvSpPr>
        <xdr:cNvPr id="231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E7000000}"/>
            </a:ext>
          </a:extLst>
        </xdr:cNvPr>
        <xdr:cNvSpPr>
          <a:spLocks noChangeAspect="1" noChangeArrowheads="1"/>
        </xdr:cNvSpPr>
      </xdr:nvSpPr>
      <xdr:spPr bwMode="auto">
        <a:xfrm>
          <a:off x="1895475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23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E8000000}"/>
            </a:ext>
          </a:extLst>
        </xdr:cNvPr>
        <xdr:cNvSpPr>
          <a:spLocks noChangeAspect="1" noChangeArrowheads="1"/>
        </xdr:cNvSpPr>
      </xdr:nvSpPr>
      <xdr:spPr bwMode="auto">
        <a:xfrm>
          <a:off x="189547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23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E9000000}"/>
            </a:ext>
          </a:extLst>
        </xdr:cNvPr>
        <xdr:cNvSpPr>
          <a:spLocks noChangeAspect="1" noChangeArrowheads="1"/>
        </xdr:cNvSpPr>
      </xdr:nvSpPr>
      <xdr:spPr bwMode="auto">
        <a:xfrm>
          <a:off x="189547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46</xdr:row>
      <xdr:rowOff>0</xdr:rowOff>
    </xdr:from>
    <xdr:ext cx="304800" cy="304800"/>
    <xdr:sp macro="" textlink="">
      <xdr:nvSpPr>
        <xdr:cNvPr id="23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EA000000}"/>
            </a:ext>
          </a:extLst>
        </xdr:cNvPr>
        <xdr:cNvSpPr>
          <a:spLocks noChangeAspect="1" noChangeArrowheads="1"/>
        </xdr:cNvSpPr>
      </xdr:nvSpPr>
      <xdr:spPr bwMode="auto">
        <a:xfrm>
          <a:off x="18954750" y="1076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46</xdr:row>
      <xdr:rowOff>0</xdr:rowOff>
    </xdr:from>
    <xdr:ext cx="304800" cy="304800"/>
    <xdr:sp macro="" textlink="">
      <xdr:nvSpPr>
        <xdr:cNvPr id="23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EB000000}"/>
            </a:ext>
          </a:extLst>
        </xdr:cNvPr>
        <xdr:cNvSpPr>
          <a:spLocks noChangeAspect="1" noChangeArrowheads="1"/>
        </xdr:cNvSpPr>
      </xdr:nvSpPr>
      <xdr:spPr bwMode="auto">
        <a:xfrm>
          <a:off x="18954750" y="1076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46</xdr:row>
      <xdr:rowOff>0</xdr:rowOff>
    </xdr:from>
    <xdr:ext cx="304800" cy="304800"/>
    <xdr:sp macro="" textlink="">
      <xdr:nvSpPr>
        <xdr:cNvPr id="23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EC000000}"/>
            </a:ext>
          </a:extLst>
        </xdr:cNvPr>
        <xdr:cNvSpPr>
          <a:spLocks noChangeAspect="1" noChangeArrowheads="1"/>
        </xdr:cNvSpPr>
      </xdr:nvSpPr>
      <xdr:spPr bwMode="auto">
        <a:xfrm>
          <a:off x="18954750" y="1076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4</xdr:row>
      <xdr:rowOff>0</xdr:rowOff>
    </xdr:from>
    <xdr:ext cx="304800" cy="304800"/>
    <xdr:sp macro="" textlink="">
      <xdr:nvSpPr>
        <xdr:cNvPr id="23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ED000000}"/>
            </a:ext>
          </a:extLst>
        </xdr:cNvPr>
        <xdr:cNvSpPr>
          <a:spLocks noChangeAspect="1" noChangeArrowheads="1"/>
        </xdr:cNvSpPr>
      </xdr:nvSpPr>
      <xdr:spPr bwMode="auto">
        <a:xfrm>
          <a:off x="186690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4</xdr:row>
      <xdr:rowOff>0</xdr:rowOff>
    </xdr:from>
    <xdr:ext cx="304800" cy="304800"/>
    <xdr:sp macro="" textlink="">
      <xdr:nvSpPr>
        <xdr:cNvPr id="23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EE000000}"/>
            </a:ext>
          </a:extLst>
        </xdr:cNvPr>
        <xdr:cNvSpPr>
          <a:spLocks noChangeAspect="1" noChangeArrowheads="1"/>
        </xdr:cNvSpPr>
      </xdr:nvSpPr>
      <xdr:spPr bwMode="auto">
        <a:xfrm>
          <a:off x="186690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4</xdr:row>
      <xdr:rowOff>0</xdr:rowOff>
    </xdr:from>
    <xdr:ext cx="304800" cy="304800"/>
    <xdr:sp macro="" textlink="">
      <xdr:nvSpPr>
        <xdr:cNvPr id="23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EF000000}"/>
            </a:ext>
          </a:extLst>
        </xdr:cNvPr>
        <xdr:cNvSpPr>
          <a:spLocks noChangeAspect="1" noChangeArrowheads="1"/>
        </xdr:cNvSpPr>
      </xdr:nvSpPr>
      <xdr:spPr bwMode="auto">
        <a:xfrm>
          <a:off x="186690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4</xdr:row>
      <xdr:rowOff>0</xdr:rowOff>
    </xdr:from>
    <xdr:ext cx="304800" cy="304800"/>
    <xdr:sp macro="" textlink="">
      <xdr:nvSpPr>
        <xdr:cNvPr id="240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F0000000}"/>
            </a:ext>
          </a:extLst>
        </xdr:cNvPr>
        <xdr:cNvSpPr>
          <a:spLocks noChangeAspect="1" noChangeArrowheads="1"/>
        </xdr:cNvSpPr>
      </xdr:nvSpPr>
      <xdr:spPr bwMode="auto">
        <a:xfrm>
          <a:off x="186690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55</xdr:col>
      <xdr:colOff>0</xdr:colOff>
      <xdr:row>29</xdr:row>
      <xdr:rowOff>0</xdr:rowOff>
    </xdr:from>
    <xdr:ext cx="304800" cy="304800"/>
    <xdr:sp macro="" textlink="">
      <xdr:nvSpPr>
        <xdr:cNvPr id="24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F1000000}"/>
            </a:ext>
          </a:extLst>
        </xdr:cNvPr>
        <xdr:cNvSpPr>
          <a:spLocks noChangeAspect="1" noChangeArrowheads="1"/>
        </xdr:cNvSpPr>
      </xdr:nvSpPr>
      <xdr:spPr bwMode="auto">
        <a:xfrm>
          <a:off x="14687550" y="7172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55</xdr:col>
      <xdr:colOff>0</xdr:colOff>
      <xdr:row>29</xdr:row>
      <xdr:rowOff>0</xdr:rowOff>
    </xdr:from>
    <xdr:ext cx="304800" cy="304800"/>
    <xdr:sp macro="" textlink="">
      <xdr:nvSpPr>
        <xdr:cNvPr id="24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F2000000}"/>
            </a:ext>
          </a:extLst>
        </xdr:cNvPr>
        <xdr:cNvSpPr>
          <a:spLocks noChangeAspect="1" noChangeArrowheads="1"/>
        </xdr:cNvSpPr>
      </xdr:nvSpPr>
      <xdr:spPr bwMode="auto">
        <a:xfrm>
          <a:off x="14687550" y="7172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63</xdr:col>
      <xdr:colOff>0</xdr:colOff>
      <xdr:row>4</xdr:row>
      <xdr:rowOff>0</xdr:rowOff>
    </xdr:from>
    <xdr:ext cx="304800" cy="304800"/>
    <xdr:sp macro="" textlink="">
      <xdr:nvSpPr>
        <xdr:cNvPr id="30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3101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63</xdr:col>
      <xdr:colOff>0</xdr:colOff>
      <xdr:row>4</xdr:row>
      <xdr:rowOff>0</xdr:rowOff>
    </xdr:from>
    <xdr:ext cx="304800" cy="304800"/>
    <xdr:sp macro="" textlink="">
      <xdr:nvSpPr>
        <xdr:cNvPr id="30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3201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63</xdr:col>
      <xdr:colOff>0</xdr:colOff>
      <xdr:row>47</xdr:row>
      <xdr:rowOff>0</xdr:rowOff>
    </xdr:from>
    <xdr:ext cx="304800" cy="304800"/>
    <xdr:sp macro="" textlink="">
      <xdr:nvSpPr>
        <xdr:cNvPr id="307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3301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100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63</xdr:col>
      <xdr:colOff>0</xdr:colOff>
      <xdr:row>47</xdr:row>
      <xdr:rowOff>0</xdr:rowOff>
    </xdr:from>
    <xdr:ext cx="304800" cy="304800"/>
    <xdr:sp macro="" textlink="">
      <xdr:nvSpPr>
        <xdr:cNvPr id="30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3401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100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63</xdr:col>
      <xdr:colOff>0</xdr:colOff>
      <xdr:row>47</xdr:row>
      <xdr:rowOff>0</xdr:rowOff>
    </xdr:from>
    <xdr:ext cx="304800" cy="304800"/>
    <xdr:sp macro="" textlink="">
      <xdr:nvSpPr>
        <xdr:cNvPr id="309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3501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100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63</xdr:col>
      <xdr:colOff>0</xdr:colOff>
      <xdr:row>4</xdr:row>
      <xdr:rowOff>0</xdr:rowOff>
    </xdr:from>
    <xdr:ext cx="304800" cy="304800"/>
    <xdr:sp macro="" textlink="">
      <xdr:nvSpPr>
        <xdr:cNvPr id="31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3601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63</xdr:col>
      <xdr:colOff>0</xdr:colOff>
      <xdr:row>4</xdr:row>
      <xdr:rowOff>0</xdr:rowOff>
    </xdr:from>
    <xdr:ext cx="304800" cy="304800"/>
    <xdr:sp macro="" textlink="">
      <xdr:nvSpPr>
        <xdr:cNvPr id="31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3701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63</xdr:col>
      <xdr:colOff>0</xdr:colOff>
      <xdr:row>47</xdr:row>
      <xdr:rowOff>0</xdr:rowOff>
    </xdr:from>
    <xdr:ext cx="304800" cy="304800"/>
    <xdr:sp macro="" textlink="">
      <xdr:nvSpPr>
        <xdr:cNvPr id="31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3801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100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63</xdr:col>
      <xdr:colOff>0</xdr:colOff>
      <xdr:row>47</xdr:row>
      <xdr:rowOff>0</xdr:rowOff>
    </xdr:from>
    <xdr:ext cx="304800" cy="304800"/>
    <xdr:sp macro="" textlink="">
      <xdr:nvSpPr>
        <xdr:cNvPr id="31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3901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100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63</xdr:col>
      <xdr:colOff>0</xdr:colOff>
      <xdr:row>47</xdr:row>
      <xdr:rowOff>0</xdr:rowOff>
    </xdr:from>
    <xdr:ext cx="304800" cy="304800"/>
    <xdr:sp macro="" textlink="">
      <xdr:nvSpPr>
        <xdr:cNvPr id="31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3A01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100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63</xdr:col>
      <xdr:colOff>0</xdr:colOff>
      <xdr:row>4</xdr:row>
      <xdr:rowOff>0</xdr:rowOff>
    </xdr:from>
    <xdr:ext cx="304800" cy="304800"/>
    <xdr:sp macro="" textlink="">
      <xdr:nvSpPr>
        <xdr:cNvPr id="31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3B01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63</xdr:col>
      <xdr:colOff>0</xdr:colOff>
      <xdr:row>4</xdr:row>
      <xdr:rowOff>0</xdr:rowOff>
    </xdr:from>
    <xdr:ext cx="304800" cy="304800"/>
    <xdr:sp macro="" textlink="">
      <xdr:nvSpPr>
        <xdr:cNvPr id="31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3C01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63</xdr:col>
      <xdr:colOff>0</xdr:colOff>
      <xdr:row>48</xdr:row>
      <xdr:rowOff>0</xdr:rowOff>
    </xdr:from>
    <xdr:ext cx="304800" cy="304800"/>
    <xdr:sp macro="" textlink="">
      <xdr:nvSpPr>
        <xdr:cNvPr id="317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3D01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124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63</xdr:col>
      <xdr:colOff>0</xdr:colOff>
      <xdr:row>48</xdr:row>
      <xdr:rowOff>0</xdr:rowOff>
    </xdr:from>
    <xdr:ext cx="304800" cy="304800"/>
    <xdr:sp macro="" textlink="">
      <xdr:nvSpPr>
        <xdr:cNvPr id="31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3E01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124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63</xdr:col>
      <xdr:colOff>0</xdr:colOff>
      <xdr:row>48</xdr:row>
      <xdr:rowOff>0</xdr:rowOff>
    </xdr:from>
    <xdr:ext cx="304800" cy="304800"/>
    <xdr:sp macro="" textlink="">
      <xdr:nvSpPr>
        <xdr:cNvPr id="319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3F01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124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63</xdr:col>
      <xdr:colOff>0</xdr:colOff>
      <xdr:row>4</xdr:row>
      <xdr:rowOff>0</xdr:rowOff>
    </xdr:from>
    <xdr:ext cx="304800" cy="304800"/>
    <xdr:sp macro="" textlink="">
      <xdr:nvSpPr>
        <xdr:cNvPr id="32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4001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63</xdr:col>
      <xdr:colOff>0</xdr:colOff>
      <xdr:row>4</xdr:row>
      <xdr:rowOff>0</xdr:rowOff>
    </xdr:from>
    <xdr:ext cx="304800" cy="304800"/>
    <xdr:sp macro="" textlink="">
      <xdr:nvSpPr>
        <xdr:cNvPr id="32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4101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63</xdr:col>
      <xdr:colOff>0</xdr:colOff>
      <xdr:row>47</xdr:row>
      <xdr:rowOff>0</xdr:rowOff>
    </xdr:from>
    <xdr:ext cx="304800" cy="304800"/>
    <xdr:sp macro="" textlink="">
      <xdr:nvSpPr>
        <xdr:cNvPr id="32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4201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100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63</xdr:col>
      <xdr:colOff>0</xdr:colOff>
      <xdr:row>47</xdr:row>
      <xdr:rowOff>0</xdr:rowOff>
    </xdr:from>
    <xdr:ext cx="304800" cy="304800"/>
    <xdr:sp macro="" textlink="">
      <xdr:nvSpPr>
        <xdr:cNvPr id="32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4301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100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63</xdr:col>
      <xdr:colOff>0</xdr:colOff>
      <xdr:row>47</xdr:row>
      <xdr:rowOff>0</xdr:rowOff>
    </xdr:from>
    <xdr:ext cx="304800" cy="304800"/>
    <xdr:sp macro="" textlink="">
      <xdr:nvSpPr>
        <xdr:cNvPr id="32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44010000}"/>
            </a:ext>
          </a:extLst>
        </xdr:cNvPr>
        <xdr:cNvSpPr>
          <a:spLocks noChangeAspect="1" noChangeArrowheads="1"/>
        </xdr:cNvSpPr>
      </xdr:nvSpPr>
      <xdr:spPr bwMode="auto">
        <a:xfrm>
          <a:off x="20288250" y="1100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32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45010000}"/>
            </a:ext>
          </a:extLst>
        </xdr:cNvPr>
        <xdr:cNvSpPr>
          <a:spLocks noChangeAspect="1" noChangeArrowheads="1"/>
        </xdr:cNvSpPr>
      </xdr:nvSpPr>
      <xdr:spPr bwMode="auto">
        <a:xfrm>
          <a:off x="200025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32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46010000}"/>
            </a:ext>
          </a:extLst>
        </xdr:cNvPr>
        <xdr:cNvSpPr>
          <a:spLocks noChangeAspect="1" noChangeArrowheads="1"/>
        </xdr:cNvSpPr>
      </xdr:nvSpPr>
      <xdr:spPr bwMode="auto">
        <a:xfrm>
          <a:off x="200025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32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47010000}"/>
            </a:ext>
          </a:extLst>
        </xdr:cNvPr>
        <xdr:cNvSpPr>
          <a:spLocks noChangeAspect="1" noChangeArrowheads="1"/>
        </xdr:cNvSpPr>
      </xdr:nvSpPr>
      <xdr:spPr bwMode="auto">
        <a:xfrm>
          <a:off x="200025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32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48010000}"/>
            </a:ext>
          </a:extLst>
        </xdr:cNvPr>
        <xdr:cNvSpPr>
          <a:spLocks noChangeAspect="1" noChangeArrowheads="1"/>
        </xdr:cNvSpPr>
      </xdr:nvSpPr>
      <xdr:spPr bwMode="auto">
        <a:xfrm>
          <a:off x="200025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36</xdr:row>
      <xdr:rowOff>0</xdr:rowOff>
    </xdr:from>
    <xdr:ext cx="304800" cy="304800"/>
    <xdr:sp macro="" textlink="">
      <xdr:nvSpPr>
        <xdr:cNvPr id="32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49010000}"/>
            </a:ext>
          </a:extLst>
        </xdr:cNvPr>
        <xdr:cNvSpPr>
          <a:spLocks noChangeAspect="1" noChangeArrowheads="1"/>
        </xdr:cNvSpPr>
      </xdr:nvSpPr>
      <xdr:spPr bwMode="auto">
        <a:xfrm>
          <a:off x="16259175" y="861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36</xdr:row>
      <xdr:rowOff>0</xdr:rowOff>
    </xdr:from>
    <xdr:ext cx="304800" cy="304800"/>
    <xdr:sp macro="" textlink="">
      <xdr:nvSpPr>
        <xdr:cNvPr id="330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4A010000}"/>
            </a:ext>
          </a:extLst>
        </xdr:cNvPr>
        <xdr:cNvSpPr>
          <a:spLocks noChangeAspect="1" noChangeArrowheads="1"/>
        </xdr:cNvSpPr>
      </xdr:nvSpPr>
      <xdr:spPr bwMode="auto">
        <a:xfrm>
          <a:off x="16259175" y="861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24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F3000000}"/>
            </a:ext>
          </a:extLst>
        </xdr:cNvPr>
        <xdr:cNvSpPr>
          <a:spLocks noChangeAspect="1" noChangeArrowheads="1"/>
        </xdr:cNvSpPr>
      </xdr:nvSpPr>
      <xdr:spPr bwMode="auto">
        <a:xfrm>
          <a:off x="167735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24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F4000000}"/>
            </a:ext>
          </a:extLst>
        </xdr:cNvPr>
        <xdr:cNvSpPr>
          <a:spLocks noChangeAspect="1" noChangeArrowheads="1"/>
        </xdr:cNvSpPr>
      </xdr:nvSpPr>
      <xdr:spPr bwMode="auto">
        <a:xfrm>
          <a:off x="167735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46</xdr:row>
      <xdr:rowOff>0</xdr:rowOff>
    </xdr:from>
    <xdr:ext cx="304800" cy="304800"/>
    <xdr:sp macro="" textlink="">
      <xdr:nvSpPr>
        <xdr:cNvPr id="24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F5000000}"/>
            </a:ext>
          </a:extLst>
        </xdr:cNvPr>
        <xdr:cNvSpPr>
          <a:spLocks noChangeAspect="1" noChangeArrowheads="1"/>
        </xdr:cNvSpPr>
      </xdr:nvSpPr>
      <xdr:spPr bwMode="auto">
        <a:xfrm>
          <a:off x="16773525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46</xdr:row>
      <xdr:rowOff>0</xdr:rowOff>
    </xdr:from>
    <xdr:ext cx="304800" cy="304800"/>
    <xdr:sp macro="" textlink="">
      <xdr:nvSpPr>
        <xdr:cNvPr id="24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F6000000}"/>
            </a:ext>
          </a:extLst>
        </xdr:cNvPr>
        <xdr:cNvSpPr>
          <a:spLocks noChangeAspect="1" noChangeArrowheads="1"/>
        </xdr:cNvSpPr>
      </xdr:nvSpPr>
      <xdr:spPr bwMode="auto">
        <a:xfrm>
          <a:off x="16773525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46</xdr:row>
      <xdr:rowOff>0</xdr:rowOff>
    </xdr:from>
    <xdr:ext cx="304800" cy="304800"/>
    <xdr:sp macro="" textlink="">
      <xdr:nvSpPr>
        <xdr:cNvPr id="247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F7000000}"/>
            </a:ext>
          </a:extLst>
        </xdr:cNvPr>
        <xdr:cNvSpPr>
          <a:spLocks noChangeAspect="1" noChangeArrowheads="1"/>
        </xdr:cNvSpPr>
      </xdr:nvSpPr>
      <xdr:spPr bwMode="auto">
        <a:xfrm>
          <a:off x="16773525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24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F8000000}"/>
            </a:ext>
          </a:extLst>
        </xdr:cNvPr>
        <xdr:cNvSpPr>
          <a:spLocks noChangeAspect="1" noChangeArrowheads="1"/>
        </xdr:cNvSpPr>
      </xdr:nvSpPr>
      <xdr:spPr bwMode="auto">
        <a:xfrm>
          <a:off x="167735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24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F9000000}"/>
            </a:ext>
          </a:extLst>
        </xdr:cNvPr>
        <xdr:cNvSpPr>
          <a:spLocks noChangeAspect="1" noChangeArrowheads="1"/>
        </xdr:cNvSpPr>
      </xdr:nvSpPr>
      <xdr:spPr bwMode="auto">
        <a:xfrm>
          <a:off x="167735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46</xdr:row>
      <xdr:rowOff>0</xdr:rowOff>
    </xdr:from>
    <xdr:ext cx="304800" cy="304800"/>
    <xdr:sp macro="" textlink="">
      <xdr:nvSpPr>
        <xdr:cNvPr id="25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FA000000}"/>
            </a:ext>
          </a:extLst>
        </xdr:cNvPr>
        <xdr:cNvSpPr>
          <a:spLocks noChangeAspect="1" noChangeArrowheads="1"/>
        </xdr:cNvSpPr>
      </xdr:nvSpPr>
      <xdr:spPr bwMode="auto">
        <a:xfrm>
          <a:off x="16773525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46</xdr:row>
      <xdr:rowOff>0</xdr:rowOff>
    </xdr:from>
    <xdr:ext cx="304800" cy="304800"/>
    <xdr:sp macro="" textlink="">
      <xdr:nvSpPr>
        <xdr:cNvPr id="25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FB000000}"/>
            </a:ext>
          </a:extLst>
        </xdr:cNvPr>
        <xdr:cNvSpPr>
          <a:spLocks noChangeAspect="1" noChangeArrowheads="1"/>
        </xdr:cNvSpPr>
      </xdr:nvSpPr>
      <xdr:spPr bwMode="auto">
        <a:xfrm>
          <a:off x="16773525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46</xdr:row>
      <xdr:rowOff>0</xdr:rowOff>
    </xdr:from>
    <xdr:ext cx="304800" cy="304800"/>
    <xdr:sp macro="" textlink="">
      <xdr:nvSpPr>
        <xdr:cNvPr id="25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FC000000}"/>
            </a:ext>
          </a:extLst>
        </xdr:cNvPr>
        <xdr:cNvSpPr>
          <a:spLocks noChangeAspect="1" noChangeArrowheads="1"/>
        </xdr:cNvSpPr>
      </xdr:nvSpPr>
      <xdr:spPr bwMode="auto">
        <a:xfrm>
          <a:off x="16773525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26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06010000}"/>
            </a:ext>
          </a:extLst>
        </xdr:cNvPr>
        <xdr:cNvSpPr>
          <a:spLocks noChangeAspect="1" noChangeArrowheads="1"/>
        </xdr:cNvSpPr>
      </xdr:nvSpPr>
      <xdr:spPr bwMode="auto">
        <a:xfrm>
          <a:off x="167735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26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07010000}"/>
            </a:ext>
          </a:extLst>
        </xdr:cNvPr>
        <xdr:cNvSpPr>
          <a:spLocks noChangeAspect="1" noChangeArrowheads="1"/>
        </xdr:cNvSpPr>
      </xdr:nvSpPr>
      <xdr:spPr bwMode="auto">
        <a:xfrm>
          <a:off x="167735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47</xdr:row>
      <xdr:rowOff>0</xdr:rowOff>
    </xdr:from>
    <xdr:ext cx="304800" cy="304800"/>
    <xdr:sp macro="" textlink="">
      <xdr:nvSpPr>
        <xdr:cNvPr id="26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08010000}"/>
            </a:ext>
          </a:extLst>
        </xdr:cNvPr>
        <xdr:cNvSpPr>
          <a:spLocks noChangeAspect="1" noChangeArrowheads="1"/>
        </xdr:cNvSpPr>
      </xdr:nvSpPr>
      <xdr:spPr bwMode="auto">
        <a:xfrm>
          <a:off x="16773525" y="1093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47</xdr:row>
      <xdr:rowOff>0</xdr:rowOff>
    </xdr:from>
    <xdr:ext cx="304800" cy="304800"/>
    <xdr:sp macro="" textlink="">
      <xdr:nvSpPr>
        <xdr:cNvPr id="26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09010000}"/>
            </a:ext>
          </a:extLst>
        </xdr:cNvPr>
        <xdr:cNvSpPr>
          <a:spLocks noChangeAspect="1" noChangeArrowheads="1"/>
        </xdr:cNvSpPr>
      </xdr:nvSpPr>
      <xdr:spPr bwMode="auto">
        <a:xfrm>
          <a:off x="16773525" y="1093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47</xdr:row>
      <xdr:rowOff>0</xdr:rowOff>
    </xdr:from>
    <xdr:ext cx="304800" cy="304800"/>
    <xdr:sp macro="" textlink="">
      <xdr:nvSpPr>
        <xdr:cNvPr id="26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0A010000}"/>
            </a:ext>
          </a:extLst>
        </xdr:cNvPr>
        <xdr:cNvSpPr>
          <a:spLocks noChangeAspect="1" noChangeArrowheads="1"/>
        </xdr:cNvSpPr>
      </xdr:nvSpPr>
      <xdr:spPr bwMode="auto">
        <a:xfrm>
          <a:off x="16773525" y="1093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267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0B010000}"/>
            </a:ext>
          </a:extLst>
        </xdr:cNvPr>
        <xdr:cNvSpPr>
          <a:spLocks noChangeAspect="1" noChangeArrowheads="1"/>
        </xdr:cNvSpPr>
      </xdr:nvSpPr>
      <xdr:spPr bwMode="auto">
        <a:xfrm>
          <a:off x="167735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</xdr:row>
      <xdr:rowOff>0</xdr:rowOff>
    </xdr:from>
    <xdr:ext cx="304800" cy="304800"/>
    <xdr:sp macro="" textlink="">
      <xdr:nvSpPr>
        <xdr:cNvPr id="26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0C010000}"/>
            </a:ext>
          </a:extLst>
        </xdr:cNvPr>
        <xdr:cNvSpPr>
          <a:spLocks noChangeAspect="1" noChangeArrowheads="1"/>
        </xdr:cNvSpPr>
      </xdr:nvSpPr>
      <xdr:spPr bwMode="auto">
        <a:xfrm>
          <a:off x="167735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46</xdr:row>
      <xdr:rowOff>0</xdr:rowOff>
    </xdr:from>
    <xdr:ext cx="304800" cy="304800"/>
    <xdr:sp macro="" textlink="">
      <xdr:nvSpPr>
        <xdr:cNvPr id="269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0D010000}"/>
            </a:ext>
          </a:extLst>
        </xdr:cNvPr>
        <xdr:cNvSpPr>
          <a:spLocks noChangeAspect="1" noChangeArrowheads="1"/>
        </xdr:cNvSpPr>
      </xdr:nvSpPr>
      <xdr:spPr bwMode="auto">
        <a:xfrm>
          <a:off x="16773525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46</xdr:row>
      <xdr:rowOff>0</xdr:rowOff>
    </xdr:from>
    <xdr:ext cx="304800" cy="304800"/>
    <xdr:sp macro="" textlink="">
      <xdr:nvSpPr>
        <xdr:cNvPr id="270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0E010000}"/>
            </a:ext>
          </a:extLst>
        </xdr:cNvPr>
        <xdr:cNvSpPr>
          <a:spLocks noChangeAspect="1" noChangeArrowheads="1"/>
        </xdr:cNvSpPr>
      </xdr:nvSpPr>
      <xdr:spPr bwMode="auto">
        <a:xfrm>
          <a:off x="16773525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46</xdr:row>
      <xdr:rowOff>0</xdr:rowOff>
    </xdr:from>
    <xdr:ext cx="304800" cy="304800"/>
    <xdr:sp macro="" textlink="">
      <xdr:nvSpPr>
        <xdr:cNvPr id="271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0F010000}"/>
            </a:ext>
          </a:extLst>
        </xdr:cNvPr>
        <xdr:cNvSpPr>
          <a:spLocks noChangeAspect="1" noChangeArrowheads="1"/>
        </xdr:cNvSpPr>
      </xdr:nvSpPr>
      <xdr:spPr bwMode="auto">
        <a:xfrm>
          <a:off x="16773525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4</xdr:row>
      <xdr:rowOff>0</xdr:rowOff>
    </xdr:from>
    <xdr:ext cx="304800" cy="304800"/>
    <xdr:sp macro="" textlink="">
      <xdr:nvSpPr>
        <xdr:cNvPr id="27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10010000}"/>
            </a:ext>
          </a:extLst>
        </xdr:cNvPr>
        <xdr:cNvSpPr>
          <a:spLocks noChangeAspect="1" noChangeArrowheads="1"/>
        </xdr:cNvSpPr>
      </xdr:nvSpPr>
      <xdr:spPr bwMode="auto">
        <a:xfrm>
          <a:off x="165258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4</xdr:row>
      <xdr:rowOff>0</xdr:rowOff>
    </xdr:from>
    <xdr:ext cx="304800" cy="304800"/>
    <xdr:sp macro="" textlink="">
      <xdr:nvSpPr>
        <xdr:cNvPr id="27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11010000}"/>
            </a:ext>
          </a:extLst>
        </xdr:cNvPr>
        <xdr:cNvSpPr>
          <a:spLocks noChangeAspect="1" noChangeArrowheads="1"/>
        </xdr:cNvSpPr>
      </xdr:nvSpPr>
      <xdr:spPr bwMode="auto">
        <a:xfrm>
          <a:off x="165258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4</xdr:row>
      <xdr:rowOff>0</xdr:rowOff>
    </xdr:from>
    <xdr:ext cx="304800" cy="304800"/>
    <xdr:sp macro="" textlink="">
      <xdr:nvSpPr>
        <xdr:cNvPr id="27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12010000}"/>
            </a:ext>
          </a:extLst>
        </xdr:cNvPr>
        <xdr:cNvSpPr>
          <a:spLocks noChangeAspect="1" noChangeArrowheads="1"/>
        </xdr:cNvSpPr>
      </xdr:nvSpPr>
      <xdr:spPr bwMode="auto">
        <a:xfrm>
          <a:off x="165258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4</xdr:row>
      <xdr:rowOff>0</xdr:rowOff>
    </xdr:from>
    <xdr:ext cx="304800" cy="304800"/>
    <xdr:sp macro="" textlink="">
      <xdr:nvSpPr>
        <xdr:cNvPr id="27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13010000}"/>
            </a:ext>
          </a:extLst>
        </xdr:cNvPr>
        <xdr:cNvSpPr>
          <a:spLocks noChangeAspect="1" noChangeArrowheads="1"/>
        </xdr:cNvSpPr>
      </xdr:nvSpPr>
      <xdr:spPr bwMode="auto">
        <a:xfrm>
          <a:off x="165258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29</xdr:row>
      <xdr:rowOff>0</xdr:rowOff>
    </xdr:from>
    <xdr:ext cx="304800" cy="304800"/>
    <xdr:sp macro="" textlink="">
      <xdr:nvSpPr>
        <xdr:cNvPr id="27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14010000}"/>
            </a:ext>
          </a:extLst>
        </xdr:cNvPr>
        <xdr:cNvSpPr>
          <a:spLocks noChangeAspect="1" noChangeArrowheads="1"/>
        </xdr:cNvSpPr>
      </xdr:nvSpPr>
      <xdr:spPr bwMode="auto">
        <a:xfrm>
          <a:off x="16525875" y="714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29</xdr:row>
      <xdr:rowOff>0</xdr:rowOff>
    </xdr:from>
    <xdr:ext cx="304800" cy="304800"/>
    <xdr:sp macro="" textlink="">
      <xdr:nvSpPr>
        <xdr:cNvPr id="27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15010000}"/>
            </a:ext>
          </a:extLst>
        </xdr:cNvPr>
        <xdr:cNvSpPr>
          <a:spLocks noChangeAspect="1" noChangeArrowheads="1"/>
        </xdr:cNvSpPr>
      </xdr:nvSpPr>
      <xdr:spPr bwMode="auto">
        <a:xfrm>
          <a:off x="16525875" y="714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63</xdr:col>
      <xdr:colOff>0</xdr:colOff>
      <xdr:row>4</xdr:row>
      <xdr:rowOff>0</xdr:rowOff>
    </xdr:from>
    <xdr:ext cx="304800" cy="304800"/>
    <xdr:sp macro="" textlink="">
      <xdr:nvSpPr>
        <xdr:cNvPr id="27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16010000}"/>
            </a:ext>
          </a:extLst>
        </xdr:cNvPr>
        <xdr:cNvSpPr>
          <a:spLocks noChangeAspect="1" noChangeArrowheads="1"/>
        </xdr:cNvSpPr>
      </xdr:nvSpPr>
      <xdr:spPr bwMode="auto">
        <a:xfrm>
          <a:off x="208026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63</xdr:col>
      <xdr:colOff>0</xdr:colOff>
      <xdr:row>4</xdr:row>
      <xdr:rowOff>0</xdr:rowOff>
    </xdr:from>
    <xdr:ext cx="304800" cy="304800"/>
    <xdr:sp macro="" textlink="">
      <xdr:nvSpPr>
        <xdr:cNvPr id="27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17010000}"/>
            </a:ext>
          </a:extLst>
        </xdr:cNvPr>
        <xdr:cNvSpPr>
          <a:spLocks noChangeAspect="1" noChangeArrowheads="1"/>
        </xdr:cNvSpPr>
      </xdr:nvSpPr>
      <xdr:spPr bwMode="auto">
        <a:xfrm>
          <a:off x="208026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63</xdr:col>
      <xdr:colOff>0</xdr:colOff>
      <xdr:row>47</xdr:row>
      <xdr:rowOff>0</xdr:rowOff>
    </xdr:from>
    <xdr:ext cx="304800" cy="304800"/>
    <xdr:sp macro="" textlink="">
      <xdr:nvSpPr>
        <xdr:cNvPr id="28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18010000}"/>
            </a:ext>
          </a:extLst>
        </xdr:cNvPr>
        <xdr:cNvSpPr>
          <a:spLocks noChangeAspect="1" noChangeArrowheads="1"/>
        </xdr:cNvSpPr>
      </xdr:nvSpPr>
      <xdr:spPr bwMode="auto">
        <a:xfrm>
          <a:off x="20802600" y="1093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63</xdr:col>
      <xdr:colOff>0</xdr:colOff>
      <xdr:row>47</xdr:row>
      <xdr:rowOff>0</xdr:rowOff>
    </xdr:from>
    <xdr:ext cx="304800" cy="304800"/>
    <xdr:sp macro="" textlink="">
      <xdr:nvSpPr>
        <xdr:cNvPr id="28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19010000}"/>
            </a:ext>
          </a:extLst>
        </xdr:cNvPr>
        <xdr:cNvSpPr>
          <a:spLocks noChangeAspect="1" noChangeArrowheads="1"/>
        </xdr:cNvSpPr>
      </xdr:nvSpPr>
      <xdr:spPr bwMode="auto">
        <a:xfrm>
          <a:off x="20802600" y="1093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63</xdr:col>
      <xdr:colOff>0</xdr:colOff>
      <xdr:row>47</xdr:row>
      <xdr:rowOff>0</xdr:rowOff>
    </xdr:from>
    <xdr:ext cx="304800" cy="304800"/>
    <xdr:sp macro="" textlink="">
      <xdr:nvSpPr>
        <xdr:cNvPr id="28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1A010000}"/>
            </a:ext>
          </a:extLst>
        </xdr:cNvPr>
        <xdr:cNvSpPr>
          <a:spLocks noChangeAspect="1" noChangeArrowheads="1"/>
        </xdr:cNvSpPr>
      </xdr:nvSpPr>
      <xdr:spPr bwMode="auto">
        <a:xfrm>
          <a:off x="20802600" y="1093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63</xdr:col>
      <xdr:colOff>0</xdr:colOff>
      <xdr:row>4</xdr:row>
      <xdr:rowOff>0</xdr:rowOff>
    </xdr:from>
    <xdr:ext cx="304800" cy="304800"/>
    <xdr:sp macro="" textlink="">
      <xdr:nvSpPr>
        <xdr:cNvPr id="28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1B010000}"/>
            </a:ext>
          </a:extLst>
        </xdr:cNvPr>
        <xdr:cNvSpPr>
          <a:spLocks noChangeAspect="1" noChangeArrowheads="1"/>
        </xdr:cNvSpPr>
      </xdr:nvSpPr>
      <xdr:spPr bwMode="auto">
        <a:xfrm>
          <a:off x="208026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63</xdr:col>
      <xdr:colOff>0</xdr:colOff>
      <xdr:row>4</xdr:row>
      <xdr:rowOff>0</xdr:rowOff>
    </xdr:from>
    <xdr:ext cx="304800" cy="304800"/>
    <xdr:sp macro="" textlink="">
      <xdr:nvSpPr>
        <xdr:cNvPr id="290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22010000}"/>
            </a:ext>
          </a:extLst>
        </xdr:cNvPr>
        <xdr:cNvSpPr>
          <a:spLocks noChangeAspect="1" noChangeArrowheads="1"/>
        </xdr:cNvSpPr>
      </xdr:nvSpPr>
      <xdr:spPr bwMode="auto">
        <a:xfrm>
          <a:off x="208026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63</xdr:col>
      <xdr:colOff>0</xdr:colOff>
      <xdr:row>47</xdr:row>
      <xdr:rowOff>0</xdr:rowOff>
    </xdr:from>
    <xdr:ext cx="304800" cy="304800"/>
    <xdr:sp macro="" textlink="">
      <xdr:nvSpPr>
        <xdr:cNvPr id="291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23010000}"/>
            </a:ext>
          </a:extLst>
        </xdr:cNvPr>
        <xdr:cNvSpPr>
          <a:spLocks noChangeAspect="1" noChangeArrowheads="1"/>
        </xdr:cNvSpPr>
      </xdr:nvSpPr>
      <xdr:spPr bwMode="auto">
        <a:xfrm>
          <a:off x="20802600" y="1093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63</xdr:col>
      <xdr:colOff>0</xdr:colOff>
      <xdr:row>47</xdr:row>
      <xdr:rowOff>0</xdr:rowOff>
    </xdr:from>
    <xdr:ext cx="304800" cy="304800"/>
    <xdr:sp macro="" textlink="">
      <xdr:nvSpPr>
        <xdr:cNvPr id="29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24010000}"/>
            </a:ext>
          </a:extLst>
        </xdr:cNvPr>
        <xdr:cNvSpPr>
          <a:spLocks noChangeAspect="1" noChangeArrowheads="1"/>
        </xdr:cNvSpPr>
      </xdr:nvSpPr>
      <xdr:spPr bwMode="auto">
        <a:xfrm>
          <a:off x="20802600" y="1093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63</xdr:col>
      <xdr:colOff>0</xdr:colOff>
      <xdr:row>47</xdr:row>
      <xdr:rowOff>0</xdr:rowOff>
    </xdr:from>
    <xdr:ext cx="304800" cy="304800"/>
    <xdr:sp macro="" textlink="">
      <xdr:nvSpPr>
        <xdr:cNvPr id="29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25010000}"/>
            </a:ext>
          </a:extLst>
        </xdr:cNvPr>
        <xdr:cNvSpPr>
          <a:spLocks noChangeAspect="1" noChangeArrowheads="1"/>
        </xdr:cNvSpPr>
      </xdr:nvSpPr>
      <xdr:spPr bwMode="auto">
        <a:xfrm>
          <a:off x="20802600" y="1093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63</xdr:col>
      <xdr:colOff>0</xdr:colOff>
      <xdr:row>4</xdr:row>
      <xdr:rowOff>0</xdr:rowOff>
    </xdr:from>
    <xdr:ext cx="304800" cy="304800"/>
    <xdr:sp macro="" textlink="">
      <xdr:nvSpPr>
        <xdr:cNvPr id="29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26010000}"/>
            </a:ext>
          </a:extLst>
        </xdr:cNvPr>
        <xdr:cNvSpPr>
          <a:spLocks noChangeAspect="1" noChangeArrowheads="1"/>
        </xdr:cNvSpPr>
      </xdr:nvSpPr>
      <xdr:spPr bwMode="auto">
        <a:xfrm>
          <a:off x="208026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63</xdr:col>
      <xdr:colOff>0</xdr:colOff>
      <xdr:row>4</xdr:row>
      <xdr:rowOff>0</xdr:rowOff>
    </xdr:from>
    <xdr:ext cx="304800" cy="304800"/>
    <xdr:sp macro="" textlink="">
      <xdr:nvSpPr>
        <xdr:cNvPr id="29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27010000}"/>
            </a:ext>
          </a:extLst>
        </xdr:cNvPr>
        <xdr:cNvSpPr>
          <a:spLocks noChangeAspect="1" noChangeArrowheads="1"/>
        </xdr:cNvSpPr>
      </xdr:nvSpPr>
      <xdr:spPr bwMode="auto">
        <a:xfrm>
          <a:off x="208026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63</xdr:col>
      <xdr:colOff>0</xdr:colOff>
      <xdr:row>48</xdr:row>
      <xdr:rowOff>0</xdr:rowOff>
    </xdr:from>
    <xdr:ext cx="304800" cy="304800"/>
    <xdr:sp macro="" textlink="">
      <xdr:nvSpPr>
        <xdr:cNvPr id="29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28010000}"/>
            </a:ext>
          </a:extLst>
        </xdr:cNvPr>
        <xdr:cNvSpPr>
          <a:spLocks noChangeAspect="1" noChangeArrowheads="1"/>
        </xdr:cNvSpPr>
      </xdr:nvSpPr>
      <xdr:spPr bwMode="auto">
        <a:xfrm>
          <a:off x="20802600" y="1118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63</xdr:col>
      <xdr:colOff>0</xdr:colOff>
      <xdr:row>48</xdr:row>
      <xdr:rowOff>0</xdr:rowOff>
    </xdr:from>
    <xdr:ext cx="304800" cy="304800"/>
    <xdr:sp macro="" textlink="">
      <xdr:nvSpPr>
        <xdr:cNvPr id="29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29010000}"/>
            </a:ext>
          </a:extLst>
        </xdr:cNvPr>
        <xdr:cNvSpPr>
          <a:spLocks noChangeAspect="1" noChangeArrowheads="1"/>
        </xdr:cNvSpPr>
      </xdr:nvSpPr>
      <xdr:spPr bwMode="auto">
        <a:xfrm>
          <a:off x="20802600" y="1118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63</xdr:col>
      <xdr:colOff>0</xdr:colOff>
      <xdr:row>48</xdr:row>
      <xdr:rowOff>0</xdr:rowOff>
    </xdr:from>
    <xdr:ext cx="304800" cy="304800"/>
    <xdr:sp macro="" textlink="">
      <xdr:nvSpPr>
        <xdr:cNvPr id="29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2A010000}"/>
            </a:ext>
          </a:extLst>
        </xdr:cNvPr>
        <xdr:cNvSpPr>
          <a:spLocks noChangeAspect="1" noChangeArrowheads="1"/>
        </xdr:cNvSpPr>
      </xdr:nvSpPr>
      <xdr:spPr bwMode="auto">
        <a:xfrm>
          <a:off x="20802600" y="1118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63</xdr:col>
      <xdr:colOff>0</xdr:colOff>
      <xdr:row>4</xdr:row>
      <xdr:rowOff>0</xdr:rowOff>
    </xdr:from>
    <xdr:ext cx="304800" cy="304800"/>
    <xdr:sp macro="" textlink="">
      <xdr:nvSpPr>
        <xdr:cNvPr id="299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2B010000}"/>
            </a:ext>
          </a:extLst>
        </xdr:cNvPr>
        <xdr:cNvSpPr>
          <a:spLocks noChangeAspect="1" noChangeArrowheads="1"/>
        </xdr:cNvSpPr>
      </xdr:nvSpPr>
      <xdr:spPr bwMode="auto">
        <a:xfrm>
          <a:off x="208026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63</xdr:col>
      <xdr:colOff>0</xdr:colOff>
      <xdr:row>4</xdr:row>
      <xdr:rowOff>0</xdr:rowOff>
    </xdr:from>
    <xdr:ext cx="304800" cy="304800"/>
    <xdr:sp macro="" textlink="">
      <xdr:nvSpPr>
        <xdr:cNvPr id="300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2C010000}"/>
            </a:ext>
          </a:extLst>
        </xdr:cNvPr>
        <xdr:cNvSpPr>
          <a:spLocks noChangeAspect="1" noChangeArrowheads="1"/>
        </xdr:cNvSpPr>
      </xdr:nvSpPr>
      <xdr:spPr bwMode="auto">
        <a:xfrm>
          <a:off x="208026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63</xdr:col>
      <xdr:colOff>0</xdr:colOff>
      <xdr:row>47</xdr:row>
      <xdr:rowOff>0</xdr:rowOff>
    </xdr:from>
    <xdr:ext cx="304800" cy="304800"/>
    <xdr:sp macro="" textlink="">
      <xdr:nvSpPr>
        <xdr:cNvPr id="301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2D010000}"/>
            </a:ext>
          </a:extLst>
        </xdr:cNvPr>
        <xdr:cNvSpPr>
          <a:spLocks noChangeAspect="1" noChangeArrowheads="1"/>
        </xdr:cNvSpPr>
      </xdr:nvSpPr>
      <xdr:spPr bwMode="auto">
        <a:xfrm>
          <a:off x="20802600" y="1093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63</xdr:col>
      <xdr:colOff>0</xdr:colOff>
      <xdr:row>47</xdr:row>
      <xdr:rowOff>0</xdr:rowOff>
    </xdr:from>
    <xdr:ext cx="304800" cy="304800"/>
    <xdr:sp macro="" textlink="">
      <xdr:nvSpPr>
        <xdr:cNvPr id="30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2E010000}"/>
            </a:ext>
          </a:extLst>
        </xdr:cNvPr>
        <xdr:cNvSpPr>
          <a:spLocks noChangeAspect="1" noChangeArrowheads="1"/>
        </xdr:cNvSpPr>
      </xdr:nvSpPr>
      <xdr:spPr bwMode="auto">
        <a:xfrm>
          <a:off x="20802600" y="1093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63</xdr:col>
      <xdr:colOff>0</xdr:colOff>
      <xdr:row>47</xdr:row>
      <xdr:rowOff>0</xdr:rowOff>
    </xdr:from>
    <xdr:ext cx="304800" cy="304800"/>
    <xdr:sp macro="" textlink="">
      <xdr:nvSpPr>
        <xdr:cNvPr id="30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2F010000}"/>
            </a:ext>
          </a:extLst>
        </xdr:cNvPr>
        <xdr:cNvSpPr>
          <a:spLocks noChangeAspect="1" noChangeArrowheads="1"/>
        </xdr:cNvSpPr>
      </xdr:nvSpPr>
      <xdr:spPr bwMode="auto">
        <a:xfrm>
          <a:off x="20802600" y="1093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30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30010000}"/>
            </a:ext>
          </a:extLst>
        </xdr:cNvPr>
        <xdr:cNvSpPr>
          <a:spLocks noChangeAspect="1" noChangeArrowheads="1"/>
        </xdr:cNvSpPr>
      </xdr:nvSpPr>
      <xdr:spPr bwMode="auto">
        <a:xfrm>
          <a:off x="205168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33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4B010000}"/>
            </a:ext>
          </a:extLst>
        </xdr:cNvPr>
        <xdr:cNvSpPr>
          <a:spLocks noChangeAspect="1" noChangeArrowheads="1"/>
        </xdr:cNvSpPr>
      </xdr:nvSpPr>
      <xdr:spPr bwMode="auto">
        <a:xfrm>
          <a:off x="205168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33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4C010000}"/>
            </a:ext>
          </a:extLst>
        </xdr:cNvPr>
        <xdr:cNvSpPr>
          <a:spLocks noChangeAspect="1" noChangeArrowheads="1"/>
        </xdr:cNvSpPr>
      </xdr:nvSpPr>
      <xdr:spPr bwMode="auto">
        <a:xfrm>
          <a:off x="205168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33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4D010000}"/>
            </a:ext>
          </a:extLst>
        </xdr:cNvPr>
        <xdr:cNvSpPr>
          <a:spLocks noChangeAspect="1" noChangeArrowheads="1"/>
        </xdr:cNvSpPr>
      </xdr:nvSpPr>
      <xdr:spPr bwMode="auto">
        <a:xfrm>
          <a:off x="205168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36</xdr:row>
      <xdr:rowOff>0</xdr:rowOff>
    </xdr:from>
    <xdr:ext cx="304800" cy="304800"/>
    <xdr:sp macro="" textlink="">
      <xdr:nvSpPr>
        <xdr:cNvPr id="33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4E010000}"/>
            </a:ext>
          </a:extLst>
        </xdr:cNvPr>
        <xdr:cNvSpPr>
          <a:spLocks noChangeAspect="1" noChangeArrowheads="1"/>
        </xdr:cNvSpPr>
      </xdr:nvSpPr>
      <xdr:spPr bwMode="auto">
        <a:xfrm>
          <a:off x="16773525" y="854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36</xdr:row>
      <xdr:rowOff>0</xdr:rowOff>
    </xdr:from>
    <xdr:ext cx="304800" cy="304800"/>
    <xdr:sp macro="" textlink="">
      <xdr:nvSpPr>
        <xdr:cNvPr id="33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4F010000}"/>
            </a:ext>
          </a:extLst>
        </xdr:cNvPr>
        <xdr:cNvSpPr>
          <a:spLocks noChangeAspect="1" noChangeArrowheads="1"/>
        </xdr:cNvSpPr>
      </xdr:nvSpPr>
      <xdr:spPr bwMode="auto">
        <a:xfrm>
          <a:off x="16773525" y="854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37</xdr:row>
      <xdr:rowOff>0</xdr:rowOff>
    </xdr:from>
    <xdr:ext cx="304800" cy="304800"/>
    <xdr:sp macro="" textlink="">
      <xdr:nvSpPr>
        <xdr:cNvPr id="35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61010000}"/>
            </a:ext>
          </a:extLst>
        </xdr:cNvPr>
        <xdr:cNvSpPr>
          <a:spLocks noChangeAspect="1" noChangeArrowheads="1"/>
        </xdr:cNvSpPr>
      </xdr:nvSpPr>
      <xdr:spPr bwMode="auto">
        <a:xfrm>
          <a:off x="16773525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59</xdr:col>
      <xdr:colOff>0</xdr:colOff>
      <xdr:row>37</xdr:row>
      <xdr:rowOff>0</xdr:rowOff>
    </xdr:from>
    <xdr:ext cx="304800" cy="304800"/>
    <xdr:sp macro="" textlink="">
      <xdr:nvSpPr>
        <xdr:cNvPr id="35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62010000}"/>
            </a:ext>
          </a:extLst>
        </xdr:cNvPr>
        <xdr:cNvSpPr>
          <a:spLocks noChangeAspect="1" noChangeArrowheads="1"/>
        </xdr:cNvSpPr>
      </xdr:nvSpPr>
      <xdr:spPr bwMode="auto">
        <a:xfrm>
          <a:off x="16773525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35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63010000}"/>
            </a:ext>
          </a:extLst>
        </xdr:cNvPr>
        <xdr:cNvSpPr>
          <a:spLocks noChangeAspect="1" noChangeArrowheads="1"/>
        </xdr:cNvSpPr>
      </xdr:nvSpPr>
      <xdr:spPr bwMode="auto">
        <a:xfrm>
          <a:off x="18659475" y="12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35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64010000}"/>
            </a:ext>
          </a:extLst>
        </xdr:cNvPr>
        <xdr:cNvSpPr>
          <a:spLocks noChangeAspect="1" noChangeArrowheads="1"/>
        </xdr:cNvSpPr>
      </xdr:nvSpPr>
      <xdr:spPr bwMode="auto">
        <a:xfrm>
          <a:off x="18659475" y="12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357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65010000}"/>
            </a:ext>
          </a:extLst>
        </xdr:cNvPr>
        <xdr:cNvSpPr>
          <a:spLocks noChangeAspect="1" noChangeArrowheads="1"/>
        </xdr:cNvSpPr>
      </xdr:nvSpPr>
      <xdr:spPr bwMode="auto">
        <a:xfrm>
          <a:off x="18659475" y="1049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35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66010000}"/>
            </a:ext>
          </a:extLst>
        </xdr:cNvPr>
        <xdr:cNvSpPr>
          <a:spLocks noChangeAspect="1" noChangeArrowheads="1"/>
        </xdr:cNvSpPr>
      </xdr:nvSpPr>
      <xdr:spPr bwMode="auto">
        <a:xfrm>
          <a:off x="18659475" y="1049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359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67010000}"/>
            </a:ext>
          </a:extLst>
        </xdr:cNvPr>
        <xdr:cNvSpPr>
          <a:spLocks noChangeAspect="1" noChangeArrowheads="1"/>
        </xdr:cNvSpPr>
      </xdr:nvSpPr>
      <xdr:spPr bwMode="auto">
        <a:xfrm>
          <a:off x="18659475" y="1049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36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68010000}"/>
            </a:ext>
          </a:extLst>
        </xdr:cNvPr>
        <xdr:cNvSpPr>
          <a:spLocks noChangeAspect="1" noChangeArrowheads="1"/>
        </xdr:cNvSpPr>
      </xdr:nvSpPr>
      <xdr:spPr bwMode="auto">
        <a:xfrm>
          <a:off x="18659475" y="12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36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69010000}"/>
            </a:ext>
          </a:extLst>
        </xdr:cNvPr>
        <xdr:cNvSpPr>
          <a:spLocks noChangeAspect="1" noChangeArrowheads="1"/>
        </xdr:cNvSpPr>
      </xdr:nvSpPr>
      <xdr:spPr bwMode="auto">
        <a:xfrm>
          <a:off x="18659475" y="12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36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6A010000}"/>
            </a:ext>
          </a:extLst>
        </xdr:cNvPr>
        <xdr:cNvSpPr>
          <a:spLocks noChangeAspect="1" noChangeArrowheads="1"/>
        </xdr:cNvSpPr>
      </xdr:nvSpPr>
      <xdr:spPr bwMode="auto">
        <a:xfrm>
          <a:off x="18659475" y="1049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36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6B010000}"/>
            </a:ext>
          </a:extLst>
        </xdr:cNvPr>
        <xdr:cNvSpPr>
          <a:spLocks noChangeAspect="1" noChangeArrowheads="1"/>
        </xdr:cNvSpPr>
      </xdr:nvSpPr>
      <xdr:spPr bwMode="auto">
        <a:xfrm>
          <a:off x="18659475" y="1049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36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6C010000}"/>
            </a:ext>
          </a:extLst>
        </xdr:cNvPr>
        <xdr:cNvSpPr>
          <a:spLocks noChangeAspect="1" noChangeArrowheads="1"/>
        </xdr:cNvSpPr>
      </xdr:nvSpPr>
      <xdr:spPr bwMode="auto">
        <a:xfrm>
          <a:off x="18659475" y="1049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36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6D010000}"/>
            </a:ext>
          </a:extLst>
        </xdr:cNvPr>
        <xdr:cNvSpPr>
          <a:spLocks noChangeAspect="1" noChangeArrowheads="1"/>
        </xdr:cNvSpPr>
      </xdr:nvSpPr>
      <xdr:spPr bwMode="auto">
        <a:xfrm>
          <a:off x="18659475" y="12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36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6E010000}"/>
            </a:ext>
          </a:extLst>
        </xdr:cNvPr>
        <xdr:cNvSpPr>
          <a:spLocks noChangeAspect="1" noChangeArrowheads="1"/>
        </xdr:cNvSpPr>
      </xdr:nvSpPr>
      <xdr:spPr bwMode="auto">
        <a:xfrm>
          <a:off x="18659475" y="12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47</xdr:row>
      <xdr:rowOff>0</xdr:rowOff>
    </xdr:from>
    <xdr:ext cx="304800" cy="304800"/>
    <xdr:sp macro="" textlink="">
      <xdr:nvSpPr>
        <xdr:cNvPr id="367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6F010000}"/>
            </a:ext>
          </a:extLst>
        </xdr:cNvPr>
        <xdr:cNvSpPr>
          <a:spLocks noChangeAspect="1" noChangeArrowheads="1"/>
        </xdr:cNvSpPr>
      </xdr:nvSpPr>
      <xdr:spPr bwMode="auto">
        <a:xfrm>
          <a:off x="18659475" y="1074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47</xdr:row>
      <xdr:rowOff>0</xdr:rowOff>
    </xdr:from>
    <xdr:ext cx="304800" cy="304800"/>
    <xdr:sp macro="" textlink="">
      <xdr:nvSpPr>
        <xdr:cNvPr id="36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70010000}"/>
            </a:ext>
          </a:extLst>
        </xdr:cNvPr>
        <xdr:cNvSpPr>
          <a:spLocks noChangeAspect="1" noChangeArrowheads="1"/>
        </xdr:cNvSpPr>
      </xdr:nvSpPr>
      <xdr:spPr bwMode="auto">
        <a:xfrm>
          <a:off x="18659475" y="1074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47</xdr:row>
      <xdr:rowOff>0</xdr:rowOff>
    </xdr:from>
    <xdr:ext cx="304800" cy="304800"/>
    <xdr:sp macro="" textlink="">
      <xdr:nvSpPr>
        <xdr:cNvPr id="369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71010000}"/>
            </a:ext>
          </a:extLst>
        </xdr:cNvPr>
        <xdr:cNvSpPr>
          <a:spLocks noChangeAspect="1" noChangeArrowheads="1"/>
        </xdr:cNvSpPr>
      </xdr:nvSpPr>
      <xdr:spPr bwMode="auto">
        <a:xfrm>
          <a:off x="18659475" y="1074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37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72010000}"/>
            </a:ext>
          </a:extLst>
        </xdr:cNvPr>
        <xdr:cNvSpPr>
          <a:spLocks noChangeAspect="1" noChangeArrowheads="1"/>
        </xdr:cNvSpPr>
      </xdr:nvSpPr>
      <xdr:spPr bwMode="auto">
        <a:xfrm>
          <a:off x="18659475" y="12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</xdr:row>
      <xdr:rowOff>0</xdr:rowOff>
    </xdr:from>
    <xdr:ext cx="304800" cy="304800"/>
    <xdr:sp macro="" textlink="">
      <xdr:nvSpPr>
        <xdr:cNvPr id="37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73010000}"/>
            </a:ext>
          </a:extLst>
        </xdr:cNvPr>
        <xdr:cNvSpPr>
          <a:spLocks noChangeAspect="1" noChangeArrowheads="1"/>
        </xdr:cNvSpPr>
      </xdr:nvSpPr>
      <xdr:spPr bwMode="auto">
        <a:xfrm>
          <a:off x="18659475" y="12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37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74010000}"/>
            </a:ext>
          </a:extLst>
        </xdr:cNvPr>
        <xdr:cNvSpPr>
          <a:spLocks noChangeAspect="1" noChangeArrowheads="1"/>
        </xdr:cNvSpPr>
      </xdr:nvSpPr>
      <xdr:spPr bwMode="auto">
        <a:xfrm>
          <a:off x="18659475" y="1049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37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75010000}"/>
            </a:ext>
          </a:extLst>
        </xdr:cNvPr>
        <xdr:cNvSpPr>
          <a:spLocks noChangeAspect="1" noChangeArrowheads="1"/>
        </xdr:cNvSpPr>
      </xdr:nvSpPr>
      <xdr:spPr bwMode="auto">
        <a:xfrm>
          <a:off x="18659475" y="1049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46</xdr:row>
      <xdr:rowOff>0</xdr:rowOff>
    </xdr:from>
    <xdr:ext cx="304800" cy="304800"/>
    <xdr:sp macro="" textlink="">
      <xdr:nvSpPr>
        <xdr:cNvPr id="37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76010000}"/>
            </a:ext>
          </a:extLst>
        </xdr:cNvPr>
        <xdr:cNvSpPr>
          <a:spLocks noChangeAspect="1" noChangeArrowheads="1"/>
        </xdr:cNvSpPr>
      </xdr:nvSpPr>
      <xdr:spPr bwMode="auto">
        <a:xfrm>
          <a:off x="18659475" y="1049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61</xdr:col>
      <xdr:colOff>0</xdr:colOff>
      <xdr:row>4</xdr:row>
      <xdr:rowOff>0</xdr:rowOff>
    </xdr:from>
    <xdr:ext cx="304800" cy="304800"/>
    <xdr:sp macro="" textlink="">
      <xdr:nvSpPr>
        <xdr:cNvPr id="37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77010000}"/>
            </a:ext>
          </a:extLst>
        </xdr:cNvPr>
        <xdr:cNvSpPr>
          <a:spLocks noChangeAspect="1" noChangeArrowheads="1"/>
        </xdr:cNvSpPr>
      </xdr:nvSpPr>
      <xdr:spPr bwMode="auto">
        <a:xfrm>
          <a:off x="18411825" y="12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61</xdr:col>
      <xdr:colOff>0</xdr:colOff>
      <xdr:row>4</xdr:row>
      <xdr:rowOff>0</xdr:rowOff>
    </xdr:from>
    <xdr:ext cx="304800" cy="304800"/>
    <xdr:sp macro="" textlink="">
      <xdr:nvSpPr>
        <xdr:cNvPr id="37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78010000}"/>
            </a:ext>
          </a:extLst>
        </xdr:cNvPr>
        <xdr:cNvSpPr>
          <a:spLocks noChangeAspect="1" noChangeArrowheads="1"/>
        </xdr:cNvSpPr>
      </xdr:nvSpPr>
      <xdr:spPr bwMode="auto">
        <a:xfrm>
          <a:off x="18411825" y="12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61</xdr:col>
      <xdr:colOff>0</xdr:colOff>
      <xdr:row>4</xdr:row>
      <xdr:rowOff>0</xdr:rowOff>
    </xdr:from>
    <xdr:ext cx="304800" cy="304800"/>
    <xdr:sp macro="" textlink="">
      <xdr:nvSpPr>
        <xdr:cNvPr id="37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79010000}"/>
            </a:ext>
          </a:extLst>
        </xdr:cNvPr>
        <xdr:cNvSpPr>
          <a:spLocks noChangeAspect="1" noChangeArrowheads="1"/>
        </xdr:cNvSpPr>
      </xdr:nvSpPr>
      <xdr:spPr bwMode="auto">
        <a:xfrm>
          <a:off x="18411825" y="12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61</xdr:col>
      <xdr:colOff>0</xdr:colOff>
      <xdr:row>4</xdr:row>
      <xdr:rowOff>0</xdr:rowOff>
    </xdr:from>
    <xdr:ext cx="304800" cy="304800"/>
    <xdr:sp macro="" textlink="">
      <xdr:nvSpPr>
        <xdr:cNvPr id="38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82010000}"/>
            </a:ext>
          </a:extLst>
        </xdr:cNvPr>
        <xdr:cNvSpPr>
          <a:spLocks noChangeAspect="1" noChangeArrowheads="1"/>
        </xdr:cNvSpPr>
      </xdr:nvSpPr>
      <xdr:spPr bwMode="auto">
        <a:xfrm>
          <a:off x="18411825" y="12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61</xdr:col>
      <xdr:colOff>0</xdr:colOff>
      <xdr:row>29</xdr:row>
      <xdr:rowOff>0</xdr:rowOff>
    </xdr:from>
    <xdr:ext cx="304800" cy="304800"/>
    <xdr:sp macro="" textlink="">
      <xdr:nvSpPr>
        <xdr:cNvPr id="38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83010000}"/>
            </a:ext>
          </a:extLst>
        </xdr:cNvPr>
        <xdr:cNvSpPr>
          <a:spLocks noChangeAspect="1" noChangeArrowheads="1"/>
        </xdr:cNvSpPr>
      </xdr:nvSpPr>
      <xdr:spPr bwMode="auto">
        <a:xfrm>
          <a:off x="18411825" y="695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61</xdr:col>
      <xdr:colOff>0</xdr:colOff>
      <xdr:row>29</xdr:row>
      <xdr:rowOff>0</xdr:rowOff>
    </xdr:from>
    <xdr:ext cx="304800" cy="304800"/>
    <xdr:sp macro="" textlink="">
      <xdr:nvSpPr>
        <xdr:cNvPr id="38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84010000}"/>
            </a:ext>
          </a:extLst>
        </xdr:cNvPr>
        <xdr:cNvSpPr>
          <a:spLocks noChangeAspect="1" noChangeArrowheads="1"/>
        </xdr:cNvSpPr>
      </xdr:nvSpPr>
      <xdr:spPr bwMode="auto">
        <a:xfrm>
          <a:off x="18411825" y="695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</xdr:row>
      <xdr:rowOff>0</xdr:rowOff>
    </xdr:from>
    <xdr:ext cx="304800" cy="304800"/>
    <xdr:sp macro="" textlink="">
      <xdr:nvSpPr>
        <xdr:cNvPr id="389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85010000}"/>
            </a:ext>
          </a:extLst>
        </xdr:cNvPr>
        <xdr:cNvSpPr>
          <a:spLocks noChangeAspect="1" noChangeArrowheads="1"/>
        </xdr:cNvSpPr>
      </xdr:nvSpPr>
      <xdr:spPr bwMode="auto">
        <a:xfrm>
          <a:off x="22688550" y="12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</xdr:row>
      <xdr:rowOff>0</xdr:rowOff>
    </xdr:from>
    <xdr:ext cx="304800" cy="304800"/>
    <xdr:sp macro="" textlink="">
      <xdr:nvSpPr>
        <xdr:cNvPr id="390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86010000}"/>
            </a:ext>
          </a:extLst>
        </xdr:cNvPr>
        <xdr:cNvSpPr>
          <a:spLocks noChangeAspect="1" noChangeArrowheads="1"/>
        </xdr:cNvSpPr>
      </xdr:nvSpPr>
      <xdr:spPr bwMode="auto">
        <a:xfrm>
          <a:off x="22688550" y="12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47</xdr:row>
      <xdr:rowOff>0</xdr:rowOff>
    </xdr:from>
    <xdr:ext cx="304800" cy="304800"/>
    <xdr:sp macro="" textlink="">
      <xdr:nvSpPr>
        <xdr:cNvPr id="391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87010000}"/>
            </a:ext>
          </a:extLst>
        </xdr:cNvPr>
        <xdr:cNvSpPr>
          <a:spLocks noChangeAspect="1" noChangeArrowheads="1"/>
        </xdr:cNvSpPr>
      </xdr:nvSpPr>
      <xdr:spPr bwMode="auto">
        <a:xfrm>
          <a:off x="22688550" y="1074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47</xdr:row>
      <xdr:rowOff>0</xdr:rowOff>
    </xdr:from>
    <xdr:ext cx="304800" cy="304800"/>
    <xdr:sp macro="" textlink="">
      <xdr:nvSpPr>
        <xdr:cNvPr id="39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88010000}"/>
            </a:ext>
          </a:extLst>
        </xdr:cNvPr>
        <xdr:cNvSpPr>
          <a:spLocks noChangeAspect="1" noChangeArrowheads="1"/>
        </xdr:cNvSpPr>
      </xdr:nvSpPr>
      <xdr:spPr bwMode="auto">
        <a:xfrm>
          <a:off x="22688550" y="1074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47</xdr:row>
      <xdr:rowOff>0</xdr:rowOff>
    </xdr:from>
    <xdr:ext cx="304800" cy="304800"/>
    <xdr:sp macro="" textlink="">
      <xdr:nvSpPr>
        <xdr:cNvPr id="39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89010000}"/>
            </a:ext>
          </a:extLst>
        </xdr:cNvPr>
        <xdr:cNvSpPr>
          <a:spLocks noChangeAspect="1" noChangeArrowheads="1"/>
        </xdr:cNvSpPr>
      </xdr:nvSpPr>
      <xdr:spPr bwMode="auto">
        <a:xfrm>
          <a:off x="22688550" y="1074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</xdr:row>
      <xdr:rowOff>0</xdr:rowOff>
    </xdr:from>
    <xdr:ext cx="304800" cy="304800"/>
    <xdr:sp macro="" textlink="">
      <xdr:nvSpPr>
        <xdr:cNvPr id="39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8A010000}"/>
            </a:ext>
          </a:extLst>
        </xdr:cNvPr>
        <xdr:cNvSpPr>
          <a:spLocks noChangeAspect="1" noChangeArrowheads="1"/>
        </xdr:cNvSpPr>
      </xdr:nvSpPr>
      <xdr:spPr bwMode="auto">
        <a:xfrm>
          <a:off x="22688550" y="12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</xdr:row>
      <xdr:rowOff>0</xdr:rowOff>
    </xdr:from>
    <xdr:ext cx="304800" cy="304800"/>
    <xdr:sp macro="" textlink="">
      <xdr:nvSpPr>
        <xdr:cNvPr id="39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8B010000}"/>
            </a:ext>
          </a:extLst>
        </xdr:cNvPr>
        <xdr:cNvSpPr>
          <a:spLocks noChangeAspect="1" noChangeArrowheads="1"/>
        </xdr:cNvSpPr>
      </xdr:nvSpPr>
      <xdr:spPr bwMode="auto">
        <a:xfrm>
          <a:off x="22688550" y="12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47</xdr:row>
      <xdr:rowOff>0</xdr:rowOff>
    </xdr:from>
    <xdr:ext cx="304800" cy="304800"/>
    <xdr:sp macro="" textlink="">
      <xdr:nvSpPr>
        <xdr:cNvPr id="39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8C010000}"/>
            </a:ext>
          </a:extLst>
        </xdr:cNvPr>
        <xdr:cNvSpPr>
          <a:spLocks noChangeAspect="1" noChangeArrowheads="1"/>
        </xdr:cNvSpPr>
      </xdr:nvSpPr>
      <xdr:spPr bwMode="auto">
        <a:xfrm>
          <a:off x="22688550" y="1074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47</xdr:row>
      <xdr:rowOff>0</xdr:rowOff>
    </xdr:from>
    <xdr:ext cx="304800" cy="304800"/>
    <xdr:sp macro="" textlink="">
      <xdr:nvSpPr>
        <xdr:cNvPr id="39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8D010000}"/>
            </a:ext>
          </a:extLst>
        </xdr:cNvPr>
        <xdr:cNvSpPr>
          <a:spLocks noChangeAspect="1" noChangeArrowheads="1"/>
        </xdr:cNvSpPr>
      </xdr:nvSpPr>
      <xdr:spPr bwMode="auto">
        <a:xfrm>
          <a:off x="22688550" y="1074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47</xdr:row>
      <xdr:rowOff>0</xdr:rowOff>
    </xdr:from>
    <xdr:ext cx="304800" cy="304800"/>
    <xdr:sp macro="" textlink="">
      <xdr:nvSpPr>
        <xdr:cNvPr id="39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8E010000}"/>
            </a:ext>
          </a:extLst>
        </xdr:cNvPr>
        <xdr:cNvSpPr>
          <a:spLocks noChangeAspect="1" noChangeArrowheads="1"/>
        </xdr:cNvSpPr>
      </xdr:nvSpPr>
      <xdr:spPr bwMode="auto">
        <a:xfrm>
          <a:off x="22688550" y="1074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</xdr:row>
      <xdr:rowOff>0</xdr:rowOff>
    </xdr:from>
    <xdr:ext cx="304800" cy="304800"/>
    <xdr:sp macro="" textlink="">
      <xdr:nvSpPr>
        <xdr:cNvPr id="399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8F010000}"/>
            </a:ext>
          </a:extLst>
        </xdr:cNvPr>
        <xdr:cNvSpPr>
          <a:spLocks noChangeAspect="1" noChangeArrowheads="1"/>
        </xdr:cNvSpPr>
      </xdr:nvSpPr>
      <xdr:spPr bwMode="auto">
        <a:xfrm>
          <a:off x="22688550" y="12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</xdr:row>
      <xdr:rowOff>0</xdr:rowOff>
    </xdr:from>
    <xdr:ext cx="304800" cy="304800"/>
    <xdr:sp macro="" textlink="">
      <xdr:nvSpPr>
        <xdr:cNvPr id="400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90010000}"/>
            </a:ext>
          </a:extLst>
        </xdr:cNvPr>
        <xdr:cNvSpPr>
          <a:spLocks noChangeAspect="1" noChangeArrowheads="1"/>
        </xdr:cNvSpPr>
      </xdr:nvSpPr>
      <xdr:spPr bwMode="auto">
        <a:xfrm>
          <a:off x="22688550" y="12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48</xdr:row>
      <xdr:rowOff>0</xdr:rowOff>
    </xdr:from>
    <xdr:ext cx="304800" cy="304800"/>
    <xdr:sp macro="" textlink="">
      <xdr:nvSpPr>
        <xdr:cNvPr id="401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91010000}"/>
            </a:ext>
          </a:extLst>
        </xdr:cNvPr>
        <xdr:cNvSpPr>
          <a:spLocks noChangeAspect="1" noChangeArrowheads="1"/>
        </xdr:cNvSpPr>
      </xdr:nvSpPr>
      <xdr:spPr bwMode="auto">
        <a:xfrm>
          <a:off x="22688550" y="1099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48</xdr:row>
      <xdr:rowOff>0</xdr:rowOff>
    </xdr:from>
    <xdr:ext cx="304800" cy="304800"/>
    <xdr:sp macro="" textlink="">
      <xdr:nvSpPr>
        <xdr:cNvPr id="40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92010000}"/>
            </a:ext>
          </a:extLst>
        </xdr:cNvPr>
        <xdr:cNvSpPr>
          <a:spLocks noChangeAspect="1" noChangeArrowheads="1"/>
        </xdr:cNvSpPr>
      </xdr:nvSpPr>
      <xdr:spPr bwMode="auto">
        <a:xfrm>
          <a:off x="22688550" y="1099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48</xdr:row>
      <xdr:rowOff>0</xdr:rowOff>
    </xdr:from>
    <xdr:ext cx="304800" cy="304800"/>
    <xdr:sp macro="" textlink="">
      <xdr:nvSpPr>
        <xdr:cNvPr id="40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93010000}"/>
            </a:ext>
          </a:extLst>
        </xdr:cNvPr>
        <xdr:cNvSpPr>
          <a:spLocks noChangeAspect="1" noChangeArrowheads="1"/>
        </xdr:cNvSpPr>
      </xdr:nvSpPr>
      <xdr:spPr bwMode="auto">
        <a:xfrm>
          <a:off x="22688550" y="1099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</xdr:row>
      <xdr:rowOff>0</xdr:rowOff>
    </xdr:from>
    <xdr:ext cx="304800" cy="304800"/>
    <xdr:sp macro="" textlink="">
      <xdr:nvSpPr>
        <xdr:cNvPr id="40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94010000}"/>
            </a:ext>
          </a:extLst>
        </xdr:cNvPr>
        <xdr:cNvSpPr>
          <a:spLocks noChangeAspect="1" noChangeArrowheads="1"/>
        </xdr:cNvSpPr>
      </xdr:nvSpPr>
      <xdr:spPr bwMode="auto">
        <a:xfrm>
          <a:off x="22688550" y="12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</xdr:row>
      <xdr:rowOff>0</xdr:rowOff>
    </xdr:from>
    <xdr:ext cx="304800" cy="304800"/>
    <xdr:sp macro="" textlink="">
      <xdr:nvSpPr>
        <xdr:cNvPr id="40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95010000}"/>
            </a:ext>
          </a:extLst>
        </xdr:cNvPr>
        <xdr:cNvSpPr>
          <a:spLocks noChangeAspect="1" noChangeArrowheads="1"/>
        </xdr:cNvSpPr>
      </xdr:nvSpPr>
      <xdr:spPr bwMode="auto">
        <a:xfrm>
          <a:off x="22688550" y="12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47</xdr:row>
      <xdr:rowOff>0</xdr:rowOff>
    </xdr:from>
    <xdr:ext cx="304800" cy="304800"/>
    <xdr:sp macro="" textlink="">
      <xdr:nvSpPr>
        <xdr:cNvPr id="40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96010000}"/>
            </a:ext>
          </a:extLst>
        </xdr:cNvPr>
        <xdr:cNvSpPr>
          <a:spLocks noChangeAspect="1" noChangeArrowheads="1"/>
        </xdr:cNvSpPr>
      </xdr:nvSpPr>
      <xdr:spPr bwMode="auto">
        <a:xfrm>
          <a:off x="22688550" y="1074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47</xdr:row>
      <xdr:rowOff>0</xdr:rowOff>
    </xdr:from>
    <xdr:ext cx="304800" cy="304800"/>
    <xdr:sp macro="" textlink="">
      <xdr:nvSpPr>
        <xdr:cNvPr id="40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97010000}"/>
            </a:ext>
          </a:extLst>
        </xdr:cNvPr>
        <xdr:cNvSpPr>
          <a:spLocks noChangeAspect="1" noChangeArrowheads="1"/>
        </xdr:cNvSpPr>
      </xdr:nvSpPr>
      <xdr:spPr bwMode="auto">
        <a:xfrm>
          <a:off x="22688550" y="1074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66</xdr:col>
      <xdr:colOff>0</xdr:colOff>
      <xdr:row>47</xdr:row>
      <xdr:rowOff>0</xdr:rowOff>
    </xdr:from>
    <xdr:ext cx="304800" cy="304800"/>
    <xdr:sp macro="" textlink="">
      <xdr:nvSpPr>
        <xdr:cNvPr id="40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D00-000098010000}"/>
            </a:ext>
          </a:extLst>
        </xdr:cNvPr>
        <xdr:cNvSpPr>
          <a:spLocks noChangeAspect="1" noChangeArrowheads="1"/>
        </xdr:cNvSpPr>
      </xdr:nvSpPr>
      <xdr:spPr bwMode="auto">
        <a:xfrm>
          <a:off x="22688550" y="1074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65</xdr:col>
      <xdr:colOff>0</xdr:colOff>
      <xdr:row>4</xdr:row>
      <xdr:rowOff>0</xdr:rowOff>
    </xdr:from>
    <xdr:ext cx="304800" cy="304800"/>
    <xdr:sp macro="" textlink="">
      <xdr:nvSpPr>
        <xdr:cNvPr id="40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99010000}"/>
            </a:ext>
          </a:extLst>
        </xdr:cNvPr>
        <xdr:cNvSpPr>
          <a:spLocks noChangeAspect="1" noChangeArrowheads="1"/>
        </xdr:cNvSpPr>
      </xdr:nvSpPr>
      <xdr:spPr bwMode="auto">
        <a:xfrm>
          <a:off x="22402800" y="12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65</xdr:col>
      <xdr:colOff>0</xdr:colOff>
      <xdr:row>4</xdr:row>
      <xdr:rowOff>0</xdr:rowOff>
    </xdr:from>
    <xdr:ext cx="304800" cy="304800"/>
    <xdr:sp macro="" textlink="">
      <xdr:nvSpPr>
        <xdr:cNvPr id="410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9A010000}"/>
            </a:ext>
          </a:extLst>
        </xdr:cNvPr>
        <xdr:cNvSpPr>
          <a:spLocks noChangeAspect="1" noChangeArrowheads="1"/>
        </xdr:cNvSpPr>
      </xdr:nvSpPr>
      <xdr:spPr bwMode="auto">
        <a:xfrm>
          <a:off x="22402800" y="12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65</xdr:col>
      <xdr:colOff>0</xdr:colOff>
      <xdr:row>4</xdr:row>
      <xdr:rowOff>0</xdr:rowOff>
    </xdr:from>
    <xdr:ext cx="304800" cy="304800"/>
    <xdr:sp macro="" textlink="">
      <xdr:nvSpPr>
        <xdr:cNvPr id="41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9B010000}"/>
            </a:ext>
          </a:extLst>
        </xdr:cNvPr>
        <xdr:cNvSpPr>
          <a:spLocks noChangeAspect="1" noChangeArrowheads="1"/>
        </xdr:cNvSpPr>
      </xdr:nvSpPr>
      <xdr:spPr bwMode="auto">
        <a:xfrm>
          <a:off x="22402800" y="12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65</xdr:col>
      <xdr:colOff>0</xdr:colOff>
      <xdr:row>4</xdr:row>
      <xdr:rowOff>0</xdr:rowOff>
    </xdr:from>
    <xdr:ext cx="304800" cy="304800"/>
    <xdr:sp macro="" textlink="">
      <xdr:nvSpPr>
        <xdr:cNvPr id="41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9C010000}"/>
            </a:ext>
          </a:extLst>
        </xdr:cNvPr>
        <xdr:cNvSpPr>
          <a:spLocks noChangeAspect="1" noChangeArrowheads="1"/>
        </xdr:cNvSpPr>
      </xdr:nvSpPr>
      <xdr:spPr bwMode="auto">
        <a:xfrm>
          <a:off x="22402800" y="12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37</xdr:row>
      <xdr:rowOff>0</xdr:rowOff>
    </xdr:from>
    <xdr:ext cx="304800" cy="304800"/>
    <xdr:sp macro="" textlink="">
      <xdr:nvSpPr>
        <xdr:cNvPr id="41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9D010000}"/>
            </a:ext>
          </a:extLst>
        </xdr:cNvPr>
        <xdr:cNvSpPr>
          <a:spLocks noChangeAspect="1" noChangeArrowheads="1"/>
        </xdr:cNvSpPr>
      </xdr:nvSpPr>
      <xdr:spPr bwMode="auto">
        <a:xfrm>
          <a:off x="18659475" y="855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62</xdr:col>
      <xdr:colOff>0</xdr:colOff>
      <xdr:row>37</xdr:row>
      <xdr:rowOff>0</xdr:rowOff>
    </xdr:from>
    <xdr:ext cx="304800" cy="304800"/>
    <xdr:sp macro="" textlink="">
      <xdr:nvSpPr>
        <xdr:cNvPr id="41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D00-00009E010000}"/>
            </a:ext>
          </a:extLst>
        </xdr:cNvPr>
        <xdr:cNvSpPr>
          <a:spLocks noChangeAspect="1" noChangeArrowheads="1"/>
        </xdr:cNvSpPr>
      </xdr:nvSpPr>
      <xdr:spPr bwMode="auto">
        <a:xfrm>
          <a:off x="18659475" y="855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61</xdr:col>
      <xdr:colOff>54996</xdr:colOff>
      <xdr:row>1</xdr:row>
      <xdr:rowOff>0</xdr:rowOff>
    </xdr:from>
    <xdr:to>
      <xdr:col>65</xdr:col>
      <xdr:colOff>40817</xdr:colOff>
      <xdr:row>4</xdr:row>
      <xdr:rowOff>3775</xdr:rowOff>
    </xdr:to>
    <xdr:grpSp>
      <xdr:nvGrpSpPr>
        <xdr:cNvPr id="415" name="Agrupar 414">
          <a:extLst>
            <a:ext uri="{FF2B5EF4-FFF2-40B4-BE49-F238E27FC236}">
              <a16:creationId xmlns:a16="http://schemas.microsoft.com/office/drawing/2014/main" xmlns="" id="{00000000-0008-0000-0D00-00009F010000}"/>
            </a:ext>
          </a:extLst>
        </xdr:cNvPr>
        <xdr:cNvGrpSpPr/>
      </xdr:nvGrpSpPr>
      <xdr:grpSpPr>
        <a:xfrm>
          <a:off x="18673196" y="317500"/>
          <a:ext cx="3999021" cy="956275"/>
          <a:chOff x="15271750" y="317499"/>
          <a:chExt cx="3918852" cy="980088"/>
        </a:xfrm>
      </xdr:grpSpPr>
      <xdr:sp macro="" textlink="">
        <xdr:nvSpPr>
          <xdr:cNvPr id="416" name="Retângulo 415">
            <a:extLst>
              <a:ext uri="{FF2B5EF4-FFF2-40B4-BE49-F238E27FC236}">
                <a16:creationId xmlns:a16="http://schemas.microsoft.com/office/drawing/2014/main" xmlns="" id="{00000000-0008-0000-0D00-0000A0010000}"/>
              </a:ext>
            </a:extLst>
          </xdr:cNvPr>
          <xdr:cNvSpPr/>
        </xdr:nvSpPr>
        <xdr:spPr bwMode="auto">
          <a:xfrm>
            <a:off x="15271750" y="663727"/>
            <a:ext cx="3902791" cy="633860"/>
          </a:xfrm>
          <a:prstGeom prst="rect">
            <a:avLst/>
          </a:prstGeom>
          <a:ln>
            <a:headEnd/>
            <a:tailEnd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wrap="square" lIns="36576" tIns="27432" rIns="36576" bIns="0" rtlCol="0" anchor="ctr" upright="1"/>
          <a:lstStyle/>
          <a:p>
            <a:pPr algn="ctr" rtl="0"/>
            <a:r>
              <a:rPr lang="pt-PT" sz="2400" b="0" i="0" u="none" strike="noStrike" baseline="0">
                <a:solidFill>
                  <a:srgbClr val="FF603B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Ajuda</a:t>
            </a:r>
            <a:r>
              <a:rPr lang="pt-PT" sz="1400" b="0" i="0" u="none" strike="noStrike" baseline="0">
                <a:solidFill>
                  <a:srgbClr val="FF603B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: </a:t>
            </a:r>
            <a:r>
              <a:rPr lang="pt-PT" sz="1800" b="0" i="0" u="none" strike="noStrike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Estratégias a implementar</a:t>
            </a:r>
          </a:p>
        </xdr:txBody>
      </xdr:sp>
      <xdr:pic>
        <xdr:nvPicPr>
          <xdr:cNvPr id="417" name="Imagem 416">
            <a:extLst>
              <a:ext uri="{FF2B5EF4-FFF2-40B4-BE49-F238E27FC236}">
                <a16:creationId xmlns:a16="http://schemas.microsoft.com/office/drawing/2014/main" xmlns="" id="{00000000-0008-0000-0D00-0000A1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564225" y="317499"/>
            <a:ext cx="626377" cy="560803"/>
          </a:xfrm>
          <a:prstGeom prst="rect">
            <a:avLst/>
          </a:prstGeom>
          <a:ln>
            <a:solidFill>
              <a:schemeClr val="accent4">
                <a:lumMod val="60000"/>
                <a:lumOff val="40000"/>
              </a:schemeClr>
            </a:solidFill>
          </a:ln>
        </xdr:spPr>
      </xdr:pic>
    </xdr:grpSp>
    <xdr:clientData/>
  </xdr:twoCellAnchor>
  <xdr:twoCellAnchor>
    <xdr:from>
      <xdr:col>0</xdr:col>
      <xdr:colOff>165100</xdr:colOff>
      <xdr:row>0</xdr:row>
      <xdr:rowOff>38100</xdr:rowOff>
    </xdr:from>
    <xdr:to>
      <xdr:col>27</xdr:col>
      <xdr:colOff>145786</xdr:colOff>
      <xdr:row>2</xdr:row>
      <xdr:rowOff>229612</xdr:rowOff>
    </xdr:to>
    <xdr:grpSp>
      <xdr:nvGrpSpPr>
        <xdr:cNvPr id="336" name="Agrupar 335">
          <a:extLst>
            <a:ext uri="{FF2B5EF4-FFF2-40B4-BE49-F238E27FC236}">
              <a16:creationId xmlns:a16="http://schemas.microsoft.com/office/drawing/2014/main" xmlns="" id="{00000000-0008-0000-0D00-000050010000}"/>
            </a:ext>
          </a:extLst>
        </xdr:cNvPr>
        <xdr:cNvGrpSpPr>
          <a:grpSpLocks noChangeAspect="1"/>
        </xdr:cNvGrpSpPr>
      </xdr:nvGrpSpPr>
      <xdr:grpSpPr>
        <a:xfrm>
          <a:off x="165100" y="38100"/>
          <a:ext cx="8057886" cy="826512"/>
          <a:chOff x="333367" y="1726404"/>
          <a:chExt cx="9395718" cy="952500"/>
        </a:xfrm>
      </xdr:grpSpPr>
      <xdr:grpSp>
        <xdr:nvGrpSpPr>
          <xdr:cNvPr id="337" name="Agrupar 336">
            <a:extLst>
              <a:ext uri="{FF2B5EF4-FFF2-40B4-BE49-F238E27FC236}">
                <a16:creationId xmlns:a16="http://schemas.microsoft.com/office/drawing/2014/main" xmlns="" id="{00000000-0008-0000-0D00-000051010000}"/>
              </a:ext>
            </a:extLst>
          </xdr:cNvPr>
          <xdr:cNvGrpSpPr/>
        </xdr:nvGrpSpPr>
        <xdr:grpSpPr>
          <a:xfrm>
            <a:off x="6038974" y="1986654"/>
            <a:ext cx="1191645" cy="432000"/>
            <a:chOff x="9196387" y="4894162"/>
            <a:chExt cx="1281114" cy="432000"/>
          </a:xfrm>
        </xdr:grpSpPr>
        <xdr:sp macro="[0]!Botão_Escrita" textlink="">
          <xdr:nvSpPr>
            <xdr:cNvPr id="381" name="Retângulo 380">
              <a:extLst>
                <a:ext uri="{FF2B5EF4-FFF2-40B4-BE49-F238E27FC236}">
                  <a16:creationId xmlns:a16="http://schemas.microsoft.com/office/drawing/2014/main" xmlns="" id="{00000000-0008-0000-0D00-00007D010000}"/>
                </a:ext>
              </a:extLst>
            </xdr:cNvPr>
            <xdr:cNvSpPr/>
          </xdr:nvSpPr>
          <xdr:spPr bwMode="auto">
            <a:xfrm>
              <a:off x="9401175" y="4894162"/>
              <a:ext cx="9048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escrita</a:t>
              </a:r>
            </a:p>
          </xdr:txBody>
        </xdr:sp>
        <xdr:sp macro="" textlink="">
          <xdr:nvSpPr>
            <xdr:cNvPr id="382" name="Seta: Divisa 381">
              <a:extLst>
                <a:ext uri="{FF2B5EF4-FFF2-40B4-BE49-F238E27FC236}">
                  <a16:creationId xmlns:a16="http://schemas.microsoft.com/office/drawing/2014/main" xmlns="" id="{00000000-0008-0000-0D00-00007E010000}"/>
                </a:ext>
              </a:extLst>
            </xdr:cNvPr>
            <xdr:cNvSpPr/>
          </xdr:nvSpPr>
          <xdr:spPr>
            <a:xfrm>
              <a:off x="9196387" y="4900612"/>
              <a:ext cx="1281114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38" name="Agrupar 337">
            <a:extLst>
              <a:ext uri="{FF2B5EF4-FFF2-40B4-BE49-F238E27FC236}">
                <a16:creationId xmlns:a16="http://schemas.microsoft.com/office/drawing/2014/main" xmlns="" id="{00000000-0008-0000-0D00-000052010000}"/>
              </a:ext>
            </a:extLst>
          </xdr:cNvPr>
          <xdr:cNvGrpSpPr/>
        </xdr:nvGrpSpPr>
        <xdr:grpSpPr>
          <a:xfrm>
            <a:off x="7074095" y="1986654"/>
            <a:ext cx="1529796" cy="432000"/>
            <a:chOff x="10880724" y="4894162"/>
            <a:chExt cx="1644652" cy="432000"/>
          </a:xfrm>
        </xdr:grpSpPr>
        <xdr:sp macro="[0]!Menu_suspenso_2" textlink="">
          <xdr:nvSpPr>
            <xdr:cNvPr id="379" name="Retângulo 378">
              <a:extLst>
                <a:ext uri="{FF2B5EF4-FFF2-40B4-BE49-F238E27FC236}">
                  <a16:creationId xmlns:a16="http://schemas.microsoft.com/office/drawing/2014/main" xmlns="" id="{00000000-0008-0000-0D00-00007B010000}"/>
                </a:ext>
              </a:extLst>
            </xdr:cNvPr>
            <xdr:cNvSpPr/>
          </xdr:nvSpPr>
          <xdr:spPr>
            <a:xfrm>
              <a:off x="11058525" y="4894162"/>
              <a:ext cx="1352550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gramática</a:t>
              </a:r>
            </a:p>
          </xdr:txBody>
        </xdr:sp>
        <xdr:sp macro="" textlink="">
          <xdr:nvSpPr>
            <xdr:cNvPr id="380" name="Seta: Divisa 379">
              <a:extLst>
                <a:ext uri="{FF2B5EF4-FFF2-40B4-BE49-F238E27FC236}">
                  <a16:creationId xmlns:a16="http://schemas.microsoft.com/office/drawing/2014/main" xmlns="" id="{00000000-0008-0000-0D00-00007C010000}"/>
                </a:ext>
              </a:extLst>
            </xdr:cNvPr>
            <xdr:cNvSpPr/>
          </xdr:nvSpPr>
          <xdr:spPr>
            <a:xfrm>
              <a:off x="10880724" y="4900612"/>
              <a:ext cx="1644652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39" name="Agrupar 338">
            <a:extLst>
              <a:ext uri="{FF2B5EF4-FFF2-40B4-BE49-F238E27FC236}">
                <a16:creationId xmlns:a16="http://schemas.microsoft.com/office/drawing/2014/main" xmlns="" id="{00000000-0008-0000-0D00-000053010000}"/>
              </a:ext>
            </a:extLst>
          </xdr:cNvPr>
          <xdr:cNvGrpSpPr/>
        </xdr:nvGrpSpPr>
        <xdr:grpSpPr>
          <a:xfrm>
            <a:off x="8437029" y="1986654"/>
            <a:ext cx="1292056" cy="432000"/>
            <a:chOff x="12565062" y="4910137"/>
            <a:chExt cx="1389063" cy="432000"/>
          </a:xfrm>
        </xdr:grpSpPr>
        <xdr:sp macro="[0]!Botão_Sintese" textlink="">
          <xdr:nvSpPr>
            <xdr:cNvPr id="352" name="Retângulo 351">
              <a:extLst>
                <a:ext uri="{FF2B5EF4-FFF2-40B4-BE49-F238E27FC236}">
                  <a16:creationId xmlns:a16="http://schemas.microsoft.com/office/drawing/2014/main" xmlns="" id="{00000000-0008-0000-0D00-000060010000}"/>
                </a:ext>
              </a:extLst>
            </xdr:cNvPr>
            <xdr:cNvSpPr/>
          </xdr:nvSpPr>
          <xdr:spPr bwMode="auto">
            <a:xfrm>
              <a:off x="12763500" y="4910137"/>
              <a:ext cx="10191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síntese</a:t>
              </a:r>
            </a:p>
          </xdr:txBody>
        </xdr:sp>
        <xdr:sp macro="" textlink="">
          <xdr:nvSpPr>
            <xdr:cNvPr id="378" name="Seta: Divisa 377">
              <a:extLst>
                <a:ext uri="{FF2B5EF4-FFF2-40B4-BE49-F238E27FC236}">
                  <a16:creationId xmlns:a16="http://schemas.microsoft.com/office/drawing/2014/main" xmlns="" id="{00000000-0008-0000-0D00-00007A010000}"/>
                </a:ext>
              </a:extLst>
            </xdr:cNvPr>
            <xdr:cNvSpPr/>
          </xdr:nvSpPr>
          <xdr:spPr>
            <a:xfrm>
              <a:off x="12565062" y="4910137"/>
              <a:ext cx="1389063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40" name="Agrupar 339">
            <a:extLst>
              <a:ext uri="{FF2B5EF4-FFF2-40B4-BE49-F238E27FC236}">
                <a16:creationId xmlns:a16="http://schemas.microsoft.com/office/drawing/2014/main" xmlns="" id="{00000000-0008-0000-0D00-000054010000}"/>
              </a:ext>
            </a:extLst>
          </xdr:cNvPr>
          <xdr:cNvGrpSpPr/>
        </xdr:nvGrpSpPr>
        <xdr:grpSpPr>
          <a:xfrm>
            <a:off x="3837404" y="1986654"/>
            <a:ext cx="2368522" cy="432000"/>
            <a:chOff x="6692898" y="4910136"/>
            <a:chExt cx="2546351" cy="432000"/>
          </a:xfrm>
        </xdr:grpSpPr>
        <xdr:sp macro="[0]!Menu_suspenso" textlink="">
          <xdr:nvSpPr>
            <xdr:cNvPr id="350" name="Retângulo 349">
              <a:extLst>
                <a:ext uri="{FF2B5EF4-FFF2-40B4-BE49-F238E27FC236}">
                  <a16:creationId xmlns:a16="http://schemas.microsoft.com/office/drawing/2014/main" xmlns="" id="{00000000-0008-0000-0D00-00005E010000}"/>
                </a:ext>
              </a:extLst>
            </xdr:cNvPr>
            <xdr:cNvSpPr/>
          </xdr:nvSpPr>
          <xdr:spPr>
            <a:xfrm>
              <a:off x="6848475" y="4910136"/>
              <a:ext cx="22002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educação</a:t>
              </a:r>
              <a:r>
                <a:rPr lang="pt-PT" sz="1400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literária</a:t>
              </a:r>
              <a:endParaRPr lang="pt-PT" sz="14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351" name="Seta: Divisa 350">
              <a:extLst>
                <a:ext uri="{FF2B5EF4-FFF2-40B4-BE49-F238E27FC236}">
                  <a16:creationId xmlns:a16="http://schemas.microsoft.com/office/drawing/2014/main" xmlns="" id="{00000000-0008-0000-0D00-00005F010000}"/>
                </a:ext>
              </a:extLst>
            </xdr:cNvPr>
            <xdr:cNvSpPr/>
          </xdr:nvSpPr>
          <xdr:spPr>
            <a:xfrm>
              <a:off x="6692898" y="4910136"/>
              <a:ext cx="2546351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41" name="Agrupar 340">
            <a:extLst>
              <a:ext uri="{FF2B5EF4-FFF2-40B4-BE49-F238E27FC236}">
                <a16:creationId xmlns:a16="http://schemas.microsoft.com/office/drawing/2014/main" xmlns="" id="{00000000-0008-0000-0D00-000055010000}"/>
              </a:ext>
            </a:extLst>
          </xdr:cNvPr>
          <xdr:cNvGrpSpPr/>
        </xdr:nvGrpSpPr>
        <xdr:grpSpPr>
          <a:xfrm>
            <a:off x="1340772" y="1988439"/>
            <a:ext cx="1464927" cy="428431"/>
            <a:chOff x="1153583" y="1546089"/>
            <a:chExt cx="1465905" cy="428431"/>
          </a:xfrm>
        </xdr:grpSpPr>
        <xdr:sp macro="[0]!Botão_Oralidade" textlink="">
          <xdr:nvSpPr>
            <xdr:cNvPr id="348" name="Retângulo 347">
              <a:extLst>
                <a:ext uri="{FF2B5EF4-FFF2-40B4-BE49-F238E27FC236}">
                  <a16:creationId xmlns:a16="http://schemas.microsoft.com/office/drawing/2014/main" xmlns="" id="{00000000-0008-0000-0D00-00005C010000}"/>
                </a:ext>
              </a:extLst>
            </xdr:cNvPr>
            <xdr:cNvSpPr/>
          </xdr:nvSpPr>
          <xdr:spPr bwMode="auto">
            <a:xfrm>
              <a:off x="1304859" y="1546089"/>
              <a:ext cx="1184877" cy="42843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oralidade</a:t>
              </a:r>
            </a:p>
          </xdr:txBody>
        </xdr:sp>
        <xdr:sp macro="" textlink="">
          <xdr:nvSpPr>
            <xdr:cNvPr id="349" name="Seta: Divisa 348">
              <a:extLst>
                <a:ext uri="{FF2B5EF4-FFF2-40B4-BE49-F238E27FC236}">
                  <a16:creationId xmlns:a16="http://schemas.microsoft.com/office/drawing/2014/main" xmlns="" id="{00000000-0008-0000-0D00-00005D010000}"/>
                </a:ext>
              </a:extLst>
            </xdr:cNvPr>
            <xdr:cNvSpPr/>
          </xdr:nvSpPr>
          <xdr:spPr>
            <a:xfrm>
              <a:off x="1153583" y="1550754"/>
              <a:ext cx="1465905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42" name="Agrupar 341">
            <a:extLst>
              <a:ext uri="{FF2B5EF4-FFF2-40B4-BE49-F238E27FC236}">
                <a16:creationId xmlns:a16="http://schemas.microsoft.com/office/drawing/2014/main" xmlns="" id="{00000000-0008-0000-0D00-000056010000}"/>
              </a:ext>
            </a:extLst>
          </xdr:cNvPr>
          <xdr:cNvGrpSpPr/>
        </xdr:nvGrpSpPr>
        <xdr:grpSpPr>
          <a:xfrm>
            <a:off x="2648622" y="1986654"/>
            <a:ext cx="1348167" cy="432000"/>
            <a:chOff x="5008563" y="4910137"/>
            <a:chExt cx="1449387" cy="432000"/>
          </a:xfrm>
        </xdr:grpSpPr>
        <xdr:sp macro="[0]!Botão_Leitura" textlink="">
          <xdr:nvSpPr>
            <xdr:cNvPr id="346" name="Retângulo 345">
              <a:extLst>
                <a:ext uri="{FF2B5EF4-FFF2-40B4-BE49-F238E27FC236}">
                  <a16:creationId xmlns:a16="http://schemas.microsoft.com/office/drawing/2014/main" xmlns="" id="{00000000-0008-0000-0D00-00005A010000}"/>
                </a:ext>
              </a:extLst>
            </xdr:cNvPr>
            <xdr:cNvSpPr/>
          </xdr:nvSpPr>
          <xdr:spPr bwMode="auto">
            <a:xfrm>
              <a:off x="5153603" y="4911774"/>
              <a:ext cx="1171525" cy="42872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leitura</a:t>
              </a:r>
            </a:p>
          </xdr:txBody>
        </xdr:sp>
        <xdr:sp macro="" textlink="">
          <xdr:nvSpPr>
            <xdr:cNvPr id="347" name="Seta: Divisa 346">
              <a:extLst>
                <a:ext uri="{FF2B5EF4-FFF2-40B4-BE49-F238E27FC236}">
                  <a16:creationId xmlns:a16="http://schemas.microsoft.com/office/drawing/2014/main" xmlns="" id="{00000000-0008-0000-0D00-00005B010000}"/>
                </a:ext>
              </a:extLst>
            </xdr:cNvPr>
            <xdr:cNvSpPr/>
          </xdr:nvSpPr>
          <xdr:spPr>
            <a:xfrm>
              <a:off x="5008563" y="4910137"/>
              <a:ext cx="1449387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43" name="Agrupar 342">
            <a:extLst>
              <a:ext uri="{FF2B5EF4-FFF2-40B4-BE49-F238E27FC236}">
                <a16:creationId xmlns:a16="http://schemas.microsoft.com/office/drawing/2014/main" xmlns="" id="{00000000-0008-0000-0D00-000057010000}"/>
              </a:ext>
            </a:extLst>
          </xdr:cNvPr>
          <xdr:cNvGrpSpPr/>
        </xdr:nvGrpSpPr>
        <xdr:grpSpPr>
          <a:xfrm>
            <a:off x="333367" y="1726404"/>
            <a:ext cx="951864" cy="952500"/>
            <a:chOff x="169333" y="1301750"/>
            <a:chExt cx="952500" cy="952500"/>
          </a:xfrm>
        </xdr:grpSpPr>
        <xdr:pic macro="[0]!Botao_Entrada">
          <xdr:nvPicPr>
            <xdr:cNvPr id="344" name="Imagem 343">
              <a:extLst>
                <a:ext uri="{FF2B5EF4-FFF2-40B4-BE49-F238E27FC236}">
                  <a16:creationId xmlns:a16="http://schemas.microsoft.com/office/drawing/2014/main" xmlns="" id="{00000000-0008-0000-0D00-00005801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44604" y="1428747"/>
              <a:ext cx="801958" cy="645584"/>
            </a:xfrm>
            <a:prstGeom prst="rect">
              <a:avLst/>
            </a:prstGeom>
          </xdr:spPr>
        </xdr:pic>
        <xdr:sp macro="[0]!Botao_Entrada" textlink="">
          <xdr:nvSpPr>
            <xdr:cNvPr id="345" name="Oval 344">
              <a:extLst>
                <a:ext uri="{FF2B5EF4-FFF2-40B4-BE49-F238E27FC236}">
                  <a16:creationId xmlns:a16="http://schemas.microsoft.com/office/drawing/2014/main" xmlns="" id="{00000000-0008-0000-0D00-000059010000}"/>
                </a:ext>
              </a:extLst>
            </xdr:cNvPr>
            <xdr:cNvSpPr/>
          </xdr:nvSpPr>
          <xdr:spPr>
            <a:xfrm>
              <a:off x="169333" y="1301750"/>
              <a:ext cx="952500" cy="952500"/>
            </a:xfrm>
            <a:prstGeom prst="ellipse">
              <a:avLst/>
            </a:prstGeom>
            <a:noFill/>
            <a:ln w="9525" cap="flat" cmpd="sng" algn="ctr">
              <a:solidFill>
                <a:schemeClr val="accent2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2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/>
            </a:p>
          </xdr:txBody>
        </xdr:sp>
      </xdr:grp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50</xdr:col>
      <xdr:colOff>0</xdr:colOff>
      <xdr:row>4</xdr:row>
      <xdr:rowOff>0</xdr:rowOff>
    </xdr:from>
    <xdr:ext cx="304800" cy="304800"/>
    <xdr:sp macro="" textlink="">
      <xdr:nvSpPr>
        <xdr:cNvPr id="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E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19640550" y="1104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51</xdr:col>
      <xdr:colOff>0</xdr:colOff>
      <xdr:row>47</xdr:row>
      <xdr:rowOff>0</xdr:rowOff>
    </xdr:from>
    <xdr:ext cx="297657" cy="304800"/>
    <xdr:sp macro="" textlink="">
      <xdr:nvSpPr>
        <xdr:cNvPr id="17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E00-000011000000}"/>
            </a:ext>
          </a:extLst>
        </xdr:cNvPr>
        <xdr:cNvSpPr>
          <a:spLocks noChangeAspect="1" noChangeArrowheads="1"/>
        </xdr:cNvSpPr>
      </xdr:nvSpPr>
      <xdr:spPr bwMode="auto">
        <a:xfrm>
          <a:off x="20021550" y="11696700"/>
          <a:ext cx="297657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50</xdr:col>
      <xdr:colOff>0</xdr:colOff>
      <xdr:row>47</xdr:row>
      <xdr:rowOff>0</xdr:rowOff>
    </xdr:from>
    <xdr:ext cx="304800" cy="304800"/>
    <xdr:sp macro="" textlink="">
      <xdr:nvSpPr>
        <xdr:cNvPr id="1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E00-000012000000}"/>
            </a:ext>
          </a:extLst>
        </xdr:cNvPr>
        <xdr:cNvSpPr>
          <a:spLocks noChangeAspect="1" noChangeArrowheads="1"/>
        </xdr:cNvSpPr>
      </xdr:nvSpPr>
      <xdr:spPr bwMode="auto">
        <a:xfrm>
          <a:off x="19640550" y="1201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50</xdr:col>
      <xdr:colOff>0</xdr:colOff>
      <xdr:row>47</xdr:row>
      <xdr:rowOff>0</xdr:rowOff>
    </xdr:from>
    <xdr:ext cx="304800" cy="304800"/>
    <xdr:sp macro="" textlink="">
      <xdr:nvSpPr>
        <xdr:cNvPr id="1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E00-000013000000}"/>
            </a:ext>
          </a:extLst>
        </xdr:cNvPr>
        <xdr:cNvSpPr>
          <a:spLocks noChangeAspect="1" noChangeArrowheads="1"/>
        </xdr:cNvSpPr>
      </xdr:nvSpPr>
      <xdr:spPr bwMode="auto">
        <a:xfrm>
          <a:off x="19640550" y="1169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51</xdr:col>
      <xdr:colOff>0</xdr:colOff>
      <xdr:row>47</xdr:row>
      <xdr:rowOff>0</xdr:rowOff>
    </xdr:from>
    <xdr:ext cx="297657" cy="304800"/>
    <xdr:sp macro="" textlink="">
      <xdr:nvSpPr>
        <xdr:cNvPr id="21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E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20021550" y="22059900"/>
          <a:ext cx="297657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50</xdr:col>
      <xdr:colOff>0</xdr:colOff>
      <xdr:row>47</xdr:row>
      <xdr:rowOff>0</xdr:rowOff>
    </xdr:from>
    <xdr:ext cx="304800" cy="304800"/>
    <xdr:sp macro="" textlink="">
      <xdr:nvSpPr>
        <xdr:cNvPr id="2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E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19640550" y="2268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4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E00-000031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50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E00-000032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5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E00-000033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5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E00-000034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5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E00-000039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5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E00-00003A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5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E00-00003B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60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E00-00003C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6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E00-000041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6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E00-000042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6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E00-000043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6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E00-000044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6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E00-000045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70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E00-000046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7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E00-000047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7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E00-000048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7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E00-000049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7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E00-00004A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7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E00-00004B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7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E00-00004C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51</xdr:col>
      <xdr:colOff>0</xdr:colOff>
      <xdr:row>4</xdr:row>
      <xdr:rowOff>0</xdr:rowOff>
    </xdr:from>
    <xdr:ext cx="304800" cy="304800"/>
    <xdr:sp macro="" textlink="">
      <xdr:nvSpPr>
        <xdr:cNvPr id="6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E00-00003D000000}"/>
            </a:ext>
          </a:extLst>
        </xdr:cNvPr>
        <xdr:cNvSpPr>
          <a:spLocks noChangeAspect="1" noChangeArrowheads="1"/>
        </xdr:cNvSpPr>
      </xdr:nvSpPr>
      <xdr:spPr bwMode="auto">
        <a:xfrm>
          <a:off x="20021550" y="225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47</xdr:row>
      <xdr:rowOff>0</xdr:rowOff>
    </xdr:from>
    <xdr:ext cx="297657" cy="304800"/>
    <xdr:sp macro="" textlink="">
      <xdr:nvSpPr>
        <xdr:cNvPr id="62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E00-00003E000000}"/>
            </a:ext>
          </a:extLst>
        </xdr:cNvPr>
        <xdr:cNvSpPr>
          <a:spLocks noChangeAspect="1" noChangeArrowheads="1"/>
        </xdr:cNvSpPr>
      </xdr:nvSpPr>
      <xdr:spPr bwMode="auto">
        <a:xfrm>
          <a:off x="23869650" y="11677650"/>
          <a:ext cx="297657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51</xdr:col>
      <xdr:colOff>0</xdr:colOff>
      <xdr:row>47</xdr:row>
      <xdr:rowOff>0</xdr:rowOff>
    </xdr:from>
    <xdr:ext cx="304800" cy="304800"/>
    <xdr:sp macro="" textlink="">
      <xdr:nvSpPr>
        <xdr:cNvPr id="6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E00-00003F000000}"/>
            </a:ext>
          </a:extLst>
        </xdr:cNvPr>
        <xdr:cNvSpPr>
          <a:spLocks noChangeAspect="1" noChangeArrowheads="1"/>
        </xdr:cNvSpPr>
      </xdr:nvSpPr>
      <xdr:spPr bwMode="auto">
        <a:xfrm>
          <a:off x="20021550" y="1167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51</xdr:col>
      <xdr:colOff>0</xdr:colOff>
      <xdr:row>47</xdr:row>
      <xdr:rowOff>0</xdr:rowOff>
    </xdr:from>
    <xdr:ext cx="304800" cy="304800"/>
    <xdr:sp macro="" textlink="">
      <xdr:nvSpPr>
        <xdr:cNvPr id="7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E00-00004D000000}"/>
            </a:ext>
          </a:extLst>
        </xdr:cNvPr>
        <xdr:cNvSpPr>
          <a:spLocks noChangeAspect="1" noChangeArrowheads="1"/>
        </xdr:cNvSpPr>
      </xdr:nvSpPr>
      <xdr:spPr bwMode="auto">
        <a:xfrm>
          <a:off x="20021550" y="1167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47</xdr:row>
      <xdr:rowOff>0</xdr:rowOff>
    </xdr:from>
    <xdr:ext cx="297657" cy="304800"/>
    <xdr:sp macro="" textlink="">
      <xdr:nvSpPr>
        <xdr:cNvPr id="78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E00-00004E000000}"/>
            </a:ext>
          </a:extLst>
        </xdr:cNvPr>
        <xdr:cNvSpPr>
          <a:spLocks noChangeAspect="1" noChangeArrowheads="1"/>
        </xdr:cNvSpPr>
      </xdr:nvSpPr>
      <xdr:spPr bwMode="auto">
        <a:xfrm>
          <a:off x="23869650" y="11677650"/>
          <a:ext cx="297657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51</xdr:col>
      <xdr:colOff>0</xdr:colOff>
      <xdr:row>47</xdr:row>
      <xdr:rowOff>0</xdr:rowOff>
    </xdr:from>
    <xdr:ext cx="304800" cy="304800"/>
    <xdr:sp macro="" textlink="">
      <xdr:nvSpPr>
        <xdr:cNvPr id="79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E00-00004F000000}"/>
            </a:ext>
          </a:extLst>
        </xdr:cNvPr>
        <xdr:cNvSpPr>
          <a:spLocks noChangeAspect="1" noChangeArrowheads="1"/>
        </xdr:cNvSpPr>
      </xdr:nvSpPr>
      <xdr:spPr bwMode="auto">
        <a:xfrm>
          <a:off x="20021550" y="1167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51</xdr:col>
      <xdr:colOff>0</xdr:colOff>
      <xdr:row>4</xdr:row>
      <xdr:rowOff>0</xdr:rowOff>
    </xdr:from>
    <xdr:ext cx="304800" cy="304800"/>
    <xdr:sp macro="" textlink="">
      <xdr:nvSpPr>
        <xdr:cNvPr id="8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E00-000051000000}"/>
            </a:ext>
          </a:extLst>
        </xdr:cNvPr>
        <xdr:cNvSpPr>
          <a:spLocks noChangeAspect="1" noChangeArrowheads="1"/>
        </xdr:cNvSpPr>
      </xdr:nvSpPr>
      <xdr:spPr bwMode="auto">
        <a:xfrm>
          <a:off x="20021550" y="225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50</xdr:col>
      <xdr:colOff>0</xdr:colOff>
      <xdr:row>4</xdr:row>
      <xdr:rowOff>0</xdr:rowOff>
    </xdr:from>
    <xdr:ext cx="304800" cy="304800"/>
    <xdr:sp macro="" textlink="">
      <xdr:nvSpPr>
        <xdr:cNvPr id="13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E00-000086000000}"/>
            </a:ext>
          </a:extLst>
        </xdr:cNvPr>
        <xdr:cNvSpPr>
          <a:spLocks noChangeAspect="1" noChangeArrowheads="1"/>
        </xdr:cNvSpPr>
      </xdr:nvSpPr>
      <xdr:spPr bwMode="auto">
        <a:xfrm>
          <a:off x="19640550" y="231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50</xdr:col>
      <xdr:colOff>0</xdr:colOff>
      <xdr:row>47</xdr:row>
      <xdr:rowOff>0</xdr:rowOff>
    </xdr:from>
    <xdr:ext cx="304800" cy="304800"/>
    <xdr:sp macro="" textlink="">
      <xdr:nvSpPr>
        <xdr:cNvPr id="13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E00-000087000000}"/>
            </a:ext>
          </a:extLst>
        </xdr:cNvPr>
        <xdr:cNvSpPr>
          <a:spLocks noChangeAspect="1" noChangeArrowheads="1"/>
        </xdr:cNvSpPr>
      </xdr:nvSpPr>
      <xdr:spPr bwMode="auto">
        <a:xfrm>
          <a:off x="19640550" y="1143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50</xdr:col>
      <xdr:colOff>0</xdr:colOff>
      <xdr:row>47</xdr:row>
      <xdr:rowOff>0</xdr:rowOff>
    </xdr:from>
    <xdr:ext cx="304800" cy="304800"/>
    <xdr:sp macro="" textlink="">
      <xdr:nvSpPr>
        <xdr:cNvPr id="13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E00-000088000000}"/>
            </a:ext>
          </a:extLst>
        </xdr:cNvPr>
        <xdr:cNvSpPr>
          <a:spLocks noChangeAspect="1" noChangeArrowheads="1"/>
        </xdr:cNvSpPr>
      </xdr:nvSpPr>
      <xdr:spPr bwMode="auto">
        <a:xfrm>
          <a:off x="19640550" y="1143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50</xdr:col>
      <xdr:colOff>0</xdr:colOff>
      <xdr:row>47</xdr:row>
      <xdr:rowOff>0</xdr:rowOff>
    </xdr:from>
    <xdr:ext cx="304800" cy="304800"/>
    <xdr:sp macro="" textlink="">
      <xdr:nvSpPr>
        <xdr:cNvPr id="137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E00-000089000000}"/>
            </a:ext>
          </a:extLst>
        </xdr:cNvPr>
        <xdr:cNvSpPr>
          <a:spLocks noChangeAspect="1" noChangeArrowheads="1"/>
        </xdr:cNvSpPr>
      </xdr:nvSpPr>
      <xdr:spPr bwMode="auto">
        <a:xfrm>
          <a:off x="19640550" y="1143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48</xdr:col>
      <xdr:colOff>317500</xdr:colOff>
      <xdr:row>0</xdr:row>
      <xdr:rowOff>0</xdr:rowOff>
    </xdr:from>
    <xdr:to>
      <xdr:col>51</xdr:col>
      <xdr:colOff>15875</xdr:colOff>
      <xdr:row>2</xdr:row>
      <xdr:rowOff>313338</xdr:rowOff>
    </xdr:to>
    <xdr:grpSp>
      <xdr:nvGrpSpPr>
        <xdr:cNvPr id="80" name="Agrupar 79">
          <a:extLst>
            <a:ext uri="{FF2B5EF4-FFF2-40B4-BE49-F238E27FC236}">
              <a16:creationId xmlns:a16="http://schemas.microsoft.com/office/drawing/2014/main" xmlns="" id="{00000000-0008-0000-0E00-000050000000}"/>
            </a:ext>
          </a:extLst>
        </xdr:cNvPr>
        <xdr:cNvGrpSpPr/>
      </xdr:nvGrpSpPr>
      <xdr:grpSpPr>
        <a:xfrm>
          <a:off x="15376525" y="0"/>
          <a:ext cx="3917950" cy="948338"/>
          <a:chOff x="15271750" y="317499"/>
          <a:chExt cx="3918852" cy="980088"/>
        </a:xfrm>
      </xdr:grpSpPr>
      <xdr:sp macro="[0]!Botão_Ajuda" textlink="">
        <xdr:nvSpPr>
          <xdr:cNvPr id="82" name="Retângulo 81">
            <a:extLst>
              <a:ext uri="{FF2B5EF4-FFF2-40B4-BE49-F238E27FC236}">
                <a16:creationId xmlns:a16="http://schemas.microsoft.com/office/drawing/2014/main" xmlns="" id="{00000000-0008-0000-0E00-000052000000}"/>
              </a:ext>
            </a:extLst>
          </xdr:cNvPr>
          <xdr:cNvSpPr/>
        </xdr:nvSpPr>
        <xdr:spPr bwMode="auto">
          <a:xfrm>
            <a:off x="15271750" y="663727"/>
            <a:ext cx="3902791" cy="633860"/>
          </a:xfrm>
          <a:prstGeom prst="rect">
            <a:avLst/>
          </a:prstGeom>
          <a:ln>
            <a:headEnd/>
            <a:tailEnd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wrap="square" lIns="36576" tIns="27432" rIns="36576" bIns="0" rtlCol="0" anchor="ctr" upright="1"/>
          <a:lstStyle/>
          <a:p>
            <a:pPr algn="ctr" rtl="0"/>
            <a:r>
              <a:rPr lang="pt-PT" sz="2400" b="0" i="0" u="none" strike="noStrike" baseline="0">
                <a:solidFill>
                  <a:srgbClr val="FF603B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Ajuda</a:t>
            </a:r>
            <a:r>
              <a:rPr lang="pt-PT" sz="1400" b="0" i="0" u="none" strike="noStrike" baseline="0">
                <a:solidFill>
                  <a:srgbClr val="FF603B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: </a:t>
            </a:r>
            <a:r>
              <a:rPr lang="pt-PT" sz="1800" b="0" i="0" u="none" strike="noStrike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Estratégias a implementar</a:t>
            </a:r>
          </a:p>
        </xdr:txBody>
      </xdr:sp>
      <xdr:pic macro="[0]!Botão_Ajuda">
        <xdr:nvPicPr>
          <xdr:cNvPr id="83" name="Imagem 82">
            <a:extLst>
              <a:ext uri="{FF2B5EF4-FFF2-40B4-BE49-F238E27FC236}">
                <a16:creationId xmlns:a16="http://schemas.microsoft.com/office/drawing/2014/main" xmlns="" id="{00000000-0008-0000-0E00-00005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564225" y="317499"/>
            <a:ext cx="626377" cy="560803"/>
          </a:xfrm>
          <a:prstGeom prst="rect">
            <a:avLst/>
          </a:prstGeom>
          <a:ln>
            <a:solidFill>
              <a:schemeClr val="accent4">
                <a:lumMod val="60000"/>
                <a:lumOff val="40000"/>
              </a:schemeClr>
            </a:solidFill>
          </a:ln>
        </xdr:spPr>
      </xdr:pic>
    </xdr:grpSp>
    <xdr:clientData/>
  </xdr:twoCellAnchor>
  <xdr:twoCellAnchor>
    <xdr:from>
      <xdr:col>1</xdr:col>
      <xdr:colOff>0</xdr:colOff>
      <xdr:row>0</xdr:row>
      <xdr:rowOff>27214</xdr:rowOff>
    </xdr:from>
    <xdr:to>
      <xdr:col>27</xdr:col>
      <xdr:colOff>272786</xdr:colOff>
      <xdr:row>2</xdr:row>
      <xdr:rowOff>218726</xdr:rowOff>
    </xdr:to>
    <xdr:grpSp>
      <xdr:nvGrpSpPr>
        <xdr:cNvPr id="105" name="Agrupar 104">
          <a:extLst>
            <a:ext uri="{FF2B5EF4-FFF2-40B4-BE49-F238E27FC236}">
              <a16:creationId xmlns:a16="http://schemas.microsoft.com/office/drawing/2014/main" xmlns="" id="{00000000-0008-0000-0E00-000069000000}"/>
            </a:ext>
          </a:extLst>
        </xdr:cNvPr>
        <xdr:cNvGrpSpPr>
          <a:grpSpLocks noChangeAspect="1"/>
        </xdr:cNvGrpSpPr>
      </xdr:nvGrpSpPr>
      <xdr:grpSpPr>
        <a:xfrm>
          <a:off x="177800" y="27214"/>
          <a:ext cx="8057886" cy="826512"/>
          <a:chOff x="333367" y="1726404"/>
          <a:chExt cx="9395718" cy="952500"/>
        </a:xfrm>
      </xdr:grpSpPr>
      <xdr:grpSp>
        <xdr:nvGrpSpPr>
          <xdr:cNvPr id="106" name="Agrupar 105">
            <a:extLst>
              <a:ext uri="{FF2B5EF4-FFF2-40B4-BE49-F238E27FC236}">
                <a16:creationId xmlns:a16="http://schemas.microsoft.com/office/drawing/2014/main" xmlns="" id="{00000000-0008-0000-0E00-00006A000000}"/>
              </a:ext>
            </a:extLst>
          </xdr:cNvPr>
          <xdr:cNvGrpSpPr/>
        </xdr:nvGrpSpPr>
        <xdr:grpSpPr>
          <a:xfrm>
            <a:off x="6038974" y="1986654"/>
            <a:ext cx="1191645" cy="432000"/>
            <a:chOff x="9196387" y="4894162"/>
            <a:chExt cx="1281114" cy="432000"/>
          </a:xfrm>
        </xdr:grpSpPr>
        <xdr:sp macro="[0]!Botão_Escrita" textlink="">
          <xdr:nvSpPr>
            <xdr:cNvPr id="125" name="Retângulo 124">
              <a:extLst>
                <a:ext uri="{FF2B5EF4-FFF2-40B4-BE49-F238E27FC236}">
                  <a16:creationId xmlns:a16="http://schemas.microsoft.com/office/drawing/2014/main" xmlns="" id="{00000000-0008-0000-0E00-00007D000000}"/>
                </a:ext>
              </a:extLst>
            </xdr:cNvPr>
            <xdr:cNvSpPr/>
          </xdr:nvSpPr>
          <xdr:spPr bwMode="auto">
            <a:xfrm>
              <a:off x="9401175" y="4894162"/>
              <a:ext cx="9048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escrita</a:t>
              </a:r>
            </a:p>
          </xdr:txBody>
        </xdr:sp>
        <xdr:sp macro="" textlink="">
          <xdr:nvSpPr>
            <xdr:cNvPr id="126" name="Seta: Divisa 125">
              <a:extLst>
                <a:ext uri="{FF2B5EF4-FFF2-40B4-BE49-F238E27FC236}">
                  <a16:creationId xmlns:a16="http://schemas.microsoft.com/office/drawing/2014/main" xmlns="" id="{00000000-0008-0000-0E00-00007E000000}"/>
                </a:ext>
              </a:extLst>
            </xdr:cNvPr>
            <xdr:cNvSpPr/>
          </xdr:nvSpPr>
          <xdr:spPr>
            <a:xfrm>
              <a:off x="9196387" y="4900612"/>
              <a:ext cx="1281114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07" name="Agrupar 106">
            <a:extLst>
              <a:ext uri="{FF2B5EF4-FFF2-40B4-BE49-F238E27FC236}">
                <a16:creationId xmlns:a16="http://schemas.microsoft.com/office/drawing/2014/main" xmlns="" id="{00000000-0008-0000-0E00-00006B000000}"/>
              </a:ext>
            </a:extLst>
          </xdr:cNvPr>
          <xdr:cNvGrpSpPr/>
        </xdr:nvGrpSpPr>
        <xdr:grpSpPr>
          <a:xfrm>
            <a:off x="7074095" y="1986654"/>
            <a:ext cx="1529796" cy="432000"/>
            <a:chOff x="10880724" y="4894162"/>
            <a:chExt cx="1644652" cy="432000"/>
          </a:xfrm>
        </xdr:grpSpPr>
        <xdr:sp macro="[0]!Menu_suspenso_2" textlink="">
          <xdr:nvSpPr>
            <xdr:cNvPr id="123" name="Retângulo 122">
              <a:extLst>
                <a:ext uri="{FF2B5EF4-FFF2-40B4-BE49-F238E27FC236}">
                  <a16:creationId xmlns:a16="http://schemas.microsoft.com/office/drawing/2014/main" xmlns="" id="{00000000-0008-0000-0E00-00007B000000}"/>
                </a:ext>
              </a:extLst>
            </xdr:cNvPr>
            <xdr:cNvSpPr/>
          </xdr:nvSpPr>
          <xdr:spPr>
            <a:xfrm>
              <a:off x="11058525" y="4894162"/>
              <a:ext cx="1352550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gramática</a:t>
              </a:r>
            </a:p>
          </xdr:txBody>
        </xdr:sp>
        <xdr:sp macro="" textlink="">
          <xdr:nvSpPr>
            <xdr:cNvPr id="124" name="Seta: Divisa 123">
              <a:extLst>
                <a:ext uri="{FF2B5EF4-FFF2-40B4-BE49-F238E27FC236}">
                  <a16:creationId xmlns:a16="http://schemas.microsoft.com/office/drawing/2014/main" xmlns="" id="{00000000-0008-0000-0E00-00007C000000}"/>
                </a:ext>
              </a:extLst>
            </xdr:cNvPr>
            <xdr:cNvSpPr/>
          </xdr:nvSpPr>
          <xdr:spPr>
            <a:xfrm>
              <a:off x="10880724" y="4900612"/>
              <a:ext cx="1644652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08" name="Agrupar 107">
            <a:extLst>
              <a:ext uri="{FF2B5EF4-FFF2-40B4-BE49-F238E27FC236}">
                <a16:creationId xmlns:a16="http://schemas.microsoft.com/office/drawing/2014/main" xmlns="" id="{00000000-0008-0000-0E00-00006C000000}"/>
              </a:ext>
            </a:extLst>
          </xdr:cNvPr>
          <xdr:cNvGrpSpPr/>
        </xdr:nvGrpSpPr>
        <xdr:grpSpPr>
          <a:xfrm>
            <a:off x="8437029" y="1986654"/>
            <a:ext cx="1292056" cy="432000"/>
            <a:chOff x="12565062" y="4910137"/>
            <a:chExt cx="1389063" cy="432000"/>
          </a:xfrm>
        </xdr:grpSpPr>
        <xdr:sp macro="[0]!Botão_Sintese" textlink="">
          <xdr:nvSpPr>
            <xdr:cNvPr id="121" name="Retângulo 120">
              <a:extLst>
                <a:ext uri="{FF2B5EF4-FFF2-40B4-BE49-F238E27FC236}">
                  <a16:creationId xmlns:a16="http://schemas.microsoft.com/office/drawing/2014/main" xmlns="" id="{00000000-0008-0000-0E00-000079000000}"/>
                </a:ext>
              </a:extLst>
            </xdr:cNvPr>
            <xdr:cNvSpPr/>
          </xdr:nvSpPr>
          <xdr:spPr bwMode="auto">
            <a:xfrm>
              <a:off x="12763500" y="4910137"/>
              <a:ext cx="10191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síntese</a:t>
              </a:r>
            </a:p>
          </xdr:txBody>
        </xdr:sp>
        <xdr:sp macro="" textlink="">
          <xdr:nvSpPr>
            <xdr:cNvPr id="122" name="Seta: Divisa 121">
              <a:extLst>
                <a:ext uri="{FF2B5EF4-FFF2-40B4-BE49-F238E27FC236}">
                  <a16:creationId xmlns:a16="http://schemas.microsoft.com/office/drawing/2014/main" xmlns="" id="{00000000-0008-0000-0E00-00007A000000}"/>
                </a:ext>
              </a:extLst>
            </xdr:cNvPr>
            <xdr:cNvSpPr/>
          </xdr:nvSpPr>
          <xdr:spPr>
            <a:xfrm>
              <a:off x="12565062" y="4910137"/>
              <a:ext cx="1389063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09" name="Agrupar 108">
            <a:extLst>
              <a:ext uri="{FF2B5EF4-FFF2-40B4-BE49-F238E27FC236}">
                <a16:creationId xmlns:a16="http://schemas.microsoft.com/office/drawing/2014/main" xmlns="" id="{00000000-0008-0000-0E00-00006D000000}"/>
              </a:ext>
            </a:extLst>
          </xdr:cNvPr>
          <xdr:cNvGrpSpPr/>
        </xdr:nvGrpSpPr>
        <xdr:grpSpPr>
          <a:xfrm>
            <a:off x="3837404" y="1986654"/>
            <a:ext cx="2368522" cy="432000"/>
            <a:chOff x="6692898" y="4910136"/>
            <a:chExt cx="2546351" cy="432000"/>
          </a:xfrm>
        </xdr:grpSpPr>
        <xdr:sp macro="[0]!Menu_suspenso" textlink="">
          <xdr:nvSpPr>
            <xdr:cNvPr id="119" name="Retângulo 118">
              <a:extLst>
                <a:ext uri="{FF2B5EF4-FFF2-40B4-BE49-F238E27FC236}">
                  <a16:creationId xmlns:a16="http://schemas.microsoft.com/office/drawing/2014/main" xmlns="" id="{00000000-0008-0000-0E00-000077000000}"/>
                </a:ext>
              </a:extLst>
            </xdr:cNvPr>
            <xdr:cNvSpPr/>
          </xdr:nvSpPr>
          <xdr:spPr>
            <a:xfrm>
              <a:off x="6848475" y="4910136"/>
              <a:ext cx="22002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educação</a:t>
              </a:r>
              <a:r>
                <a:rPr lang="pt-PT" sz="1400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literária</a:t>
              </a:r>
              <a:endParaRPr lang="pt-PT" sz="14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120" name="Seta: Divisa 119">
              <a:extLst>
                <a:ext uri="{FF2B5EF4-FFF2-40B4-BE49-F238E27FC236}">
                  <a16:creationId xmlns:a16="http://schemas.microsoft.com/office/drawing/2014/main" xmlns="" id="{00000000-0008-0000-0E00-000078000000}"/>
                </a:ext>
              </a:extLst>
            </xdr:cNvPr>
            <xdr:cNvSpPr/>
          </xdr:nvSpPr>
          <xdr:spPr>
            <a:xfrm>
              <a:off x="6692898" y="4910136"/>
              <a:ext cx="2546351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10" name="Agrupar 109">
            <a:extLst>
              <a:ext uri="{FF2B5EF4-FFF2-40B4-BE49-F238E27FC236}">
                <a16:creationId xmlns:a16="http://schemas.microsoft.com/office/drawing/2014/main" xmlns="" id="{00000000-0008-0000-0E00-00006E000000}"/>
              </a:ext>
            </a:extLst>
          </xdr:cNvPr>
          <xdr:cNvGrpSpPr/>
        </xdr:nvGrpSpPr>
        <xdr:grpSpPr>
          <a:xfrm>
            <a:off x="1340772" y="1988439"/>
            <a:ext cx="1464927" cy="428431"/>
            <a:chOff x="1153583" y="1546089"/>
            <a:chExt cx="1465905" cy="428431"/>
          </a:xfrm>
        </xdr:grpSpPr>
        <xdr:sp macro="[0]!Botão_Oralidade" textlink="">
          <xdr:nvSpPr>
            <xdr:cNvPr id="117" name="Retângulo 116">
              <a:extLst>
                <a:ext uri="{FF2B5EF4-FFF2-40B4-BE49-F238E27FC236}">
                  <a16:creationId xmlns:a16="http://schemas.microsoft.com/office/drawing/2014/main" xmlns="" id="{00000000-0008-0000-0E00-000075000000}"/>
                </a:ext>
              </a:extLst>
            </xdr:cNvPr>
            <xdr:cNvSpPr/>
          </xdr:nvSpPr>
          <xdr:spPr bwMode="auto">
            <a:xfrm>
              <a:off x="1304859" y="1546089"/>
              <a:ext cx="1184877" cy="42843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oralidade</a:t>
              </a:r>
            </a:p>
          </xdr:txBody>
        </xdr:sp>
        <xdr:sp macro="" textlink="">
          <xdr:nvSpPr>
            <xdr:cNvPr id="118" name="Seta: Divisa 117">
              <a:extLst>
                <a:ext uri="{FF2B5EF4-FFF2-40B4-BE49-F238E27FC236}">
                  <a16:creationId xmlns:a16="http://schemas.microsoft.com/office/drawing/2014/main" xmlns="" id="{00000000-0008-0000-0E00-000076000000}"/>
                </a:ext>
              </a:extLst>
            </xdr:cNvPr>
            <xdr:cNvSpPr/>
          </xdr:nvSpPr>
          <xdr:spPr>
            <a:xfrm>
              <a:off x="1153583" y="1550754"/>
              <a:ext cx="1465905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11" name="Agrupar 110">
            <a:extLst>
              <a:ext uri="{FF2B5EF4-FFF2-40B4-BE49-F238E27FC236}">
                <a16:creationId xmlns:a16="http://schemas.microsoft.com/office/drawing/2014/main" xmlns="" id="{00000000-0008-0000-0E00-00006F000000}"/>
              </a:ext>
            </a:extLst>
          </xdr:cNvPr>
          <xdr:cNvGrpSpPr/>
        </xdr:nvGrpSpPr>
        <xdr:grpSpPr>
          <a:xfrm>
            <a:off x="2648622" y="1986654"/>
            <a:ext cx="1348167" cy="432000"/>
            <a:chOff x="5008563" y="4910137"/>
            <a:chExt cx="1449387" cy="432000"/>
          </a:xfrm>
        </xdr:grpSpPr>
        <xdr:sp macro="[0]!Botão_Leitura" textlink="">
          <xdr:nvSpPr>
            <xdr:cNvPr id="115" name="Retângulo 114">
              <a:extLst>
                <a:ext uri="{FF2B5EF4-FFF2-40B4-BE49-F238E27FC236}">
                  <a16:creationId xmlns:a16="http://schemas.microsoft.com/office/drawing/2014/main" xmlns="" id="{00000000-0008-0000-0E00-000073000000}"/>
                </a:ext>
              </a:extLst>
            </xdr:cNvPr>
            <xdr:cNvSpPr/>
          </xdr:nvSpPr>
          <xdr:spPr bwMode="auto">
            <a:xfrm>
              <a:off x="5153603" y="4911774"/>
              <a:ext cx="1171525" cy="42872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leitura</a:t>
              </a:r>
            </a:p>
          </xdr:txBody>
        </xdr:sp>
        <xdr:sp macro="" textlink="">
          <xdr:nvSpPr>
            <xdr:cNvPr id="116" name="Seta: Divisa 115">
              <a:extLst>
                <a:ext uri="{FF2B5EF4-FFF2-40B4-BE49-F238E27FC236}">
                  <a16:creationId xmlns:a16="http://schemas.microsoft.com/office/drawing/2014/main" xmlns="" id="{00000000-0008-0000-0E00-000074000000}"/>
                </a:ext>
              </a:extLst>
            </xdr:cNvPr>
            <xdr:cNvSpPr/>
          </xdr:nvSpPr>
          <xdr:spPr>
            <a:xfrm>
              <a:off x="5008563" y="4910137"/>
              <a:ext cx="1449387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12" name="Agrupar 111">
            <a:extLst>
              <a:ext uri="{FF2B5EF4-FFF2-40B4-BE49-F238E27FC236}">
                <a16:creationId xmlns:a16="http://schemas.microsoft.com/office/drawing/2014/main" xmlns="" id="{00000000-0008-0000-0E00-000070000000}"/>
              </a:ext>
            </a:extLst>
          </xdr:cNvPr>
          <xdr:cNvGrpSpPr/>
        </xdr:nvGrpSpPr>
        <xdr:grpSpPr>
          <a:xfrm>
            <a:off x="333367" y="1726404"/>
            <a:ext cx="951864" cy="952500"/>
            <a:chOff x="169333" y="1301750"/>
            <a:chExt cx="952500" cy="952500"/>
          </a:xfrm>
        </xdr:grpSpPr>
        <xdr:pic macro="[0]!Botao_Entrada">
          <xdr:nvPicPr>
            <xdr:cNvPr id="113" name="Imagem 112">
              <a:extLst>
                <a:ext uri="{FF2B5EF4-FFF2-40B4-BE49-F238E27FC236}">
                  <a16:creationId xmlns:a16="http://schemas.microsoft.com/office/drawing/2014/main" xmlns="" id="{00000000-0008-0000-0E00-00007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44604" y="1428747"/>
              <a:ext cx="801958" cy="645584"/>
            </a:xfrm>
            <a:prstGeom prst="rect">
              <a:avLst/>
            </a:prstGeom>
          </xdr:spPr>
        </xdr:pic>
        <xdr:sp macro="[0]!Botao_Entrada" textlink="">
          <xdr:nvSpPr>
            <xdr:cNvPr id="114" name="Oval 113">
              <a:extLst>
                <a:ext uri="{FF2B5EF4-FFF2-40B4-BE49-F238E27FC236}">
                  <a16:creationId xmlns:a16="http://schemas.microsoft.com/office/drawing/2014/main" xmlns="" id="{00000000-0008-0000-0E00-000072000000}"/>
                </a:ext>
              </a:extLst>
            </xdr:cNvPr>
            <xdr:cNvSpPr/>
          </xdr:nvSpPr>
          <xdr:spPr>
            <a:xfrm>
              <a:off x="169333" y="1301750"/>
              <a:ext cx="952500" cy="952500"/>
            </a:xfrm>
            <a:prstGeom prst="ellipse">
              <a:avLst/>
            </a:prstGeom>
            <a:noFill/>
            <a:ln w="9525" cap="flat" cmpd="sng" algn="ctr">
              <a:solidFill>
                <a:schemeClr val="accent2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2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/>
            </a:p>
          </xdr:txBody>
        </xdr:sp>
      </xdr:grp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19640550" y="1552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47</xdr:row>
      <xdr:rowOff>0</xdr:rowOff>
    </xdr:from>
    <xdr:ext cx="297657" cy="304800"/>
    <xdr:sp macro="" textlink="">
      <xdr:nvSpPr>
        <xdr:cNvPr id="4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F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20021550" y="11906250"/>
          <a:ext cx="297657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47</xdr:row>
      <xdr:rowOff>0</xdr:rowOff>
    </xdr:from>
    <xdr:ext cx="304800" cy="304800"/>
    <xdr:sp macro="" textlink="">
      <xdr:nvSpPr>
        <xdr:cNvPr id="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F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19640550" y="1190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47</xdr:row>
      <xdr:rowOff>0</xdr:rowOff>
    </xdr:from>
    <xdr:ext cx="304800" cy="304800"/>
    <xdr:sp macro="" textlink="">
      <xdr:nvSpPr>
        <xdr:cNvPr id="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19640550" y="1190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47</xdr:row>
      <xdr:rowOff>0</xdr:rowOff>
    </xdr:from>
    <xdr:ext cx="297657" cy="304800"/>
    <xdr:sp macro="" textlink="">
      <xdr:nvSpPr>
        <xdr:cNvPr id="7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F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20021550" y="11906250"/>
          <a:ext cx="297657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47</xdr:row>
      <xdr:rowOff>0</xdr:rowOff>
    </xdr:from>
    <xdr:ext cx="304800" cy="304800"/>
    <xdr:sp macro="" textlink="">
      <xdr:nvSpPr>
        <xdr:cNvPr id="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F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19640550" y="1190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54</xdr:col>
      <xdr:colOff>0</xdr:colOff>
      <xdr:row>4</xdr:row>
      <xdr:rowOff>0</xdr:rowOff>
    </xdr:from>
    <xdr:ext cx="304800" cy="304800"/>
    <xdr:sp macro="" textlink="">
      <xdr:nvSpPr>
        <xdr:cNvPr id="3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25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54</xdr:col>
      <xdr:colOff>0</xdr:colOff>
      <xdr:row>4</xdr:row>
      <xdr:rowOff>0</xdr:rowOff>
    </xdr:from>
    <xdr:ext cx="304800" cy="304800"/>
    <xdr:sp macro="" textlink="">
      <xdr:nvSpPr>
        <xdr:cNvPr id="3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26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54</xdr:col>
      <xdr:colOff>0</xdr:colOff>
      <xdr:row>4</xdr:row>
      <xdr:rowOff>0</xdr:rowOff>
    </xdr:from>
    <xdr:ext cx="304800" cy="304800"/>
    <xdr:sp macro="" textlink="">
      <xdr:nvSpPr>
        <xdr:cNvPr id="3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27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54</xdr:col>
      <xdr:colOff>0</xdr:colOff>
      <xdr:row>4</xdr:row>
      <xdr:rowOff>0</xdr:rowOff>
    </xdr:from>
    <xdr:ext cx="304800" cy="304800"/>
    <xdr:sp macro="" textlink="">
      <xdr:nvSpPr>
        <xdr:cNvPr id="40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28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54</xdr:col>
      <xdr:colOff>0</xdr:colOff>
      <xdr:row>4</xdr:row>
      <xdr:rowOff>0</xdr:rowOff>
    </xdr:from>
    <xdr:ext cx="304800" cy="304800"/>
    <xdr:sp macro="" textlink="">
      <xdr:nvSpPr>
        <xdr:cNvPr id="4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29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54</xdr:col>
      <xdr:colOff>0</xdr:colOff>
      <xdr:row>4</xdr:row>
      <xdr:rowOff>0</xdr:rowOff>
    </xdr:from>
    <xdr:ext cx="304800" cy="304800"/>
    <xdr:sp macro="" textlink="">
      <xdr:nvSpPr>
        <xdr:cNvPr id="4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2A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54</xdr:col>
      <xdr:colOff>0</xdr:colOff>
      <xdr:row>4</xdr:row>
      <xdr:rowOff>0</xdr:rowOff>
    </xdr:from>
    <xdr:ext cx="304800" cy="304800"/>
    <xdr:sp macro="" textlink="">
      <xdr:nvSpPr>
        <xdr:cNvPr id="4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2B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54</xdr:col>
      <xdr:colOff>0</xdr:colOff>
      <xdr:row>4</xdr:row>
      <xdr:rowOff>0</xdr:rowOff>
    </xdr:from>
    <xdr:ext cx="304800" cy="304800"/>
    <xdr:sp macro="" textlink="">
      <xdr:nvSpPr>
        <xdr:cNvPr id="4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2C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54</xdr:col>
      <xdr:colOff>0</xdr:colOff>
      <xdr:row>4</xdr:row>
      <xdr:rowOff>0</xdr:rowOff>
    </xdr:from>
    <xdr:ext cx="304800" cy="304800"/>
    <xdr:sp macro="" textlink="">
      <xdr:nvSpPr>
        <xdr:cNvPr id="4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2D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54</xdr:col>
      <xdr:colOff>0</xdr:colOff>
      <xdr:row>4</xdr:row>
      <xdr:rowOff>0</xdr:rowOff>
    </xdr:from>
    <xdr:ext cx="304800" cy="304800"/>
    <xdr:sp macro="" textlink="">
      <xdr:nvSpPr>
        <xdr:cNvPr id="4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2E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54</xdr:col>
      <xdr:colOff>0</xdr:colOff>
      <xdr:row>4</xdr:row>
      <xdr:rowOff>0</xdr:rowOff>
    </xdr:from>
    <xdr:ext cx="304800" cy="304800"/>
    <xdr:sp macro="" textlink="">
      <xdr:nvSpPr>
        <xdr:cNvPr id="4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2F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54</xdr:col>
      <xdr:colOff>0</xdr:colOff>
      <xdr:row>4</xdr:row>
      <xdr:rowOff>0</xdr:rowOff>
    </xdr:from>
    <xdr:ext cx="304800" cy="304800"/>
    <xdr:sp macro="" textlink="">
      <xdr:nvSpPr>
        <xdr:cNvPr id="4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30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8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53000000}"/>
            </a:ext>
          </a:extLst>
        </xdr:cNvPr>
        <xdr:cNvSpPr>
          <a:spLocks noChangeAspect="1" noChangeArrowheads="1"/>
        </xdr:cNvSpPr>
      </xdr:nvSpPr>
      <xdr:spPr bwMode="auto">
        <a:xfrm>
          <a:off x="18107025" y="1552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5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36000000}"/>
            </a:ext>
          </a:extLst>
        </xdr:cNvPr>
        <xdr:cNvSpPr>
          <a:spLocks noChangeAspect="1" noChangeArrowheads="1"/>
        </xdr:cNvSpPr>
      </xdr:nvSpPr>
      <xdr:spPr bwMode="auto">
        <a:xfrm>
          <a:off x="20021550" y="225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54</xdr:col>
      <xdr:colOff>0</xdr:colOff>
      <xdr:row>47</xdr:row>
      <xdr:rowOff>0</xdr:rowOff>
    </xdr:from>
    <xdr:ext cx="297657" cy="304800"/>
    <xdr:sp macro="" textlink="">
      <xdr:nvSpPr>
        <xdr:cNvPr id="55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F00-000037000000}"/>
            </a:ext>
          </a:extLst>
        </xdr:cNvPr>
        <xdr:cNvSpPr>
          <a:spLocks noChangeAspect="1" noChangeArrowheads="1"/>
        </xdr:cNvSpPr>
      </xdr:nvSpPr>
      <xdr:spPr bwMode="auto">
        <a:xfrm>
          <a:off x="23869650" y="11677650"/>
          <a:ext cx="297657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47</xdr:row>
      <xdr:rowOff>0</xdr:rowOff>
    </xdr:from>
    <xdr:ext cx="304800" cy="304800"/>
    <xdr:sp macro="" textlink="">
      <xdr:nvSpPr>
        <xdr:cNvPr id="5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F00-000038000000}"/>
            </a:ext>
          </a:extLst>
        </xdr:cNvPr>
        <xdr:cNvSpPr>
          <a:spLocks noChangeAspect="1" noChangeArrowheads="1"/>
        </xdr:cNvSpPr>
      </xdr:nvSpPr>
      <xdr:spPr bwMode="auto">
        <a:xfrm>
          <a:off x="20021550" y="1167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47</xdr:row>
      <xdr:rowOff>0</xdr:rowOff>
    </xdr:from>
    <xdr:ext cx="304800" cy="304800"/>
    <xdr:sp macro="" textlink="">
      <xdr:nvSpPr>
        <xdr:cNvPr id="8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54000000}"/>
            </a:ext>
          </a:extLst>
        </xdr:cNvPr>
        <xdr:cNvSpPr>
          <a:spLocks noChangeAspect="1" noChangeArrowheads="1"/>
        </xdr:cNvSpPr>
      </xdr:nvSpPr>
      <xdr:spPr bwMode="auto">
        <a:xfrm>
          <a:off x="20021550" y="1167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54</xdr:col>
      <xdr:colOff>0</xdr:colOff>
      <xdr:row>47</xdr:row>
      <xdr:rowOff>0</xdr:rowOff>
    </xdr:from>
    <xdr:ext cx="297657" cy="304800"/>
    <xdr:sp macro="" textlink="">
      <xdr:nvSpPr>
        <xdr:cNvPr id="85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F00-000055000000}"/>
            </a:ext>
          </a:extLst>
        </xdr:cNvPr>
        <xdr:cNvSpPr>
          <a:spLocks noChangeAspect="1" noChangeArrowheads="1"/>
        </xdr:cNvSpPr>
      </xdr:nvSpPr>
      <xdr:spPr bwMode="auto">
        <a:xfrm>
          <a:off x="23869650" y="11677650"/>
          <a:ext cx="297657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47</xdr:row>
      <xdr:rowOff>0</xdr:rowOff>
    </xdr:from>
    <xdr:ext cx="304800" cy="304800"/>
    <xdr:sp macro="" textlink="">
      <xdr:nvSpPr>
        <xdr:cNvPr id="8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F00-000056000000}"/>
            </a:ext>
          </a:extLst>
        </xdr:cNvPr>
        <xdr:cNvSpPr>
          <a:spLocks noChangeAspect="1" noChangeArrowheads="1"/>
        </xdr:cNvSpPr>
      </xdr:nvSpPr>
      <xdr:spPr bwMode="auto">
        <a:xfrm>
          <a:off x="20021550" y="1167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8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57000000}"/>
            </a:ext>
          </a:extLst>
        </xdr:cNvPr>
        <xdr:cNvSpPr>
          <a:spLocks noChangeAspect="1" noChangeArrowheads="1"/>
        </xdr:cNvSpPr>
      </xdr:nvSpPr>
      <xdr:spPr bwMode="auto">
        <a:xfrm>
          <a:off x="20021550" y="225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11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72000000}"/>
            </a:ext>
          </a:extLst>
        </xdr:cNvPr>
        <xdr:cNvSpPr>
          <a:spLocks noChangeAspect="1" noChangeArrowheads="1"/>
        </xdr:cNvSpPr>
      </xdr:nvSpPr>
      <xdr:spPr bwMode="auto">
        <a:xfrm>
          <a:off x="19640550" y="231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47</xdr:row>
      <xdr:rowOff>0</xdr:rowOff>
    </xdr:from>
    <xdr:ext cx="304800" cy="304800"/>
    <xdr:sp macro="" textlink="">
      <xdr:nvSpPr>
        <xdr:cNvPr id="11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F00-000073000000}"/>
            </a:ext>
          </a:extLst>
        </xdr:cNvPr>
        <xdr:cNvSpPr>
          <a:spLocks noChangeAspect="1" noChangeArrowheads="1"/>
        </xdr:cNvSpPr>
      </xdr:nvSpPr>
      <xdr:spPr bwMode="auto">
        <a:xfrm>
          <a:off x="19640550" y="1143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47</xdr:row>
      <xdr:rowOff>0</xdr:rowOff>
    </xdr:from>
    <xdr:ext cx="304800" cy="304800"/>
    <xdr:sp macro="" textlink="">
      <xdr:nvSpPr>
        <xdr:cNvPr id="11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74000000}"/>
            </a:ext>
          </a:extLst>
        </xdr:cNvPr>
        <xdr:cNvSpPr>
          <a:spLocks noChangeAspect="1" noChangeArrowheads="1"/>
        </xdr:cNvSpPr>
      </xdr:nvSpPr>
      <xdr:spPr bwMode="auto">
        <a:xfrm>
          <a:off x="19640550" y="1143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47</xdr:row>
      <xdr:rowOff>0</xdr:rowOff>
    </xdr:from>
    <xdr:ext cx="304800" cy="304800"/>
    <xdr:sp macro="" textlink="">
      <xdr:nvSpPr>
        <xdr:cNvPr id="117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F00-000075000000}"/>
            </a:ext>
          </a:extLst>
        </xdr:cNvPr>
        <xdr:cNvSpPr>
          <a:spLocks noChangeAspect="1" noChangeArrowheads="1"/>
        </xdr:cNvSpPr>
      </xdr:nvSpPr>
      <xdr:spPr bwMode="auto">
        <a:xfrm>
          <a:off x="19640550" y="1143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5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39000000}"/>
            </a:ext>
          </a:extLst>
        </xdr:cNvPr>
        <xdr:cNvSpPr>
          <a:spLocks noChangeAspect="1" noChangeArrowheads="1"/>
        </xdr:cNvSpPr>
      </xdr:nvSpPr>
      <xdr:spPr bwMode="auto">
        <a:xfrm>
          <a:off x="142589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47</xdr:row>
      <xdr:rowOff>0</xdr:rowOff>
    </xdr:from>
    <xdr:ext cx="304800" cy="304800"/>
    <xdr:sp macro="" textlink="">
      <xdr:nvSpPr>
        <xdr:cNvPr id="5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F00-00003A000000}"/>
            </a:ext>
          </a:extLst>
        </xdr:cNvPr>
        <xdr:cNvSpPr>
          <a:spLocks noChangeAspect="1" noChangeArrowheads="1"/>
        </xdr:cNvSpPr>
      </xdr:nvSpPr>
      <xdr:spPr bwMode="auto">
        <a:xfrm>
          <a:off x="14258925" y="1072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47</xdr:row>
      <xdr:rowOff>0</xdr:rowOff>
    </xdr:from>
    <xdr:ext cx="304800" cy="304800"/>
    <xdr:sp macro="" textlink="">
      <xdr:nvSpPr>
        <xdr:cNvPr id="5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3B000000}"/>
            </a:ext>
          </a:extLst>
        </xdr:cNvPr>
        <xdr:cNvSpPr>
          <a:spLocks noChangeAspect="1" noChangeArrowheads="1"/>
        </xdr:cNvSpPr>
      </xdr:nvSpPr>
      <xdr:spPr bwMode="auto">
        <a:xfrm>
          <a:off x="14258925" y="1072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47</xdr:row>
      <xdr:rowOff>0</xdr:rowOff>
    </xdr:from>
    <xdr:ext cx="304800" cy="304800"/>
    <xdr:sp macro="" textlink="">
      <xdr:nvSpPr>
        <xdr:cNvPr id="6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F00-00003C000000}"/>
            </a:ext>
          </a:extLst>
        </xdr:cNvPr>
        <xdr:cNvSpPr>
          <a:spLocks noChangeAspect="1" noChangeArrowheads="1"/>
        </xdr:cNvSpPr>
      </xdr:nvSpPr>
      <xdr:spPr bwMode="auto">
        <a:xfrm>
          <a:off x="14258925" y="1072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6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3D000000}"/>
            </a:ext>
          </a:extLst>
        </xdr:cNvPr>
        <xdr:cNvSpPr>
          <a:spLocks noChangeAspect="1" noChangeArrowheads="1"/>
        </xdr:cNvSpPr>
      </xdr:nvSpPr>
      <xdr:spPr bwMode="auto">
        <a:xfrm>
          <a:off x="142589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47</xdr:row>
      <xdr:rowOff>0</xdr:rowOff>
    </xdr:from>
    <xdr:ext cx="304800" cy="304800"/>
    <xdr:sp macro="" textlink="">
      <xdr:nvSpPr>
        <xdr:cNvPr id="6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F00-00003E000000}"/>
            </a:ext>
          </a:extLst>
        </xdr:cNvPr>
        <xdr:cNvSpPr>
          <a:spLocks noChangeAspect="1" noChangeArrowheads="1"/>
        </xdr:cNvSpPr>
      </xdr:nvSpPr>
      <xdr:spPr bwMode="auto">
        <a:xfrm>
          <a:off x="14258925" y="1072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47</xdr:row>
      <xdr:rowOff>0</xdr:rowOff>
    </xdr:from>
    <xdr:ext cx="304800" cy="304800"/>
    <xdr:sp macro="" textlink="">
      <xdr:nvSpPr>
        <xdr:cNvPr id="6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3F000000}"/>
            </a:ext>
          </a:extLst>
        </xdr:cNvPr>
        <xdr:cNvSpPr>
          <a:spLocks noChangeAspect="1" noChangeArrowheads="1"/>
        </xdr:cNvSpPr>
      </xdr:nvSpPr>
      <xdr:spPr bwMode="auto">
        <a:xfrm>
          <a:off x="14258925" y="1072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47</xdr:row>
      <xdr:rowOff>0</xdr:rowOff>
    </xdr:from>
    <xdr:ext cx="304800" cy="304800"/>
    <xdr:sp macro="" textlink="">
      <xdr:nvSpPr>
        <xdr:cNvPr id="67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F00-000043000000}"/>
            </a:ext>
          </a:extLst>
        </xdr:cNvPr>
        <xdr:cNvSpPr>
          <a:spLocks noChangeAspect="1" noChangeArrowheads="1"/>
        </xdr:cNvSpPr>
      </xdr:nvSpPr>
      <xdr:spPr bwMode="auto">
        <a:xfrm>
          <a:off x="14258925" y="1072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49</xdr:col>
      <xdr:colOff>0</xdr:colOff>
      <xdr:row>4</xdr:row>
      <xdr:rowOff>0</xdr:rowOff>
    </xdr:from>
    <xdr:ext cx="304800" cy="304800"/>
    <xdr:sp macro="" textlink="">
      <xdr:nvSpPr>
        <xdr:cNvPr id="6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41000000}"/>
            </a:ext>
          </a:extLst>
        </xdr:cNvPr>
        <xdr:cNvSpPr>
          <a:spLocks noChangeAspect="1" noChangeArrowheads="1"/>
        </xdr:cNvSpPr>
      </xdr:nvSpPr>
      <xdr:spPr bwMode="auto">
        <a:xfrm>
          <a:off x="150685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50</xdr:col>
      <xdr:colOff>0</xdr:colOff>
      <xdr:row>47</xdr:row>
      <xdr:rowOff>0</xdr:rowOff>
    </xdr:from>
    <xdr:ext cx="297657" cy="304800"/>
    <xdr:sp macro="" textlink="">
      <xdr:nvSpPr>
        <xdr:cNvPr id="66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F00-000042000000}"/>
            </a:ext>
          </a:extLst>
        </xdr:cNvPr>
        <xdr:cNvSpPr>
          <a:spLocks noChangeAspect="1" noChangeArrowheads="1"/>
        </xdr:cNvSpPr>
      </xdr:nvSpPr>
      <xdr:spPr bwMode="auto">
        <a:xfrm>
          <a:off x="18583275" y="10753725"/>
          <a:ext cx="297657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49</xdr:col>
      <xdr:colOff>0</xdr:colOff>
      <xdr:row>47</xdr:row>
      <xdr:rowOff>0</xdr:rowOff>
    </xdr:from>
    <xdr:ext cx="304800" cy="304800"/>
    <xdr:sp macro="" textlink="">
      <xdr:nvSpPr>
        <xdr:cNvPr id="71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F00-000047000000}"/>
            </a:ext>
          </a:extLst>
        </xdr:cNvPr>
        <xdr:cNvSpPr>
          <a:spLocks noChangeAspect="1" noChangeArrowheads="1"/>
        </xdr:cNvSpPr>
      </xdr:nvSpPr>
      <xdr:spPr bwMode="auto">
        <a:xfrm>
          <a:off x="15068550" y="1075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49</xdr:col>
      <xdr:colOff>0</xdr:colOff>
      <xdr:row>47</xdr:row>
      <xdr:rowOff>0</xdr:rowOff>
    </xdr:from>
    <xdr:ext cx="304800" cy="304800"/>
    <xdr:sp macro="" textlink="">
      <xdr:nvSpPr>
        <xdr:cNvPr id="7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48000000}"/>
            </a:ext>
          </a:extLst>
        </xdr:cNvPr>
        <xdr:cNvSpPr>
          <a:spLocks noChangeAspect="1" noChangeArrowheads="1"/>
        </xdr:cNvSpPr>
      </xdr:nvSpPr>
      <xdr:spPr bwMode="auto">
        <a:xfrm>
          <a:off x="15068550" y="1075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50</xdr:col>
      <xdr:colOff>0</xdr:colOff>
      <xdr:row>47</xdr:row>
      <xdr:rowOff>0</xdr:rowOff>
    </xdr:from>
    <xdr:ext cx="297657" cy="304800"/>
    <xdr:sp macro="" textlink="">
      <xdr:nvSpPr>
        <xdr:cNvPr id="73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F00-000049000000}"/>
            </a:ext>
          </a:extLst>
        </xdr:cNvPr>
        <xdr:cNvSpPr>
          <a:spLocks noChangeAspect="1" noChangeArrowheads="1"/>
        </xdr:cNvSpPr>
      </xdr:nvSpPr>
      <xdr:spPr bwMode="auto">
        <a:xfrm>
          <a:off x="18583275" y="10753725"/>
          <a:ext cx="297657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49</xdr:col>
      <xdr:colOff>0</xdr:colOff>
      <xdr:row>47</xdr:row>
      <xdr:rowOff>0</xdr:rowOff>
    </xdr:from>
    <xdr:ext cx="304800" cy="304800"/>
    <xdr:sp macro="" textlink="">
      <xdr:nvSpPr>
        <xdr:cNvPr id="7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F00-00004A000000}"/>
            </a:ext>
          </a:extLst>
        </xdr:cNvPr>
        <xdr:cNvSpPr>
          <a:spLocks noChangeAspect="1" noChangeArrowheads="1"/>
        </xdr:cNvSpPr>
      </xdr:nvSpPr>
      <xdr:spPr bwMode="auto">
        <a:xfrm>
          <a:off x="15068550" y="1075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7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4B000000}"/>
            </a:ext>
          </a:extLst>
        </xdr:cNvPr>
        <xdr:cNvSpPr>
          <a:spLocks noChangeAspect="1" noChangeArrowheads="1"/>
        </xdr:cNvSpPr>
      </xdr:nvSpPr>
      <xdr:spPr bwMode="auto">
        <a:xfrm>
          <a:off x="198024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7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4C000000}"/>
            </a:ext>
          </a:extLst>
        </xdr:cNvPr>
        <xdr:cNvSpPr>
          <a:spLocks noChangeAspect="1" noChangeArrowheads="1"/>
        </xdr:cNvSpPr>
      </xdr:nvSpPr>
      <xdr:spPr bwMode="auto">
        <a:xfrm>
          <a:off x="198024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7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4D000000}"/>
            </a:ext>
          </a:extLst>
        </xdr:cNvPr>
        <xdr:cNvSpPr>
          <a:spLocks noChangeAspect="1" noChangeArrowheads="1"/>
        </xdr:cNvSpPr>
      </xdr:nvSpPr>
      <xdr:spPr bwMode="auto">
        <a:xfrm>
          <a:off x="198024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7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4E000000}"/>
            </a:ext>
          </a:extLst>
        </xdr:cNvPr>
        <xdr:cNvSpPr>
          <a:spLocks noChangeAspect="1" noChangeArrowheads="1"/>
        </xdr:cNvSpPr>
      </xdr:nvSpPr>
      <xdr:spPr bwMode="auto">
        <a:xfrm>
          <a:off x="198024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7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4F000000}"/>
            </a:ext>
          </a:extLst>
        </xdr:cNvPr>
        <xdr:cNvSpPr>
          <a:spLocks noChangeAspect="1" noChangeArrowheads="1"/>
        </xdr:cNvSpPr>
      </xdr:nvSpPr>
      <xdr:spPr bwMode="auto">
        <a:xfrm>
          <a:off x="198024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80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50000000}"/>
            </a:ext>
          </a:extLst>
        </xdr:cNvPr>
        <xdr:cNvSpPr>
          <a:spLocks noChangeAspect="1" noChangeArrowheads="1"/>
        </xdr:cNvSpPr>
      </xdr:nvSpPr>
      <xdr:spPr bwMode="auto">
        <a:xfrm>
          <a:off x="198024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8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51000000}"/>
            </a:ext>
          </a:extLst>
        </xdr:cNvPr>
        <xdr:cNvSpPr>
          <a:spLocks noChangeAspect="1" noChangeArrowheads="1"/>
        </xdr:cNvSpPr>
      </xdr:nvSpPr>
      <xdr:spPr bwMode="auto">
        <a:xfrm>
          <a:off x="198024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8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52000000}"/>
            </a:ext>
          </a:extLst>
        </xdr:cNvPr>
        <xdr:cNvSpPr>
          <a:spLocks noChangeAspect="1" noChangeArrowheads="1"/>
        </xdr:cNvSpPr>
      </xdr:nvSpPr>
      <xdr:spPr bwMode="auto">
        <a:xfrm>
          <a:off x="198024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8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58000000}"/>
            </a:ext>
          </a:extLst>
        </xdr:cNvPr>
        <xdr:cNvSpPr>
          <a:spLocks noChangeAspect="1" noChangeArrowheads="1"/>
        </xdr:cNvSpPr>
      </xdr:nvSpPr>
      <xdr:spPr bwMode="auto">
        <a:xfrm>
          <a:off x="198024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8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59000000}"/>
            </a:ext>
          </a:extLst>
        </xdr:cNvPr>
        <xdr:cNvSpPr>
          <a:spLocks noChangeAspect="1" noChangeArrowheads="1"/>
        </xdr:cNvSpPr>
      </xdr:nvSpPr>
      <xdr:spPr bwMode="auto">
        <a:xfrm>
          <a:off x="198024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90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5A000000}"/>
            </a:ext>
          </a:extLst>
        </xdr:cNvPr>
        <xdr:cNvSpPr>
          <a:spLocks noChangeAspect="1" noChangeArrowheads="1"/>
        </xdr:cNvSpPr>
      </xdr:nvSpPr>
      <xdr:spPr bwMode="auto">
        <a:xfrm>
          <a:off x="198024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9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5B000000}"/>
            </a:ext>
          </a:extLst>
        </xdr:cNvPr>
        <xdr:cNvSpPr>
          <a:spLocks noChangeAspect="1" noChangeArrowheads="1"/>
        </xdr:cNvSpPr>
      </xdr:nvSpPr>
      <xdr:spPr bwMode="auto">
        <a:xfrm>
          <a:off x="198024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9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5C000000}"/>
            </a:ext>
          </a:extLst>
        </xdr:cNvPr>
        <xdr:cNvSpPr>
          <a:spLocks noChangeAspect="1" noChangeArrowheads="1"/>
        </xdr:cNvSpPr>
      </xdr:nvSpPr>
      <xdr:spPr bwMode="auto">
        <a:xfrm>
          <a:off x="198024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9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5D000000}"/>
            </a:ext>
          </a:extLst>
        </xdr:cNvPr>
        <xdr:cNvSpPr>
          <a:spLocks noChangeAspect="1" noChangeArrowheads="1"/>
        </xdr:cNvSpPr>
      </xdr:nvSpPr>
      <xdr:spPr bwMode="auto">
        <a:xfrm>
          <a:off x="198024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9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5E000000}"/>
            </a:ext>
          </a:extLst>
        </xdr:cNvPr>
        <xdr:cNvSpPr>
          <a:spLocks noChangeAspect="1" noChangeArrowheads="1"/>
        </xdr:cNvSpPr>
      </xdr:nvSpPr>
      <xdr:spPr bwMode="auto">
        <a:xfrm>
          <a:off x="198024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9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5F000000}"/>
            </a:ext>
          </a:extLst>
        </xdr:cNvPr>
        <xdr:cNvSpPr>
          <a:spLocks noChangeAspect="1" noChangeArrowheads="1"/>
        </xdr:cNvSpPr>
      </xdr:nvSpPr>
      <xdr:spPr bwMode="auto">
        <a:xfrm>
          <a:off x="198024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12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7A000000}"/>
            </a:ext>
          </a:extLst>
        </xdr:cNvPr>
        <xdr:cNvSpPr>
          <a:spLocks noChangeAspect="1" noChangeArrowheads="1"/>
        </xdr:cNvSpPr>
      </xdr:nvSpPr>
      <xdr:spPr bwMode="auto">
        <a:xfrm>
          <a:off x="198024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12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7B000000}"/>
            </a:ext>
          </a:extLst>
        </xdr:cNvPr>
        <xdr:cNvSpPr>
          <a:spLocks noChangeAspect="1" noChangeArrowheads="1"/>
        </xdr:cNvSpPr>
      </xdr:nvSpPr>
      <xdr:spPr bwMode="auto">
        <a:xfrm>
          <a:off x="198024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12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7C000000}"/>
            </a:ext>
          </a:extLst>
        </xdr:cNvPr>
        <xdr:cNvSpPr>
          <a:spLocks noChangeAspect="1" noChangeArrowheads="1"/>
        </xdr:cNvSpPr>
      </xdr:nvSpPr>
      <xdr:spPr bwMode="auto">
        <a:xfrm>
          <a:off x="198024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12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7D000000}"/>
            </a:ext>
          </a:extLst>
        </xdr:cNvPr>
        <xdr:cNvSpPr>
          <a:spLocks noChangeAspect="1" noChangeArrowheads="1"/>
        </xdr:cNvSpPr>
      </xdr:nvSpPr>
      <xdr:spPr bwMode="auto">
        <a:xfrm>
          <a:off x="198024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50</xdr:col>
      <xdr:colOff>0</xdr:colOff>
      <xdr:row>4</xdr:row>
      <xdr:rowOff>0</xdr:rowOff>
    </xdr:from>
    <xdr:ext cx="304800" cy="304800"/>
    <xdr:sp macro="" textlink="">
      <xdr:nvSpPr>
        <xdr:cNvPr id="12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7E000000}"/>
            </a:ext>
          </a:extLst>
        </xdr:cNvPr>
        <xdr:cNvSpPr>
          <a:spLocks noChangeAspect="1" noChangeArrowheads="1"/>
        </xdr:cNvSpPr>
      </xdr:nvSpPr>
      <xdr:spPr bwMode="auto">
        <a:xfrm>
          <a:off x="185832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51</xdr:col>
      <xdr:colOff>0</xdr:colOff>
      <xdr:row>47</xdr:row>
      <xdr:rowOff>0</xdr:rowOff>
    </xdr:from>
    <xdr:ext cx="297657" cy="304800"/>
    <xdr:sp macro="" textlink="">
      <xdr:nvSpPr>
        <xdr:cNvPr id="127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F00-00007F000000}"/>
            </a:ext>
          </a:extLst>
        </xdr:cNvPr>
        <xdr:cNvSpPr>
          <a:spLocks noChangeAspect="1" noChangeArrowheads="1"/>
        </xdr:cNvSpPr>
      </xdr:nvSpPr>
      <xdr:spPr bwMode="auto">
        <a:xfrm>
          <a:off x="19192875" y="10753725"/>
          <a:ext cx="297657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50</xdr:col>
      <xdr:colOff>0</xdr:colOff>
      <xdr:row>47</xdr:row>
      <xdr:rowOff>0</xdr:rowOff>
    </xdr:from>
    <xdr:ext cx="304800" cy="304800"/>
    <xdr:sp macro="" textlink="">
      <xdr:nvSpPr>
        <xdr:cNvPr id="12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F00-000080000000}"/>
            </a:ext>
          </a:extLst>
        </xdr:cNvPr>
        <xdr:cNvSpPr>
          <a:spLocks noChangeAspect="1" noChangeArrowheads="1"/>
        </xdr:cNvSpPr>
      </xdr:nvSpPr>
      <xdr:spPr bwMode="auto">
        <a:xfrm>
          <a:off x="18583275" y="1075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50</xdr:col>
      <xdr:colOff>0</xdr:colOff>
      <xdr:row>47</xdr:row>
      <xdr:rowOff>0</xdr:rowOff>
    </xdr:from>
    <xdr:ext cx="304800" cy="304800"/>
    <xdr:sp macro="" textlink="">
      <xdr:nvSpPr>
        <xdr:cNvPr id="12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81000000}"/>
            </a:ext>
          </a:extLst>
        </xdr:cNvPr>
        <xdr:cNvSpPr>
          <a:spLocks noChangeAspect="1" noChangeArrowheads="1"/>
        </xdr:cNvSpPr>
      </xdr:nvSpPr>
      <xdr:spPr bwMode="auto">
        <a:xfrm>
          <a:off x="18583275" y="1075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51</xdr:col>
      <xdr:colOff>0</xdr:colOff>
      <xdr:row>47</xdr:row>
      <xdr:rowOff>0</xdr:rowOff>
    </xdr:from>
    <xdr:ext cx="297657" cy="304800"/>
    <xdr:sp macro="" textlink="">
      <xdr:nvSpPr>
        <xdr:cNvPr id="130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F00-000082000000}"/>
            </a:ext>
          </a:extLst>
        </xdr:cNvPr>
        <xdr:cNvSpPr>
          <a:spLocks noChangeAspect="1" noChangeArrowheads="1"/>
        </xdr:cNvSpPr>
      </xdr:nvSpPr>
      <xdr:spPr bwMode="auto">
        <a:xfrm>
          <a:off x="19192875" y="10753725"/>
          <a:ext cx="297657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50</xdr:col>
      <xdr:colOff>0</xdr:colOff>
      <xdr:row>47</xdr:row>
      <xdr:rowOff>0</xdr:rowOff>
    </xdr:from>
    <xdr:ext cx="304800" cy="304800"/>
    <xdr:sp macro="" textlink="">
      <xdr:nvSpPr>
        <xdr:cNvPr id="131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F00-000083000000}"/>
            </a:ext>
          </a:extLst>
        </xdr:cNvPr>
        <xdr:cNvSpPr>
          <a:spLocks noChangeAspect="1" noChangeArrowheads="1"/>
        </xdr:cNvSpPr>
      </xdr:nvSpPr>
      <xdr:spPr bwMode="auto">
        <a:xfrm>
          <a:off x="18583275" y="1075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50</xdr:col>
      <xdr:colOff>0</xdr:colOff>
      <xdr:row>4</xdr:row>
      <xdr:rowOff>0</xdr:rowOff>
    </xdr:from>
    <xdr:ext cx="304800" cy="304800"/>
    <xdr:sp macro="" textlink="">
      <xdr:nvSpPr>
        <xdr:cNvPr id="13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84000000}"/>
            </a:ext>
          </a:extLst>
        </xdr:cNvPr>
        <xdr:cNvSpPr>
          <a:spLocks noChangeAspect="1" noChangeArrowheads="1"/>
        </xdr:cNvSpPr>
      </xdr:nvSpPr>
      <xdr:spPr bwMode="auto">
        <a:xfrm>
          <a:off x="185832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49</xdr:col>
      <xdr:colOff>0</xdr:colOff>
      <xdr:row>4</xdr:row>
      <xdr:rowOff>0</xdr:rowOff>
    </xdr:from>
    <xdr:ext cx="304800" cy="304800"/>
    <xdr:sp macro="" textlink="">
      <xdr:nvSpPr>
        <xdr:cNvPr id="13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85000000}"/>
            </a:ext>
          </a:extLst>
        </xdr:cNvPr>
        <xdr:cNvSpPr>
          <a:spLocks noChangeAspect="1" noChangeArrowheads="1"/>
        </xdr:cNvSpPr>
      </xdr:nvSpPr>
      <xdr:spPr bwMode="auto">
        <a:xfrm>
          <a:off x="150685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49</xdr:col>
      <xdr:colOff>0</xdr:colOff>
      <xdr:row>47</xdr:row>
      <xdr:rowOff>0</xdr:rowOff>
    </xdr:from>
    <xdr:ext cx="304800" cy="304800"/>
    <xdr:sp macro="" textlink="">
      <xdr:nvSpPr>
        <xdr:cNvPr id="13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F00-000086000000}"/>
            </a:ext>
          </a:extLst>
        </xdr:cNvPr>
        <xdr:cNvSpPr>
          <a:spLocks noChangeAspect="1" noChangeArrowheads="1"/>
        </xdr:cNvSpPr>
      </xdr:nvSpPr>
      <xdr:spPr bwMode="auto">
        <a:xfrm>
          <a:off x="15068550" y="1075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49</xdr:col>
      <xdr:colOff>0</xdr:colOff>
      <xdr:row>47</xdr:row>
      <xdr:rowOff>0</xdr:rowOff>
    </xdr:from>
    <xdr:ext cx="304800" cy="304800"/>
    <xdr:sp macro="" textlink="">
      <xdr:nvSpPr>
        <xdr:cNvPr id="13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87000000}"/>
            </a:ext>
          </a:extLst>
        </xdr:cNvPr>
        <xdr:cNvSpPr>
          <a:spLocks noChangeAspect="1" noChangeArrowheads="1"/>
        </xdr:cNvSpPr>
      </xdr:nvSpPr>
      <xdr:spPr bwMode="auto">
        <a:xfrm>
          <a:off x="15068550" y="1075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49</xdr:col>
      <xdr:colOff>0</xdr:colOff>
      <xdr:row>47</xdr:row>
      <xdr:rowOff>0</xdr:rowOff>
    </xdr:from>
    <xdr:ext cx="304800" cy="304800"/>
    <xdr:sp macro="" textlink="">
      <xdr:nvSpPr>
        <xdr:cNvPr id="13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F00-000088000000}"/>
            </a:ext>
          </a:extLst>
        </xdr:cNvPr>
        <xdr:cNvSpPr>
          <a:spLocks noChangeAspect="1" noChangeArrowheads="1"/>
        </xdr:cNvSpPr>
      </xdr:nvSpPr>
      <xdr:spPr bwMode="auto">
        <a:xfrm>
          <a:off x="15068550" y="1075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50</xdr:col>
      <xdr:colOff>0</xdr:colOff>
      <xdr:row>4</xdr:row>
      <xdr:rowOff>0</xdr:rowOff>
    </xdr:from>
    <xdr:ext cx="304800" cy="304800"/>
    <xdr:sp macro="" textlink="">
      <xdr:nvSpPr>
        <xdr:cNvPr id="16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A2000000}"/>
            </a:ext>
          </a:extLst>
        </xdr:cNvPr>
        <xdr:cNvSpPr>
          <a:spLocks noChangeAspect="1" noChangeArrowheads="1"/>
        </xdr:cNvSpPr>
      </xdr:nvSpPr>
      <xdr:spPr bwMode="auto">
        <a:xfrm>
          <a:off x="155829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51</xdr:col>
      <xdr:colOff>0</xdr:colOff>
      <xdr:row>47</xdr:row>
      <xdr:rowOff>0</xdr:rowOff>
    </xdr:from>
    <xdr:ext cx="297657" cy="304800"/>
    <xdr:sp macro="" textlink="">
      <xdr:nvSpPr>
        <xdr:cNvPr id="163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F00-0000A3000000}"/>
            </a:ext>
          </a:extLst>
        </xdr:cNvPr>
        <xdr:cNvSpPr>
          <a:spLocks noChangeAspect="1" noChangeArrowheads="1"/>
        </xdr:cNvSpPr>
      </xdr:nvSpPr>
      <xdr:spPr bwMode="auto">
        <a:xfrm>
          <a:off x="19097625" y="10753725"/>
          <a:ext cx="297657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50</xdr:col>
      <xdr:colOff>0</xdr:colOff>
      <xdr:row>47</xdr:row>
      <xdr:rowOff>0</xdr:rowOff>
    </xdr:from>
    <xdr:ext cx="304800" cy="304800"/>
    <xdr:sp macro="" textlink="">
      <xdr:nvSpPr>
        <xdr:cNvPr id="16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F00-0000A4000000}"/>
            </a:ext>
          </a:extLst>
        </xdr:cNvPr>
        <xdr:cNvSpPr>
          <a:spLocks noChangeAspect="1" noChangeArrowheads="1"/>
        </xdr:cNvSpPr>
      </xdr:nvSpPr>
      <xdr:spPr bwMode="auto">
        <a:xfrm>
          <a:off x="15582900" y="1075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50</xdr:col>
      <xdr:colOff>0</xdr:colOff>
      <xdr:row>47</xdr:row>
      <xdr:rowOff>0</xdr:rowOff>
    </xdr:from>
    <xdr:ext cx="304800" cy="304800"/>
    <xdr:sp macro="" textlink="">
      <xdr:nvSpPr>
        <xdr:cNvPr id="16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A5000000}"/>
            </a:ext>
          </a:extLst>
        </xdr:cNvPr>
        <xdr:cNvSpPr>
          <a:spLocks noChangeAspect="1" noChangeArrowheads="1"/>
        </xdr:cNvSpPr>
      </xdr:nvSpPr>
      <xdr:spPr bwMode="auto">
        <a:xfrm>
          <a:off x="15582900" y="1075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51</xdr:col>
      <xdr:colOff>0</xdr:colOff>
      <xdr:row>47</xdr:row>
      <xdr:rowOff>0</xdr:rowOff>
    </xdr:from>
    <xdr:ext cx="297657" cy="304800"/>
    <xdr:sp macro="" textlink="">
      <xdr:nvSpPr>
        <xdr:cNvPr id="166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F00-0000A6000000}"/>
            </a:ext>
          </a:extLst>
        </xdr:cNvPr>
        <xdr:cNvSpPr>
          <a:spLocks noChangeAspect="1" noChangeArrowheads="1"/>
        </xdr:cNvSpPr>
      </xdr:nvSpPr>
      <xdr:spPr bwMode="auto">
        <a:xfrm>
          <a:off x="19097625" y="10753725"/>
          <a:ext cx="297657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50</xdr:col>
      <xdr:colOff>0</xdr:colOff>
      <xdr:row>47</xdr:row>
      <xdr:rowOff>0</xdr:rowOff>
    </xdr:from>
    <xdr:ext cx="304800" cy="304800"/>
    <xdr:sp macro="" textlink="">
      <xdr:nvSpPr>
        <xdr:cNvPr id="167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F00-0000A7000000}"/>
            </a:ext>
          </a:extLst>
        </xdr:cNvPr>
        <xdr:cNvSpPr>
          <a:spLocks noChangeAspect="1" noChangeArrowheads="1"/>
        </xdr:cNvSpPr>
      </xdr:nvSpPr>
      <xdr:spPr bwMode="auto">
        <a:xfrm>
          <a:off x="15582900" y="1075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16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A8000000}"/>
            </a:ext>
          </a:extLst>
        </xdr:cNvPr>
        <xdr:cNvSpPr>
          <a:spLocks noChangeAspect="1" noChangeArrowheads="1"/>
        </xdr:cNvSpPr>
      </xdr:nvSpPr>
      <xdr:spPr bwMode="auto">
        <a:xfrm>
          <a:off x="203168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16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A9000000}"/>
            </a:ext>
          </a:extLst>
        </xdr:cNvPr>
        <xdr:cNvSpPr>
          <a:spLocks noChangeAspect="1" noChangeArrowheads="1"/>
        </xdr:cNvSpPr>
      </xdr:nvSpPr>
      <xdr:spPr bwMode="auto">
        <a:xfrm>
          <a:off x="203168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170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AA000000}"/>
            </a:ext>
          </a:extLst>
        </xdr:cNvPr>
        <xdr:cNvSpPr>
          <a:spLocks noChangeAspect="1" noChangeArrowheads="1"/>
        </xdr:cNvSpPr>
      </xdr:nvSpPr>
      <xdr:spPr bwMode="auto">
        <a:xfrm>
          <a:off x="203168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17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AB000000}"/>
            </a:ext>
          </a:extLst>
        </xdr:cNvPr>
        <xdr:cNvSpPr>
          <a:spLocks noChangeAspect="1" noChangeArrowheads="1"/>
        </xdr:cNvSpPr>
      </xdr:nvSpPr>
      <xdr:spPr bwMode="auto">
        <a:xfrm>
          <a:off x="203168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17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AC000000}"/>
            </a:ext>
          </a:extLst>
        </xdr:cNvPr>
        <xdr:cNvSpPr>
          <a:spLocks noChangeAspect="1" noChangeArrowheads="1"/>
        </xdr:cNvSpPr>
      </xdr:nvSpPr>
      <xdr:spPr bwMode="auto">
        <a:xfrm>
          <a:off x="203168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17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AD000000}"/>
            </a:ext>
          </a:extLst>
        </xdr:cNvPr>
        <xdr:cNvSpPr>
          <a:spLocks noChangeAspect="1" noChangeArrowheads="1"/>
        </xdr:cNvSpPr>
      </xdr:nvSpPr>
      <xdr:spPr bwMode="auto">
        <a:xfrm>
          <a:off x="203168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17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AE000000}"/>
            </a:ext>
          </a:extLst>
        </xdr:cNvPr>
        <xdr:cNvSpPr>
          <a:spLocks noChangeAspect="1" noChangeArrowheads="1"/>
        </xdr:cNvSpPr>
      </xdr:nvSpPr>
      <xdr:spPr bwMode="auto">
        <a:xfrm>
          <a:off x="203168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17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AF000000}"/>
            </a:ext>
          </a:extLst>
        </xdr:cNvPr>
        <xdr:cNvSpPr>
          <a:spLocks noChangeAspect="1" noChangeArrowheads="1"/>
        </xdr:cNvSpPr>
      </xdr:nvSpPr>
      <xdr:spPr bwMode="auto">
        <a:xfrm>
          <a:off x="203168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17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B0000000}"/>
            </a:ext>
          </a:extLst>
        </xdr:cNvPr>
        <xdr:cNvSpPr>
          <a:spLocks noChangeAspect="1" noChangeArrowheads="1"/>
        </xdr:cNvSpPr>
      </xdr:nvSpPr>
      <xdr:spPr bwMode="auto">
        <a:xfrm>
          <a:off x="203168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17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B1000000}"/>
            </a:ext>
          </a:extLst>
        </xdr:cNvPr>
        <xdr:cNvSpPr>
          <a:spLocks noChangeAspect="1" noChangeArrowheads="1"/>
        </xdr:cNvSpPr>
      </xdr:nvSpPr>
      <xdr:spPr bwMode="auto">
        <a:xfrm>
          <a:off x="203168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17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B2000000}"/>
            </a:ext>
          </a:extLst>
        </xdr:cNvPr>
        <xdr:cNvSpPr>
          <a:spLocks noChangeAspect="1" noChangeArrowheads="1"/>
        </xdr:cNvSpPr>
      </xdr:nvSpPr>
      <xdr:spPr bwMode="auto">
        <a:xfrm>
          <a:off x="203168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17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B3000000}"/>
            </a:ext>
          </a:extLst>
        </xdr:cNvPr>
        <xdr:cNvSpPr>
          <a:spLocks noChangeAspect="1" noChangeArrowheads="1"/>
        </xdr:cNvSpPr>
      </xdr:nvSpPr>
      <xdr:spPr bwMode="auto">
        <a:xfrm>
          <a:off x="203168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180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B4000000}"/>
            </a:ext>
          </a:extLst>
        </xdr:cNvPr>
        <xdr:cNvSpPr>
          <a:spLocks noChangeAspect="1" noChangeArrowheads="1"/>
        </xdr:cNvSpPr>
      </xdr:nvSpPr>
      <xdr:spPr bwMode="auto">
        <a:xfrm>
          <a:off x="203168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18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B5000000}"/>
            </a:ext>
          </a:extLst>
        </xdr:cNvPr>
        <xdr:cNvSpPr>
          <a:spLocks noChangeAspect="1" noChangeArrowheads="1"/>
        </xdr:cNvSpPr>
      </xdr:nvSpPr>
      <xdr:spPr bwMode="auto">
        <a:xfrm>
          <a:off x="203168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18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B6000000}"/>
            </a:ext>
          </a:extLst>
        </xdr:cNvPr>
        <xdr:cNvSpPr>
          <a:spLocks noChangeAspect="1" noChangeArrowheads="1"/>
        </xdr:cNvSpPr>
      </xdr:nvSpPr>
      <xdr:spPr bwMode="auto">
        <a:xfrm>
          <a:off x="203168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18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B7000000}"/>
            </a:ext>
          </a:extLst>
        </xdr:cNvPr>
        <xdr:cNvSpPr>
          <a:spLocks noChangeAspect="1" noChangeArrowheads="1"/>
        </xdr:cNvSpPr>
      </xdr:nvSpPr>
      <xdr:spPr bwMode="auto">
        <a:xfrm>
          <a:off x="203168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18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B8000000}"/>
            </a:ext>
          </a:extLst>
        </xdr:cNvPr>
        <xdr:cNvSpPr>
          <a:spLocks noChangeAspect="1" noChangeArrowheads="1"/>
        </xdr:cNvSpPr>
      </xdr:nvSpPr>
      <xdr:spPr bwMode="auto">
        <a:xfrm>
          <a:off x="203168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18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B9000000}"/>
            </a:ext>
          </a:extLst>
        </xdr:cNvPr>
        <xdr:cNvSpPr>
          <a:spLocks noChangeAspect="1" noChangeArrowheads="1"/>
        </xdr:cNvSpPr>
      </xdr:nvSpPr>
      <xdr:spPr bwMode="auto">
        <a:xfrm>
          <a:off x="203168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18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BA000000}"/>
            </a:ext>
          </a:extLst>
        </xdr:cNvPr>
        <xdr:cNvSpPr>
          <a:spLocks noChangeAspect="1" noChangeArrowheads="1"/>
        </xdr:cNvSpPr>
      </xdr:nvSpPr>
      <xdr:spPr bwMode="auto">
        <a:xfrm>
          <a:off x="203168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18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BB000000}"/>
            </a:ext>
          </a:extLst>
        </xdr:cNvPr>
        <xdr:cNvSpPr>
          <a:spLocks noChangeAspect="1" noChangeArrowheads="1"/>
        </xdr:cNvSpPr>
      </xdr:nvSpPr>
      <xdr:spPr bwMode="auto">
        <a:xfrm>
          <a:off x="203168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51</xdr:col>
      <xdr:colOff>0</xdr:colOff>
      <xdr:row>4</xdr:row>
      <xdr:rowOff>0</xdr:rowOff>
    </xdr:from>
    <xdr:ext cx="304800" cy="304800"/>
    <xdr:sp macro="" textlink="">
      <xdr:nvSpPr>
        <xdr:cNvPr id="18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BC000000}"/>
            </a:ext>
          </a:extLst>
        </xdr:cNvPr>
        <xdr:cNvSpPr>
          <a:spLocks noChangeAspect="1" noChangeArrowheads="1"/>
        </xdr:cNvSpPr>
      </xdr:nvSpPr>
      <xdr:spPr bwMode="auto">
        <a:xfrm>
          <a:off x="190976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47</xdr:row>
      <xdr:rowOff>0</xdr:rowOff>
    </xdr:from>
    <xdr:ext cx="297657" cy="304800"/>
    <xdr:sp macro="" textlink="">
      <xdr:nvSpPr>
        <xdr:cNvPr id="189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F00-0000BD000000}"/>
            </a:ext>
          </a:extLst>
        </xdr:cNvPr>
        <xdr:cNvSpPr>
          <a:spLocks noChangeAspect="1" noChangeArrowheads="1"/>
        </xdr:cNvSpPr>
      </xdr:nvSpPr>
      <xdr:spPr bwMode="auto">
        <a:xfrm>
          <a:off x="19707225" y="10753725"/>
          <a:ext cx="297657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51</xdr:col>
      <xdr:colOff>0</xdr:colOff>
      <xdr:row>47</xdr:row>
      <xdr:rowOff>0</xdr:rowOff>
    </xdr:from>
    <xdr:ext cx="304800" cy="304800"/>
    <xdr:sp macro="" textlink="">
      <xdr:nvSpPr>
        <xdr:cNvPr id="19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F00-0000BE000000}"/>
            </a:ext>
          </a:extLst>
        </xdr:cNvPr>
        <xdr:cNvSpPr>
          <a:spLocks noChangeAspect="1" noChangeArrowheads="1"/>
        </xdr:cNvSpPr>
      </xdr:nvSpPr>
      <xdr:spPr bwMode="auto">
        <a:xfrm>
          <a:off x="19097625" y="1075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51</xdr:col>
      <xdr:colOff>0</xdr:colOff>
      <xdr:row>47</xdr:row>
      <xdr:rowOff>0</xdr:rowOff>
    </xdr:from>
    <xdr:ext cx="304800" cy="304800"/>
    <xdr:sp macro="" textlink="">
      <xdr:nvSpPr>
        <xdr:cNvPr id="19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BF000000}"/>
            </a:ext>
          </a:extLst>
        </xdr:cNvPr>
        <xdr:cNvSpPr>
          <a:spLocks noChangeAspect="1" noChangeArrowheads="1"/>
        </xdr:cNvSpPr>
      </xdr:nvSpPr>
      <xdr:spPr bwMode="auto">
        <a:xfrm>
          <a:off x="19097625" y="1075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47</xdr:row>
      <xdr:rowOff>0</xdr:rowOff>
    </xdr:from>
    <xdr:ext cx="297657" cy="304800"/>
    <xdr:sp macro="" textlink="">
      <xdr:nvSpPr>
        <xdr:cNvPr id="192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F00-0000C0000000}"/>
            </a:ext>
          </a:extLst>
        </xdr:cNvPr>
        <xdr:cNvSpPr>
          <a:spLocks noChangeAspect="1" noChangeArrowheads="1"/>
        </xdr:cNvSpPr>
      </xdr:nvSpPr>
      <xdr:spPr bwMode="auto">
        <a:xfrm>
          <a:off x="19707225" y="10753725"/>
          <a:ext cx="297657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51</xdr:col>
      <xdr:colOff>0</xdr:colOff>
      <xdr:row>47</xdr:row>
      <xdr:rowOff>0</xdr:rowOff>
    </xdr:from>
    <xdr:ext cx="304800" cy="304800"/>
    <xdr:sp macro="" textlink="">
      <xdr:nvSpPr>
        <xdr:cNvPr id="19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F00-0000C1000000}"/>
            </a:ext>
          </a:extLst>
        </xdr:cNvPr>
        <xdr:cNvSpPr>
          <a:spLocks noChangeAspect="1" noChangeArrowheads="1"/>
        </xdr:cNvSpPr>
      </xdr:nvSpPr>
      <xdr:spPr bwMode="auto">
        <a:xfrm>
          <a:off x="19097625" y="1075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51</xdr:col>
      <xdr:colOff>0</xdr:colOff>
      <xdr:row>4</xdr:row>
      <xdr:rowOff>0</xdr:rowOff>
    </xdr:from>
    <xdr:ext cx="304800" cy="304800"/>
    <xdr:sp macro="" textlink="">
      <xdr:nvSpPr>
        <xdr:cNvPr id="19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C2000000}"/>
            </a:ext>
          </a:extLst>
        </xdr:cNvPr>
        <xdr:cNvSpPr>
          <a:spLocks noChangeAspect="1" noChangeArrowheads="1"/>
        </xdr:cNvSpPr>
      </xdr:nvSpPr>
      <xdr:spPr bwMode="auto">
        <a:xfrm>
          <a:off x="190976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50</xdr:col>
      <xdr:colOff>0</xdr:colOff>
      <xdr:row>4</xdr:row>
      <xdr:rowOff>0</xdr:rowOff>
    </xdr:from>
    <xdr:ext cx="304800" cy="304800"/>
    <xdr:sp macro="" textlink="">
      <xdr:nvSpPr>
        <xdr:cNvPr id="19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C3000000}"/>
            </a:ext>
          </a:extLst>
        </xdr:cNvPr>
        <xdr:cNvSpPr>
          <a:spLocks noChangeAspect="1" noChangeArrowheads="1"/>
        </xdr:cNvSpPr>
      </xdr:nvSpPr>
      <xdr:spPr bwMode="auto">
        <a:xfrm>
          <a:off x="155829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50</xdr:col>
      <xdr:colOff>0</xdr:colOff>
      <xdr:row>47</xdr:row>
      <xdr:rowOff>0</xdr:rowOff>
    </xdr:from>
    <xdr:ext cx="304800" cy="304800"/>
    <xdr:sp macro="" textlink="">
      <xdr:nvSpPr>
        <xdr:cNvPr id="19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F00-0000C4000000}"/>
            </a:ext>
          </a:extLst>
        </xdr:cNvPr>
        <xdr:cNvSpPr>
          <a:spLocks noChangeAspect="1" noChangeArrowheads="1"/>
        </xdr:cNvSpPr>
      </xdr:nvSpPr>
      <xdr:spPr bwMode="auto">
        <a:xfrm>
          <a:off x="15582900" y="1075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50</xdr:col>
      <xdr:colOff>0</xdr:colOff>
      <xdr:row>47</xdr:row>
      <xdr:rowOff>0</xdr:rowOff>
    </xdr:from>
    <xdr:ext cx="304800" cy="304800"/>
    <xdr:sp macro="" textlink="">
      <xdr:nvSpPr>
        <xdr:cNvPr id="19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F00-0000C5000000}"/>
            </a:ext>
          </a:extLst>
        </xdr:cNvPr>
        <xdr:cNvSpPr>
          <a:spLocks noChangeAspect="1" noChangeArrowheads="1"/>
        </xdr:cNvSpPr>
      </xdr:nvSpPr>
      <xdr:spPr bwMode="auto">
        <a:xfrm>
          <a:off x="15582900" y="1075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50</xdr:col>
      <xdr:colOff>0</xdr:colOff>
      <xdr:row>47</xdr:row>
      <xdr:rowOff>0</xdr:rowOff>
    </xdr:from>
    <xdr:ext cx="304800" cy="304800"/>
    <xdr:sp macro="" textlink="">
      <xdr:nvSpPr>
        <xdr:cNvPr id="19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F00-0000C6000000}"/>
            </a:ext>
          </a:extLst>
        </xdr:cNvPr>
        <xdr:cNvSpPr>
          <a:spLocks noChangeAspect="1" noChangeArrowheads="1"/>
        </xdr:cNvSpPr>
      </xdr:nvSpPr>
      <xdr:spPr bwMode="auto">
        <a:xfrm>
          <a:off x="15582900" y="1075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48</xdr:col>
      <xdr:colOff>317500</xdr:colOff>
      <xdr:row>0</xdr:row>
      <xdr:rowOff>0</xdr:rowOff>
    </xdr:from>
    <xdr:to>
      <xdr:col>51</xdr:col>
      <xdr:colOff>15875</xdr:colOff>
      <xdr:row>2</xdr:row>
      <xdr:rowOff>313338</xdr:rowOff>
    </xdr:to>
    <xdr:grpSp>
      <xdr:nvGrpSpPr>
        <xdr:cNvPr id="199" name="Agrupar 198">
          <a:extLst>
            <a:ext uri="{FF2B5EF4-FFF2-40B4-BE49-F238E27FC236}">
              <a16:creationId xmlns:a16="http://schemas.microsoft.com/office/drawing/2014/main" xmlns="" id="{00000000-0008-0000-0F00-0000C7000000}"/>
            </a:ext>
          </a:extLst>
        </xdr:cNvPr>
        <xdr:cNvGrpSpPr/>
      </xdr:nvGrpSpPr>
      <xdr:grpSpPr>
        <a:xfrm>
          <a:off x="15376525" y="0"/>
          <a:ext cx="3917950" cy="948338"/>
          <a:chOff x="15271750" y="317499"/>
          <a:chExt cx="3918852" cy="980088"/>
        </a:xfrm>
      </xdr:grpSpPr>
      <xdr:sp macro="[0]!Botão_Ajuda" textlink="">
        <xdr:nvSpPr>
          <xdr:cNvPr id="200" name="Retângulo 199">
            <a:extLst>
              <a:ext uri="{FF2B5EF4-FFF2-40B4-BE49-F238E27FC236}">
                <a16:creationId xmlns:a16="http://schemas.microsoft.com/office/drawing/2014/main" xmlns="" id="{00000000-0008-0000-0F00-0000C8000000}"/>
              </a:ext>
            </a:extLst>
          </xdr:cNvPr>
          <xdr:cNvSpPr/>
        </xdr:nvSpPr>
        <xdr:spPr bwMode="auto">
          <a:xfrm>
            <a:off x="15271750" y="663727"/>
            <a:ext cx="3902791" cy="633860"/>
          </a:xfrm>
          <a:prstGeom prst="rect">
            <a:avLst/>
          </a:prstGeom>
          <a:ln>
            <a:headEnd/>
            <a:tailEnd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wrap="square" lIns="36576" tIns="27432" rIns="36576" bIns="0" rtlCol="0" anchor="ctr" upright="1"/>
          <a:lstStyle/>
          <a:p>
            <a:pPr algn="ctr" rtl="0"/>
            <a:r>
              <a:rPr lang="pt-PT" sz="2400" b="0" i="0" u="none" strike="noStrike" baseline="0">
                <a:solidFill>
                  <a:srgbClr val="FF603B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Ajuda</a:t>
            </a:r>
            <a:r>
              <a:rPr lang="pt-PT" sz="1400" b="0" i="0" u="none" strike="noStrike" baseline="0">
                <a:solidFill>
                  <a:srgbClr val="FF603B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: </a:t>
            </a:r>
            <a:r>
              <a:rPr lang="pt-PT" sz="1800" b="0" i="0" u="none" strike="noStrike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Estratégias a implementar</a:t>
            </a:r>
          </a:p>
        </xdr:txBody>
      </xdr:sp>
      <xdr:pic macro="[0]!Botão_Ajuda">
        <xdr:nvPicPr>
          <xdr:cNvPr id="201" name="Imagem 200">
            <a:extLst>
              <a:ext uri="{FF2B5EF4-FFF2-40B4-BE49-F238E27FC236}">
                <a16:creationId xmlns:a16="http://schemas.microsoft.com/office/drawing/2014/main" xmlns="" id="{00000000-0008-0000-0F00-0000C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564225" y="317499"/>
            <a:ext cx="626377" cy="560803"/>
          </a:xfrm>
          <a:prstGeom prst="rect">
            <a:avLst/>
          </a:prstGeom>
          <a:ln>
            <a:solidFill>
              <a:schemeClr val="accent4">
                <a:lumMod val="60000"/>
                <a:lumOff val="40000"/>
              </a:schemeClr>
            </a:solidFill>
          </a:ln>
        </xdr:spPr>
      </xdr:pic>
    </xdr:grpSp>
    <xdr:clientData/>
  </xdr:twoCellAnchor>
  <xdr:twoCellAnchor>
    <xdr:from>
      <xdr:col>1</xdr:col>
      <xdr:colOff>0</xdr:colOff>
      <xdr:row>0</xdr:row>
      <xdr:rowOff>27214</xdr:rowOff>
    </xdr:from>
    <xdr:to>
      <xdr:col>27</xdr:col>
      <xdr:colOff>272786</xdr:colOff>
      <xdr:row>2</xdr:row>
      <xdr:rowOff>218726</xdr:rowOff>
    </xdr:to>
    <xdr:grpSp>
      <xdr:nvGrpSpPr>
        <xdr:cNvPr id="202" name="Agrupar 201">
          <a:extLst>
            <a:ext uri="{FF2B5EF4-FFF2-40B4-BE49-F238E27FC236}">
              <a16:creationId xmlns:a16="http://schemas.microsoft.com/office/drawing/2014/main" xmlns="" id="{00000000-0008-0000-0F00-0000CA000000}"/>
            </a:ext>
          </a:extLst>
        </xdr:cNvPr>
        <xdr:cNvGrpSpPr>
          <a:grpSpLocks noChangeAspect="1"/>
        </xdr:cNvGrpSpPr>
      </xdr:nvGrpSpPr>
      <xdr:grpSpPr>
        <a:xfrm>
          <a:off x="177800" y="27214"/>
          <a:ext cx="8057886" cy="826512"/>
          <a:chOff x="333367" y="1726404"/>
          <a:chExt cx="9395718" cy="952500"/>
        </a:xfrm>
      </xdr:grpSpPr>
      <xdr:grpSp>
        <xdr:nvGrpSpPr>
          <xdr:cNvPr id="203" name="Agrupar 202">
            <a:extLst>
              <a:ext uri="{FF2B5EF4-FFF2-40B4-BE49-F238E27FC236}">
                <a16:creationId xmlns:a16="http://schemas.microsoft.com/office/drawing/2014/main" xmlns="" id="{00000000-0008-0000-0F00-0000CB000000}"/>
              </a:ext>
            </a:extLst>
          </xdr:cNvPr>
          <xdr:cNvGrpSpPr/>
        </xdr:nvGrpSpPr>
        <xdr:grpSpPr>
          <a:xfrm>
            <a:off x="6038974" y="1986654"/>
            <a:ext cx="1191645" cy="432000"/>
            <a:chOff x="9196387" y="4894162"/>
            <a:chExt cx="1281114" cy="432000"/>
          </a:xfrm>
        </xdr:grpSpPr>
        <xdr:sp macro="[0]!Botão_Escrita" textlink="">
          <xdr:nvSpPr>
            <xdr:cNvPr id="222" name="Retângulo 221">
              <a:extLst>
                <a:ext uri="{FF2B5EF4-FFF2-40B4-BE49-F238E27FC236}">
                  <a16:creationId xmlns:a16="http://schemas.microsoft.com/office/drawing/2014/main" xmlns="" id="{00000000-0008-0000-0F00-0000DE000000}"/>
                </a:ext>
              </a:extLst>
            </xdr:cNvPr>
            <xdr:cNvSpPr/>
          </xdr:nvSpPr>
          <xdr:spPr bwMode="auto">
            <a:xfrm>
              <a:off x="9401175" y="4894162"/>
              <a:ext cx="9048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escrita</a:t>
              </a:r>
            </a:p>
          </xdr:txBody>
        </xdr:sp>
        <xdr:sp macro="" textlink="">
          <xdr:nvSpPr>
            <xdr:cNvPr id="223" name="Seta: Divisa 222">
              <a:extLst>
                <a:ext uri="{FF2B5EF4-FFF2-40B4-BE49-F238E27FC236}">
                  <a16:creationId xmlns:a16="http://schemas.microsoft.com/office/drawing/2014/main" xmlns="" id="{00000000-0008-0000-0F00-0000DF000000}"/>
                </a:ext>
              </a:extLst>
            </xdr:cNvPr>
            <xdr:cNvSpPr/>
          </xdr:nvSpPr>
          <xdr:spPr>
            <a:xfrm>
              <a:off x="9196387" y="4900612"/>
              <a:ext cx="1281114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204" name="Agrupar 203">
            <a:extLst>
              <a:ext uri="{FF2B5EF4-FFF2-40B4-BE49-F238E27FC236}">
                <a16:creationId xmlns:a16="http://schemas.microsoft.com/office/drawing/2014/main" xmlns="" id="{00000000-0008-0000-0F00-0000CC000000}"/>
              </a:ext>
            </a:extLst>
          </xdr:cNvPr>
          <xdr:cNvGrpSpPr/>
        </xdr:nvGrpSpPr>
        <xdr:grpSpPr>
          <a:xfrm>
            <a:off x="7074095" y="1986654"/>
            <a:ext cx="1529796" cy="432000"/>
            <a:chOff x="10880724" y="4894162"/>
            <a:chExt cx="1644652" cy="432000"/>
          </a:xfrm>
        </xdr:grpSpPr>
        <xdr:sp macro="[0]!Menu_suspenso_2" textlink="">
          <xdr:nvSpPr>
            <xdr:cNvPr id="220" name="Retângulo 219">
              <a:extLst>
                <a:ext uri="{FF2B5EF4-FFF2-40B4-BE49-F238E27FC236}">
                  <a16:creationId xmlns:a16="http://schemas.microsoft.com/office/drawing/2014/main" xmlns="" id="{00000000-0008-0000-0F00-0000DC000000}"/>
                </a:ext>
              </a:extLst>
            </xdr:cNvPr>
            <xdr:cNvSpPr/>
          </xdr:nvSpPr>
          <xdr:spPr>
            <a:xfrm>
              <a:off x="11058525" y="4894162"/>
              <a:ext cx="1352550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gramática</a:t>
              </a:r>
            </a:p>
          </xdr:txBody>
        </xdr:sp>
        <xdr:sp macro="" textlink="">
          <xdr:nvSpPr>
            <xdr:cNvPr id="221" name="Seta: Divisa 220">
              <a:extLst>
                <a:ext uri="{FF2B5EF4-FFF2-40B4-BE49-F238E27FC236}">
                  <a16:creationId xmlns:a16="http://schemas.microsoft.com/office/drawing/2014/main" xmlns="" id="{00000000-0008-0000-0F00-0000DD000000}"/>
                </a:ext>
              </a:extLst>
            </xdr:cNvPr>
            <xdr:cNvSpPr/>
          </xdr:nvSpPr>
          <xdr:spPr>
            <a:xfrm>
              <a:off x="10880724" y="4900612"/>
              <a:ext cx="1644652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205" name="Agrupar 204">
            <a:extLst>
              <a:ext uri="{FF2B5EF4-FFF2-40B4-BE49-F238E27FC236}">
                <a16:creationId xmlns:a16="http://schemas.microsoft.com/office/drawing/2014/main" xmlns="" id="{00000000-0008-0000-0F00-0000CD000000}"/>
              </a:ext>
            </a:extLst>
          </xdr:cNvPr>
          <xdr:cNvGrpSpPr/>
        </xdr:nvGrpSpPr>
        <xdr:grpSpPr>
          <a:xfrm>
            <a:off x="8437029" y="1986654"/>
            <a:ext cx="1292056" cy="432000"/>
            <a:chOff x="12565062" y="4910137"/>
            <a:chExt cx="1389063" cy="432000"/>
          </a:xfrm>
        </xdr:grpSpPr>
        <xdr:sp macro="[0]!Botão_Sintese" textlink="">
          <xdr:nvSpPr>
            <xdr:cNvPr id="218" name="Retângulo 217">
              <a:extLst>
                <a:ext uri="{FF2B5EF4-FFF2-40B4-BE49-F238E27FC236}">
                  <a16:creationId xmlns:a16="http://schemas.microsoft.com/office/drawing/2014/main" xmlns="" id="{00000000-0008-0000-0F00-0000DA000000}"/>
                </a:ext>
              </a:extLst>
            </xdr:cNvPr>
            <xdr:cNvSpPr/>
          </xdr:nvSpPr>
          <xdr:spPr bwMode="auto">
            <a:xfrm>
              <a:off x="12763500" y="4910137"/>
              <a:ext cx="10191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síntese</a:t>
              </a:r>
            </a:p>
          </xdr:txBody>
        </xdr:sp>
        <xdr:sp macro="" textlink="">
          <xdr:nvSpPr>
            <xdr:cNvPr id="219" name="Seta: Divisa 218">
              <a:extLst>
                <a:ext uri="{FF2B5EF4-FFF2-40B4-BE49-F238E27FC236}">
                  <a16:creationId xmlns:a16="http://schemas.microsoft.com/office/drawing/2014/main" xmlns="" id="{00000000-0008-0000-0F00-0000DB000000}"/>
                </a:ext>
              </a:extLst>
            </xdr:cNvPr>
            <xdr:cNvSpPr/>
          </xdr:nvSpPr>
          <xdr:spPr>
            <a:xfrm>
              <a:off x="12565062" y="4910137"/>
              <a:ext cx="1389063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206" name="Agrupar 205">
            <a:extLst>
              <a:ext uri="{FF2B5EF4-FFF2-40B4-BE49-F238E27FC236}">
                <a16:creationId xmlns:a16="http://schemas.microsoft.com/office/drawing/2014/main" xmlns="" id="{00000000-0008-0000-0F00-0000CE000000}"/>
              </a:ext>
            </a:extLst>
          </xdr:cNvPr>
          <xdr:cNvGrpSpPr/>
        </xdr:nvGrpSpPr>
        <xdr:grpSpPr>
          <a:xfrm>
            <a:off x="3837404" y="1986654"/>
            <a:ext cx="2368522" cy="432000"/>
            <a:chOff x="6692898" y="4910136"/>
            <a:chExt cx="2546351" cy="432000"/>
          </a:xfrm>
        </xdr:grpSpPr>
        <xdr:sp macro="[0]!Menu_suspenso" textlink="">
          <xdr:nvSpPr>
            <xdr:cNvPr id="216" name="Retângulo 215">
              <a:extLst>
                <a:ext uri="{FF2B5EF4-FFF2-40B4-BE49-F238E27FC236}">
                  <a16:creationId xmlns:a16="http://schemas.microsoft.com/office/drawing/2014/main" xmlns="" id="{00000000-0008-0000-0F00-0000D8000000}"/>
                </a:ext>
              </a:extLst>
            </xdr:cNvPr>
            <xdr:cNvSpPr/>
          </xdr:nvSpPr>
          <xdr:spPr>
            <a:xfrm>
              <a:off x="6848475" y="4910136"/>
              <a:ext cx="22002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educação</a:t>
              </a:r>
              <a:r>
                <a:rPr lang="pt-PT" sz="1400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literária</a:t>
              </a:r>
              <a:endParaRPr lang="pt-PT" sz="14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217" name="Seta: Divisa 216">
              <a:extLst>
                <a:ext uri="{FF2B5EF4-FFF2-40B4-BE49-F238E27FC236}">
                  <a16:creationId xmlns:a16="http://schemas.microsoft.com/office/drawing/2014/main" xmlns="" id="{00000000-0008-0000-0F00-0000D9000000}"/>
                </a:ext>
              </a:extLst>
            </xdr:cNvPr>
            <xdr:cNvSpPr/>
          </xdr:nvSpPr>
          <xdr:spPr>
            <a:xfrm>
              <a:off x="6692898" y="4910136"/>
              <a:ext cx="2546351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207" name="Agrupar 206">
            <a:extLst>
              <a:ext uri="{FF2B5EF4-FFF2-40B4-BE49-F238E27FC236}">
                <a16:creationId xmlns:a16="http://schemas.microsoft.com/office/drawing/2014/main" xmlns="" id="{00000000-0008-0000-0F00-0000CF000000}"/>
              </a:ext>
            </a:extLst>
          </xdr:cNvPr>
          <xdr:cNvGrpSpPr/>
        </xdr:nvGrpSpPr>
        <xdr:grpSpPr>
          <a:xfrm>
            <a:off x="1340772" y="1988439"/>
            <a:ext cx="1464927" cy="428431"/>
            <a:chOff x="1153583" y="1546089"/>
            <a:chExt cx="1465905" cy="428431"/>
          </a:xfrm>
        </xdr:grpSpPr>
        <xdr:sp macro="[0]!Botão_Oralidade" textlink="">
          <xdr:nvSpPr>
            <xdr:cNvPr id="214" name="Retângulo 213">
              <a:extLst>
                <a:ext uri="{FF2B5EF4-FFF2-40B4-BE49-F238E27FC236}">
                  <a16:creationId xmlns:a16="http://schemas.microsoft.com/office/drawing/2014/main" xmlns="" id="{00000000-0008-0000-0F00-0000D6000000}"/>
                </a:ext>
              </a:extLst>
            </xdr:cNvPr>
            <xdr:cNvSpPr/>
          </xdr:nvSpPr>
          <xdr:spPr bwMode="auto">
            <a:xfrm>
              <a:off x="1304859" y="1546089"/>
              <a:ext cx="1184877" cy="42843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oralidade</a:t>
              </a:r>
            </a:p>
          </xdr:txBody>
        </xdr:sp>
        <xdr:sp macro="" textlink="">
          <xdr:nvSpPr>
            <xdr:cNvPr id="215" name="Seta: Divisa 214">
              <a:extLst>
                <a:ext uri="{FF2B5EF4-FFF2-40B4-BE49-F238E27FC236}">
                  <a16:creationId xmlns:a16="http://schemas.microsoft.com/office/drawing/2014/main" xmlns="" id="{00000000-0008-0000-0F00-0000D7000000}"/>
                </a:ext>
              </a:extLst>
            </xdr:cNvPr>
            <xdr:cNvSpPr/>
          </xdr:nvSpPr>
          <xdr:spPr>
            <a:xfrm>
              <a:off x="1153583" y="1550754"/>
              <a:ext cx="1465905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208" name="Agrupar 207">
            <a:extLst>
              <a:ext uri="{FF2B5EF4-FFF2-40B4-BE49-F238E27FC236}">
                <a16:creationId xmlns:a16="http://schemas.microsoft.com/office/drawing/2014/main" xmlns="" id="{00000000-0008-0000-0F00-0000D0000000}"/>
              </a:ext>
            </a:extLst>
          </xdr:cNvPr>
          <xdr:cNvGrpSpPr/>
        </xdr:nvGrpSpPr>
        <xdr:grpSpPr>
          <a:xfrm>
            <a:off x="2648622" y="1986654"/>
            <a:ext cx="1348167" cy="432000"/>
            <a:chOff x="5008563" y="4910137"/>
            <a:chExt cx="1449387" cy="432000"/>
          </a:xfrm>
        </xdr:grpSpPr>
        <xdr:sp macro="[0]!Botão_Leitura" textlink="">
          <xdr:nvSpPr>
            <xdr:cNvPr id="212" name="Retângulo 211">
              <a:extLst>
                <a:ext uri="{FF2B5EF4-FFF2-40B4-BE49-F238E27FC236}">
                  <a16:creationId xmlns:a16="http://schemas.microsoft.com/office/drawing/2014/main" xmlns="" id="{00000000-0008-0000-0F00-0000D4000000}"/>
                </a:ext>
              </a:extLst>
            </xdr:cNvPr>
            <xdr:cNvSpPr/>
          </xdr:nvSpPr>
          <xdr:spPr bwMode="auto">
            <a:xfrm>
              <a:off x="5153603" y="4911774"/>
              <a:ext cx="1171525" cy="42872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leitura</a:t>
              </a:r>
            </a:p>
          </xdr:txBody>
        </xdr:sp>
        <xdr:sp macro="" textlink="">
          <xdr:nvSpPr>
            <xdr:cNvPr id="213" name="Seta: Divisa 212">
              <a:extLst>
                <a:ext uri="{FF2B5EF4-FFF2-40B4-BE49-F238E27FC236}">
                  <a16:creationId xmlns:a16="http://schemas.microsoft.com/office/drawing/2014/main" xmlns="" id="{00000000-0008-0000-0F00-0000D5000000}"/>
                </a:ext>
              </a:extLst>
            </xdr:cNvPr>
            <xdr:cNvSpPr/>
          </xdr:nvSpPr>
          <xdr:spPr>
            <a:xfrm>
              <a:off x="5008563" y="4910137"/>
              <a:ext cx="1449387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209" name="Agrupar 208">
            <a:extLst>
              <a:ext uri="{FF2B5EF4-FFF2-40B4-BE49-F238E27FC236}">
                <a16:creationId xmlns:a16="http://schemas.microsoft.com/office/drawing/2014/main" xmlns="" id="{00000000-0008-0000-0F00-0000D1000000}"/>
              </a:ext>
            </a:extLst>
          </xdr:cNvPr>
          <xdr:cNvGrpSpPr/>
        </xdr:nvGrpSpPr>
        <xdr:grpSpPr>
          <a:xfrm>
            <a:off x="333367" y="1726404"/>
            <a:ext cx="951864" cy="952500"/>
            <a:chOff x="169333" y="1301750"/>
            <a:chExt cx="952500" cy="952500"/>
          </a:xfrm>
        </xdr:grpSpPr>
        <xdr:pic macro="[0]!Botao_Entrada">
          <xdr:nvPicPr>
            <xdr:cNvPr id="210" name="Imagem 209">
              <a:extLst>
                <a:ext uri="{FF2B5EF4-FFF2-40B4-BE49-F238E27FC236}">
                  <a16:creationId xmlns:a16="http://schemas.microsoft.com/office/drawing/2014/main" xmlns="" id="{00000000-0008-0000-0F00-0000D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44604" y="1428747"/>
              <a:ext cx="801958" cy="645584"/>
            </a:xfrm>
            <a:prstGeom prst="rect">
              <a:avLst/>
            </a:prstGeom>
          </xdr:spPr>
        </xdr:pic>
        <xdr:sp macro="[0]!Botao_Entrada" textlink="">
          <xdr:nvSpPr>
            <xdr:cNvPr id="211" name="Oval 210">
              <a:extLst>
                <a:ext uri="{FF2B5EF4-FFF2-40B4-BE49-F238E27FC236}">
                  <a16:creationId xmlns:a16="http://schemas.microsoft.com/office/drawing/2014/main" xmlns="" id="{00000000-0008-0000-0F00-0000D3000000}"/>
                </a:ext>
              </a:extLst>
            </xdr:cNvPr>
            <xdr:cNvSpPr/>
          </xdr:nvSpPr>
          <xdr:spPr>
            <a:xfrm>
              <a:off x="169333" y="1301750"/>
              <a:ext cx="952500" cy="952500"/>
            </a:xfrm>
            <a:prstGeom prst="ellipse">
              <a:avLst/>
            </a:prstGeom>
            <a:noFill/>
            <a:ln w="9525" cap="flat" cmpd="sng" algn="ctr">
              <a:solidFill>
                <a:schemeClr val="accent2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2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/>
            </a:p>
          </xdr:txBody>
        </xdr:sp>
      </xdr:grp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19640550" y="1552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54</xdr:col>
      <xdr:colOff>0</xdr:colOff>
      <xdr:row>47</xdr:row>
      <xdr:rowOff>0</xdr:rowOff>
    </xdr:from>
    <xdr:ext cx="297657" cy="304800"/>
    <xdr:sp macro="" textlink="">
      <xdr:nvSpPr>
        <xdr:cNvPr id="4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10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20021550" y="11906250"/>
          <a:ext cx="297657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47</xdr:row>
      <xdr:rowOff>0</xdr:rowOff>
    </xdr:from>
    <xdr:ext cx="304800" cy="304800"/>
    <xdr:sp macro="" textlink="">
      <xdr:nvSpPr>
        <xdr:cNvPr id="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10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19640550" y="1190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47</xdr:row>
      <xdr:rowOff>0</xdr:rowOff>
    </xdr:from>
    <xdr:ext cx="304800" cy="304800"/>
    <xdr:sp macro="" textlink="">
      <xdr:nvSpPr>
        <xdr:cNvPr id="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19640550" y="1190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54</xdr:col>
      <xdr:colOff>0</xdr:colOff>
      <xdr:row>47</xdr:row>
      <xdr:rowOff>0</xdr:rowOff>
    </xdr:from>
    <xdr:ext cx="297657" cy="304800"/>
    <xdr:sp macro="" textlink="">
      <xdr:nvSpPr>
        <xdr:cNvPr id="7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10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20021550" y="11906250"/>
          <a:ext cx="297657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47</xdr:row>
      <xdr:rowOff>0</xdr:rowOff>
    </xdr:from>
    <xdr:ext cx="304800" cy="304800"/>
    <xdr:sp macro="" textlink="">
      <xdr:nvSpPr>
        <xdr:cNvPr id="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10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19640550" y="1190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57</xdr:col>
      <xdr:colOff>0</xdr:colOff>
      <xdr:row>4</xdr:row>
      <xdr:rowOff>0</xdr:rowOff>
    </xdr:from>
    <xdr:ext cx="304800" cy="304800"/>
    <xdr:sp macro="" textlink="">
      <xdr:nvSpPr>
        <xdr:cNvPr id="3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25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57</xdr:col>
      <xdr:colOff>0</xdr:colOff>
      <xdr:row>4</xdr:row>
      <xdr:rowOff>0</xdr:rowOff>
    </xdr:from>
    <xdr:ext cx="304800" cy="304800"/>
    <xdr:sp macro="" textlink="">
      <xdr:nvSpPr>
        <xdr:cNvPr id="3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26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57</xdr:col>
      <xdr:colOff>0</xdr:colOff>
      <xdr:row>4</xdr:row>
      <xdr:rowOff>0</xdr:rowOff>
    </xdr:from>
    <xdr:ext cx="304800" cy="304800"/>
    <xdr:sp macro="" textlink="">
      <xdr:nvSpPr>
        <xdr:cNvPr id="3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27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57</xdr:col>
      <xdr:colOff>0</xdr:colOff>
      <xdr:row>4</xdr:row>
      <xdr:rowOff>0</xdr:rowOff>
    </xdr:from>
    <xdr:ext cx="304800" cy="304800"/>
    <xdr:sp macro="" textlink="">
      <xdr:nvSpPr>
        <xdr:cNvPr id="40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28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57</xdr:col>
      <xdr:colOff>0</xdr:colOff>
      <xdr:row>4</xdr:row>
      <xdr:rowOff>0</xdr:rowOff>
    </xdr:from>
    <xdr:ext cx="304800" cy="304800"/>
    <xdr:sp macro="" textlink="">
      <xdr:nvSpPr>
        <xdr:cNvPr id="4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29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57</xdr:col>
      <xdr:colOff>0</xdr:colOff>
      <xdr:row>4</xdr:row>
      <xdr:rowOff>0</xdr:rowOff>
    </xdr:from>
    <xdr:ext cx="304800" cy="304800"/>
    <xdr:sp macro="" textlink="">
      <xdr:nvSpPr>
        <xdr:cNvPr id="4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2A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57</xdr:col>
      <xdr:colOff>0</xdr:colOff>
      <xdr:row>4</xdr:row>
      <xdr:rowOff>0</xdr:rowOff>
    </xdr:from>
    <xdr:ext cx="304800" cy="304800"/>
    <xdr:sp macro="" textlink="">
      <xdr:nvSpPr>
        <xdr:cNvPr id="4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2B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57</xdr:col>
      <xdr:colOff>0</xdr:colOff>
      <xdr:row>4</xdr:row>
      <xdr:rowOff>0</xdr:rowOff>
    </xdr:from>
    <xdr:ext cx="304800" cy="304800"/>
    <xdr:sp macro="" textlink="">
      <xdr:nvSpPr>
        <xdr:cNvPr id="4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2C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57</xdr:col>
      <xdr:colOff>0</xdr:colOff>
      <xdr:row>4</xdr:row>
      <xdr:rowOff>0</xdr:rowOff>
    </xdr:from>
    <xdr:ext cx="304800" cy="304800"/>
    <xdr:sp macro="" textlink="">
      <xdr:nvSpPr>
        <xdr:cNvPr id="4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2D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57</xdr:col>
      <xdr:colOff>0</xdr:colOff>
      <xdr:row>4</xdr:row>
      <xdr:rowOff>0</xdr:rowOff>
    </xdr:from>
    <xdr:ext cx="304800" cy="304800"/>
    <xdr:sp macro="" textlink="">
      <xdr:nvSpPr>
        <xdr:cNvPr id="4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2E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57</xdr:col>
      <xdr:colOff>0</xdr:colOff>
      <xdr:row>4</xdr:row>
      <xdr:rowOff>0</xdr:rowOff>
    </xdr:from>
    <xdr:ext cx="304800" cy="304800"/>
    <xdr:sp macro="" textlink="">
      <xdr:nvSpPr>
        <xdr:cNvPr id="4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2F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57</xdr:col>
      <xdr:colOff>0</xdr:colOff>
      <xdr:row>4</xdr:row>
      <xdr:rowOff>0</xdr:rowOff>
    </xdr:from>
    <xdr:ext cx="304800" cy="304800"/>
    <xdr:sp macro="" textlink="">
      <xdr:nvSpPr>
        <xdr:cNvPr id="4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30000000}"/>
            </a:ext>
          </a:extLst>
        </xdr:cNvPr>
        <xdr:cNvSpPr>
          <a:spLocks noChangeAspect="1" noChangeArrowheads="1"/>
        </xdr:cNvSpPr>
      </xdr:nvSpPr>
      <xdr:spPr bwMode="auto">
        <a:xfrm>
          <a:off x="19450050" y="12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5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35000000}"/>
            </a:ext>
          </a:extLst>
        </xdr:cNvPr>
        <xdr:cNvSpPr>
          <a:spLocks noChangeAspect="1" noChangeArrowheads="1"/>
        </xdr:cNvSpPr>
      </xdr:nvSpPr>
      <xdr:spPr bwMode="auto">
        <a:xfrm>
          <a:off x="18107025" y="1552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4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31000000}"/>
            </a:ext>
          </a:extLst>
        </xdr:cNvPr>
        <xdr:cNvSpPr>
          <a:spLocks noChangeAspect="1" noChangeArrowheads="1"/>
        </xdr:cNvSpPr>
      </xdr:nvSpPr>
      <xdr:spPr bwMode="auto">
        <a:xfrm>
          <a:off x="19640550" y="231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47</xdr:row>
      <xdr:rowOff>0</xdr:rowOff>
    </xdr:from>
    <xdr:ext cx="304800" cy="304800"/>
    <xdr:sp macro="" textlink="">
      <xdr:nvSpPr>
        <xdr:cNvPr id="5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1000-000032000000}"/>
            </a:ext>
          </a:extLst>
        </xdr:cNvPr>
        <xdr:cNvSpPr>
          <a:spLocks noChangeAspect="1" noChangeArrowheads="1"/>
        </xdr:cNvSpPr>
      </xdr:nvSpPr>
      <xdr:spPr bwMode="auto">
        <a:xfrm>
          <a:off x="19640550" y="1143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47</xdr:row>
      <xdr:rowOff>0</xdr:rowOff>
    </xdr:from>
    <xdr:ext cx="304800" cy="304800"/>
    <xdr:sp macro="" textlink="">
      <xdr:nvSpPr>
        <xdr:cNvPr id="5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33000000}"/>
            </a:ext>
          </a:extLst>
        </xdr:cNvPr>
        <xdr:cNvSpPr>
          <a:spLocks noChangeAspect="1" noChangeArrowheads="1"/>
        </xdr:cNvSpPr>
      </xdr:nvSpPr>
      <xdr:spPr bwMode="auto">
        <a:xfrm>
          <a:off x="19640550" y="1143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47</xdr:row>
      <xdr:rowOff>0</xdr:rowOff>
    </xdr:from>
    <xdr:ext cx="304800" cy="304800"/>
    <xdr:sp macro="" textlink="">
      <xdr:nvSpPr>
        <xdr:cNvPr id="5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1000-000036000000}"/>
            </a:ext>
          </a:extLst>
        </xdr:cNvPr>
        <xdr:cNvSpPr>
          <a:spLocks noChangeAspect="1" noChangeArrowheads="1"/>
        </xdr:cNvSpPr>
      </xdr:nvSpPr>
      <xdr:spPr bwMode="auto">
        <a:xfrm>
          <a:off x="19640550" y="1143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5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34000000}"/>
            </a:ext>
          </a:extLst>
        </xdr:cNvPr>
        <xdr:cNvSpPr>
          <a:spLocks noChangeAspect="1" noChangeArrowheads="1"/>
        </xdr:cNvSpPr>
      </xdr:nvSpPr>
      <xdr:spPr bwMode="auto">
        <a:xfrm>
          <a:off x="142589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47</xdr:row>
      <xdr:rowOff>0</xdr:rowOff>
    </xdr:from>
    <xdr:ext cx="304800" cy="304800"/>
    <xdr:sp macro="" textlink="">
      <xdr:nvSpPr>
        <xdr:cNvPr id="5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1000-00003A000000}"/>
            </a:ext>
          </a:extLst>
        </xdr:cNvPr>
        <xdr:cNvSpPr>
          <a:spLocks noChangeAspect="1" noChangeArrowheads="1"/>
        </xdr:cNvSpPr>
      </xdr:nvSpPr>
      <xdr:spPr bwMode="auto">
        <a:xfrm>
          <a:off x="14258925" y="1072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47</xdr:row>
      <xdr:rowOff>0</xdr:rowOff>
    </xdr:from>
    <xdr:ext cx="304800" cy="304800"/>
    <xdr:sp macro="" textlink="">
      <xdr:nvSpPr>
        <xdr:cNvPr id="5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3B000000}"/>
            </a:ext>
          </a:extLst>
        </xdr:cNvPr>
        <xdr:cNvSpPr>
          <a:spLocks noChangeAspect="1" noChangeArrowheads="1"/>
        </xdr:cNvSpPr>
      </xdr:nvSpPr>
      <xdr:spPr bwMode="auto">
        <a:xfrm>
          <a:off x="14258925" y="1072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47</xdr:row>
      <xdr:rowOff>0</xdr:rowOff>
    </xdr:from>
    <xdr:ext cx="304800" cy="304800"/>
    <xdr:sp macro="" textlink="">
      <xdr:nvSpPr>
        <xdr:cNvPr id="6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1000-00003C000000}"/>
            </a:ext>
          </a:extLst>
        </xdr:cNvPr>
        <xdr:cNvSpPr>
          <a:spLocks noChangeAspect="1" noChangeArrowheads="1"/>
        </xdr:cNvSpPr>
      </xdr:nvSpPr>
      <xdr:spPr bwMode="auto">
        <a:xfrm>
          <a:off x="14258925" y="1072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6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3D000000}"/>
            </a:ext>
          </a:extLst>
        </xdr:cNvPr>
        <xdr:cNvSpPr>
          <a:spLocks noChangeAspect="1" noChangeArrowheads="1"/>
        </xdr:cNvSpPr>
      </xdr:nvSpPr>
      <xdr:spPr bwMode="auto">
        <a:xfrm>
          <a:off x="142589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47</xdr:row>
      <xdr:rowOff>0</xdr:rowOff>
    </xdr:from>
    <xdr:ext cx="304800" cy="304800"/>
    <xdr:sp macro="" textlink="">
      <xdr:nvSpPr>
        <xdr:cNvPr id="6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1000-00003E000000}"/>
            </a:ext>
          </a:extLst>
        </xdr:cNvPr>
        <xdr:cNvSpPr>
          <a:spLocks noChangeAspect="1" noChangeArrowheads="1"/>
        </xdr:cNvSpPr>
      </xdr:nvSpPr>
      <xdr:spPr bwMode="auto">
        <a:xfrm>
          <a:off x="14258925" y="1072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47</xdr:row>
      <xdr:rowOff>0</xdr:rowOff>
    </xdr:from>
    <xdr:ext cx="304800" cy="304800"/>
    <xdr:sp macro="" textlink="">
      <xdr:nvSpPr>
        <xdr:cNvPr id="6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3F000000}"/>
            </a:ext>
          </a:extLst>
        </xdr:cNvPr>
        <xdr:cNvSpPr>
          <a:spLocks noChangeAspect="1" noChangeArrowheads="1"/>
        </xdr:cNvSpPr>
      </xdr:nvSpPr>
      <xdr:spPr bwMode="auto">
        <a:xfrm>
          <a:off x="14258925" y="1072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47</xdr:row>
      <xdr:rowOff>0</xdr:rowOff>
    </xdr:from>
    <xdr:ext cx="304800" cy="304800"/>
    <xdr:sp macro="" textlink="">
      <xdr:nvSpPr>
        <xdr:cNvPr id="6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1000-000040000000}"/>
            </a:ext>
          </a:extLst>
        </xdr:cNvPr>
        <xdr:cNvSpPr>
          <a:spLocks noChangeAspect="1" noChangeArrowheads="1"/>
        </xdr:cNvSpPr>
      </xdr:nvSpPr>
      <xdr:spPr bwMode="auto">
        <a:xfrm>
          <a:off x="14258925" y="1072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49</xdr:col>
      <xdr:colOff>0</xdr:colOff>
      <xdr:row>4</xdr:row>
      <xdr:rowOff>0</xdr:rowOff>
    </xdr:from>
    <xdr:ext cx="304800" cy="304800"/>
    <xdr:sp macro="" textlink="">
      <xdr:nvSpPr>
        <xdr:cNvPr id="6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44000000}"/>
            </a:ext>
          </a:extLst>
        </xdr:cNvPr>
        <xdr:cNvSpPr>
          <a:spLocks noChangeAspect="1" noChangeArrowheads="1"/>
        </xdr:cNvSpPr>
      </xdr:nvSpPr>
      <xdr:spPr bwMode="auto">
        <a:xfrm>
          <a:off x="150685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50</xdr:col>
      <xdr:colOff>0</xdr:colOff>
      <xdr:row>47</xdr:row>
      <xdr:rowOff>0</xdr:rowOff>
    </xdr:from>
    <xdr:ext cx="297657" cy="304800"/>
    <xdr:sp macro="" textlink="">
      <xdr:nvSpPr>
        <xdr:cNvPr id="69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1000-000045000000}"/>
            </a:ext>
          </a:extLst>
        </xdr:cNvPr>
        <xdr:cNvSpPr>
          <a:spLocks noChangeAspect="1" noChangeArrowheads="1"/>
        </xdr:cNvSpPr>
      </xdr:nvSpPr>
      <xdr:spPr bwMode="auto">
        <a:xfrm>
          <a:off x="18583275" y="10753725"/>
          <a:ext cx="297657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49</xdr:col>
      <xdr:colOff>0</xdr:colOff>
      <xdr:row>47</xdr:row>
      <xdr:rowOff>0</xdr:rowOff>
    </xdr:from>
    <xdr:ext cx="304800" cy="304800"/>
    <xdr:sp macro="" textlink="">
      <xdr:nvSpPr>
        <xdr:cNvPr id="7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1000-000046000000}"/>
            </a:ext>
          </a:extLst>
        </xdr:cNvPr>
        <xdr:cNvSpPr>
          <a:spLocks noChangeAspect="1" noChangeArrowheads="1"/>
        </xdr:cNvSpPr>
      </xdr:nvSpPr>
      <xdr:spPr bwMode="auto">
        <a:xfrm>
          <a:off x="15068550" y="1075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49</xdr:col>
      <xdr:colOff>0</xdr:colOff>
      <xdr:row>47</xdr:row>
      <xdr:rowOff>0</xdr:rowOff>
    </xdr:from>
    <xdr:ext cx="304800" cy="304800"/>
    <xdr:sp macro="" textlink="">
      <xdr:nvSpPr>
        <xdr:cNvPr id="7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47000000}"/>
            </a:ext>
          </a:extLst>
        </xdr:cNvPr>
        <xdr:cNvSpPr>
          <a:spLocks noChangeAspect="1" noChangeArrowheads="1"/>
        </xdr:cNvSpPr>
      </xdr:nvSpPr>
      <xdr:spPr bwMode="auto">
        <a:xfrm>
          <a:off x="15068550" y="1075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50</xdr:col>
      <xdr:colOff>0</xdr:colOff>
      <xdr:row>47</xdr:row>
      <xdr:rowOff>0</xdr:rowOff>
    </xdr:from>
    <xdr:ext cx="297657" cy="304800"/>
    <xdr:sp macro="" textlink="">
      <xdr:nvSpPr>
        <xdr:cNvPr id="72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1000-000048000000}"/>
            </a:ext>
          </a:extLst>
        </xdr:cNvPr>
        <xdr:cNvSpPr>
          <a:spLocks noChangeAspect="1" noChangeArrowheads="1"/>
        </xdr:cNvSpPr>
      </xdr:nvSpPr>
      <xdr:spPr bwMode="auto">
        <a:xfrm>
          <a:off x="18583275" y="10753725"/>
          <a:ext cx="297657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49</xdr:col>
      <xdr:colOff>0</xdr:colOff>
      <xdr:row>47</xdr:row>
      <xdr:rowOff>0</xdr:rowOff>
    </xdr:from>
    <xdr:ext cx="304800" cy="304800"/>
    <xdr:sp macro="" textlink="">
      <xdr:nvSpPr>
        <xdr:cNvPr id="7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1000-000049000000}"/>
            </a:ext>
          </a:extLst>
        </xdr:cNvPr>
        <xdr:cNvSpPr>
          <a:spLocks noChangeAspect="1" noChangeArrowheads="1"/>
        </xdr:cNvSpPr>
      </xdr:nvSpPr>
      <xdr:spPr bwMode="auto">
        <a:xfrm>
          <a:off x="15068550" y="1075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7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4A000000}"/>
            </a:ext>
          </a:extLst>
        </xdr:cNvPr>
        <xdr:cNvSpPr>
          <a:spLocks noChangeAspect="1" noChangeArrowheads="1"/>
        </xdr:cNvSpPr>
      </xdr:nvSpPr>
      <xdr:spPr bwMode="auto">
        <a:xfrm>
          <a:off x="198024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7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4B000000}"/>
            </a:ext>
          </a:extLst>
        </xdr:cNvPr>
        <xdr:cNvSpPr>
          <a:spLocks noChangeAspect="1" noChangeArrowheads="1"/>
        </xdr:cNvSpPr>
      </xdr:nvSpPr>
      <xdr:spPr bwMode="auto">
        <a:xfrm>
          <a:off x="198024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7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4C000000}"/>
            </a:ext>
          </a:extLst>
        </xdr:cNvPr>
        <xdr:cNvSpPr>
          <a:spLocks noChangeAspect="1" noChangeArrowheads="1"/>
        </xdr:cNvSpPr>
      </xdr:nvSpPr>
      <xdr:spPr bwMode="auto">
        <a:xfrm>
          <a:off x="198024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7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4D000000}"/>
            </a:ext>
          </a:extLst>
        </xdr:cNvPr>
        <xdr:cNvSpPr>
          <a:spLocks noChangeAspect="1" noChangeArrowheads="1"/>
        </xdr:cNvSpPr>
      </xdr:nvSpPr>
      <xdr:spPr bwMode="auto">
        <a:xfrm>
          <a:off x="198024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7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4E000000}"/>
            </a:ext>
          </a:extLst>
        </xdr:cNvPr>
        <xdr:cNvSpPr>
          <a:spLocks noChangeAspect="1" noChangeArrowheads="1"/>
        </xdr:cNvSpPr>
      </xdr:nvSpPr>
      <xdr:spPr bwMode="auto">
        <a:xfrm>
          <a:off x="198024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7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4F000000}"/>
            </a:ext>
          </a:extLst>
        </xdr:cNvPr>
        <xdr:cNvSpPr>
          <a:spLocks noChangeAspect="1" noChangeArrowheads="1"/>
        </xdr:cNvSpPr>
      </xdr:nvSpPr>
      <xdr:spPr bwMode="auto">
        <a:xfrm>
          <a:off x="198024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80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50000000}"/>
            </a:ext>
          </a:extLst>
        </xdr:cNvPr>
        <xdr:cNvSpPr>
          <a:spLocks noChangeAspect="1" noChangeArrowheads="1"/>
        </xdr:cNvSpPr>
      </xdr:nvSpPr>
      <xdr:spPr bwMode="auto">
        <a:xfrm>
          <a:off x="198024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8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51000000}"/>
            </a:ext>
          </a:extLst>
        </xdr:cNvPr>
        <xdr:cNvSpPr>
          <a:spLocks noChangeAspect="1" noChangeArrowheads="1"/>
        </xdr:cNvSpPr>
      </xdr:nvSpPr>
      <xdr:spPr bwMode="auto">
        <a:xfrm>
          <a:off x="198024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8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52000000}"/>
            </a:ext>
          </a:extLst>
        </xdr:cNvPr>
        <xdr:cNvSpPr>
          <a:spLocks noChangeAspect="1" noChangeArrowheads="1"/>
        </xdr:cNvSpPr>
      </xdr:nvSpPr>
      <xdr:spPr bwMode="auto">
        <a:xfrm>
          <a:off x="198024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8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53000000}"/>
            </a:ext>
          </a:extLst>
        </xdr:cNvPr>
        <xdr:cNvSpPr>
          <a:spLocks noChangeAspect="1" noChangeArrowheads="1"/>
        </xdr:cNvSpPr>
      </xdr:nvSpPr>
      <xdr:spPr bwMode="auto">
        <a:xfrm>
          <a:off x="198024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8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54000000}"/>
            </a:ext>
          </a:extLst>
        </xdr:cNvPr>
        <xdr:cNvSpPr>
          <a:spLocks noChangeAspect="1" noChangeArrowheads="1"/>
        </xdr:cNvSpPr>
      </xdr:nvSpPr>
      <xdr:spPr bwMode="auto">
        <a:xfrm>
          <a:off x="198024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8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55000000}"/>
            </a:ext>
          </a:extLst>
        </xdr:cNvPr>
        <xdr:cNvSpPr>
          <a:spLocks noChangeAspect="1" noChangeArrowheads="1"/>
        </xdr:cNvSpPr>
      </xdr:nvSpPr>
      <xdr:spPr bwMode="auto">
        <a:xfrm>
          <a:off x="198024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8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56000000}"/>
            </a:ext>
          </a:extLst>
        </xdr:cNvPr>
        <xdr:cNvSpPr>
          <a:spLocks noChangeAspect="1" noChangeArrowheads="1"/>
        </xdr:cNvSpPr>
      </xdr:nvSpPr>
      <xdr:spPr bwMode="auto">
        <a:xfrm>
          <a:off x="198024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8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57000000}"/>
            </a:ext>
          </a:extLst>
        </xdr:cNvPr>
        <xdr:cNvSpPr>
          <a:spLocks noChangeAspect="1" noChangeArrowheads="1"/>
        </xdr:cNvSpPr>
      </xdr:nvSpPr>
      <xdr:spPr bwMode="auto">
        <a:xfrm>
          <a:off x="198024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8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58000000}"/>
            </a:ext>
          </a:extLst>
        </xdr:cNvPr>
        <xdr:cNvSpPr>
          <a:spLocks noChangeAspect="1" noChangeArrowheads="1"/>
        </xdr:cNvSpPr>
      </xdr:nvSpPr>
      <xdr:spPr bwMode="auto">
        <a:xfrm>
          <a:off x="198024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8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59000000}"/>
            </a:ext>
          </a:extLst>
        </xdr:cNvPr>
        <xdr:cNvSpPr>
          <a:spLocks noChangeAspect="1" noChangeArrowheads="1"/>
        </xdr:cNvSpPr>
      </xdr:nvSpPr>
      <xdr:spPr bwMode="auto">
        <a:xfrm>
          <a:off x="198024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11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70000000}"/>
            </a:ext>
          </a:extLst>
        </xdr:cNvPr>
        <xdr:cNvSpPr>
          <a:spLocks noChangeAspect="1" noChangeArrowheads="1"/>
        </xdr:cNvSpPr>
      </xdr:nvSpPr>
      <xdr:spPr bwMode="auto">
        <a:xfrm>
          <a:off x="198024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11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71000000}"/>
            </a:ext>
          </a:extLst>
        </xdr:cNvPr>
        <xdr:cNvSpPr>
          <a:spLocks noChangeAspect="1" noChangeArrowheads="1"/>
        </xdr:cNvSpPr>
      </xdr:nvSpPr>
      <xdr:spPr bwMode="auto">
        <a:xfrm>
          <a:off x="198024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11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72000000}"/>
            </a:ext>
          </a:extLst>
        </xdr:cNvPr>
        <xdr:cNvSpPr>
          <a:spLocks noChangeAspect="1" noChangeArrowheads="1"/>
        </xdr:cNvSpPr>
      </xdr:nvSpPr>
      <xdr:spPr bwMode="auto">
        <a:xfrm>
          <a:off x="198024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304800" cy="304800"/>
    <xdr:sp macro="" textlink="">
      <xdr:nvSpPr>
        <xdr:cNvPr id="11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73000000}"/>
            </a:ext>
          </a:extLst>
        </xdr:cNvPr>
        <xdr:cNvSpPr>
          <a:spLocks noChangeAspect="1" noChangeArrowheads="1"/>
        </xdr:cNvSpPr>
      </xdr:nvSpPr>
      <xdr:spPr bwMode="auto">
        <a:xfrm>
          <a:off x="198024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50</xdr:col>
      <xdr:colOff>0</xdr:colOff>
      <xdr:row>4</xdr:row>
      <xdr:rowOff>0</xdr:rowOff>
    </xdr:from>
    <xdr:ext cx="304800" cy="304800"/>
    <xdr:sp macro="" textlink="">
      <xdr:nvSpPr>
        <xdr:cNvPr id="11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74000000}"/>
            </a:ext>
          </a:extLst>
        </xdr:cNvPr>
        <xdr:cNvSpPr>
          <a:spLocks noChangeAspect="1" noChangeArrowheads="1"/>
        </xdr:cNvSpPr>
      </xdr:nvSpPr>
      <xdr:spPr bwMode="auto">
        <a:xfrm>
          <a:off x="185832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51</xdr:col>
      <xdr:colOff>0</xdr:colOff>
      <xdr:row>47</xdr:row>
      <xdr:rowOff>0</xdr:rowOff>
    </xdr:from>
    <xdr:ext cx="297657" cy="304800"/>
    <xdr:sp macro="" textlink="">
      <xdr:nvSpPr>
        <xdr:cNvPr id="117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1000-000075000000}"/>
            </a:ext>
          </a:extLst>
        </xdr:cNvPr>
        <xdr:cNvSpPr>
          <a:spLocks noChangeAspect="1" noChangeArrowheads="1"/>
        </xdr:cNvSpPr>
      </xdr:nvSpPr>
      <xdr:spPr bwMode="auto">
        <a:xfrm>
          <a:off x="19192875" y="10753725"/>
          <a:ext cx="297657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50</xdr:col>
      <xdr:colOff>0</xdr:colOff>
      <xdr:row>47</xdr:row>
      <xdr:rowOff>0</xdr:rowOff>
    </xdr:from>
    <xdr:ext cx="304800" cy="304800"/>
    <xdr:sp macro="" textlink="">
      <xdr:nvSpPr>
        <xdr:cNvPr id="11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1000-000076000000}"/>
            </a:ext>
          </a:extLst>
        </xdr:cNvPr>
        <xdr:cNvSpPr>
          <a:spLocks noChangeAspect="1" noChangeArrowheads="1"/>
        </xdr:cNvSpPr>
      </xdr:nvSpPr>
      <xdr:spPr bwMode="auto">
        <a:xfrm>
          <a:off x="18583275" y="1075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50</xdr:col>
      <xdr:colOff>0</xdr:colOff>
      <xdr:row>47</xdr:row>
      <xdr:rowOff>0</xdr:rowOff>
    </xdr:from>
    <xdr:ext cx="304800" cy="304800"/>
    <xdr:sp macro="" textlink="">
      <xdr:nvSpPr>
        <xdr:cNvPr id="11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77000000}"/>
            </a:ext>
          </a:extLst>
        </xdr:cNvPr>
        <xdr:cNvSpPr>
          <a:spLocks noChangeAspect="1" noChangeArrowheads="1"/>
        </xdr:cNvSpPr>
      </xdr:nvSpPr>
      <xdr:spPr bwMode="auto">
        <a:xfrm>
          <a:off x="18583275" y="1075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51</xdr:col>
      <xdr:colOff>0</xdr:colOff>
      <xdr:row>47</xdr:row>
      <xdr:rowOff>0</xdr:rowOff>
    </xdr:from>
    <xdr:ext cx="297657" cy="304800"/>
    <xdr:sp macro="" textlink="">
      <xdr:nvSpPr>
        <xdr:cNvPr id="120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1000-000078000000}"/>
            </a:ext>
          </a:extLst>
        </xdr:cNvPr>
        <xdr:cNvSpPr>
          <a:spLocks noChangeAspect="1" noChangeArrowheads="1"/>
        </xdr:cNvSpPr>
      </xdr:nvSpPr>
      <xdr:spPr bwMode="auto">
        <a:xfrm>
          <a:off x="19192875" y="10753725"/>
          <a:ext cx="297657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50</xdr:col>
      <xdr:colOff>0</xdr:colOff>
      <xdr:row>47</xdr:row>
      <xdr:rowOff>0</xdr:rowOff>
    </xdr:from>
    <xdr:ext cx="304800" cy="304800"/>
    <xdr:sp macro="" textlink="">
      <xdr:nvSpPr>
        <xdr:cNvPr id="121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1000-000079000000}"/>
            </a:ext>
          </a:extLst>
        </xdr:cNvPr>
        <xdr:cNvSpPr>
          <a:spLocks noChangeAspect="1" noChangeArrowheads="1"/>
        </xdr:cNvSpPr>
      </xdr:nvSpPr>
      <xdr:spPr bwMode="auto">
        <a:xfrm>
          <a:off x="18583275" y="1075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50</xdr:col>
      <xdr:colOff>0</xdr:colOff>
      <xdr:row>4</xdr:row>
      <xdr:rowOff>0</xdr:rowOff>
    </xdr:from>
    <xdr:ext cx="304800" cy="304800"/>
    <xdr:sp macro="" textlink="">
      <xdr:nvSpPr>
        <xdr:cNvPr id="12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7A000000}"/>
            </a:ext>
          </a:extLst>
        </xdr:cNvPr>
        <xdr:cNvSpPr>
          <a:spLocks noChangeAspect="1" noChangeArrowheads="1"/>
        </xdr:cNvSpPr>
      </xdr:nvSpPr>
      <xdr:spPr bwMode="auto">
        <a:xfrm>
          <a:off x="1858327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49</xdr:col>
      <xdr:colOff>0</xdr:colOff>
      <xdr:row>4</xdr:row>
      <xdr:rowOff>0</xdr:rowOff>
    </xdr:from>
    <xdr:ext cx="304800" cy="304800"/>
    <xdr:sp macro="" textlink="">
      <xdr:nvSpPr>
        <xdr:cNvPr id="12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7B000000}"/>
            </a:ext>
          </a:extLst>
        </xdr:cNvPr>
        <xdr:cNvSpPr>
          <a:spLocks noChangeAspect="1" noChangeArrowheads="1"/>
        </xdr:cNvSpPr>
      </xdr:nvSpPr>
      <xdr:spPr bwMode="auto">
        <a:xfrm>
          <a:off x="1506855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49</xdr:col>
      <xdr:colOff>0</xdr:colOff>
      <xdr:row>47</xdr:row>
      <xdr:rowOff>0</xdr:rowOff>
    </xdr:from>
    <xdr:ext cx="304800" cy="304800"/>
    <xdr:sp macro="" textlink="">
      <xdr:nvSpPr>
        <xdr:cNvPr id="12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1000-00007C000000}"/>
            </a:ext>
          </a:extLst>
        </xdr:cNvPr>
        <xdr:cNvSpPr>
          <a:spLocks noChangeAspect="1" noChangeArrowheads="1"/>
        </xdr:cNvSpPr>
      </xdr:nvSpPr>
      <xdr:spPr bwMode="auto">
        <a:xfrm>
          <a:off x="15068550" y="1075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49</xdr:col>
      <xdr:colOff>0</xdr:colOff>
      <xdr:row>47</xdr:row>
      <xdr:rowOff>0</xdr:rowOff>
    </xdr:from>
    <xdr:ext cx="304800" cy="304800"/>
    <xdr:sp macro="" textlink="">
      <xdr:nvSpPr>
        <xdr:cNvPr id="12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7D000000}"/>
            </a:ext>
          </a:extLst>
        </xdr:cNvPr>
        <xdr:cNvSpPr>
          <a:spLocks noChangeAspect="1" noChangeArrowheads="1"/>
        </xdr:cNvSpPr>
      </xdr:nvSpPr>
      <xdr:spPr bwMode="auto">
        <a:xfrm>
          <a:off x="15068550" y="1075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49</xdr:col>
      <xdr:colOff>0</xdr:colOff>
      <xdr:row>47</xdr:row>
      <xdr:rowOff>0</xdr:rowOff>
    </xdr:from>
    <xdr:ext cx="304800" cy="304800"/>
    <xdr:sp macro="" textlink="">
      <xdr:nvSpPr>
        <xdr:cNvPr id="12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1000-00007E000000}"/>
            </a:ext>
          </a:extLst>
        </xdr:cNvPr>
        <xdr:cNvSpPr>
          <a:spLocks noChangeAspect="1" noChangeArrowheads="1"/>
        </xdr:cNvSpPr>
      </xdr:nvSpPr>
      <xdr:spPr bwMode="auto">
        <a:xfrm>
          <a:off x="15068550" y="1075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50</xdr:col>
      <xdr:colOff>0</xdr:colOff>
      <xdr:row>4</xdr:row>
      <xdr:rowOff>0</xdr:rowOff>
    </xdr:from>
    <xdr:ext cx="304800" cy="304800"/>
    <xdr:sp macro="" textlink="">
      <xdr:nvSpPr>
        <xdr:cNvPr id="15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98000000}"/>
            </a:ext>
          </a:extLst>
        </xdr:cNvPr>
        <xdr:cNvSpPr>
          <a:spLocks noChangeAspect="1" noChangeArrowheads="1"/>
        </xdr:cNvSpPr>
      </xdr:nvSpPr>
      <xdr:spPr bwMode="auto">
        <a:xfrm>
          <a:off x="155829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51</xdr:col>
      <xdr:colOff>0</xdr:colOff>
      <xdr:row>47</xdr:row>
      <xdr:rowOff>0</xdr:rowOff>
    </xdr:from>
    <xdr:ext cx="297657" cy="304800"/>
    <xdr:sp macro="" textlink="">
      <xdr:nvSpPr>
        <xdr:cNvPr id="153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1000-000099000000}"/>
            </a:ext>
          </a:extLst>
        </xdr:cNvPr>
        <xdr:cNvSpPr>
          <a:spLocks noChangeAspect="1" noChangeArrowheads="1"/>
        </xdr:cNvSpPr>
      </xdr:nvSpPr>
      <xdr:spPr bwMode="auto">
        <a:xfrm>
          <a:off x="19097625" y="10753725"/>
          <a:ext cx="297657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50</xdr:col>
      <xdr:colOff>0</xdr:colOff>
      <xdr:row>47</xdr:row>
      <xdr:rowOff>0</xdr:rowOff>
    </xdr:from>
    <xdr:ext cx="304800" cy="304800"/>
    <xdr:sp macro="" textlink="">
      <xdr:nvSpPr>
        <xdr:cNvPr id="15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1000-00009A000000}"/>
            </a:ext>
          </a:extLst>
        </xdr:cNvPr>
        <xdr:cNvSpPr>
          <a:spLocks noChangeAspect="1" noChangeArrowheads="1"/>
        </xdr:cNvSpPr>
      </xdr:nvSpPr>
      <xdr:spPr bwMode="auto">
        <a:xfrm>
          <a:off x="15582900" y="1075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50</xdr:col>
      <xdr:colOff>0</xdr:colOff>
      <xdr:row>47</xdr:row>
      <xdr:rowOff>0</xdr:rowOff>
    </xdr:from>
    <xdr:ext cx="304800" cy="304800"/>
    <xdr:sp macro="" textlink="">
      <xdr:nvSpPr>
        <xdr:cNvPr id="15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9B000000}"/>
            </a:ext>
          </a:extLst>
        </xdr:cNvPr>
        <xdr:cNvSpPr>
          <a:spLocks noChangeAspect="1" noChangeArrowheads="1"/>
        </xdr:cNvSpPr>
      </xdr:nvSpPr>
      <xdr:spPr bwMode="auto">
        <a:xfrm>
          <a:off x="15582900" y="1075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51</xdr:col>
      <xdr:colOff>0</xdr:colOff>
      <xdr:row>47</xdr:row>
      <xdr:rowOff>0</xdr:rowOff>
    </xdr:from>
    <xdr:ext cx="297657" cy="304800"/>
    <xdr:sp macro="" textlink="">
      <xdr:nvSpPr>
        <xdr:cNvPr id="156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1000-00009C000000}"/>
            </a:ext>
          </a:extLst>
        </xdr:cNvPr>
        <xdr:cNvSpPr>
          <a:spLocks noChangeAspect="1" noChangeArrowheads="1"/>
        </xdr:cNvSpPr>
      </xdr:nvSpPr>
      <xdr:spPr bwMode="auto">
        <a:xfrm>
          <a:off x="19097625" y="10753725"/>
          <a:ext cx="297657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50</xdr:col>
      <xdr:colOff>0</xdr:colOff>
      <xdr:row>47</xdr:row>
      <xdr:rowOff>0</xdr:rowOff>
    </xdr:from>
    <xdr:ext cx="304800" cy="304800"/>
    <xdr:sp macro="" textlink="">
      <xdr:nvSpPr>
        <xdr:cNvPr id="157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1000-00009D000000}"/>
            </a:ext>
          </a:extLst>
        </xdr:cNvPr>
        <xdr:cNvSpPr>
          <a:spLocks noChangeAspect="1" noChangeArrowheads="1"/>
        </xdr:cNvSpPr>
      </xdr:nvSpPr>
      <xdr:spPr bwMode="auto">
        <a:xfrm>
          <a:off x="15582900" y="1075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15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9E000000}"/>
            </a:ext>
          </a:extLst>
        </xdr:cNvPr>
        <xdr:cNvSpPr>
          <a:spLocks noChangeAspect="1" noChangeArrowheads="1"/>
        </xdr:cNvSpPr>
      </xdr:nvSpPr>
      <xdr:spPr bwMode="auto">
        <a:xfrm>
          <a:off x="203168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15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9F000000}"/>
            </a:ext>
          </a:extLst>
        </xdr:cNvPr>
        <xdr:cNvSpPr>
          <a:spLocks noChangeAspect="1" noChangeArrowheads="1"/>
        </xdr:cNvSpPr>
      </xdr:nvSpPr>
      <xdr:spPr bwMode="auto">
        <a:xfrm>
          <a:off x="203168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160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A0000000}"/>
            </a:ext>
          </a:extLst>
        </xdr:cNvPr>
        <xdr:cNvSpPr>
          <a:spLocks noChangeAspect="1" noChangeArrowheads="1"/>
        </xdr:cNvSpPr>
      </xdr:nvSpPr>
      <xdr:spPr bwMode="auto">
        <a:xfrm>
          <a:off x="203168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16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A1000000}"/>
            </a:ext>
          </a:extLst>
        </xdr:cNvPr>
        <xdr:cNvSpPr>
          <a:spLocks noChangeAspect="1" noChangeArrowheads="1"/>
        </xdr:cNvSpPr>
      </xdr:nvSpPr>
      <xdr:spPr bwMode="auto">
        <a:xfrm>
          <a:off x="203168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16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A2000000}"/>
            </a:ext>
          </a:extLst>
        </xdr:cNvPr>
        <xdr:cNvSpPr>
          <a:spLocks noChangeAspect="1" noChangeArrowheads="1"/>
        </xdr:cNvSpPr>
      </xdr:nvSpPr>
      <xdr:spPr bwMode="auto">
        <a:xfrm>
          <a:off x="203168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16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A3000000}"/>
            </a:ext>
          </a:extLst>
        </xdr:cNvPr>
        <xdr:cNvSpPr>
          <a:spLocks noChangeAspect="1" noChangeArrowheads="1"/>
        </xdr:cNvSpPr>
      </xdr:nvSpPr>
      <xdr:spPr bwMode="auto">
        <a:xfrm>
          <a:off x="203168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16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A4000000}"/>
            </a:ext>
          </a:extLst>
        </xdr:cNvPr>
        <xdr:cNvSpPr>
          <a:spLocks noChangeAspect="1" noChangeArrowheads="1"/>
        </xdr:cNvSpPr>
      </xdr:nvSpPr>
      <xdr:spPr bwMode="auto">
        <a:xfrm>
          <a:off x="203168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16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A5000000}"/>
            </a:ext>
          </a:extLst>
        </xdr:cNvPr>
        <xdr:cNvSpPr>
          <a:spLocks noChangeAspect="1" noChangeArrowheads="1"/>
        </xdr:cNvSpPr>
      </xdr:nvSpPr>
      <xdr:spPr bwMode="auto">
        <a:xfrm>
          <a:off x="203168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16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A6000000}"/>
            </a:ext>
          </a:extLst>
        </xdr:cNvPr>
        <xdr:cNvSpPr>
          <a:spLocks noChangeAspect="1" noChangeArrowheads="1"/>
        </xdr:cNvSpPr>
      </xdr:nvSpPr>
      <xdr:spPr bwMode="auto">
        <a:xfrm>
          <a:off x="203168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16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A7000000}"/>
            </a:ext>
          </a:extLst>
        </xdr:cNvPr>
        <xdr:cNvSpPr>
          <a:spLocks noChangeAspect="1" noChangeArrowheads="1"/>
        </xdr:cNvSpPr>
      </xdr:nvSpPr>
      <xdr:spPr bwMode="auto">
        <a:xfrm>
          <a:off x="203168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16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A8000000}"/>
            </a:ext>
          </a:extLst>
        </xdr:cNvPr>
        <xdr:cNvSpPr>
          <a:spLocks noChangeAspect="1" noChangeArrowheads="1"/>
        </xdr:cNvSpPr>
      </xdr:nvSpPr>
      <xdr:spPr bwMode="auto">
        <a:xfrm>
          <a:off x="203168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16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A9000000}"/>
            </a:ext>
          </a:extLst>
        </xdr:cNvPr>
        <xdr:cNvSpPr>
          <a:spLocks noChangeAspect="1" noChangeArrowheads="1"/>
        </xdr:cNvSpPr>
      </xdr:nvSpPr>
      <xdr:spPr bwMode="auto">
        <a:xfrm>
          <a:off x="203168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170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AA000000}"/>
            </a:ext>
          </a:extLst>
        </xdr:cNvPr>
        <xdr:cNvSpPr>
          <a:spLocks noChangeAspect="1" noChangeArrowheads="1"/>
        </xdr:cNvSpPr>
      </xdr:nvSpPr>
      <xdr:spPr bwMode="auto">
        <a:xfrm>
          <a:off x="203168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17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AB000000}"/>
            </a:ext>
          </a:extLst>
        </xdr:cNvPr>
        <xdr:cNvSpPr>
          <a:spLocks noChangeAspect="1" noChangeArrowheads="1"/>
        </xdr:cNvSpPr>
      </xdr:nvSpPr>
      <xdr:spPr bwMode="auto">
        <a:xfrm>
          <a:off x="203168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17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AC000000}"/>
            </a:ext>
          </a:extLst>
        </xdr:cNvPr>
        <xdr:cNvSpPr>
          <a:spLocks noChangeAspect="1" noChangeArrowheads="1"/>
        </xdr:cNvSpPr>
      </xdr:nvSpPr>
      <xdr:spPr bwMode="auto">
        <a:xfrm>
          <a:off x="203168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17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AD000000}"/>
            </a:ext>
          </a:extLst>
        </xdr:cNvPr>
        <xdr:cNvSpPr>
          <a:spLocks noChangeAspect="1" noChangeArrowheads="1"/>
        </xdr:cNvSpPr>
      </xdr:nvSpPr>
      <xdr:spPr bwMode="auto">
        <a:xfrm>
          <a:off x="203168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17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AE000000}"/>
            </a:ext>
          </a:extLst>
        </xdr:cNvPr>
        <xdr:cNvSpPr>
          <a:spLocks noChangeAspect="1" noChangeArrowheads="1"/>
        </xdr:cNvSpPr>
      </xdr:nvSpPr>
      <xdr:spPr bwMode="auto">
        <a:xfrm>
          <a:off x="203168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17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AF000000}"/>
            </a:ext>
          </a:extLst>
        </xdr:cNvPr>
        <xdr:cNvSpPr>
          <a:spLocks noChangeAspect="1" noChangeArrowheads="1"/>
        </xdr:cNvSpPr>
      </xdr:nvSpPr>
      <xdr:spPr bwMode="auto">
        <a:xfrm>
          <a:off x="203168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17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B0000000}"/>
            </a:ext>
          </a:extLst>
        </xdr:cNvPr>
        <xdr:cNvSpPr>
          <a:spLocks noChangeAspect="1" noChangeArrowheads="1"/>
        </xdr:cNvSpPr>
      </xdr:nvSpPr>
      <xdr:spPr bwMode="auto">
        <a:xfrm>
          <a:off x="203168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53</xdr:col>
      <xdr:colOff>0</xdr:colOff>
      <xdr:row>4</xdr:row>
      <xdr:rowOff>0</xdr:rowOff>
    </xdr:from>
    <xdr:ext cx="304800" cy="304800"/>
    <xdr:sp macro="" textlink="">
      <xdr:nvSpPr>
        <xdr:cNvPr id="17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B1000000}"/>
            </a:ext>
          </a:extLst>
        </xdr:cNvPr>
        <xdr:cNvSpPr>
          <a:spLocks noChangeAspect="1" noChangeArrowheads="1"/>
        </xdr:cNvSpPr>
      </xdr:nvSpPr>
      <xdr:spPr bwMode="auto">
        <a:xfrm>
          <a:off x="203168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51</xdr:col>
      <xdr:colOff>0</xdr:colOff>
      <xdr:row>4</xdr:row>
      <xdr:rowOff>0</xdr:rowOff>
    </xdr:from>
    <xdr:ext cx="304800" cy="304800"/>
    <xdr:sp macro="" textlink="">
      <xdr:nvSpPr>
        <xdr:cNvPr id="17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B2000000}"/>
            </a:ext>
          </a:extLst>
        </xdr:cNvPr>
        <xdr:cNvSpPr>
          <a:spLocks noChangeAspect="1" noChangeArrowheads="1"/>
        </xdr:cNvSpPr>
      </xdr:nvSpPr>
      <xdr:spPr bwMode="auto">
        <a:xfrm>
          <a:off x="190976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47</xdr:row>
      <xdr:rowOff>0</xdr:rowOff>
    </xdr:from>
    <xdr:ext cx="297657" cy="304800"/>
    <xdr:sp macro="" textlink="">
      <xdr:nvSpPr>
        <xdr:cNvPr id="179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1000-0000B3000000}"/>
            </a:ext>
          </a:extLst>
        </xdr:cNvPr>
        <xdr:cNvSpPr>
          <a:spLocks noChangeAspect="1" noChangeArrowheads="1"/>
        </xdr:cNvSpPr>
      </xdr:nvSpPr>
      <xdr:spPr bwMode="auto">
        <a:xfrm>
          <a:off x="19707225" y="10753725"/>
          <a:ext cx="297657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51</xdr:col>
      <xdr:colOff>0</xdr:colOff>
      <xdr:row>47</xdr:row>
      <xdr:rowOff>0</xdr:rowOff>
    </xdr:from>
    <xdr:ext cx="304800" cy="304800"/>
    <xdr:sp macro="" textlink="">
      <xdr:nvSpPr>
        <xdr:cNvPr id="180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1000-0000B4000000}"/>
            </a:ext>
          </a:extLst>
        </xdr:cNvPr>
        <xdr:cNvSpPr>
          <a:spLocks noChangeAspect="1" noChangeArrowheads="1"/>
        </xdr:cNvSpPr>
      </xdr:nvSpPr>
      <xdr:spPr bwMode="auto">
        <a:xfrm>
          <a:off x="19097625" y="1075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51</xdr:col>
      <xdr:colOff>0</xdr:colOff>
      <xdr:row>47</xdr:row>
      <xdr:rowOff>0</xdr:rowOff>
    </xdr:from>
    <xdr:ext cx="304800" cy="304800"/>
    <xdr:sp macro="" textlink="">
      <xdr:nvSpPr>
        <xdr:cNvPr id="18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B5000000}"/>
            </a:ext>
          </a:extLst>
        </xdr:cNvPr>
        <xdr:cNvSpPr>
          <a:spLocks noChangeAspect="1" noChangeArrowheads="1"/>
        </xdr:cNvSpPr>
      </xdr:nvSpPr>
      <xdr:spPr bwMode="auto">
        <a:xfrm>
          <a:off x="19097625" y="1075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47</xdr:row>
      <xdr:rowOff>0</xdr:rowOff>
    </xdr:from>
    <xdr:ext cx="297657" cy="304800"/>
    <xdr:sp macro="" textlink="">
      <xdr:nvSpPr>
        <xdr:cNvPr id="182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1000-0000B6000000}"/>
            </a:ext>
          </a:extLst>
        </xdr:cNvPr>
        <xdr:cNvSpPr>
          <a:spLocks noChangeAspect="1" noChangeArrowheads="1"/>
        </xdr:cNvSpPr>
      </xdr:nvSpPr>
      <xdr:spPr bwMode="auto">
        <a:xfrm>
          <a:off x="19707225" y="10753725"/>
          <a:ext cx="297657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51</xdr:col>
      <xdr:colOff>0</xdr:colOff>
      <xdr:row>47</xdr:row>
      <xdr:rowOff>0</xdr:rowOff>
    </xdr:from>
    <xdr:ext cx="304800" cy="304800"/>
    <xdr:sp macro="" textlink="">
      <xdr:nvSpPr>
        <xdr:cNvPr id="18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1000-0000B7000000}"/>
            </a:ext>
          </a:extLst>
        </xdr:cNvPr>
        <xdr:cNvSpPr>
          <a:spLocks noChangeAspect="1" noChangeArrowheads="1"/>
        </xdr:cNvSpPr>
      </xdr:nvSpPr>
      <xdr:spPr bwMode="auto">
        <a:xfrm>
          <a:off x="19097625" y="1075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51</xdr:col>
      <xdr:colOff>0</xdr:colOff>
      <xdr:row>4</xdr:row>
      <xdr:rowOff>0</xdr:rowOff>
    </xdr:from>
    <xdr:ext cx="304800" cy="304800"/>
    <xdr:sp macro="" textlink="">
      <xdr:nvSpPr>
        <xdr:cNvPr id="18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B8000000}"/>
            </a:ext>
          </a:extLst>
        </xdr:cNvPr>
        <xdr:cNvSpPr>
          <a:spLocks noChangeAspect="1" noChangeArrowheads="1"/>
        </xdr:cNvSpPr>
      </xdr:nvSpPr>
      <xdr:spPr bwMode="auto">
        <a:xfrm>
          <a:off x="19097625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50</xdr:col>
      <xdr:colOff>0</xdr:colOff>
      <xdr:row>4</xdr:row>
      <xdr:rowOff>0</xdr:rowOff>
    </xdr:from>
    <xdr:ext cx="304800" cy="304800"/>
    <xdr:sp macro="" textlink="">
      <xdr:nvSpPr>
        <xdr:cNvPr id="18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B9000000}"/>
            </a:ext>
          </a:extLst>
        </xdr:cNvPr>
        <xdr:cNvSpPr>
          <a:spLocks noChangeAspect="1" noChangeArrowheads="1"/>
        </xdr:cNvSpPr>
      </xdr:nvSpPr>
      <xdr:spPr bwMode="auto">
        <a:xfrm>
          <a:off x="15582900" y="14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50</xdr:col>
      <xdr:colOff>0</xdr:colOff>
      <xdr:row>47</xdr:row>
      <xdr:rowOff>0</xdr:rowOff>
    </xdr:from>
    <xdr:ext cx="304800" cy="304800"/>
    <xdr:sp macro="" textlink="">
      <xdr:nvSpPr>
        <xdr:cNvPr id="18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1000-0000BA000000}"/>
            </a:ext>
          </a:extLst>
        </xdr:cNvPr>
        <xdr:cNvSpPr>
          <a:spLocks noChangeAspect="1" noChangeArrowheads="1"/>
        </xdr:cNvSpPr>
      </xdr:nvSpPr>
      <xdr:spPr bwMode="auto">
        <a:xfrm>
          <a:off x="15582900" y="1075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50</xdr:col>
      <xdr:colOff>0</xdr:colOff>
      <xdr:row>47</xdr:row>
      <xdr:rowOff>0</xdr:rowOff>
    </xdr:from>
    <xdr:ext cx="304800" cy="304800"/>
    <xdr:sp macro="" textlink="">
      <xdr:nvSpPr>
        <xdr:cNvPr id="18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000-0000BB000000}"/>
            </a:ext>
          </a:extLst>
        </xdr:cNvPr>
        <xdr:cNvSpPr>
          <a:spLocks noChangeAspect="1" noChangeArrowheads="1"/>
        </xdr:cNvSpPr>
      </xdr:nvSpPr>
      <xdr:spPr bwMode="auto">
        <a:xfrm>
          <a:off x="15582900" y="1075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50</xdr:col>
      <xdr:colOff>0</xdr:colOff>
      <xdr:row>47</xdr:row>
      <xdr:rowOff>0</xdr:rowOff>
    </xdr:from>
    <xdr:ext cx="304800" cy="304800"/>
    <xdr:sp macro="" textlink="">
      <xdr:nvSpPr>
        <xdr:cNvPr id="18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1000-0000BC000000}"/>
            </a:ext>
          </a:extLst>
        </xdr:cNvPr>
        <xdr:cNvSpPr>
          <a:spLocks noChangeAspect="1" noChangeArrowheads="1"/>
        </xdr:cNvSpPr>
      </xdr:nvSpPr>
      <xdr:spPr bwMode="auto">
        <a:xfrm>
          <a:off x="15582900" y="1075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48</xdr:col>
      <xdr:colOff>317500</xdr:colOff>
      <xdr:row>0</xdr:row>
      <xdr:rowOff>0</xdr:rowOff>
    </xdr:from>
    <xdr:to>
      <xdr:col>51</xdr:col>
      <xdr:colOff>15875</xdr:colOff>
      <xdr:row>2</xdr:row>
      <xdr:rowOff>313338</xdr:rowOff>
    </xdr:to>
    <xdr:grpSp>
      <xdr:nvGrpSpPr>
        <xdr:cNvPr id="189" name="Agrupar 188">
          <a:extLst>
            <a:ext uri="{FF2B5EF4-FFF2-40B4-BE49-F238E27FC236}">
              <a16:creationId xmlns:a16="http://schemas.microsoft.com/office/drawing/2014/main" xmlns="" id="{00000000-0008-0000-1000-0000BD000000}"/>
            </a:ext>
          </a:extLst>
        </xdr:cNvPr>
        <xdr:cNvGrpSpPr/>
      </xdr:nvGrpSpPr>
      <xdr:grpSpPr>
        <a:xfrm>
          <a:off x="15376525" y="0"/>
          <a:ext cx="3917950" cy="948338"/>
          <a:chOff x="15271750" y="317499"/>
          <a:chExt cx="3918852" cy="980088"/>
        </a:xfrm>
      </xdr:grpSpPr>
      <xdr:sp macro="[0]!Botão_Ajuda" textlink="">
        <xdr:nvSpPr>
          <xdr:cNvPr id="190" name="Retângulo 189">
            <a:extLst>
              <a:ext uri="{FF2B5EF4-FFF2-40B4-BE49-F238E27FC236}">
                <a16:creationId xmlns:a16="http://schemas.microsoft.com/office/drawing/2014/main" xmlns="" id="{00000000-0008-0000-1000-0000BE000000}"/>
              </a:ext>
            </a:extLst>
          </xdr:cNvPr>
          <xdr:cNvSpPr/>
        </xdr:nvSpPr>
        <xdr:spPr bwMode="auto">
          <a:xfrm>
            <a:off x="15271750" y="663727"/>
            <a:ext cx="3902791" cy="633860"/>
          </a:xfrm>
          <a:prstGeom prst="rect">
            <a:avLst/>
          </a:prstGeom>
          <a:ln>
            <a:headEnd/>
            <a:tailEnd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wrap="square" lIns="36576" tIns="27432" rIns="36576" bIns="0" rtlCol="0" anchor="ctr" upright="1"/>
          <a:lstStyle/>
          <a:p>
            <a:pPr algn="ctr" rtl="0"/>
            <a:r>
              <a:rPr lang="pt-PT" sz="2400" b="0" i="0" u="none" strike="noStrike" baseline="0">
                <a:solidFill>
                  <a:srgbClr val="FF603B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Ajuda</a:t>
            </a:r>
            <a:r>
              <a:rPr lang="pt-PT" sz="1400" b="0" i="0" u="none" strike="noStrike" baseline="0">
                <a:solidFill>
                  <a:srgbClr val="FF603B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: </a:t>
            </a:r>
            <a:r>
              <a:rPr lang="pt-PT" sz="1800" b="0" i="0" u="none" strike="noStrike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Estratégias a implementar</a:t>
            </a:r>
          </a:p>
        </xdr:txBody>
      </xdr:sp>
      <xdr:pic macro="[0]!Botão_Ajuda">
        <xdr:nvPicPr>
          <xdr:cNvPr id="191" name="Imagem 190">
            <a:extLst>
              <a:ext uri="{FF2B5EF4-FFF2-40B4-BE49-F238E27FC236}">
                <a16:creationId xmlns:a16="http://schemas.microsoft.com/office/drawing/2014/main" xmlns="" id="{00000000-0008-0000-1000-0000B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564225" y="317499"/>
            <a:ext cx="626377" cy="560803"/>
          </a:xfrm>
          <a:prstGeom prst="rect">
            <a:avLst/>
          </a:prstGeom>
          <a:ln>
            <a:solidFill>
              <a:schemeClr val="accent4">
                <a:lumMod val="60000"/>
                <a:lumOff val="40000"/>
              </a:schemeClr>
            </a:solidFill>
          </a:ln>
        </xdr:spPr>
      </xdr:pic>
    </xdr:grpSp>
    <xdr:clientData/>
  </xdr:twoCellAnchor>
  <xdr:twoCellAnchor>
    <xdr:from>
      <xdr:col>1</xdr:col>
      <xdr:colOff>0</xdr:colOff>
      <xdr:row>0</xdr:row>
      <xdr:rowOff>27214</xdr:rowOff>
    </xdr:from>
    <xdr:to>
      <xdr:col>27</xdr:col>
      <xdr:colOff>272786</xdr:colOff>
      <xdr:row>2</xdr:row>
      <xdr:rowOff>218726</xdr:rowOff>
    </xdr:to>
    <xdr:grpSp>
      <xdr:nvGrpSpPr>
        <xdr:cNvPr id="192" name="Agrupar 191">
          <a:extLst>
            <a:ext uri="{FF2B5EF4-FFF2-40B4-BE49-F238E27FC236}">
              <a16:creationId xmlns:a16="http://schemas.microsoft.com/office/drawing/2014/main" xmlns="" id="{00000000-0008-0000-1000-0000C0000000}"/>
            </a:ext>
          </a:extLst>
        </xdr:cNvPr>
        <xdr:cNvGrpSpPr>
          <a:grpSpLocks noChangeAspect="1"/>
        </xdr:cNvGrpSpPr>
      </xdr:nvGrpSpPr>
      <xdr:grpSpPr>
        <a:xfrm>
          <a:off x="177800" y="27214"/>
          <a:ext cx="8057886" cy="826512"/>
          <a:chOff x="333367" y="1726404"/>
          <a:chExt cx="9395718" cy="952500"/>
        </a:xfrm>
      </xdr:grpSpPr>
      <xdr:grpSp>
        <xdr:nvGrpSpPr>
          <xdr:cNvPr id="193" name="Agrupar 192">
            <a:extLst>
              <a:ext uri="{FF2B5EF4-FFF2-40B4-BE49-F238E27FC236}">
                <a16:creationId xmlns:a16="http://schemas.microsoft.com/office/drawing/2014/main" xmlns="" id="{00000000-0008-0000-1000-0000C1000000}"/>
              </a:ext>
            </a:extLst>
          </xdr:cNvPr>
          <xdr:cNvGrpSpPr/>
        </xdr:nvGrpSpPr>
        <xdr:grpSpPr>
          <a:xfrm>
            <a:off x="6038974" y="1986654"/>
            <a:ext cx="1191645" cy="432000"/>
            <a:chOff x="9196387" y="4894162"/>
            <a:chExt cx="1281114" cy="432000"/>
          </a:xfrm>
        </xdr:grpSpPr>
        <xdr:sp macro="[0]!Botão_Escrita" textlink="">
          <xdr:nvSpPr>
            <xdr:cNvPr id="212" name="Retângulo 211">
              <a:extLst>
                <a:ext uri="{FF2B5EF4-FFF2-40B4-BE49-F238E27FC236}">
                  <a16:creationId xmlns:a16="http://schemas.microsoft.com/office/drawing/2014/main" xmlns="" id="{00000000-0008-0000-1000-0000D4000000}"/>
                </a:ext>
              </a:extLst>
            </xdr:cNvPr>
            <xdr:cNvSpPr/>
          </xdr:nvSpPr>
          <xdr:spPr bwMode="auto">
            <a:xfrm>
              <a:off x="9401175" y="4894162"/>
              <a:ext cx="9048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escrita</a:t>
              </a:r>
            </a:p>
          </xdr:txBody>
        </xdr:sp>
        <xdr:sp macro="" textlink="">
          <xdr:nvSpPr>
            <xdr:cNvPr id="213" name="Seta: Divisa 212">
              <a:extLst>
                <a:ext uri="{FF2B5EF4-FFF2-40B4-BE49-F238E27FC236}">
                  <a16:creationId xmlns:a16="http://schemas.microsoft.com/office/drawing/2014/main" xmlns="" id="{00000000-0008-0000-1000-0000D5000000}"/>
                </a:ext>
              </a:extLst>
            </xdr:cNvPr>
            <xdr:cNvSpPr/>
          </xdr:nvSpPr>
          <xdr:spPr>
            <a:xfrm>
              <a:off x="9196387" y="4900612"/>
              <a:ext cx="1281114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94" name="Agrupar 193">
            <a:extLst>
              <a:ext uri="{FF2B5EF4-FFF2-40B4-BE49-F238E27FC236}">
                <a16:creationId xmlns:a16="http://schemas.microsoft.com/office/drawing/2014/main" xmlns="" id="{00000000-0008-0000-1000-0000C2000000}"/>
              </a:ext>
            </a:extLst>
          </xdr:cNvPr>
          <xdr:cNvGrpSpPr/>
        </xdr:nvGrpSpPr>
        <xdr:grpSpPr>
          <a:xfrm>
            <a:off x="7074095" y="1986654"/>
            <a:ext cx="1529796" cy="432000"/>
            <a:chOff x="10880724" y="4894162"/>
            <a:chExt cx="1644652" cy="432000"/>
          </a:xfrm>
        </xdr:grpSpPr>
        <xdr:sp macro="[0]!Menu_suspenso_2" textlink="">
          <xdr:nvSpPr>
            <xdr:cNvPr id="210" name="Retângulo 209">
              <a:extLst>
                <a:ext uri="{FF2B5EF4-FFF2-40B4-BE49-F238E27FC236}">
                  <a16:creationId xmlns:a16="http://schemas.microsoft.com/office/drawing/2014/main" xmlns="" id="{00000000-0008-0000-1000-0000D2000000}"/>
                </a:ext>
              </a:extLst>
            </xdr:cNvPr>
            <xdr:cNvSpPr/>
          </xdr:nvSpPr>
          <xdr:spPr>
            <a:xfrm>
              <a:off x="11058525" y="4894162"/>
              <a:ext cx="1352550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gramática</a:t>
              </a:r>
            </a:p>
          </xdr:txBody>
        </xdr:sp>
        <xdr:sp macro="" textlink="">
          <xdr:nvSpPr>
            <xdr:cNvPr id="211" name="Seta: Divisa 210">
              <a:extLst>
                <a:ext uri="{FF2B5EF4-FFF2-40B4-BE49-F238E27FC236}">
                  <a16:creationId xmlns:a16="http://schemas.microsoft.com/office/drawing/2014/main" xmlns="" id="{00000000-0008-0000-1000-0000D3000000}"/>
                </a:ext>
              </a:extLst>
            </xdr:cNvPr>
            <xdr:cNvSpPr/>
          </xdr:nvSpPr>
          <xdr:spPr>
            <a:xfrm>
              <a:off x="10880724" y="4900612"/>
              <a:ext cx="1644652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95" name="Agrupar 194">
            <a:extLst>
              <a:ext uri="{FF2B5EF4-FFF2-40B4-BE49-F238E27FC236}">
                <a16:creationId xmlns:a16="http://schemas.microsoft.com/office/drawing/2014/main" xmlns="" id="{00000000-0008-0000-1000-0000C3000000}"/>
              </a:ext>
            </a:extLst>
          </xdr:cNvPr>
          <xdr:cNvGrpSpPr/>
        </xdr:nvGrpSpPr>
        <xdr:grpSpPr>
          <a:xfrm>
            <a:off x="8437029" y="1986654"/>
            <a:ext cx="1292056" cy="432000"/>
            <a:chOff x="12565062" y="4910137"/>
            <a:chExt cx="1389063" cy="432000"/>
          </a:xfrm>
        </xdr:grpSpPr>
        <xdr:sp macro="[0]!Botão_Sintese" textlink="">
          <xdr:nvSpPr>
            <xdr:cNvPr id="208" name="Retângulo 207">
              <a:extLst>
                <a:ext uri="{FF2B5EF4-FFF2-40B4-BE49-F238E27FC236}">
                  <a16:creationId xmlns:a16="http://schemas.microsoft.com/office/drawing/2014/main" xmlns="" id="{00000000-0008-0000-1000-0000D0000000}"/>
                </a:ext>
              </a:extLst>
            </xdr:cNvPr>
            <xdr:cNvSpPr/>
          </xdr:nvSpPr>
          <xdr:spPr bwMode="auto">
            <a:xfrm>
              <a:off x="12763500" y="4910137"/>
              <a:ext cx="10191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síntese</a:t>
              </a:r>
            </a:p>
          </xdr:txBody>
        </xdr:sp>
        <xdr:sp macro="" textlink="">
          <xdr:nvSpPr>
            <xdr:cNvPr id="209" name="Seta: Divisa 208">
              <a:extLst>
                <a:ext uri="{FF2B5EF4-FFF2-40B4-BE49-F238E27FC236}">
                  <a16:creationId xmlns:a16="http://schemas.microsoft.com/office/drawing/2014/main" xmlns="" id="{00000000-0008-0000-1000-0000D1000000}"/>
                </a:ext>
              </a:extLst>
            </xdr:cNvPr>
            <xdr:cNvSpPr/>
          </xdr:nvSpPr>
          <xdr:spPr>
            <a:xfrm>
              <a:off x="12565062" y="4910137"/>
              <a:ext cx="1389063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96" name="Agrupar 195">
            <a:extLst>
              <a:ext uri="{FF2B5EF4-FFF2-40B4-BE49-F238E27FC236}">
                <a16:creationId xmlns:a16="http://schemas.microsoft.com/office/drawing/2014/main" xmlns="" id="{00000000-0008-0000-1000-0000C4000000}"/>
              </a:ext>
            </a:extLst>
          </xdr:cNvPr>
          <xdr:cNvGrpSpPr/>
        </xdr:nvGrpSpPr>
        <xdr:grpSpPr>
          <a:xfrm>
            <a:off x="3837404" y="1986654"/>
            <a:ext cx="2368522" cy="432000"/>
            <a:chOff x="6692898" y="4910136"/>
            <a:chExt cx="2546351" cy="432000"/>
          </a:xfrm>
        </xdr:grpSpPr>
        <xdr:sp macro="[0]!Menu_suspenso" textlink="">
          <xdr:nvSpPr>
            <xdr:cNvPr id="206" name="Retângulo 205">
              <a:extLst>
                <a:ext uri="{FF2B5EF4-FFF2-40B4-BE49-F238E27FC236}">
                  <a16:creationId xmlns:a16="http://schemas.microsoft.com/office/drawing/2014/main" xmlns="" id="{00000000-0008-0000-1000-0000CE000000}"/>
                </a:ext>
              </a:extLst>
            </xdr:cNvPr>
            <xdr:cNvSpPr/>
          </xdr:nvSpPr>
          <xdr:spPr>
            <a:xfrm>
              <a:off x="6848475" y="4910136"/>
              <a:ext cx="22002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educação</a:t>
              </a:r>
              <a:r>
                <a:rPr lang="pt-PT" sz="1400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literária</a:t>
              </a:r>
              <a:endParaRPr lang="pt-PT" sz="14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207" name="Seta: Divisa 206">
              <a:extLst>
                <a:ext uri="{FF2B5EF4-FFF2-40B4-BE49-F238E27FC236}">
                  <a16:creationId xmlns:a16="http://schemas.microsoft.com/office/drawing/2014/main" xmlns="" id="{00000000-0008-0000-1000-0000CF000000}"/>
                </a:ext>
              </a:extLst>
            </xdr:cNvPr>
            <xdr:cNvSpPr/>
          </xdr:nvSpPr>
          <xdr:spPr>
            <a:xfrm>
              <a:off x="6692898" y="4910136"/>
              <a:ext cx="2546351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97" name="Agrupar 196">
            <a:extLst>
              <a:ext uri="{FF2B5EF4-FFF2-40B4-BE49-F238E27FC236}">
                <a16:creationId xmlns:a16="http://schemas.microsoft.com/office/drawing/2014/main" xmlns="" id="{00000000-0008-0000-1000-0000C5000000}"/>
              </a:ext>
            </a:extLst>
          </xdr:cNvPr>
          <xdr:cNvGrpSpPr/>
        </xdr:nvGrpSpPr>
        <xdr:grpSpPr>
          <a:xfrm>
            <a:off x="1340772" y="1988439"/>
            <a:ext cx="1464927" cy="428431"/>
            <a:chOff x="1153583" y="1546089"/>
            <a:chExt cx="1465905" cy="428431"/>
          </a:xfrm>
        </xdr:grpSpPr>
        <xdr:sp macro="[0]!Botão_Oralidade" textlink="">
          <xdr:nvSpPr>
            <xdr:cNvPr id="204" name="Retângulo 203">
              <a:extLst>
                <a:ext uri="{FF2B5EF4-FFF2-40B4-BE49-F238E27FC236}">
                  <a16:creationId xmlns:a16="http://schemas.microsoft.com/office/drawing/2014/main" xmlns="" id="{00000000-0008-0000-1000-0000CC000000}"/>
                </a:ext>
              </a:extLst>
            </xdr:cNvPr>
            <xdr:cNvSpPr/>
          </xdr:nvSpPr>
          <xdr:spPr bwMode="auto">
            <a:xfrm>
              <a:off x="1304859" y="1546089"/>
              <a:ext cx="1184877" cy="42843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oralidade</a:t>
              </a:r>
            </a:p>
          </xdr:txBody>
        </xdr:sp>
        <xdr:sp macro="" textlink="">
          <xdr:nvSpPr>
            <xdr:cNvPr id="205" name="Seta: Divisa 204">
              <a:extLst>
                <a:ext uri="{FF2B5EF4-FFF2-40B4-BE49-F238E27FC236}">
                  <a16:creationId xmlns:a16="http://schemas.microsoft.com/office/drawing/2014/main" xmlns="" id="{00000000-0008-0000-1000-0000CD000000}"/>
                </a:ext>
              </a:extLst>
            </xdr:cNvPr>
            <xdr:cNvSpPr/>
          </xdr:nvSpPr>
          <xdr:spPr>
            <a:xfrm>
              <a:off x="1153583" y="1550754"/>
              <a:ext cx="1465905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98" name="Agrupar 197">
            <a:extLst>
              <a:ext uri="{FF2B5EF4-FFF2-40B4-BE49-F238E27FC236}">
                <a16:creationId xmlns:a16="http://schemas.microsoft.com/office/drawing/2014/main" xmlns="" id="{00000000-0008-0000-1000-0000C6000000}"/>
              </a:ext>
            </a:extLst>
          </xdr:cNvPr>
          <xdr:cNvGrpSpPr/>
        </xdr:nvGrpSpPr>
        <xdr:grpSpPr>
          <a:xfrm>
            <a:off x="2648622" y="1986654"/>
            <a:ext cx="1348167" cy="432000"/>
            <a:chOff x="5008563" y="4910137"/>
            <a:chExt cx="1449387" cy="432000"/>
          </a:xfrm>
        </xdr:grpSpPr>
        <xdr:sp macro="[0]!Botão_Leitura" textlink="">
          <xdr:nvSpPr>
            <xdr:cNvPr id="202" name="Retângulo 201">
              <a:extLst>
                <a:ext uri="{FF2B5EF4-FFF2-40B4-BE49-F238E27FC236}">
                  <a16:creationId xmlns:a16="http://schemas.microsoft.com/office/drawing/2014/main" xmlns="" id="{00000000-0008-0000-1000-0000CA000000}"/>
                </a:ext>
              </a:extLst>
            </xdr:cNvPr>
            <xdr:cNvSpPr/>
          </xdr:nvSpPr>
          <xdr:spPr bwMode="auto">
            <a:xfrm>
              <a:off x="5153603" y="4911774"/>
              <a:ext cx="1171525" cy="42872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leitura</a:t>
              </a:r>
            </a:p>
          </xdr:txBody>
        </xdr:sp>
        <xdr:sp macro="" textlink="">
          <xdr:nvSpPr>
            <xdr:cNvPr id="203" name="Seta: Divisa 202">
              <a:extLst>
                <a:ext uri="{FF2B5EF4-FFF2-40B4-BE49-F238E27FC236}">
                  <a16:creationId xmlns:a16="http://schemas.microsoft.com/office/drawing/2014/main" xmlns="" id="{00000000-0008-0000-1000-0000CB000000}"/>
                </a:ext>
              </a:extLst>
            </xdr:cNvPr>
            <xdr:cNvSpPr/>
          </xdr:nvSpPr>
          <xdr:spPr>
            <a:xfrm>
              <a:off x="5008563" y="4910137"/>
              <a:ext cx="1449387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99" name="Agrupar 198">
            <a:extLst>
              <a:ext uri="{FF2B5EF4-FFF2-40B4-BE49-F238E27FC236}">
                <a16:creationId xmlns:a16="http://schemas.microsoft.com/office/drawing/2014/main" xmlns="" id="{00000000-0008-0000-1000-0000C7000000}"/>
              </a:ext>
            </a:extLst>
          </xdr:cNvPr>
          <xdr:cNvGrpSpPr/>
        </xdr:nvGrpSpPr>
        <xdr:grpSpPr>
          <a:xfrm>
            <a:off x="333367" y="1726404"/>
            <a:ext cx="951864" cy="952500"/>
            <a:chOff x="169333" y="1301750"/>
            <a:chExt cx="952500" cy="952500"/>
          </a:xfrm>
        </xdr:grpSpPr>
        <xdr:pic macro="[0]!Botao_Entrada">
          <xdr:nvPicPr>
            <xdr:cNvPr id="200" name="Imagem 199">
              <a:extLst>
                <a:ext uri="{FF2B5EF4-FFF2-40B4-BE49-F238E27FC236}">
                  <a16:creationId xmlns:a16="http://schemas.microsoft.com/office/drawing/2014/main" xmlns="" id="{00000000-0008-0000-1000-0000C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44604" y="1428747"/>
              <a:ext cx="801958" cy="645584"/>
            </a:xfrm>
            <a:prstGeom prst="rect">
              <a:avLst/>
            </a:prstGeom>
          </xdr:spPr>
        </xdr:pic>
        <xdr:sp macro="[0]!Botao_Entrada" textlink="">
          <xdr:nvSpPr>
            <xdr:cNvPr id="201" name="Oval 200">
              <a:extLst>
                <a:ext uri="{FF2B5EF4-FFF2-40B4-BE49-F238E27FC236}">
                  <a16:creationId xmlns:a16="http://schemas.microsoft.com/office/drawing/2014/main" xmlns="" id="{00000000-0008-0000-1000-0000C9000000}"/>
                </a:ext>
              </a:extLst>
            </xdr:cNvPr>
            <xdr:cNvSpPr/>
          </xdr:nvSpPr>
          <xdr:spPr>
            <a:xfrm>
              <a:off x="169333" y="1301750"/>
              <a:ext cx="952500" cy="952500"/>
            </a:xfrm>
            <a:prstGeom prst="ellipse">
              <a:avLst/>
            </a:prstGeom>
            <a:noFill/>
            <a:ln w="9525" cap="flat" cmpd="sng" algn="ctr">
              <a:solidFill>
                <a:schemeClr val="accent2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2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/>
            </a:p>
          </xdr:txBody>
        </xdr:sp>
      </xdr:grp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81</xdr:col>
      <xdr:colOff>107424</xdr:colOff>
      <xdr:row>4</xdr:row>
      <xdr:rowOff>0</xdr:rowOff>
    </xdr:from>
    <xdr:to>
      <xdr:col>85</xdr:col>
      <xdr:colOff>0</xdr:colOff>
      <xdr:row>4</xdr:row>
      <xdr:rowOff>0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xmlns="" id="{00000000-0008-0000-1100-000006000000}"/>
            </a:ext>
          </a:extLst>
        </xdr:cNvPr>
        <xdr:cNvSpPr/>
      </xdr:nvSpPr>
      <xdr:spPr bwMode="auto">
        <a:xfrm>
          <a:off x="23498175" y="161925"/>
          <a:ext cx="0" cy="561182"/>
        </a:xfrm>
        <a:prstGeom prst="rect">
          <a:avLst/>
        </a:prstGeom>
        <a:solidFill>
          <a:schemeClr val="bg1">
            <a:lumMod val="95000"/>
          </a:schemeClr>
        </a:solidFill>
        <a:ln w="6350"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wrap="square" lIns="36576" tIns="27432" rIns="36576" bIns="0" rtlCol="0" anchor="ctr" upright="1"/>
        <a:lstStyle/>
        <a:p>
          <a:pPr algn="ctr" rtl="0"/>
          <a:r>
            <a:rPr lang="pt-PT" sz="1400" b="0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Leitura</a:t>
          </a:r>
        </a:p>
      </xdr:txBody>
    </xdr:sp>
    <xdr:clientData/>
  </xdr:twoCellAnchor>
  <xdr:oneCellAnchor>
    <xdr:from>
      <xdr:col>75</xdr:col>
      <xdr:colOff>0</xdr:colOff>
      <xdr:row>4</xdr:row>
      <xdr:rowOff>0</xdr:rowOff>
    </xdr:from>
    <xdr:ext cx="299357" cy="304800"/>
    <xdr:sp macro="" textlink="">
      <xdr:nvSpPr>
        <xdr:cNvPr id="8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11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23202900" y="809625"/>
          <a:ext cx="299357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74</xdr:col>
      <xdr:colOff>0</xdr:colOff>
      <xdr:row>4</xdr:row>
      <xdr:rowOff>0</xdr:rowOff>
    </xdr:from>
    <xdr:ext cx="304800" cy="304800"/>
    <xdr:sp macro="" textlink="">
      <xdr:nvSpPr>
        <xdr:cNvPr id="9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11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22821900" y="97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72</xdr:col>
      <xdr:colOff>0</xdr:colOff>
      <xdr:row>4</xdr:row>
      <xdr:rowOff>0</xdr:rowOff>
    </xdr:from>
    <xdr:ext cx="304800" cy="304800"/>
    <xdr:sp macro="" textlink="">
      <xdr:nvSpPr>
        <xdr:cNvPr id="6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100-000040000000}"/>
            </a:ext>
          </a:extLst>
        </xdr:cNvPr>
        <xdr:cNvSpPr>
          <a:spLocks noChangeAspect="1" noChangeArrowheads="1"/>
        </xdr:cNvSpPr>
      </xdr:nvSpPr>
      <xdr:spPr bwMode="auto">
        <a:xfrm>
          <a:off x="14011275" y="20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72</xdr:col>
      <xdr:colOff>0</xdr:colOff>
      <xdr:row>4</xdr:row>
      <xdr:rowOff>0</xdr:rowOff>
    </xdr:from>
    <xdr:ext cx="304800" cy="304800"/>
    <xdr:sp macro="" textlink="">
      <xdr:nvSpPr>
        <xdr:cNvPr id="6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100-000041000000}"/>
            </a:ext>
          </a:extLst>
        </xdr:cNvPr>
        <xdr:cNvSpPr>
          <a:spLocks noChangeAspect="1" noChangeArrowheads="1"/>
        </xdr:cNvSpPr>
      </xdr:nvSpPr>
      <xdr:spPr bwMode="auto">
        <a:xfrm>
          <a:off x="14011275" y="20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72</xdr:col>
      <xdr:colOff>0</xdr:colOff>
      <xdr:row>4</xdr:row>
      <xdr:rowOff>0</xdr:rowOff>
    </xdr:from>
    <xdr:ext cx="304800" cy="304800"/>
    <xdr:sp macro="" textlink="">
      <xdr:nvSpPr>
        <xdr:cNvPr id="6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100-000042000000}"/>
            </a:ext>
          </a:extLst>
        </xdr:cNvPr>
        <xdr:cNvSpPr>
          <a:spLocks noChangeAspect="1" noChangeArrowheads="1"/>
        </xdr:cNvSpPr>
      </xdr:nvSpPr>
      <xdr:spPr bwMode="auto">
        <a:xfrm>
          <a:off x="14011275" y="20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72</xdr:col>
      <xdr:colOff>0</xdr:colOff>
      <xdr:row>4</xdr:row>
      <xdr:rowOff>0</xdr:rowOff>
    </xdr:from>
    <xdr:ext cx="304800" cy="304800"/>
    <xdr:sp macro="" textlink="">
      <xdr:nvSpPr>
        <xdr:cNvPr id="6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100-000043000000}"/>
            </a:ext>
          </a:extLst>
        </xdr:cNvPr>
        <xdr:cNvSpPr>
          <a:spLocks noChangeAspect="1" noChangeArrowheads="1"/>
        </xdr:cNvSpPr>
      </xdr:nvSpPr>
      <xdr:spPr bwMode="auto">
        <a:xfrm>
          <a:off x="14011275" y="20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72</xdr:col>
      <xdr:colOff>0</xdr:colOff>
      <xdr:row>4</xdr:row>
      <xdr:rowOff>0</xdr:rowOff>
    </xdr:from>
    <xdr:ext cx="304800" cy="304800"/>
    <xdr:sp macro="" textlink="">
      <xdr:nvSpPr>
        <xdr:cNvPr id="68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100-000044000000}"/>
            </a:ext>
          </a:extLst>
        </xdr:cNvPr>
        <xdr:cNvSpPr>
          <a:spLocks noChangeAspect="1" noChangeArrowheads="1"/>
        </xdr:cNvSpPr>
      </xdr:nvSpPr>
      <xdr:spPr bwMode="auto">
        <a:xfrm>
          <a:off x="14011275" y="20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72</xdr:col>
      <xdr:colOff>0</xdr:colOff>
      <xdr:row>4</xdr:row>
      <xdr:rowOff>0</xdr:rowOff>
    </xdr:from>
    <xdr:ext cx="304800" cy="304800"/>
    <xdr:sp macro="" textlink="">
      <xdr:nvSpPr>
        <xdr:cNvPr id="6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100-000045000000}"/>
            </a:ext>
          </a:extLst>
        </xdr:cNvPr>
        <xdr:cNvSpPr>
          <a:spLocks noChangeAspect="1" noChangeArrowheads="1"/>
        </xdr:cNvSpPr>
      </xdr:nvSpPr>
      <xdr:spPr bwMode="auto">
        <a:xfrm>
          <a:off x="14011275" y="20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72</xdr:col>
      <xdr:colOff>0</xdr:colOff>
      <xdr:row>4</xdr:row>
      <xdr:rowOff>0</xdr:rowOff>
    </xdr:from>
    <xdr:ext cx="304800" cy="304800"/>
    <xdr:sp macro="" textlink="">
      <xdr:nvSpPr>
        <xdr:cNvPr id="70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100-000046000000}"/>
            </a:ext>
          </a:extLst>
        </xdr:cNvPr>
        <xdr:cNvSpPr>
          <a:spLocks noChangeAspect="1" noChangeArrowheads="1"/>
        </xdr:cNvSpPr>
      </xdr:nvSpPr>
      <xdr:spPr bwMode="auto">
        <a:xfrm>
          <a:off x="14011275" y="20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72</xdr:col>
      <xdr:colOff>0</xdr:colOff>
      <xdr:row>4</xdr:row>
      <xdr:rowOff>0</xdr:rowOff>
    </xdr:from>
    <xdr:ext cx="304800" cy="304800"/>
    <xdr:sp macro="" textlink="">
      <xdr:nvSpPr>
        <xdr:cNvPr id="71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100-000047000000}"/>
            </a:ext>
          </a:extLst>
        </xdr:cNvPr>
        <xdr:cNvSpPr>
          <a:spLocks noChangeAspect="1" noChangeArrowheads="1"/>
        </xdr:cNvSpPr>
      </xdr:nvSpPr>
      <xdr:spPr bwMode="auto">
        <a:xfrm>
          <a:off x="21605875" y="160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71</xdr:col>
      <xdr:colOff>0</xdr:colOff>
      <xdr:row>0</xdr:row>
      <xdr:rowOff>0</xdr:rowOff>
    </xdr:from>
    <xdr:to>
      <xdr:col>73</xdr:col>
      <xdr:colOff>15875</xdr:colOff>
      <xdr:row>2</xdr:row>
      <xdr:rowOff>313338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xmlns="" id="{00000000-0008-0000-1100-000026000000}"/>
            </a:ext>
          </a:extLst>
        </xdr:cNvPr>
        <xdr:cNvGrpSpPr/>
      </xdr:nvGrpSpPr>
      <xdr:grpSpPr>
        <a:xfrm>
          <a:off x="20726400" y="0"/>
          <a:ext cx="3914775" cy="948338"/>
          <a:chOff x="15271750" y="317499"/>
          <a:chExt cx="3918852" cy="980088"/>
        </a:xfrm>
      </xdr:grpSpPr>
      <xdr:sp macro="[0]!Botão_Ajuda" textlink="">
        <xdr:nvSpPr>
          <xdr:cNvPr id="39" name="Retângulo 38">
            <a:extLst>
              <a:ext uri="{FF2B5EF4-FFF2-40B4-BE49-F238E27FC236}">
                <a16:creationId xmlns:a16="http://schemas.microsoft.com/office/drawing/2014/main" xmlns="" id="{00000000-0008-0000-1100-000027000000}"/>
              </a:ext>
            </a:extLst>
          </xdr:cNvPr>
          <xdr:cNvSpPr/>
        </xdr:nvSpPr>
        <xdr:spPr bwMode="auto">
          <a:xfrm>
            <a:off x="15271750" y="663727"/>
            <a:ext cx="3902791" cy="633860"/>
          </a:xfrm>
          <a:prstGeom prst="rect">
            <a:avLst/>
          </a:prstGeom>
          <a:ln>
            <a:headEnd/>
            <a:tailEnd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wrap="square" lIns="36576" tIns="27432" rIns="36576" bIns="0" rtlCol="0" anchor="ctr" upright="1"/>
          <a:lstStyle/>
          <a:p>
            <a:pPr algn="ctr" rtl="0"/>
            <a:r>
              <a:rPr lang="pt-PT" sz="2400" b="0" i="0" u="none" strike="noStrike" baseline="0">
                <a:solidFill>
                  <a:srgbClr val="FF603B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Ajuda</a:t>
            </a:r>
            <a:r>
              <a:rPr lang="pt-PT" sz="1400" b="0" i="0" u="none" strike="noStrike" baseline="0">
                <a:solidFill>
                  <a:srgbClr val="FF603B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: </a:t>
            </a:r>
            <a:r>
              <a:rPr lang="pt-PT" sz="1800" b="0" i="0" u="none" strike="noStrike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Estratégias a implementar</a:t>
            </a:r>
          </a:p>
        </xdr:txBody>
      </xdr:sp>
      <xdr:pic macro="[0]!Botão_Ajuda">
        <xdr:nvPicPr>
          <xdr:cNvPr id="40" name="Imagem 39">
            <a:extLst>
              <a:ext uri="{FF2B5EF4-FFF2-40B4-BE49-F238E27FC236}">
                <a16:creationId xmlns:a16="http://schemas.microsoft.com/office/drawing/2014/main" xmlns="" id="{00000000-0008-0000-11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564225" y="317499"/>
            <a:ext cx="626377" cy="560803"/>
          </a:xfrm>
          <a:prstGeom prst="rect">
            <a:avLst/>
          </a:prstGeom>
          <a:ln>
            <a:solidFill>
              <a:schemeClr val="accent4">
                <a:lumMod val="60000"/>
                <a:lumOff val="40000"/>
              </a:schemeClr>
            </a:solidFill>
          </a:ln>
        </xdr:spPr>
      </xdr:pic>
    </xdr:grpSp>
    <xdr:clientData/>
  </xdr:twoCellAnchor>
  <xdr:twoCellAnchor>
    <xdr:from>
      <xdr:col>1</xdr:col>
      <xdr:colOff>0</xdr:colOff>
      <xdr:row>0</xdr:row>
      <xdr:rowOff>25400</xdr:rowOff>
    </xdr:from>
    <xdr:to>
      <xdr:col>25</xdr:col>
      <xdr:colOff>437886</xdr:colOff>
      <xdr:row>2</xdr:row>
      <xdr:rowOff>216912</xdr:rowOff>
    </xdr:to>
    <xdr:grpSp>
      <xdr:nvGrpSpPr>
        <xdr:cNvPr id="63" name="Agrupar 62">
          <a:extLst>
            <a:ext uri="{FF2B5EF4-FFF2-40B4-BE49-F238E27FC236}">
              <a16:creationId xmlns:a16="http://schemas.microsoft.com/office/drawing/2014/main" xmlns="" id="{00000000-0008-0000-1100-00003F000000}"/>
            </a:ext>
          </a:extLst>
        </xdr:cNvPr>
        <xdr:cNvGrpSpPr>
          <a:grpSpLocks noChangeAspect="1"/>
        </xdr:cNvGrpSpPr>
      </xdr:nvGrpSpPr>
      <xdr:grpSpPr>
        <a:xfrm>
          <a:off x="177800" y="25400"/>
          <a:ext cx="8057886" cy="826512"/>
          <a:chOff x="333367" y="1726404"/>
          <a:chExt cx="9395718" cy="952500"/>
        </a:xfrm>
      </xdr:grpSpPr>
      <xdr:grpSp>
        <xdr:nvGrpSpPr>
          <xdr:cNvPr id="72" name="Agrupar 71">
            <a:extLst>
              <a:ext uri="{FF2B5EF4-FFF2-40B4-BE49-F238E27FC236}">
                <a16:creationId xmlns:a16="http://schemas.microsoft.com/office/drawing/2014/main" xmlns="" id="{00000000-0008-0000-1100-000048000000}"/>
              </a:ext>
            </a:extLst>
          </xdr:cNvPr>
          <xdr:cNvGrpSpPr/>
        </xdr:nvGrpSpPr>
        <xdr:grpSpPr>
          <a:xfrm>
            <a:off x="6038974" y="1986654"/>
            <a:ext cx="1191645" cy="432000"/>
            <a:chOff x="9196387" y="4894162"/>
            <a:chExt cx="1281114" cy="432000"/>
          </a:xfrm>
        </xdr:grpSpPr>
        <xdr:sp macro="[0]!Botão_Escrita" textlink="">
          <xdr:nvSpPr>
            <xdr:cNvPr id="91" name="Retângulo 90">
              <a:extLst>
                <a:ext uri="{FF2B5EF4-FFF2-40B4-BE49-F238E27FC236}">
                  <a16:creationId xmlns:a16="http://schemas.microsoft.com/office/drawing/2014/main" xmlns="" id="{00000000-0008-0000-1100-00005B000000}"/>
                </a:ext>
              </a:extLst>
            </xdr:cNvPr>
            <xdr:cNvSpPr/>
          </xdr:nvSpPr>
          <xdr:spPr bwMode="auto">
            <a:xfrm>
              <a:off x="9401175" y="4894162"/>
              <a:ext cx="9048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escrita</a:t>
              </a:r>
            </a:p>
          </xdr:txBody>
        </xdr:sp>
        <xdr:sp macro="" textlink="">
          <xdr:nvSpPr>
            <xdr:cNvPr id="92" name="Seta: Divisa 91">
              <a:extLst>
                <a:ext uri="{FF2B5EF4-FFF2-40B4-BE49-F238E27FC236}">
                  <a16:creationId xmlns:a16="http://schemas.microsoft.com/office/drawing/2014/main" xmlns="" id="{00000000-0008-0000-1100-00005C000000}"/>
                </a:ext>
              </a:extLst>
            </xdr:cNvPr>
            <xdr:cNvSpPr/>
          </xdr:nvSpPr>
          <xdr:spPr>
            <a:xfrm>
              <a:off x="9196387" y="4900612"/>
              <a:ext cx="1281114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73" name="Agrupar 72">
            <a:extLst>
              <a:ext uri="{FF2B5EF4-FFF2-40B4-BE49-F238E27FC236}">
                <a16:creationId xmlns:a16="http://schemas.microsoft.com/office/drawing/2014/main" xmlns="" id="{00000000-0008-0000-1100-000049000000}"/>
              </a:ext>
            </a:extLst>
          </xdr:cNvPr>
          <xdr:cNvGrpSpPr/>
        </xdr:nvGrpSpPr>
        <xdr:grpSpPr>
          <a:xfrm>
            <a:off x="7074095" y="1986654"/>
            <a:ext cx="1529796" cy="432000"/>
            <a:chOff x="10880724" y="4894162"/>
            <a:chExt cx="1644652" cy="432000"/>
          </a:xfrm>
        </xdr:grpSpPr>
        <xdr:sp macro="[0]!Menu_suspenso_2" textlink="">
          <xdr:nvSpPr>
            <xdr:cNvPr id="89" name="Retângulo 88">
              <a:extLst>
                <a:ext uri="{FF2B5EF4-FFF2-40B4-BE49-F238E27FC236}">
                  <a16:creationId xmlns:a16="http://schemas.microsoft.com/office/drawing/2014/main" xmlns="" id="{00000000-0008-0000-1100-000059000000}"/>
                </a:ext>
              </a:extLst>
            </xdr:cNvPr>
            <xdr:cNvSpPr/>
          </xdr:nvSpPr>
          <xdr:spPr>
            <a:xfrm>
              <a:off x="11058525" y="4894162"/>
              <a:ext cx="1352550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gramática</a:t>
              </a:r>
            </a:p>
          </xdr:txBody>
        </xdr:sp>
        <xdr:sp macro="" textlink="">
          <xdr:nvSpPr>
            <xdr:cNvPr id="90" name="Seta: Divisa 89">
              <a:extLst>
                <a:ext uri="{FF2B5EF4-FFF2-40B4-BE49-F238E27FC236}">
                  <a16:creationId xmlns:a16="http://schemas.microsoft.com/office/drawing/2014/main" xmlns="" id="{00000000-0008-0000-1100-00005A000000}"/>
                </a:ext>
              </a:extLst>
            </xdr:cNvPr>
            <xdr:cNvSpPr/>
          </xdr:nvSpPr>
          <xdr:spPr>
            <a:xfrm>
              <a:off x="10880724" y="4900612"/>
              <a:ext cx="1644652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74" name="Agrupar 73">
            <a:extLst>
              <a:ext uri="{FF2B5EF4-FFF2-40B4-BE49-F238E27FC236}">
                <a16:creationId xmlns:a16="http://schemas.microsoft.com/office/drawing/2014/main" xmlns="" id="{00000000-0008-0000-1100-00004A000000}"/>
              </a:ext>
            </a:extLst>
          </xdr:cNvPr>
          <xdr:cNvGrpSpPr/>
        </xdr:nvGrpSpPr>
        <xdr:grpSpPr>
          <a:xfrm>
            <a:off x="8437029" y="1986654"/>
            <a:ext cx="1292056" cy="432000"/>
            <a:chOff x="12565062" y="4910137"/>
            <a:chExt cx="1389063" cy="432000"/>
          </a:xfrm>
        </xdr:grpSpPr>
        <xdr:sp macro="[0]!Botão_Sintese" textlink="">
          <xdr:nvSpPr>
            <xdr:cNvPr id="87" name="Retângulo 86">
              <a:extLst>
                <a:ext uri="{FF2B5EF4-FFF2-40B4-BE49-F238E27FC236}">
                  <a16:creationId xmlns:a16="http://schemas.microsoft.com/office/drawing/2014/main" xmlns="" id="{00000000-0008-0000-1100-000057000000}"/>
                </a:ext>
              </a:extLst>
            </xdr:cNvPr>
            <xdr:cNvSpPr/>
          </xdr:nvSpPr>
          <xdr:spPr bwMode="auto">
            <a:xfrm>
              <a:off x="12763500" y="4910137"/>
              <a:ext cx="10191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síntese</a:t>
              </a:r>
            </a:p>
          </xdr:txBody>
        </xdr:sp>
        <xdr:sp macro="" textlink="">
          <xdr:nvSpPr>
            <xdr:cNvPr id="88" name="Seta: Divisa 87">
              <a:extLst>
                <a:ext uri="{FF2B5EF4-FFF2-40B4-BE49-F238E27FC236}">
                  <a16:creationId xmlns:a16="http://schemas.microsoft.com/office/drawing/2014/main" xmlns="" id="{00000000-0008-0000-1100-000058000000}"/>
                </a:ext>
              </a:extLst>
            </xdr:cNvPr>
            <xdr:cNvSpPr/>
          </xdr:nvSpPr>
          <xdr:spPr>
            <a:xfrm>
              <a:off x="12565062" y="4910137"/>
              <a:ext cx="1389063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75" name="Agrupar 74">
            <a:extLst>
              <a:ext uri="{FF2B5EF4-FFF2-40B4-BE49-F238E27FC236}">
                <a16:creationId xmlns:a16="http://schemas.microsoft.com/office/drawing/2014/main" xmlns="" id="{00000000-0008-0000-1100-00004B000000}"/>
              </a:ext>
            </a:extLst>
          </xdr:cNvPr>
          <xdr:cNvGrpSpPr/>
        </xdr:nvGrpSpPr>
        <xdr:grpSpPr>
          <a:xfrm>
            <a:off x="3837404" y="1986654"/>
            <a:ext cx="2368522" cy="432000"/>
            <a:chOff x="6692898" y="4910136"/>
            <a:chExt cx="2546351" cy="432000"/>
          </a:xfrm>
        </xdr:grpSpPr>
        <xdr:sp macro="[0]!Menu_suspenso" textlink="">
          <xdr:nvSpPr>
            <xdr:cNvPr id="85" name="Retângulo 84">
              <a:extLst>
                <a:ext uri="{FF2B5EF4-FFF2-40B4-BE49-F238E27FC236}">
                  <a16:creationId xmlns:a16="http://schemas.microsoft.com/office/drawing/2014/main" xmlns="" id="{00000000-0008-0000-1100-000055000000}"/>
                </a:ext>
              </a:extLst>
            </xdr:cNvPr>
            <xdr:cNvSpPr/>
          </xdr:nvSpPr>
          <xdr:spPr>
            <a:xfrm>
              <a:off x="6848475" y="4910136"/>
              <a:ext cx="22002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educação</a:t>
              </a:r>
              <a:r>
                <a:rPr lang="pt-PT" sz="1400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literária</a:t>
              </a:r>
              <a:endParaRPr lang="pt-PT" sz="14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86" name="Seta: Divisa 85">
              <a:extLst>
                <a:ext uri="{FF2B5EF4-FFF2-40B4-BE49-F238E27FC236}">
                  <a16:creationId xmlns:a16="http://schemas.microsoft.com/office/drawing/2014/main" xmlns="" id="{00000000-0008-0000-1100-000056000000}"/>
                </a:ext>
              </a:extLst>
            </xdr:cNvPr>
            <xdr:cNvSpPr/>
          </xdr:nvSpPr>
          <xdr:spPr>
            <a:xfrm>
              <a:off x="6692898" y="4910136"/>
              <a:ext cx="2546351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76" name="Agrupar 75">
            <a:extLst>
              <a:ext uri="{FF2B5EF4-FFF2-40B4-BE49-F238E27FC236}">
                <a16:creationId xmlns:a16="http://schemas.microsoft.com/office/drawing/2014/main" xmlns="" id="{00000000-0008-0000-1100-00004C000000}"/>
              </a:ext>
            </a:extLst>
          </xdr:cNvPr>
          <xdr:cNvGrpSpPr/>
        </xdr:nvGrpSpPr>
        <xdr:grpSpPr>
          <a:xfrm>
            <a:off x="1340772" y="1988439"/>
            <a:ext cx="1464927" cy="428431"/>
            <a:chOff x="1153583" y="1546089"/>
            <a:chExt cx="1465905" cy="428431"/>
          </a:xfrm>
        </xdr:grpSpPr>
        <xdr:sp macro="[0]!Botão_Oralidade" textlink="">
          <xdr:nvSpPr>
            <xdr:cNvPr id="83" name="Retângulo 82">
              <a:extLst>
                <a:ext uri="{FF2B5EF4-FFF2-40B4-BE49-F238E27FC236}">
                  <a16:creationId xmlns:a16="http://schemas.microsoft.com/office/drawing/2014/main" xmlns="" id="{00000000-0008-0000-1100-000053000000}"/>
                </a:ext>
              </a:extLst>
            </xdr:cNvPr>
            <xdr:cNvSpPr/>
          </xdr:nvSpPr>
          <xdr:spPr bwMode="auto">
            <a:xfrm>
              <a:off x="1304859" y="1546089"/>
              <a:ext cx="1184877" cy="42843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oralidade</a:t>
              </a:r>
            </a:p>
          </xdr:txBody>
        </xdr:sp>
        <xdr:sp macro="" textlink="">
          <xdr:nvSpPr>
            <xdr:cNvPr id="84" name="Seta: Divisa 83">
              <a:extLst>
                <a:ext uri="{FF2B5EF4-FFF2-40B4-BE49-F238E27FC236}">
                  <a16:creationId xmlns:a16="http://schemas.microsoft.com/office/drawing/2014/main" xmlns="" id="{00000000-0008-0000-1100-000054000000}"/>
                </a:ext>
              </a:extLst>
            </xdr:cNvPr>
            <xdr:cNvSpPr/>
          </xdr:nvSpPr>
          <xdr:spPr>
            <a:xfrm>
              <a:off x="1153583" y="1550754"/>
              <a:ext cx="1465905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77" name="Agrupar 76">
            <a:extLst>
              <a:ext uri="{FF2B5EF4-FFF2-40B4-BE49-F238E27FC236}">
                <a16:creationId xmlns:a16="http://schemas.microsoft.com/office/drawing/2014/main" xmlns="" id="{00000000-0008-0000-1100-00004D000000}"/>
              </a:ext>
            </a:extLst>
          </xdr:cNvPr>
          <xdr:cNvGrpSpPr/>
        </xdr:nvGrpSpPr>
        <xdr:grpSpPr>
          <a:xfrm>
            <a:off x="2648622" y="1986654"/>
            <a:ext cx="1348167" cy="432000"/>
            <a:chOff x="5008563" y="4910137"/>
            <a:chExt cx="1449387" cy="432000"/>
          </a:xfrm>
        </xdr:grpSpPr>
        <xdr:sp macro="[0]!Botão_Leitura" textlink="">
          <xdr:nvSpPr>
            <xdr:cNvPr id="81" name="Retângulo 80">
              <a:extLst>
                <a:ext uri="{FF2B5EF4-FFF2-40B4-BE49-F238E27FC236}">
                  <a16:creationId xmlns:a16="http://schemas.microsoft.com/office/drawing/2014/main" xmlns="" id="{00000000-0008-0000-1100-000051000000}"/>
                </a:ext>
              </a:extLst>
            </xdr:cNvPr>
            <xdr:cNvSpPr/>
          </xdr:nvSpPr>
          <xdr:spPr bwMode="auto">
            <a:xfrm>
              <a:off x="5153603" y="4911774"/>
              <a:ext cx="1171525" cy="42872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leitura</a:t>
              </a:r>
            </a:p>
          </xdr:txBody>
        </xdr:sp>
        <xdr:sp macro="" textlink="">
          <xdr:nvSpPr>
            <xdr:cNvPr id="82" name="Seta: Divisa 81">
              <a:extLst>
                <a:ext uri="{FF2B5EF4-FFF2-40B4-BE49-F238E27FC236}">
                  <a16:creationId xmlns:a16="http://schemas.microsoft.com/office/drawing/2014/main" xmlns="" id="{00000000-0008-0000-1100-000052000000}"/>
                </a:ext>
              </a:extLst>
            </xdr:cNvPr>
            <xdr:cNvSpPr/>
          </xdr:nvSpPr>
          <xdr:spPr>
            <a:xfrm>
              <a:off x="5008563" y="4910137"/>
              <a:ext cx="1449387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78" name="Agrupar 77">
            <a:extLst>
              <a:ext uri="{FF2B5EF4-FFF2-40B4-BE49-F238E27FC236}">
                <a16:creationId xmlns:a16="http://schemas.microsoft.com/office/drawing/2014/main" xmlns="" id="{00000000-0008-0000-1100-00004E000000}"/>
              </a:ext>
            </a:extLst>
          </xdr:cNvPr>
          <xdr:cNvGrpSpPr/>
        </xdr:nvGrpSpPr>
        <xdr:grpSpPr>
          <a:xfrm>
            <a:off x="333367" y="1726404"/>
            <a:ext cx="951864" cy="952500"/>
            <a:chOff x="169333" y="1301750"/>
            <a:chExt cx="952500" cy="952500"/>
          </a:xfrm>
        </xdr:grpSpPr>
        <xdr:pic macro="[0]!Botao_Entrada">
          <xdr:nvPicPr>
            <xdr:cNvPr id="79" name="Imagem 78">
              <a:extLst>
                <a:ext uri="{FF2B5EF4-FFF2-40B4-BE49-F238E27FC236}">
                  <a16:creationId xmlns:a16="http://schemas.microsoft.com/office/drawing/2014/main" xmlns="" id="{00000000-0008-0000-1100-00004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44604" y="1428747"/>
              <a:ext cx="801958" cy="645584"/>
            </a:xfrm>
            <a:prstGeom prst="rect">
              <a:avLst/>
            </a:prstGeom>
          </xdr:spPr>
        </xdr:pic>
        <xdr:sp macro="[0]!Botao_Entrada" textlink="">
          <xdr:nvSpPr>
            <xdr:cNvPr id="80" name="Oval 79">
              <a:extLst>
                <a:ext uri="{FF2B5EF4-FFF2-40B4-BE49-F238E27FC236}">
                  <a16:creationId xmlns:a16="http://schemas.microsoft.com/office/drawing/2014/main" xmlns="" id="{00000000-0008-0000-1100-000050000000}"/>
                </a:ext>
              </a:extLst>
            </xdr:cNvPr>
            <xdr:cNvSpPr/>
          </xdr:nvSpPr>
          <xdr:spPr>
            <a:xfrm>
              <a:off x="169333" y="1301750"/>
              <a:ext cx="952500" cy="952500"/>
            </a:xfrm>
            <a:prstGeom prst="ellipse">
              <a:avLst/>
            </a:prstGeom>
            <a:noFill/>
            <a:ln w="9525" cap="flat" cmpd="sng" algn="ctr">
              <a:solidFill>
                <a:schemeClr val="accent2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2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/>
            </a:p>
          </xdr:txBody>
        </xdr:sp>
      </xdr:grp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80</xdr:col>
      <xdr:colOff>0</xdr:colOff>
      <xdr:row>4</xdr:row>
      <xdr:rowOff>0</xdr:rowOff>
    </xdr:from>
    <xdr:ext cx="0" cy="452437"/>
    <xdr:sp macro="" textlink="">
      <xdr:nvSpPr>
        <xdr:cNvPr id="3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1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18726150" y="809625"/>
          <a:ext cx="0" cy="4524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80</xdr:col>
      <xdr:colOff>0</xdr:colOff>
      <xdr:row>4</xdr:row>
      <xdr:rowOff>0</xdr:rowOff>
    </xdr:from>
    <xdr:ext cx="0" cy="452438"/>
    <xdr:sp macro="" textlink="">
      <xdr:nvSpPr>
        <xdr:cNvPr id="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12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18726150" y="971550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80</xdr:col>
      <xdr:colOff>0</xdr:colOff>
      <xdr:row>4</xdr:row>
      <xdr:rowOff>0</xdr:rowOff>
    </xdr:from>
    <xdr:ext cx="0" cy="452437"/>
    <xdr:sp macro="" textlink="">
      <xdr:nvSpPr>
        <xdr:cNvPr id="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2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18726150" y="809625"/>
          <a:ext cx="0" cy="4524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80</xdr:col>
      <xdr:colOff>0</xdr:colOff>
      <xdr:row>4</xdr:row>
      <xdr:rowOff>0</xdr:rowOff>
    </xdr:from>
    <xdr:ext cx="297656" cy="304800"/>
    <xdr:sp macro="" textlink="">
      <xdr:nvSpPr>
        <xdr:cNvPr id="7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12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18430875" y="809625"/>
          <a:ext cx="297656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79</xdr:col>
      <xdr:colOff>0</xdr:colOff>
      <xdr:row>4</xdr:row>
      <xdr:rowOff>0</xdr:rowOff>
    </xdr:from>
    <xdr:ext cx="309033" cy="304800"/>
    <xdr:sp macro="" textlink="">
      <xdr:nvSpPr>
        <xdr:cNvPr id="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12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17287875" y="971550"/>
          <a:ext cx="309033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78</xdr:col>
      <xdr:colOff>0</xdr:colOff>
      <xdr:row>4</xdr:row>
      <xdr:rowOff>0</xdr:rowOff>
    </xdr:from>
    <xdr:ext cx="309033" cy="304800"/>
    <xdr:sp macro="" textlink="">
      <xdr:nvSpPr>
        <xdr:cNvPr id="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2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14335125" y="809625"/>
          <a:ext cx="309033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80</xdr:col>
      <xdr:colOff>0</xdr:colOff>
      <xdr:row>42</xdr:row>
      <xdr:rowOff>0</xdr:rowOff>
    </xdr:from>
    <xdr:ext cx="297656" cy="304800"/>
    <xdr:sp macro="" textlink="">
      <xdr:nvSpPr>
        <xdr:cNvPr id="24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12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8430875" y="7934325"/>
          <a:ext cx="297656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79</xdr:col>
      <xdr:colOff>0</xdr:colOff>
      <xdr:row>42</xdr:row>
      <xdr:rowOff>0</xdr:rowOff>
    </xdr:from>
    <xdr:ext cx="309033" cy="304800"/>
    <xdr:sp macro="" textlink="">
      <xdr:nvSpPr>
        <xdr:cNvPr id="2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12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7287875" y="8096250"/>
          <a:ext cx="309033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78</xdr:col>
      <xdr:colOff>0</xdr:colOff>
      <xdr:row>42</xdr:row>
      <xdr:rowOff>0</xdr:rowOff>
    </xdr:from>
    <xdr:ext cx="309033" cy="304800"/>
    <xdr:sp macro="" textlink="">
      <xdr:nvSpPr>
        <xdr:cNvPr id="2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2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4335125" y="7934325"/>
          <a:ext cx="309033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76</xdr:col>
      <xdr:colOff>231322</xdr:colOff>
      <xdr:row>0</xdr:row>
      <xdr:rowOff>0</xdr:rowOff>
    </xdr:from>
    <xdr:to>
      <xdr:col>79</xdr:col>
      <xdr:colOff>15875</xdr:colOff>
      <xdr:row>3</xdr:row>
      <xdr:rowOff>374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xmlns="" id="{00000000-0008-0000-1200-000028000000}"/>
            </a:ext>
          </a:extLst>
        </xdr:cNvPr>
        <xdr:cNvGrpSpPr/>
      </xdr:nvGrpSpPr>
      <xdr:grpSpPr>
        <a:xfrm>
          <a:off x="22011822" y="0"/>
          <a:ext cx="4064453" cy="952874"/>
          <a:chOff x="15271750" y="317499"/>
          <a:chExt cx="3918852" cy="980088"/>
        </a:xfrm>
      </xdr:grpSpPr>
      <xdr:sp macro="[0]!Botão_Ajuda" textlink="">
        <xdr:nvSpPr>
          <xdr:cNvPr id="41" name="Retângulo 40">
            <a:extLst>
              <a:ext uri="{FF2B5EF4-FFF2-40B4-BE49-F238E27FC236}">
                <a16:creationId xmlns:a16="http://schemas.microsoft.com/office/drawing/2014/main" xmlns="" id="{00000000-0008-0000-1200-000029000000}"/>
              </a:ext>
            </a:extLst>
          </xdr:cNvPr>
          <xdr:cNvSpPr/>
        </xdr:nvSpPr>
        <xdr:spPr bwMode="auto">
          <a:xfrm>
            <a:off x="15271750" y="663727"/>
            <a:ext cx="3902791" cy="633860"/>
          </a:xfrm>
          <a:prstGeom prst="rect">
            <a:avLst/>
          </a:prstGeom>
          <a:ln>
            <a:headEnd/>
            <a:tailEnd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wrap="square" lIns="36576" tIns="27432" rIns="36576" bIns="0" rtlCol="0" anchor="ctr" upright="1"/>
          <a:lstStyle/>
          <a:p>
            <a:pPr algn="ctr" rtl="0"/>
            <a:r>
              <a:rPr lang="pt-PT" sz="2400" b="0" i="0" u="none" strike="noStrike" baseline="0">
                <a:solidFill>
                  <a:srgbClr val="FF603B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Ajuda</a:t>
            </a:r>
            <a:r>
              <a:rPr lang="pt-PT" sz="1400" b="0" i="0" u="none" strike="noStrike" baseline="0">
                <a:solidFill>
                  <a:srgbClr val="FF603B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: </a:t>
            </a:r>
            <a:r>
              <a:rPr lang="pt-PT" sz="1800" b="0" i="0" u="none" strike="noStrike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Estratégias a implementar</a:t>
            </a:r>
          </a:p>
        </xdr:txBody>
      </xdr:sp>
      <xdr:pic macro="[0]!Botão_Ajuda">
        <xdr:nvPicPr>
          <xdr:cNvPr id="42" name="Imagem 41">
            <a:extLst>
              <a:ext uri="{FF2B5EF4-FFF2-40B4-BE49-F238E27FC236}">
                <a16:creationId xmlns:a16="http://schemas.microsoft.com/office/drawing/2014/main" xmlns="" id="{00000000-0008-0000-1200-00002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564225" y="317499"/>
            <a:ext cx="626377" cy="560803"/>
          </a:xfrm>
          <a:prstGeom prst="rect">
            <a:avLst/>
          </a:prstGeom>
          <a:ln>
            <a:solidFill>
              <a:schemeClr val="accent4">
                <a:lumMod val="60000"/>
                <a:lumOff val="40000"/>
              </a:schemeClr>
            </a:solidFill>
          </a:ln>
        </xdr:spPr>
      </xdr:pic>
    </xdr:grpSp>
    <xdr:clientData/>
  </xdr:twoCellAnchor>
  <xdr:twoCellAnchor>
    <xdr:from>
      <xdr:col>1</xdr:col>
      <xdr:colOff>0</xdr:colOff>
      <xdr:row>0</xdr:row>
      <xdr:rowOff>27214</xdr:rowOff>
    </xdr:from>
    <xdr:to>
      <xdr:col>29</xdr:col>
      <xdr:colOff>14250</xdr:colOff>
      <xdr:row>2</xdr:row>
      <xdr:rowOff>218726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xmlns="" id="{00000000-0008-0000-1200-000024000000}"/>
            </a:ext>
          </a:extLst>
        </xdr:cNvPr>
        <xdr:cNvGrpSpPr>
          <a:grpSpLocks noChangeAspect="1"/>
        </xdr:cNvGrpSpPr>
      </xdr:nvGrpSpPr>
      <xdr:grpSpPr>
        <a:xfrm>
          <a:off x="177800" y="27214"/>
          <a:ext cx="8078750" cy="826512"/>
          <a:chOff x="333367" y="1726404"/>
          <a:chExt cx="9395718" cy="952500"/>
        </a:xfrm>
      </xdr:grpSpPr>
      <xdr:grpSp>
        <xdr:nvGrpSpPr>
          <xdr:cNvPr id="37" name="Agrupar 36">
            <a:extLst>
              <a:ext uri="{FF2B5EF4-FFF2-40B4-BE49-F238E27FC236}">
                <a16:creationId xmlns:a16="http://schemas.microsoft.com/office/drawing/2014/main" xmlns="" id="{00000000-0008-0000-1200-000025000000}"/>
              </a:ext>
            </a:extLst>
          </xdr:cNvPr>
          <xdr:cNvGrpSpPr/>
        </xdr:nvGrpSpPr>
        <xdr:grpSpPr>
          <a:xfrm>
            <a:off x="6038974" y="1986654"/>
            <a:ext cx="1191645" cy="432000"/>
            <a:chOff x="9196387" y="4894162"/>
            <a:chExt cx="1281114" cy="432000"/>
          </a:xfrm>
        </xdr:grpSpPr>
        <xdr:sp macro="[0]!Botão_Escrita" textlink="">
          <xdr:nvSpPr>
            <xdr:cNvPr id="81" name="Retângulo 80">
              <a:extLst>
                <a:ext uri="{FF2B5EF4-FFF2-40B4-BE49-F238E27FC236}">
                  <a16:creationId xmlns:a16="http://schemas.microsoft.com/office/drawing/2014/main" xmlns="" id="{00000000-0008-0000-1200-000051000000}"/>
                </a:ext>
              </a:extLst>
            </xdr:cNvPr>
            <xdr:cNvSpPr/>
          </xdr:nvSpPr>
          <xdr:spPr bwMode="auto">
            <a:xfrm>
              <a:off x="9401175" y="4894162"/>
              <a:ext cx="9048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escrita</a:t>
              </a:r>
            </a:p>
          </xdr:txBody>
        </xdr:sp>
        <xdr:sp macro="" textlink="">
          <xdr:nvSpPr>
            <xdr:cNvPr id="82" name="Seta: Divisa 81">
              <a:extLst>
                <a:ext uri="{FF2B5EF4-FFF2-40B4-BE49-F238E27FC236}">
                  <a16:creationId xmlns:a16="http://schemas.microsoft.com/office/drawing/2014/main" xmlns="" id="{00000000-0008-0000-1200-000052000000}"/>
                </a:ext>
              </a:extLst>
            </xdr:cNvPr>
            <xdr:cNvSpPr/>
          </xdr:nvSpPr>
          <xdr:spPr>
            <a:xfrm>
              <a:off x="9196387" y="4900612"/>
              <a:ext cx="1281114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8" name="Agrupar 37">
            <a:extLst>
              <a:ext uri="{FF2B5EF4-FFF2-40B4-BE49-F238E27FC236}">
                <a16:creationId xmlns:a16="http://schemas.microsoft.com/office/drawing/2014/main" xmlns="" id="{00000000-0008-0000-1200-000026000000}"/>
              </a:ext>
            </a:extLst>
          </xdr:cNvPr>
          <xdr:cNvGrpSpPr/>
        </xdr:nvGrpSpPr>
        <xdr:grpSpPr>
          <a:xfrm>
            <a:off x="7074095" y="1986654"/>
            <a:ext cx="1529796" cy="432000"/>
            <a:chOff x="10880724" y="4894162"/>
            <a:chExt cx="1644652" cy="432000"/>
          </a:xfrm>
        </xdr:grpSpPr>
        <xdr:sp macro="[0]!Menu_suspenso_2" textlink="">
          <xdr:nvSpPr>
            <xdr:cNvPr id="79" name="Retângulo 78">
              <a:extLst>
                <a:ext uri="{FF2B5EF4-FFF2-40B4-BE49-F238E27FC236}">
                  <a16:creationId xmlns:a16="http://schemas.microsoft.com/office/drawing/2014/main" xmlns="" id="{00000000-0008-0000-1200-00004F000000}"/>
                </a:ext>
              </a:extLst>
            </xdr:cNvPr>
            <xdr:cNvSpPr/>
          </xdr:nvSpPr>
          <xdr:spPr>
            <a:xfrm>
              <a:off x="11058525" y="4894162"/>
              <a:ext cx="1352550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gramática</a:t>
              </a:r>
            </a:p>
          </xdr:txBody>
        </xdr:sp>
        <xdr:sp macro="" textlink="">
          <xdr:nvSpPr>
            <xdr:cNvPr id="80" name="Seta: Divisa 79">
              <a:extLst>
                <a:ext uri="{FF2B5EF4-FFF2-40B4-BE49-F238E27FC236}">
                  <a16:creationId xmlns:a16="http://schemas.microsoft.com/office/drawing/2014/main" xmlns="" id="{00000000-0008-0000-1200-000050000000}"/>
                </a:ext>
              </a:extLst>
            </xdr:cNvPr>
            <xdr:cNvSpPr/>
          </xdr:nvSpPr>
          <xdr:spPr>
            <a:xfrm>
              <a:off x="10880724" y="4900612"/>
              <a:ext cx="1644652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9" name="Agrupar 38">
            <a:extLst>
              <a:ext uri="{FF2B5EF4-FFF2-40B4-BE49-F238E27FC236}">
                <a16:creationId xmlns:a16="http://schemas.microsoft.com/office/drawing/2014/main" xmlns="" id="{00000000-0008-0000-1200-000027000000}"/>
              </a:ext>
            </a:extLst>
          </xdr:cNvPr>
          <xdr:cNvGrpSpPr/>
        </xdr:nvGrpSpPr>
        <xdr:grpSpPr>
          <a:xfrm>
            <a:off x="8437029" y="1986654"/>
            <a:ext cx="1292056" cy="432000"/>
            <a:chOff x="12565062" y="4910137"/>
            <a:chExt cx="1389063" cy="432000"/>
          </a:xfrm>
        </xdr:grpSpPr>
        <xdr:sp macro="[0]!Botão_Sintese" textlink="">
          <xdr:nvSpPr>
            <xdr:cNvPr id="77" name="Retângulo 76">
              <a:extLst>
                <a:ext uri="{FF2B5EF4-FFF2-40B4-BE49-F238E27FC236}">
                  <a16:creationId xmlns:a16="http://schemas.microsoft.com/office/drawing/2014/main" xmlns="" id="{00000000-0008-0000-1200-00004D000000}"/>
                </a:ext>
              </a:extLst>
            </xdr:cNvPr>
            <xdr:cNvSpPr/>
          </xdr:nvSpPr>
          <xdr:spPr bwMode="auto">
            <a:xfrm>
              <a:off x="12763500" y="4910137"/>
              <a:ext cx="10191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síntese</a:t>
              </a:r>
            </a:p>
          </xdr:txBody>
        </xdr:sp>
        <xdr:sp macro="" textlink="">
          <xdr:nvSpPr>
            <xdr:cNvPr id="78" name="Seta: Divisa 77">
              <a:extLst>
                <a:ext uri="{FF2B5EF4-FFF2-40B4-BE49-F238E27FC236}">
                  <a16:creationId xmlns:a16="http://schemas.microsoft.com/office/drawing/2014/main" xmlns="" id="{00000000-0008-0000-1200-00004E000000}"/>
                </a:ext>
              </a:extLst>
            </xdr:cNvPr>
            <xdr:cNvSpPr/>
          </xdr:nvSpPr>
          <xdr:spPr>
            <a:xfrm>
              <a:off x="12565062" y="4910137"/>
              <a:ext cx="1389063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65" name="Agrupar 64">
            <a:extLst>
              <a:ext uri="{FF2B5EF4-FFF2-40B4-BE49-F238E27FC236}">
                <a16:creationId xmlns:a16="http://schemas.microsoft.com/office/drawing/2014/main" xmlns="" id="{00000000-0008-0000-1200-000041000000}"/>
              </a:ext>
            </a:extLst>
          </xdr:cNvPr>
          <xdr:cNvGrpSpPr/>
        </xdr:nvGrpSpPr>
        <xdr:grpSpPr>
          <a:xfrm>
            <a:off x="3837404" y="1986654"/>
            <a:ext cx="2368522" cy="432000"/>
            <a:chOff x="6692898" y="4910136"/>
            <a:chExt cx="2546351" cy="432000"/>
          </a:xfrm>
        </xdr:grpSpPr>
        <xdr:sp macro="[0]!Menu_suspenso" textlink="">
          <xdr:nvSpPr>
            <xdr:cNvPr id="75" name="Retângulo 74">
              <a:extLst>
                <a:ext uri="{FF2B5EF4-FFF2-40B4-BE49-F238E27FC236}">
                  <a16:creationId xmlns:a16="http://schemas.microsoft.com/office/drawing/2014/main" xmlns="" id="{00000000-0008-0000-1200-00004B000000}"/>
                </a:ext>
              </a:extLst>
            </xdr:cNvPr>
            <xdr:cNvSpPr/>
          </xdr:nvSpPr>
          <xdr:spPr>
            <a:xfrm>
              <a:off x="6848475" y="4910136"/>
              <a:ext cx="22002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educação</a:t>
              </a:r>
              <a:r>
                <a:rPr lang="pt-PT" sz="1400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literária</a:t>
              </a:r>
              <a:endParaRPr lang="pt-PT" sz="14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76" name="Seta: Divisa 75">
              <a:extLst>
                <a:ext uri="{FF2B5EF4-FFF2-40B4-BE49-F238E27FC236}">
                  <a16:creationId xmlns:a16="http://schemas.microsoft.com/office/drawing/2014/main" xmlns="" id="{00000000-0008-0000-1200-00004C000000}"/>
                </a:ext>
              </a:extLst>
            </xdr:cNvPr>
            <xdr:cNvSpPr/>
          </xdr:nvSpPr>
          <xdr:spPr>
            <a:xfrm>
              <a:off x="6692898" y="4910136"/>
              <a:ext cx="2546351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66" name="Agrupar 65">
            <a:extLst>
              <a:ext uri="{FF2B5EF4-FFF2-40B4-BE49-F238E27FC236}">
                <a16:creationId xmlns:a16="http://schemas.microsoft.com/office/drawing/2014/main" xmlns="" id="{00000000-0008-0000-1200-000042000000}"/>
              </a:ext>
            </a:extLst>
          </xdr:cNvPr>
          <xdr:cNvGrpSpPr/>
        </xdr:nvGrpSpPr>
        <xdr:grpSpPr>
          <a:xfrm>
            <a:off x="1340772" y="1988439"/>
            <a:ext cx="1464927" cy="428431"/>
            <a:chOff x="1153583" y="1546089"/>
            <a:chExt cx="1465905" cy="428431"/>
          </a:xfrm>
        </xdr:grpSpPr>
        <xdr:sp macro="[0]!Botão_Oralidade" textlink="">
          <xdr:nvSpPr>
            <xdr:cNvPr id="73" name="Retângulo 72">
              <a:extLst>
                <a:ext uri="{FF2B5EF4-FFF2-40B4-BE49-F238E27FC236}">
                  <a16:creationId xmlns:a16="http://schemas.microsoft.com/office/drawing/2014/main" xmlns="" id="{00000000-0008-0000-1200-000049000000}"/>
                </a:ext>
              </a:extLst>
            </xdr:cNvPr>
            <xdr:cNvSpPr/>
          </xdr:nvSpPr>
          <xdr:spPr bwMode="auto">
            <a:xfrm>
              <a:off x="1304859" y="1546089"/>
              <a:ext cx="1184877" cy="42843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oralidade</a:t>
              </a:r>
            </a:p>
          </xdr:txBody>
        </xdr:sp>
        <xdr:sp macro="" textlink="">
          <xdr:nvSpPr>
            <xdr:cNvPr id="74" name="Seta: Divisa 73">
              <a:extLst>
                <a:ext uri="{FF2B5EF4-FFF2-40B4-BE49-F238E27FC236}">
                  <a16:creationId xmlns:a16="http://schemas.microsoft.com/office/drawing/2014/main" xmlns="" id="{00000000-0008-0000-1200-00004A000000}"/>
                </a:ext>
              </a:extLst>
            </xdr:cNvPr>
            <xdr:cNvSpPr/>
          </xdr:nvSpPr>
          <xdr:spPr>
            <a:xfrm>
              <a:off x="1153583" y="1550754"/>
              <a:ext cx="1465905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67" name="Agrupar 66">
            <a:extLst>
              <a:ext uri="{FF2B5EF4-FFF2-40B4-BE49-F238E27FC236}">
                <a16:creationId xmlns:a16="http://schemas.microsoft.com/office/drawing/2014/main" xmlns="" id="{00000000-0008-0000-1200-000043000000}"/>
              </a:ext>
            </a:extLst>
          </xdr:cNvPr>
          <xdr:cNvGrpSpPr/>
        </xdr:nvGrpSpPr>
        <xdr:grpSpPr>
          <a:xfrm>
            <a:off x="2648622" y="1986654"/>
            <a:ext cx="1348167" cy="432000"/>
            <a:chOff x="5008563" y="4910137"/>
            <a:chExt cx="1449387" cy="432000"/>
          </a:xfrm>
        </xdr:grpSpPr>
        <xdr:sp macro="[0]!Botão_Leitura" textlink="">
          <xdr:nvSpPr>
            <xdr:cNvPr id="71" name="Retângulo 70">
              <a:extLst>
                <a:ext uri="{FF2B5EF4-FFF2-40B4-BE49-F238E27FC236}">
                  <a16:creationId xmlns:a16="http://schemas.microsoft.com/office/drawing/2014/main" xmlns="" id="{00000000-0008-0000-1200-000047000000}"/>
                </a:ext>
              </a:extLst>
            </xdr:cNvPr>
            <xdr:cNvSpPr/>
          </xdr:nvSpPr>
          <xdr:spPr bwMode="auto">
            <a:xfrm>
              <a:off x="5153603" y="4911774"/>
              <a:ext cx="1171525" cy="42872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leitura</a:t>
              </a:r>
            </a:p>
          </xdr:txBody>
        </xdr:sp>
        <xdr:sp macro="" textlink="">
          <xdr:nvSpPr>
            <xdr:cNvPr id="72" name="Seta: Divisa 71">
              <a:extLst>
                <a:ext uri="{FF2B5EF4-FFF2-40B4-BE49-F238E27FC236}">
                  <a16:creationId xmlns:a16="http://schemas.microsoft.com/office/drawing/2014/main" xmlns="" id="{00000000-0008-0000-1200-000048000000}"/>
                </a:ext>
              </a:extLst>
            </xdr:cNvPr>
            <xdr:cNvSpPr/>
          </xdr:nvSpPr>
          <xdr:spPr>
            <a:xfrm>
              <a:off x="5008563" y="4910137"/>
              <a:ext cx="1449387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68" name="Agrupar 67">
            <a:extLst>
              <a:ext uri="{FF2B5EF4-FFF2-40B4-BE49-F238E27FC236}">
                <a16:creationId xmlns:a16="http://schemas.microsoft.com/office/drawing/2014/main" xmlns="" id="{00000000-0008-0000-1200-000044000000}"/>
              </a:ext>
            </a:extLst>
          </xdr:cNvPr>
          <xdr:cNvGrpSpPr/>
        </xdr:nvGrpSpPr>
        <xdr:grpSpPr>
          <a:xfrm>
            <a:off x="333367" y="1726404"/>
            <a:ext cx="951864" cy="952500"/>
            <a:chOff x="169333" y="1301750"/>
            <a:chExt cx="952500" cy="952500"/>
          </a:xfrm>
        </xdr:grpSpPr>
        <xdr:pic macro="[0]!Botao_Entrada">
          <xdr:nvPicPr>
            <xdr:cNvPr id="69" name="Imagem 68">
              <a:extLst>
                <a:ext uri="{FF2B5EF4-FFF2-40B4-BE49-F238E27FC236}">
                  <a16:creationId xmlns:a16="http://schemas.microsoft.com/office/drawing/2014/main" xmlns="" id="{00000000-0008-0000-1200-00004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44604" y="1428747"/>
              <a:ext cx="801958" cy="645584"/>
            </a:xfrm>
            <a:prstGeom prst="rect">
              <a:avLst/>
            </a:prstGeom>
          </xdr:spPr>
        </xdr:pic>
        <xdr:sp macro="[0]!Botao_Entrada" textlink="">
          <xdr:nvSpPr>
            <xdr:cNvPr id="70" name="Oval 69">
              <a:extLst>
                <a:ext uri="{FF2B5EF4-FFF2-40B4-BE49-F238E27FC236}">
                  <a16:creationId xmlns:a16="http://schemas.microsoft.com/office/drawing/2014/main" xmlns="" id="{00000000-0008-0000-1200-000046000000}"/>
                </a:ext>
              </a:extLst>
            </xdr:cNvPr>
            <xdr:cNvSpPr/>
          </xdr:nvSpPr>
          <xdr:spPr>
            <a:xfrm>
              <a:off x="169333" y="1301750"/>
              <a:ext cx="952500" cy="952500"/>
            </a:xfrm>
            <a:prstGeom prst="ellipse">
              <a:avLst/>
            </a:prstGeom>
            <a:noFill/>
            <a:ln w="9525" cap="flat" cmpd="sng" algn="ctr">
              <a:solidFill>
                <a:schemeClr val="accent2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2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/>
            </a:p>
          </xdr:txBody>
        </xdr:sp>
      </xdr:grp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79</xdr:col>
      <xdr:colOff>0</xdr:colOff>
      <xdr:row>4</xdr:row>
      <xdr:rowOff>0</xdr:rowOff>
    </xdr:from>
    <xdr:ext cx="0" cy="452437"/>
    <xdr:sp macro="" textlink="">
      <xdr:nvSpPr>
        <xdr:cNvPr id="2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13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27508200" y="1447800"/>
          <a:ext cx="0" cy="4524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79</xdr:col>
      <xdr:colOff>0</xdr:colOff>
      <xdr:row>4</xdr:row>
      <xdr:rowOff>0</xdr:rowOff>
    </xdr:from>
    <xdr:ext cx="0" cy="452438"/>
    <xdr:sp macro="" textlink="">
      <xdr:nvSpPr>
        <xdr:cNvPr id="3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13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27508200" y="1447800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79</xdr:col>
      <xdr:colOff>0</xdr:colOff>
      <xdr:row>4</xdr:row>
      <xdr:rowOff>0</xdr:rowOff>
    </xdr:from>
    <xdr:ext cx="0" cy="452437"/>
    <xdr:sp macro="" textlink="">
      <xdr:nvSpPr>
        <xdr:cNvPr id="4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3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27508200" y="1447800"/>
          <a:ext cx="0" cy="4524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79</xdr:col>
      <xdr:colOff>0</xdr:colOff>
      <xdr:row>4</xdr:row>
      <xdr:rowOff>0</xdr:rowOff>
    </xdr:from>
    <xdr:ext cx="297656" cy="304800"/>
    <xdr:sp macro="" textlink="">
      <xdr:nvSpPr>
        <xdr:cNvPr id="5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13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27508200" y="1447800"/>
          <a:ext cx="297656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78</xdr:col>
      <xdr:colOff>0</xdr:colOff>
      <xdr:row>4</xdr:row>
      <xdr:rowOff>0</xdr:rowOff>
    </xdr:from>
    <xdr:ext cx="309033" cy="304800"/>
    <xdr:sp macro="" textlink="">
      <xdr:nvSpPr>
        <xdr:cNvPr id="6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13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27127200" y="1447800"/>
          <a:ext cx="309033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77</xdr:col>
      <xdr:colOff>0</xdr:colOff>
      <xdr:row>4</xdr:row>
      <xdr:rowOff>0</xdr:rowOff>
    </xdr:from>
    <xdr:ext cx="309033" cy="304800"/>
    <xdr:sp macro="" textlink="">
      <xdr:nvSpPr>
        <xdr:cNvPr id="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3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23612475" y="1447800"/>
          <a:ext cx="309033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79</xdr:col>
      <xdr:colOff>0</xdr:colOff>
      <xdr:row>42</xdr:row>
      <xdr:rowOff>0</xdr:rowOff>
    </xdr:from>
    <xdr:ext cx="297656" cy="304800"/>
    <xdr:sp macro="" textlink="">
      <xdr:nvSpPr>
        <xdr:cNvPr id="8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13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27508200" y="9496425"/>
          <a:ext cx="297656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78</xdr:col>
      <xdr:colOff>0</xdr:colOff>
      <xdr:row>42</xdr:row>
      <xdr:rowOff>0</xdr:rowOff>
    </xdr:from>
    <xdr:ext cx="309033" cy="304800"/>
    <xdr:sp macro="" textlink="">
      <xdr:nvSpPr>
        <xdr:cNvPr id="9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13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27127200" y="9496425"/>
          <a:ext cx="309033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77</xdr:col>
      <xdr:colOff>0</xdr:colOff>
      <xdr:row>42</xdr:row>
      <xdr:rowOff>0</xdr:rowOff>
    </xdr:from>
    <xdr:ext cx="309033" cy="304800"/>
    <xdr:sp macro="" textlink="">
      <xdr:nvSpPr>
        <xdr:cNvPr id="10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300-00000A000000}"/>
            </a:ext>
          </a:extLst>
        </xdr:cNvPr>
        <xdr:cNvSpPr>
          <a:spLocks noChangeAspect="1" noChangeArrowheads="1"/>
        </xdr:cNvSpPr>
      </xdr:nvSpPr>
      <xdr:spPr bwMode="auto">
        <a:xfrm>
          <a:off x="23612475" y="9496425"/>
          <a:ext cx="309033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75</xdr:col>
      <xdr:colOff>238125</xdr:colOff>
      <xdr:row>0</xdr:row>
      <xdr:rowOff>0</xdr:rowOff>
    </xdr:from>
    <xdr:to>
      <xdr:col>78</xdr:col>
      <xdr:colOff>15875</xdr:colOff>
      <xdr:row>2</xdr:row>
      <xdr:rowOff>313338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xmlns="" id="{00000000-0008-0000-1300-00000B000000}"/>
            </a:ext>
          </a:extLst>
        </xdr:cNvPr>
        <xdr:cNvGrpSpPr/>
      </xdr:nvGrpSpPr>
      <xdr:grpSpPr>
        <a:xfrm>
          <a:off x="22018625" y="0"/>
          <a:ext cx="3930650" cy="948338"/>
          <a:chOff x="15271750" y="317499"/>
          <a:chExt cx="3918852" cy="980088"/>
        </a:xfrm>
      </xdr:grpSpPr>
      <xdr:sp macro="[0]!Botão_Ajuda" textlink="">
        <xdr:nvSpPr>
          <xdr:cNvPr id="12" name="Retângulo 11">
            <a:extLst>
              <a:ext uri="{FF2B5EF4-FFF2-40B4-BE49-F238E27FC236}">
                <a16:creationId xmlns:a16="http://schemas.microsoft.com/office/drawing/2014/main" xmlns="" id="{00000000-0008-0000-1300-00000C000000}"/>
              </a:ext>
            </a:extLst>
          </xdr:cNvPr>
          <xdr:cNvSpPr/>
        </xdr:nvSpPr>
        <xdr:spPr bwMode="auto">
          <a:xfrm>
            <a:off x="15271750" y="663727"/>
            <a:ext cx="3902791" cy="633860"/>
          </a:xfrm>
          <a:prstGeom prst="rect">
            <a:avLst/>
          </a:prstGeom>
          <a:ln>
            <a:headEnd/>
            <a:tailEnd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wrap="square" lIns="36576" tIns="27432" rIns="36576" bIns="0" rtlCol="0" anchor="ctr" upright="1"/>
          <a:lstStyle/>
          <a:p>
            <a:pPr algn="ctr" rtl="0"/>
            <a:r>
              <a:rPr lang="pt-PT" sz="2400" b="0" i="0" u="none" strike="noStrike" baseline="0">
                <a:solidFill>
                  <a:srgbClr val="FF603B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Ajuda</a:t>
            </a:r>
            <a:r>
              <a:rPr lang="pt-PT" sz="1400" b="0" i="0" u="none" strike="noStrike" baseline="0">
                <a:solidFill>
                  <a:srgbClr val="FF603B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: </a:t>
            </a:r>
            <a:r>
              <a:rPr lang="pt-PT" sz="1800" b="0" i="0" u="none" strike="noStrike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Estratégias a implementar</a:t>
            </a:r>
          </a:p>
        </xdr:txBody>
      </xdr:sp>
      <xdr:pic macro="[0]!Botão_Ajuda">
        <xdr:nvPicPr>
          <xdr:cNvPr id="13" name="Imagem 12">
            <a:extLst>
              <a:ext uri="{FF2B5EF4-FFF2-40B4-BE49-F238E27FC236}">
                <a16:creationId xmlns:a16="http://schemas.microsoft.com/office/drawing/2014/main" xmlns="" id="{00000000-0008-0000-13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564225" y="317499"/>
            <a:ext cx="626377" cy="560803"/>
          </a:xfrm>
          <a:prstGeom prst="rect">
            <a:avLst/>
          </a:prstGeom>
          <a:ln>
            <a:solidFill>
              <a:schemeClr val="accent4">
                <a:lumMod val="60000"/>
                <a:lumOff val="40000"/>
              </a:schemeClr>
            </a:solidFill>
          </a:ln>
        </xdr:spPr>
      </xdr:pic>
    </xdr:grpSp>
    <xdr:clientData/>
  </xdr:twoCellAnchor>
  <xdr:oneCellAnchor>
    <xdr:from>
      <xdr:col>79</xdr:col>
      <xdr:colOff>0</xdr:colOff>
      <xdr:row>4</xdr:row>
      <xdr:rowOff>0</xdr:rowOff>
    </xdr:from>
    <xdr:ext cx="0" cy="452437"/>
    <xdr:sp macro="" textlink="">
      <xdr:nvSpPr>
        <xdr:cNvPr id="37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1300-000025000000}"/>
            </a:ext>
          </a:extLst>
        </xdr:cNvPr>
        <xdr:cNvSpPr>
          <a:spLocks noChangeAspect="1" noChangeArrowheads="1"/>
        </xdr:cNvSpPr>
      </xdr:nvSpPr>
      <xdr:spPr bwMode="auto">
        <a:xfrm>
          <a:off x="26412825" y="1447800"/>
          <a:ext cx="0" cy="4524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79</xdr:col>
      <xdr:colOff>0</xdr:colOff>
      <xdr:row>4</xdr:row>
      <xdr:rowOff>0</xdr:rowOff>
    </xdr:from>
    <xdr:ext cx="0" cy="452438"/>
    <xdr:sp macro="" textlink="">
      <xdr:nvSpPr>
        <xdr:cNvPr id="38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1300-000026000000}"/>
            </a:ext>
          </a:extLst>
        </xdr:cNvPr>
        <xdr:cNvSpPr>
          <a:spLocks noChangeAspect="1" noChangeArrowheads="1"/>
        </xdr:cNvSpPr>
      </xdr:nvSpPr>
      <xdr:spPr bwMode="auto">
        <a:xfrm>
          <a:off x="26412825" y="1447800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79</xdr:col>
      <xdr:colOff>0</xdr:colOff>
      <xdr:row>4</xdr:row>
      <xdr:rowOff>0</xdr:rowOff>
    </xdr:from>
    <xdr:ext cx="0" cy="452437"/>
    <xdr:sp macro="" textlink="">
      <xdr:nvSpPr>
        <xdr:cNvPr id="39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300-000027000000}"/>
            </a:ext>
          </a:extLst>
        </xdr:cNvPr>
        <xdr:cNvSpPr>
          <a:spLocks noChangeAspect="1" noChangeArrowheads="1"/>
        </xdr:cNvSpPr>
      </xdr:nvSpPr>
      <xdr:spPr bwMode="auto">
        <a:xfrm>
          <a:off x="26412825" y="1447800"/>
          <a:ext cx="0" cy="4524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79</xdr:col>
      <xdr:colOff>0</xdr:colOff>
      <xdr:row>4</xdr:row>
      <xdr:rowOff>0</xdr:rowOff>
    </xdr:from>
    <xdr:ext cx="297656" cy="304800"/>
    <xdr:sp macro="" textlink="">
      <xdr:nvSpPr>
        <xdr:cNvPr id="40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1300-000028000000}"/>
            </a:ext>
          </a:extLst>
        </xdr:cNvPr>
        <xdr:cNvSpPr>
          <a:spLocks noChangeAspect="1" noChangeArrowheads="1"/>
        </xdr:cNvSpPr>
      </xdr:nvSpPr>
      <xdr:spPr bwMode="auto">
        <a:xfrm>
          <a:off x="26412825" y="1447800"/>
          <a:ext cx="297656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78</xdr:col>
      <xdr:colOff>0</xdr:colOff>
      <xdr:row>4</xdr:row>
      <xdr:rowOff>0</xdr:rowOff>
    </xdr:from>
    <xdr:ext cx="309033" cy="304800"/>
    <xdr:sp macro="" textlink="">
      <xdr:nvSpPr>
        <xdr:cNvPr id="41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1300-000029000000}"/>
            </a:ext>
          </a:extLst>
        </xdr:cNvPr>
        <xdr:cNvSpPr>
          <a:spLocks noChangeAspect="1" noChangeArrowheads="1"/>
        </xdr:cNvSpPr>
      </xdr:nvSpPr>
      <xdr:spPr bwMode="auto">
        <a:xfrm>
          <a:off x="26031825" y="1447800"/>
          <a:ext cx="309033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77</xdr:col>
      <xdr:colOff>0</xdr:colOff>
      <xdr:row>4</xdr:row>
      <xdr:rowOff>0</xdr:rowOff>
    </xdr:from>
    <xdr:ext cx="309033" cy="304800"/>
    <xdr:sp macro="" textlink="">
      <xdr:nvSpPr>
        <xdr:cNvPr id="42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300-00002A000000}"/>
            </a:ext>
          </a:extLst>
        </xdr:cNvPr>
        <xdr:cNvSpPr>
          <a:spLocks noChangeAspect="1" noChangeArrowheads="1"/>
        </xdr:cNvSpPr>
      </xdr:nvSpPr>
      <xdr:spPr bwMode="auto">
        <a:xfrm>
          <a:off x="22517100" y="1447800"/>
          <a:ext cx="309033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79</xdr:col>
      <xdr:colOff>0</xdr:colOff>
      <xdr:row>42</xdr:row>
      <xdr:rowOff>0</xdr:rowOff>
    </xdr:from>
    <xdr:ext cx="297656" cy="304800"/>
    <xdr:sp macro="" textlink="">
      <xdr:nvSpPr>
        <xdr:cNvPr id="43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1300-00002B000000}"/>
            </a:ext>
          </a:extLst>
        </xdr:cNvPr>
        <xdr:cNvSpPr>
          <a:spLocks noChangeAspect="1" noChangeArrowheads="1"/>
        </xdr:cNvSpPr>
      </xdr:nvSpPr>
      <xdr:spPr bwMode="auto">
        <a:xfrm>
          <a:off x="26412825" y="9496425"/>
          <a:ext cx="297656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78</xdr:col>
      <xdr:colOff>0</xdr:colOff>
      <xdr:row>42</xdr:row>
      <xdr:rowOff>0</xdr:rowOff>
    </xdr:from>
    <xdr:ext cx="309033" cy="304800"/>
    <xdr:sp macro="" textlink="">
      <xdr:nvSpPr>
        <xdr:cNvPr id="44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1300-00002C000000}"/>
            </a:ext>
          </a:extLst>
        </xdr:cNvPr>
        <xdr:cNvSpPr>
          <a:spLocks noChangeAspect="1" noChangeArrowheads="1"/>
        </xdr:cNvSpPr>
      </xdr:nvSpPr>
      <xdr:spPr bwMode="auto">
        <a:xfrm>
          <a:off x="26031825" y="9496425"/>
          <a:ext cx="309033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77</xdr:col>
      <xdr:colOff>0</xdr:colOff>
      <xdr:row>42</xdr:row>
      <xdr:rowOff>0</xdr:rowOff>
    </xdr:from>
    <xdr:ext cx="309033" cy="304800"/>
    <xdr:sp macro="" textlink="">
      <xdr:nvSpPr>
        <xdr:cNvPr id="45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300-00002D000000}"/>
            </a:ext>
          </a:extLst>
        </xdr:cNvPr>
        <xdr:cNvSpPr>
          <a:spLocks noChangeAspect="1" noChangeArrowheads="1"/>
        </xdr:cNvSpPr>
      </xdr:nvSpPr>
      <xdr:spPr bwMode="auto">
        <a:xfrm>
          <a:off x="22517100" y="9496425"/>
          <a:ext cx="309033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1</xdr:col>
      <xdr:colOff>0</xdr:colOff>
      <xdr:row>0</xdr:row>
      <xdr:rowOff>27214</xdr:rowOff>
    </xdr:from>
    <xdr:to>
      <xdr:col>29</xdr:col>
      <xdr:colOff>14250</xdr:colOff>
      <xdr:row>2</xdr:row>
      <xdr:rowOff>218726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xmlns="" id="{00000000-0008-0000-1300-00002E000000}"/>
            </a:ext>
          </a:extLst>
        </xdr:cNvPr>
        <xdr:cNvGrpSpPr>
          <a:grpSpLocks noChangeAspect="1"/>
        </xdr:cNvGrpSpPr>
      </xdr:nvGrpSpPr>
      <xdr:grpSpPr>
        <a:xfrm>
          <a:off x="177800" y="27214"/>
          <a:ext cx="8078750" cy="826512"/>
          <a:chOff x="333367" y="1726404"/>
          <a:chExt cx="9395718" cy="952500"/>
        </a:xfrm>
      </xdr:grpSpPr>
      <xdr:grpSp>
        <xdr:nvGrpSpPr>
          <xdr:cNvPr id="47" name="Agrupar 46">
            <a:extLst>
              <a:ext uri="{FF2B5EF4-FFF2-40B4-BE49-F238E27FC236}">
                <a16:creationId xmlns:a16="http://schemas.microsoft.com/office/drawing/2014/main" xmlns="" id="{00000000-0008-0000-1300-00002F000000}"/>
              </a:ext>
            </a:extLst>
          </xdr:cNvPr>
          <xdr:cNvGrpSpPr/>
        </xdr:nvGrpSpPr>
        <xdr:grpSpPr>
          <a:xfrm>
            <a:off x="6038974" y="1986654"/>
            <a:ext cx="1191645" cy="432000"/>
            <a:chOff x="9196387" y="4894162"/>
            <a:chExt cx="1281114" cy="432000"/>
          </a:xfrm>
        </xdr:grpSpPr>
        <xdr:sp macro="[0]!Botão_Escrita" textlink="">
          <xdr:nvSpPr>
            <xdr:cNvPr id="66" name="Retângulo 65">
              <a:extLst>
                <a:ext uri="{FF2B5EF4-FFF2-40B4-BE49-F238E27FC236}">
                  <a16:creationId xmlns:a16="http://schemas.microsoft.com/office/drawing/2014/main" xmlns="" id="{00000000-0008-0000-1300-000042000000}"/>
                </a:ext>
              </a:extLst>
            </xdr:cNvPr>
            <xdr:cNvSpPr/>
          </xdr:nvSpPr>
          <xdr:spPr bwMode="auto">
            <a:xfrm>
              <a:off x="9401175" y="4894162"/>
              <a:ext cx="9048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escrita</a:t>
              </a:r>
            </a:p>
          </xdr:txBody>
        </xdr:sp>
        <xdr:sp macro="" textlink="">
          <xdr:nvSpPr>
            <xdr:cNvPr id="67" name="Seta: Divisa 66">
              <a:extLst>
                <a:ext uri="{FF2B5EF4-FFF2-40B4-BE49-F238E27FC236}">
                  <a16:creationId xmlns:a16="http://schemas.microsoft.com/office/drawing/2014/main" xmlns="" id="{00000000-0008-0000-1300-000043000000}"/>
                </a:ext>
              </a:extLst>
            </xdr:cNvPr>
            <xdr:cNvSpPr/>
          </xdr:nvSpPr>
          <xdr:spPr>
            <a:xfrm>
              <a:off x="9196387" y="4900612"/>
              <a:ext cx="1281114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48" name="Agrupar 47">
            <a:extLst>
              <a:ext uri="{FF2B5EF4-FFF2-40B4-BE49-F238E27FC236}">
                <a16:creationId xmlns:a16="http://schemas.microsoft.com/office/drawing/2014/main" xmlns="" id="{00000000-0008-0000-1300-000030000000}"/>
              </a:ext>
            </a:extLst>
          </xdr:cNvPr>
          <xdr:cNvGrpSpPr/>
        </xdr:nvGrpSpPr>
        <xdr:grpSpPr>
          <a:xfrm>
            <a:off x="7074095" y="1986654"/>
            <a:ext cx="1529796" cy="432000"/>
            <a:chOff x="10880724" y="4894162"/>
            <a:chExt cx="1644652" cy="432000"/>
          </a:xfrm>
        </xdr:grpSpPr>
        <xdr:sp macro="[0]!Menu_suspenso_2" textlink="">
          <xdr:nvSpPr>
            <xdr:cNvPr id="64" name="Retângulo 63">
              <a:extLst>
                <a:ext uri="{FF2B5EF4-FFF2-40B4-BE49-F238E27FC236}">
                  <a16:creationId xmlns:a16="http://schemas.microsoft.com/office/drawing/2014/main" xmlns="" id="{00000000-0008-0000-1300-000040000000}"/>
                </a:ext>
              </a:extLst>
            </xdr:cNvPr>
            <xdr:cNvSpPr/>
          </xdr:nvSpPr>
          <xdr:spPr>
            <a:xfrm>
              <a:off x="11058525" y="4894162"/>
              <a:ext cx="1352550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gramática</a:t>
              </a:r>
            </a:p>
          </xdr:txBody>
        </xdr:sp>
        <xdr:sp macro="" textlink="">
          <xdr:nvSpPr>
            <xdr:cNvPr id="65" name="Seta: Divisa 64">
              <a:extLst>
                <a:ext uri="{FF2B5EF4-FFF2-40B4-BE49-F238E27FC236}">
                  <a16:creationId xmlns:a16="http://schemas.microsoft.com/office/drawing/2014/main" xmlns="" id="{00000000-0008-0000-1300-000041000000}"/>
                </a:ext>
              </a:extLst>
            </xdr:cNvPr>
            <xdr:cNvSpPr/>
          </xdr:nvSpPr>
          <xdr:spPr>
            <a:xfrm>
              <a:off x="10880724" y="4900612"/>
              <a:ext cx="1644652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49" name="Agrupar 48">
            <a:extLst>
              <a:ext uri="{FF2B5EF4-FFF2-40B4-BE49-F238E27FC236}">
                <a16:creationId xmlns:a16="http://schemas.microsoft.com/office/drawing/2014/main" xmlns="" id="{00000000-0008-0000-1300-000031000000}"/>
              </a:ext>
            </a:extLst>
          </xdr:cNvPr>
          <xdr:cNvGrpSpPr/>
        </xdr:nvGrpSpPr>
        <xdr:grpSpPr>
          <a:xfrm>
            <a:off x="8437029" y="1986654"/>
            <a:ext cx="1292056" cy="432000"/>
            <a:chOff x="12565062" y="4910137"/>
            <a:chExt cx="1389063" cy="432000"/>
          </a:xfrm>
        </xdr:grpSpPr>
        <xdr:sp macro="[0]!Botão_Sintese" textlink="">
          <xdr:nvSpPr>
            <xdr:cNvPr id="62" name="Retângulo 61">
              <a:extLst>
                <a:ext uri="{FF2B5EF4-FFF2-40B4-BE49-F238E27FC236}">
                  <a16:creationId xmlns:a16="http://schemas.microsoft.com/office/drawing/2014/main" xmlns="" id="{00000000-0008-0000-1300-00003E000000}"/>
                </a:ext>
              </a:extLst>
            </xdr:cNvPr>
            <xdr:cNvSpPr/>
          </xdr:nvSpPr>
          <xdr:spPr bwMode="auto">
            <a:xfrm>
              <a:off x="12763500" y="4910137"/>
              <a:ext cx="10191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síntese</a:t>
              </a:r>
            </a:p>
          </xdr:txBody>
        </xdr:sp>
        <xdr:sp macro="" textlink="">
          <xdr:nvSpPr>
            <xdr:cNvPr id="63" name="Seta: Divisa 62">
              <a:extLst>
                <a:ext uri="{FF2B5EF4-FFF2-40B4-BE49-F238E27FC236}">
                  <a16:creationId xmlns:a16="http://schemas.microsoft.com/office/drawing/2014/main" xmlns="" id="{00000000-0008-0000-1300-00003F000000}"/>
                </a:ext>
              </a:extLst>
            </xdr:cNvPr>
            <xdr:cNvSpPr/>
          </xdr:nvSpPr>
          <xdr:spPr>
            <a:xfrm>
              <a:off x="12565062" y="4910137"/>
              <a:ext cx="1389063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50" name="Agrupar 49">
            <a:extLst>
              <a:ext uri="{FF2B5EF4-FFF2-40B4-BE49-F238E27FC236}">
                <a16:creationId xmlns:a16="http://schemas.microsoft.com/office/drawing/2014/main" xmlns="" id="{00000000-0008-0000-1300-000032000000}"/>
              </a:ext>
            </a:extLst>
          </xdr:cNvPr>
          <xdr:cNvGrpSpPr/>
        </xdr:nvGrpSpPr>
        <xdr:grpSpPr>
          <a:xfrm>
            <a:off x="3837404" y="1986654"/>
            <a:ext cx="2368522" cy="432000"/>
            <a:chOff x="6692898" y="4910136"/>
            <a:chExt cx="2546351" cy="432000"/>
          </a:xfrm>
        </xdr:grpSpPr>
        <xdr:sp macro="[0]!Menu_suspenso" textlink="">
          <xdr:nvSpPr>
            <xdr:cNvPr id="60" name="Retângulo 59">
              <a:extLst>
                <a:ext uri="{FF2B5EF4-FFF2-40B4-BE49-F238E27FC236}">
                  <a16:creationId xmlns:a16="http://schemas.microsoft.com/office/drawing/2014/main" xmlns="" id="{00000000-0008-0000-1300-00003C000000}"/>
                </a:ext>
              </a:extLst>
            </xdr:cNvPr>
            <xdr:cNvSpPr/>
          </xdr:nvSpPr>
          <xdr:spPr>
            <a:xfrm>
              <a:off x="6848475" y="4910136"/>
              <a:ext cx="22002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educação</a:t>
              </a:r>
              <a:r>
                <a:rPr lang="pt-PT" sz="1400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literária</a:t>
              </a:r>
              <a:endParaRPr lang="pt-PT" sz="14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61" name="Seta: Divisa 60">
              <a:extLst>
                <a:ext uri="{FF2B5EF4-FFF2-40B4-BE49-F238E27FC236}">
                  <a16:creationId xmlns:a16="http://schemas.microsoft.com/office/drawing/2014/main" xmlns="" id="{00000000-0008-0000-1300-00003D000000}"/>
                </a:ext>
              </a:extLst>
            </xdr:cNvPr>
            <xdr:cNvSpPr/>
          </xdr:nvSpPr>
          <xdr:spPr>
            <a:xfrm>
              <a:off x="6692898" y="4910136"/>
              <a:ext cx="2546351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51" name="Agrupar 50">
            <a:extLst>
              <a:ext uri="{FF2B5EF4-FFF2-40B4-BE49-F238E27FC236}">
                <a16:creationId xmlns:a16="http://schemas.microsoft.com/office/drawing/2014/main" xmlns="" id="{00000000-0008-0000-1300-000033000000}"/>
              </a:ext>
            </a:extLst>
          </xdr:cNvPr>
          <xdr:cNvGrpSpPr/>
        </xdr:nvGrpSpPr>
        <xdr:grpSpPr>
          <a:xfrm>
            <a:off x="1340772" y="1988439"/>
            <a:ext cx="1464927" cy="428431"/>
            <a:chOff x="1153583" y="1546089"/>
            <a:chExt cx="1465905" cy="428431"/>
          </a:xfrm>
        </xdr:grpSpPr>
        <xdr:sp macro="[0]!Botão_Oralidade" textlink="">
          <xdr:nvSpPr>
            <xdr:cNvPr id="58" name="Retângulo 57">
              <a:extLst>
                <a:ext uri="{FF2B5EF4-FFF2-40B4-BE49-F238E27FC236}">
                  <a16:creationId xmlns:a16="http://schemas.microsoft.com/office/drawing/2014/main" xmlns="" id="{00000000-0008-0000-1300-00003A000000}"/>
                </a:ext>
              </a:extLst>
            </xdr:cNvPr>
            <xdr:cNvSpPr/>
          </xdr:nvSpPr>
          <xdr:spPr bwMode="auto">
            <a:xfrm>
              <a:off x="1304859" y="1546089"/>
              <a:ext cx="1184877" cy="42843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oralidade</a:t>
              </a:r>
            </a:p>
          </xdr:txBody>
        </xdr:sp>
        <xdr:sp macro="" textlink="">
          <xdr:nvSpPr>
            <xdr:cNvPr id="59" name="Seta: Divisa 58">
              <a:extLst>
                <a:ext uri="{FF2B5EF4-FFF2-40B4-BE49-F238E27FC236}">
                  <a16:creationId xmlns:a16="http://schemas.microsoft.com/office/drawing/2014/main" xmlns="" id="{00000000-0008-0000-1300-00003B000000}"/>
                </a:ext>
              </a:extLst>
            </xdr:cNvPr>
            <xdr:cNvSpPr/>
          </xdr:nvSpPr>
          <xdr:spPr>
            <a:xfrm>
              <a:off x="1153583" y="1550754"/>
              <a:ext cx="1465905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52" name="Agrupar 51">
            <a:extLst>
              <a:ext uri="{FF2B5EF4-FFF2-40B4-BE49-F238E27FC236}">
                <a16:creationId xmlns:a16="http://schemas.microsoft.com/office/drawing/2014/main" xmlns="" id="{00000000-0008-0000-1300-000034000000}"/>
              </a:ext>
            </a:extLst>
          </xdr:cNvPr>
          <xdr:cNvGrpSpPr/>
        </xdr:nvGrpSpPr>
        <xdr:grpSpPr>
          <a:xfrm>
            <a:off x="2648622" y="1986654"/>
            <a:ext cx="1348167" cy="432000"/>
            <a:chOff x="5008563" y="4910137"/>
            <a:chExt cx="1449387" cy="432000"/>
          </a:xfrm>
        </xdr:grpSpPr>
        <xdr:sp macro="[0]!Botão_Leitura" textlink="">
          <xdr:nvSpPr>
            <xdr:cNvPr id="56" name="Retângulo 55">
              <a:extLst>
                <a:ext uri="{FF2B5EF4-FFF2-40B4-BE49-F238E27FC236}">
                  <a16:creationId xmlns:a16="http://schemas.microsoft.com/office/drawing/2014/main" xmlns="" id="{00000000-0008-0000-1300-000038000000}"/>
                </a:ext>
              </a:extLst>
            </xdr:cNvPr>
            <xdr:cNvSpPr/>
          </xdr:nvSpPr>
          <xdr:spPr bwMode="auto">
            <a:xfrm>
              <a:off x="5153603" y="4911774"/>
              <a:ext cx="1171525" cy="42872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leitura</a:t>
              </a:r>
            </a:p>
          </xdr:txBody>
        </xdr:sp>
        <xdr:sp macro="" textlink="">
          <xdr:nvSpPr>
            <xdr:cNvPr id="57" name="Seta: Divisa 56">
              <a:extLst>
                <a:ext uri="{FF2B5EF4-FFF2-40B4-BE49-F238E27FC236}">
                  <a16:creationId xmlns:a16="http://schemas.microsoft.com/office/drawing/2014/main" xmlns="" id="{00000000-0008-0000-1300-000039000000}"/>
                </a:ext>
              </a:extLst>
            </xdr:cNvPr>
            <xdr:cNvSpPr/>
          </xdr:nvSpPr>
          <xdr:spPr>
            <a:xfrm>
              <a:off x="5008563" y="4910137"/>
              <a:ext cx="1449387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53" name="Agrupar 52">
            <a:extLst>
              <a:ext uri="{FF2B5EF4-FFF2-40B4-BE49-F238E27FC236}">
                <a16:creationId xmlns:a16="http://schemas.microsoft.com/office/drawing/2014/main" xmlns="" id="{00000000-0008-0000-1300-000035000000}"/>
              </a:ext>
            </a:extLst>
          </xdr:cNvPr>
          <xdr:cNvGrpSpPr/>
        </xdr:nvGrpSpPr>
        <xdr:grpSpPr>
          <a:xfrm>
            <a:off x="333367" y="1726404"/>
            <a:ext cx="951864" cy="952500"/>
            <a:chOff x="169333" y="1301750"/>
            <a:chExt cx="952500" cy="952500"/>
          </a:xfrm>
        </xdr:grpSpPr>
        <xdr:pic macro="[0]!Botao_Entrada">
          <xdr:nvPicPr>
            <xdr:cNvPr id="54" name="Imagem 53">
              <a:extLst>
                <a:ext uri="{FF2B5EF4-FFF2-40B4-BE49-F238E27FC236}">
                  <a16:creationId xmlns:a16="http://schemas.microsoft.com/office/drawing/2014/main" xmlns="" id="{00000000-0008-0000-1300-00003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44604" y="1428747"/>
              <a:ext cx="801958" cy="645584"/>
            </a:xfrm>
            <a:prstGeom prst="rect">
              <a:avLst/>
            </a:prstGeom>
          </xdr:spPr>
        </xdr:pic>
        <xdr:sp macro="[0]!Botao_Entrada" textlink="">
          <xdr:nvSpPr>
            <xdr:cNvPr id="55" name="Oval 54">
              <a:extLst>
                <a:ext uri="{FF2B5EF4-FFF2-40B4-BE49-F238E27FC236}">
                  <a16:creationId xmlns:a16="http://schemas.microsoft.com/office/drawing/2014/main" xmlns="" id="{00000000-0008-0000-1300-000037000000}"/>
                </a:ext>
              </a:extLst>
            </xdr:cNvPr>
            <xdr:cNvSpPr/>
          </xdr:nvSpPr>
          <xdr:spPr>
            <a:xfrm>
              <a:off x="169333" y="1301750"/>
              <a:ext cx="952500" cy="952500"/>
            </a:xfrm>
            <a:prstGeom prst="ellipse">
              <a:avLst/>
            </a:prstGeom>
            <a:noFill/>
            <a:ln w="9525" cap="flat" cmpd="sng" algn="ctr">
              <a:solidFill>
                <a:schemeClr val="accent2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2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/>
            </a:p>
          </xdr:txBody>
        </xdr:sp>
      </xdr:grp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4</xdr:row>
      <xdr:rowOff>0</xdr:rowOff>
    </xdr:from>
    <xdr:ext cx="0" cy="1350889"/>
    <xdr:pic>
      <xdr:nvPicPr>
        <xdr:cNvPr id="2" name="Imagem 1">
          <a:extLst>
            <a:ext uri="{FF2B5EF4-FFF2-40B4-BE49-F238E27FC236}">
              <a16:creationId xmlns:a16="http://schemas.microsoft.com/office/drawing/2014/main" xmlns="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809625"/>
          <a:ext cx="0" cy="1350889"/>
        </a:xfrm>
        <a:prstGeom prst="rect">
          <a:avLst/>
        </a:prstGeom>
      </xdr:spPr>
    </xdr:pic>
    <xdr:clientData/>
  </xdr:oneCellAnchor>
  <xdr:oneCellAnchor>
    <xdr:from>
      <xdr:col>0</xdr:col>
      <xdr:colOff>177268</xdr:colOff>
      <xdr:row>4</xdr:row>
      <xdr:rowOff>0</xdr:rowOff>
    </xdr:from>
    <xdr:ext cx="0" cy="1507598"/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268" y="906989"/>
          <a:ext cx="0" cy="1507598"/>
        </a:xfrm>
        <a:prstGeom prst="rect">
          <a:avLst/>
        </a:prstGeom>
      </xdr:spPr>
    </xdr:pic>
    <xdr:clientData/>
  </xdr:oneCellAnchor>
  <xdr:oneCellAnchor>
    <xdr:from>
      <xdr:col>53</xdr:col>
      <xdr:colOff>0</xdr:colOff>
      <xdr:row>4</xdr:row>
      <xdr:rowOff>0</xdr:rowOff>
    </xdr:from>
    <xdr:ext cx="0" cy="452437"/>
    <xdr:sp macro="" textlink="">
      <xdr:nvSpPr>
        <xdr:cNvPr id="4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14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16125825" y="809625"/>
          <a:ext cx="0" cy="4524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4</xdr:row>
      <xdr:rowOff>0</xdr:rowOff>
    </xdr:from>
    <xdr:ext cx="0" cy="452438"/>
    <xdr:sp macro="" textlink="">
      <xdr:nvSpPr>
        <xdr:cNvPr id="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14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14982825" y="971550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51</xdr:col>
      <xdr:colOff>0</xdr:colOff>
      <xdr:row>4</xdr:row>
      <xdr:rowOff>0</xdr:rowOff>
    </xdr:from>
    <xdr:ext cx="0" cy="452437"/>
    <xdr:sp macro="" textlink="">
      <xdr:nvSpPr>
        <xdr:cNvPr id="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4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12030075" y="809625"/>
          <a:ext cx="0" cy="4524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49</xdr:col>
      <xdr:colOff>238125</xdr:colOff>
      <xdr:row>0</xdr:row>
      <xdr:rowOff>0</xdr:rowOff>
    </xdr:from>
    <xdr:to>
      <xdr:col>52</xdr:col>
      <xdr:colOff>15875</xdr:colOff>
      <xdr:row>2</xdr:row>
      <xdr:rowOff>313338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xmlns="" id="{00000000-0008-0000-1400-000022000000}"/>
            </a:ext>
          </a:extLst>
        </xdr:cNvPr>
        <xdr:cNvGrpSpPr/>
      </xdr:nvGrpSpPr>
      <xdr:grpSpPr>
        <a:xfrm>
          <a:off x="13789025" y="0"/>
          <a:ext cx="3930650" cy="948338"/>
          <a:chOff x="15271750" y="317499"/>
          <a:chExt cx="3918852" cy="980088"/>
        </a:xfrm>
      </xdr:grpSpPr>
      <xdr:sp macro="[0]!Botão_Ajuda" textlink="">
        <xdr:nvSpPr>
          <xdr:cNvPr id="35" name="Retângulo 34">
            <a:extLst>
              <a:ext uri="{FF2B5EF4-FFF2-40B4-BE49-F238E27FC236}">
                <a16:creationId xmlns:a16="http://schemas.microsoft.com/office/drawing/2014/main" xmlns="" id="{00000000-0008-0000-1400-000023000000}"/>
              </a:ext>
            </a:extLst>
          </xdr:cNvPr>
          <xdr:cNvSpPr/>
        </xdr:nvSpPr>
        <xdr:spPr bwMode="auto">
          <a:xfrm>
            <a:off x="15271750" y="663727"/>
            <a:ext cx="3902791" cy="633860"/>
          </a:xfrm>
          <a:prstGeom prst="rect">
            <a:avLst/>
          </a:prstGeom>
          <a:ln>
            <a:headEnd/>
            <a:tailEnd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wrap="square" lIns="36576" tIns="27432" rIns="36576" bIns="0" rtlCol="0" anchor="ctr" upright="1"/>
          <a:lstStyle/>
          <a:p>
            <a:pPr algn="ctr" rtl="0"/>
            <a:r>
              <a:rPr lang="pt-PT" sz="2400" b="0" i="0" u="none" strike="noStrike" baseline="0">
                <a:solidFill>
                  <a:srgbClr val="FF603B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Ajuda</a:t>
            </a:r>
            <a:r>
              <a:rPr lang="pt-PT" sz="1400" b="0" i="0" u="none" strike="noStrike" baseline="0">
                <a:solidFill>
                  <a:srgbClr val="FF603B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: </a:t>
            </a:r>
            <a:r>
              <a:rPr lang="pt-PT" sz="1800" b="0" i="0" u="none" strike="noStrike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Estratégias a implementar</a:t>
            </a:r>
          </a:p>
        </xdr:txBody>
      </xdr:sp>
      <xdr:pic macro="[0]!Botão_Ajuda">
        <xdr:nvPicPr>
          <xdr:cNvPr id="36" name="Imagem 35">
            <a:extLst>
              <a:ext uri="{FF2B5EF4-FFF2-40B4-BE49-F238E27FC236}">
                <a16:creationId xmlns:a16="http://schemas.microsoft.com/office/drawing/2014/main" xmlns="" id="{00000000-0008-0000-14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564225" y="317499"/>
            <a:ext cx="626377" cy="560803"/>
          </a:xfrm>
          <a:prstGeom prst="rect">
            <a:avLst/>
          </a:prstGeom>
          <a:ln>
            <a:solidFill>
              <a:schemeClr val="accent4">
                <a:lumMod val="60000"/>
                <a:lumOff val="40000"/>
              </a:schemeClr>
            </a:solidFill>
          </a:ln>
        </xdr:spPr>
      </xdr:pic>
    </xdr:grpSp>
    <xdr:clientData/>
  </xdr:twoCellAnchor>
  <xdr:twoCellAnchor>
    <xdr:from>
      <xdr:col>1</xdr:col>
      <xdr:colOff>0</xdr:colOff>
      <xdr:row>0</xdr:row>
      <xdr:rowOff>27214</xdr:rowOff>
    </xdr:from>
    <xdr:to>
      <xdr:col>29</xdr:col>
      <xdr:colOff>259179</xdr:colOff>
      <xdr:row>2</xdr:row>
      <xdr:rowOff>218726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xmlns="" id="{00000000-0008-0000-1400-000020000000}"/>
            </a:ext>
          </a:extLst>
        </xdr:cNvPr>
        <xdr:cNvGrpSpPr>
          <a:grpSpLocks noChangeAspect="1"/>
        </xdr:cNvGrpSpPr>
      </xdr:nvGrpSpPr>
      <xdr:grpSpPr>
        <a:xfrm>
          <a:off x="177800" y="27214"/>
          <a:ext cx="8095079" cy="826512"/>
          <a:chOff x="333367" y="1726404"/>
          <a:chExt cx="9395718" cy="952500"/>
        </a:xfrm>
      </xdr:grpSpPr>
      <xdr:grpSp>
        <xdr:nvGrpSpPr>
          <xdr:cNvPr id="33" name="Agrupar 32">
            <a:extLst>
              <a:ext uri="{FF2B5EF4-FFF2-40B4-BE49-F238E27FC236}">
                <a16:creationId xmlns:a16="http://schemas.microsoft.com/office/drawing/2014/main" xmlns="" id="{00000000-0008-0000-1400-000021000000}"/>
              </a:ext>
            </a:extLst>
          </xdr:cNvPr>
          <xdr:cNvGrpSpPr/>
        </xdr:nvGrpSpPr>
        <xdr:grpSpPr>
          <a:xfrm>
            <a:off x="6038974" y="1986654"/>
            <a:ext cx="1191645" cy="432000"/>
            <a:chOff x="9196387" y="4894162"/>
            <a:chExt cx="1281114" cy="432000"/>
          </a:xfrm>
        </xdr:grpSpPr>
        <xdr:sp macro="[0]!Botão_Escrita" textlink="">
          <xdr:nvSpPr>
            <xdr:cNvPr id="77" name="Retângulo 76">
              <a:extLst>
                <a:ext uri="{FF2B5EF4-FFF2-40B4-BE49-F238E27FC236}">
                  <a16:creationId xmlns:a16="http://schemas.microsoft.com/office/drawing/2014/main" xmlns="" id="{00000000-0008-0000-1400-00004D000000}"/>
                </a:ext>
              </a:extLst>
            </xdr:cNvPr>
            <xdr:cNvSpPr/>
          </xdr:nvSpPr>
          <xdr:spPr bwMode="auto">
            <a:xfrm>
              <a:off x="9401175" y="4894162"/>
              <a:ext cx="9048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escrita</a:t>
              </a:r>
            </a:p>
          </xdr:txBody>
        </xdr:sp>
        <xdr:sp macro="" textlink="">
          <xdr:nvSpPr>
            <xdr:cNvPr id="78" name="Seta: Divisa 77">
              <a:extLst>
                <a:ext uri="{FF2B5EF4-FFF2-40B4-BE49-F238E27FC236}">
                  <a16:creationId xmlns:a16="http://schemas.microsoft.com/office/drawing/2014/main" xmlns="" id="{00000000-0008-0000-1400-00004E000000}"/>
                </a:ext>
              </a:extLst>
            </xdr:cNvPr>
            <xdr:cNvSpPr/>
          </xdr:nvSpPr>
          <xdr:spPr>
            <a:xfrm>
              <a:off x="9196387" y="4900612"/>
              <a:ext cx="1281114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54" name="Agrupar 53">
            <a:extLst>
              <a:ext uri="{FF2B5EF4-FFF2-40B4-BE49-F238E27FC236}">
                <a16:creationId xmlns:a16="http://schemas.microsoft.com/office/drawing/2014/main" xmlns="" id="{00000000-0008-0000-1400-000036000000}"/>
              </a:ext>
            </a:extLst>
          </xdr:cNvPr>
          <xdr:cNvGrpSpPr/>
        </xdr:nvGrpSpPr>
        <xdr:grpSpPr>
          <a:xfrm>
            <a:off x="7074095" y="1986654"/>
            <a:ext cx="1529796" cy="432000"/>
            <a:chOff x="10880724" y="4894162"/>
            <a:chExt cx="1644652" cy="432000"/>
          </a:xfrm>
        </xdr:grpSpPr>
        <xdr:sp macro="[0]!Menu_suspenso_2" textlink="">
          <xdr:nvSpPr>
            <xdr:cNvPr id="75" name="Retângulo 74">
              <a:extLst>
                <a:ext uri="{FF2B5EF4-FFF2-40B4-BE49-F238E27FC236}">
                  <a16:creationId xmlns:a16="http://schemas.microsoft.com/office/drawing/2014/main" xmlns="" id="{00000000-0008-0000-1400-00004B000000}"/>
                </a:ext>
              </a:extLst>
            </xdr:cNvPr>
            <xdr:cNvSpPr/>
          </xdr:nvSpPr>
          <xdr:spPr>
            <a:xfrm>
              <a:off x="11058525" y="4894162"/>
              <a:ext cx="1352550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gramática</a:t>
              </a:r>
            </a:p>
          </xdr:txBody>
        </xdr:sp>
        <xdr:sp macro="" textlink="">
          <xdr:nvSpPr>
            <xdr:cNvPr id="76" name="Seta: Divisa 75">
              <a:extLst>
                <a:ext uri="{FF2B5EF4-FFF2-40B4-BE49-F238E27FC236}">
                  <a16:creationId xmlns:a16="http://schemas.microsoft.com/office/drawing/2014/main" xmlns="" id="{00000000-0008-0000-1400-00004C000000}"/>
                </a:ext>
              </a:extLst>
            </xdr:cNvPr>
            <xdr:cNvSpPr/>
          </xdr:nvSpPr>
          <xdr:spPr>
            <a:xfrm>
              <a:off x="10880724" y="4900612"/>
              <a:ext cx="1644652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55" name="Agrupar 54">
            <a:extLst>
              <a:ext uri="{FF2B5EF4-FFF2-40B4-BE49-F238E27FC236}">
                <a16:creationId xmlns:a16="http://schemas.microsoft.com/office/drawing/2014/main" xmlns="" id="{00000000-0008-0000-1400-000037000000}"/>
              </a:ext>
            </a:extLst>
          </xdr:cNvPr>
          <xdr:cNvGrpSpPr/>
        </xdr:nvGrpSpPr>
        <xdr:grpSpPr>
          <a:xfrm>
            <a:off x="8437029" y="1986654"/>
            <a:ext cx="1292056" cy="432000"/>
            <a:chOff x="12565062" y="4910137"/>
            <a:chExt cx="1389063" cy="432000"/>
          </a:xfrm>
        </xdr:grpSpPr>
        <xdr:sp macro="[0]!Botão_Sintese" textlink="">
          <xdr:nvSpPr>
            <xdr:cNvPr id="73" name="Retângulo 72">
              <a:extLst>
                <a:ext uri="{FF2B5EF4-FFF2-40B4-BE49-F238E27FC236}">
                  <a16:creationId xmlns:a16="http://schemas.microsoft.com/office/drawing/2014/main" xmlns="" id="{00000000-0008-0000-1400-000049000000}"/>
                </a:ext>
              </a:extLst>
            </xdr:cNvPr>
            <xdr:cNvSpPr/>
          </xdr:nvSpPr>
          <xdr:spPr bwMode="auto">
            <a:xfrm>
              <a:off x="12763500" y="4910137"/>
              <a:ext cx="10191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síntese</a:t>
              </a:r>
            </a:p>
          </xdr:txBody>
        </xdr:sp>
        <xdr:sp macro="" textlink="">
          <xdr:nvSpPr>
            <xdr:cNvPr id="74" name="Seta: Divisa 73">
              <a:extLst>
                <a:ext uri="{FF2B5EF4-FFF2-40B4-BE49-F238E27FC236}">
                  <a16:creationId xmlns:a16="http://schemas.microsoft.com/office/drawing/2014/main" xmlns="" id="{00000000-0008-0000-1400-00004A000000}"/>
                </a:ext>
              </a:extLst>
            </xdr:cNvPr>
            <xdr:cNvSpPr/>
          </xdr:nvSpPr>
          <xdr:spPr>
            <a:xfrm>
              <a:off x="12565062" y="4910137"/>
              <a:ext cx="1389063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56" name="Agrupar 55">
            <a:extLst>
              <a:ext uri="{FF2B5EF4-FFF2-40B4-BE49-F238E27FC236}">
                <a16:creationId xmlns:a16="http://schemas.microsoft.com/office/drawing/2014/main" xmlns="" id="{00000000-0008-0000-1400-000038000000}"/>
              </a:ext>
            </a:extLst>
          </xdr:cNvPr>
          <xdr:cNvGrpSpPr/>
        </xdr:nvGrpSpPr>
        <xdr:grpSpPr>
          <a:xfrm>
            <a:off x="3837404" y="1986654"/>
            <a:ext cx="2368522" cy="432000"/>
            <a:chOff x="6692898" y="4910136"/>
            <a:chExt cx="2546351" cy="432000"/>
          </a:xfrm>
        </xdr:grpSpPr>
        <xdr:sp macro="[0]!Menu_suspenso" textlink="">
          <xdr:nvSpPr>
            <xdr:cNvPr id="71" name="Retângulo 70">
              <a:extLst>
                <a:ext uri="{FF2B5EF4-FFF2-40B4-BE49-F238E27FC236}">
                  <a16:creationId xmlns:a16="http://schemas.microsoft.com/office/drawing/2014/main" xmlns="" id="{00000000-0008-0000-1400-000047000000}"/>
                </a:ext>
              </a:extLst>
            </xdr:cNvPr>
            <xdr:cNvSpPr/>
          </xdr:nvSpPr>
          <xdr:spPr>
            <a:xfrm>
              <a:off x="6848475" y="4910136"/>
              <a:ext cx="22002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educação</a:t>
              </a:r>
              <a:r>
                <a:rPr lang="pt-PT" sz="1400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literária</a:t>
              </a:r>
              <a:endParaRPr lang="pt-PT" sz="14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72" name="Seta: Divisa 71">
              <a:extLst>
                <a:ext uri="{FF2B5EF4-FFF2-40B4-BE49-F238E27FC236}">
                  <a16:creationId xmlns:a16="http://schemas.microsoft.com/office/drawing/2014/main" xmlns="" id="{00000000-0008-0000-1400-000048000000}"/>
                </a:ext>
              </a:extLst>
            </xdr:cNvPr>
            <xdr:cNvSpPr/>
          </xdr:nvSpPr>
          <xdr:spPr>
            <a:xfrm>
              <a:off x="6692898" y="4910136"/>
              <a:ext cx="2546351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62" name="Agrupar 61">
            <a:extLst>
              <a:ext uri="{FF2B5EF4-FFF2-40B4-BE49-F238E27FC236}">
                <a16:creationId xmlns:a16="http://schemas.microsoft.com/office/drawing/2014/main" xmlns="" id="{00000000-0008-0000-1400-00003E000000}"/>
              </a:ext>
            </a:extLst>
          </xdr:cNvPr>
          <xdr:cNvGrpSpPr/>
        </xdr:nvGrpSpPr>
        <xdr:grpSpPr>
          <a:xfrm>
            <a:off x="1340772" y="1988439"/>
            <a:ext cx="1464927" cy="428431"/>
            <a:chOff x="1153583" y="1546089"/>
            <a:chExt cx="1465905" cy="428431"/>
          </a:xfrm>
        </xdr:grpSpPr>
        <xdr:sp macro="[0]!Botão_Oralidade" textlink="">
          <xdr:nvSpPr>
            <xdr:cNvPr id="69" name="Retângulo 68">
              <a:extLst>
                <a:ext uri="{FF2B5EF4-FFF2-40B4-BE49-F238E27FC236}">
                  <a16:creationId xmlns:a16="http://schemas.microsoft.com/office/drawing/2014/main" xmlns="" id="{00000000-0008-0000-1400-000045000000}"/>
                </a:ext>
              </a:extLst>
            </xdr:cNvPr>
            <xdr:cNvSpPr/>
          </xdr:nvSpPr>
          <xdr:spPr bwMode="auto">
            <a:xfrm>
              <a:off x="1304859" y="1546089"/>
              <a:ext cx="1184877" cy="42843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oralidade</a:t>
              </a:r>
            </a:p>
          </xdr:txBody>
        </xdr:sp>
        <xdr:sp macro="" textlink="">
          <xdr:nvSpPr>
            <xdr:cNvPr id="70" name="Seta: Divisa 69">
              <a:extLst>
                <a:ext uri="{FF2B5EF4-FFF2-40B4-BE49-F238E27FC236}">
                  <a16:creationId xmlns:a16="http://schemas.microsoft.com/office/drawing/2014/main" xmlns="" id="{00000000-0008-0000-1400-000046000000}"/>
                </a:ext>
              </a:extLst>
            </xdr:cNvPr>
            <xdr:cNvSpPr/>
          </xdr:nvSpPr>
          <xdr:spPr>
            <a:xfrm>
              <a:off x="1153583" y="1550754"/>
              <a:ext cx="1465905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63" name="Agrupar 62">
            <a:extLst>
              <a:ext uri="{FF2B5EF4-FFF2-40B4-BE49-F238E27FC236}">
                <a16:creationId xmlns:a16="http://schemas.microsoft.com/office/drawing/2014/main" xmlns="" id="{00000000-0008-0000-1400-00003F000000}"/>
              </a:ext>
            </a:extLst>
          </xdr:cNvPr>
          <xdr:cNvGrpSpPr/>
        </xdr:nvGrpSpPr>
        <xdr:grpSpPr>
          <a:xfrm>
            <a:off x="2648622" y="1986654"/>
            <a:ext cx="1348167" cy="432000"/>
            <a:chOff x="5008563" y="4910137"/>
            <a:chExt cx="1449387" cy="432000"/>
          </a:xfrm>
        </xdr:grpSpPr>
        <xdr:sp macro="[0]!Botão_Leitura" textlink="">
          <xdr:nvSpPr>
            <xdr:cNvPr id="67" name="Retângulo 66">
              <a:extLst>
                <a:ext uri="{FF2B5EF4-FFF2-40B4-BE49-F238E27FC236}">
                  <a16:creationId xmlns:a16="http://schemas.microsoft.com/office/drawing/2014/main" xmlns="" id="{00000000-0008-0000-1400-000043000000}"/>
                </a:ext>
              </a:extLst>
            </xdr:cNvPr>
            <xdr:cNvSpPr/>
          </xdr:nvSpPr>
          <xdr:spPr bwMode="auto">
            <a:xfrm>
              <a:off x="5153603" y="4911774"/>
              <a:ext cx="1171525" cy="42872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leitura</a:t>
              </a:r>
            </a:p>
          </xdr:txBody>
        </xdr:sp>
        <xdr:sp macro="" textlink="">
          <xdr:nvSpPr>
            <xdr:cNvPr id="68" name="Seta: Divisa 67">
              <a:extLst>
                <a:ext uri="{FF2B5EF4-FFF2-40B4-BE49-F238E27FC236}">
                  <a16:creationId xmlns:a16="http://schemas.microsoft.com/office/drawing/2014/main" xmlns="" id="{00000000-0008-0000-1400-000044000000}"/>
                </a:ext>
              </a:extLst>
            </xdr:cNvPr>
            <xdr:cNvSpPr/>
          </xdr:nvSpPr>
          <xdr:spPr>
            <a:xfrm>
              <a:off x="5008563" y="4910137"/>
              <a:ext cx="1449387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64" name="Agrupar 63">
            <a:extLst>
              <a:ext uri="{FF2B5EF4-FFF2-40B4-BE49-F238E27FC236}">
                <a16:creationId xmlns:a16="http://schemas.microsoft.com/office/drawing/2014/main" xmlns="" id="{00000000-0008-0000-1400-000040000000}"/>
              </a:ext>
            </a:extLst>
          </xdr:cNvPr>
          <xdr:cNvGrpSpPr/>
        </xdr:nvGrpSpPr>
        <xdr:grpSpPr>
          <a:xfrm>
            <a:off x="333367" y="1726404"/>
            <a:ext cx="951864" cy="952500"/>
            <a:chOff x="169333" y="1301750"/>
            <a:chExt cx="952500" cy="952500"/>
          </a:xfrm>
        </xdr:grpSpPr>
        <xdr:pic macro="[0]!Botao_Entrada">
          <xdr:nvPicPr>
            <xdr:cNvPr id="65" name="Imagem 64">
              <a:extLst>
                <a:ext uri="{FF2B5EF4-FFF2-40B4-BE49-F238E27FC236}">
                  <a16:creationId xmlns:a16="http://schemas.microsoft.com/office/drawing/2014/main" xmlns="" id="{00000000-0008-0000-1400-00004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44604" y="1428747"/>
              <a:ext cx="801958" cy="645584"/>
            </a:xfrm>
            <a:prstGeom prst="rect">
              <a:avLst/>
            </a:prstGeom>
          </xdr:spPr>
        </xdr:pic>
        <xdr:sp macro="[0]!Botao_Entrada" textlink="">
          <xdr:nvSpPr>
            <xdr:cNvPr id="66" name="Oval 65">
              <a:extLst>
                <a:ext uri="{FF2B5EF4-FFF2-40B4-BE49-F238E27FC236}">
                  <a16:creationId xmlns:a16="http://schemas.microsoft.com/office/drawing/2014/main" xmlns="" id="{00000000-0008-0000-1400-000042000000}"/>
                </a:ext>
              </a:extLst>
            </xdr:cNvPr>
            <xdr:cNvSpPr/>
          </xdr:nvSpPr>
          <xdr:spPr>
            <a:xfrm>
              <a:off x="169333" y="1301750"/>
              <a:ext cx="952500" cy="952500"/>
            </a:xfrm>
            <a:prstGeom prst="ellipse">
              <a:avLst/>
            </a:prstGeom>
            <a:noFill/>
            <a:ln w="9525" cap="flat" cmpd="sng" algn="ctr">
              <a:solidFill>
                <a:schemeClr val="accent2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2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/>
            </a:p>
          </xdr:txBody>
        </xdr:sp>
      </xdr:grp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8</xdr:row>
      <xdr:rowOff>0</xdr:rowOff>
    </xdr:from>
    <xdr:to>
      <xdr:col>8</xdr:col>
      <xdr:colOff>0</xdr:colOff>
      <xdr:row>51</xdr:row>
      <xdr:rowOff>88500</xdr:rowOff>
    </xdr:to>
    <xdr:sp macro="" textlink="">
      <xdr:nvSpPr>
        <xdr:cNvPr id="88" name="CaixaDeTexto 87">
          <a:extLst>
            <a:ext uri="{FF2B5EF4-FFF2-40B4-BE49-F238E27FC236}">
              <a16:creationId xmlns:a16="http://schemas.microsoft.com/office/drawing/2014/main" xmlns="" id="{00000000-0008-0000-1500-000058000000}"/>
            </a:ext>
          </a:extLst>
        </xdr:cNvPr>
        <xdr:cNvSpPr txBox="1"/>
      </xdr:nvSpPr>
      <xdr:spPr>
        <a:xfrm>
          <a:off x="1381125" y="2266950"/>
          <a:ext cx="3657600" cy="828000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400" b="1" i="0" u="none" strike="noStrike" baseline="0">
              <a:solidFill>
                <a:srgbClr val="C00000"/>
              </a:solidFill>
              <a:latin typeface="Trebuchet MS" panose="020B0603020202020204" pitchFamily="34" charset="0"/>
              <a:cs typeface="Arial" panose="020B0604020202020204" pitchFamily="34" charset="0"/>
            </a:rPr>
            <a:t>Promover estratégias que envolvam: </a:t>
          </a:r>
        </a:p>
        <a:p>
          <a:endParaRPr lang="pt-PT" sz="1100" b="0" i="0" u="none" strike="noStrike" baseline="0">
            <a:solidFill>
              <a:schemeClr val="dk1"/>
            </a:solidFill>
            <a:latin typeface="Trebuchet MS" panose="020B0603020202020204" pitchFamily="34" charset="0"/>
            <a:ea typeface="+mn-ea"/>
            <a:cs typeface="Arial" panose="020B0604020202020204" pitchFamily="34" charset="0"/>
          </a:endParaRPr>
        </a:p>
        <a:p>
          <a:r>
            <a:rPr lang="pt-PT" sz="1100" b="0" i="0" u="none" strike="noStrike" baseline="0">
              <a:solidFill>
                <a:schemeClr val="dk1"/>
              </a:solidFill>
              <a:latin typeface="Trebuchet MS" panose="020B0603020202020204" pitchFamily="34" charset="0"/>
              <a:ea typeface="+mn-ea"/>
              <a:cs typeface="Arial" panose="020B0604020202020204" pitchFamily="34" charset="0"/>
            </a:rPr>
            <a:t>- compreensão de textos em diferentes suportes </a:t>
          </a:r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Arial" panose="020B0604020202020204" pitchFamily="34" charset="0"/>
            </a:rPr>
            <a:t>audiovisuais para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Arial" panose="020B0604020202020204" pitchFamily="34" charset="0"/>
            </a:rPr>
            <a:t> observação de regularidades associadas a géneros textuais orais;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Arial" panose="020B0604020202020204" pitchFamily="34" charset="0"/>
            </a:rPr>
            <a:t> dedução de informação implícita a partir de pistas textuais e da situação de comunicação;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Arial" panose="020B0604020202020204" pitchFamily="34" charset="0"/>
            </a:rPr>
            <a:t> seleção e registo de informação relevante para um determinado objetivo;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Arial" panose="020B0604020202020204" pitchFamily="34" charset="0"/>
            </a:rPr>
            <a:t> análise de texto para distinção entre facto e opinião e entre argumento e conclusão;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Arial" panose="020B0604020202020204" pitchFamily="34" charset="0"/>
            </a:rPr>
            <a:t> avaliação de discursos tendo em conta a adequação à situação de comunicação;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Arial" panose="020B0604020202020204" pitchFamily="34" charset="0"/>
            </a:rPr>
            <a:t>- planificação (com sequenciação de tópicos, seleção de informação e citação de fontes) e produção de discursos preparados para apresentação (à turma ou a colegas de outras turmas) com diferentes finalidades: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Arial" panose="020B0604020202020204" pitchFamily="34" charset="0"/>
            </a:rPr>
            <a:t> fazer apreciações críticas de livros, de filmes, de discursos para, por exemplo, recomendar um livro;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Arial" panose="020B0604020202020204" pitchFamily="34" charset="0"/>
            </a:rPr>
            <a:t> narrar situações vividas para sustentar uma opinião ou para identificar problemas a resolver;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Arial" panose="020B0604020202020204" pitchFamily="34" charset="0"/>
            </a:rPr>
            <a:t> descrever personagens/personalidades, comportamentos, espaços;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Arial" panose="020B0604020202020204" pitchFamily="34" charset="0"/>
            </a:rPr>
            <a:t> expor trabalhos relacionados com temas disciplinares e interdisciplinares;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Arial" panose="020B0604020202020204" pitchFamily="34" charset="0"/>
            </a:rPr>
            <a:t> incluir resumo, paráfrase, relato, reconto em apresentações orais (de livros, filmes, músicas, por ex.);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Arial" panose="020B0604020202020204" pitchFamily="34" charset="0"/>
            </a:rPr>
            <a:t>- realização de percursos pedagógico-didáticos interdisciplinares, com Físico-Química, Ciências Naturais, Geografia, História, Matemática, Ed. Física, Ed. Visual, TIC e Línguas Estrangeiras. </a:t>
          </a:r>
        </a:p>
      </xdr:txBody>
    </xdr:sp>
    <xdr:clientData/>
  </xdr:twoCellAnchor>
  <xdr:twoCellAnchor>
    <xdr:from>
      <xdr:col>9</xdr:col>
      <xdr:colOff>1</xdr:colOff>
      <xdr:row>8</xdr:row>
      <xdr:rowOff>0</xdr:rowOff>
    </xdr:from>
    <xdr:to>
      <xdr:col>15</xdr:col>
      <xdr:colOff>1</xdr:colOff>
      <xdr:row>51</xdr:row>
      <xdr:rowOff>88500</xdr:rowOff>
    </xdr:to>
    <xdr:sp macro="" textlink="">
      <xdr:nvSpPr>
        <xdr:cNvPr id="89" name="CaixaDeTexto 88">
          <a:extLst>
            <a:ext uri="{FF2B5EF4-FFF2-40B4-BE49-F238E27FC236}">
              <a16:creationId xmlns:a16="http://schemas.microsoft.com/office/drawing/2014/main" xmlns="" id="{00000000-0008-0000-1500-000059000000}"/>
            </a:ext>
          </a:extLst>
        </xdr:cNvPr>
        <xdr:cNvSpPr txBox="1"/>
      </xdr:nvSpPr>
      <xdr:spPr>
        <a:xfrm>
          <a:off x="5648326" y="2266950"/>
          <a:ext cx="3657600" cy="828000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400" b="1" i="0" baseline="0">
              <a:solidFill>
                <a:srgbClr val="C00000"/>
              </a:solidFill>
              <a:effectLst/>
              <a:latin typeface="Trebuchet MS" panose="020B0603020202020204" pitchFamily="34" charset="0"/>
              <a:ea typeface="+mn-ea"/>
              <a:cs typeface="+mn-cs"/>
            </a:rPr>
            <a:t>Promover estratégias que envolvam: </a:t>
          </a:r>
          <a:endParaRPr lang="pt-PT" sz="1400">
            <a:solidFill>
              <a:srgbClr val="C00000"/>
            </a:solidFill>
            <a:effectLst/>
            <a:latin typeface="Trebuchet MS" panose="020B0603020202020204" pitchFamily="34" charset="0"/>
          </a:endParaRPr>
        </a:p>
        <a:p>
          <a:endParaRPr lang="pt-PT" sz="1100" b="1" i="0" u="none" strike="noStrike" baseline="0">
            <a:solidFill>
              <a:schemeClr val="tx2">
                <a:lumMod val="60000"/>
                <a:lumOff val="40000"/>
              </a:schemeClr>
            </a:solidFill>
            <a:latin typeface="Trebuchet MS" panose="020B0603020202020204" pitchFamily="34" charset="0"/>
          </a:endParaRP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manipulação de unidades de sentido através de atividades que impliquem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 sublinhar, parafrasear, resumir segmentos de texto relevantes para a construção do sentido;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 estabelecer relações entre as diversas unidades de sentido;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realização de diferentes tipos de leitura em voz alta (ler muito devagar, ler muito depressa, ler muito alto, ler murmurando, ler em coro, fazer leitura coletiva, leitura dramatizada, leitura expressiva) e silenciosa (por exemplo, leitura na pista de pormenores, leitura para localização de uma informação);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compreensão e interpretação de textos através de atividades que impliquem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 mobilizar experiências e saberes como ativação de conhecimento prévio;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 colocar questões a partir de elementos paratextuais e textuais (verbais e não verbais); </a:t>
          </a:r>
          <a:endParaRPr lang="pt-PT" sz="1100" b="0" i="0" u="none" strike="noStrike" baseline="0">
            <a:latin typeface="Trebuchet MS" panose="020B0603020202020204" pitchFamily="34" charset="0"/>
          </a:endParaRP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 sugerir hipóteses a partir de deduções extraídas da informação textual;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 localizar informação explícita;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 extrair informação implícita a partir de pistas linguísticas;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 inferir informação a partir do texto;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 avaliar o texto (conteúdo e forma) tendo em conta a intencionalidade do autor e a situação de comunicação;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 estabelecer ligações entre o tema desenvolvido no texto e a realidade vivida pelo aluno;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 expandir e aprofundar conhecimentos adquiridos no processo de leitura-compreensão do texto;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elaboração de pequenos projetos de estudo e de pesquisa, sobre temas disciplinares e interdisciplinares, que incluam, entre outros aspetos, o recurso a mapas de ideias, esquemas, listas de palavras;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aquisição de saberes relacionados com a organização do texto própria do género a que pertence (narrar, descrever, informar).	</a:t>
          </a:r>
        </a:p>
      </xdr:txBody>
    </xdr:sp>
    <xdr:clientData/>
  </xdr:twoCellAnchor>
  <xdr:twoCellAnchor>
    <xdr:from>
      <xdr:col>16</xdr:col>
      <xdr:colOff>1</xdr:colOff>
      <xdr:row>8</xdr:row>
      <xdr:rowOff>12700</xdr:rowOff>
    </xdr:from>
    <xdr:to>
      <xdr:col>22</xdr:col>
      <xdr:colOff>1</xdr:colOff>
      <xdr:row>51</xdr:row>
      <xdr:rowOff>101200</xdr:rowOff>
    </xdr:to>
    <xdr:sp macro="" textlink="">
      <xdr:nvSpPr>
        <xdr:cNvPr id="90" name="CaixaDeTexto 89">
          <a:extLst>
            <a:ext uri="{FF2B5EF4-FFF2-40B4-BE49-F238E27FC236}">
              <a16:creationId xmlns:a16="http://schemas.microsoft.com/office/drawing/2014/main" xmlns="" id="{00000000-0008-0000-1500-00005A000000}"/>
            </a:ext>
          </a:extLst>
        </xdr:cNvPr>
        <xdr:cNvSpPr txBox="1"/>
      </xdr:nvSpPr>
      <xdr:spPr>
        <a:xfrm>
          <a:off x="9915526" y="2279650"/>
          <a:ext cx="3657600" cy="828000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400" b="1" i="0" u="none" strike="noStrike" baseline="0">
              <a:solidFill>
                <a:srgbClr val="C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Promover estratégias que envolvam: </a:t>
          </a:r>
        </a:p>
        <a:p>
          <a:endParaRPr lang="pt-PT" sz="1100" b="0" i="0" u="none" strike="noStrike" baseline="0">
            <a:solidFill>
              <a:srgbClr val="000000"/>
            </a:solidFill>
            <a:latin typeface="Trebuchet MS" panose="020B0603020202020204" pitchFamily="34" charset="0"/>
            <a:cs typeface="Calibri" panose="020F0502020204030204" pitchFamily="34" charset="0"/>
          </a:endParaRP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- aquisição de conhecimento e saberes (noções de versificação, modos literários, estrutura interna e externa do texto dramático, recursos expressivos) proporcionados por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 escuta ativa de textos literários;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 leitura de obras literárias (poesia, narrativa, teatro) e de textos de tradição popular;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- compreensão dos textos literários com base num percurso de leitura que implique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 imaginar desenvolvimentos narrativos a partir de elementos do paratexto e da mobilização de experiências e vivências;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 antecipar ações narrativas a partir de sequências de descrição e de narração;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 mobilizar conhecimentos sobre a língua e sobre o mundo para interpretar expressões e segmentos de texto;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 analisar o modo como o(s) tema(s), as experiências e os valores são representados pelo(s) autor(es) do texto;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 justificar, de modo fundamentado, as interpretações;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- valorização da leitura e consolidação do hábito de ler através de atividades que impliquem, entre outras possibilidades,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 apresentar e defender perante o professor e a turma um projeto pessoal de leitura </a:t>
          </a:r>
          <a:endParaRPr lang="pt-PT" sz="1100" b="0" i="0" u="none" strike="noStrike" baseline="0">
            <a:latin typeface="Trebuchet MS" panose="020B0603020202020204" pitchFamily="34" charset="0"/>
            <a:cs typeface="Calibri" panose="020F0502020204030204" pitchFamily="34" charset="0"/>
          </a:endParaRP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(indicando, por exemplo, os seus objetivos pessoais como leitor para um determinado período);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 selecionar os livros a ler em função do seu projeto de leitura, tendo por referência a Listagem PNL;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 desenvolver e gerir o percurso de leitor realizado, que inclua auto e heteroavaliação tendo em conta o grau de consecução dos objetivos definidos inicialmente;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 apresentar em público (por exemplo, à turma, a outras turmas, à escola, à comunidade) o percurso pessoal de leitor, que pode incluir dramatização, recitação, leitura expressiva, reconto de histórias, recriação, expressão de reações subjetivas de leitor, persuasão de colegas para a leitura de livros);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- realização de percursos pedagógico-didáticos interdisciplinares, com todas as disciplinas (Físico-Química, Ciências Naturais, Geografia, História, Matemática, Ed. Física, Ed. Visual Educação Artística e Tecnológica e Línguas Estrangeiras), a partir da leitura de obras literárias. 	</a:t>
          </a:r>
        </a:p>
      </xdr:txBody>
    </xdr:sp>
    <xdr:clientData/>
  </xdr:twoCellAnchor>
  <xdr:twoCellAnchor>
    <xdr:from>
      <xdr:col>23</xdr:col>
      <xdr:colOff>0</xdr:colOff>
      <xdr:row>8</xdr:row>
      <xdr:rowOff>0</xdr:rowOff>
    </xdr:from>
    <xdr:to>
      <xdr:col>29</xdr:col>
      <xdr:colOff>0</xdr:colOff>
      <xdr:row>51</xdr:row>
      <xdr:rowOff>88500</xdr:rowOff>
    </xdr:to>
    <xdr:sp macro="" textlink="">
      <xdr:nvSpPr>
        <xdr:cNvPr id="91" name="CaixaDeTexto 90">
          <a:extLst>
            <a:ext uri="{FF2B5EF4-FFF2-40B4-BE49-F238E27FC236}">
              <a16:creationId xmlns:a16="http://schemas.microsoft.com/office/drawing/2014/main" xmlns="" id="{00000000-0008-0000-1500-00005B000000}"/>
            </a:ext>
          </a:extLst>
        </xdr:cNvPr>
        <xdr:cNvSpPr txBox="1"/>
      </xdr:nvSpPr>
      <xdr:spPr>
        <a:xfrm>
          <a:off x="14182725" y="2266950"/>
          <a:ext cx="3657600" cy="828000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400" b="1" i="0" u="none" strike="noStrike" baseline="0">
              <a:solidFill>
                <a:srgbClr val="C00000"/>
              </a:solidFill>
              <a:latin typeface="Trebuchet MS" panose="020B0603020202020204" pitchFamily="34" charset="0"/>
            </a:rPr>
            <a:t>Promover estratégias que envolvam: </a:t>
          </a:r>
        </a:p>
        <a:p>
          <a:endParaRPr lang="pt-PT" sz="1100" b="0" i="0" u="none" strike="noStrike" baseline="0">
            <a:solidFill>
              <a:srgbClr val="000000"/>
            </a:solidFill>
            <a:latin typeface="Trebuchet MS" panose="020B0603020202020204" pitchFamily="34" charset="0"/>
          </a:endParaRP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aquisição de conhecimento relacionado com as propriedades de um texto (progressão temática, coerência e coesão) e com os diferentes modos de de organizar um texto, tendo em conta a finalidade, o destinatário e a situação de produção;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manipulação de textos fazendo variações quanto à extensão de frases ou segmentos textuais, da modificação do ponto de vista ou da descrição da personagem, por exemplo;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planificação, produção e divulgação de textos escritos pelos alunos;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revisão para avaliar se o texto escrito cumpre os objetivos iniciais, para detetar fragilidades e para aperfeiçoar e concluir a versão inicial;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reescrita para aperfeiçoamento de texto em função dos juízos avaliativos formulados (pelo próprio aluno, por colegas, pelo professor);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apreciação de textos produzidos pelos próprio aluno ou por colegas justificando o juízo de valor sustentado;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realização de percursos pedagógico-didáticos interdisciplinares, com Físico-Química, Ciências Naturais, Geografia, História, Matemática, Educação Física, Educação Visual, TIC e Línguas Estrangeiras (as aprendizagens essenciais destas disciplinas preveem capacidades de organização de sumários, de registos de observações, de relatórios, de criação de campanhas de sensibilização,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	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	</a:t>
          </a:r>
        </a:p>
      </xdr:txBody>
    </xdr:sp>
    <xdr:clientData/>
  </xdr:twoCellAnchor>
  <xdr:twoCellAnchor>
    <xdr:from>
      <xdr:col>30</xdr:col>
      <xdr:colOff>0</xdr:colOff>
      <xdr:row>8</xdr:row>
      <xdr:rowOff>0</xdr:rowOff>
    </xdr:from>
    <xdr:to>
      <xdr:col>36</xdr:col>
      <xdr:colOff>0</xdr:colOff>
      <xdr:row>51</xdr:row>
      <xdr:rowOff>88500</xdr:rowOff>
    </xdr:to>
    <xdr:sp macro="" textlink="">
      <xdr:nvSpPr>
        <xdr:cNvPr id="92" name="CaixaDeTexto 91">
          <a:extLst>
            <a:ext uri="{FF2B5EF4-FFF2-40B4-BE49-F238E27FC236}">
              <a16:creationId xmlns:a16="http://schemas.microsoft.com/office/drawing/2014/main" xmlns="" id="{00000000-0008-0000-1500-00005C000000}"/>
            </a:ext>
          </a:extLst>
        </xdr:cNvPr>
        <xdr:cNvSpPr txBox="1"/>
      </xdr:nvSpPr>
      <xdr:spPr>
        <a:xfrm>
          <a:off x="18449925" y="2266950"/>
          <a:ext cx="3657600" cy="828000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400" b="1" i="0" u="none" strike="noStrike" baseline="0">
              <a:solidFill>
                <a:srgbClr val="C00000"/>
              </a:solidFill>
              <a:latin typeface="Trebuchet MS" panose="020B0603020202020204" pitchFamily="34" charset="0"/>
            </a:rPr>
            <a:t>Promover estratégias que envolvam: </a:t>
          </a:r>
          <a:endParaRPr lang="pt-PT" sz="1400" b="0" i="0" u="none" strike="noStrike" baseline="0">
            <a:solidFill>
              <a:srgbClr val="C00000"/>
            </a:solidFill>
            <a:latin typeface="Trebuchet MS" panose="020B0603020202020204" pitchFamily="34" charset="0"/>
          </a:endParaRPr>
        </a:p>
        <a:p>
          <a:endParaRPr lang="pt-PT" sz="1100" b="0" i="0" u="none" strike="noStrike" baseline="0">
            <a:solidFill>
              <a:srgbClr val="000000"/>
            </a:solidFill>
            <a:latin typeface="Trebuchet MS" panose="020B0603020202020204" pitchFamily="34" charset="0"/>
          </a:endParaRP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consolidação da identificação de palavras das classes estudadas nos ciclos anteriores, com base em critérios semânticos, sintáticos e morfológicos;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análise e construção de frases com advérbios e conjunções subordinativas;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análise das alterações semânticas, flexionais e sintáticas decorrentes da utilização de advérbios e conjunções;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construção de frases complexas com processos de subordinação;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modificação de frases para destacar as funções desempenhadas por orações e grupos de palavras;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análise e desenvolvimento da própria expressão, usando de forma consciente recursos linguísticos adequados às diferentes situações de interação;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identificação de situações de variação linguística em textos orais e escritos e comparação com o português padrão;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utilização de palavras com diferentes relações de sentido (parte-todo, hierárquicas, de semelhança), em textos orais e escritos. 	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	</a:t>
          </a:r>
        </a:p>
      </xdr:txBody>
    </xdr:sp>
    <xdr:clientData/>
  </xdr:twoCellAnchor>
  <xdr:twoCellAnchor>
    <xdr:from>
      <xdr:col>2</xdr:col>
      <xdr:colOff>0</xdr:colOff>
      <xdr:row>56</xdr:row>
      <xdr:rowOff>12700</xdr:rowOff>
    </xdr:from>
    <xdr:to>
      <xdr:col>8</xdr:col>
      <xdr:colOff>0</xdr:colOff>
      <xdr:row>99</xdr:row>
      <xdr:rowOff>101200</xdr:rowOff>
    </xdr:to>
    <xdr:sp macro="" textlink="">
      <xdr:nvSpPr>
        <xdr:cNvPr id="93" name="CaixaDeTexto 92">
          <a:extLst>
            <a:ext uri="{FF2B5EF4-FFF2-40B4-BE49-F238E27FC236}">
              <a16:creationId xmlns:a16="http://schemas.microsoft.com/office/drawing/2014/main" xmlns="" id="{00000000-0008-0000-1500-00005D000000}"/>
            </a:ext>
          </a:extLst>
        </xdr:cNvPr>
        <xdr:cNvSpPr txBox="1"/>
      </xdr:nvSpPr>
      <xdr:spPr>
        <a:xfrm>
          <a:off x="1381125" y="11576050"/>
          <a:ext cx="3657600" cy="828000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400" b="1" i="0" u="none" strike="noStrike" baseline="0">
              <a:solidFill>
                <a:srgbClr val="C00000"/>
              </a:solidFill>
              <a:latin typeface="Trebuchet MS" panose="020B0603020202020204" pitchFamily="34" charset="0"/>
              <a:cs typeface="Arial" panose="020B0604020202020204" pitchFamily="34" charset="0"/>
            </a:rPr>
            <a:t>Promover estratégias que envolvam: </a:t>
          </a:r>
        </a:p>
        <a:p>
          <a:endParaRPr lang="pt-PT" sz="1100" b="0" i="0" u="none" strike="noStrike" baseline="0">
            <a:solidFill>
              <a:schemeClr val="dk1"/>
            </a:solidFill>
            <a:latin typeface="Trebuchet MS" panose="020B0603020202020204" pitchFamily="34" charset="0"/>
            <a:ea typeface="+mn-ea"/>
            <a:cs typeface="Arial" panose="020B0604020202020204" pitchFamily="34" charset="0"/>
          </a:endParaRPr>
        </a:p>
        <a:p>
          <a:r>
            <a:rPr lang="pt-PT" sz="1100" b="0" i="0" u="none" strike="noStrike" baseline="0">
              <a:solidFill>
                <a:schemeClr val="dk1"/>
              </a:solidFill>
              <a:latin typeface="Trebuchet MS" panose="020B0603020202020204" pitchFamily="34" charset="0"/>
              <a:ea typeface="+mn-ea"/>
              <a:cs typeface="Arial" panose="020B0604020202020204" pitchFamily="34" charset="0"/>
            </a:rPr>
            <a:t>- compreensão de textos em diferentes suportes </a:t>
          </a:r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Arial" panose="020B0604020202020204" pitchFamily="34" charset="0"/>
            </a:rPr>
            <a:t>audiovisuais para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Arial" panose="020B0604020202020204" pitchFamily="34" charset="0"/>
            </a:rPr>
            <a:t> observação de regularidades associadas a géneros textuais orais;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Arial" panose="020B0604020202020204" pitchFamily="34" charset="0"/>
            </a:rPr>
            <a:t> dedução de informação implícita a partir de pistas textuais e da situação de comunicação;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Arial" panose="020B0604020202020204" pitchFamily="34" charset="0"/>
            </a:rPr>
            <a:t> seleção e registo de informação relevante para um determinado objetivo;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Arial" panose="020B0604020202020204" pitchFamily="34" charset="0"/>
            </a:rPr>
            <a:t> análise de texto para distinção entre facto e opinião e entre argumento e conclusão;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Arial" panose="020B0604020202020204" pitchFamily="34" charset="0"/>
            </a:rPr>
            <a:t> avaliação de discursos tendo em conta a adequação à situação de comunicação;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Arial" panose="020B0604020202020204" pitchFamily="34" charset="0"/>
            </a:rPr>
            <a:t>- planificação (com sequenciação de tópicos, seleção de informação e citação de fontes) e produção de discursos preparados para apresentação (à turma ou a colegas de outras turmas) com diferentes finalidades: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Arial" panose="020B0604020202020204" pitchFamily="34" charset="0"/>
            </a:rPr>
            <a:t> fazer apreciações críticas de livros, de filmes, de discursos para, por exemplo, recomendar um livro;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Arial" panose="020B0604020202020204" pitchFamily="34" charset="0"/>
            </a:rPr>
            <a:t> narrar situações vividas para sustentar uma opinião ou para identificar problemas a resolver;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Arial" panose="020B0604020202020204" pitchFamily="34" charset="0"/>
            </a:rPr>
            <a:t> descrever personagens/personalidades, comportamentos, espaços;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Arial" panose="020B0604020202020204" pitchFamily="34" charset="0"/>
            </a:rPr>
            <a:t> expor trabalhos relacionados com temas disciplinares e interdisciplinares;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Arial" panose="020B0604020202020204" pitchFamily="34" charset="0"/>
            </a:rPr>
            <a:t> incluir resumo, paráfrase, relato, reconto em apresentações orais (de livros, filmes, músicas, por ex.);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Arial" panose="020B0604020202020204" pitchFamily="34" charset="0"/>
            </a:rPr>
            <a:t>- realização de percursos pedagógico-didáticos interdisciplinares, com Físico-Química, Ciências Naturais, Geografia, História, Matemática, Ed. Física, Ed. Visual, TIC e Línguas Estrangeiras. </a:t>
          </a:r>
        </a:p>
      </xdr:txBody>
    </xdr:sp>
    <xdr:clientData/>
  </xdr:twoCellAnchor>
  <xdr:twoCellAnchor>
    <xdr:from>
      <xdr:col>9</xdr:col>
      <xdr:colOff>1</xdr:colOff>
      <xdr:row>56</xdr:row>
      <xdr:rowOff>12700</xdr:rowOff>
    </xdr:from>
    <xdr:to>
      <xdr:col>15</xdr:col>
      <xdr:colOff>1</xdr:colOff>
      <xdr:row>99</xdr:row>
      <xdr:rowOff>101200</xdr:rowOff>
    </xdr:to>
    <xdr:sp macro="" textlink="">
      <xdr:nvSpPr>
        <xdr:cNvPr id="94" name="CaixaDeTexto 93">
          <a:extLst>
            <a:ext uri="{FF2B5EF4-FFF2-40B4-BE49-F238E27FC236}">
              <a16:creationId xmlns:a16="http://schemas.microsoft.com/office/drawing/2014/main" xmlns="" id="{00000000-0008-0000-1500-00005E000000}"/>
            </a:ext>
          </a:extLst>
        </xdr:cNvPr>
        <xdr:cNvSpPr txBox="1"/>
      </xdr:nvSpPr>
      <xdr:spPr>
        <a:xfrm>
          <a:off x="5648326" y="11576050"/>
          <a:ext cx="3657600" cy="828000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400" b="1" i="0" baseline="0">
              <a:solidFill>
                <a:srgbClr val="C00000"/>
              </a:solidFill>
              <a:effectLst/>
              <a:latin typeface="Trebuchet MS" panose="020B0603020202020204" pitchFamily="34" charset="0"/>
              <a:ea typeface="+mn-ea"/>
              <a:cs typeface="+mn-cs"/>
            </a:rPr>
            <a:t>Promover estratégias que envolvam:</a:t>
          </a:r>
          <a:r>
            <a:rPr lang="pt-PT" sz="1100" b="1" i="0" baseline="0">
              <a:solidFill>
                <a:schemeClr val="tx2">
                  <a:lumMod val="60000"/>
                  <a:lumOff val="40000"/>
                </a:schemeClr>
              </a:solidFill>
              <a:effectLst/>
              <a:latin typeface="Trebuchet MS" panose="020B0603020202020204" pitchFamily="34" charset="0"/>
              <a:ea typeface="+mn-ea"/>
              <a:cs typeface="+mn-cs"/>
            </a:rPr>
            <a:t> </a:t>
          </a:r>
          <a:endParaRPr lang="pt-PT" sz="1100">
            <a:solidFill>
              <a:schemeClr val="tx2">
                <a:lumMod val="60000"/>
                <a:lumOff val="40000"/>
              </a:schemeClr>
            </a:solidFill>
            <a:effectLst/>
            <a:latin typeface="Trebuchet MS" panose="020B0603020202020204" pitchFamily="34" charset="0"/>
          </a:endParaRPr>
        </a:p>
        <a:p>
          <a:endParaRPr lang="pt-PT" sz="1100" b="1" i="0" u="none" strike="noStrike" baseline="0">
            <a:solidFill>
              <a:schemeClr val="tx2">
                <a:lumMod val="60000"/>
                <a:lumOff val="40000"/>
              </a:schemeClr>
            </a:solidFill>
            <a:latin typeface="Trebuchet MS" panose="020B0603020202020204" pitchFamily="34" charset="0"/>
          </a:endParaRP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manipulação de unidades de sentido através de atividades que impliquem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 sublinhar, parafrasear, resumir segmentos de texto relevantes para a construção do sentido;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 estabelecer relações entre as diversas unidades de sentido;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realização de diferentes tipos de leitura em voz alta (ler muito devagar, ler muito depressa, ler muito alto, ler murmurando, ler em coro, fazer leitura coletiva, leitura dramatizada, leitura expressiva) e silenciosa (por exemplo, leitura na pista de pormenores, leitura para localização de uma informação);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compreensão e interpretação de textos através de atividades que impliquem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 mobilizar experiências e saberes como ativação de conhecimento prévio;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 colocar questões a partir de elementos paratextuais e textuais (verbais e não verbais); </a:t>
          </a:r>
          <a:endParaRPr lang="pt-PT" sz="1100" b="0" i="0" u="none" strike="noStrike" baseline="0">
            <a:latin typeface="Trebuchet MS" panose="020B0603020202020204" pitchFamily="34" charset="0"/>
          </a:endParaRP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 sugerir hipóteses a partir de deduções extraídas da informação textual;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 localizar informação explícita;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 extrair informação implícita a partir de pistas linguísticas;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 inferir informação a partir do texto;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 avaliar o texto (conteúdo e forma) tendo em conta a intencionalidade do autor e a situação de comunicação;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 estabelecer ligações entre o tema desenvolvido no texto e a realidade vivida pelo aluno;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 expandir e aprofundar conhecimentos adquiridos no processo de leitura-compreensão do texto;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elaboração de pequenos projetos de estudo e de pesquisa, sobre temas disciplinares e interdisciplinares, que incluam, entre outros aspetos, o recurso a mapas de ideias, esquemas, listas de palavras;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aquisição de saberes relacionados com a organização do texto própria do género a que pertence (narrar, descrever, informar).	</a:t>
          </a:r>
        </a:p>
      </xdr:txBody>
    </xdr:sp>
    <xdr:clientData/>
  </xdr:twoCellAnchor>
  <xdr:twoCellAnchor>
    <xdr:from>
      <xdr:col>16</xdr:col>
      <xdr:colOff>1</xdr:colOff>
      <xdr:row>56</xdr:row>
      <xdr:rowOff>12700</xdr:rowOff>
    </xdr:from>
    <xdr:to>
      <xdr:col>22</xdr:col>
      <xdr:colOff>1</xdr:colOff>
      <xdr:row>99</xdr:row>
      <xdr:rowOff>101200</xdr:rowOff>
    </xdr:to>
    <xdr:sp macro="" textlink="">
      <xdr:nvSpPr>
        <xdr:cNvPr id="95" name="CaixaDeTexto 94">
          <a:extLst>
            <a:ext uri="{FF2B5EF4-FFF2-40B4-BE49-F238E27FC236}">
              <a16:creationId xmlns:a16="http://schemas.microsoft.com/office/drawing/2014/main" xmlns="" id="{00000000-0008-0000-1500-00005F000000}"/>
            </a:ext>
          </a:extLst>
        </xdr:cNvPr>
        <xdr:cNvSpPr txBox="1"/>
      </xdr:nvSpPr>
      <xdr:spPr>
        <a:xfrm>
          <a:off x="9915526" y="11576050"/>
          <a:ext cx="3657600" cy="828000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400" b="1" i="0" u="none" strike="noStrike" baseline="0">
              <a:solidFill>
                <a:srgbClr val="C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Promover estratégias que envolvam: </a:t>
          </a:r>
        </a:p>
        <a:p>
          <a:endParaRPr lang="pt-PT" sz="1100" b="0" i="0" u="none" strike="noStrike" baseline="0">
            <a:solidFill>
              <a:srgbClr val="000000"/>
            </a:solidFill>
            <a:latin typeface="Trebuchet MS" panose="020B0603020202020204" pitchFamily="34" charset="0"/>
            <a:cs typeface="Calibri" panose="020F0502020204030204" pitchFamily="34" charset="0"/>
          </a:endParaRP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- aquisição de conhecimento e saberes (noções de versificação, modos literários, estrutura interna e externa do texto dramático, recursos expressivos) proporcionados por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 escuta ativa de textos literários;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 leitura de obras literárias (poesia, narrativa, teatro) e de textos de tradição popular;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- compreensão dos textos literários com base num percurso de leitura que implique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 imaginar desenvolvimentos narrativos a partir de elementos do paratexto e da mobilização de experiências e vivências;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 antecipar ações narrativas a partir de sequências de descrição e de narração;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 mobilizar conhecimentos sobre a língua e sobre o mundo para interpretar expressões e segmentos de texto;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 analisar o modo como o(s) tema(s), as experiências e os valores são representados pelo(s) autor(es) do texto;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 justificar, de modo fundamentado, as interpretações;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- valorização da leitura e consolidação do hábito de ler através de atividades que impliquem, entre outras possibilidades,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 apresentar e defender perante o professor e a turma um projeto pessoal de leitura </a:t>
          </a:r>
          <a:endParaRPr lang="pt-PT" sz="1100" b="0" i="0" u="none" strike="noStrike" baseline="0">
            <a:latin typeface="Trebuchet MS" panose="020B0603020202020204" pitchFamily="34" charset="0"/>
            <a:cs typeface="Calibri" panose="020F0502020204030204" pitchFamily="34" charset="0"/>
          </a:endParaRP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(indicando, por exemplo, os seus objetivos pessoais como leitor para um determinado período);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 selecionar os livros a ler em função do seu projeto de leitura, tendo por referência a Listagem PNL;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 desenvolver e gerir o percurso de leitor realizado, que inclua auto e heteroavaliação tendo em conta o grau de consecução dos objetivos definidos inicialmente;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 apresentar em público (por exemplo, à turma, a outras turmas, à escola, à comunidade) o percurso pessoal de leitor, que pode incluir dramatização, recitação, leitura expressiva, reconto de histórias, recriação, expressão de reações subjetivas de leitor, persuasão de colegas para a leitura de livros);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- realização de percursos pedagógico-didáticos interdisciplinares, com todas as disciplinas (Físico-Química, Ciências Naturais, Geografia, História, Matemática, Ed. Física, Ed. Visual Educação Artística e Tecnológica e Línguas Estrangeiras), a partir da leitura de obras literárias. 	</a:t>
          </a:r>
        </a:p>
      </xdr:txBody>
    </xdr:sp>
    <xdr:clientData/>
  </xdr:twoCellAnchor>
  <xdr:twoCellAnchor>
    <xdr:from>
      <xdr:col>23</xdr:col>
      <xdr:colOff>0</xdr:colOff>
      <xdr:row>56</xdr:row>
      <xdr:rowOff>12700</xdr:rowOff>
    </xdr:from>
    <xdr:to>
      <xdr:col>29</xdr:col>
      <xdr:colOff>0</xdr:colOff>
      <xdr:row>99</xdr:row>
      <xdr:rowOff>101200</xdr:rowOff>
    </xdr:to>
    <xdr:sp macro="" textlink="">
      <xdr:nvSpPr>
        <xdr:cNvPr id="96" name="CaixaDeTexto 95">
          <a:extLst>
            <a:ext uri="{FF2B5EF4-FFF2-40B4-BE49-F238E27FC236}">
              <a16:creationId xmlns:a16="http://schemas.microsoft.com/office/drawing/2014/main" xmlns="" id="{00000000-0008-0000-1500-000060000000}"/>
            </a:ext>
          </a:extLst>
        </xdr:cNvPr>
        <xdr:cNvSpPr txBox="1"/>
      </xdr:nvSpPr>
      <xdr:spPr>
        <a:xfrm>
          <a:off x="14182725" y="11576050"/>
          <a:ext cx="3657600" cy="828000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400" b="1" i="0" u="none" strike="noStrike" baseline="0">
              <a:solidFill>
                <a:srgbClr val="C00000"/>
              </a:solidFill>
              <a:latin typeface="Trebuchet MS" panose="020B0603020202020204" pitchFamily="34" charset="0"/>
            </a:rPr>
            <a:t>Promover estratégias que envolvam: </a:t>
          </a:r>
        </a:p>
        <a:p>
          <a:endParaRPr lang="pt-PT" sz="1100" b="0" i="0" u="none" strike="noStrike" baseline="0">
            <a:solidFill>
              <a:srgbClr val="000000"/>
            </a:solidFill>
            <a:latin typeface="Trebuchet MS" panose="020B0603020202020204" pitchFamily="34" charset="0"/>
          </a:endParaRP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aquisição de conhecimento relacionado com as propriedades de um texto (progressão temática, coerência e coesão) e com os diferentes modos de de organizar um texto, tendo em conta a finalidade, o destinatário e a situação de produção;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manipulação de textos fazendo variações quanto à extensão de frases ou segmentos textuais, da modificação do ponto de vista ou da descrição da personagem, por exemplo;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planificação, produção e divulgação de textos escritos pelos alunos;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revisão para avaliar se o texto escrito cumpre os objetivos iniciais, para detetar fragilidades e para aperfeiçoar e concluir a versão inicial;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reescrita para aperfeiçoamento de texto em função dos juízos avaliativos formulados (pelo próprio aluno, por colegas, pelo professor);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apreciação de textos produzidos pelos próprio aluno ou por colegas justificando o juízo de valor sustentado;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realização de percursos pedagógico-didáticos interdisciplinares, com Físico-Química, Ciências Naturais, Geografia, História, Matemática, Educação Física, Educação Visual, TIC e Línguas Estrangeiras (as aprendizagens essenciais destas disciplinas preveem capacidades de organização de sumários, de registos de observações, de relatórios, de criação de campanhas de sensibilização,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	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	</a:t>
          </a:r>
        </a:p>
      </xdr:txBody>
    </xdr:sp>
    <xdr:clientData/>
  </xdr:twoCellAnchor>
  <xdr:twoCellAnchor>
    <xdr:from>
      <xdr:col>30</xdr:col>
      <xdr:colOff>0</xdr:colOff>
      <xdr:row>56</xdr:row>
      <xdr:rowOff>12700</xdr:rowOff>
    </xdr:from>
    <xdr:to>
      <xdr:col>36</xdr:col>
      <xdr:colOff>0</xdr:colOff>
      <xdr:row>99</xdr:row>
      <xdr:rowOff>101200</xdr:rowOff>
    </xdr:to>
    <xdr:sp macro="" textlink="">
      <xdr:nvSpPr>
        <xdr:cNvPr id="97" name="CaixaDeTexto 96">
          <a:extLst>
            <a:ext uri="{FF2B5EF4-FFF2-40B4-BE49-F238E27FC236}">
              <a16:creationId xmlns:a16="http://schemas.microsoft.com/office/drawing/2014/main" xmlns="" id="{00000000-0008-0000-1500-000061000000}"/>
            </a:ext>
          </a:extLst>
        </xdr:cNvPr>
        <xdr:cNvSpPr txBox="1"/>
      </xdr:nvSpPr>
      <xdr:spPr>
        <a:xfrm>
          <a:off x="18449925" y="11576050"/>
          <a:ext cx="3657600" cy="828000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400" b="1" i="0" u="none" strike="noStrike" baseline="0">
              <a:solidFill>
                <a:srgbClr val="C00000"/>
              </a:solidFill>
              <a:latin typeface="Trebuchet MS" panose="020B0603020202020204" pitchFamily="34" charset="0"/>
            </a:rPr>
            <a:t>Promover estratégias que envolvam: </a:t>
          </a:r>
          <a:endParaRPr lang="pt-PT" sz="1400" b="0" i="0" u="none" strike="noStrike" baseline="0">
            <a:solidFill>
              <a:srgbClr val="C00000"/>
            </a:solidFill>
            <a:latin typeface="Trebuchet MS" panose="020B0603020202020204" pitchFamily="34" charset="0"/>
          </a:endParaRPr>
        </a:p>
        <a:p>
          <a:endParaRPr lang="pt-PT" sz="1100" b="0" i="0" u="none" strike="noStrike" baseline="0">
            <a:solidFill>
              <a:srgbClr val="000000"/>
            </a:solidFill>
            <a:latin typeface="Trebuchet MS" panose="020B0603020202020204" pitchFamily="34" charset="0"/>
          </a:endParaRP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consolidação da identificação de palavras das classes estudadas nos ciclos anteriores, com base em critérios semânticos, sintáticos e morfológicos;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análise e construção de frases com advérbios e conjunções subordinativas;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análise das alterações semânticas, flexionais e sintáticas decorrentes da utilização de advérbios e conjunções;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construção de frases complexas com processos de subordinação;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modificação de frases para destacar as funções desempenhadas por orações e grupos de palavras;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análise e desenvolvimento da própria expressão, usando de forma consciente recursos linguísticos adequados às diferentes situações de interação;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identificação de situações de variação linguística em textos orais e escritos e comparação com o português padrão;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utilização de palavras com diferentes relações de sentido (parte-todo, hierárquicas, de semelhança), em textos orais e escritos. 	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	</a:t>
          </a:r>
        </a:p>
      </xdr:txBody>
    </xdr:sp>
    <xdr:clientData/>
  </xdr:twoCellAnchor>
  <xdr:twoCellAnchor>
    <xdr:from>
      <xdr:col>2</xdr:col>
      <xdr:colOff>0</xdr:colOff>
      <xdr:row>104</xdr:row>
      <xdr:rowOff>0</xdr:rowOff>
    </xdr:from>
    <xdr:to>
      <xdr:col>8</xdr:col>
      <xdr:colOff>0</xdr:colOff>
      <xdr:row>148</xdr:row>
      <xdr:rowOff>50400</xdr:rowOff>
    </xdr:to>
    <xdr:sp macro="" textlink="">
      <xdr:nvSpPr>
        <xdr:cNvPr id="98" name="CaixaDeTexto 97">
          <a:extLst>
            <a:ext uri="{FF2B5EF4-FFF2-40B4-BE49-F238E27FC236}">
              <a16:creationId xmlns:a16="http://schemas.microsoft.com/office/drawing/2014/main" xmlns="" id="{00000000-0008-0000-1500-000062000000}"/>
            </a:ext>
          </a:extLst>
        </xdr:cNvPr>
        <xdr:cNvSpPr txBox="1"/>
      </xdr:nvSpPr>
      <xdr:spPr>
        <a:xfrm>
          <a:off x="1381125" y="20859750"/>
          <a:ext cx="3657600" cy="82609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400" b="1" i="0" u="none" strike="noStrike" baseline="0">
              <a:solidFill>
                <a:srgbClr val="C00000"/>
              </a:solidFill>
              <a:latin typeface="Trebuchet MS" panose="020B0603020202020204" pitchFamily="34" charset="0"/>
              <a:cs typeface="Arial" panose="020B0604020202020204" pitchFamily="34" charset="0"/>
            </a:rPr>
            <a:t>Promover estratégias que envolvam: </a:t>
          </a:r>
        </a:p>
        <a:p>
          <a:endParaRPr lang="pt-PT" sz="1100" b="0" i="0" u="none" strike="noStrike" baseline="0">
            <a:solidFill>
              <a:schemeClr val="dk1"/>
            </a:solidFill>
            <a:latin typeface="Trebuchet MS" panose="020B0603020202020204" pitchFamily="34" charset="0"/>
            <a:ea typeface="+mn-ea"/>
            <a:cs typeface="Arial" panose="020B0604020202020204" pitchFamily="34" charset="0"/>
          </a:endParaRPr>
        </a:p>
        <a:p>
          <a:r>
            <a:rPr lang="pt-PT" sz="1100" b="0" i="0" u="none" strike="noStrike" baseline="0">
              <a:solidFill>
                <a:schemeClr val="dk1"/>
              </a:solidFill>
              <a:latin typeface="Trebuchet MS" panose="020B0603020202020204" pitchFamily="34" charset="0"/>
              <a:ea typeface="+mn-ea"/>
              <a:cs typeface="Arial" panose="020B0604020202020204" pitchFamily="34" charset="0"/>
            </a:rPr>
            <a:t>- compreensão de textos em diferentes suportes </a:t>
          </a:r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Arial" panose="020B0604020202020204" pitchFamily="34" charset="0"/>
            </a:rPr>
            <a:t>audiovisuais para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Arial" panose="020B0604020202020204" pitchFamily="34" charset="0"/>
            </a:rPr>
            <a:t> observação de regularidades associadas a géneros textuais orais;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Arial" panose="020B0604020202020204" pitchFamily="34" charset="0"/>
            </a:rPr>
            <a:t> dedução de informação implícita a partir de pistas textuais e da situação de comunicação;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Arial" panose="020B0604020202020204" pitchFamily="34" charset="0"/>
            </a:rPr>
            <a:t> seleção e registo de informação relevante para um determinado objetivo;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Arial" panose="020B0604020202020204" pitchFamily="34" charset="0"/>
            </a:rPr>
            <a:t> análise de texto para distinção entre facto e opinião e entre argumento e conclusão;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Arial" panose="020B0604020202020204" pitchFamily="34" charset="0"/>
            </a:rPr>
            <a:t> avaliação de discursos tendo em conta a adequação à situação de comunicação;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Arial" panose="020B0604020202020204" pitchFamily="34" charset="0"/>
            </a:rPr>
            <a:t>- planificação (com sequenciação de tópicos, seleção de informação e citação de fontes) e produção de discursos preparados para apresentação (à turma ou a colegas de outras turmas) com diferentes finalidades: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Arial" panose="020B0604020202020204" pitchFamily="34" charset="0"/>
            </a:rPr>
            <a:t> fazer apreciações críticas de livros, de filmes, de discursos para, por exemplo, recomendar um livro;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Arial" panose="020B0604020202020204" pitchFamily="34" charset="0"/>
            </a:rPr>
            <a:t> narrar situações vividas para sustentar uma opinião ou para identificar problemas a resolver;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Arial" panose="020B0604020202020204" pitchFamily="34" charset="0"/>
            </a:rPr>
            <a:t> descrever personagens/personalidades, comportamentos, espaços;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Arial" panose="020B0604020202020204" pitchFamily="34" charset="0"/>
            </a:rPr>
            <a:t> expor trabalhos relacionados com temas disciplinares e interdisciplinares;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Arial" panose="020B0604020202020204" pitchFamily="34" charset="0"/>
            </a:rPr>
            <a:t> incluir resumo, paráfrase, relato, reconto em apresentações orais (de livros, filmes, músicas, por ex.);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Arial" panose="020B0604020202020204" pitchFamily="34" charset="0"/>
            </a:rPr>
            <a:t>- realização de percursos pedagógico-didáticos interdisciplinares, com Físico-Química, Ciências Naturais, Geografia, História, Matemática, Ed. Física, Ed. Visual, TIC e Línguas Estrangeiras. </a:t>
          </a:r>
        </a:p>
      </xdr:txBody>
    </xdr:sp>
    <xdr:clientData/>
  </xdr:twoCellAnchor>
  <xdr:twoCellAnchor>
    <xdr:from>
      <xdr:col>9</xdr:col>
      <xdr:colOff>1</xdr:colOff>
      <xdr:row>104</xdr:row>
      <xdr:rowOff>0</xdr:rowOff>
    </xdr:from>
    <xdr:to>
      <xdr:col>15</xdr:col>
      <xdr:colOff>1</xdr:colOff>
      <xdr:row>148</xdr:row>
      <xdr:rowOff>50400</xdr:rowOff>
    </xdr:to>
    <xdr:sp macro="" textlink="">
      <xdr:nvSpPr>
        <xdr:cNvPr id="99" name="CaixaDeTexto 98">
          <a:extLst>
            <a:ext uri="{FF2B5EF4-FFF2-40B4-BE49-F238E27FC236}">
              <a16:creationId xmlns:a16="http://schemas.microsoft.com/office/drawing/2014/main" xmlns="" id="{00000000-0008-0000-1500-000063000000}"/>
            </a:ext>
          </a:extLst>
        </xdr:cNvPr>
        <xdr:cNvSpPr txBox="1"/>
      </xdr:nvSpPr>
      <xdr:spPr>
        <a:xfrm>
          <a:off x="5648326" y="20859750"/>
          <a:ext cx="3657600" cy="82609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400" b="1" i="0" baseline="0">
              <a:solidFill>
                <a:srgbClr val="C00000"/>
              </a:solidFill>
              <a:effectLst/>
              <a:latin typeface="Trebuchet MS" panose="020B0603020202020204" pitchFamily="34" charset="0"/>
              <a:ea typeface="+mn-ea"/>
              <a:cs typeface="+mn-cs"/>
            </a:rPr>
            <a:t>Promover estratégias que envolvam: </a:t>
          </a:r>
          <a:endParaRPr lang="pt-PT" sz="1400">
            <a:solidFill>
              <a:srgbClr val="C00000"/>
            </a:solidFill>
            <a:effectLst/>
            <a:latin typeface="Trebuchet MS" panose="020B0603020202020204" pitchFamily="34" charset="0"/>
          </a:endParaRPr>
        </a:p>
        <a:p>
          <a:endParaRPr lang="pt-PT" sz="1100" b="1" i="0" u="none" strike="noStrike" baseline="0">
            <a:solidFill>
              <a:schemeClr val="tx2">
                <a:lumMod val="60000"/>
                <a:lumOff val="40000"/>
              </a:schemeClr>
            </a:solidFill>
            <a:latin typeface="Trebuchet MS" panose="020B0603020202020204" pitchFamily="34" charset="0"/>
          </a:endParaRP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manipulação de unidades de sentido através de atividades que impliquem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 sublinhar, parafrasear, resumir segmentos de texto relevantes para a construção do sentido;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 estabelecer relações entre as diversas unidades de sentido;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realização de diferentes tipos de leitura em voz alta (ler muito devagar, ler muito depressa, ler muito alto, ler murmurando, ler em coro, fazer leitura coletiva, leitura dramatizada, leitura expressiva) e silenciosa (por exemplo, leitura na pista de pormenores, leitura para localização de uma informação);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compreensão e interpretação de textos através de atividades que impliquem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 mobilizar experiências e saberes como ativação de conhecimento prévio;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 colocar questões a partir de elementos paratextuais e textuais (verbais e não verbais); </a:t>
          </a:r>
          <a:endParaRPr lang="pt-PT" sz="1100" b="0" i="0" u="none" strike="noStrike" baseline="0">
            <a:latin typeface="Trebuchet MS" panose="020B0603020202020204" pitchFamily="34" charset="0"/>
          </a:endParaRP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 sugerir hipóteses a partir de deduções extraídas da informação textual;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 localizar informação explícita;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 extrair informação implícita a partir de pistas linguísticas;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 inferir informação a partir do texto;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 avaliar o texto (conteúdo e forma) tendo em conta a intencionalidade do autor e a situação de comunicação;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 estabelecer ligações entre o tema desenvolvido no texto e a realidade vivida pelo aluno;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 expandir e aprofundar conhecimentos adquiridos no processo de leitura-compreensão do texto;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elaboração de pequenos projetos de estudo e de pesquisa, sobre temas disciplinares e interdisciplinares, que incluam, entre outros aspetos, o recurso a mapas de ideias, esquemas, listas de palavras;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aquisição de saberes relacionados com a organização do texto própria do género a que pertence (narrar, descrever, informar).	</a:t>
          </a:r>
        </a:p>
      </xdr:txBody>
    </xdr:sp>
    <xdr:clientData/>
  </xdr:twoCellAnchor>
  <xdr:twoCellAnchor>
    <xdr:from>
      <xdr:col>16</xdr:col>
      <xdr:colOff>1</xdr:colOff>
      <xdr:row>104</xdr:row>
      <xdr:rowOff>0</xdr:rowOff>
    </xdr:from>
    <xdr:to>
      <xdr:col>22</xdr:col>
      <xdr:colOff>1</xdr:colOff>
      <xdr:row>148</xdr:row>
      <xdr:rowOff>50400</xdr:rowOff>
    </xdr:to>
    <xdr:sp macro="" textlink="">
      <xdr:nvSpPr>
        <xdr:cNvPr id="100" name="CaixaDeTexto 99">
          <a:extLst>
            <a:ext uri="{FF2B5EF4-FFF2-40B4-BE49-F238E27FC236}">
              <a16:creationId xmlns:a16="http://schemas.microsoft.com/office/drawing/2014/main" xmlns="" id="{00000000-0008-0000-1500-000064000000}"/>
            </a:ext>
          </a:extLst>
        </xdr:cNvPr>
        <xdr:cNvSpPr txBox="1"/>
      </xdr:nvSpPr>
      <xdr:spPr>
        <a:xfrm>
          <a:off x="9915526" y="20859750"/>
          <a:ext cx="3657600" cy="82609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400" b="1" i="0" u="none" strike="noStrike" baseline="0">
              <a:solidFill>
                <a:srgbClr val="C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Promover estratégias que envolvam: </a:t>
          </a:r>
        </a:p>
        <a:p>
          <a:endParaRPr lang="pt-PT" sz="1100" b="0" i="0" u="none" strike="noStrike" baseline="0">
            <a:solidFill>
              <a:srgbClr val="000000"/>
            </a:solidFill>
            <a:latin typeface="Trebuchet MS" panose="020B0603020202020204" pitchFamily="34" charset="0"/>
            <a:cs typeface="Calibri" panose="020F0502020204030204" pitchFamily="34" charset="0"/>
          </a:endParaRP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- aquisição de conhecimento e saberes (noções de versificação, modos literários, estrutura interna e externa do texto dramático, recursos expressivos) proporcionados por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 escuta ativa de textos literários;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 leitura de obras literárias (poesia, narrativa, teatro) e de textos de tradição popular;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- compreensão dos textos literários com base num percurso de leitura que implique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 imaginar desenvolvimentos narrativos a partir de elementos do paratexto e da mobilização de experiências e vivências;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 antecipar ações narrativas a partir de sequências de descrição e de narração;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 mobilizar conhecimentos sobre a língua e sobre o mundo para interpretar expressões e segmentos de texto;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 analisar o modo como o(s) tema(s), as experiências e os valores são representados pelo(s) autor(es) do texto;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 justificar, de modo fundamentado, as interpretações;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- valorização da leitura e consolidação do hábito de ler através de atividades que impliquem, entre outras possibilidades,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 apresentar e defender perante o professor e a turma um projeto pessoal de leitura </a:t>
          </a:r>
          <a:endParaRPr lang="pt-PT" sz="1100" b="0" i="0" u="none" strike="noStrike" baseline="0">
            <a:latin typeface="Trebuchet MS" panose="020B0603020202020204" pitchFamily="34" charset="0"/>
            <a:cs typeface="Calibri" panose="020F0502020204030204" pitchFamily="34" charset="0"/>
          </a:endParaRP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(indicando, por exemplo, os seus objetivos pessoais como leitor para um determinado período);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 selecionar os livros a ler em função do seu projeto de leitura, tendo por referência a Listagem PNL;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 desenvolver e gerir o percurso de leitor realizado, que inclua auto e heteroavaliação tendo em conta o grau de consecução dos objetivos definidos inicialmente;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 apresentar em público (por exemplo, à turma, a outras turmas, à escola, à comunidade) o percurso pessoal de leitor, que pode incluir dramatização, recitação, leitura expressiva, reconto de histórias, recriação, expressão de reações subjetivas de leitor, persuasão de colegas para a leitura de livros);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  <a:cs typeface="Calibri" panose="020F0502020204030204" pitchFamily="34" charset="0"/>
            </a:rPr>
            <a:t>- realização de percursos pedagógico-didáticos interdisciplinares, com todas as disciplinas (Físico-Química, Ciências Naturais, Geografia, História, Matemática, Ed. Física, Ed. Visual Educação Artística e Tecnológica e Línguas Estrangeiras), a partir da leitura de obras literárias. 	</a:t>
          </a:r>
        </a:p>
      </xdr:txBody>
    </xdr:sp>
    <xdr:clientData/>
  </xdr:twoCellAnchor>
  <xdr:twoCellAnchor>
    <xdr:from>
      <xdr:col>23</xdr:col>
      <xdr:colOff>0</xdr:colOff>
      <xdr:row>104</xdr:row>
      <xdr:rowOff>0</xdr:rowOff>
    </xdr:from>
    <xdr:to>
      <xdr:col>29</xdr:col>
      <xdr:colOff>0</xdr:colOff>
      <xdr:row>148</xdr:row>
      <xdr:rowOff>50400</xdr:rowOff>
    </xdr:to>
    <xdr:sp macro="" textlink="">
      <xdr:nvSpPr>
        <xdr:cNvPr id="101" name="CaixaDeTexto 100">
          <a:extLst>
            <a:ext uri="{FF2B5EF4-FFF2-40B4-BE49-F238E27FC236}">
              <a16:creationId xmlns:a16="http://schemas.microsoft.com/office/drawing/2014/main" xmlns="" id="{00000000-0008-0000-1500-000065000000}"/>
            </a:ext>
          </a:extLst>
        </xdr:cNvPr>
        <xdr:cNvSpPr txBox="1"/>
      </xdr:nvSpPr>
      <xdr:spPr>
        <a:xfrm>
          <a:off x="14182725" y="20859750"/>
          <a:ext cx="3657600" cy="82609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400" b="1" i="0" u="none" strike="noStrike" baseline="0">
              <a:solidFill>
                <a:srgbClr val="C00000"/>
              </a:solidFill>
              <a:latin typeface="Trebuchet MS" panose="020B0603020202020204" pitchFamily="34" charset="0"/>
            </a:rPr>
            <a:t>Promover estratégias que envolvam: </a:t>
          </a:r>
        </a:p>
        <a:p>
          <a:endParaRPr lang="pt-PT" sz="1100" b="0" i="0" u="none" strike="noStrike" baseline="0">
            <a:solidFill>
              <a:srgbClr val="000000"/>
            </a:solidFill>
            <a:latin typeface="Trebuchet MS" panose="020B0603020202020204" pitchFamily="34" charset="0"/>
          </a:endParaRP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aquisição de conhecimento relacionado com as propriedades de um texto (progressão temática, coerência e coesão) e com os diferentes modos de de organizar um texto, tendo em conta a finalidade, o destinatário e a situação de produção;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manipulação de textos fazendo variações quanto à extensão de frases ou segmentos textuais, da modificação do ponto de vista ou da descrição da personagem, por exemplo;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planificação, produção e divulgação de textos escritos pelos alunos;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revisão para avaliar se o texto escrito cumpre os objetivos iniciais, para detetar fragilidades e para aperfeiçoar e concluir a versão inicial;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reescrita para aperfeiçoamento de texto em função dos juízos avaliativos formulados (pelo próprio aluno, por colegas, pelo professor);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apreciação de textos produzidos pelos próprio aluno ou por colegas justificando o juízo de valor sustentado;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realização de percursos pedagógico-didáticos interdisciplinares, com Físico-Química, Ciências Naturais, Geografia, História, Matemática, Educação Física, Educação Visual, TIC e Línguas Estrangeiras (as aprendizagens essenciais destas disciplinas preveem capacidades de organização de sumários, de registos de observações, de relatórios, de criação de campanhas de sensibilização,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	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	</a:t>
          </a:r>
        </a:p>
      </xdr:txBody>
    </xdr:sp>
    <xdr:clientData/>
  </xdr:twoCellAnchor>
  <xdr:twoCellAnchor>
    <xdr:from>
      <xdr:col>30</xdr:col>
      <xdr:colOff>0</xdr:colOff>
      <xdr:row>104</xdr:row>
      <xdr:rowOff>0</xdr:rowOff>
    </xdr:from>
    <xdr:to>
      <xdr:col>36</xdr:col>
      <xdr:colOff>0</xdr:colOff>
      <xdr:row>148</xdr:row>
      <xdr:rowOff>50400</xdr:rowOff>
    </xdr:to>
    <xdr:sp macro="" textlink="">
      <xdr:nvSpPr>
        <xdr:cNvPr id="102" name="CaixaDeTexto 101">
          <a:extLst>
            <a:ext uri="{FF2B5EF4-FFF2-40B4-BE49-F238E27FC236}">
              <a16:creationId xmlns:a16="http://schemas.microsoft.com/office/drawing/2014/main" xmlns="" id="{00000000-0008-0000-1500-000066000000}"/>
            </a:ext>
          </a:extLst>
        </xdr:cNvPr>
        <xdr:cNvSpPr txBox="1"/>
      </xdr:nvSpPr>
      <xdr:spPr>
        <a:xfrm>
          <a:off x="18449925" y="20859750"/>
          <a:ext cx="3657600" cy="82609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400" b="1" i="0" u="none" strike="noStrike" baseline="0">
              <a:solidFill>
                <a:srgbClr val="C00000"/>
              </a:solidFill>
              <a:latin typeface="Trebuchet MS" panose="020B0603020202020204" pitchFamily="34" charset="0"/>
            </a:rPr>
            <a:t>Promover estratégias que envolvam: </a:t>
          </a:r>
          <a:endParaRPr lang="pt-PT" sz="1400" b="0" i="0" u="none" strike="noStrike" baseline="0">
            <a:solidFill>
              <a:srgbClr val="C00000"/>
            </a:solidFill>
            <a:latin typeface="Trebuchet MS" panose="020B0603020202020204" pitchFamily="34" charset="0"/>
          </a:endParaRPr>
        </a:p>
        <a:p>
          <a:endParaRPr lang="pt-PT" sz="1100" b="0" i="0" u="none" strike="noStrike" baseline="0">
            <a:solidFill>
              <a:srgbClr val="000000"/>
            </a:solidFill>
            <a:latin typeface="Trebuchet MS" panose="020B0603020202020204" pitchFamily="34" charset="0"/>
          </a:endParaRP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consolidação da identificação de palavras das classes estudadas nos ciclos anteriores, com base em critérios semânticos, sintáticos e morfológicos;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análise e construção de frases com advérbios e conjunções subordinativas;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análise das alterações semânticas, flexionais e sintáticas decorrentes da utilização de advérbios e conjunções;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construção de frases complexas com processos de subordinação;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modificação de frases para destacar as funções desempenhadas por orações e grupos de palavras;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análise e desenvolvimento da própria expressão, usando de forma consciente recursos linguísticos adequados às diferentes situações de interação;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identificação de situações de variação linguística em textos orais e escritos e comparação com o português padrão; 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- utilização de palavras com diferentes relações de sentido (parte-todo, hierárquicas, de semelhança), em textos orais e escritos. 	</a:t>
          </a:r>
        </a:p>
        <a:p>
          <a:r>
            <a:rPr lang="pt-PT" sz="1100" b="0" i="0" u="none" strike="noStrike" baseline="0">
              <a:solidFill>
                <a:srgbClr val="000000"/>
              </a:solidFill>
              <a:latin typeface="Trebuchet MS" panose="020B0603020202020204" pitchFamily="34" charset="0"/>
            </a:rPr>
            <a:t>	</a:t>
          </a:r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13</xdr:col>
      <xdr:colOff>166650</xdr:colOff>
      <xdr:row>3</xdr:row>
      <xdr:rowOff>191512</xdr:rowOff>
    </xdr:to>
    <xdr:grpSp>
      <xdr:nvGrpSpPr>
        <xdr:cNvPr id="125" name="Agrupar 124">
          <a:extLst>
            <a:ext uri="{FF2B5EF4-FFF2-40B4-BE49-F238E27FC236}">
              <a16:creationId xmlns:a16="http://schemas.microsoft.com/office/drawing/2014/main" xmlns="" id="{00000000-0008-0000-1500-00007D000000}"/>
            </a:ext>
          </a:extLst>
        </xdr:cNvPr>
        <xdr:cNvGrpSpPr>
          <a:grpSpLocks noChangeAspect="1"/>
        </xdr:cNvGrpSpPr>
      </xdr:nvGrpSpPr>
      <xdr:grpSpPr>
        <a:xfrm>
          <a:off x="177800" y="190500"/>
          <a:ext cx="8078750" cy="826512"/>
          <a:chOff x="333367" y="1726404"/>
          <a:chExt cx="9395718" cy="952500"/>
        </a:xfrm>
      </xdr:grpSpPr>
      <xdr:grpSp>
        <xdr:nvGrpSpPr>
          <xdr:cNvPr id="126" name="Agrupar 125">
            <a:extLst>
              <a:ext uri="{FF2B5EF4-FFF2-40B4-BE49-F238E27FC236}">
                <a16:creationId xmlns:a16="http://schemas.microsoft.com/office/drawing/2014/main" xmlns="" id="{00000000-0008-0000-1500-00007E000000}"/>
              </a:ext>
            </a:extLst>
          </xdr:cNvPr>
          <xdr:cNvGrpSpPr/>
        </xdr:nvGrpSpPr>
        <xdr:grpSpPr>
          <a:xfrm>
            <a:off x="6038974" y="1986654"/>
            <a:ext cx="1191645" cy="432000"/>
            <a:chOff x="9196387" y="4894162"/>
            <a:chExt cx="1281114" cy="432000"/>
          </a:xfrm>
        </xdr:grpSpPr>
        <xdr:sp macro="[0]!Botão_Escrita" textlink="">
          <xdr:nvSpPr>
            <xdr:cNvPr id="145" name="Retângulo 144">
              <a:extLst>
                <a:ext uri="{FF2B5EF4-FFF2-40B4-BE49-F238E27FC236}">
                  <a16:creationId xmlns:a16="http://schemas.microsoft.com/office/drawing/2014/main" xmlns="" id="{00000000-0008-0000-1500-000091000000}"/>
                </a:ext>
              </a:extLst>
            </xdr:cNvPr>
            <xdr:cNvSpPr/>
          </xdr:nvSpPr>
          <xdr:spPr bwMode="auto">
            <a:xfrm>
              <a:off x="9401175" y="4894162"/>
              <a:ext cx="9048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escrita</a:t>
              </a:r>
            </a:p>
          </xdr:txBody>
        </xdr:sp>
        <xdr:sp macro="" textlink="">
          <xdr:nvSpPr>
            <xdr:cNvPr id="146" name="Seta: Divisa 145">
              <a:extLst>
                <a:ext uri="{FF2B5EF4-FFF2-40B4-BE49-F238E27FC236}">
                  <a16:creationId xmlns:a16="http://schemas.microsoft.com/office/drawing/2014/main" xmlns="" id="{00000000-0008-0000-1500-000092000000}"/>
                </a:ext>
              </a:extLst>
            </xdr:cNvPr>
            <xdr:cNvSpPr/>
          </xdr:nvSpPr>
          <xdr:spPr>
            <a:xfrm>
              <a:off x="9196387" y="4900612"/>
              <a:ext cx="1281114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27" name="Agrupar 126">
            <a:extLst>
              <a:ext uri="{FF2B5EF4-FFF2-40B4-BE49-F238E27FC236}">
                <a16:creationId xmlns:a16="http://schemas.microsoft.com/office/drawing/2014/main" xmlns="" id="{00000000-0008-0000-1500-00007F000000}"/>
              </a:ext>
            </a:extLst>
          </xdr:cNvPr>
          <xdr:cNvGrpSpPr/>
        </xdr:nvGrpSpPr>
        <xdr:grpSpPr>
          <a:xfrm>
            <a:off x="7074095" y="1986654"/>
            <a:ext cx="1529796" cy="432000"/>
            <a:chOff x="10880724" y="4894162"/>
            <a:chExt cx="1644652" cy="432000"/>
          </a:xfrm>
        </xdr:grpSpPr>
        <xdr:sp macro="[0]!Menu_suspenso_2" textlink="">
          <xdr:nvSpPr>
            <xdr:cNvPr id="143" name="Retângulo 142">
              <a:extLst>
                <a:ext uri="{FF2B5EF4-FFF2-40B4-BE49-F238E27FC236}">
                  <a16:creationId xmlns:a16="http://schemas.microsoft.com/office/drawing/2014/main" xmlns="" id="{00000000-0008-0000-1500-00008F000000}"/>
                </a:ext>
              </a:extLst>
            </xdr:cNvPr>
            <xdr:cNvSpPr/>
          </xdr:nvSpPr>
          <xdr:spPr>
            <a:xfrm>
              <a:off x="11058525" y="4894162"/>
              <a:ext cx="1352550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gramática</a:t>
              </a:r>
            </a:p>
          </xdr:txBody>
        </xdr:sp>
        <xdr:sp macro="" textlink="">
          <xdr:nvSpPr>
            <xdr:cNvPr id="144" name="Seta: Divisa 143">
              <a:extLst>
                <a:ext uri="{FF2B5EF4-FFF2-40B4-BE49-F238E27FC236}">
                  <a16:creationId xmlns:a16="http://schemas.microsoft.com/office/drawing/2014/main" xmlns="" id="{00000000-0008-0000-1500-000090000000}"/>
                </a:ext>
              </a:extLst>
            </xdr:cNvPr>
            <xdr:cNvSpPr/>
          </xdr:nvSpPr>
          <xdr:spPr>
            <a:xfrm>
              <a:off x="10880724" y="4900612"/>
              <a:ext cx="1644652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28" name="Agrupar 127">
            <a:extLst>
              <a:ext uri="{FF2B5EF4-FFF2-40B4-BE49-F238E27FC236}">
                <a16:creationId xmlns:a16="http://schemas.microsoft.com/office/drawing/2014/main" xmlns="" id="{00000000-0008-0000-1500-000080000000}"/>
              </a:ext>
            </a:extLst>
          </xdr:cNvPr>
          <xdr:cNvGrpSpPr/>
        </xdr:nvGrpSpPr>
        <xdr:grpSpPr>
          <a:xfrm>
            <a:off x="8437029" y="1986654"/>
            <a:ext cx="1292056" cy="432000"/>
            <a:chOff x="12565062" y="4910137"/>
            <a:chExt cx="1389063" cy="432000"/>
          </a:xfrm>
        </xdr:grpSpPr>
        <xdr:sp macro="[0]!Botão_Sintese" textlink="">
          <xdr:nvSpPr>
            <xdr:cNvPr id="141" name="Retângulo 140">
              <a:extLst>
                <a:ext uri="{FF2B5EF4-FFF2-40B4-BE49-F238E27FC236}">
                  <a16:creationId xmlns:a16="http://schemas.microsoft.com/office/drawing/2014/main" xmlns="" id="{00000000-0008-0000-1500-00008D000000}"/>
                </a:ext>
              </a:extLst>
            </xdr:cNvPr>
            <xdr:cNvSpPr/>
          </xdr:nvSpPr>
          <xdr:spPr bwMode="auto">
            <a:xfrm>
              <a:off x="12763500" y="4910137"/>
              <a:ext cx="10191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síntese</a:t>
              </a:r>
            </a:p>
          </xdr:txBody>
        </xdr:sp>
        <xdr:sp macro="" textlink="">
          <xdr:nvSpPr>
            <xdr:cNvPr id="142" name="Seta: Divisa 141">
              <a:extLst>
                <a:ext uri="{FF2B5EF4-FFF2-40B4-BE49-F238E27FC236}">
                  <a16:creationId xmlns:a16="http://schemas.microsoft.com/office/drawing/2014/main" xmlns="" id="{00000000-0008-0000-1500-00008E000000}"/>
                </a:ext>
              </a:extLst>
            </xdr:cNvPr>
            <xdr:cNvSpPr/>
          </xdr:nvSpPr>
          <xdr:spPr>
            <a:xfrm>
              <a:off x="12565062" y="4910137"/>
              <a:ext cx="1389063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29" name="Agrupar 128">
            <a:extLst>
              <a:ext uri="{FF2B5EF4-FFF2-40B4-BE49-F238E27FC236}">
                <a16:creationId xmlns:a16="http://schemas.microsoft.com/office/drawing/2014/main" xmlns="" id="{00000000-0008-0000-1500-000081000000}"/>
              </a:ext>
            </a:extLst>
          </xdr:cNvPr>
          <xdr:cNvGrpSpPr/>
        </xdr:nvGrpSpPr>
        <xdr:grpSpPr>
          <a:xfrm>
            <a:off x="3837404" y="1986654"/>
            <a:ext cx="2368522" cy="432000"/>
            <a:chOff x="6692898" y="4910136"/>
            <a:chExt cx="2546351" cy="432000"/>
          </a:xfrm>
        </xdr:grpSpPr>
        <xdr:sp macro="[0]!Menu_suspenso" textlink="">
          <xdr:nvSpPr>
            <xdr:cNvPr id="139" name="Retângulo 138">
              <a:extLst>
                <a:ext uri="{FF2B5EF4-FFF2-40B4-BE49-F238E27FC236}">
                  <a16:creationId xmlns:a16="http://schemas.microsoft.com/office/drawing/2014/main" xmlns="" id="{00000000-0008-0000-1500-00008B000000}"/>
                </a:ext>
              </a:extLst>
            </xdr:cNvPr>
            <xdr:cNvSpPr/>
          </xdr:nvSpPr>
          <xdr:spPr>
            <a:xfrm>
              <a:off x="6848475" y="4910136"/>
              <a:ext cx="22002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educação</a:t>
              </a:r>
              <a:r>
                <a:rPr lang="pt-PT" sz="1400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literária</a:t>
              </a:r>
              <a:endParaRPr lang="pt-PT" sz="14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140" name="Seta: Divisa 139">
              <a:extLst>
                <a:ext uri="{FF2B5EF4-FFF2-40B4-BE49-F238E27FC236}">
                  <a16:creationId xmlns:a16="http://schemas.microsoft.com/office/drawing/2014/main" xmlns="" id="{00000000-0008-0000-1500-00008C000000}"/>
                </a:ext>
              </a:extLst>
            </xdr:cNvPr>
            <xdr:cNvSpPr/>
          </xdr:nvSpPr>
          <xdr:spPr>
            <a:xfrm>
              <a:off x="6692898" y="4910136"/>
              <a:ext cx="2546351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30" name="Agrupar 129">
            <a:extLst>
              <a:ext uri="{FF2B5EF4-FFF2-40B4-BE49-F238E27FC236}">
                <a16:creationId xmlns:a16="http://schemas.microsoft.com/office/drawing/2014/main" xmlns="" id="{00000000-0008-0000-1500-000082000000}"/>
              </a:ext>
            </a:extLst>
          </xdr:cNvPr>
          <xdr:cNvGrpSpPr/>
        </xdr:nvGrpSpPr>
        <xdr:grpSpPr>
          <a:xfrm>
            <a:off x="1340772" y="1988439"/>
            <a:ext cx="1464927" cy="428431"/>
            <a:chOff x="1153583" y="1546089"/>
            <a:chExt cx="1465905" cy="428431"/>
          </a:xfrm>
        </xdr:grpSpPr>
        <xdr:sp macro="[0]!Botão_Oralidade" textlink="">
          <xdr:nvSpPr>
            <xdr:cNvPr id="137" name="Retângulo 136">
              <a:extLst>
                <a:ext uri="{FF2B5EF4-FFF2-40B4-BE49-F238E27FC236}">
                  <a16:creationId xmlns:a16="http://schemas.microsoft.com/office/drawing/2014/main" xmlns="" id="{00000000-0008-0000-1500-000089000000}"/>
                </a:ext>
              </a:extLst>
            </xdr:cNvPr>
            <xdr:cNvSpPr/>
          </xdr:nvSpPr>
          <xdr:spPr bwMode="auto">
            <a:xfrm>
              <a:off x="1304859" y="1546089"/>
              <a:ext cx="1184877" cy="42843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oralidade</a:t>
              </a:r>
            </a:p>
          </xdr:txBody>
        </xdr:sp>
        <xdr:sp macro="" textlink="">
          <xdr:nvSpPr>
            <xdr:cNvPr id="138" name="Seta: Divisa 137">
              <a:extLst>
                <a:ext uri="{FF2B5EF4-FFF2-40B4-BE49-F238E27FC236}">
                  <a16:creationId xmlns:a16="http://schemas.microsoft.com/office/drawing/2014/main" xmlns="" id="{00000000-0008-0000-1500-00008A000000}"/>
                </a:ext>
              </a:extLst>
            </xdr:cNvPr>
            <xdr:cNvSpPr/>
          </xdr:nvSpPr>
          <xdr:spPr>
            <a:xfrm>
              <a:off x="1153583" y="1550754"/>
              <a:ext cx="1465905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31" name="Agrupar 130">
            <a:extLst>
              <a:ext uri="{FF2B5EF4-FFF2-40B4-BE49-F238E27FC236}">
                <a16:creationId xmlns:a16="http://schemas.microsoft.com/office/drawing/2014/main" xmlns="" id="{00000000-0008-0000-1500-000083000000}"/>
              </a:ext>
            </a:extLst>
          </xdr:cNvPr>
          <xdr:cNvGrpSpPr/>
        </xdr:nvGrpSpPr>
        <xdr:grpSpPr>
          <a:xfrm>
            <a:off x="2648622" y="1986654"/>
            <a:ext cx="1348167" cy="432000"/>
            <a:chOff x="5008563" y="4910137"/>
            <a:chExt cx="1449387" cy="432000"/>
          </a:xfrm>
        </xdr:grpSpPr>
        <xdr:sp macro="[0]!Botão_Leitura" textlink="">
          <xdr:nvSpPr>
            <xdr:cNvPr id="135" name="Retângulo 134">
              <a:extLst>
                <a:ext uri="{FF2B5EF4-FFF2-40B4-BE49-F238E27FC236}">
                  <a16:creationId xmlns:a16="http://schemas.microsoft.com/office/drawing/2014/main" xmlns="" id="{00000000-0008-0000-1500-000087000000}"/>
                </a:ext>
              </a:extLst>
            </xdr:cNvPr>
            <xdr:cNvSpPr/>
          </xdr:nvSpPr>
          <xdr:spPr bwMode="auto">
            <a:xfrm>
              <a:off x="5153603" y="4911774"/>
              <a:ext cx="1171525" cy="42872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leitura</a:t>
              </a:r>
            </a:p>
          </xdr:txBody>
        </xdr:sp>
        <xdr:sp macro="" textlink="">
          <xdr:nvSpPr>
            <xdr:cNvPr id="136" name="Seta: Divisa 135">
              <a:extLst>
                <a:ext uri="{FF2B5EF4-FFF2-40B4-BE49-F238E27FC236}">
                  <a16:creationId xmlns:a16="http://schemas.microsoft.com/office/drawing/2014/main" xmlns="" id="{00000000-0008-0000-1500-000088000000}"/>
                </a:ext>
              </a:extLst>
            </xdr:cNvPr>
            <xdr:cNvSpPr/>
          </xdr:nvSpPr>
          <xdr:spPr>
            <a:xfrm>
              <a:off x="5008563" y="4910137"/>
              <a:ext cx="1449387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32" name="Agrupar 131">
            <a:extLst>
              <a:ext uri="{FF2B5EF4-FFF2-40B4-BE49-F238E27FC236}">
                <a16:creationId xmlns:a16="http://schemas.microsoft.com/office/drawing/2014/main" xmlns="" id="{00000000-0008-0000-1500-000084000000}"/>
              </a:ext>
            </a:extLst>
          </xdr:cNvPr>
          <xdr:cNvGrpSpPr/>
        </xdr:nvGrpSpPr>
        <xdr:grpSpPr>
          <a:xfrm>
            <a:off x="333367" y="1726404"/>
            <a:ext cx="951864" cy="952500"/>
            <a:chOff x="169333" y="1301750"/>
            <a:chExt cx="952500" cy="952500"/>
          </a:xfrm>
        </xdr:grpSpPr>
        <xdr:pic macro="[0]!Botao_Entrada">
          <xdr:nvPicPr>
            <xdr:cNvPr id="133" name="Imagem 132">
              <a:extLst>
                <a:ext uri="{FF2B5EF4-FFF2-40B4-BE49-F238E27FC236}">
                  <a16:creationId xmlns:a16="http://schemas.microsoft.com/office/drawing/2014/main" xmlns="" id="{00000000-0008-0000-1500-00008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44604" y="1428747"/>
              <a:ext cx="801958" cy="645584"/>
            </a:xfrm>
            <a:prstGeom prst="rect">
              <a:avLst/>
            </a:prstGeom>
          </xdr:spPr>
        </xdr:pic>
        <xdr:sp macro="[0]!Botao_Entrada" textlink="">
          <xdr:nvSpPr>
            <xdr:cNvPr id="134" name="Oval 133">
              <a:extLst>
                <a:ext uri="{FF2B5EF4-FFF2-40B4-BE49-F238E27FC236}">
                  <a16:creationId xmlns:a16="http://schemas.microsoft.com/office/drawing/2014/main" xmlns="" id="{00000000-0008-0000-1500-000086000000}"/>
                </a:ext>
              </a:extLst>
            </xdr:cNvPr>
            <xdr:cNvSpPr/>
          </xdr:nvSpPr>
          <xdr:spPr>
            <a:xfrm>
              <a:off x="169333" y="1301750"/>
              <a:ext cx="952500" cy="952500"/>
            </a:xfrm>
            <a:prstGeom prst="ellipse">
              <a:avLst/>
            </a:prstGeom>
            <a:noFill/>
            <a:ln w="9525" cap="flat" cmpd="sng" algn="ctr">
              <a:solidFill>
                <a:schemeClr val="accent2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2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/>
            </a:p>
          </xdr:txBody>
        </xdr:sp>
      </xdr:grp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0</xdr:rowOff>
    </xdr:from>
    <xdr:ext cx="0" cy="1350889"/>
    <xdr:pic>
      <xdr:nvPicPr>
        <xdr:cNvPr id="2" name="Imagem 1">
          <a:extLst>
            <a:ext uri="{FF2B5EF4-FFF2-40B4-BE49-F238E27FC236}">
              <a16:creationId xmlns:a16="http://schemas.microsoft.com/office/drawing/2014/main" xmlns="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2028825"/>
          <a:ext cx="0" cy="1350889"/>
        </a:xfrm>
        <a:prstGeom prst="rect">
          <a:avLst/>
        </a:prstGeom>
      </xdr:spPr>
    </xdr:pic>
    <xdr:clientData/>
  </xdr:oneCellAnchor>
  <xdr:oneCellAnchor>
    <xdr:from>
      <xdr:col>0</xdr:col>
      <xdr:colOff>177268</xdr:colOff>
      <xdr:row>6</xdr:row>
      <xdr:rowOff>0</xdr:rowOff>
    </xdr:from>
    <xdr:ext cx="0" cy="1507598"/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1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268" y="2028825"/>
          <a:ext cx="0" cy="1507598"/>
        </a:xfrm>
        <a:prstGeom prst="rect">
          <a:avLst/>
        </a:prstGeom>
      </xdr:spPr>
    </xdr:pic>
    <xdr:clientData/>
  </xdr:oneCellAnchor>
  <xdr:oneCellAnchor>
    <xdr:from>
      <xdr:col>4</xdr:col>
      <xdr:colOff>0</xdr:colOff>
      <xdr:row>6</xdr:row>
      <xdr:rowOff>0</xdr:rowOff>
    </xdr:from>
    <xdr:ext cx="0" cy="452437"/>
    <xdr:sp macro="" textlink="">
      <xdr:nvSpPr>
        <xdr:cNvPr id="4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16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17897475" y="2028825"/>
          <a:ext cx="0" cy="4524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</xdr:col>
      <xdr:colOff>0</xdr:colOff>
      <xdr:row>6</xdr:row>
      <xdr:rowOff>0</xdr:rowOff>
    </xdr:from>
    <xdr:ext cx="0" cy="452438"/>
    <xdr:sp macro="" textlink="">
      <xdr:nvSpPr>
        <xdr:cNvPr id="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16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17516475" y="20288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30</xdr:col>
      <xdr:colOff>119063</xdr:colOff>
      <xdr:row>10</xdr:row>
      <xdr:rowOff>83344</xdr:rowOff>
    </xdr:from>
    <xdr:ext cx="0" cy="452437"/>
    <xdr:sp macro="" textlink="">
      <xdr:nvSpPr>
        <xdr:cNvPr id="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6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10417969" y="3559969"/>
          <a:ext cx="0" cy="4524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1</xdr:col>
      <xdr:colOff>81647</xdr:colOff>
      <xdr:row>0</xdr:row>
      <xdr:rowOff>27214</xdr:rowOff>
    </xdr:from>
    <xdr:to>
      <xdr:col>19</xdr:col>
      <xdr:colOff>150326</xdr:colOff>
      <xdr:row>2</xdr:row>
      <xdr:rowOff>94791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xmlns="" id="{00000000-0008-0000-1600-000033000000}"/>
            </a:ext>
          </a:extLst>
        </xdr:cNvPr>
        <xdr:cNvGrpSpPr>
          <a:grpSpLocks noChangeAspect="1"/>
        </xdr:cNvGrpSpPr>
      </xdr:nvGrpSpPr>
      <xdr:grpSpPr>
        <a:xfrm>
          <a:off x="259447" y="27214"/>
          <a:ext cx="7929979" cy="829577"/>
          <a:chOff x="333367" y="1726404"/>
          <a:chExt cx="9395718" cy="952500"/>
        </a:xfrm>
      </xdr:grpSpPr>
      <xdr:grpSp>
        <xdr:nvGrpSpPr>
          <xdr:cNvPr id="52" name="Agrupar 51">
            <a:extLst>
              <a:ext uri="{FF2B5EF4-FFF2-40B4-BE49-F238E27FC236}">
                <a16:creationId xmlns:a16="http://schemas.microsoft.com/office/drawing/2014/main" xmlns="" id="{00000000-0008-0000-1600-000034000000}"/>
              </a:ext>
            </a:extLst>
          </xdr:cNvPr>
          <xdr:cNvGrpSpPr/>
        </xdr:nvGrpSpPr>
        <xdr:grpSpPr>
          <a:xfrm>
            <a:off x="6038974" y="1986654"/>
            <a:ext cx="1191645" cy="432000"/>
            <a:chOff x="9196387" y="4894162"/>
            <a:chExt cx="1281114" cy="432000"/>
          </a:xfrm>
        </xdr:grpSpPr>
        <xdr:sp macro="[0]!Botão_Escrita" textlink="">
          <xdr:nvSpPr>
            <xdr:cNvPr id="71" name="Retângulo 70">
              <a:extLst>
                <a:ext uri="{FF2B5EF4-FFF2-40B4-BE49-F238E27FC236}">
                  <a16:creationId xmlns:a16="http://schemas.microsoft.com/office/drawing/2014/main" xmlns="" id="{00000000-0008-0000-1600-000047000000}"/>
                </a:ext>
              </a:extLst>
            </xdr:cNvPr>
            <xdr:cNvSpPr/>
          </xdr:nvSpPr>
          <xdr:spPr bwMode="auto">
            <a:xfrm>
              <a:off x="9401175" y="4894162"/>
              <a:ext cx="9048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escrita</a:t>
              </a:r>
            </a:p>
          </xdr:txBody>
        </xdr:sp>
        <xdr:sp macro="" textlink="">
          <xdr:nvSpPr>
            <xdr:cNvPr id="72" name="Seta: Divisa 71">
              <a:extLst>
                <a:ext uri="{FF2B5EF4-FFF2-40B4-BE49-F238E27FC236}">
                  <a16:creationId xmlns:a16="http://schemas.microsoft.com/office/drawing/2014/main" xmlns="" id="{00000000-0008-0000-1600-000048000000}"/>
                </a:ext>
              </a:extLst>
            </xdr:cNvPr>
            <xdr:cNvSpPr/>
          </xdr:nvSpPr>
          <xdr:spPr>
            <a:xfrm>
              <a:off x="9196387" y="4900612"/>
              <a:ext cx="1281114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53" name="Agrupar 52">
            <a:extLst>
              <a:ext uri="{FF2B5EF4-FFF2-40B4-BE49-F238E27FC236}">
                <a16:creationId xmlns:a16="http://schemas.microsoft.com/office/drawing/2014/main" xmlns="" id="{00000000-0008-0000-1600-000035000000}"/>
              </a:ext>
            </a:extLst>
          </xdr:cNvPr>
          <xdr:cNvGrpSpPr/>
        </xdr:nvGrpSpPr>
        <xdr:grpSpPr>
          <a:xfrm>
            <a:off x="7074095" y="1986654"/>
            <a:ext cx="1529796" cy="432000"/>
            <a:chOff x="10880724" y="4894162"/>
            <a:chExt cx="1644652" cy="432000"/>
          </a:xfrm>
        </xdr:grpSpPr>
        <xdr:sp macro="[0]!Menu_suspenso_2" textlink="">
          <xdr:nvSpPr>
            <xdr:cNvPr id="69" name="Retângulo 68">
              <a:extLst>
                <a:ext uri="{FF2B5EF4-FFF2-40B4-BE49-F238E27FC236}">
                  <a16:creationId xmlns:a16="http://schemas.microsoft.com/office/drawing/2014/main" xmlns="" id="{00000000-0008-0000-1600-000045000000}"/>
                </a:ext>
              </a:extLst>
            </xdr:cNvPr>
            <xdr:cNvSpPr/>
          </xdr:nvSpPr>
          <xdr:spPr>
            <a:xfrm>
              <a:off x="11058525" y="4894162"/>
              <a:ext cx="1352550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gramática</a:t>
              </a:r>
            </a:p>
          </xdr:txBody>
        </xdr:sp>
        <xdr:sp macro="" textlink="">
          <xdr:nvSpPr>
            <xdr:cNvPr id="70" name="Seta: Divisa 69">
              <a:extLst>
                <a:ext uri="{FF2B5EF4-FFF2-40B4-BE49-F238E27FC236}">
                  <a16:creationId xmlns:a16="http://schemas.microsoft.com/office/drawing/2014/main" xmlns="" id="{00000000-0008-0000-1600-000046000000}"/>
                </a:ext>
              </a:extLst>
            </xdr:cNvPr>
            <xdr:cNvSpPr/>
          </xdr:nvSpPr>
          <xdr:spPr>
            <a:xfrm>
              <a:off x="10880724" y="4900612"/>
              <a:ext cx="1644652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54" name="Agrupar 53">
            <a:extLst>
              <a:ext uri="{FF2B5EF4-FFF2-40B4-BE49-F238E27FC236}">
                <a16:creationId xmlns:a16="http://schemas.microsoft.com/office/drawing/2014/main" xmlns="" id="{00000000-0008-0000-1600-000036000000}"/>
              </a:ext>
            </a:extLst>
          </xdr:cNvPr>
          <xdr:cNvGrpSpPr/>
        </xdr:nvGrpSpPr>
        <xdr:grpSpPr>
          <a:xfrm>
            <a:off x="8437029" y="1986654"/>
            <a:ext cx="1292056" cy="432000"/>
            <a:chOff x="12565062" y="4910137"/>
            <a:chExt cx="1389063" cy="432000"/>
          </a:xfrm>
        </xdr:grpSpPr>
        <xdr:sp macro="[0]!Botão_Sintese" textlink="">
          <xdr:nvSpPr>
            <xdr:cNvPr id="67" name="Retângulo 66">
              <a:extLst>
                <a:ext uri="{FF2B5EF4-FFF2-40B4-BE49-F238E27FC236}">
                  <a16:creationId xmlns:a16="http://schemas.microsoft.com/office/drawing/2014/main" xmlns="" id="{00000000-0008-0000-1600-000043000000}"/>
                </a:ext>
              </a:extLst>
            </xdr:cNvPr>
            <xdr:cNvSpPr/>
          </xdr:nvSpPr>
          <xdr:spPr bwMode="auto">
            <a:xfrm>
              <a:off x="12763500" y="4910137"/>
              <a:ext cx="10191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síntese</a:t>
              </a:r>
            </a:p>
          </xdr:txBody>
        </xdr:sp>
        <xdr:sp macro="" textlink="">
          <xdr:nvSpPr>
            <xdr:cNvPr id="68" name="Seta: Divisa 67">
              <a:extLst>
                <a:ext uri="{FF2B5EF4-FFF2-40B4-BE49-F238E27FC236}">
                  <a16:creationId xmlns:a16="http://schemas.microsoft.com/office/drawing/2014/main" xmlns="" id="{00000000-0008-0000-1600-000044000000}"/>
                </a:ext>
              </a:extLst>
            </xdr:cNvPr>
            <xdr:cNvSpPr/>
          </xdr:nvSpPr>
          <xdr:spPr>
            <a:xfrm>
              <a:off x="12565062" y="4910137"/>
              <a:ext cx="1389063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55" name="Agrupar 54">
            <a:extLst>
              <a:ext uri="{FF2B5EF4-FFF2-40B4-BE49-F238E27FC236}">
                <a16:creationId xmlns:a16="http://schemas.microsoft.com/office/drawing/2014/main" xmlns="" id="{00000000-0008-0000-1600-000037000000}"/>
              </a:ext>
            </a:extLst>
          </xdr:cNvPr>
          <xdr:cNvGrpSpPr/>
        </xdr:nvGrpSpPr>
        <xdr:grpSpPr>
          <a:xfrm>
            <a:off x="3837404" y="1986654"/>
            <a:ext cx="2368522" cy="432000"/>
            <a:chOff x="6692898" y="4910136"/>
            <a:chExt cx="2546351" cy="432000"/>
          </a:xfrm>
        </xdr:grpSpPr>
        <xdr:sp macro="[0]!Menu_suspenso" textlink="">
          <xdr:nvSpPr>
            <xdr:cNvPr id="65" name="Retângulo 64">
              <a:extLst>
                <a:ext uri="{FF2B5EF4-FFF2-40B4-BE49-F238E27FC236}">
                  <a16:creationId xmlns:a16="http://schemas.microsoft.com/office/drawing/2014/main" xmlns="" id="{00000000-0008-0000-1600-000041000000}"/>
                </a:ext>
              </a:extLst>
            </xdr:cNvPr>
            <xdr:cNvSpPr/>
          </xdr:nvSpPr>
          <xdr:spPr>
            <a:xfrm>
              <a:off x="6848475" y="4910136"/>
              <a:ext cx="22002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educação</a:t>
              </a:r>
              <a:r>
                <a:rPr lang="pt-PT" sz="1400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literária</a:t>
              </a:r>
              <a:endParaRPr lang="pt-PT" sz="14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66" name="Seta: Divisa 65">
              <a:extLst>
                <a:ext uri="{FF2B5EF4-FFF2-40B4-BE49-F238E27FC236}">
                  <a16:creationId xmlns:a16="http://schemas.microsoft.com/office/drawing/2014/main" xmlns="" id="{00000000-0008-0000-1600-000042000000}"/>
                </a:ext>
              </a:extLst>
            </xdr:cNvPr>
            <xdr:cNvSpPr/>
          </xdr:nvSpPr>
          <xdr:spPr>
            <a:xfrm>
              <a:off x="6692898" y="4910136"/>
              <a:ext cx="2546351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56" name="Agrupar 55">
            <a:extLst>
              <a:ext uri="{FF2B5EF4-FFF2-40B4-BE49-F238E27FC236}">
                <a16:creationId xmlns:a16="http://schemas.microsoft.com/office/drawing/2014/main" xmlns="" id="{00000000-0008-0000-1600-000038000000}"/>
              </a:ext>
            </a:extLst>
          </xdr:cNvPr>
          <xdr:cNvGrpSpPr/>
        </xdr:nvGrpSpPr>
        <xdr:grpSpPr>
          <a:xfrm>
            <a:off x="1340772" y="1988439"/>
            <a:ext cx="1464927" cy="428431"/>
            <a:chOff x="1153583" y="1546089"/>
            <a:chExt cx="1465905" cy="428431"/>
          </a:xfrm>
        </xdr:grpSpPr>
        <xdr:sp macro="[0]!Botão_Oralidade" textlink="">
          <xdr:nvSpPr>
            <xdr:cNvPr id="63" name="Retângulo 62">
              <a:extLst>
                <a:ext uri="{FF2B5EF4-FFF2-40B4-BE49-F238E27FC236}">
                  <a16:creationId xmlns:a16="http://schemas.microsoft.com/office/drawing/2014/main" xmlns="" id="{00000000-0008-0000-1600-00003F000000}"/>
                </a:ext>
              </a:extLst>
            </xdr:cNvPr>
            <xdr:cNvSpPr/>
          </xdr:nvSpPr>
          <xdr:spPr bwMode="auto">
            <a:xfrm>
              <a:off x="1304859" y="1546089"/>
              <a:ext cx="1184877" cy="42843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oralidade</a:t>
              </a:r>
            </a:p>
          </xdr:txBody>
        </xdr:sp>
        <xdr:sp macro="" textlink="">
          <xdr:nvSpPr>
            <xdr:cNvPr id="64" name="Seta: Divisa 63">
              <a:extLst>
                <a:ext uri="{FF2B5EF4-FFF2-40B4-BE49-F238E27FC236}">
                  <a16:creationId xmlns:a16="http://schemas.microsoft.com/office/drawing/2014/main" xmlns="" id="{00000000-0008-0000-1600-000040000000}"/>
                </a:ext>
              </a:extLst>
            </xdr:cNvPr>
            <xdr:cNvSpPr/>
          </xdr:nvSpPr>
          <xdr:spPr>
            <a:xfrm>
              <a:off x="1153583" y="1550754"/>
              <a:ext cx="1465905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57" name="Agrupar 56">
            <a:extLst>
              <a:ext uri="{FF2B5EF4-FFF2-40B4-BE49-F238E27FC236}">
                <a16:creationId xmlns:a16="http://schemas.microsoft.com/office/drawing/2014/main" xmlns="" id="{00000000-0008-0000-1600-000039000000}"/>
              </a:ext>
            </a:extLst>
          </xdr:cNvPr>
          <xdr:cNvGrpSpPr/>
        </xdr:nvGrpSpPr>
        <xdr:grpSpPr>
          <a:xfrm>
            <a:off x="2648622" y="1986654"/>
            <a:ext cx="1348167" cy="432000"/>
            <a:chOff x="5008563" y="4910137"/>
            <a:chExt cx="1449387" cy="432000"/>
          </a:xfrm>
        </xdr:grpSpPr>
        <xdr:sp macro="[0]!Botão_Leitura" textlink="">
          <xdr:nvSpPr>
            <xdr:cNvPr id="61" name="Retângulo 60">
              <a:extLst>
                <a:ext uri="{FF2B5EF4-FFF2-40B4-BE49-F238E27FC236}">
                  <a16:creationId xmlns:a16="http://schemas.microsoft.com/office/drawing/2014/main" xmlns="" id="{00000000-0008-0000-1600-00003D000000}"/>
                </a:ext>
              </a:extLst>
            </xdr:cNvPr>
            <xdr:cNvSpPr/>
          </xdr:nvSpPr>
          <xdr:spPr bwMode="auto">
            <a:xfrm>
              <a:off x="5153603" y="4911774"/>
              <a:ext cx="1171525" cy="42872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leitura</a:t>
              </a:r>
            </a:p>
          </xdr:txBody>
        </xdr:sp>
        <xdr:sp macro="" textlink="">
          <xdr:nvSpPr>
            <xdr:cNvPr id="62" name="Seta: Divisa 61">
              <a:extLst>
                <a:ext uri="{FF2B5EF4-FFF2-40B4-BE49-F238E27FC236}">
                  <a16:creationId xmlns:a16="http://schemas.microsoft.com/office/drawing/2014/main" xmlns="" id="{00000000-0008-0000-1600-00003E000000}"/>
                </a:ext>
              </a:extLst>
            </xdr:cNvPr>
            <xdr:cNvSpPr/>
          </xdr:nvSpPr>
          <xdr:spPr>
            <a:xfrm>
              <a:off x="5008563" y="4910137"/>
              <a:ext cx="1449387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58" name="Agrupar 57">
            <a:extLst>
              <a:ext uri="{FF2B5EF4-FFF2-40B4-BE49-F238E27FC236}">
                <a16:creationId xmlns:a16="http://schemas.microsoft.com/office/drawing/2014/main" xmlns="" id="{00000000-0008-0000-1600-00003A000000}"/>
              </a:ext>
            </a:extLst>
          </xdr:cNvPr>
          <xdr:cNvGrpSpPr/>
        </xdr:nvGrpSpPr>
        <xdr:grpSpPr>
          <a:xfrm>
            <a:off x="333367" y="1726404"/>
            <a:ext cx="951864" cy="952500"/>
            <a:chOff x="169333" y="1301750"/>
            <a:chExt cx="952500" cy="952500"/>
          </a:xfrm>
        </xdr:grpSpPr>
        <xdr:pic macro="[0]!Botao_Entrada">
          <xdr:nvPicPr>
            <xdr:cNvPr id="59" name="Imagem 58">
              <a:extLst>
                <a:ext uri="{FF2B5EF4-FFF2-40B4-BE49-F238E27FC236}">
                  <a16:creationId xmlns:a16="http://schemas.microsoft.com/office/drawing/2014/main" xmlns="" id="{00000000-0008-0000-16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44604" y="1428747"/>
              <a:ext cx="801958" cy="645584"/>
            </a:xfrm>
            <a:prstGeom prst="rect">
              <a:avLst/>
            </a:prstGeom>
          </xdr:spPr>
        </xdr:pic>
        <xdr:sp macro="[0]!Botao_Entrada" textlink="">
          <xdr:nvSpPr>
            <xdr:cNvPr id="60" name="Oval 59">
              <a:extLst>
                <a:ext uri="{FF2B5EF4-FFF2-40B4-BE49-F238E27FC236}">
                  <a16:creationId xmlns:a16="http://schemas.microsoft.com/office/drawing/2014/main" xmlns="" id="{00000000-0008-0000-1600-00003C000000}"/>
                </a:ext>
              </a:extLst>
            </xdr:cNvPr>
            <xdr:cNvSpPr/>
          </xdr:nvSpPr>
          <xdr:spPr>
            <a:xfrm>
              <a:off x="169333" y="1301750"/>
              <a:ext cx="952500" cy="952500"/>
            </a:xfrm>
            <a:prstGeom prst="ellipse">
              <a:avLst/>
            </a:prstGeom>
            <a:noFill/>
            <a:ln w="9525" cap="flat" cmpd="sng" algn="ctr">
              <a:solidFill>
                <a:schemeClr val="accent2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2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/>
            </a:p>
          </xdr:txBody>
        </xdr:sp>
      </xdr:grpSp>
    </xdr:grpSp>
    <xdr:clientData/>
  </xdr:twoCellAnchor>
  <xdr:twoCellAnchor>
    <xdr:from>
      <xdr:col>5</xdr:col>
      <xdr:colOff>18393</xdr:colOff>
      <xdr:row>2</xdr:row>
      <xdr:rowOff>91320</xdr:rowOff>
    </xdr:from>
    <xdr:to>
      <xdr:col>13</xdr:col>
      <xdr:colOff>0</xdr:colOff>
      <xdr:row>4</xdr:row>
      <xdr:rowOff>140914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xmlns="" id="{00000000-0008-0000-1600-00001F000000}"/>
            </a:ext>
          </a:extLst>
        </xdr:cNvPr>
        <xdr:cNvGrpSpPr/>
      </xdr:nvGrpSpPr>
      <xdr:grpSpPr>
        <a:xfrm>
          <a:off x="2723493" y="853320"/>
          <a:ext cx="3029607" cy="557594"/>
          <a:chOff x="7206593" y="5603120"/>
          <a:chExt cx="3029607" cy="557594"/>
        </a:xfrm>
      </xdr:grpSpPr>
      <xdr:sp macro="[0]!Botao_RGFEV" textlink="">
        <xdr:nvSpPr>
          <xdr:cNvPr id="32" name="Seta: Pentágono 31">
            <a:extLst>
              <a:ext uri="{FF2B5EF4-FFF2-40B4-BE49-F238E27FC236}">
                <a16:creationId xmlns:a16="http://schemas.microsoft.com/office/drawing/2014/main" xmlns="" id="{00000000-0008-0000-1600-000020000000}"/>
              </a:ext>
            </a:extLst>
          </xdr:cNvPr>
          <xdr:cNvSpPr/>
        </xdr:nvSpPr>
        <xdr:spPr>
          <a:xfrm>
            <a:off x="7206594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Fev</a:t>
            </a:r>
          </a:p>
        </xdr:txBody>
      </xdr:sp>
      <xdr:sp macro="[0]!Botao_RGMAR" textlink="">
        <xdr:nvSpPr>
          <xdr:cNvPr id="33" name="Seta: Pentágono 32">
            <a:extLst>
              <a:ext uri="{FF2B5EF4-FFF2-40B4-BE49-F238E27FC236}">
                <a16:creationId xmlns:a16="http://schemas.microsoft.com/office/drawing/2014/main" xmlns="" id="{00000000-0008-0000-1600-000021000000}"/>
              </a:ext>
            </a:extLst>
          </xdr:cNvPr>
          <xdr:cNvSpPr/>
        </xdr:nvSpPr>
        <xdr:spPr>
          <a:xfrm>
            <a:off x="7788976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Mar</a:t>
            </a:r>
          </a:p>
        </xdr:txBody>
      </xdr:sp>
      <xdr:sp macro="[0]!Botao_RGABR" textlink="">
        <xdr:nvSpPr>
          <xdr:cNvPr id="34" name="Seta: Pentágono 33">
            <a:extLst>
              <a:ext uri="{FF2B5EF4-FFF2-40B4-BE49-F238E27FC236}">
                <a16:creationId xmlns:a16="http://schemas.microsoft.com/office/drawing/2014/main" xmlns="" id="{00000000-0008-0000-1600-000022000000}"/>
              </a:ext>
            </a:extLst>
          </xdr:cNvPr>
          <xdr:cNvSpPr/>
        </xdr:nvSpPr>
        <xdr:spPr>
          <a:xfrm>
            <a:off x="8371358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Abr</a:t>
            </a:r>
          </a:p>
        </xdr:txBody>
      </xdr:sp>
      <xdr:sp macro="[0]!Botao_RGMAI" textlink="">
        <xdr:nvSpPr>
          <xdr:cNvPr id="35" name="Seta: Pentágono 34">
            <a:extLst>
              <a:ext uri="{FF2B5EF4-FFF2-40B4-BE49-F238E27FC236}">
                <a16:creationId xmlns:a16="http://schemas.microsoft.com/office/drawing/2014/main" xmlns="" id="{00000000-0008-0000-1600-000023000000}"/>
              </a:ext>
            </a:extLst>
          </xdr:cNvPr>
          <xdr:cNvSpPr/>
        </xdr:nvSpPr>
        <xdr:spPr>
          <a:xfrm>
            <a:off x="8953740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Mai</a:t>
            </a:r>
          </a:p>
        </xdr:txBody>
      </xdr:sp>
      <xdr:sp macro="[0]!Botao_RGJUN" textlink="">
        <xdr:nvSpPr>
          <xdr:cNvPr id="36" name="Seta: Pentágono 35">
            <a:extLst>
              <a:ext uri="{FF2B5EF4-FFF2-40B4-BE49-F238E27FC236}">
                <a16:creationId xmlns:a16="http://schemas.microsoft.com/office/drawing/2014/main" xmlns="" id="{00000000-0008-0000-1600-000024000000}"/>
              </a:ext>
            </a:extLst>
          </xdr:cNvPr>
          <xdr:cNvSpPr/>
        </xdr:nvSpPr>
        <xdr:spPr>
          <a:xfrm>
            <a:off x="9536122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Jun</a:t>
            </a:r>
          </a:p>
        </xdr:txBody>
      </xdr:sp>
      <xdr:sp macro="[0]!Botao_RGSET" textlink="">
        <xdr:nvSpPr>
          <xdr:cNvPr id="37" name="Seta: Pentágono 36">
            <a:extLst>
              <a:ext uri="{FF2B5EF4-FFF2-40B4-BE49-F238E27FC236}">
                <a16:creationId xmlns:a16="http://schemas.microsoft.com/office/drawing/2014/main" xmlns="" id="{00000000-0008-0000-1600-000025000000}"/>
              </a:ext>
            </a:extLst>
          </xdr:cNvPr>
          <xdr:cNvSpPr/>
        </xdr:nvSpPr>
        <xdr:spPr>
          <a:xfrm>
            <a:off x="7206593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Set</a:t>
            </a:r>
          </a:p>
        </xdr:txBody>
      </xdr:sp>
      <xdr:sp macro="[0]!Botao_RGOUT" textlink="">
        <xdr:nvSpPr>
          <xdr:cNvPr id="38" name="Seta: Pentágono 37">
            <a:extLst>
              <a:ext uri="{FF2B5EF4-FFF2-40B4-BE49-F238E27FC236}">
                <a16:creationId xmlns:a16="http://schemas.microsoft.com/office/drawing/2014/main" xmlns="" id="{00000000-0008-0000-1600-000026000000}"/>
              </a:ext>
            </a:extLst>
          </xdr:cNvPr>
          <xdr:cNvSpPr/>
        </xdr:nvSpPr>
        <xdr:spPr>
          <a:xfrm>
            <a:off x="7788976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Out</a:t>
            </a:r>
          </a:p>
        </xdr:txBody>
      </xdr:sp>
      <xdr:sp macro="[0]!Botao_RGNOV" textlink="">
        <xdr:nvSpPr>
          <xdr:cNvPr id="39" name="Seta: Pentágono 38">
            <a:extLst>
              <a:ext uri="{FF2B5EF4-FFF2-40B4-BE49-F238E27FC236}">
                <a16:creationId xmlns:a16="http://schemas.microsoft.com/office/drawing/2014/main" xmlns="" id="{00000000-0008-0000-1600-000027000000}"/>
              </a:ext>
            </a:extLst>
          </xdr:cNvPr>
          <xdr:cNvSpPr/>
        </xdr:nvSpPr>
        <xdr:spPr>
          <a:xfrm>
            <a:off x="8371358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Nov</a:t>
            </a:r>
          </a:p>
        </xdr:txBody>
      </xdr:sp>
      <xdr:sp macro="[0]!Botao_RGDEZ" textlink="">
        <xdr:nvSpPr>
          <xdr:cNvPr id="40" name="Seta: Pentágono 39">
            <a:extLst>
              <a:ext uri="{FF2B5EF4-FFF2-40B4-BE49-F238E27FC236}">
                <a16:creationId xmlns:a16="http://schemas.microsoft.com/office/drawing/2014/main" xmlns="" id="{00000000-0008-0000-1600-000028000000}"/>
              </a:ext>
            </a:extLst>
          </xdr:cNvPr>
          <xdr:cNvSpPr/>
        </xdr:nvSpPr>
        <xdr:spPr>
          <a:xfrm>
            <a:off x="8953740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Dez</a:t>
            </a:r>
          </a:p>
        </xdr:txBody>
      </xdr:sp>
      <xdr:sp macro="[0]!Botao_RGJAN" textlink="">
        <xdr:nvSpPr>
          <xdr:cNvPr id="41" name="Seta: Pentágono 40">
            <a:extLst>
              <a:ext uri="{FF2B5EF4-FFF2-40B4-BE49-F238E27FC236}">
                <a16:creationId xmlns:a16="http://schemas.microsoft.com/office/drawing/2014/main" xmlns="" id="{00000000-0008-0000-1600-000029000000}"/>
              </a:ext>
            </a:extLst>
          </xdr:cNvPr>
          <xdr:cNvSpPr/>
        </xdr:nvSpPr>
        <xdr:spPr>
          <a:xfrm>
            <a:off x="9536121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Jan</a:t>
            </a:r>
          </a:p>
        </xdr:txBody>
      </xdr: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0</xdr:rowOff>
    </xdr:from>
    <xdr:ext cx="0" cy="1350889"/>
    <xdr:pic>
      <xdr:nvPicPr>
        <xdr:cNvPr id="2" name="Imagem 1">
          <a:extLst>
            <a:ext uri="{FF2B5EF4-FFF2-40B4-BE49-F238E27FC236}">
              <a16:creationId xmlns:a16="http://schemas.microsoft.com/office/drawing/2014/main" xmlns="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2590800"/>
          <a:ext cx="0" cy="1350889"/>
        </a:xfrm>
        <a:prstGeom prst="rect">
          <a:avLst/>
        </a:prstGeom>
      </xdr:spPr>
    </xdr:pic>
    <xdr:clientData/>
  </xdr:oneCellAnchor>
  <xdr:oneCellAnchor>
    <xdr:from>
      <xdr:col>0</xdr:col>
      <xdr:colOff>177268</xdr:colOff>
      <xdr:row>6</xdr:row>
      <xdr:rowOff>0</xdr:rowOff>
    </xdr:from>
    <xdr:ext cx="0" cy="1507598"/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268" y="2590800"/>
          <a:ext cx="0" cy="1507598"/>
        </a:xfrm>
        <a:prstGeom prst="rect">
          <a:avLst/>
        </a:prstGeom>
      </xdr:spPr>
    </xdr:pic>
    <xdr:clientData/>
  </xdr:oneCellAnchor>
  <xdr:oneCellAnchor>
    <xdr:from>
      <xdr:col>4</xdr:col>
      <xdr:colOff>0</xdr:colOff>
      <xdr:row>6</xdr:row>
      <xdr:rowOff>0</xdr:rowOff>
    </xdr:from>
    <xdr:ext cx="0" cy="452437"/>
    <xdr:sp macro="" textlink="">
      <xdr:nvSpPr>
        <xdr:cNvPr id="4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17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2324100" y="2590800"/>
          <a:ext cx="0" cy="4524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</xdr:col>
      <xdr:colOff>0</xdr:colOff>
      <xdr:row>6</xdr:row>
      <xdr:rowOff>0</xdr:rowOff>
    </xdr:from>
    <xdr:ext cx="0" cy="452438"/>
    <xdr:sp macro="" textlink="">
      <xdr:nvSpPr>
        <xdr:cNvPr id="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17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2324100" y="2590800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30</xdr:col>
      <xdr:colOff>119063</xdr:colOff>
      <xdr:row>10</xdr:row>
      <xdr:rowOff>83344</xdr:rowOff>
    </xdr:from>
    <xdr:ext cx="0" cy="452437"/>
    <xdr:sp macro="" textlink="">
      <xdr:nvSpPr>
        <xdr:cNvPr id="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7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12349163" y="3931444"/>
          <a:ext cx="0" cy="4524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1</xdr:col>
      <xdr:colOff>81647</xdr:colOff>
      <xdr:row>0</xdr:row>
      <xdr:rowOff>27214</xdr:rowOff>
    </xdr:from>
    <xdr:to>
      <xdr:col>19</xdr:col>
      <xdr:colOff>150326</xdr:colOff>
      <xdr:row>2</xdr:row>
      <xdr:rowOff>94791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xmlns="" id="{00000000-0008-0000-1700-000033000000}"/>
            </a:ext>
          </a:extLst>
        </xdr:cNvPr>
        <xdr:cNvGrpSpPr>
          <a:grpSpLocks noChangeAspect="1"/>
        </xdr:cNvGrpSpPr>
      </xdr:nvGrpSpPr>
      <xdr:grpSpPr>
        <a:xfrm>
          <a:off x="259447" y="27214"/>
          <a:ext cx="7929979" cy="829577"/>
          <a:chOff x="333367" y="1726404"/>
          <a:chExt cx="9395718" cy="952500"/>
        </a:xfrm>
      </xdr:grpSpPr>
      <xdr:grpSp>
        <xdr:nvGrpSpPr>
          <xdr:cNvPr id="52" name="Agrupar 51">
            <a:extLst>
              <a:ext uri="{FF2B5EF4-FFF2-40B4-BE49-F238E27FC236}">
                <a16:creationId xmlns:a16="http://schemas.microsoft.com/office/drawing/2014/main" xmlns="" id="{00000000-0008-0000-1700-000034000000}"/>
              </a:ext>
            </a:extLst>
          </xdr:cNvPr>
          <xdr:cNvGrpSpPr/>
        </xdr:nvGrpSpPr>
        <xdr:grpSpPr>
          <a:xfrm>
            <a:off x="6038974" y="1986654"/>
            <a:ext cx="1191645" cy="432000"/>
            <a:chOff x="9196387" y="4894162"/>
            <a:chExt cx="1281114" cy="432000"/>
          </a:xfrm>
        </xdr:grpSpPr>
        <xdr:sp macro="[0]!Botão_Escrita" textlink="">
          <xdr:nvSpPr>
            <xdr:cNvPr id="71" name="Retângulo 70">
              <a:extLst>
                <a:ext uri="{FF2B5EF4-FFF2-40B4-BE49-F238E27FC236}">
                  <a16:creationId xmlns:a16="http://schemas.microsoft.com/office/drawing/2014/main" xmlns="" id="{00000000-0008-0000-1700-000047000000}"/>
                </a:ext>
              </a:extLst>
            </xdr:cNvPr>
            <xdr:cNvSpPr/>
          </xdr:nvSpPr>
          <xdr:spPr bwMode="auto">
            <a:xfrm>
              <a:off x="9401175" y="4894162"/>
              <a:ext cx="9048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escrita</a:t>
              </a:r>
            </a:p>
          </xdr:txBody>
        </xdr:sp>
        <xdr:sp macro="" textlink="">
          <xdr:nvSpPr>
            <xdr:cNvPr id="72" name="Seta: Divisa 71">
              <a:extLst>
                <a:ext uri="{FF2B5EF4-FFF2-40B4-BE49-F238E27FC236}">
                  <a16:creationId xmlns:a16="http://schemas.microsoft.com/office/drawing/2014/main" xmlns="" id="{00000000-0008-0000-1700-000048000000}"/>
                </a:ext>
              </a:extLst>
            </xdr:cNvPr>
            <xdr:cNvSpPr/>
          </xdr:nvSpPr>
          <xdr:spPr>
            <a:xfrm>
              <a:off x="9196387" y="4900612"/>
              <a:ext cx="1281114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53" name="Agrupar 52">
            <a:extLst>
              <a:ext uri="{FF2B5EF4-FFF2-40B4-BE49-F238E27FC236}">
                <a16:creationId xmlns:a16="http://schemas.microsoft.com/office/drawing/2014/main" xmlns="" id="{00000000-0008-0000-1700-000035000000}"/>
              </a:ext>
            </a:extLst>
          </xdr:cNvPr>
          <xdr:cNvGrpSpPr/>
        </xdr:nvGrpSpPr>
        <xdr:grpSpPr>
          <a:xfrm>
            <a:off x="7074095" y="1986654"/>
            <a:ext cx="1529796" cy="432000"/>
            <a:chOff x="10880724" y="4894162"/>
            <a:chExt cx="1644652" cy="432000"/>
          </a:xfrm>
        </xdr:grpSpPr>
        <xdr:sp macro="[0]!Menu_suspenso_2" textlink="">
          <xdr:nvSpPr>
            <xdr:cNvPr id="69" name="Retângulo 68">
              <a:extLst>
                <a:ext uri="{FF2B5EF4-FFF2-40B4-BE49-F238E27FC236}">
                  <a16:creationId xmlns:a16="http://schemas.microsoft.com/office/drawing/2014/main" xmlns="" id="{00000000-0008-0000-1700-000045000000}"/>
                </a:ext>
              </a:extLst>
            </xdr:cNvPr>
            <xdr:cNvSpPr/>
          </xdr:nvSpPr>
          <xdr:spPr>
            <a:xfrm>
              <a:off x="11058525" y="4894162"/>
              <a:ext cx="1352550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gramática</a:t>
              </a:r>
            </a:p>
          </xdr:txBody>
        </xdr:sp>
        <xdr:sp macro="" textlink="">
          <xdr:nvSpPr>
            <xdr:cNvPr id="70" name="Seta: Divisa 69">
              <a:extLst>
                <a:ext uri="{FF2B5EF4-FFF2-40B4-BE49-F238E27FC236}">
                  <a16:creationId xmlns:a16="http://schemas.microsoft.com/office/drawing/2014/main" xmlns="" id="{00000000-0008-0000-1700-000046000000}"/>
                </a:ext>
              </a:extLst>
            </xdr:cNvPr>
            <xdr:cNvSpPr/>
          </xdr:nvSpPr>
          <xdr:spPr>
            <a:xfrm>
              <a:off x="10880724" y="4900612"/>
              <a:ext cx="1644652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54" name="Agrupar 53">
            <a:extLst>
              <a:ext uri="{FF2B5EF4-FFF2-40B4-BE49-F238E27FC236}">
                <a16:creationId xmlns:a16="http://schemas.microsoft.com/office/drawing/2014/main" xmlns="" id="{00000000-0008-0000-1700-000036000000}"/>
              </a:ext>
            </a:extLst>
          </xdr:cNvPr>
          <xdr:cNvGrpSpPr/>
        </xdr:nvGrpSpPr>
        <xdr:grpSpPr>
          <a:xfrm>
            <a:off x="8437029" y="1986654"/>
            <a:ext cx="1292056" cy="432000"/>
            <a:chOff x="12565062" y="4910137"/>
            <a:chExt cx="1389063" cy="432000"/>
          </a:xfrm>
        </xdr:grpSpPr>
        <xdr:sp macro="[0]!Botão_Sintese" textlink="">
          <xdr:nvSpPr>
            <xdr:cNvPr id="67" name="Retângulo 66">
              <a:extLst>
                <a:ext uri="{FF2B5EF4-FFF2-40B4-BE49-F238E27FC236}">
                  <a16:creationId xmlns:a16="http://schemas.microsoft.com/office/drawing/2014/main" xmlns="" id="{00000000-0008-0000-1700-000043000000}"/>
                </a:ext>
              </a:extLst>
            </xdr:cNvPr>
            <xdr:cNvSpPr/>
          </xdr:nvSpPr>
          <xdr:spPr bwMode="auto">
            <a:xfrm>
              <a:off x="12763500" y="4910137"/>
              <a:ext cx="10191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síntese</a:t>
              </a:r>
            </a:p>
          </xdr:txBody>
        </xdr:sp>
        <xdr:sp macro="" textlink="">
          <xdr:nvSpPr>
            <xdr:cNvPr id="68" name="Seta: Divisa 67">
              <a:extLst>
                <a:ext uri="{FF2B5EF4-FFF2-40B4-BE49-F238E27FC236}">
                  <a16:creationId xmlns:a16="http://schemas.microsoft.com/office/drawing/2014/main" xmlns="" id="{00000000-0008-0000-1700-000044000000}"/>
                </a:ext>
              </a:extLst>
            </xdr:cNvPr>
            <xdr:cNvSpPr/>
          </xdr:nvSpPr>
          <xdr:spPr>
            <a:xfrm>
              <a:off x="12565062" y="4910137"/>
              <a:ext cx="1389063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55" name="Agrupar 54">
            <a:extLst>
              <a:ext uri="{FF2B5EF4-FFF2-40B4-BE49-F238E27FC236}">
                <a16:creationId xmlns:a16="http://schemas.microsoft.com/office/drawing/2014/main" xmlns="" id="{00000000-0008-0000-1700-000037000000}"/>
              </a:ext>
            </a:extLst>
          </xdr:cNvPr>
          <xdr:cNvGrpSpPr/>
        </xdr:nvGrpSpPr>
        <xdr:grpSpPr>
          <a:xfrm>
            <a:off x="3837404" y="1986654"/>
            <a:ext cx="2368522" cy="432000"/>
            <a:chOff x="6692898" y="4910136"/>
            <a:chExt cx="2546351" cy="432000"/>
          </a:xfrm>
        </xdr:grpSpPr>
        <xdr:sp macro="[0]!Menu_suspenso" textlink="">
          <xdr:nvSpPr>
            <xdr:cNvPr id="65" name="Retângulo 64">
              <a:extLst>
                <a:ext uri="{FF2B5EF4-FFF2-40B4-BE49-F238E27FC236}">
                  <a16:creationId xmlns:a16="http://schemas.microsoft.com/office/drawing/2014/main" xmlns="" id="{00000000-0008-0000-1700-000041000000}"/>
                </a:ext>
              </a:extLst>
            </xdr:cNvPr>
            <xdr:cNvSpPr/>
          </xdr:nvSpPr>
          <xdr:spPr>
            <a:xfrm>
              <a:off x="6848475" y="4910136"/>
              <a:ext cx="22002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educação</a:t>
              </a:r>
              <a:r>
                <a:rPr lang="pt-PT" sz="1400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literária</a:t>
              </a:r>
              <a:endParaRPr lang="pt-PT" sz="14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66" name="Seta: Divisa 65">
              <a:extLst>
                <a:ext uri="{FF2B5EF4-FFF2-40B4-BE49-F238E27FC236}">
                  <a16:creationId xmlns:a16="http://schemas.microsoft.com/office/drawing/2014/main" xmlns="" id="{00000000-0008-0000-1700-000042000000}"/>
                </a:ext>
              </a:extLst>
            </xdr:cNvPr>
            <xdr:cNvSpPr/>
          </xdr:nvSpPr>
          <xdr:spPr>
            <a:xfrm>
              <a:off x="6692898" y="4910136"/>
              <a:ext cx="2546351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56" name="Agrupar 55">
            <a:extLst>
              <a:ext uri="{FF2B5EF4-FFF2-40B4-BE49-F238E27FC236}">
                <a16:creationId xmlns:a16="http://schemas.microsoft.com/office/drawing/2014/main" xmlns="" id="{00000000-0008-0000-1700-000038000000}"/>
              </a:ext>
            </a:extLst>
          </xdr:cNvPr>
          <xdr:cNvGrpSpPr/>
        </xdr:nvGrpSpPr>
        <xdr:grpSpPr>
          <a:xfrm>
            <a:off x="1340772" y="1988439"/>
            <a:ext cx="1464927" cy="428431"/>
            <a:chOff x="1153583" y="1546089"/>
            <a:chExt cx="1465905" cy="428431"/>
          </a:xfrm>
        </xdr:grpSpPr>
        <xdr:sp macro="[0]!Botão_Oralidade" textlink="">
          <xdr:nvSpPr>
            <xdr:cNvPr id="63" name="Retângulo 62">
              <a:extLst>
                <a:ext uri="{FF2B5EF4-FFF2-40B4-BE49-F238E27FC236}">
                  <a16:creationId xmlns:a16="http://schemas.microsoft.com/office/drawing/2014/main" xmlns="" id="{00000000-0008-0000-1700-00003F000000}"/>
                </a:ext>
              </a:extLst>
            </xdr:cNvPr>
            <xdr:cNvSpPr/>
          </xdr:nvSpPr>
          <xdr:spPr bwMode="auto">
            <a:xfrm>
              <a:off x="1304859" y="1546089"/>
              <a:ext cx="1184877" cy="42843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oralidade</a:t>
              </a:r>
            </a:p>
          </xdr:txBody>
        </xdr:sp>
        <xdr:sp macro="" textlink="">
          <xdr:nvSpPr>
            <xdr:cNvPr id="64" name="Seta: Divisa 63">
              <a:extLst>
                <a:ext uri="{FF2B5EF4-FFF2-40B4-BE49-F238E27FC236}">
                  <a16:creationId xmlns:a16="http://schemas.microsoft.com/office/drawing/2014/main" xmlns="" id="{00000000-0008-0000-1700-000040000000}"/>
                </a:ext>
              </a:extLst>
            </xdr:cNvPr>
            <xdr:cNvSpPr/>
          </xdr:nvSpPr>
          <xdr:spPr>
            <a:xfrm>
              <a:off x="1153583" y="1550754"/>
              <a:ext cx="1465905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57" name="Agrupar 56">
            <a:extLst>
              <a:ext uri="{FF2B5EF4-FFF2-40B4-BE49-F238E27FC236}">
                <a16:creationId xmlns:a16="http://schemas.microsoft.com/office/drawing/2014/main" xmlns="" id="{00000000-0008-0000-1700-000039000000}"/>
              </a:ext>
            </a:extLst>
          </xdr:cNvPr>
          <xdr:cNvGrpSpPr/>
        </xdr:nvGrpSpPr>
        <xdr:grpSpPr>
          <a:xfrm>
            <a:off x="2648622" y="1986654"/>
            <a:ext cx="1348167" cy="432000"/>
            <a:chOff x="5008563" y="4910137"/>
            <a:chExt cx="1449387" cy="432000"/>
          </a:xfrm>
        </xdr:grpSpPr>
        <xdr:sp macro="[0]!Botão_Leitura" textlink="">
          <xdr:nvSpPr>
            <xdr:cNvPr id="61" name="Retângulo 60">
              <a:extLst>
                <a:ext uri="{FF2B5EF4-FFF2-40B4-BE49-F238E27FC236}">
                  <a16:creationId xmlns:a16="http://schemas.microsoft.com/office/drawing/2014/main" xmlns="" id="{00000000-0008-0000-1700-00003D000000}"/>
                </a:ext>
              </a:extLst>
            </xdr:cNvPr>
            <xdr:cNvSpPr/>
          </xdr:nvSpPr>
          <xdr:spPr bwMode="auto">
            <a:xfrm>
              <a:off x="5153603" y="4911774"/>
              <a:ext cx="1171525" cy="42872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leitura</a:t>
              </a:r>
            </a:p>
          </xdr:txBody>
        </xdr:sp>
        <xdr:sp macro="" textlink="">
          <xdr:nvSpPr>
            <xdr:cNvPr id="62" name="Seta: Divisa 61">
              <a:extLst>
                <a:ext uri="{FF2B5EF4-FFF2-40B4-BE49-F238E27FC236}">
                  <a16:creationId xmlns:a16="http://schemas.microsoft.com/office/drawing/2014/main" xmlns="" id="{00000000-0008-0000-1700-00003E000000}"/>
                </a:ext>
              </a:extLst>
            </xdr:cNvPr>
            <xdr:cNvSpPr/>
          </xdr:nvSpPr>
          <xdr:spPr>
            <a:xfrm>
              <a:off x="5008563" y="4910137"/>
              <a:ext cx="1449387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58" name="Agrupar 57">
            <a:extLst>
              <a:ext uri="{FF2B5EF4-FFF2-40B4-BE49-F238E27FC236}">
                <a16:creationId xmlns:a16="http://schemas.microsoft.com/office/drawing/2014/main" xmlns="" id="{00000000-0008-0000-1700-00003A000000}"/>
              </a:ext>
            </a:extLst>
          </xdr:cNvPr>
          <xdr:cNvGrpSpPr/>
        </xdr:nvGrpSpPr>
        <xdr:grpSpPr>
          <a:xfrm>
            <a:off x="333367" y="1726404"/>
            <a:ext cx="951864" cy="952500"/>
            <a:chOff x="169333" y="1301750"/>
            <a:chExt cx="952500" cy="952500"/>
          </a:xfrm>
        </xdr:grpSpPr>
        <xdr:pic macro="[0]!Botao_Entrada">
          <xdr:nvPicPr>
            <xdr:cNvPr id="59" name="Imagem 58">
              <a:extLst>
                <a:ext uri="{FF2B5EF4-FFF2-40B4-BE49-F238E27FC236}">
                  <a16:creationId xmlns:a16="http://schemas.microsoft.com/office/drawing/2014/main" xmlns="" id="{00000000-0008-0000-17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44604" y="1428747"/>
              <a:ext cx="801958" cy="645584"/>
            </a:xfrm>
            <a:prstGeom prst="rect">
              <a:avLst/>
            </a:prstGeom>
          </xdr:spPr>
        </xdr:pic>
        <xdr:sp macro="[0]!Botao_Entrada" textlink="">
          <xdr:nvSpPr>
            <xdr:cNvPr id="60" name="Oval 59">
              <a:extLst>
                <a:ext uri="{FF2B5EF4-FFF2-40B4-BE49-F238E27FC236}">
                  <a16:creationId xmlns:a16="http://schemas.microsoft.com/office/drawing/2014/main" xmlns="" id="{00000000-0008-0000-1700-00003C000000}"/>
                </a:ext>
              </a:extLst>
            </xdr:cNvPr>
            <xdr:cNvSpPr/>
          </xdr:nvSpPr>
          <xdr:spPr>
            <a:xfrm>
              <a:off x="169333" y="1301750"/>
              <a:ext cx="952500" cy="952500"/>
            </a:xfrm>
            <a:prstGeom prst="ellipse">
              <a:avLst/>
            </a:prstGeom>
            <a:noFill/>
            <a:ln w="9525" cap="flat" cmpd="sng" algn="ctr">
              <a:solidFill>
                <a:schemeClr val="accent2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2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/>
            </a:p>
          </xdr:txBody>
        </xdr:sp>
      </xdr:grpSp>
    </xdr:grpSp>
    <xdr:clientData/>
  </xdr:twoCellAnchor>
  <xdr:twoCellAnchor>
    <xdr:from>
      <xdr:col>5</xdr:col>
      <xdr:colOff>18393</xdr:colOff>
      <xdr:row>2</xdr:row>
      <xdr:rowOff>91320</xdr:rowOff>
    </xdr:from>
    <xdr:to>
      <xdr:col>13</xdr:col>
      <xdr:colOff>0</xdr:colOff>
      <xdr:row>4</xdr:row>
      <xdr:rowOff>140914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xmlns="" id="{00000000-0008-0000-1700-000028000000}"/>
            </a:ext>
          </a:extLst>
        </xdr:cNvPr>
        <xdr:cNvGrpSpPr/>
      </xdr:nvGrpSpPr>
      <xdr:grpSpPr>
        <a:xfrm>
          <a:off x="2723493" y="853320"/>
          <a:ext cx="3029607" cy="557594"/>
          <a:chOff x="7206593" y="5603120"/>
          <a:chExt cx="3029607" cy="557594"/>
        </a:xfrm>
      </xdr:grpSpPr>
      <xdr:sp macro="[0]!Botao_RGFEV" textlink="">
        <xdr:nvSpPr>
          <xdr:cNvPr id="41" name="Seta: Pentágono 40">
            <a:extLst>
              <a:ext uri="{FF2B5EF4-FFF2-40B4-BE49-F238E27FC236}">
                <a16:creationId xmlns:a16="http://schemas.microsoft.com/office/drawing/2014/main" xmlns="" id="{00000000-0008-0000-1700-000029000000}"/>
              </a:ext>
            </a:extLst>
          </xdr:cNvPr>
          <xdr:cNvSpPr/>
        </xdr:nvSpPr>
        <xdr:spPr>
          <a:xfrm>
            <a:off x="7206594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Fev</a:t>
            </a:r>
          </a:p>
        </xdr:txBody>
      </xdr:sp>
      <xdr:sp macro="[0]!Botao_RGMAR" textlink="">
        <xdr:nvSpPr>
          <xdr:cNvPr id="42" name="Seta: Pentágono 41">
            <a:extLst>
              <a:ext uri="{FF2B5EF4-FFF2-40B4-BE49-F238E27FC236}">
                <a16:creationId xmlns:a16="http://schemas.microsoft.com/office/drawing/2014/main" xmlns="" id="{00000000-0008-0000-1700-00002A000000}"/>
              </a:ext>
            </a:extLst>
          </xdr:cNvPr>
          <xdr:cNvSpPr/>
        </xdr:nvSpPr>
        <xdr:spPr>
          <a:xfrm>
            <a:off x="7788976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Mar</a:t>
            </a:r>
          </a:p>
        </xdr:txBody>
      </xdr:sp>
      <xdr:sp macro="[0]!Botao_RGABR" textlink="">
        <xdr:nvSpPr>
          <xdr:cNvPr id="43" name="Seta: Pentágono 42">
            <a:extLst>
              <a:ext uri="{FF2B5EF4-FFF2-40B4-BE49-F238E27FC236}">
                <a16:creationId xmlns:a16="http://schemas.microsoft.com/office/drawing/2014/main" xmlns="" id="{00000000-0008-0000-1700-00002B000000}"/>
              </a:ext>
            </a:extLst>
          </xdr:cNvPr>
          <xdr:cNvSpPr/>
        </xdr:nvSpPr>
        <xdr:spPr>
          <a:xfrm>
            <a:off x="8371358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Abr</a:t>
            </a:r>
          </a:p>
        </xdr:txBody>
      </xdr:sp>
      <xdr:sp macro="[0]!Botao_RGMAI" textlink="">
        <xdr:nvSpPr>
          <xdr:cNvPr id="44" name="Seta: Pentágono 43">
            <a:extLst>
              <a:ext uri="{FF2B5EF4-FFF2-40B4-BE49-F238E27FC236}">
                <a16:creationId xmlns:a16="http://schemas.microsoft.com/office/drawing/2014/main" xmlns="" id="{00000000-0008-0000-1700-00002C000000}"/>
              </a:ext>
            </a:extLst>
          </xdr:cNvPr>
          <xdr:cNvSpPr/>
        </xdr:nvSpPr>
        <xdr:spPr>
          <a:xfrm>
            <a:off x="8953740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Mai</a:t>
            </a:r>
          </a:p>
        </xdr:txBody>
      </xdr:sp>
      <xdr:sp macro="[0]!Botao_RGJUN" textlink="">
        <xdr:nvSpPr>
          <xdr:cNvPr id="45" name="Seta: Pentágono 44">
            <a:extLst>
              <a:ext uri="{FF2B5EF4-FFF2-40B4-BE49-F238E27FC236}">
                <a16:creationId xmlns:a16="http://schemas.microsoft.com/office/drawing/2014/main" xmlns="" id="{00000000-0008-0000-1700-00002D000000}"/>
              </a:ext>
            </a:extLst>
          </xdr:cNvPr>
          <xdr:cNvSpPr/>
        </xdr:nvSpPr>
        <xdr:spPr>
          <a:xfrm>
            <a:off x="9536122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Jun</a:t>
            </a:r>
          </a:p>
        </xdr:txBody>
      </xdr:sp>
      <xdr:sp macro="[0]!Botao_RGSET" textlink="">
        <xdr:nvSpPr>
          <xdr:cNvPr id="46" name="Seta: Pentágono 45">
            <a:extLst>
              <a:ext uri="{FF2B5EF4-FFF2-40B4-BE49-F238E27FC236}">
                <a16:creationId xmlns:a16="http://schemas.microsoft.com/office/drawing/2014/main" xmlns="" id="{00000000-0008-0000-1700-00002E000000}"/>
              </a:ext>
            </a:extLst>
          </xdr:cNvPr>
          <xdr:cNvSpPr/>
        </xdr:nvSpPr>
        <xdr:spPr>
          <a:xfrm>
            <a:off x="7206593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Set</a:t>
            </a:r>
          </a:p>
        </xdr:txBody>
      </xdr:sp>
      <xdr:sp macro="[0]!Botao_RGOUT" textlink="">
        <xdr:nvSpPr>
          <xdr:cNvPr id="47" name="Seta: Pentágono 46">
            <a:extLst>
              <a:ext uri="{FF2B5EF4-FFF2-40B4-BE49-F238E27FC236}">
                <a16:creationId xmlns:a16="http://schemas.microsoft.com/office/drawing/2014/main" xmlns="" id="{00000000-0008-0000-1700-00002F000000}"/>
              </a:ext>
            </a:extLst>
          </xdr:cNvPr>
          <xdr:cNvSpPr/>
        </xdr:nvSpPr>
        <xdr:spPr>
          <a:xfrm>
            <a:off x="7788976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Out</a:t>
            </a:r>
          </a:p>
        </xdr:txBody>
      </xdr:sp>
      <xdr:sp macro="[0]!Botao_RGNOV" textlink="">
        <xdr:nvSpPr>
          <xdr:cNvPr id="48" name="Seta: Pentágono 47">
            <a:extLst>
              <a:ext uri="{FF2B5EF4-FFF2-40B4-BE49-F238E27FC236}">
                <a16:creationId xmlns:a16="http://schemas.microsoft.com/office/drawing/2014/main" xmlns="" id="{00000000-0008-0000-1700-000030000000}"/>
              </a:ext>
            </a:extLst>
          </xdr:cNvPr>
          <xdr:cNvSpPr/>
        </xdr:nvSpPr>
        <xdr:spPr>
          <a:xfrm>
            <a:off x="8371358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Nov</a:t>
            </a:r>
          </a:p>
        </xdr:txBody>
      </xdr:sp>
      <xdr:sp macro="[0]!Botao_RGDEZ" textlink="">
        <xdr:nvSpPr>
          <xdr:cNvPr id="49" name="Seta: Pentágono 48">
            <a:extLst>
              <a:ext uri="{FF2B5EF4-FFF2-40B4-BE49-F238E27FC236}">
                <a16:creationId xmlns:a16="http://schemas.microsoft.com/office/drawing/2014/main" xmlns="" id="{00000000-0008-0000-1700-000031000000}"/>
              </a:ext>
            </a:extLst>
          </xdr:cNvPr>
          <xdr:cNvSpPr/>
        </xdr:nvSpPr>
        <xdr:spPr>
          <a:xfrm>
            <a:off x="8953740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Dez</a:t>
            </a:r>
          </a:p>
        </xdr:txBody>
      </xdr:sp>
      <xdr:sp macro="[0]!Botao_RGJAN" textlink="">
        <xdr:nvSpPr>
          <xdr:cNvPr id="50" name="Seta: Pentágono 49">
            <a:extLst>
              <a:ext uri="{FF2B5EF4-FFF2-40B4-BE49-F238E27FC236}">
                <a16:creationId xmlns:a16="http://schemas.microsoft.com/office/drawing/2014/main" xmlns="" id="{00000000-0008-0000-1700-000032000000}"/>
              </a:ext>
            </a:extLst>
          </xdr:cNvPr>
          <xdr:cNvSpPr/>
        </xdr:nvSpPr>
        <xdr:spPr>
          <a:xfrm>
            <a:off x="9536121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Jan</a:t>
            </a:r>
          </a:p>
        </xdr:txBody>
      </xdr: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8</xdr:row>
      <xdr:rowOff>0</xdr:rowOff>
    </xdr:from>
    <xdr:ext cx="0" cy="1350889"/>
    <xdr:pic>
      <xdr:nvPicPr>
        <xdr:cNvPr id="2" name="Imagem 1">
          <a:extLst>
            <a:ext uri="{FF2B5EF4-FFF2-40B4-BE49-F238E27FC236}">
              <a16:creationId xmlns:a16="http://schemas.microsoft.com/office/drawing/2014/main" xmlns="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2590800"/>
          <a:ext cx="0" cy="1350889"/>
        </a:xfrm>
        <a:prstGeom prst="rect">
          <a:avLst/>
        </a:prstGeom>
      </xdr:spPr>
    </xdr:pic>
    <xdr:clientData/>
  </xdr:oneCellAnchor>
  <xdr:oneCellAnchor>
    <xdr:from>
      <xdr:col>0</xdr:col>
      <xdr:colOff>177268</xdr:colOff>
      <xdr:row>8</xdr:row>
      <xdr:rowOff>0</xdr:rowOff>
    </xdr:from>
    <xdr:ext cx="0" cy="1507598"/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1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268" y="2590800"/>
          <a:ext cx="0" cy="1507598"/>
        </a:xfrm>
        <a:prstGeom prst="rect">
          <a:avLst/>
        </a:prstGeom>
      </xdr:spPr>
    </xdr:pic>
    <xdr:clientData/>
  </xdr:oneCellAnchor>
  <xdr:oneCellAnchor>
    <xdr:from>
      <xdr:col>4</xdr:col>
      <xdr:colOff>0</xdr:colOff>
      <xdr:row>8</xdr:row>
      <xdr:rowOff>0</xdr:rowOff>
    </xdr:from>
    <xdr:ext cx="0" cy="452437"/>
    <xdr:sp macro="" textlink="">
      <xdr:nvSpPr>
        <xdr:cNvPr id="4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18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2324100" y="2590800"/>
          <a:ext cx="0" cy="4524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</xdr:col>
      <xdr:colOff>0</xdr:colOff>
      <xdr:row>8</xdr:row>
      <xdr:rowOff>0</xdr:rowOff>
    </xdr:from>
    <xdr:ext cx="0" cy="452438"/>
    <xdr:sp macro="" textlink="">
      <xdr:nvSpPr>
        <xdr:cNvPr id="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18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2324100" y="2590800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30</xdr:col>
      <xdr:colOff>119063</xdr:colOff>
      <xdr:row>12</xdr:row>
      <xdr:rowOff>83344</xdr:rowOff>
    </xdr:from>
    <xdr:ext cx="0" cy="452437"/>
    <xdr:sp macro="" textlink="">
      <xdr:nvSpPr>
        <xdr:cNvPr id="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8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12349163" y="3931444"/>
          <a:ext cx="0" cy="4524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1</xdr:col>
      <xdr:colOff>81647</xdr:colOff>
      <xdr:row>0</xdr:row>
      <xdr:rowOff>27214</xdr:rowOff>
    </xdr:from>
    <xdr:to>
      <xdr:col>19</xdr:col>
      <xdr:colOff>150326</xdr:colOff>
      <xdr:row>2</xdr:row>
      <xdr:rowOff>94791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xmlns="" id="{00000000-0008-0000-1800-00001D000000}"/>
            </a:ext>
          </a:extLst>
        </xdr:cNvPr>
        <xdr:cNvGrpSpPr>
          <a:grpSpLocks noChangeAspect="1"/>
        </xdr:cNvGrpSpPr>
      </xdr:nvGrpSpPr>
      <xdr:grpSpPr>
        <a:xfrm>
          <a:off x="259447" y="27214"/>
          <a:ext cx="7929979" cy="829577"/>
          <a:chOff x="333367" y="1726404"/>
          <a:chExt cx="9395718" cy="952500"/>
        </a:xfrm>
      </xdr:grpSpPr>
      <xdr:grpSp>
        <xdr:nvGrpSpPr>
          <xdr:cNvPr id="30" name="Agrupar 29">
            <a:extLst>
              <a:ext uri="{FF2B5EF4-FFF2-40B4-BE49-F238E27FC236}">
                <a16:creationId xmlns:a16="http://schemas.microsoft.com/office/drawing/2014/main" xmlns="" id="{00000000-0008-0000-1800-00001E000000}"/>
              </a:ext>
            </a:extLst>
          </xdr:cNvPr>
          <xdr:cNvGrpSpPr/>
        </xdr:nvGrpSpPr>
        <xdr:grpSpPr>
          <a:xfrm>
            <a:off x="6038974" y="1986654"/>
            <a:ext cx="1191645" cy="432000"/>
            <a:chOff x="9196387" y="4894162"/>
            <a:chExt cx="1281114" cy="432000"/>
          </a:xfrm>
        </xdr:grpSpPr>
        <xdr:sp macro="[0]!Botão_Escrita" textlink="">
          <xdr:nvSpPr>
            <xdr:cNvPr id="49" name="Retângulo 48">
              <a:extLst>
                <a:ext uri="{FF2B5EF4-FFF2-40B4-BE49-F238E27FC236}">
                  <a16:creationId xmlns:a16="http://schemas.microsoft.com/office/drawing/2014/main" xmlns="" id="{00000000-0008-0000-1800-000031000000}"/>
                </a:ext>
              </a:extLst>
            </xdr:cNvPr>
            <xdr:cNvSpPr/>
          </xdr:nvSpPr>
          <xdr:spPr bwMode="auto">
            <a:xfrm>
              <a:off x="9401175" y="4894162"/>
              <a:ext cx="9048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escrita</a:t>
              </a:r>
            </a:p>
          </xdr:txBody>
        </xdr:sp>
        <xdr:sp macro="" textlink="">
          <xdr:nvSpPr>
            <xdr:cNvPr id="50" name="Seta: Divisa 49">
              <a:extLst>
                <a:ext uri="{FF2B5EF4-FFF2-40B4-BE49-F238E27FC236}">
                  <a16:creationId xmlns:a16="http://schemas.microsoft.com/office/drawing/2014/main" xmlns="" id="{00000000-0008-0000-1800-000032000000}"/>
                </a:ext>
              </a:extLst>
            </xdr:cNvPr>
            <xdr:cNvSpPr/>
          </xdr:nvSpPr>
          <xdr:spPr>
            <a:xfrm>
              <a:off x="9196387" y="4900612"/>
              <a:ext cx="1281114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1" name="Agrupar 30">
            <a:extLst>
              <a:ext uri="{FF2B5EF4-FFF2-40B4-BE49-F238E27FC236}">
                <a16:creationId xmlns:a16="http://schemas.microsoft.com/office/drawing/2014/main" xmlns="" id="{00000000-0008-0000-1800-00001F000000}"/>
              </a:ext>
            </a:extLst>
          </xdr:cNvPr>
          <xdr:cNvGrpSpPr/>
        </xdr:nvGrpSpPr>
        <xdr:grpSpPr>
          <a:xfrm>
            <a:off x="7074095" y="1986654"/>
            <a:ext cx="1529796" cy="432000"/>
            <a:chOff x="10880724" y="4894162"/>
            <a:chExt cx="1644652" cy="432000"/>
          </a:xfrm>
        </xdr:grpSpPr>
        <xdr:sp macro="[0]!Menu_suspenso_2" textlink="">
          <xdr:nvSpPr>
            <xdr:cNvPr id="47" name="Retângulo 46">
              <a:extLst>
                <a:ext uri="{FF2B5EF4-FFF2-40B4-BE49-F238E27FC236}">
                  <a16:creationId xmlns:a16="http://schemas.microsoft.com/office/drawing/2014/main" xmlns="" id="{00000000-0008-0000-1800-00002F000000}"/>
                </a:ext>
              </a:extLst>
            </xdr:cNvPr>
            <xdr:cNvSpPr/>
          </xdr:nvSpPr>
          <xdr:spPr>
            <a:xfrm>
              <a:off x="11058525" y="4894162"/>
              <a:ext cx="1352550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gramática</a:t>
              </a:r>
            </a:p>
          </xdr:txBody>
        </xdr:sp>
        <xdr:sp macro="" textlink="">
          <xdr:nvSpPr>
            <xdr:cNvPr id="48" name="Seta: Divisa 47">
              <a:extLst>
                <a:ext uri="{FF2B5EF4-FFF2-40B4-BE49-F238E27FC236}">
                  <a16:creationId xmlns:a16="http://schemas.microsoft.com/office/drawing/2014/main" xmlns="" id="{00000000-0008-0000-1800-000030000000}"/>
                </a:ext>
              </a:extLst>
            </xdr:cNvPr>
            <xdr:cNvSpPr/>
          </xdr:nvSpPr>
          <xdr:spPr>
            <a:xfrm>
              <a:off x="10880724" y="4900612"/>
              <a:ext cx="1644652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2" name="Agrupar 31">
            <a:extLst>
              <a:ext uri="{FF2B5EF4-FFF2-40B4-BE49-F238E27FC236}">
                <a16:creationId xmlns:a16="http://schemas.microsoft.com/office/drawing/2014/main" xmlns="" id="{00000000-0008-0000-1800-000020000000}"/>
              </a:ext>
            </a:extLst>
          </xdr:cNvPr>
          <xdr:cNvGrpSpPr/>
        </xdr:nvGrpSpPr>
        <xdr:grpSpPr>
          <a:xfrm>
            <a:off x="8437029" y="1986654"/>
            <a:ext cx="1292056" cy="432000"/>
            <a:chOff x="12565062" y="4910137"/>
            <a:chExt cx="1389063" cy="432000"/>
          </a:xfrm>
        </xdr:grpSpPr>
        <xdr:sp macro="[0]!Botão_Sintese" textlink="">
          <xdr:nvSpPr>
            <xdr:cNvPr id="45" name="Retângulo 44">
              <a:extLst>
                <a:ext uri="{FF2B5EF4-FFF2-40B4-BE49-F238E27FC236}">
                  <a16:creationId xmlns:a16="http://schemas.microsoft.com/office/drawing/2014/main" xmlns="" id="{00000000-0008-0000-1800-00002D000000}"/>
                </a:ext>
              </a:extLst>
            </xdr:cNvPr>
            <xdr:cNvSpPr/>
          </xdr:nvSpPr>
          <xdr:spPr bwMode="auto">
            <a:xfrm>
              <a:off x="12763500" y="4910137"/>
              <a:ext cx="10191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síntese</a:t>
              </a:r>
            </a:p>
          </xdr:txBody>
        </xdr:sp>
        <xdr:sp macro="" textlink="">
          <xdr:nvSpPr>
            <xdr:cNvPr id="46" name="Seta: Divisa 45">
              <a:extLst>
                <a:ext uri="{FF2B5EF4-FFF2-40B4-BE49-F238E27FC236}">
                  <a16:creationId xmlns:a16="http://schemas.microsoft.com/office/drawing/2014/main" xmlns="" id="{00000000-0008-0000-1800-00002E000000}"/>
                </a:ext>
              </a:extLst>
            </xdr:cNvPr>
            <xdr:cNvSpPr/>
          </xdr:nvSpPr>
          <xdr:spPr>
            <a:xfrm>
              <a:off x="12565062" y="4910137"/>
              <a:ext cx="1389063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3" name="Agrupar 32">
            <a:extLst>
              <a:ext uri="{FF2B5EF4-FFF2-40B4-BE49-F238E27FC236}">
                <a16:creationId xmlns:a16="http://schemas.microsoft.com/office/drawing/2014/main" xmlns="" id="{00000000-0008-0000-1800-000021000000}"/>
              </a:ext>
            </a:extLst>
          </xdr:cNvPr>
          <xdr:cNvGrpSpPr/>
        </xdr:nvGrpSpPr>
        <xdr:grpSpPr>
          <a:xfrm>
            <a:off x="3837404" y="1986654"/>
            <a:ext cx="2368522" cy="432000"/>
            <a:chOff x="6692898" y="4910136"/>
            <a:chExt cx="2546351" cy="432000"/>
          </a:xfrm>
        </xdr:grpSpPr>
        <xdr:sp macro="[0]!Menu_suspenso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xmlns="" id="{00000000-0008-0000-1800-00002B000000}"/>
                </a:ext>
              </a:extLst>
            </xdr:cNvPr>
            <xdr:cNvSpPr/>
          </xdr:nvSpPr>
          <xdr:spPr>
            <a:xfrm>
              <a:off x="6848475" y="4910136"/>
              <a:ext cx="22002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educação</a:t>
              </a:r>
              <a:r>
                <a:rPr lang="pt-PT" sz="1400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literária</a:t>
              </a:r>
              <a:endParaRPr lang="pt-PT" sz="14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44" name="Seta: Divisa 43">
              <a:extLst>
                <a:ext uri="{FF2B5EF4-FFF2-40B4-BE49-F238E27FC236}">
                  <a16:creationId xmlns:a16="http://schemas.microsoft.com/office/drawing/2014/main" xmlns="" id="{00000000-0008-0000-1800-00002C000000}"/>
                </a:ext>
              </a:extLst>
            </xdr:cNvPr>
            <xdr:cNvSpPr/>
          </xdr:nvSpPr>
          <xdr:spPr>
            <a:xfrm>
              <a:off x="6692898" y="4910136"/>
              <a:ext cx="2546351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4" name="Agrupar 33">
            <a:extLst>
              <a:ext uri="{FF2B5EF4-FFF2-40B4-BE49-F238E27FC236}">
                <a16:creationId xmlns:a16="http://schemas.microsoft.com/office/drawing/2014/main" xmlns="" id="{00000000-0008-0000-1800-000022000000}"/>
              </a:ext>
            </a:extLst>
          </xdr:cNvPr>
          <xdr:cNvGrpSpPr/>
        </xdr:nvGrpSpPr>
        <xdr:grpSpPr>
          <a:xfrm>
            <a:off x="1340772" y="1988439"/>
            <a:ext cx="1464927" cy="428431"/>
            <a:chOff x="1153583" y="1546089"/>
            <a:chExt cx="1465905" cy="428431"/>
          </a:xfrm>
        </xdr:grpSpPr>
        <xdr:sp macro="[0]!Botão_Oralidade" textlink="">
          <xdr:nvSpPr>
            <xdr:cNvPr id="41" name="Retângulo 40">
              <a:extLst>
                <a:ext uri="{FF2B5EF4-FFF2-40B4-BE49-F238E27FC236}">
                  <a16:creationId xmlns:a16="http://schemas.microsoft.com/office/drawing/2014/main" xmlns="" id="{00000000-0008-0000-1800-000029000000}"/>
                </a:ext>
              </a:extLst>
            </xdr:cNvPr>
            <xdr:cNvSpPr/>
          </xdr:nvSpPr>
          <xdr:spPr bwMode="auto">
            <a:xfrm>
              <a:off x="1304859" y="1546089"/>
              <a:ext cx="1184877" cy="42843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oralidade</a:t>
              </a:r>
            </a:p>
          </xdr:txBody>
        </xdr:sp>
        <xdr:sp macro="" textlink="">
          <xdr:nvSpPr>
            <xdr:cNvPr id="42" name="Seta: Divisa 41">
              <a:extLst>
                <a:ext uri="{FF2B5EF4-FFF2-40B4-BE49-F238E27FC236}">
                  <a16:creationId xmlns:a16="http://schemas.microsoft.com/office/drawing/2014/main" xmlns="" id="{00000000-0008-0000-1800-00002A000000}"/>
                </a:ext>
              </a:extLst>
            </xdr:cNvPr>
            <xdr:cNvSpPr/>
          </xdr:nvSpPr>
          <xdr:spPr>
            <a:xfrm>
              <a:off x="1153583" y="1550754"/>
              <a:ext cx="1465905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5" name="Agrupar 34">
            <a:extLst>
              <a:ext uri="{FF2B5EF4-FFF2-40B4-BE49-F238E27FC236}">
                <a16:creationId xmlns:a16="http://schemas.microsoft.com/office/drawing/2014/main" xmlns="" id="{00000000-0008-0000-1800-000023000000}"/>
              </a:ext>
            </a:extLst>
          </xdr:cNvPr>
          <xdr:cNvGrpSpPr/>
        </xdr:nvGrpSpPr>
        <xdr:grpSpPr>
          <a:xfrm>
            <a:off x="2648622" y="1986654"/>
            <a:ext cx="1348167" cy="432000"/>
            <a:chOff x="5008563" y="4910137"/>
            <a:chExt cx="1449387" cy="432000"/>
          </a:xfrm>
        </xdr:grpSpPr>
        <xdr:sp macro="[0]!Botão_Leitura" textlink="">
          <xdr:nvSpPr>
            <xdr:cNvPr id="39" name="Retângulo 38">
              <a:extLst>
                <a:ext uri="{FF2B5EF4-FFF2-40B4-BE49-F238E27FC236}">
                  <a16:creationId xmlns:a16="http://schemas.microsoft.com/office/drawing/2014/main" xmlns="" id="{00000000-0008-0000-1800-000027000000}"/>
                </a:ext>
              </a:extLst>
            </xdr:cNvPr>
            <xdr:cNvSpPr/>
          </xdr:nvSpPr>
          <xdr:spPr bwMode="auto">
            <a:xfrm>
              <a:off x="5153603" y="4911774"/>
              <a:ext cx="1171525" cy="42872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leitura</a:t>
              </a:r>
            </a:p>
          </xdr:txBody>
        </xdr:sp>
        <xdr:sp macro="" textlink="">
          <xdr:nvSpPr>
            <xdr:cNvPr id="40" name="Seta: Divisa 39">
              <a:extLst>
                <a:ext uri="{FF2B5EF4-FFF2-40B4-BE49-F238E27FC236}">
                  <a16:creationId xmlns:a16="http://schemas.microsoft.com/office/drawing/2014/main" xmlns="" id="{00000000-0008-0000-1800-000028000000}"/>
                </a:ext>
              </a:extLst>
            </xdr:cNvPr>
            <xdr:cNvSpPr/>
          </xdr:nvSpPr>
          <xdr:spPr>
            <a:xfrm>
              <a:off x="5008563" y="4910137"/>
              <a:ext cx="1449387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6" name="Agrupar 35">
            <a:extLst>
              <a:ext uri="{FF2B5EF4-FFF2-40B4-BE49-F238E27FC236}">
                <a16:creationId xmlns:a16="http://schemas.microsoft.com/office/drawing/2014/main" xmlns="" id="{00000000-0008-0000-1800-000024000000}"/>
              </a:ext>
            </a:extLst>
          </xdr:cNvPr>
          <xdr:cNvGrpSpPr/>
        </xdr:nvGrpSpPr>
        <xdr:grpSpPr>
          <a:xfrm>
            <a:off x="333367" y="1726404"/>
            <a:ext cx="951864" cy="952500"/>
            <a:chOff x="169333" y="1301750"/>
            <a:chExt cx="952500" cy="952500"/>
          </a:xfrm>
        </xdr:grpSpPr>
        <xdr:pic macro="[0]!Botao_Entrada">
          <xdr:nvPicPr>
            <xdr:cNvPr id="37" name="Imagem 36">
              <a:extLst>
                <a:ext uri="{FF2B5EF4-FFF2-40B4-BE49-F238E27FC236}">
                  <a16:creationId xmlns:a16="http://schemas.microsoft.com/office/drawing/2014/main" xmlns="" id="{00000000-0008-0000-1800-00002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44604" y="1428747"/>
              <a:ext cx="801958" cy="645584"/>
            </a:xfrm>
            <a:prstGeom prst="rect">
              <a:avLst/>
            </a:prstGeom>
          </xdr:spPr>
        </xdr:pic>
        <xdr:sp macro="[0]!Botao_Entrada" textlink="">
          <xdr:nvSpPr>
            <xdr:cNvPr id="38" name="Oval 37">
              <a:extLst>
                <a:ext uri="{FF2B5EF4-FFF2-40B4-BE49-F238E27FC236}">
                  <a16:creationId xmlns:a16="http://schemas.microsoft.com/office/drawing/2014/main" xmlns="" id="{00000000-0008-0000-1800-000026000000}"/>
                </a:ext>
              </a:extLst>
            </xdr:cNvPr>
            <xdr:cNvSpPr/>
          </xdr:nvSpPr>
          <xdr:spPr>
            <a:xfrm>
              <a:off x="169333" y="1301750"/>
              <a:ext cx="952500" cy="952500"/>
            </a:xfrm>
            <a:prstGeom prst="ellipse">
              <a:avLst/>
            </a:prstGeom>
            <a:noFill/>
            <a:ln w="9525" cap="flat" cmpd="sng" algn="ctr">
              <a:solidFill>
                <a:schemeClr val="accent2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2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/>
            </a:p>
          </xdr:txBody>
        </xdr:sp>
      </xdr:grpSp>
    </xdr:grpSp>
    <xdr:clientData/>
  </xdr:twoCellAnchor>
  <xdr:twoCellAnchor>
    <xdr:from>
      <xdr:col>5</xdr:col>
      <xdr:colOff>18393</xdr:colOff>
      <xdr:row>2</xdr:row>
      <xdr:rowOff>91320</xdr:rowOff>
    </xdr:from>
    <xdr:to>
      <xdr:col>13</xdr:col>
      <xdr:colOff>0</xdr:colOff>
      <xdr:row>4</xdr:row>
      <xdr:rowOff>140914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xmlns="" id="{00000000-0008-0000-1800-000033000000}"/>
            </a:ext>
          </a:extLst>
        </xdr:cNvPr>
        <xdr:cNvGrpSpPr/>
      </xdr:nvGrpSpPr>
      <xdr:grpSpPr>
        <a:xfrm>
          <a:off x="2723493" y="853320"/>
          <a:ext cx="3029607" cy="557594"/>
          <a:chOff x="7206593" y="5603120"/>
          <a:chExt cx="3029607" cy="557594"/>
        </a:xfrm>
      </xdr:grpSpPr>
      <xdr:sp macro="[0]!Botao_RGFEV" textlink="">
        <xdr:nvSpPr>
          <xdr:cNvPr id="52" name="Seta: Pentágono 51">
            <a:extLst>
              <a:ext uri="{FF2B5EF4-FFF2-40B4-BE49-F238E27FC236}">
                <a16:creationId xmlns:a16="http://schemas.microsoft.com/office/drawing/2014/main" xmlns="" id="{00000000-0008-0000-1800-000034000000}"/>
              </a:ext>
            </a:extLst>
          </xdr:cNvPr>
          <xdr:cNvSpPr/>
        </xdr:nvSpPr>
        <xdr:spPr>
          <a:xfrm>
            <a:off x="7206594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Fev</a:t>
            </a:r>
          </a:p>
        </xdr:txBody>
      </xdr:sp>
      <xdr:sp macro="[0]!Botao_RGMAR" textlink="">
        <xdr:nvSpPr>
          <xdr:cNvPr id="53" name="Seta: Pentágono 52">
            <a:extLst>
              <a:ext uri="{FF2B5EF4-FFF2-40B4-BE49-F238E27FC236}">
                <a16:creationId xmlns:a16="http://schemas.microsoft.com/office/drawing/2014/main" xmlns="" id="{00000000-0008-0000-1800-000035000000}"/>
              </a:ext>
            </a:extLst>
          </xdr:cNvPr>
          <xdr:cNvSpPr/>
        </xdr:nvSpPr>
        <xdr:spPr>
          <a:xfrm>
            <a:off x="7788976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Mar</a:t>
            </a:r>
          </a:p>
        </xdr:txBody>
      </xdr:sp>
      <xdr:sp macro="[0]!Botao_RGABR" textlink="">
        <xdr:nvSpPr>
          <xdr:cNvPr id="54" name="Seta: Pentágono 53">
            <a:extLst>
              <a:ext uri="{FF2B5EF4-FFF2-40B4-BE49-F238E27FC236}">
                <a16:creationId xmlns:a16="http://schemas.microsoft.com/office/drawing/2014/main" xmlns="" id="{00000000-0008-0000-1800-000036000000}"/>
              </a:ext>
            </a:extLst>
          </xdr:cNvPr>
          <xdr:cNvSpPr/>
        </xdr:nvSpPr>
        <xdr:spPr>
          <a:xfrm>
            <a:off x="8371358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Abr</a:t>
            </a:r>
          </a:p>
        </xdr:txBody>
      </xdr:sp>
      <xdr:sp macro="[0]!Botao_RGMAI" textlink="">
        <xdr:nvSpPr>
          <xdr:cNvPr id="55" name="Seta: Pentágono 54">
            <a:extLst>
              <a:ext uri="{FF2B5EF4-FFF2-40B4-BE49-F238E27FC236}">
                <a16:creationId xmlns:a16="http://schemas.microsoft.com/office/drawing/2014/main" xmlns="" id="{00000000-0008-0000-1800-000037000000}"/>
              </a:ext>
            </a:extLst>
          </xdr:cNvPr>
          <xdr:cNvSpPr/>
        </xdr:nvSpPr>
        <xdr:spPr>
          <a:xfrm>
            <a:off x="8953740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Mai</a:t>
            </a:r>
          </a:p>
        </xdr:txBody>
      </xdr:sp>
      <xdr:sp macro="[0]!Botao_RGJUN" textlink="">
        <xdr:nvSpPr>
          <xdr:cNvPr id="56" name="Seta: Pentágono 55">
            <a:extLst>
              <a:ext uri="{FF2B5EF4-FFF2-40B4-BE49-F238E27FC236}">
                <a16:creationId xmlns:a16="http://schemas.microsoft.com/office/drawing/2014/main" xmlns="" id="{00000000-0008-0000-1800-000038000000}"/>
              </a:ext>
            </a:extLst>
          </xdr:cNvPr>
          <xdr:cNvSpPr/>
        </xdr:nvSpPr>
        <xdr:spPr>
          <a:xfrm>
            <a:off x="9536122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Jun</a:t>
            </a:r>
          </a:p>
        </xdr:txBody>
      </xdr:sp>
      <xdr:sp macro="[0]!Botao_RGSET" textlink="">
        <xdr:nvSpPr>
          <xdr:cNvPr id="57" name="Seta: Pentágono 56">
            <a:extLst>
              <a:ext uri="{FF2B5EF4-FFF2-40B4-BE49-F238E27FC236}">
                <a16:creationId xmlns:a16="http://schemas.microsoft.com/office/drawing/2014/main" xmlns="" id="{00000000-0008-0000-1800-000039000000}"/>
              </a:ext>
            </a:extLst>
          </xdr:cNvPr>
          <xdr:cNvSpPr/>
        </xdr:nvSpPr>
        <xdr:spPr>
          <a:xfrm>
            <a:off x="7206593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Set</a:t>
            </a:r>
          </a:p>
        </xdr:txBody>
      </xdr:sp>
      <xdr:sp macro="[0]!Botao_RGOUT" textlink="">
        <xdr:nvSpPr>
          <xdr:cNvPr id="58" name="Seta: Pentágono 57">
            <a:extLst>
              <a:ext uri="{FF2B5EF4-FFF2-40B4-BE49-F238E27FC236}">
                <a16:creationId xmlns:a16="http://schemas.microsoft.com/office/drawing/2014/main" xmlns="" id="{00000000-0008-0000-1800-00003A000000}"/>
              </a:ext>
            </a:extLst>
          </xdr:cNvPr>
          <xdr:cNvSpPr/>
        </xdr:nvSpPr>
        <xdr:spPr>
          <a:xfrm>
            <a:off x="7788976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Out</a:t>
            </a:r>
          </a:p>
        </xdr:txBody>
      </xdr:sp>
      <xdr:sp macro="[0]!Botao_RGNOV" textlink="">
        <xdr:nvSpPr>
          <xdr:cNvPr id="59" name="Seta: Pentágono 58">
            <a:extLst>
              <a:ext uri="{FF2B5EF4-FFF2-40B4-BE49-F238E27FC236}">
                <a16:creationId xmlns:a16="http://schemas.microsoft.com/office/drawing/2014/main" xmlns="" id="{00000000-0008-0000-1800-00003B000000}"/>
              </a:ext>
            </a:extLst>
          </xdr:cNvPr>
          <xdr:cNvSpPr/>
        </xdr:nvSpPr>
        <xdr:spPr>
          <a:xfrm>
            <a:off x="8371358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Nov</a:t>
            </a:r>
          </a:p>
        </xdr:txBody>
      </xdr:sp>
      <xdr:sp macro="[0]!Botao_RGDEZ" textlink="">
        <xdr:nvSpPr>
          <xdr:cNvPr id="60" name="Seta: Pentágono 59">
            <a:extLst>
              <a:ext uri="{FF2B5EF4-FFF2-40B4-BE49-F238E27FC236}">
                <a16:creationId xmlns:a16="http://schemas.microsoft.com/office/drawing/2014/main" xmlns="" id="{00000000-0008-0000-1800-00003C000000}"/>
              </a:ext>
            </a:extLst>
          </xdr:cNvPr>
          <xdr:cNvSpPr/>
        </xdr:nvSpPr>
        <xdr:spPr>
          <a:xfrm>
            <a:off x="8953740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Dez</a:t>
            </a:r>
          </a:p>
        </xdr:txBody>
      </xdr:sp>
      <xdr:sp macro="[0]!Botao_RGJAN" textlink="">
        <xdr:nvSpPr>
          <xdr:cNvPr id="61" name="Seta: Pentágono 60">
            <a:extLst>
              <a:ext uri="{FF2B5EF4-FFF2-40B4-BE49-F238E27FC236}">
                <a16:creationId xmlns:a16="http://schemas.microsoft.com/office/drawing/2014/main" xmlns="" id="{00000000-0008-0000-1800-00003D000000}"/>
              </a:ext>
            </a:extLst>
          </xdr:cNvPr>
          <xdr:cNvSpPr/>
        </xdr:nvSpPr>
        <xdr:spPr>
          <a:xfrm>
            <a:off x="9536121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Jan</a:t>
            </a:r>
          </a:p>
        </xdr:txBody>
      </xdr: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8</xdr:row>
      <xdr:rowOff>0</xdr:rowOff>
    </xdr:from>
    <xdr:ext cx="0" cy="1350889"/>
    <xdr:pic>
      <xdr:nvPicPr>
        <xdr:cNvPr id="2" name="Imagem 1">
          <a:extLst>
            <a:ext uri="{FF2B5EF4-FFF2-40B4-BE49-F238E27FC236}">
              <a16:creationId xmlns:a16="http://schemas.microsoft.com/office/drawing/2014/main" xmlns="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2590800"/>
          <a:ext cx="0" cy="1350889"/>
        </a:xfrm>
        <a:prstGeom prst="rect">
          <a:avLst/>
        </a:prstGeom>
      </xdr:spPr>
    </xdr:pic>
    <xdr:clientData/>
  </xdr:oneCellAnchor>
  <xdr:oneCellAnchor>
    <xdr:from>
      <xdr:col>0</xdr:col>
      <xdr:colOff>177268</xdr:colOff>
      <xdr:row>8</xdr:row>
      <xdr:rowOff>0</xdr:rowOff>
    </xdr:from>
    <xdr:ext cx="0" cy="1507598"/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1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268" y="2590800"/>
          <a:ext cx="0" cy="1507598"/>
        </a:xfrm>
        <a:prstGeom prst="rect">
          <a:avLst/>
        </a:prstGeom>
      </xdr:spPr>
    </xdr:pic>
    <xdr:clientData/>
  </xdr:oneCellAnchor>
  <xdr:oneCellAnchor>
    <xdr:from>
      <xdr:col>4</xdr:col>
      <xdr:colOff>0</xdr:colOff>
      <xdr:row>8</xdr:row>
      <xdr:rowOff>0</xdr:rowOff>
    </xdr:from>
    <xdr:ext cx="0" cy="452437"/>
    <xdr:sp macro="" textlink="">
      <xdr:nvSpPr>
        <xdr:cNvPr id="4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19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2324100" y="2590800"/>
          <a:ext cx="0" cy="4524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</xdr:col>
      <xdr:colOff>0</xdr:colOff>
      <xdr:row>8</xdr:row>
      <xdr:rowOff>0</xdr:rowOff>
    </xdr:from>
    <xdr:ext cx="0" cy="452438"/>
    <xdr:sp macro="" textlink="">
      <xdr:nvSpPr>
        <xdr:cNvPr id="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19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2324100" y="2590800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30</xdr:col>
      <xdr:colOff>119063</xdr:colOff>
      <xdr:row>12</xdr:row>
      <xdr:rowOff>83344</xdr:rowOff>
    </xdr:from>
    <xdr:ext cx="0" cy="452437"/>
    <xdr:sp macro="" textlink="">
      <xdr:nvSpPr>
        <xdr:cNvPr id="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9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12349163" y="3931444"/>
          <a:ext cx="0" cy="4524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1</xdr:col>
      <xdr:colOff>81647</xdr:colOff>
      <xdr:row>0</xdr:row>
      <xdr:rowOff>27214</xdr:rowOff>
    </xdr:from>
    <xdr:to>
      <xdr:col>19</xdr:col>
      <xdr:colOff>150326</xdr:colOff>
      <xdr:row>2</xdr:row>
      <xdr:rowOff>94791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xmlns="" id="{00000000-0008-0000-1900-00001D000000}"/>
            </a:ext>
          </a:extLst>
        </xdr:cNvPr>
        <xdr:cNvGrpSpPr>
          <a:grpSpLocks noChangeAspect="1"/>
        </xdr:cNvGrpSpPr>
      </xdr:nvGrpSpPr>
      <xdr:grpSpPr>
        <a:xfrm>
          <a:off x="259447" y="27214"/>
          <a:ext cx="7929979" cy="829577"/>
          <a:chOff x="333367" y="1726404"/>
          <a:chExt cx="9395718" cy="952500"/>
        </a:xfrm>
      </xdr:grpSpPr>
      <xdr:grpSp>
        <xdr:nvGrpSpPr>
          <xdr:cNvPr id="30" name="Agrupar 29">
            <a:extLst>
              <a:ext uri="{FF2B5EF4-FFF2-40B4-BE49-F238E27FC236}">
                <a16:creationId xmlns:a16="http://schemas.microsoft.com/office/drawing/2014/main" xmlns="" id="{00000000-0008-0000-1900-00001E000000}"/>
              </a:ext>
            </a:extLst>
          </xdr:cNvPr>
          <xdr:cNvGrpSpPr/>
        </xdr:nvGrpSpPr>
        <xdr:grpSpPr>
          <a:xfrm>
            <a:off x="6038974" y="1986654"/>
            <a:ext cx="1191645" cy="432000"/>
            <a:chOff x="9196387" y="4894162"/>
            <a:chExt cx="1281114" cy="432000"/>
          </a:xfrm>
        </xdr:grpSpPr>
        <xdr:sp macro="[0]!Botão_Escrita" textlink="">
          <xdr:nvSpPr>
            <xdr:cNvPr id="49" name="Retângulo 48">
              <a:extLst>
                <a:ext uri="{FF2B5EF4-FFF2-40B4-BE49-F238E27FC236}">
                  <a16:creationId xmlns:a16="http://schemas.microsoft.com/office/drawing/2014/main" xmlns="" id="{00000000-0008-0000-1900-000031000000}"/>
                </a:ext>
              </a:extLst>
            </xdr:cNvPr>
            <xdr:cNvSpPr/>
          </xdr:nvSpPr>
          <xdr:spPr bwMode="auto">
            <a:xfrm>
              <a:off x="9401175" y="4894162"/>
              <a:ext cx="9048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escrita</a:t>
              </a:r>
            </a:p>
          </xdr:txBody>
        </xdr:sp>
        <xdr:sp macro="" textlink="">
          <xdr:nvSpPr>
            <xdr:cNvPr id="50" name="Seta: Divisa 49">
              <a:extLst>
                <a:ext uri="{FF2B5EF4-FFF2-40B4-BE49-F238E27FC236}">
                  <a16:creationId xmlns:a16="http://schemas.microsoft.com/office/drawing/2014/main" xmlns="" id="{00000000-0008-0000-1900-000032000000}"/>
                </a:ext>
              </a:extLst>
            </xdr:cNvPr>
            <xdr:cNvSpPr/>
          </xdr:nvSpPr>
          <xdr:spPr>
            <a:xfrm>
              <a:off x="9196387" y="4900612"/>
              <a:ext cx="1281114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1" name="Agrupar 30">
            <a:extLst>
              <a:ext uri="{FF2B5EF4-FFF2-40B4-BE49-F238E27FC236}">
                <a16:creationId xmlns:a16="http://schemas.microsoft.com/office/drawing/2014/main" xmlns="" id="{00000000-0008-0000-1900-00001F000000}"/>
              </a:ext>
            </a:extLst>
          </xdr:cNvPr>
          <xdr:cNvGrpSpPr/>
        </xdr:nvGrpSpPr>
        <xdr:grpSpPr>
          <a:xfrm>
            <a:off x="7074095" y="1986654"/>
            <a:ext cx="1529796" cy="432000"/>
            <a:chOff x="10880724" y="4894162"/>
            <a:chExt cx="1644652" cy="432000"/>
          </a:xfrm>
        </xdr:grpSpPr>
        <xdr:sp macro="[0]!Menu_suspenso_2" textlink="">
          <xdr:nvSpPr>
            <xdr:cNvPr id="47" name="Retângulo 46">
              <a:extLst>
                <a:ext uri="{FF2B5EF4-FFF2-40B4-BE49-F238E27FC236}">
                  <a16:creationId xmlns:a16="http://schemas.microsoft.com/office/drawing/2014/main" xmlns="" id="{00000000-0008-0000-1900-00002F000000}"/>
                </a:ext>
              </a:extLst>
            </xdr:cNvPr>
            <xdr:cNvSpPr/>
          </xdr:nvSpPr>
          <xdr:spPr>
            <a:xfrm>
              <a:off x="11058525" y="4894162"/>
              <a:ext cx="1352550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gramática</a:t>
              </a:r>
            </a:p>
          </xdr:txBody>
        </xdr:sp>
        <xdr:sp macro="" textlink="">
          <xdr:nvSpPr>
            <xdr:cNvPr id="48" name="Seta: Divisa 47">
              <a:extLst>
                <a:ext uri="{FF2B5EF4-FFF2-40B4-BE49-F238E27FC236}">
                  <a16:creationId xmlns:a16="http://schemas.microsoft.com/office/drawing/2014/main" xmlns="" id="{00000000-0008-0000-1900-000030000000}"/>
                </a:ext>
              </a:extLst>
            </xdr:cNvPr>
            <xdr:cNvSpPr/>
          </xdr:nvSpPr>
          <xdr:spPr>
            <a:xfrm>
              <a:off x="10880724" y="4900612"/>
              <a:ext cx="1644652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2" name="Agrupar 31">
            <a:extLst>
              <a:ext uri="{FF2B5EF4-FFF2-40B4-BE49-F238E27FC236}">
                <a16:creationId xmlns:a16="http://schemas.microsoft.com/office/drawing/2014/main" xmlns="" id="{00000000-0008-0000-1900-000020000000}"/>
              </a:ext>
            </a:extLst>
          </xdr:cNvPr>
          <xdr:cNvGrpSpPr/>
        </xdr:nvGrpSpPr>
        <xdr:grpSpPr>
          <a:xfrm>
            <a:off x="8437029" y="1986654"/>
            <a:ext cx="1292056" cy="432000"/>
            <a:chOff x="12565062" y="4910137"/>
            <a:chExt cx="1389063" cy="432000"/>
          </a:xfrm>
        </xdr:grpSpPr>
        <xdr:sp macro="[0]!Botão_Sintese" textlink="">
          <xdr:nvSpPr>
            <xdr:cNvPr id="45" name="Retângulo 44">
              <a:extLst>
                <a:ext uri="{FF2B5EF4-FFF2-40B4-BE49-F238E27FC236}">
                  <a16:creationId xmlns:a16="http://schemas.microsoft.com/office/drawing/2014/main" xmlns="" id="{00000000-0008-0000-1900-00002D000000}"/>
                </a:ext>
              </a:extLst>
            </xdr:cNvPr>
            <xdr:cNvSpPr/>
          </xdr:nvSpPr>
          <xdr:spPr bwMode="auto">
            <a:xfrm>
              <a:off x="12763500" y="4910137"/>
              <a:ext cx="10191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síntese</a:t>
              </a:r>
            </a:p>
          </xdr:txBody>
        </xdr:sp>
        <xdr:sp macro="" textlink="">
          <xdr:nvSpPr>
            <xdr:cNvPr id="46" name="Seta: Divisa 45">
              <a:extLst>
                <a:ext uri="{FF2B5EF4-FFF2-40B4-BE49-F238E27FC236}">
                  <a16:creationId xmlns:a16="http://schemas.microsoft.com/office/drawing/2014/main" xmlns="" id="{00000000-0008-0000-1900-00002E000000}"/>
                </a:ext>
              </a:extLst>
            </xdr:cNvPr>
            <xdr:cNvSpPr/>
          </xdr:nvSpPr>
          <xdr:spPr>
            <a:xfrm>
              <a:off x="12565062" y="4910137"/>
              <a:ext cx="1389063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3" name="Agrupar 32">
            <a:extLst>
              <a:ext uri="{FF2B5EF4-FFF2-40B4-BE49-F238E27FC236}">
                <a16:creationId xmlns:a16="http://schemas.microsoft.com/office/drawing/2014/main" xmlns="" id="{00000000-0008-0000-1900-000021000000}"/>
              </a:ext>
            </a:extLst>
          </xdr:cNvPr>
          <xdr:cNvGrpSpPr/>
        </xdr:nvGrpSpPr>
        <xdr:grpSpPr>
          <a:xfrm>
            <a:off x="3837404" y="1986654"/>
            <a:ext cx="2368522" cy="432000"/>
            <a:chOff x="6692898" y="4910136"/>
            <a:chExt cx="2546351" cy="432000"/>
          </a:xfrm>
        </xdr:grpSpPr>
        <xdr:sp macro="[0]!Menu_suspenso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xmlns="" id="{00000000-0008-0000-1900-00002B000000}"/>
                </a:ext>
              </a:extLst>
            </xdr:cNvPr>
            <xdr:cNvSpPr/>
          </xdr:nvSpPr>
          <xdr:spPr>
            <a:xfrm>
              <a:off x="6848475" y="4910136"/>
              <a:ext cx="22002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educação</a:t>
              </a:r>
              <a:r>
                <a:rPr lang="pt-PT" sz="1400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literária</a:t>
              </a:r>
              <a:endParaRPr lang="pt-PT" sz="14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44" name="Seta: Divisa 43">
              <a:extLst>
                <a:ext uri="{FF2B5EF4-FFF2-40B4-BE49-F238E27FC236}">
                  <a16:creationId xmlns:a16="http://schemas.microsoft.com/office/drawing/2014/main" xmlns="" id="{00000000-0008-0000-1900-00002C000000}"/>
                </a:ext>
              </a:extLst>
            </xdr:cNvPr>
            <xdr:cNvSpPr/>
          </xdr:nvSpPr>
          <xdr:spPr>
            <a:xfrm>
              <a:off x="6692898" y="4910136"/>
              <a:ext cx="2546351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4" name="Agrupar 33">
            <a:extLst>
              <a:ext uri="{FF2B5EF4-FFF2-40B4-BE49-F238E27FC236}">
                <a16:creationId xmlns:a16="http://schemas.microsoft.com/office/drawing/2014/main" xmlns="" id="{00000000-0008-0000-1900-000022000000}"/>
              </a:ext>
            </a:extLst>
          </xdr:cNvPr>
          <xdr:cNvGrpSpPr/>
        </xdr:nvGrpSpPr>
        <xdr:grpSpPr>
          <a:xfrm>
            <a:off x="1340772" y="1988439"/>
            <a:ext cx="1464927" cy="428431"/>
            <a:chOff x="1153583" y="1546089"/>
            <a:chExt cx="1465905" cy="428431"/>
          </a:xfrm>
        </xdr:grpSpPr>
        <xdr:sp macro="[0]!Botão_Oralidade" textlink="">
          <xdr:nvSpPr>
            <xdr:cNvPr id="41" name="Retângulo 40">
              <a:extLst>
                <a:ext uri="{FF2B5EF4-FFF2-40B4-BE49-F238E27FC236}">
                  <a16:creationId xmlns:a16="http://schemas.microsoft.com/office/drawing/2014/main" xmlns="" id="{00000000-0008-0000-1900-000029000000}"/>
                </a:ext>
              </a:extLst>
            </xdr:cNvPr>
            <xdr:cNvSpPr/>
          </xdr:nvSpPr>
          <xdr:spPr bwMode="auto">
            <a:xfrm>
              <a:off x="1304859" y="1546089"/>
              <a:ext cx="1184877" cy="42843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oralidade</a:t>
              </a:r>
            </a:p>
          </xdr:txBody>
        </xdr:sp>
        <xdr:sp macro="" textlink="">
          <xdr:nvSpPr>
            <xdr:cNvPr id="42" name="Seta: Divisa 41">
              <a:extLst>
                <a:ext uri="{FF2B5EF4-FFF2-40B4-BE49-F238E27FC236}">
                  <a16:creationId xmlns:a16="http://schemas.microsoft.com/office/drawing/2014/main" xmlns="" id="{00000000-0008-0000-1900-00002A000000}"/>
                </a:ext>
              </a:extLst>
            </xdr:cNvPr>
            <xdr:cNvSpPr/>
          </xdr:nvSpPr>
          <xdr:spPr>
            <a:xfrm>
              <a:off x="1153583" y="1550754"/>
              <a:ext cx="1465905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5" name="Agrupar 34">
            <a:extLst>
              <a:ext uri="{FF2B5EF4-FFF2-40B4-BE49-F238E27FC236}">
                <a16:creationId xmlns:a16="http://schemas.microsoft.com/office/drawing/2014/main" xmlns="" id="{00000000-0008-0000-1900-000023000000}"/>
              </a:ext>
            </a:extLst>
          </xdr:cNvPr>
          <xdr:cNvGrpSpPr/>
        </xdr:nvGrpSpPr>
        <xdr:grpSpPr>
          <a:xfrm>
            <a:off x="2648622" y="1986654"/>
            <a:ext cx="1348167" cy="432000"/>
            <a:chOff x="5008563" y="4910137"/>
            <a:chExt cx="1449387" cy="432000"/>
          </a:xfrm>
        </xdr:grpSpPr>
        <xdr:sp macro="[0]!Botão_Leitura" textlink="">
          <xdr:nvSpPr>
            <xdr:cNvPr id="39" name="Retângulo 38">
              <a:extLst>
                <a:ext uri="{FF2B5EF4-FFF2-40B4-BE49-F238E27FC236}">
                  <a16:creationId xmlns:a16="http://schemas.microsoft.com/office/drawing/2014/main" xmlns="" id="{00000000-0008-0000-1900-000027000000}"/>
                </a:ext>
              </a:extLst>
            </xdr:cNvPr>
            <xdr:cNvSpPr/>
          </xdr:nvSpPr>
          <xdr:spPr bwMode="auto">
            <a:xfrm>
              <a:off x="5153603" y="4911774"/>
              <a:ext cx="1171525" cy="42872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leitura</a:t>
              </a:r>
            </a:p>
          </xdr:txBody>
        </xdr:sp>
        <xdr:sp macro="" textlink="">
          <xdr:nvSpPr>
            <xdr:cNvPr id="40" name="Seta: Divisa 39">
              <a:extLst>
                <a:ext uri="{FF2B5EF4-FFF2-40B4-BE49-F238E27FC236}">
                  <a16:creationId xmlns:a16="http://schemas.microsoft.com/office/drawing/2014/main" xmlns="" id="{00000000-0008-0000-1900-000028000000}"/>
                </a:ext>
              </a:extLst>
            </xdr:cNvPr>
            <xdr:cNvSpPr/>
          </xdr:nvSpPr>
          <xdr:spPr>
            <a:xfrm>
              <a:off x="5008563" y="4910137"/>
              <a:ext cx="1449387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6" name="Agrupar 35">
            <a:extLst>
              <a:ext uri="{FF2B5EF4-FFF2-40B4-BE49-F238E27FC236}">
                <a16:creationId xmlns:a16="http://schemas.microsoft.com/office/drawing/2014/main" xmlns="" id="{00000000-0008-0000-1900-000024000000}"/>
              </a:ext>
            </a:extLst>
          </xdr:cNvPr>
          <xdr:cNvGrpSpPr/>
        </xdr:nvGrpSpPr>
        <xdr:grpSpPr>
          <a:xfrm>
            <a:off x="333367" y="1726404"/>
            <a:ext cx="951864" cy="952500"/>
            <a:chOff x="169333" y="1301750"/>
            <a:chExt cx="952500" cy="952500"/>
          </a:xfrm>
        </xdr:grpSpPr>
        <xdr:pic macro="[0]!Botao_Entrada">
          <xdr:nvPicPr>
            <xdr:cNvPr id="37" name="Imagem 36">
              <a:extLst>
                <a:ext uri="{FF2B5EF4-FFF2-40B4-BE49-F238E27FC236}">
                  <a16:creationId xmlns:a16="http://schemas.microsoft.com/office/drawing/2014/main" xmlns="" id="{00000000-0008-0000-1900-00002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44604" y="1428747"/>
              <a:ext cx="801958" cy="645584"/>
            </a:xfrm>
            <a:prstGeom prst="rect">
              <a:avLst/>
            </a:prstGeom>
          </xdr:spPr>
        </xdr:pic>
        <xdr:sp macro="[0]!Botao_Entrada" textlink="">
          <xdr:nvSpPr>
            <xdr:cNvPr id="38" name="Oval 37">
              <a:extLst>
                <a:ext uri="{FF2B5EF4-FFF2-40B4-BE49-F238E27FC236}">
                  <a16:creationId xmlns:a16="http://schemas.microsoft.com/office/drawing/2014/main" xmlns="" id="{00000000-0008-0000-1900-000026000000}"/>
                </a:ext>
              </a:extLst>
            </xdr:cNvPr>
            <xdr:cNvSpPr/>
          </xdr:nvSpPr>
          <xdr:spPr>
            <a:xfrm>
              <a:off x="169333" y="1301750"/>
              <a:ext cx="952500" cy="952500"/>
            </a:xfrm>
            <a:prstGeom prst="ellipse">
              <a:avLst/>
            </a:prstGeom>
            <a:noFill/>
            <a:ln w="9525" cap="flat" cmpd="sng" algn="ctr">
              <a:solidFill>
                <a:schemeClr val="accent2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2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/>
            </a:p>
          </xdr:txBody>
        </xdr:sp>
      </xdr:grpSp>
    </xdr:grpSp>
    <xdr:clientData/>
  </xdr:twoCellAnchor>
  <xdr:twoCellAnchor>
    <xdr:from>
      <xdr:col>5</xdr:col>
      <xdr:colOff>18393</xdr:colOff>
      <xdr:row>2</xdr:row>
      <xdr:rowOff>91320</xdr:rowOff>
    </xdr:from>
    <xdr:to>
      <xdr:col>13</xdr:col>
      <xdr:colOff>0</xdr:colOff>
      <xdr:row>4</xdr:row>
      <xdr:rowOff>140914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xmlns="" id="{00000000-0008-0000-1900-000033000000}"/>
            </a:ext>
          </a:extLst>
        </xdr:cNvPr>
        <xdr:cNvGrpSpPr/>
      </xdr:nvGrpSpPr>
      <xdr:grpSpPr>
        <a:xfrm>
          <a:off x="2723493" y="853320"/>
          <a:ext cx="3029607" cy="557594"/>
          <a:chOff x="7206593" y="5603120"/>
          <a:chExt cx="3029607" cy="557594"/>
        </a:xfrm>
      </xdr:grpSpPr>
      <xdr:sp macro="[0]!Botao_RGFEV" textlink="">
        <xdr:nvSpPr>
          <xdr:cNvPr id="52" name="Seta: Pentágono 51">
            <a:extLst>
              <a:ext uri="{FF2B5EF4-FFF2-40B4-BE49-F238E27FC236}">
                <a16:creationId xmlns:a16="http://schemas.microsoft.com/office/drawing/2014/main" xmlns="" id="{00000000-0008-0000-1900-000034000000}"/>
              </a:ext>
            </a:extLst>
          </xdr:cNvPr>
          <xdr:cNvSpPr/>
        </xdr:nvSpPr>
        <xdr:spPr>
          <a:xfrm>
            <a:off x="7206594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Fev</a:t>
            </a:r>
          </a:p>
        </xdr:txBody>
      </xdr:sp>
      <xdr:sp macro="[0]!Botao_RGMAR" textlink="">
        <xdr:nvSpPr>
          <xdr:cNvPr id="53" name="Seta: Pentágono 52">
            <a:extLst>
              <a:ext uri="{FF2B5EF4-FFF2-40B4-BE49-F238E27FC236}">
                <a16:creationId xmlns:a16="http://schemas.microsoft.com/office/drawing/2014/main" xmlns="" id="{00000000-0008-0000-1900-000035000000}"/>
              </a:ext>
            </a:extLst>
          </xdr:cNvPr>
          <xdr:cNvSpPr/>
        </xdr:nvSpPr>
        <xdr:spPr>
          <a:xfrm>
            <a:off x="7788976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Mar</a:t>
            </a:r>
          </a:p>
        </xdr:txBody>
      </xdr:sp>
      <xdr:sp macro="[0]!Botao_RGABR" textlink="">
        <xdr:nvSpPr>
          <xdr:cNvPr id="54" name="Seta: Pentágono 53">
            <a:extLst>
              <a:ext uri="{FF2B5EF4-FFF2-40B4-BE49-F238E27FC236}">
                <a16:creationId xmlns:a16="http://schemas.microsoft.com/office/drawing/2014/main" xmlns="" id="{00000000-0008-0000-1900-000036000000}"/>
              </a:ext>
            </a:extLst>
          </xdr:cNvPr>
          <xdr:cNvSpPr/>
        </xdr:nvSpPr>
        <xdr:spPr>
          <a:xfrm>
            <a:off x="8371358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Abr</a:t>
            </a:r>
          </a:p>
        </xdr:txBody>
      </xdr:sp>
      <xdr:sp macro="[0]!Botao_RGMAI" textlink="">
        <xdr:nvSpPr>
          <xdr:cNvPr id="55" name="Seta: Pentágono 54">
            <a:extLst>
              <a:ext uri="{FF2B5EF4-FFF2-40B4-BE49-F238E27FC236}">
                <a16:creationId xmlns:a16="http://schemas.microsoft.com/office/drawing/2014/main" xmlns="" id="{00000000-0008-0000-1900-000037000000}"/>
              </a:ext>
            </a:extLst>
          </xdr:cNvPr>
          <xdr:cNvSpPr/>
        </xdr:nvSpPr>
        <xdr:spPr>
          <a:xfrm>
            <a:off x="8953740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Mai</a:t>
            </a:r>
          </a:p>
        </xdr:txBody>
      </xdr:sp>
      <xdr:sp macro="[0]!Botao_RGJUN" textlink="">
        <xdr:nvSpPr>
          <xdr:cNvPr id="56" name="Seta: Pentágono 55">
            <a:extLst>
              <a:ext uri="{FF2B5EF4-FFF2-40B4-BE49-F238E27FC236}">
                <a16:creationId xmlns:a16="http://schemas.microsoft.com/office/drawing/2014/main" xmlns="" id="{00000000-0008-0000-1900-000038000000}"/>
              </a:ext>
            </a:extLst>
          </xdr:cNvPr>
          <xdr:cNvSpPr/>
        </xdr:nvSpPr>
        <xdr:spPr>
          <a:xfrm>
            <a:off x="9536122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Jun</a:t>
            </a:r>
          </a:p>
        </xdr:txBody>
      </xdr:sp>
      <xdr:sp macro="[0]!Botao_RGSET" textlink="">
        <xdr:nvSpPr>
          <xdr:cNvPr id="57" name="Seta: Pentágono 56">
            <a:extLst>
              <a:ext uri="{FF2B5EF4-FFF2-40B4-BE49-F238E27FC236}">
                <a16:creationId xmlns:a16="http://schemas.microsoft.com/office/drawing/2014/main" xmlns="" id="{00000000-0008-0000-1900-000039000000}"/>
              </a:ext>
            </a:extLst>
          </xdr:cNvPr>
          <xdr:cNvSpPr/>
        </xdr:nvSpPr>
        <xdr:spPr>
          <a:xfrm>
            <a:off x="7206593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Set</a:t>
            </a:r>
          </a:p>
        </xdr:txBody>
      </xdr:sp>
      <xdr:sp macro="[0]!Botao_RGOUT" textlink="">
        <xdr:nvSpPr>
          <xdr:cNvPr id="58" name="Seta: Pentágono 57">
            <a:extLst>
              <a:ext uri="{FF2B5EF4-FFF2-40B4-BE49-F238E27FC236}">
                <a16:creationId xmlns:a16="http://schemas.microsoft.com/office/drawing/2014/main" xmlns="" id="{00000000-0008-0000-1900-00003A000000}"/>
              </a:ext>
            </a:extLst>
          </xdr:cNvPr>
          <xdr:cNvSpPr/>
        </xdr:nvSpPr>
        <xdr:spPr>
          <a:xfrm>
            <a:off x="7788976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Out</a:t>
            </a:r>
          </a:p>
        </xdr:txBody>
      </xdr:sp>
      <xdr:sp macro="[0]!Botao_RGNOV" textlink="">
        <xdr:nvSpPr>
          <xdr:cNvPr id="59" name="Seta: Pentágono 58">
            <a:extLst>
              <a:ext uri="{FF2B5EF4-FFF2-40B4-BE49-F238E27FC236}">
                <a16:creationId xmlns:a16="http://schemas.microsoft.com/office/drawing/2014/main" xmlns="" id="{00000000-0008-0000-1900-00003B000000}"/>
              </a:ext>
            </a:extLst>
          </xdr:cNvPr>
          <xdr:cNvSpPr/>
        </xdr:nvSpPr>
        <xdr:spPr>
          <a:xfrm>
            <a:off x="8371358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Nov</a:t>
            </a:r>
          </a:p>
        </xdr:txBody>
      </xdr:sp>
      <xdr:sp macro="[0]!Botao_RGDEZ" textlink="">
        <xdr:nvSpPr>
          <xdr:cNvPr id="60" name="Seta: Pentágono 59">
            <a:extLst>
              <a:ext uri="{FF2B5EF4-FFF2-40B4-BE49-F238E27FC236}">
                <a16:creationId xmlns:a16="http://schemas.microsoft.com/office/drawing/2014/main" xmlns="" id="{00000000-0008-0000-1900-00003C000000}"/>
              </a:ext>
            </a:extLst>
          </xdr:cNvPr>
          <xdr:cNvSpPr/>
        </xdr:nvSpPr>
        <xdr:spPr>
          <a:xfrm>
            <a:off x="8953740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Dez</a:t>
            </a:r>
          </a:p>
        </xdr:txBody>
      </xdr:sp>
      <xdr:sp macro="[0]!Botao_RGJAN" textlink="">
        <xdr:nvSpPr>
          <xdr:cNvPr id="61" name="Seta: Pentágono 60">
            <a:extLst>
              <a:ext uri="{FF2B5EF4-FFF2-40B4-BE49-F238E27FC236}">
                <a16:creationId xmlns:a16="http://schemas.microsoft.com/office/drawing/2014/main" xmlns="" id="{00000000-0008-0000-1900-00003D000000}"/>
              </a:ext>
            </a:extLst>
          </xdr:cNvPr>
          <xdr:cNvSpPr/>
        </xdr:nvSpPr>
        <xdr:spPr>
          <a:xfrm>
            <a:off x="9536121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Jan</a:t>
            </a: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8</xdr:row>
      <xdr:rowOff>0</xdr:rowOff>
    </xdr:from>
    <xdr:ext cx="0" cy="1350889"/>
    <xdr:pic>
      <xdr:nvPicPr>
        <xdr:cNvPr id="2" name="Imagem 1">
          <a:extLst>
            <a:ext uri="{FF2B5EF4-FFF2-40B4-BE49-F238E27FC236}">
              <a16:creationId xmlns:a16="http://schemas.microsoft.com/office/drawing/2014/main" xmlns="" id="{00000000-0008-0000-1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2590800"/>
          <a:ext cx="0" cy="1350889"/>
        </a:xfrm>
        <a:prstGeom prst="rect">
          <a:avLst/>
        </a:prstGeom>
      </xdr:spPr>
    </xdr:pic>
    <xdr:clientData/>
  </xdr:oneCellAnchor>
  <xdr:oneCellAnchor>
    <xdr:from>
      <xdr:col>0</xdr:col>
      <xdr:colOff>177268</xdr:colOff>
      <xdr:row>8</xdr:row>
      <xdr:rowOff>0</xdr:rowOff>
    </xdr:from>
    <xdr:ext cx="0" cy="1507598"/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1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268" y="2590800"/>
          <a:ext cx="0" cy="1507598"/>
        </a:xfrm>
        <a:prstGeom prst="rect">
          <a:avLst/>
        </a:prstGeom>
      </xdr:spPr>
    </xdr:pic>
    <xdr:clientData/>
  </xdr:oneCellAnchor>
  <xdr:oneCellAnchor>
    <xdr:from>
      <xdr:col>4</xdr:col>
      <xdr:colOff>0</xdr:colOff>
      <xdr:row>8</xdr:row>
      <xdr:rowOff>0</xdr:rowOff>
    </xdr:from>
    <xdr:ext cx="0" cy="452437"/>
    <xdr:sp macro="" textlink="">
      <xdr:nvSpPr>
        <xdr:cNvPr id="4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1A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2324100" y="2590800"/>
          <a:ext cx="0" cy="4524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</xdr:col>
      <xdr:colOff>0</xdr:colOff>
      <xdr:row>8</xdr:row>
      <xdr:rowOff>0</xdr:rowOff>
    </xdr:from>
    <xdr:ext cx="0" cy="452438"/>
    <xdr:sp macro="" textlink="">
      <xdr:nvSpPr>
        <xdr:cNvPr id="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1A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2324100" y="2590800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30</xdr:col>
      <xdr:colOff>119063</xdr:colOff>
      <xdr:row>12</xdr:row>
      <xdr:rowOff>83344</xdr:rowOff>
    </xdr:from>
    <xdr:ext cx="0" cy="452437"/>
    <xdr:sp macro="" textlink="">
      <xdr:nvSpPr>
        <xdr:cNvPr id="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A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12349163" y="3931444"/>
          <a:ext cx="0" cy="4524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1</xdr:col>
      <xdr:colOff>81647</xdr:colOff>
      <xdr:row>0</xdr:row>
      <xdr:rowOff>27214</xdr:rowOff>
    </xdr:from>
    <xdr:to>
      <xdr:col>19</xdr:col>
      <xdr:colOff>150326</xdr:colOff>
      <xdr:row>2</xdr:row>
      <xdr:rowOff>94791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xmlns="" id="{00000000-0008-0000-1A00-00001D000000}"/>
            </a:ext>
          </a:extLst>
        </xdr:cNvPr>
        <xdr:cNvGrpSpPr>
          <a:grpSpLocks noChangeAspect="1"/>
        </xdr:cNvGrpSpPr>
      </xdr:nvGrpSpPr>
      <xdr:grpSpPr>
        <a:xfrm>
          <a:off x="259447" y="27214"/>
          <a:ext cx="7929979" cy="829577"/>
          <a:chOff x="333367" y="1726404"/>
          <a:chExt cx="9395718" cy="952500"/>
        </a:xfrm>
      </xdr:grpSpPr>
      <xdr:grpSp>
        <xdr:nvGrpSpPr>
          <xdr:cNvPr id="30" name="Agrupar 29">
            <a:extLst>
              <a:ext uri="{FF2B5EF4-FFF2-40B4-BE49-F238E27FC236}">
                <a16:creationId xmlns:a16="http://schemas.microsoft.com/office/drawing/2014/main" xmlns="" id="{00000000-0008-0000-1A00-00001E000000}"/>
              </a:ext>
            </a:extLst>
          </xdr:cNvPr>
          <xdr:cNvGrpSpPr/>
        </xdr:nvGrpSpPr>
        <xdr:grpSpPr>
          <a:xfrm>
            <a:off x="6038974" y="1986654"/>
            <a:ext cx="1191645" cy="432000"/>
            <a:chOff x="9196387" y="4894162"/>
            <a:chExt cx="1281114" cy="432000"/>
          </a:xfrm>
        </xdr:grpSpPr>
        <xdr:sp macro="[0]!Botão_Escrita" textlink="">
          <xdr:nvSpPr>
            <xdr:cNvPr id="49" name="Retângulo 48">
              <a:extLst>
                <a:ext uri="{FF2B5EF4-FFF2-40B4-BE49-F238E27FC236}">
                  <a16:creationId xmlns:a16="http://schemas.microsoft.com/office/drawing/2014/main" xmlns="" id="{00000000-0008-0000-1A00-000031000000}"/>
                </a:ext>
              </a:extLst>
            </xdr:cNvPr>
            <xdr:cNvSpPr/>
          </xdr:nvSpPr>
          <xdr:spPr bwMode="auto">
            <a:xfrm>
              <a:off x="9401175" y="4894162"/>
              <a:ext cx="9048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escrita</a:t>
              </a:r>
            </a:p>
          </xdr:txBody>
        </xdr:sp>
        <xdr:sp macro="" textlink="">
          <xdr:nvSpPr>
            <xdr:cNvPr id="50" name="Seta: Divisa 49">
              <a:extLst>
                <a:ext uri="{FF2B5EF4-FFF2-40B4-BE49-F238E27FC236}">
                  <a16:creationId xmlns:a16="http://schemas.microsoft.com/office/drawing/2014/main" xmlns="" id="{00000000-0008-0000-1A00-000032000000}"/>
                </a:ext>
              </a:extLst>
            </xdr:cNvPr>
            <xdr:cNvSpPr/>
          </xdr:nvSpPr>
          <xdr:spPr>
            <a:xfrm>
              <a:off x="9196387" y="4900612"/>
              <a:ext cx="1281114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1" name="Agrupar 30">
            <a:extLst>
              <a:ext uri="{FF2B5EF4-FFF2-40B4-BE49-F238E27FC236}">
                <a16:creationId xmlns:a16="http://schemas.microsoft.com/office/drawing/2014/main" xmlns="" id="{00000000-0008-0000-1A00-00001F000000}"/>
              </a:ext>
            </a:extLst>
          </xdr:cNvPr>
          <xdr:cNvGrpSpPr/>
        </xdr:nvGrpSpPr>
        <xdr:grpSpPr>
          <a:xfrm>
            <a:off x="7074095" y="1986654"/>
            <a:ext cx="1529796" cy="432000"/>
            <a:chOff x="10880724" y="4894162"/>
            <a:chExt cx="1644652" cy="432000"/>
          </a:xfrm>
        </xdr:grpSpPr>
        <xdr:sp macro="[0]!Menu_suspenso_2" textlink="">
          <xdr:nvSpPr>
            <xdr:cNvPr id="47" name="Retângulo 46">
              <a:extLst>
                <a:ext uri="{FF2B5EF4-FFF2-40B4-BE49-F238E27FC236}">
                  <a16:creationId xmlns:a16="http://schemas.microsoft.com/office/drawing/2014/main" xmlns="" id="{00000000-0008-0000-1A00-00002F000000}"/>
                </a:ext>
              </a:extLst>
            </xdr:cNvPr>
            <xdr:cNvSpPr/>
          </xdr:nvSpPr>
          <xdr:spPr>
            <a:xfrm>
              <a:off x="11058525" y="4894162"/>
              <a:ext cx="1352550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gramática</a:t>
              </a:r>
            </a:p>
          </xdr:txBody>
        </xdr:sp>
        <xdr:sp macro="" textlink="">
          <xdr:nvSpPr>
            <xdr:cNvPr id="48" name="Seta: Divisa 47">
              <a:extLst>
                <a:ext uri="{FF2B5EF4-FFF2-40B4-BE49-F238E27FC236}">
                  <a16:creationId xmlns:a16="http://schemas.microsoft.com/office/drawing/2014/main" xmlns="" id="{00000000-0008-0000-1A00-000030000000}"/>
                </a:ext>
              </a:extLst>
            </xdr:cNvPr>
            <xdr:cNvSpPr/>
          </xdr:nvSpPr>
          <xdr:spPr>
            <a:xfrm>
              <a:off x="10880724" y="4900612"/>
              <a:ext cx="1644652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2" name="Agrupar 31">
            <a:extLst>
              <a:ext uri="{FF2B5EF4-FFF2-40B4-BE49-F238E27FC236}">
                <a16:creationId xmlns:a16="http://schemas.microsoft.com/office/drawing/2014/main" xmlns="" id="{00000000-0008-0000-1A00-000020000000}"/>
              </a:ext>
            </a:extLst>
          </xdr:cNvPr>
          <xdr:cNvGrpSpPr/>
        </xdr:nvGrpSpPr>
        <xdr:grpSpPr>
          <a:xfrm>
            <a:off x="8437029" y="1986654"/>
            <a:ext cx="1292056" cy="432000"/>
            <a:chOff x="12565062" y="4910137"/>
            <a:chExt cx="1389063" cy="432000"/>
          </a:xfrm>
        </xdr:grpSpPr>
        <xdr:sp macro="[0]!Botão_Sintese" textlink="">
          <xdr:nvSpPr>
            <xdr:cNvPr id="45" name="Retângulo 44">
              <a:extLst>
                <a:ext uri="{FF2B5EF4-FFF2-40B4-BE49-F238E27FC236}">
                  <a16:creationId xmlns:a16="http://schemas.microsoft.com/office/drawing/2014/main" xmlns="" id="{00000000-0008-0000-1A00-00002D000000}"/>
                </a:ext>
              </a:extLst>
            </xdr:cNvPr>
            <xdr:cNvSpPr/>
          </xdr:nvSpPr>
          <xdr:spPr bwMode="auto">
            <a:xfrm>
              <a:off x="12763500" y="4910137"/>
              <a:ext cx="10191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síntese</a:t>
              </a:r>
            </a:p>
          </xdr:txBody>
        </xdr:sp>
        <xdr:sp macro="" textlink="">
          <xdr:nvSpPr>
            <xdr:cNvPr id="46" name="Seta: Divisa 45">
              <a:extLst>
                <a:ext uri="{FF2B5EF4-FFF2-40B4-BE49-F238E27FC236}">
                  <a16:creationId xmlns:a16="http://schemas.microsoft.com/office/drawing/2014/main" xmlns="" id="{00000000-0008-0000-1A00-00002E000000}"/>
                </a:ext>
              </a:extLst>
            </xdr:cNvPr>
            <xdr:cNvSpPr/>
          </xdr:nvSpPr>
          <xdr:spPr>
            <a:xfrm>
              <a:off x="12565062" y="4910137"/>
              <a:ext cx="1389063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3" name="Agrupar 32">
            <a:extLst>
              <a:ext uri="{FF2B5EF4-FFF2-40B4-BE49-F238E27FC236}">
                <a16:creationId xmlns:a16="http://schemas.microsoft.com/office/drawing/2014/main" xmlns="" id="{00000000-0008-0000-1A00-000021000000}"/>
              </a:ext>
            </a:extLst>
          </xdr:cNvPr>
          <xdr:cNvGrpSpPr/>
        </xdr:nvGrpSpPr>
        <xdr:grpSpPr>
          <a:xfrm>
            <a:off x="3837404" y="1986654"/>
            <a:ext cx="2368522" cy="432000"/>
            <a:chOff x="6692898" y="4910136"/>
            <a:chExt cx="2546351" cy="432000"/>
          </a:xfrm>
        </xdr:grpSpPr>
        <xdr:sp macro="[0]!Menu_suspenso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xmlns="" id="{00000000-0008-0000-1A00-00002B000000}"/>
                </a:ext>
              </a:extLst>
            </xdr:cNvPr>
            <xdr:cNvSpPr/>
          </xdr:nvSpPr>
          <xdr:spPr>
            <a:xfrm>
              <a:off x="6848475" y="4910136"/>
              <a:ext cx="22002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educação</a:t>
              </a:r>
              <a:r>
                <a:rPr lang="pt-PT" sz="1400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literária</a:t>
              </a:r>
              <a:endParaRPr lang="pt-PT" sz="14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44" name="Seta: Divisa 43">
              <a:extLst>
                <a:ext uri="{FF2B5EF4-FFF2-40B4-BE49-F238E27FC236}">
                  <a16:creationId xmlns:a16="http://schemas.microsoft.com/office/drawing/2014/main" xmlns="" id="{00000000-0008-0000-1A00-00002C000000}"/>
                </a:ext>
              </a:extLst>
            </xdr:cNvPr>
            <xdr:cNvSpPr/>
          </xdr:nvSpPr>
          <xdr:spPr>
            <a:xfrm>
              <a:off x="6692898" y="4910136"/>
              <a:ext cx="2546351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4" name="Agrupar 33">
            <a:extLst>
              <a:ext uri="{FF2B5EF4-FFF2-40B4-BE49-F238E27FC236}">
                <a16:creationId xmlns:a16="http://schemas.microsoft.com/office/drawing/2014/main" xmlns="" id="{00000000-0008-0000-1A00-000022000000}"/>
              </a:ext>
            </a:extLst>
          </xdr:cNvPr>
          <xdr:cNvGrpSpPr/>
        </xdr:nvGrpSpPr>
        <xdr:grpSpPr>
          <a:xfrm>
            <a:off x="1340772" y="1988439"/>
            <a:ext cx="1464927" cy="428431"/>
            <a:chOff x="1153583" y="1546089"/>
            <a:chExt cx="1465905" cy="428431"/>
          </a:xfrm>
        </xdr:grpSpPr>
        <xdr:sp macro="[0]!Botão_Oralidade" textlink="">
          <xdr:nvSpPr>
            <xdr:cNvPr id="41" name="Retângulo 40">
              <a:extLst>
                <a:ext uri="{FF2B5EF4-FFF2-40B4-BE49-F238E27FC236}">
                  <a16:creationId xmlns:a16="http://schemas.microsoft.com/office/drawing/2014/main" xmlns="" id="{00000000-0008-0000-1A00-000029000000}"/>
                </a:ext>
              </a:extLst>
            </xdr:cNvPr>
            <xdr:cNvSpPr/>
          </xdr:nvSpPr>
          <xdr:spPr bwMode="auto">
            <a:xfrm>
              <a:off x="1304859" y="1546089"/>
              <a:ext cx="1184877" cy="42843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oralidade</a:t>
              </a:r>
            </a:p>
          </xdr:txBody>
        </xdr:sp>
        <xdr:sp macro="" textlink="">
          <xdr:nvSpPr>
            <xdr:cNvPr id="42" name="Seta: Divisa 41">
              <a:extLst>
                <a:ext uri="{FF2B5EF4-FFF2-40B4-BE49-F238E27FC236}">
                  <a16:creationId xmlns:a16="http://schemas.microsoft.com/office/drawing/2014/main" xmlns="" id="{00000000-0008-0000-1A00-00002A000000}"/>
                </a:ext>
              </a:extLst>
            </xdr:cNvPr>
            <xdr:cNvSpPr/>
          </xdr:nvSpPr>
          <xdr:spPr>
            <a:xfrm>
              <a:off x="1153583" y="1550754"/>
              <a:ext cx="1465905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5" name="Agrupar 34">
            <a:extLst>
              <a:ext uri="{FF2B5EF4-FFF2-40B4-BE49-F238E27FC236}">
                <a16:creationId xmlns:a16="http://schemas.microsoft.com/office/drawing/2014/main" xmlns="" id="{00000000-0008-0000-1A00-000023000000}"/>
              </a:ext>
            </a:extLst>
          </xdr:cNvPr>
          <xdr:cNvGrpSpPr/>
        </xdr:nvGrpSpPr>
        <xdr:grpSpPr>
          <a:xfrm>
            <a:off x="2648622" y="1986654"/>
            <a:ext cx="1348167" cy="432000"/>
            <a:chOff x="5008563" y="4910137"/>
            <a:chExt cx="1449387" cy="432000"/>
          </a:xfrm>
        </xdr:grpSpPr>
        <xdr:sp macro="[0]!Botão_Leitura" textlink="">
          <xdr:nvSpPr>
            <xdr:cNvPr id="39" name="Retângulo 38">
              <a:extLst>
                <a:ext uri="{FF2B5EF4-FFF2-40B4-BE49-F238E27FC236}">
                  <a16:creationId xmlns:a16="http://schemas.microsoft.com/office/drawing/2014/main" xmlns="" id="{00000000-0008-0000-1A00-000027000000}"/>
                </a:ext>
              </a:extLst>
            </xdr:cNvPr>
            <xdr:cNvSpPr/>
          </xdr:nvSpPr>
          <xdr:spPr bwMode="auto">
            <a:xfrm>
              <a:off x="5153603" y="4911774"/>
              <a:ext cx="1171525" cy="42872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leitura</a:t>
              </a:r>
            </a:p>
          </xdr:txBody>
        </xdr:sp>
        <xdr:sp macro="" textlink="">
          <xdr:nvSpPr>
            <xdr:cNvPr id="40" name="Seta: Divisa 39">
              <a:extLst>
                <a:ext uri="{FF2B5EF4-FFF2-40B4-BE49-F238E27FC236}">
                  <a16:creationId xmlns:a16="http://schemas.microsoft.com/office/drawing/2014/main" xmlns="" id="{00000000-0008-0000-1A00-000028000000}"/>
                </a:ext>
              </a:extLst>
            </xdr:cNvPr>
            <xdr:cNvSpPr/>
          </xdr:nvSpPr>
          <xdr:spPr>
            <a:xfrm>
              <a:off x="5008563" y="4910137"/>
              <a:ext cx="1449387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6" name="Agrupar 35">
            <a:extLst>
              <a:ext uri="{FF2B5EF4-FFF2-40B4-BE49-F238E27FC236}">
                <a16:creationId xmlns:a16="http://schemas.microsoft.com/office/drawing/2014/main" xmlns="" id="{00000000-0008-0000-1A00-000024000000}"/>
              </a:ext>
            </a:extLst>
          </xdr:cNvPr>
          <xdr:cNvGrpSpPr/>
        </xdr:nvGrpSpPr>
        <xdr:grpSpPr>
          <a:xfrm>
            <a:off x="333367" y="1726404"/>
            <a:ext cx="951864" cy="952500"/>
            <a:chOff x="169333" y="1301750"/>
            <a:chExt cx="952500" cy="952500"/>
          </a:xfrm>
        </xdr:grpSpPr>
        <xdr:pic macro="[0]!Botao_Entrada">
          <xdr:nvPicPr>
            <xdr:cNvPr id="37" name="Imagem 36">
              <a:extLst>
                <a:ext uri="{FF2B5EF4-FFF2-40B4-BE49-F238E27FC236}">
                  <a16:creationId xmlns:a16="http://schemas.microsoft.com/office/drawing/2014/main" xmlns="" id="{00000000-0008-0000-1A00-00002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44604" y="1428747"/>
              <a:ext cx="801958" cy="645584"/>
            </a:xfrm>
            <a:prstGeom prst="rect">
              <a:avLst/>
            </a:prstGeom>
          </xdr:spPr>
        </xdr:pic>
        <xdr:sp macro="[0]!Botao_Entrada" textlink="">
          <xdr:nvSpPr>
            <xdr:cNvPr id="38" name="Oval 37">
              <a:extLst>
                <a:ext uri="{FF2B5EF4-FFF2-40B4-BE49-F238E27FC236}">
                  <a16:creationId xmlns:a16="http://schemas.microsoft.com/office/drawing/2014/main" xmlns="" id="{00000000-0008-0000-1A00-000026000000}"/>
                </a:ext>
              </a:extLst>
            </xdr:cNvPr>
            <xdr:cNvSpPr/>
          </xdr:nvSpPr>
          <xdr:spPr>
            <a:xfrm>
              <a:off x="169333" y="1301750"/>
              <a:ext cx="952500" cy="952500"/>
            </a:xfrm>
            <a:prstGeom prst="ellipse">
              <a:avLst/>
            </a:prstGeom>
            <a:noFill/>
            <a:ln w="9525" cap="flat" cmpd="sng" algn="ctr">
              <a:solidFill>
                <a:schemeClr val="accent2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2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/>
            </a:p>
          </xdr:txBody>
        </xdr:sp>
      </xdr:grpSp>
    </xdr:grpSp>
    <xdr:clientData/>
  </xdr:twoCellAnchor>
  <xdr:twoCellAnchor>
    <xdr:from>
      <xdr:col>5</xdr:col>
      <xdr:colOff>18393</xdr:colOff>
      <xdr:row>2</xdr:row>
      <xdr:rowOff>91320</xdr:rowOff>
    </xdr:from>
    <xdr:to>
      <xdr:col>13</xdr:col>
      <xdr:colOff>0</xdr:colOff>
      <xdr:row>4</xdr:row>
      <xdr:rowOff>140914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xmlns="" id="{00000000-0008-0000-1A00-000033000000}"/>
            </a:ext>
          </a:extLst>
        </xdr:cNvPr>
        <xdr:cNvGrpSpPr/>
      </xdr:nvGrpSpPr>
      <xdr:grpSpPr>
        <a:xfrm>
          <a:off x="2723493" y="853320"/>
          <a:ext cx="3029607" cy="557594"/>
          <a:chOff x="7206593" y="5603120"/>
          <a:chExt cx="3029607" cy="557594"/>
        </a:xfrm>
      </xdr:grpSpPr>
      <xdr:sp macro="[0]!Botao_RGFEV" textlink="">
        <xdr:nvSpPr>
          <xdr:cNvPr id="52" name="Seta: Pentágono 51">
            <a:extLst>
              <a:ext uri="{FF2B5EF4-FFF2-40B4-BE49-F238E27FC236}">
                <a16:creationId xmlns:a16="http://schemas.microsoft.com/office/drawing/2014/main" xmlns="" id="{00000000-0008-0000-1A00-000034000000}"/>
              </a:ext>
            </a:extLst>
          </xdr:cNvPr>
          <xdr:cNvSpPr/>
        </xdr:nvSpPr>
        <xdr:spPr>
          <a:xfrm>
            <a:off x="7206594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Fev</a:t>
            </a:r>
          </a:p>
        </xdr:txBody>
      </xdr:sp>
      <xdr:sp macro="[0]!Botao_RGMAR" textlink="">
        <xdr:nvSpPr>
          <xdr:cNvPr id="53" name="Seta: Pentágono 52">
            <a:extLst>
              <a:ext uri="{FF2B5EF4-FFF2-40B4-BE49-F238E27FC236}">
                <a16:creationId xmlns:a16="http://schemas.microsoft.com/office/drawing/2014/main" xmlns="" id="{00000000-0008-0000-1A00-000035000000}"/>
              </a:ext>
            </a:extLst>
          </xdr:cNvPr>
          <xdr:cNvSpPr/>
        </xdr:nvSpPr>
        <xdr:spPr>
          <a:xfrm>
            <a:off x="7788976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Mar</a:t>
            </a:r>
          </a:p>
        </xdr:txBody>
      </xdr:sp>
      <xdr:sp macro="[0]!Botao_RGABR" textlink="">
        <xdr:nvSpPr>
          <xdr:cNvPr id="54" name="Seta: Pentágono 53">
            <a:extLst>
              <a:ext uri="{FF2B5EF4-FFF2-40B4-BE49-F238E27FC236}">
                <a16:creationId xmlns:a16="http://schemas.microsoft.com/office/drawing/2014/main" xmlns="" id="{00000000-0008-0000-1A00-000036000000}"/>
              </a:ext>
            </a:extLst>
          </xdr:cNvPr>
          <xdr:cNvSpPr/>
        </xdr:nvSpPr>
        <xdr:spPr>
          <a:xfrm>
            <a:off x="8371358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Abr</a:t>
            </a:r>
          </a:p>
        </xdr:txBody>
      </xdr:sp>
      <xdr:sp macro="[0]!Botao_RGMAI" textlink="">
        <xdr:nvSpPr>
          <xdr:cNvPr id="55" name="Seta: Pentágono 54">
            <a:extLst>
              <a:ext uri="{FF2B5EF4-FFF2-40B4-BE49-F238E27FC236}">
                <a16:creationId xmlns:a16="http://schemas.microsoft.com/office/drawing/2014/main" xmlns="" id="{00000000-0008-0000-1A00-000037000000}"/>
              </a:ext>
            </a:extLst>
          </xdr:cNvPr>
          <xdr:cNvSpPr/>
        </xdr:nvSpPr>
        <xdr:spPr>
          <a:xfrm>
            <a:off x="8953740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Mai</a:t>
            </a:r>
          </a:p>
        </xdr:txBody>
      </xdr:sp>
      <xdr:sp macro="[0]!Botao_RGJUN" textlink="">
        <xdr:nvSpPr>
          <xdr:cNvPr id="56" name="Seta: Pentágono 55">
            <a:extLst>
              <a:ext uri="{FF2B5EF4-FFF2-40B4-BE49-F238E27FC236}">
                <a16:creationId xmlns:a16="http://schemas.microsoft.com/office/drawing/2014/main" xmlns="" id="{00000000-0008-0000-1A00-000038000000}"/>
              </a:ext>
            </a:extLst>
          </xdr:cNvPr>
          <xdr:cNvSpPr/>
        </xdr:nvSpPr>
        <xdr:spPr>
          <a:xfrm>
            <a:off x="9536122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Jun</a:t>
            </a:r>
          </a:p>
        </xdr:txBody>
      </xdr:sp>
      <xdr:sp macro="[0]!Botao_RGSET" textlink="">
        <xdr:nvSpPr>
          <xdr:cNvPr id="57" name="Seta: Pentágono 56">
            <a:extLst>
              <a:ext uri="{FF2B5EF4-FFF2-40B4-BE49-F238E27FC236}">
                <a16:creationId xmlns:a16="http://schemas.microsoft.com/office/drawing/2014/main" xmlns="" id="{00000000-0008-0000-1A00-000039000000}"/>
              </a:ext>
            </a:extLst>
          </xdr:cNvPr>
          <xdr:cNvSpPr/>
        </xdr:nvSpPr>
        <xdr:spPr>
          <a:xfrm>
            <a:off x="7206593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Set</a:t>
            </a:r>
          </a:p>
        </xdr:txBody>
      </xdr:sp>
      <xdr:sp macro="[0]!Botao_RGOUT" textlink="">
        <xdr:nvSpPr>
          <xdr:cNvPr id="58" name="Seta: Pentágono 57">
            <a:extLst>
              <a:ext uri="{FF2B5EF4-FFF2-40B4-BE49-F238E27FC236}">
                <a16:creationId xmlns:a16="http://schemas.microsoft.com/office/drawing/2014/main" xmlns="" id="{00000000-0008-0000-1A00-00003A000000}"/>
              </a:ext>
            </a:extLst>
          </xdr:cNvPr>
          <xdr:cNvSpPr/>
        </xdr:nvSpPr>
        <xdr:spPr>
          <a:xfrm>
            <a:off x="7788976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Out</a:t>
            </a:r>
          </a:p>
        </xdr:txBody>
      </xdr:sp>
      <xdr:sp macro="[0]!Botao_RGNOV" textlink="">
        <xdr:nvSpPr>
          <xdr:cNvPr id="59" name="Seta: Pentágono 58">
            <a:extLst>
              <a:ext uri="{FF2B5EF4-FFF2-40B4-BE49-F238E27FC236}">
                <a16:creationId xmlns:a16="http://schemas.microsoft.com/office/drawing/2014/main" xmlns="" id="{00000000-0008-0000-1A00-00003B000000}"/>
              </a:ext>
            </a:extLst>
          </xdr:cNvPr>
          <xdr:cNvSpPr/>
        </xdr:nvSpPr>
        <xdr:spPr>
          <a:xfrm>
            <a:off x="8371358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Nov</a:t>
            </a:r>
          </a:p>
        </xdr:txBody>
      </xdr:sp>
      <xdr:sp macro="[0]!Botao_RGDEZ" textlink="">
        <xdr:nvSpPr>
          <xdr:cNvPr id="60" name="Seta: Pentágono 59">
            <a:extLst>
              <a:ext uri="{FF2B5EF4-FFF2-40B4-BE49-F238E27FC236}">
                <a16:creationId xmlns:a16="http://schemas.microsoft.com/office/drawing/2014/main" xmlns="" id="{00000000-0008-0000-1A00-00003C000000}"/>
              </a:ext>
            </a:extLst>
          </xdr:cNvPr>
          <xdr:cNvSpPr/>
        </xdr:nvSpPr>
        <xdr:spPr>
          <a:xfrm>
            <a:off x="8953740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Dez</a:t>
            </a:r>
          </a:p>
        </xdr:txBody>
      </xdr:sp>
      <xdr:sp macro="[0]!Botao_RGJAN" textlink="">
        <xdr:nvSpPr>
          <xdr:cNvPr id="61" name="Seta: Pentágono 60">
            <a:extLst>
              <a:ext uri="{FF2B5EF4-FFF2-40B4-BE49-F238E27FC236}">
                <a16:creationId xmlns:a16="http://schemas.microsoft.com/office/drawing/2014/main" xmlns="" id="{00000000-0008-0000-1A00-00003D000000}"/>
              </a:ext>
            </a:extLst>
          </xdr:cNvPr>
          <xdr:cNvSpPr/>
        </xdr:nvSpPr>
        <xdr:spPr>
          <a:xfrm>
            <a:off x="9536121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Jan</a:t>
            </a: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8</xdr:row>
      <xdr:rowOff>0</xdr:rowOff>
    </xdr:from>
    <xdr:ext cx="0" cy="1350889"/>
    <xdr:pic>
      <xdr:nvPicPr>
        <xdr:cNvPr id="2" name="Imagem 1">
          <a:extLst>
            <a:ext uri="{FF2B5EF4-FFF2-40B4-BE49-F238E27FC236}">
              <a16:creationId xmlns:a16="http://schemas.microsoft.com/office/drawing/2014/main" xmlns="" id="{00000000-0008-0000-1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2590800"/>
          <a:ext cx="0" cy="1350889"/>
        </a:xfrm>
        <a:prstGeom prst="rect">
          <a:avLst/>
        </a:prstGeom>
      </xdr:spPr>
    </xdr:pic>
    <xdr:clientData/>
  </xdr:oneCellAnchor>
  <xdr:oneCellAnchor>
    <xdr:from>
      <xdr:col>0</xdr:col>
      <xdr:colOff>177268</xdr:colOff>
      <xdr:row>8</xdr:row>
      <xdr:rowOff>0</xdr:rowOff>
    </xdr:from>
    <xdr:ext cx="0" cy="1507598"/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1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268" y="2590800"/>
          <a:ext cx="0" cy="1507598"/>
        </a:xfrm>
        <a:prstGeom prst="rect">
          <a:avLst/>
        </a:prstGeom>
      </xdr:spPr>
    </xdr:pic>
    <xdr:clientData/>
  </xdr:oneCellAnchor>
  <xdr:oneCellAnchor>
    <xdr:from>
      <xdr:col>4</xdr:col>
      <xdr:colOff>0</xdr:colOff>
      <xdr:row>8</xdr:row>
      <xdr:rowOff>0</xdr:rowOff>
    </xdr:from>
    <xdr:ext cx="0" cy="452437"/>
    <xdr:sp macro="" textlink="">
      <xdr:nvSpPr>
        <xdr:cNvPr id="4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1B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2324100" y="2590800"/>
          <a:ext cx="0" cy="4524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</xdr:col>
      <xdr:colOff>0</xdr:colOff>
      <xdr:row>8</xdr:row>
      <xdr:rowOff>0</xdr:rowOff>
    </xdr:from>
    <xdr:ext cx="0" cy="452438"/>
    <xdr:sp macro="" textlink="">
      <xdr:nvSpPr>
        <xdr:cNvPr id="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1B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2324100" y="2590800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30</xdr:col>
      <xdr:colOff>119063</xdr:colOff>
      <xdr:row>12</xdr:row>
      <xdr:rowOff>83344</xdr:rowOff>
    </xdr:from>
    <xdr:ext cx="0" cy="452437"/>
    <xdr:sp macro="" textlink="">
      <xdr:nvSpPr>
        <xdr:cNvPr id="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B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12349163" y="3931444"/>
          <a:ext cx="0" cy="4524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1</xdr:col>
      <xdr:colOff>81647</xdr:colOff>
      <xdr:row>0</xdr:row>
      <xdr:rowOff>27214</xdr:rowOff>
    </xdr:from>
    <xdr:to>
      <xdr:col>19</xdr:col>
      <xdr:colOff>150326</xdr:colOff>
      <xdr:row>2</xdr:row>
      <xdr:rowOff>94791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xmlns="" id="{00000000-0008-0000-1B00-00001D000000}"/>
            </a:ext>
          </a:extLst>
        </xdr:cNvPr>
        <xdr:cNvGrpSpPr>
          <a:grpSpLocks noChangeAspect="1"/>
        </xdr:cNvGrpSpPr>
      </xdr:nvGrpSpPr>
      <xdr:grpSpPr>
        <a:xfrm>
          <a:off x="259447" y="27214"/>
          <a:ext cx="7929979" cy="829577"/>
          <a:chOff x="333367" y="1726404"/>
          <a:chExt cx="9395718" cy="952500"/>
        </a:xfrm>
      </xdr:grpSpPr>
      <xdr:grpSp>
        <xdr:nvGrpSpPr>
          <xdr:cNvPr id="30" name="Agrupar 29">
            <a:extLst>
              <a:ext uri="{FF2B5EF4-FFF2-40B4-BE49-F238E27FC236}">
                <a16:creationId xmlns:a16="http://schemas.microsoft.com/office/drawing/2014/main" xmlns="" id="{00000000-0008-0000-1B00-00001E000000}"/>
              </a:ext>
            </a:extLst>
          </xdr:cNvPr>
          <xdr:cNvGrpSpPr/>
        </xdr:nvGrpSpPr>
        <xdr:grpSpPr>
          <a:xfrm>
            <a:off x="6038974" y="1986654"/>
            <a:ext cx="1191645" cy="432000"/>
            <a:chOff x="9196387" y="4894162"/>
            <a:chExt cx="1281114" cy="432000"/>
          </a:xfrm>
        </xdr:grpSpPr>
        <xdr:sp macro="[0]!Botão_Escrita" textlink="">
          <xdr:nvSpPr>
            <xdr:cNvPr id="49" name="Retângulo 48">
              <a:extLst>
                <a:ext uri="{FF2B5EF4-FFF2-40B4-BE49-F238E27FC236}">
                  <a16:creationId xmlns:a16="http://schemas.microsoft.com/office/drawing/2014/main" xmlns="" id="{00000000-0008-0000-1B00-000031000000}"/>
                </a:ext>
              </a:extLst>
            </xdr:cNvPr>
            <xdr:cNvSpPr/>
          </xdr:nvSpPr>
          <xdr:spPr bwMode="auto">
            <a:xfrm>
              <a:off x="9401175" y="4894162"/>
              <a:ext cx="9048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escrita</a:t>
              </a:r>
            </a:p>
          </xdr:txBody>
        </xdr:sp>
        <xdr:sp macro="" textlink="">
          <xdr:nvSpPr>
            <xdr:cNvPr id="50" name="Seta: Divisa 49">
              <a:extLst>
                <a:ext uri="{FF2B5EF4-FFF2-40B4-BE49-F238E27FC236}">
                  <a16:creationId xmlns:a16="http://schemas.microsoft.com/office/drawing/2014/main" xmlns="" id="{00000000-0008-0000-1B00-000032000000}"/>
                </a:ext>
              </a:extLst>
            </xdr:cNvPr>
            <xdr:cNvSpPr/>
          </xdr:nvSpPr>
          <xdr:spPr>
            <a:xfrm>
              <a:off x="9196387" y="4900612"/>
              <a:ext cx="1281114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1" name="Agrupar 30">
            <a:extLst>
              <a:ext uri="{FF2B5EF4-FFF2-40B4-BE49-F238E27FC236}">
                <a16:creationId xmlns:a16="http://schemas.microsoft.com/office/drawing/2014/main" xmlns="" id="{00000000-0008-0000-1B00-00001F000000}"/>
              </a:ext>
            </a:extLst>
          </xdr:cNvPr>
          <xdr:cNvGrpSpPr/>
        </xdr:nvGrpSpPr>
        <xdr:grpSpPr>
          <a:xfrm>
            <a:off x="7074095" y="1986654"/>
            <a:ext cx="1529796" cy="432000"/>
            <a:chOff x="10880724" y="4894162"/>
            <a:chExt cx="1644652" cy="432000"/>
          </a:xfrm>
        </xdr:grpSpPr>
        <xdr:sp macro="[0]!Menu_suspenso_2" textlink="">
          <xdr:nvSpPr>
            <xdr:cNvPr id="47" name="Retângulo 46">
              <a:extLst>
                <a:ext uri="{FF2B5EF4-FFF2-40B4-BE49-F238E27FC236}">
                  <a16:creationId xmlns:a16="http://schemas.microsoft.com/office/drawing/2014/main" xmlns="" id="{00000000-0008-0000-1B00-00002F000000}"/>
                </a:ext>
              </a:extLst>
            </xdr:cNvPr>
            <xdr:cNvSpPr/>
          </xdr:nvSpPr>
          <xdr:spPr>
            <a:xfrm>
              <a:off x="11058525" y="4894162"/>
              <a:ext cx="1352550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gramática</a:t>
              </a:r>
            </a:p>
          </xdr:txBody>
        </xdr:sp>
        <xdr:sp macro="" textlink="">
          <xdr:nvSpPr>
            <xdr:cNvPr id="48" name="Seta: Divisa 47">
              <a:extLst>
                <a:ext uri="{FF2B5EF4-FFF2-40B4-BE49-F238E27FC236}">
                  <a16:creationId xmlns:a16="http://schemas.microsoft.com/office/drawing/2014/main" xmlns="" id="{00000000-0008-0000-1B00-000030000000}"/>
                </a:ext>
              </a:extLst>
            </xdr:cNvPr>
            <xdr:cNvSpPr/>
          </xdr:nvSpPr>
          <xdr:spPr>
            <a:xfrm>
              <a:off x="10880724" y="4900612"/>
              <a:ext cx="1644652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2" name="Agrupar 31">
            <a:extLst>
              <a:ext uri="{FF2B5EF4-FFF2-40B4-BE49-F238E27FC236}">
                <a16:creationId xmlns:a16="http://schemas.microsoft.com/office/drawing/2014/main" xmlns="" id="{00000000-0008-0000-1B00-000020000000}"/>
              </a:ext>
            </a:extLst>
          </xdr:cNvPr>
          <xdr:cNvGrpSpPr/>
        </xdr:nvGrpSpPr>
        <xdr:grpSpPr>
          <a:xfrm>
            <a:off x="8437029" y="1986654"/>
            <a:ext cx="1292056" cy="432000"/>
            <a:chOff x="12565062" y="4910137"/>
            <a:chExt cx="1389063" cy="432000"/>
          </a:xfrm>
        </xdr:grpSpPr>
        <xdr:sp macro="[0]!Botão_Sintese" textlink="">
          <xdr:nvSpPr>
            <xdr:cNvPr id="45" name="Retângulo 44">
              <a:extLst>
                <a:ext uri="{FF2B5EF4-FFF2-40B4-BE49-F238E27FC236}">
                  <a16:creationId xmlns:a16="http://schemas.microsoft.com/office/drawing/2014/main" xmlns="" id="{00000000-0008-0000-1B00-00002D000000}"/>
                </a:ext>
              </a:extLst>
            </xdr:cNvPr>
            <xdr:cNvSpPr/>
          </xdr:nvSpPr>
          <xdr:spPr bwMode="auto">
            <a:xfrm>
              <a:off x="12763500" y="4910137"/>
              <a:ext cx="10191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síntese</a:t>
              </a:r>
            </a:p>
          </xdr:txBody>
        </xdr:sp>
        <xdr:sp macro="" textlink="">
          <xdr:nvSpPr>
            <xdr:cNvPr id="46" name="Seta: Divisa 45">
              <a:extLst>
                <a:ext uri="{FF2B5EF4-FFF2-40B4-BE49-F238E27FC236}">
                  <a16:creationId xmlns:a16="http://schemas.microsoft.com/office/drawing/2014/main" xmlns="" id="{00000000-0008-0000-1B00-00002E000000}"/>
                </a:ext>
              </a:extLst>
            </xdr:cNvPr>
            <xdr:cNvSpPr/>
          </xdr:nvSpPr>
          <xdr:spPr>
            <a:xfrm>
              <a:off x="12565062" y="4910137"/>
              <a:ext cx="1389063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3" name="Agrupar 32">
            <a:extLst>
              <a:ext uri="{FF2B5EF4-FFF2-40B4-BE49-F238E27FC236}">
                <a16:creationId xmlns:a16="http://schemas.microsoft.com/office/drawing/2014/main" xmlns="" id="{00000000-0008-0000-1B00-000021000000}"/>
              </a:ext>
            </a:extLst>
          </xdr:cNvPr>
          <xdr:cNvGrpSpPr/>
        </xdr:nvGrpSpPr>
        <xdr:grpSpPr>
          <a:xfrm>
            <a:off x="3837404" y="1986654"/>
            <a:ext cx="2368522" cy="432000"/>
            <a:chOff x="6692898" y="4910136"/>
            <a:chExt cx="2546351" cy="432000"/>
          </a:xfrm>
        </xdr:grpSpPr>
        <xdr:sp macro="[0]!Menu_suspenso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xmlns="" id="{00000000-0008-0000-1B00-00002B000000}"/>
                </a:ext>
              </a:extLst>
            </xdr:cNvPr>
            <xdr:cNvSpPr/>
          </xdr:nvSpPr>
          <xdr:spPr>
            <a:xfrm>
              <a:off x="6848475" y="4910136"/>
              <a:ext cx="22002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educação</a:t>
              </a:r>
              <a:r>
                <a:rPr lang="pt-PT" sz="1400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literária</a:t>
              </a:r>
              <a:endParaRPr lang="pt-PT" sz="14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44" name="Seta: Divisa 43">
              <a:extLst>
                <a:ext uri="{FF2B5EF4-FFF2-40B4-BE49-F238E27FC236}">
                  <a16:creationId xmlns:a16="http://schemas.microsoft.com/office/drawing/2014/main" xmlns="" id="{00000000-0008-0000-1B00-00002C000000}"/>
                </a:ext>
              </a:extLst>
            </xdr:cNvPr>
            <xdr:cNvSpPr/>
          </xdr:nvSpPr>
          <xdr:spPr>
            <a:xfrm>
              <a:off x="6692898" y="4910136"/>
              <a:ext cx="2546351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4" name="Agrupar 33">
            <a:extLst>
              <a:ext uri="{FF2B5EF4-FFF2-40B4-BE49-F238E27FC236}">
                <a16:creationId xmlns:a16="http://schemas.microsoft.com/office/drawing/2014/main" xmlns="" id="{00000000-0008-0000-1B00-000022000000}"/>
              </a:ext>
            </a:extLst>
          </xdr:cNvPr>
          <xdr:cNvGrpSpPr/>
        </xdr:nvGrpSpPr>
        <xdr:grpSpPr>
          <a:xfrm>
            <a:off x="1340772" y="1988439"/>
            <a:ext cx="1464927" cy="428431"/>
            <a:chOff x="1153583" y="1546089"/>
            <a:chExt cx="1465905" cy="428431"/>
          </a:xfrm>
        </xdr:grpSpPr>
        <xdr:sp macro="[0]!Botão_Oralidade" textlink="">
          <xdr:nvSpPr>
            <xdr:cNvPr id="41" name="Retângulo 40">
              <a:extLst>
                <a:ext uri="{FF2B5EF4-FFF2-40B4-BE49-F238E27FC236}">
                  <a16:creationId xmlns:a16="http://schemas.microsoft.com/office/drawing/2014/main" xmlns="" id="{00000000-0008-0000-1B00-000029000000}"/>
                </a:ext>
              </a:extLst>
            </xdr:cNvPr>
            <xdr:cNvSpPr/>
          </xdr:nvSpPr>
          <xdr:spPr bwMode="auto">
            <a:xfrm>
              <a:off x="1304859" y="1546089"/>
              <a:ext cx="1184877" cy="42843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oralidade</a:t>
              </a:r>
            </a:p>
          </xdr:txBody>
        </xdr:sp>
        <xdr:sp macro="" textlink="">
          <xdr:nvSpPr>
            <xdr:cNvPr id="42" name="Seta: Divisa 41">
              <a:extLst>
                <a:ext uri="{FF2B5EF4-FFF2-40B4-BE49-F238E27FC236}">
                  <a16:creationId xmlns:a16="http://schemas.microsoft.com/office/drawing/2014/main" xmlns="" id="{00000000-0008-0000-1B00-00002A000000}"/>
                </a:ext>
              </a:extLst>
            </xdr:cNvPr>
            <xdr:cNvSpPr/>
          </xdr:nvSpPr>
          <xdr:spPr>
            <a:xfrm>
              <a:off x="1153583" y="1550754"/>
              <a:ext cx="1465905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5" name="Agrupar 34">
            <a:extLst>
              <a:ext uri="{FF2B5EF4-FFF2-40B4-BE49-F238E27FC236}">
                <a16:creationId xmlns:a16="http://schemas.microsoft.com/office/drawing/2014/main" xmlns="" id="{00000000-0008-0000-1B00-000023000000}"/>
              </a:ext>
            </a:extLst>
          </xdr:cNvPr>
          <xdr:cNvGrpSpPr/>
        </xdr:nvGrpSpPr>
        <xdr:grpSpPr>
          <a:xfrm>
            <a:off x="2648622" y="1986654"/>
            <a:ext cx="1348167" cy="432000"/>
            <a:chOff x="5008563" y="4910137"/>
            <a:chExt cx="1449387" cy="432000"/>
          </a:xfrm>
        </xdr:grpSpPr>
        <xdr:sp macro="[0]!Botão_Leitura" textlink="">
          <xdr:nvSpPr>
            <xdr:cNvPr id="39" name="Retângulo 38">
              <a:extLst>
                <a:ext uri="{FF2B5EF4-FFF2-40B4-BE49-F238E27FC236}">
                  <a16:creationId xmlns:a16="http://schemas.microsoft.com/office/drawing/2014/main" xmlns="" id="{00000000-0008-0000-1B00-000027000000}"/>
                </a:ext>
              </a:extLst>
            </xdr:cNvPr>
            <xdr:cNvSpPr/>
          </xdr:nvSpPr>
          <xdr:spPr bwMode="auto">
            <a:xfrm>
              <a:off x="5153603" y="4911774"/>
              <a:ext cx="1171525" cy="42872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leitura</a:t>
              </a:r>
            </a:p>
          </xdr:txBody>
        </xdr:sp>
        <xdr:sp macro="" textlink="">
          <xdr:nvSpPr>
            <xdr:cNvPr id="40" name="Seta: Divisa 39">
              <a:extLst>
                <a:ext uri="{FF2B5EF4-FFF2-40B4-BE49-F238E27FC236}">
                  <a16:creationId xmlns:a16="http://schemas.microsoft.com/office/drawing/2014/main" xmlns="" id="{00000000-0008-0000-1B00-000028000000}"/>
                </a:ext>
              </a:extLst>
            </xdr:cNvPr>
            <xdr:cNvSpPr/>
          </xdr:nvSpPr>
          <xdr:spPr>
            <a:xfrm>
              <a:off x="5008563" y="4910137"/>
              <a:ext cx="1449387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6" name="Agrupar 35">
            <a:extLst>
              <a:ext uri="{FF2B5EF4-FFF2-40B4-BE49-F238E27FC236}">
                <a16:creationId xmlns:a16="http://schemas.microsoft.com/office/drawing/2014/main" xmlns="" id="{00000000-0008-0000-1B00-000024000000}"/>
              </a:ext>
            </a:extLst>
          </xdr:cNvPr>
          <xdr:cNvGrpSpPr/>
        </xdr:nvGrpSpPr>
        <xdr:grpSpPr>
          <a:xfrm>
            <a:off x="333367" y="1726404"/>
            <a:ext cx="951864" cy="952500"/>
            <a:chOff x="169333" y="1301750"/>
            <a:chExt cx="952500" cy="952500"/>
          </a:xfrm>
        </xdr:grpSpPr>
        <xdr:pic macro="[0]!Botao_Entrada">
          <xdr:nvPicPr>
            <xdr:cNvPr id="37" name="Imagem 36">
              <a:extLst>
                <a:ext uri="{FF2B5EF4-FFF2-40B4-BE49-F238E27FC236}">
                  <a16:creationId xmlns:a16="http://schemas.microsoft.com/office/drawing/2014/main" xmlns="" id="{00000000-0008-0000-1B00-00002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44604" y="1428747"/>
              <a:ext cx="801958" cy="645584"/>
            </a:xfrm>
            <a:prstGeom prst="rect">
              <a:avLst/>
            </a:prstGeom>
          </xdr:spPr>
        </xdr:pic>
        <xdr:sp macro="[0]!Botao_Entrada" textlink="">
          <xdr:nvSpPr>
            <xdr:cNvPr id="38" name="Oval 37">
              <a:extLst>
                <a:ext uri="{FF2B5EF4-FFF2-40B4-BE49-F238E27FC236}">
                  <a16:creationId xmlns:a16="http://schemas.microsoft.com/office/drawing/2014/main" xmlns="" id="{00000000-0008-0000-1B00-000026000000}"/>
                </a:ext>
              </a:extLst>
            </xdr:cNvPr>
            <xdr:cNvSpPr/>
          </xdr:nvSpPr>
          <xdr:spPr>
            <a:xfrm>
              <a:off x="169333" y="1301750"/>
              <a:ext cx="952500" cy="952500"/>
            </a:xfrm>
            <a:prstGeom prst="ellipse">
              <a:avLst/>
            </a:prstGeom>
            <a:noFill/>
            <a:ln w="9525" cap="flat" cmpd="sng" algn="ctr">
              <a:solidFill>
                <a:schemeClr val="accent2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2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/>
            </a:p>
          </xdr:txBody>
        </xdr:sp>
      </xdr:grpSp>
    </xdr:grpSp>
    <xdr:clientData/>
  </xdr:twoCellAnchor>
  <xdr:twoCellAnchor>
    <xdr:from>
      <xdr:col>5</xdr:col>
      <xdr:colOff>18393</xdr:colOff>
      <xdr:row>2</xdr:row>
      <xdr:rowOff>91320</xdr:rowOff>
    </xdr:from>
    <xdr:to>
      <xdr:col>13</xdr:col>
      <xdr:colOff>0</xdr:colOff>
      <xdr:row>4</xdr:row>
      <xdr:rowOff>140914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xmlns="" id="{00000000-0008-0000-1B00-000033000000}"/>
            </a:ext>
          </a:extLst>
        </xdr:cNvPr>
        <xdr:cNvGrpSpPr/>
      </xdr:nvGrpSpPr>
      <xdr:grpSpPr>
        <a:xfrm>
          <a:off x="2723493" y="853320"/>
          <a:ext cx="3029607" cy="557594"/>
          <a:chOff x="7206593" y="5603120"/>
          <a:chExt cx="3029607" cy="557594"/>
        </a:xfrm>
      </xdr:grpSpPr>
      <xdr:sp macro="[0]!Botao_RGFEV" textlink="">
        <xdr:nvSpPr>
          <xdr:cNvPr id="52" name="Seta: Pentágono 51">
            <a:extLst>
              <a:ext uri="{FF2B5EF4-FFF2-40B4-BE49-F238E27FC236}">
                <a16:creationId xmlns:a16="http://schemas.microsoft.com/office/drawing/2014/main" xmlns="" id="{00000000-0008-0000-1B00-000034000000}"/>
              </a:ext>
            </a:extLst>
          </xdr:cNvPr>
          <xdr:cNvSpPr/>
        </xdr:nvSpPr>
        <xdr:spPr>
          <a:xfrm>
            <a:off x="7206594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Fev</a:t>
            </a:r>
          </a:p>
        </xdr:txBody>
      </xdr:sp>
      <xdr:sp macro="[0]!Botao_RGMAR" textlink="">
        <xdr:nvSpPr>
          <xdr:cNvPr id="53" name="Seta: Pentágono 52">
            <a:extLst>
              <a:ext uri="{FF2B5EF4-FFF2-40B4-BE49-F238E27FC236}">
                <a16:creationId xmlns:a16="http://schemas.microsoft.com/office/drawing/2014/main" xmlns="" id="{00000000-0008-0000-1B00-000035000000}"/>
              </a:ext>
            </a:extLst>
          </xdr:cNvPr>
          <xdr:cNvSpPr/>
        </xdr:nvSpPr>
        <xdr:spPr>
          <a:xfrm>
            <a:off x="7788976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Mar</a:t>
            </a:r>
          </a:p>
        </xdr:txBody>
      </xdr:sp>
      <xdr:sp macro="[0]!Botao_RGABR" textlink="">
        <xdr:nvSpPr>
          <xdr:cNvPr id="54" name="Seta: Pentágono 53">
            <a:extLst>
              <a:ext uri="{FF2B5EF4-FFF2-40B4-BE49-F238E27FC236}">
                <a16:creationId xmlns:a16="http://schemas.microsoft.com/office/drawing/2014/main" xmlns="" id="{00000000-0008-0000-1B00-000036000000}"/>
              </a:ext>
            </a:extLst>
          </xdr:cNvPr>
          <xdr:cNvSpPr/>
        </xdr:nvSpPr>
        <xdr:spPr>
          <a:xfrm>
            <a:off x="8371358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Abr</a:t>
            </a:r>
          </a:p>
        </xdr:txBody>
      </xdr:sp>
      <xdr:sp macro="[0]!Botao_RGMAI" textlink="">
        <xdr:nvSpPr>
          <xdr:cNvPr id="55" name="Seta: Pentágono 54">
            <a:extLst>
              <a:ext uri="{FF2B5EF4-FFF2-40B4-BE49-F238E27FC236}">
                <a16:creationId xmlns:a16="http://schemas.microsoft.com/office/drawing/2014/main" xmlns="" id="{00000000-0008-0000-1B00-000037000000}"/>
              </a:ext>
            </a:extLst>
          </xdr:cNvPr>
          <xdr:cNvSpPr/>
        </xdr:nvSpPr>
        <xdr:spPr>
          <a:xfrm>
            <a:off x="8953740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Mai</a:t>
            </a:r>
          </a:p>
        </xdr:txBody>
      </xdr:sp>
      <xdr:sp macro="[0]!Botao_RGJUN" textlink="">
        <xdr:nvSpPr>
          <xdr:cNvPr id="56" name="Seta: Pentágono 55">
            <a:extLst>
              <a:ext uri="{FF2B5EF4-FFF2-40B4-BE49-F238E27FC236}">
                <a16:creationId xmlns:a16="http://schemas.microsoft.com/office/drawing/2014/main" xmlns="" id="{00000000-0008-0000-1B00-000038000000}"/>
              </a:ext>
            </a:extLst>
          </xdr:cNvPr>
          <xdr:cNvSpPr/>
        </xdr:nvSpPr>
        <xdr:spPr>
          <a:xfrm>
            <a:off x="9536122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Jun</a:t>
            </a:r>
          </a:p>
        </xdr:txBody>
      </xdr:sp>
      <xdr:sp macro="[0]!Botao_RGSET" textlink="">
        <xdr:nvSpPr>
          <xdr:cNvPr id="57" name="Seta: Pentágono 56">
            <a:extLst>
              <a:ext uri="{FF2B5EF4-FFF2-40B4-BE49-F238E27FC236}">
                <a16:creationId xmlns:a16="http://schemas.microsoft.com/office/drawing/2014/main" xmlns="" id="{00000000-0008-0000-1B00-000039000000}"/>
              </a:ext>
            </a:extLst>
          </xdr:cNvPr>
          <xdr:cNvSpPr/>
        </xdr:nvSpPr>
        <xdr:spPr>
          <a:xfrm>
            <a:off x="7206593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Set</a:t>
            </a:r>
          </a:p>
        </xdr:txBody>
      </xdr:sp>
      <xdr:sp macro="[0]!Botao_RGOUT" textlink="">
        <xdr:nvSpPr>
          <xdr:cNvPr id="58" name="Seta: Pentágono 57">
            <a:extLst>
              <a:ext uri="{FF2B5EF4-FFF2-40B4-BE49-F238E27FC236}">
                <a16:creationId xmlns:a16="http://schemas.microsoft.com/office/drawing/2014/main" xmlns="" id="{00000000-0008-0000-1B00-00003A000000}"/>
              </a:ext>
            </a:extLst>
          </xdr:cNvPr>
          <xdr:cNvSpPr/>
        </xdr:nvSpPr>
        <xdr:spPr>
          <a:xfrm>
            <a:off x="7788976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Out</a:t>
            </a:r>
          </a:p>
        </xdr:txBody>
      </xdr:sp>
      <xdr:sp macro="[0]!Botao_RGNOV" textlink="">
        <xdr:nvSpPr>
          <xdr:cNvPr id="59" name="Seta: Pentágono 58">
            <a:extLst>
              <a:ext uri="{FF2B5EF4-FFF2-40B4-BE49-F238E27FC236}">
                <a16:creationId xmlns:a16="http://schemas.microsoft.com/office/drawing/2014/main" xmlns="" id="{00000000-0008-0000-1B00-00003B000000}"/>
              </a:ext>
            </a:extLst>
          </xdr:cNvPr>
          <xdr:cNvSpPr/>
        </xdr:nvSpPr>
        <xdr:spPr>
          <a:xfrm>
            <a:off x="8371358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Nov</a:t>
            </a:r>
          </a:p>
        </xdr:txBody>
      </xdr:sp>
      <xdr:sp macro="[0]!Botao_RGDEZ" textlink="">
        <xdr:nvSpPr>
          <xdr:cNvPr id="60" name="Seta: Pentágono 59">
            <a:extLst>
              <a:ext uri="{FF2B5EF4-FFF2-40B4-BE49-F238E27FC236}">
                <a16:creationId xmlns:a16="http://schemas.microsoft.com/office/drawing/2014/main" xmlns="" id="{00000000-0008-0000-1B00-00003C000000}"/>
              </a:ext>
            </a:extLst>
          </xdr:cNvPr>
          <xdr:cNvSpPr/>
        </xdr:nvSpPr>
        <xdr:spPr>
          <a:xfrm>
            <a:off x="8953740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Dez</a:t>
            </a:r>
          </a:p>
        </xdr:txBody>
      </xdr:sp>
      <xdr:sp macro="[0]!Botao_RGJAN" textlink="">
        <xdr:nvSpPr>
          <xdr:cNvPr id="61" name="Seta: Pentágono 60">
            <a:extLst>
              <a:ext uri="{FF2B5EF4-FFF2-40B4-BE49-F238E27FC236}">
                <a16:creationId xmlns:a16="http://schemas.microsoft.com/office/drawing/2014/main" xmlns="" id="{00000000-0008-0000-1B00-00003D000000}"/>
              </a:ext>
            </a:extLst>
          </xdr:cNvPr>
          <xdr:cNvSpPr/>
        </xdr:nvSpPr>
        <xdr:spPr>
          <a:xfrm>
            <a:off x="9536121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Jan</a:t>
            </a: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8</xdr:row>
      <xdr:rowOff>0</xdr:rowOff>
    </xdr:from>
    <xdr:ext cx="0" cy="1350889"/>
    <xdr:pic>
      <xdr:nvPicPr>
        <xdr:cNvPr id="2" name="Imagem 1">
          <a:extLst>
            <a:ext uri="{FF2B5EF4-FFF2-40B4-BE49-F238E27FC236}">
              <a16:creationId xmlns:a16="http://schemas.microsoft.com/office/drawing/2014/main" xmlns="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2590800"/>
          <a:ext cx="0" cy="1350889"/>
        </a:xfrm>
        <a:prstGeom prst="rect">
          <a:avLst/>
        </a:prstGeom>
      </xdr:spPr>
    </xdr:pic>
    <xdr:clientData/>
  </xdr:oneCellAnchor>
  <xdr:oneCellAnchor>
    <xdr:from>
      <xdr:col>0</xdr:col>
      <xdr:colOff>177268</xdr:colOff>
      <xdr:row>8</xdr:row>
      <xdr:rowOff>0</xdr:rowOff>
    </xdr:from>
    <xdr:ext cx="0" cy="1507598"/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1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268" y="2590800"/>
          <a:ext cx="0" cy="1507598"/>
        </a:xfrm>
        <a:prstGeom prst="rect">
          <a:avLst/>
        </a:prstGeom>
      </xdr:spPr>
    </xdr:pic>
    <xdr:clientData/>
  </xdr:oneCellAnchor>
  <xdr:oneCellAnchor>
    <xdr:from>
      <xdr:col>4</xdr:col>
      <xdr:colOff>0</xdr:colOff>
      <xdr:row>8</xdr:row>
      <xdr:rowOff>0</xdr:rowOff>
    </xdr:from>
    <xdr:ext cx="0" cy="452437"/>
    <xdr:sp macro="" textlink="">
      <xdr:nvSpPr>
        <xdr:cNvPr id="4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1C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2324100" y="2590800"/>
          <a:ext cx="0" cy="4524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</xdr:col>
      <xdr:colOff>0</xdr:colOff>
      <xdr:row>8</xdr:row>
      <xdr:rowOff>0</xdr:rowOff>
    </xdr:from>
    <xdr:ext cx="0" cy="452438"/>
    <xdr:sp macro="" textlink="">
      <xdr:nvSpPr>
        <xdr:cNvPr id="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1C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2324100" y="2590800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30</xdr:col>
      <xdr:colOff>119063</xdr:colOff>
      <xdr:row>12</xdr:row>
      <xdr:rowOff>83344</xdr:rowOff>
    </xdr:from>
    <xdr:ext cx="0" cy="452437"/>
    <xdr:sp macro="" textlink="">
      <xdr:nvSpPr>
        <xdr:cNvPr id="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C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12349163" y="3931444"/>
          <a:ext cx="0" cy="4524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1</xdr:col>
      <xdr:colOff>81647</xdr:colOff>
      <xdr:row>0</xdr:row>
      <xdr:rowOff>27214</xdr:rowOff>
    </xdr:from>
    <xdr:to>
      <xdr:col>19</xdr:col>
      <xdr:colOff>150326</xdr:colOff>
      <xdr:row>2</xdr:row>
      <xdr:rowOff>94791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xmlns="" id="{00000000-0008-0000-1C00-00001D000000}"/>
            </a:ext>
          </a:extLst>
        </xdr:cNvPr>
        <xdr:cNvGrpSpPr>
          <a:grpSpLocks noChangeAspect="1"/>
        </xdr:cNvGrpSpPr>
      </xdr:nvGrpSpPr>
      <xdr:grpSpPr>
        <a:xfrm>
          <a:off x="259447" y="27214"/>
          <a:ext cx="7929979" cy="829577"/>
          <a:chOff x="333367" y="1726404"/>
          <a:chExt cx="9395718" cy="952500"/>
        </a:xfrm>
      </xdr:grpSpPr>
      <xdr:grpSp>
        <xdr:nvGrpSpPr>
          <xdr:cNvPr id="30" name="Agrupar 29">
            <a:extLst>
              <a:ext uri="{FF2B5EF4-FFF2-40B4-BE49-F238E27FC236}">
                <a16:creationId xmlns:a16="http://schemas.microsoft.com/office/drawing/2014/main" xmlns="" id="{00000000-0008-0000-1C00-00001E000000}"/>
              </a:ext>
            </a:extLst>
          </xdr:cNvPr>
          <xdr:cNvGrpSpPr/>
        </xdr:nvGrpSpPr>
        <xdr:grpSpPr>
          <a:xfrm>
            <a:off x="6038974" y="1986654"/>
            <a:ext cx="1191645" cy="432000"/>
            <a:chOff x="9196387" y="4894162"/>
            <a:chExt cx="1281114" cy="432000"/>
          </a:xfrm>
        </xdr:grpSpPr>
        <xdr:sp macro="[0]!Botão_Escrita" textlink="">
          <xdr:nvSpPr>
            <xdr:cNvPr id="49" name="Retângulo 48">
              <a:extLst>
                <a:ext uri="{FF2B5EF4-FFF2-40B4-BE49-F238E27FC236}">
                  <a16:creationId xmlns:a16="http://schemas.microsoft.com/office/drawing/2014/main" xmlns="" id="{00000000-0008-0000-1C00-000031000000}"/>
                </a:ext>
              </a:extLst>
            </xdr:cNvPr>
            <xdr:cNvSpPr/>
          </xdr:nvSpPr>
          <xdr:spPr bwMode="auto">
            <a:xfrm>
              <a:off x="9401175" y="4894162"/>
              <a:ext cx="9048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escrita</a:t>
              </a:r>
            </a:p>
          </xdr:txBody>
        </xdr:sp>
        <xdr:sp macro="" textlink="">
          <xdr:nvSpPr>
            <xdr:cNvPr id="50" name="Seta: Divisa 49">
              <a:extLst>
                <a:ext uri="{FF2B5EF4-FFF2-40B4-BE49-F238E27FC236}">
                  <a16:creationId xmlns:a16="http://schemas.microsoft.com/office/drawing/2014/main" xmlns="" id="{00000000-0008-0000-1C00-000032000000}"/>
                </a:ext>
              </a:extLst>
            </xdr:cNvPr>
            <xdr:cNvSpPr/>
          </xdr:nvSpPr>
          <xdr:spPr>
            <a:xfrm>
              <a:off x="9196387" y="4900612"/>
              <a:ext cx="1281114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1" name="Agrupar 30">
            <a:extLst>
              <a:ext uri="{FF2B5EF4-FFF2-40B4-BE49-F238E27FC236}">
                <a16:creationId xmlns:a16="http://schemas.microsoft.com/office/drawing/2014/main" xmlns="" id="{00000000-0008-0000-1C00-00001F000000}"/>
              </a:ext>
            </a:extLst>
          </xdr:cNvPr>
          <xdr:cNvGrpSpPr/>
        </xdr:nvGrpSpPr>
        <xdr:grpSpPr>
          <a:xfrm>
            <a:off x="7074095" y="1986654"/>
            <a:ext cx="1529796" cy="432000"/>
            <a:chOff x="10880724" y="4894162"/>
            <a:chExt cx="1644652" cy="432000"/>
          </a:xfrm>
        </xdr:grpSpPr>
        <xdr:sp macro="[0]!Menu_suspenso_2" textlink="">
          <xdr:nvSpPr>
            <xdr:cNvPr id="47" name="Retângulo 46">
              <a:extLst>
                <a:ext uri="{FF2B5EF4-FFF2-40B4-BE49-F238E27FC236}">
                  <a16:creationId xmlns:a16="http://schemas.microsoft.com/office/drawing/2014/main" xmlns="" id="{00000000-0008-0000-1C00-00002F000000}"/>
                </a:ext>
              </a:extLst>
            </xdr:cNvPr>
            <xdr:cNvSpPr/>
          </xdr:nvSpPr>
          <xdr:spPr>
            <a:xfrm>
              <a:off x="11058525" y="4894162"/>
              <a:ext cx="1352550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gramática</a:t>
              </a:r>
            </a:p>
          </xdr:txBody>
        </xdr:sp>
        <xdr:sp macro="" textlink="">
          <xdr:nvSpPr>
            <xdr:cNvPr id="48" name="Seta: Divisa 47">
              <a:extLst>
                <a:ext uri="{FF2B5EF4-FFF2-40B4-BE49-F238E27FC236}">
                  <a16:creationId xmlns:a16="http://schemas.microsoft.com/office/drawing/2014/main" xmlns="" id="{00000000-0008-0000-1C00-000030000000}"/>
                </a:ext>
              </a:extLst>
            </xdr:cNvPr>
            <xdr:cNvSpPr/>
          </xdr:nvSpPr>
          <xdr:spPr>
            <a:xfrm>
              <a:off x="10880724" y="4900612"/>
              <a:ext cx="1644652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2" name="Agrupar 31">
            <a:extLst>
              <a:ext uri="{FF2B5EF4-FFF2-40B4-BE49-F238E27FC236}">
                <a16:creationId xmlns:a16="http://schemas.microsoft.com/office/drawing/2014/main" xmlns="" id="{00000000-0008-0000-1C00-000020000000}"/>
              </a:ext>
            </a:extLst>
          </xdr:cNvPr>
          <xdr:cNvGrpSpPr/>
        </xdr:nvGrpSpPr>
        <xdr:grpSpPr>
          <a:xfrm>
            <a:off x="8437029" y="1986654"/>
            <a:ext cx="1292056" cy="432000"/>
            <a:chOff x="12565062" y="4910137"/>
            <a:chExt cx="1389063" cy="432000"/>
          </a:xfrm>
        </xdr:grpSpPr>
        <xdr:sp macro="[0]!Botão_Sintese" textlink="">
          <xdr:nvSpPr>
            <xdr:cNvPr id="45" name="Retângulo 44">
              <a:extLst>
                <a:ext uri="{FF2B5EF4-FFF2-40B4-BE49-F238E27FC236}">
                  <a16:creationId xmlns:a16="http://schemas.microsoft.com/office/drawing/2014/main" xmlns="" id="{00000000-0008-0000-1C00-00002D000000}"/>
                </a:ext>
              </a:extLst>
            </xdr:cNvPr>
            <xdr:cNvSpPr/>
          </xdr:nvSpPr>
          <xdr:spPr bwMode="auto">
            <a:xfrm>
              <a:off x="12763500" y="4910137"/>
              <a:ext cx="10191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síntese</a:t>
              </a:r>
            </a:p>
          </xdr:txBody>
        </xdr:sp>
        <xdr:sp macro="" textlink="">
          <xdr:nvSpPr>
            <xdr:cNvPr id="46" name="Seta: Divisa 45">
              <a:extLst>
                <a:ext uri="{FF2B5EF4-FFF2-40B4-BE49-F238E27FC236}">
                  <a16:creationId xmlns:a16="http://schemas.microsoft.com/office/drawing/2014/main" xmlns="" id="{00000000-0008-0000-1C00-00002E000000}"/>
                </a:ext>
              </a:extLst>
            </xdr:cNvPr>
            <xdr:cNvSpPr/>
          </xdr:nvSpPr>
          <xdr:spPr>
            <a:xfrm>
              <a:off x="12565062" y="4910137"/>
              <a:ext cx="1389063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3" name="Agrupar 32">
            <a:extLst>
              <a:ext uri="{FF2B5EF4-FFF2-40B4-BE49-F238E27FC236}">
                <a16:creationId xmlns:a16="http://schemas.microsoft.com/office/drawing/2014/main" xmlns="" id="{00000000-0008-0000-1C00-000021000000}"/>
              </a:ext>
            </a:extLst>
          </xdr:cNvPr>
          <xdr:cNvGrpSpPr/>
        </xdr:nvGrpSpPr>
        <xdr:grpSpPr>
          <a:xfrm>
            <a:off x="3837404" y="1986654"/>
            <a:ext cx="2368522" cy="432000"/>
            <a:chOff x="6692898" y="4910136"/>
            <a:chExt cx="2546351" cy="432000"/>
          </a:xfrm>
        </xdr:grpSpPr>
        <xdr:sp macro="[0]!Menu_suspenso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xmlns="" id="{00000000-0008-0000-1C00-00002B000000}"/>
                </a:ext>
              </a:extLst>
            </xdr:cNvPr>
            <xdr:cNvSpPr/>
          </xdr:nvSpPr>
          <xdr:spPr>
            <a:xfrm>
              <a:off x="6848475" y="4910136"/>
              <a:ext cx="22002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educação</a:t>
              </a:r>
              <a:r>
                <a:rPr lang="pt-PT" sz="1400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literária</a:t>
              </a:r>
              <a:endParaRPr lang="pt-PT" sz="14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44" name="Seta: Divisa 43">
              <a:extLst>
                <a:ext uri="{FF2B5EF4-FFF2-40B4-BE49-F238E27FC236}">
                  <a16:creationId xmlns:a16="http://schemas.microsoft.com/office/drawing/2014/main" xmlns="" id="{00000000-0008-0000-1C00-00002C000000}"/>
                </a:ext>
              </a:extLst>
            </xdr:cNvPr>
            <xdr:cNvSpPr/>
          </xdr:nvSpPr>
          <xdr:spPr>
            <a:xfrm>
              <a:off x="6692898" y="4910136"/>
              <a:ext cx="2546351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4" name="Agrupar 33">
            <a:extLst>
              <a:ext uri="{FF2B5EF4-FFF2-40B4-BE49-F238E27FC236}">
                <a16:creationId xmlns:a16="http://schemas.microsoft.com/office/drawing/2014/main" xmlns="" id="{00000000-0008-0000-1C00-000022000000}"/>
              </a:ext>
            </a:extLst>
          </xdr:cNvPr>
          <xdr:cNvGrpSpPr/>
        </xdr:nvGrpSpPr>
        <xdr:grpSpPr>
          <a:xfrm>
            <a:off x="1340772" y="1988439"/>
            <a:ext cx="1464927" cy="428431"/>
            <a:chOff x="1153583" y="1546089"/>
            <a:chExt cx="1465905" cy="428431"/>
          </a:xfrm>
        </xdr:grpSpPr>
        <xdr:sp macro="[0]!Botão_Oralidade" textlink="">
          <xdr:nvSpPr>
            <xdr:cNvPr id="41" name="Retângulo 40">
              <a:extLst>
                <a:ext uri="{FF2B5EF4-FFF2-40B4-BE49-F238E27FC236}">
                  <a16:creationId xmlns:a16="http://schemas.microsoft.com/office/drawing/2014/main" xmlns="" id="{00000000-0008-0000-1C00-000029000000}"/>
                </a:ext>
              </a:extLst>
            </xdr:cNvPr>
            <xdr:cNvSpPr/>
          </xdr:nvSpPr>
          <xdr:spPr bwMode="auto">
            <a:xfrm>
              <a:off x="1304859" y="1546089"/>
              <a:ext cx="1184877" cy="42843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oralidade</a:t>
              </a:r>
            </a:p>
          </xdr:txBody>
        </xdr:sp>
        <xdr:sp macro="" textlink="">
          <xdr:nvSpPr>
            <xdr:cNvPr id="42" name="Seta: Divisa 41">
              <a:extLst>
                <a:ext uri="{FF2B5EF4-FFF2-40B4-BE49-F238E27FC236}">
                  <a16:creationId xmlns:a16="http://schemas.microsoft.com/office/drawing/2014/main" xmlns="" id="{00000000-0008-0000-1C00-00002A000000}"/>
                </a:ext>
              </a:extLst>
            </xdr:cNvPr>
            <xdr:cNvSpPr/>
          </xdr:nvSpPr>
          <xdr:spPr>
            <a:xfrm>
              <a:off x="1153583" y="1550754"/>
              <a:ext cx="1465905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5" name="Agrupar 34">
            <a:extLst>
              <a:ext uri="{FF2B5EF4-FFF2-40B4-BE49-F238E27FC236}">
                <a16:creationId xmlns:a16="http://schemas.microsoft.com/office/drawing/2014/main" xmlns="" id="{00000000-0008-0000-1C00-000023000000}"/>
              </a:ext>
            </a:extLst>
          </xdr:cNvPr>
          <xdr:cNvGrpSpPr/>
        </xdr:nvGrpSpPr>
        <xdr:grpSpPr>
          <a:xfrm>
            <a:off x="2648622" y="1986654"/>
            <a:ext cx="1348167" cy="432000"/>
            <a:chOff x="5008563" y="4910137"/>
            <a:chExt cx="1449387" cy="432000"/>
          </a:xfrm>
        </xdr:grpSpPr>
        <xdr:sp macro="[0]!Botão_Leitura" textlink="">
          <xdr:nvSpPr>
            <xdr:cNvPr id="39" name="Retângulo 38">
              <a:extLst>
                <a:ext uri="{FF2B5EF4-FFF2-40B4-BE49-F238E27FC236}">
                  <a16:creationId xmlns:a16="http://schemas.microsoft.com/office/drawing/2014/main" xmlns="" id="{00000000-0008-0000-1C00-000027000000}"/>
                </a:ext>
              </a:extLst>
            </xdr:cNvPr>
            <xdr:cNvSpPr/>
          </xdr:nvSpPr>
          <xdr:spPr bwMode="auto">
            <a:xfrm>
              <a:off x="5153603" y="4911774"/>
              <a:ext cx="1171525" cy="42872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leitura</a:t>
              </a:r>
            </a:p>
          </xdr:txBody>
        </xdr:sp>
        <xdr:sp macro="" textlink="">
          <xdr:nvSpPr>
            <xdr:cNvPr id="40" name="Seta: Divisa 39">
              <a:extLst>
                <a:ext uri="{FF2B5EF4-FFF2-40B4-BE49-F238E27FC236}">
                  <a16:creationId xmlns:a16="http://schemas.microsoft.com/office/drawing/2014/main" xmlns="" id="{00000000-0008-0000-1C00-000028000000}"/>
                </a:ext>
              </a:extLst>
            </xdr:cNvPr>
            <xdr:cNvSpPr/>
          </xdr:nvSpPr>
          <xdr:spPr>
            <a:xfrm>
              <a:off x="5008563" y="4910137"/>
              <a:ext cx="1449387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6" name="Agrupar 35">
            <a:extLst>
              <a:ext uri="{FF2B5EF4-FFF2-40B4-BE49-F238E27FC236}">
                <a16:creationId xmlns:a16="http://schemas.microsoft.com/office/drawing/2014/main" xmlns="" id="{00000000-0008-0000-1C00-000024000000}"/>
              </a:ext>
            </a:extLst>
          </xdr:cNvPr>
          <xdr:cNvGrpSpPr/>
        </xdr:nvGrpSpPr>
        <xdr:grpSpPr>
          <a:xfrm>
            <a:off x="333367" y="1726404"/>
            <a:ext cx="951864" cy="952500"/>
            <a:chOff x="169333" y="1301750"/>
            <a:chExt cx="952500" cy="952500"/>
          </a:xfrm>
        </xdr:grpSpPr>
        <xdr:pic macro="[0]!Botao_Entrada">
          <xdr:nvPicPr>
            <xdr:cNvPr id="37" name="Imagem 36">
              <a:extLst>
                <a:ext uri="{FF2B5EF4-FFF2-40B4-BE49-F238E27FC236}">
                  <a16:creationId xmlns:a16="http://schemas.microsoft.com/office/drawing/2014/main" xmlns="" id="{00000000-0008-0000-1C00-00002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44604" y="1428747"/>
              <a:ext cx="801958" cy="645584"/>
            </a:xfrm>
            <a:prstGeom prst="rect">
              <a:avLst/>
            </a:prstGeom>
          </xdr:spPr>
        </xdr:pic>
        <xdr:sp macro="[0]!Botao_Entrada" textlink="">
          <xdr:nvSpPr>
            <xdr:cNvPr id="38" name="Oval 37">
              <a:extLst>
                <a:ext uri="{FF2B5EF4-FFF2-40B4-BE49-F238E27FC236}">
                  <a16:creationId xmlns:a16="http://schemas.microsoft.com/office/drawing/2014/main" xmlns="" id="{00000000-0008-0000-1C00-000026000000}"/>
                </a:ext>
              </a:extLst>
            </xdr:cNvPr>
            <xdr:cNvSpPr/>
          </xdr:nvSpPr>
          <xdr:spPr>
            <a:xfrm>
              <a:off x="169333" y="1301750"/>
              <a:ext cx="952500" cy="952500"/>
            </a:xfrm>
            <a:prstGeom prst="ellipse">
              <a:avLst/>
            </a:prstGeom>
            <a:noFill/>
            <a:ln w="9525" cap="flat" cmpd="sng" algn="ctr">
              <a:solidFill>
                <a:schemeClr val="accent2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2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/>
            </a:p>
          </xdr:txBody>
        </xdr:sp>
      </xdr:grpSp>
    </xdr:grpSp>
    <xdr:clientData/>
  </xdr:twoCellAnchor>
  <xdr:twoCellAnchor>
    <xdr:from>
      <xdr:col>5</xdr:col>
      <xdr:colOff>18393</xdr:colOff>
      <xdr:row>2</xdr:row>
      <xdr:rowOff>91320</xdr:rowOff>
    </xdr:from>
    <xdr:to>
      <xdr:col>13</xdr:col>
      <xdr:colOff>0</xdr:colOff>
      <xdr:row>4</xdr:row>
      <xdr:rowOff>140914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xmlns="" id="{00000000-0008-0000-1C00-000033000000}"/>
            </a:ext>
          </a:extLst>
        </xdr:cNvPr>
        <xdr:cNvGrpSpPr/>
      </xdr:nvGrpSpPr>
      <xdr:grpSpPr>
        <a:xfrm>
          <a:off x="2723493" y="853320"/>
          <a:ext cx="3029607" cy="557594"/>
          <a:chOff x="7206593" y="5603120"/>
          <a:chExt cx="3029607" cy="557594"/>
        </a:xfrm>
      </xdr:grpSpPr>
      <xdr:sp macro="[0]!Botao_RGFEV" textlink="">
        <xdr:nvSpPr>
          <xdr:cNvPr id="52" name="Seta: Pentágono 51">
            <a:extLst>
              <a:ext uri="{FF2B5EF4-FFF2-40B4-BE49-F238E27FC236}">
                <a16:creationId xmlns:a16="http://schemas.microsoft.com/office/drawing/2014/main" xmlns="" id="{00000000-0008-0000-1C00-000034000000}"/>
              </a:ext>
            </a:extLst>
          </xdr:cNvPr>
          <xdr:cNvSpPr/>
        </xdr:nvSpPr>
        <xdr:spPr>
          <a:xfrm>
            <a:off x="7206594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Fev</a:t>
            </a:r>
          </a:p>
        </xdr:txBody>
      </xdr:sp>
      <xdr:sp macro="[0]!Botao_RGMAR" textlink="">
        <xdr:nvSpPr>
          <xdr:cNvPr id="53" name="Seta: Pentágono 52">
            <a:extLst>
              <a:ext uri="{FF2B5EF4-FFF2-40B4-BE49-F238E27FC236}">
                <a16:creationId xmlns:a16="http://schemas.microsoft.com/office/drawing/2014/main" xmlns="" id="{00000000-0008-0000-1C00-000035000000}"/>
              </a:ext>
            </a:extLst>
          </xdr:cNvPr>
          <xdr:cNvSpPr/>
        </xdr:nvSpPr>
        <xdr:spPr>
          <a:xfrm>
            <a:off x="7788976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Mar</a:t>
            </a:r>
          </a:p>
        </xdr:txBody>
      </xdr:sp>
      <xdr:sp macro="[0]!Botao_RGABR" textlink="">
        <xdr:nvSpPr>
          <xdr:cNvPr id="54" name="Seta: Pentágono 53">
            <a:extLst>
              <a:ext uri="{FF2B5EF4-FFF2-40B4-BE49-F238E27FC236}">
                <a16:creationId xmlns:a16="http://schemas.microsoft.com/office/drawing/2014/main" xmlns="" id="{00000000-0008-0000-1C00-000036000000}"/>
              </a:ext>
            </a:extLst>
          </xdr:cNvPr>
          <xdr:cNvSpPr/>
        </xdr:nvSpPr>
        <xdr:spPr>
          <a:xfrm>
            <a:off x="8371358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Abr</a:t>
            </a:r>
          </a:p>
        </xdr:txBody>
      </xdr:sp>
      <xdr:sp macro="[0]!Botao_RGMAI" textlink="">
        <xdr:nvSpPr>
          <xdr:cNvPr id="55" name="Seta: Pentágono 54">
            <a:extLst>
              <a:ext uri="{FF2B5EF4-FFF2-40B4-BE49-F238E27FC236}">
                <a16:creationId xmlns:a16="http://schemas.microsoft.com/office/drawing/2014/main" xmlns="" id="{00000000-0008-0000-1C00-000037000000}"/>
              </a:ext>
            </a:extLst>
          </xdr:cNvPr>
          <xdr:cNvSpPr/>
        </xdr:nvSpPr>
        <xdr:spPr>
          <a:xfrm>
            <a:off x="8953740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Mai</a:t>
            </a:r>
          </a:p>
        </xdr:txBody>
      </xdr:sp>
      <xdr:sp macro="[0]!Botao_RGJUN" textlink="">
        <xdr:nvSpPr>
          <xdr:cNvPr id="56" name="Seta: Pentágono 55">
            <a:extLst>
              <a:ext uri="{FF2B5EF4-FFF2-40B4-BE49-F238E27FC236}">
                <a16:creationId xmlns:a16="http://schemas.microsoft.com/office/drawing/2014/main" xmlns="" id="{00000000-0008-0000-1C00-000038000000}"/>
              </a:ext>
            </a:extLst>
          </xdr:cNvPr>
          <xdr:cNvSpPr/>
        </xdr:nvSpPr>
        <xdr:spPr>
          <a:xfrm>
            <a:off x="9536122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Jun</a:t>
            </a:r>
          </a:p>
        </xdr:txBody>
      </xdr:sp>
      <xdr:sp macro="[0]!Botao_RGSET" textlink="">
        <xdr:nvSpPr>
          <xdr:cNvPr id="57" name="Seta: Pentágono 56">
            <a:extLst>
              <a:ext uri="{FF2B5EF4-FFF2-40B4-BE49-F238E27FC236}">
                <a16:creationId xmlns:a16="http://schemas.microsoft.com/office/drawing/2014/main" xmlns="" id="{00000000-0008-0000-1C00-000039000000}"/>
              </a:ext>
            </a:extLst>
          </xdr:cNvPr>
          <xdr:cNvSpPr/>
        </xdr:nvSpPr>
        <xdr:spPr>
          <a:xfrm>
            <a:off x="7206593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Set</a:t>
            </a:r>
          </a:p>
        </xdr:txBody>
      </xdr:sp>
      <xdr:sp macro="[0]!Botao_RGOUT" textlink="">
        <xdr:nvSpPr>
          <xdr:cNvPr id="58" name="Seta: Pentágono 57">
            <a:extLst>
              <a:ext uri="{FF2B5EF4-FFF2-40B4-BE49-F238E27FC236}">
                <a16:creationId xmlns:a16="http://schemas.microsoft.com/office/drawing/2014/main" xmlns="" id="{00000000-0008-0000-1C00-00003A000000}"/>
              </a:ext>
            </a:extLst>
          </xdr:cNvPr>
          <xdr:cNvSpPr/>
        </xdr:nvSpPr>
        <xdr:spPr>
          <a:xfrm>
            <a:off x="7788976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Out</a:t>
            </a:r>
          </a:p>
        </xdr:txBody>
      </xdr:sp>
      <xdr:sp macro="[0]!Botao_RGNOV" textlink="">
        <xdr:nvSpPr>
          <xdr:cNvPr id="59" name="Seta: Pentágono 58">
            <a:extLst>
              <a:ext uri="{FF2B5EF4-FFF2-40B4-BE49-F238E27FC236}">
                <a16:creationId xmlns:a16="http://schemas.microsoft.com/office/drawing/2014/main" xmlns="" id="{00000000-0008-0000-1C00-00003B000000}"/>
              </a:ext>
            </a:extLst>
          </xdr:cNvPr>
          <xdr:cNvSpPr/>
        </xdr:nvSpPr>
        <xdr:spPr>
          <a:xfrm>
            <a:off x="8371358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Nov</a:t>
            </a:r>
          </a:p>
        </xdr:txBody>
      </xdr:sp>
      <xdr:sp macro="[0]!Botao_RGDEZ" textlink="">
        <xdr:nvSpPr>
          <xdr:cNvPr id="60" name="Seta: Pentágono 59">
            <a:extLst>
              <a:ext uri="{FF2B5EF4-FFF2-40B4-BE49-F238E27FC236}">
                <a16:creationId xmlns:a16="http://schemas.microsoft.com/office/drawing/2014/main" xmlns="" id="{00000000-0008-0000-1C00-00003C000000}"/>
              </a:ext>
            </a:extLst>
          </xdr:cNvPr>
          <xdr:cNvSpPr/>
        </xdr:nvSpPr>
        <xdr:spPr>
          <a:xfrm>
            <a:off x="8953740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Dez</a:t>
            </a:r>
          </a:p>
        </xdr:txBody>
      </xdr:sp>
      <xdr:sp macro="[0]!Botao_RGJAN" textlink="">
        <xdr:nvSpPr>
          <xdr:cNvPr id="61" name="Seta: Pentágono 60">
            <a:extLst>
              <a:ext uri="{FF2B5EF4-FFF2-40B4-BE49-F238E27FC236}">
                <a16:creationId xmlns:a16="http://schemas.microsoft.com/office/drawing/2014/main" xmlns="" id="{00000000-0008-0000-1C00-00003D000000}"/>
              </a:ext>
            </a:extLst>
          </xdr:cNvPr>
          <xdr:cNvSpPr/>
        </xdr:nvSpPr>
        <xdr:spPr>
          <a:xfrm>
            <a:off x="9536121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Jan</a:t>
            </a: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8</xdr:row>
      <xdr:rowOff>0</xdr:rowOff>
    </xdr:from>
    <xdr:ext cx="0" cy="1350889"/>
    <xdr:pic>
      <xdr:nvPicPr>
        <xdr:cNvPr id="2" name="Imagem 1">
          <a:extLst>
            <a:ext uri="{FF2B5EF4-FFF2-40B4-BE49-F238E27FC236}">
              <a16:creationId xmlns:a16="http://schemas.microsoft.com/office/drawing/2014/main" xmlns="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2590800"/>
          <a:ext cx="0" cy="1350889"/>
        </a:xfrm>
        <a:prstGeom prst="rect">
          <a:avLst/>
        </a:prstGeom>
      </xdr:spPr>
    </xdr:pic>
    <xdr:clientData/>
  </xdr:oneCellAnchor>
  <xdr:oneCellAnchor>
    <xdr:from>
      <xdr:col>0</xdr:col>
      <xdr:colOff>177268</xdr:colOff>
      <xdr:row>8</xdr:row>
      <xdr:rowOff>0</xdr:rowOff>
    </xdr:from>
    <xdr:ext cx="0" cy="1507598"/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268" y="2590800"/>
          <a:ext cx="0" cy="1507598"/>
        </a:xfrm>
        <a:prstGeom prst="rect">
          <a:avLst/>
        </a:prstGeom>
      </xdr:spPr>
    </xdr:pic>
    <xdr:clientData/>
  </xdr:oneCellAnchor>
  <xdr:oneCellAnchor>
    <xdr:from>
      <xdr:col>4</xdr:col>
      <xdr:colOff>0</xdr:colOff>
      <xdr:row>8</xdr:row>
      <xdr:rowOff>0</xdr:rowOff>
    </xdr:from>
    <xdr:ext cx="0" cy="452437"/>
    <xdr:sp macro="" textlink="">
      <xdr:nvSpPr>
        <xdr:cNvPr id="4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1D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2324100" y="2590800"/>
          <a:ext cx="0" cy="4524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</xdr:col>
      <xdr:colOff>0</xdr:colOff>
      <xdr:row>8</xdr:row>
      <xdr:rowOff>0</xdr:rowOff>
    </xdr:from>
    <xdr:ext cx="0" cy="452438"/>
    <xdr:sp macro="" textlink="">
      <xdr:nvSpPr>
        <xdr:cNvPr id="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1D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2324100" y="2590800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30</xdr:col>
      <xdr:colOff>119063</xdr:colOff>
      <xdr:row>12</xdr:row>
      <xdr:rowOff>83344</xdr:rowOff>
    </xdr:from>
    <xdr:ext cx="0" cy="452437"/>
    <xdr:sp macro="" textlink="">
      <xdr:nvSpPr>
        <xdr:cNvPr id="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D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12349163" y="3931444"/>
          <a:ext cx="0" cy="4524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1</xdr:col>
      <xdr:colOff>81647</xdr:colOff>
      <xdr:row>0</xdr:row>
      <xdr:rowOff>27214</xdr:rowOff>
    </xdr:from>
    <xdr:to>
      <xdr:col>19</xdr:col>
      <xdr:colOff>150326</xdr:colOff>
      <xdr:row>2</xdr:row>
      <xdr:rowOff>94791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xmlns="" id="{00000000-0008-0000-1D00-00001D000000}"/>
            </a:ext>
          </a:extLst>
        </xdr:cNvPr>
        <xdr:cNvGrpSpPr>
          <a:grpSpLocks noChangeAspect="1"/>
        </xdr:cNvGrpSpPr>
      </xdr:nvGrpSpPr>
      <xdr:grpSpPr>
        <a:xfrm>
          <a:off x="259447" y="27214"/>
          <a:ext cx="7929979" cy="829577"/>
          <a:chOff x="333367" y="1726404"/>
          <a:chExt cx="9395718" cy="952500"/>
        </a:xfrm>
      </xdr:grpSpPr>
      <xdr:grpSp>
        <xdr:nvGrpSpPr>
          <xdr:cNvPr id="30" name="Agrupar 29">
            <a:extLst>
              <a:ext uri="{FF2B5EF4-FFF2-40B4-BE49-F238E27FC236}">
                <a16:creationId xmlns:a16="http://schemas.microsoft.com/office/drawing/2014/main" xmlns="" id="{00000000-0008-0000-1D00-00001E000000}"/>
              </a:ext>
            </a:extLst>
          </xdr:cNvPr>
          <xdr:cNvGrpSpPr/>
        </xdr:nvGrpSpPr>
        <xdr:grpSpPr>
          <a:xfrm>
            <a:off x="6038974" y="1986654"/>
            <a:ext cx="1191645" cy="432000"/>
            <a:chOff x="9196387" y="4894162"/>
            <a:chExt cx="1281114" cy="432000"/>
          </a:xfrm>
        </xdr:grpSpPr>
        <xdr:sp macro="[0]!Botão_Escrita" textlink="">
          <xdr:nvSpPr>
            <xdr:cNvPr id="49" name="Retângulo 48">
              <a:extLst>
                <a:ext uri="{FF2B5EF4-FFF2-40B4-BE49-F238E27FC236}">
                  <a16:creationId xmlns:a16="http://schemas.microsoft.com/office/drawing/2014/main" xmlns="" id="{00000000-0008-0000-1D00-000031000000}"/>
                </a:ext>
              </a:extLst>
            </xdr:cNvPr>
            <xdr:cNvSpPr/>
          </xdr:nvSpPr>
          <xdr:spPr bwMode="auto">
            <a:xfrm>
              <a:off x="9401175" y="4894162"/>
              <a:ext cx="9048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escrita</a:t>
              </a:r>
            </a:p>
          </xdr:txBody>
        </xdr:sp>
        <xdr:sp macro="" textlink="">
          <xdr:nvSpPr>
            <xdr:cNvPr id="50" name="Seta: Divisa 49">
              <a:extLst>
                <a:ext uri="{FF2B5EF4-FFF2-40B4-BE49-F238E27FC236}">
                  <a16:creationId xmlns:a16="http://schemas.microsoft.com/office/drawing/2014/main" xmlns="" id="{00000000-0008-0000-1D00-000032000000}"/>
                </a:ext>
              </a:extLst>
            </xdr:cNvPr>
            <xdr:cNvSpPr/>
          </xdr:nvSpPr>
          <xdr:spPr>
            <a:xfrm>
              <a:off x="9196387" y="4900612"/>
              <a:ext cx="1281114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1" name="Agrupar 30">
            <a:extLst>
              <a:ext uri="{FF2B5EF4-FFF2-40B4-BE49-F238E27FC236}">
                <a16:creationId xmlns:a16="http://schemas.microsoft.com/office/drawing/2014/main" xmlns="" id="{00000000-0008-0000-1D00-00001F000000}"/>
              </a:ext>
            </a:extLst>
          </xdr:cNvPr>
          <xdr:cNvGrpSpPr/>
        </xdr:nvGrpSpPr>
        <xdr:grpSpPr>
          <a:xfrm>
            <a:off x="7074095" y="1986654"/>
            <a:ext cx="1529796" cy="432000"/>
            <a:chOff x="10880724" y="4894162"/>
            <a:chExt cx="1644652" cy="432000"/>
          </a:xfrm>
        </xdr:grpSpPr>
        <xdr:sp macro="[0]!Menu_suspenso_2" textlink="">
          <xdr:nvSpPr>
            <xdr:cNvPr id="47" name="Retângulo 46">
              <a:extLst>
                <a:ext uri="{FF2B5EF4-FFF2-40B4-BE49-F238E27FC236}">
                  <a16:creationId xmlns:a16="http://schemas.microsoft.com/office/drawing/2014/main" xmlns="" id="{00000000-0008-0000-1D00-00002F000000}"/>
                </a:ext>
              </a:extLst>
            </xdr:cNvPr>
            <xdr:cNvSpPr/>
          </xdr:nvSpPr>
          <xdr:spPr>
            <a:xfrm>
              <a:off x="11058525" y="4894162"/>
              <a:ext cx="1352550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gramática</a:t>
              </a:r>
            </a:p>
          </xdr:txBody>
        </xdr:sp>
        <xdr:sp macro="" textlink="">
          <xdr:nvSpPr>
            <xdr:cNvPr id="48" name="Seta: Divisa 47">
              <a:extLst>
                <a:ext uri="{FF2B5EF4-FFF2-40B4-BE49-F238E27FC236}">
                  <a16:creationId xmlns:a16="http://schemas.microsoft.com/office/drawing/2014/main" xmlns="" id="{00000000-0008-0000-1D00-000030000000}"/>
                </a:ext>
              </a:extLst>
            </xdr:cNvPr>
            <xdr:cNvSpPr/>
          </xdr:nvSpPr>
          <xdr:spPr>
            <a:xfrm>
              <a:off x="10880724" y="4900612"/>
              <a:ext cx="1644652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2" name="Agrupar 31">
            <a:extLst>
              <a:ext uri="{FF2B5EF4-FFF2-40B4-BE49-F238E27FC236}">
                <a16:creationId xmlns:a16="http://schemas.microsoft.com/office/drawing/2014/main" xmlns="" id="{00000000-0008-0000-1D00-000020000000}"/>
              </a:ext>
            </a:extLst>
          </xdr:cNvPr>
          <xdr:cNvGrpSpPr/>
        </xdr:nvGrpSpPr>
        <xdr:grpSpPr>
          <a:xfrm>
            <a:off x="8437029" y="1986654"/>
            <a:ext cx="1292056" cy="432000"/>
            <a:chOff x="12565062" y="4910137"/>
            <a:chExt cx="1389063" cy="432000"/>
          </a:xfrm>
        </xdr:grpSpPr>
        <xdr:sp macro="[0]!Botão_Sintese" textlink="">
          <xdr:nvSpPr>
            <xdr:cNvPr id="45" name="Retângulo 44">
              <a:extLst>
                <a:ext uri="{FF2B5EF4-FFF2-40B4-BE49-F238E27FC236}">
                  <a16:creationId xmlns:a16="http://schemas.microsoft.com/office/drawing/2014/main" xmlns="" id="{00000000-0008-0000-1D00-00002D000000}"/>
                </a:ext>
              </a:extLst>
            </xdr:cNvPr>
            <xdr:cNvSpPr/>
          </xdr:nvSpPr>
          <xdr:spPr bwMode="auto">
            <a:xfrm>
              <a:off x="12763500" y="4910137"/>
              <a:ext cx="10191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síntese</a:t>
              </a:r>
            </a:p>
          </xdr:txBody>
        </xdr:sp>
        <xdr:sp macro="" textlink="">
          <xdr:nvSpPr>
            <xdr:cNvPr id="46" name="Seta: Divisa 45">
              <a:extLst>
                <a:ext uri="{FF2B5EF4-FFF2-40B4-BE49-F238E27FC236}">
                  <a16:creationId xmlns:a16="http://schemas.microsoft.com/office/drawing/2014/main" xmlns="" id="{00000000-0008-0000-1D00-00002E000000}"/>
                </a:ext>
              </a:extLst>
            </xdr:cNvPr>
            <xdr:cNvSpPr/>
          </xdr:nvSpPr>
          <xdr:spPr>
            <a:xfrm>
              <a:off x="12565062" y="4910137"/>
              <a:ext cx="1389063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3" name="Agrupar 32">
            <a:extLst>
              <a:ext uri="{FF2B5EF4-FFF2-40B4-BE49-F238E27FC236}">
                <a16:creationId xmlns:a16="http://schemas.microsoft.com/office/drawing/2014/main" xmlns="" id="{00000000-0008-0000-1D00-000021000000}"/>
              </a:ext>
            </a:extLst>
          </xdr:cNvPr>
          <xdr:cNvGrpSpPr/>
        </xdr:nvGrpSpPr>
        <xdr:grpSpPr>
          <a:xfrm>
            <a:off x="3837404" y="1986654"/>
            <a:ext cx="2368522" cy="432000"/>
            <a:chOff x="6692898" y="4910136"/>
            <a:chExt cx="2546351" cy="432000"/>
          </a:xfrm>
        </xdr:grpSpPr>
        <xdr:sp macro="[0]!Menu_suspenso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xmlns="" id="{00000000-0008-0000-1D00-00002B000000}"/>
                </a:ext>
              </a:extLst>
            </xdr:cNvPr>
            <xdr:cNvSpPr/>
          </xdr:nvSpPr>
          <xdr:spPr>
            <a:xfrm>
              <a:off x="6848475" y="4910136"/>
              <a:ext cx="22002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educação</a:t>
              </a:r>
              <a:r>
                <a:rPr lang="pt-PT" sz="1400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literária</a:t>
              </a:r>
              <a:endParaRPr lang="pt-PT" sz="14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44" name="Seta: Divisa 43">
              <a:extLst>
                <a:ext uri="{FF2B5EF4-FFF2-40B4-BE49-F238E27FC236}">
                  <a16:creationId xmlns:a16="http://schemas.microsoft.com/office/drawing/2014/main" xmlns="" id="{00000000-0008-0000-1D00-00002C000000}"/>
                </a:ext>
              </a:extLst>
            </xdr:cNvPr>
            <xdr:cNvSpPr/>
          </xdr:nvSpPr>
          <xdr:spPr>
            <a:xfrm>
              <a:off x="6692898" y="4910136"/>
              <a:ext cx="2546351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4" name="Agrupar 33">
            <a:extLst>
              <a:ext uri="{FF2B5EF4-FFF2-40B4-BE49-F238E27FC236}">
                <a16:creationId xmlns:a16="http://schemas.microsoft.com/office/drawing/2014/main" xmlns="" id="{00000000-0008-0000-1D00-000022000000}"/>
              </a:ext>
            </a:extLst>
          </xdr:cNvPr>
          <xdr:cNvGrpSpPr/>
        </xdr:nvGrpSpPr>
        <xdr:grpSpPr>
          <a:xfrm>
            <a:off x="1340772" y="1988439"/>
            <a:ext cx="1464927" cy="428431"/>
            <a:chOff x="1153583" y="1546089"/>
            <a:chExt cx="1465905" cy="428431"/>
          </a:xfrm>
        </xdr:grpSpPr>
        <xdr:sp macro="[0]!Botão_Oralidade" textlink="">
          <xdr:nvSpPr>
            <xdr:cNvPr id="41" name="Retângulo 40">
              <a:extLst>
                <a:ext uri="{FF2B5EF4-FFF2-40B4-BE49-F238E27FC236}">
                  <a16:creationId xmlns:a16="http://schemas.microsoft.com/office/drawing/2014/main" xmlns="" id="{00000000-0008-0000-1D00-000029000000}"/>
                </a:ext>
              </a:extLst>
            </xdr:cNvPr>
            <xdr:cNvSpPr/>
          </xdr:nvSpPr>
          <xdr:spPr bwMode="auto">
            <a:xfrm>
              <a:off x="1304859" y="1546089"/>
              <a:ext cx="1184877" cy="42843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oralidade</a:t>
              </a:r>
            </a:p>
          </xdr:txBody>
        </xdr:sp>
        <xdr:sp macro="" textlink="">
          <xdr:nvSpPr>
            <xdr:cNvPr id="42" name="Seta: Divisa 41">
              <a:extLst>
                <a:ext uri="{FF2B5EF4-FFF2-40B4-BE49-F238E27FC236}">
                  <a16:creationId xmlns:a16="http://schemas.microsoft.com/office/drawing/2014/main" xmlns="" id="{00000000-0008-0000-1D00-00002A000000}"/>
                </a:ext>
              </a:extLst>
            </xdr:cNvPr>
            <xdr:cNvSpPr/>
          </xdr:nvSpPr>
          <xdr:spPr>
            <a:xfrm>
              <a:off x="1153583" y="1550754"/>
              <a:ext cx="1465905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5" name="Agrupar 34">
            <a:extLst>
              <a:ext uri="{FF2B5EF4-FFF2-40B4-BE49-F238E27FC236}">
                <a16:creationId xmlns:a16="http://schemas.microsoft.com/office/drawing/2014/main" xmlns="" id="{00000000-0008-0000-1D00-000023000000}"/>
              </a:ext>
            </a:extLst>
          </xdr:cNvPr>
          <xdr:cNvGrpSpPr/>
        </xdr:nvGrpSpPr>
        <xdr:grpSpPr>
          <a:xfrm>
            <a:off x="2648622" y="1986654"/>
            <a:ext cx="1348167" cy="432000"/>
            <a:chOff x="5008563" y="4910137"/>
            <a:chExt cx="1449387" cy="432000"/>
          </a:xfrm>
        </xdr:grpSpPr>
        <xdr:sp macro="[0]!Botão_Leitura" textlink="">
          <xdr:nvSpPr>
            <xdr:cNvPr id="39" name="Retângulo 38">
              <a:extLst>
                <a:ext uri="{FF2B5EF4-FFF2-40B4-BE49-F238E27FC236}">
                  <a16:creationId xmlns:a16="http://schemas.microsoft.com/office/drawing/2014/main" xmlns="" id="{00000000-0008-0000-1D00-000027000000}"/>
                </a:ext>
              </a:extLst>
            </xdr:cNvPr>
            <xdr:cNvSpPr/>
          </xdr:nvSpPr>
          <xdr:spPr bwMode="auto">
            <a:xfrm>
              <a:off x="5153603" y="4911774"/>
              <a:ext cx="1171525" cy="42872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leitura</a:t>
              </a:r>
            </a:p>
          </xdr:txBody>
        </xdr:sp>
        <xdr:sp macro="" textlink="">
          <xdr:nvSpPr>
            <xdr:cNvPr id="40" name="Seta: Divisa 39">
              <a:extLst>
                <a:ext uri="{FF2B5EF4-FFF2-40B4-BE49-F238E27FC236}">
                  <a16:creationId xmlns:a16="http://schemas.microsoft.com/office/drawing/2014/main" xmlns="" id="{00000000-0008-0000-1D00-000028000000}"/>
                </a:ext>
              </a:extLst>
            </xdr:cNvPr>
            <xdr:cNvSpPr/>
          </xdr:nvSpPr>
          <xdr:spPr>
            <a:xfrm>
              <a:off x="5008563" y="4910137"/>
              <a:ext cx="1449387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6" name="Agrupar 35">
            <a:extLst>
              <a:ext uri="{FF2B5EF4-FFF2-40B4-BE49-F238E27FC236}">
                <a16:creationId xmlns:a16="http://schemas.microsoft.com/office/drawing/2014/main" xmlns="" id="{00000000-0008-0000-1D00-000024000000}"/>
              </a:ext>
            </a:extLst>
          </xdr:cNvPr>
          <xdr:cNvGrpSpPr/>
        </xdr:nvGrpSpPr>
        <xdr:grpSpPr>
          <a:xfrm>
            <a:off x="333367" y="1726404"/>
            <a:ext cx="951864" cy="952500"/>
            <a:chOff x="169333" y="1301750"/>
            <a:chExt cx="952500" cy="952500"/>
          </a:xfrm>
        </xdr:grpSpPr>
        <xdr:pic macro="[0]!Botao_Entrada">
          <xdr:nvPicPr>
            <xdr:cNvPr id="37" name="Imagem 36">
              <a:extLst>
                <a:ext uri="{FF2B5EF4-FFF2-40B4-BE49-F238E27FC236}">
                  <a16:creationId xmlns:a16="http://schemas.microsoft.com/office/drawing/2014/main" xmlns="" id="{00000000-0008-0000-1D00-00002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44604" y="1428747"/>
              <a:ext cx="801958" cy="645584"/>
            </a:xfrm>
            <a:prstGeom prst="rect">
              <a:avLst/>
            </a:prstGeom>
          </xdr:spPr>
        </xdr:pic>
        <xdr:sp macro="[0]!Botao_Entrada" textlink="">
          <xdr:nvSpPr>
            <xdr:cNvPr id="38" name="Oval 37">
              <a:extLst>
                <a:ext uri="{FF2B5EF4-FFF2-40B4-BE49-F238E27FC236}">
                  <a16:creationId xmlns:a16="http://schemas.microsoft.com/office/drawing/2014/main" xmlns="" id="{00000000-0008-0000-1D00-000026000000}"/>
                </a:ext>
              </a:extLst>
            </xdr:cNvPr>
            <xdr:cNvSpPr/>
          </xdr:nvSpPr>
          <xdr:spPr>
            <a:xfrm>
              <a:off x="169333" y="1301750"/>
              <a:ext cx="952500" cy="952500"/>
            </a:xfrm>
            <a:prstGeom prst="ellipse">
              <a:avLst/>
            </a:prstGeom>
            <a:noFill/>
            <a:ln w="9525" cap="flat" cmpd="sng" algn="ctr">
              <a:solidFill>
                <a:schemeClr val="accent2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2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/>
            </a:p>
          </xdr:txBody>
        </xdr:sp>
      </xdr:grpSp>
    </xdr:grpSp>
    <xdr:clientData/>
  </xdr:twoCellAnchor>
  <xdr:twoCellAnchor>
    <xdr:from>
      <xdr:col>5</xdr:col>
      <xdr:colOff>18393</xdr:colOff>
      <xdr:row>2</xdr:row>
      <xdr:rowOff>91320</xdr:rowOff>
    </xdr:from>
    <xdr:to>
      <xdr:col>13</xdr:col>
      <xdr:colOff>0</xdr:colOff>
      <xdr:row>4</xdr:row>
      <xdr:rowOff>140914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xmlns="" id="{00000000-0008-0000-1D00-000033000000}"/>
            </a:ext>
          </a:extLst>
        </xdr:cNvPr>
        <xdr:cNvGrpSpPr/>
      </xdr:nvGrpSpPr>
      <xdr:grpSpPr>
        <a:xfrm>
          <a:off x="2723493" y="853320"/>
          <a:ext cx="3029607" cy="557594"/>
          <a:chOff x="7206593" y="5603120"/>
          <a:chExt cx="3029607" cy="557594"/>
        </a:xfrm>
      </xdr:grpSpPr>
      <xdr:sp macro="[0]!Botao_RGFEV" textlink="">
        <xdr:nvSpPr>
          <xdr:cNvPr id="52" name="Seta: Pentágono 51">
            <a:extLst>
              <a:ext uri="{FF2B5EF4-FFF2-40B4-BE49-F238E27FC236}">
                <a16:creationId xmlns:a16="http://schemas.microsoft.com/office/drawing/2014/main" xmlns="" id="{00000000-0008-0000-1D00-000034000000}"/>
              </a:ext>
            </a:extLst>
          </xdr:cNvPr>
          <xdr:cNvSpPr/>
        </xdr:nvSpPr>
        <xdr:spPr>
          <a:xfrm>
            <a:off x="7206594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Fev</a:t>
            </a:r>
          </a:p>
        </xdr:txBody>
      </xdr:sp>
      <xdr:sp macro="[0]!Botao_RGMAR" textlink="">
        <xdr:nvSpPr>
          <xdr:cNvPr id="53" name="Seta: Pentágono 52">
            <a:extLst>
              <a:ext uri="{FF2B5EF4-FFF2-40B4-BE49-F238E27FC236}">
                <a16:creationId xmlns:a16="http://schemas.microsoft.com/office/drawing/2014/main" xmlns="" id="{00000000-0008-0000-1D00-000035000000}"/>
              </a:ext>
            </a:extLst>
          </xdr:cNvPr>
          <xdr:cNvSpPr/>
        </xdr:nvSpPr>
        <xdr:spPr>
          <a:xfrm>
            <a:off x="7788976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Mar</a:t>
            </a:r>
          </a:p>
        </xdr:txBody>
      </xdr:sp>
      <xdr:sp macro="[0]!Botao_RGABR" textlink="">
        <xdr:nvSpPr>
          <xdr:cNvPr id="54" name="Seta: Pentágono 53">
            <a:extLst>
              <a:ext uri="{FF2B5EF4-FFF2-40B4-BE49-F238E27FC236}">
                <a16:creationId xmlns:a16="http://schemas.microsoft.com/office/drawing/2014/main" xmlns="" id="{00000000-0008-0000-1D00-000036000000}"/>
              </a:ext>
            </a:extLst>
          </xdr:cNvPr>
          <xdr:cNvSpPr/>
        </xdr:nvSpPr>
        <xdr:spPr>
          <a:xfrm>
            <a:off x="8371358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Abr</a:t>
            </a:r>
          </a:p>
        </xdr:txBody>
      </xdr:sp>
      <xdr:sp macro="[0]!Botao_RGMAI" textlink="">
        <xdr:nvSpPr>
          <xdr:cNvPr id="55" name="Seta: Pentágono 54">
            <a:extLst>
              <a:ext uri="{FF2B5EF4-FFF2-40B4-BE49-F238E27FC236}">
                <a16:creationId xmlns:a16="http://schemas.microsoft.com/office/drawing/2014/main" xmlns="" id="{00000000-0008-0000-1D00-000037000000}"/>
              </a:ext>
            </a:extLst>
          </xdr:cNvPr>
          <xdr:cNvSpPr/>
        </xdr:nvSpPr>
        <xdr:spPr>
          <a:xfrm>
            <a:off x="8953740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Mai</a:t>
            </a:r>
          </a:p>
        </xdr:txBody>
      </xdr:sp>
      <xdr:sp macro="[0]!Botao_RGJUN" textlink="">
        <xdr:nvSpPr>
          <xdr:cNvPr id="56" name="Seta: Pentágono 55">
            <a:extLst>
              <a:ext uri="{FF2B5EF4-FFF2-40B4-BE49-F238E27FC236}">
                <a16:creationId xmlns:a16="http://schemas.microsoft.com/office/drawing/2014/main" xmlns="" id="{00000000-0008-0000-1D00-000038000000}"/>
              </a:ext>
            </a:extLst>
          </xdr:cNvPr>
          <xdr:cNvSpPr/>
        </xdr:nvSpPr>
        <xdr:spPr>
          <a:xfrm>
            <a:off x="9536122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Jun</a:t>
            </a:r>
          </a:p>
        </xdr:txBody>
      </xdr:sp>
      <xdr:sp macro="[0]!Botao_RGSET" textlink="">
        <xdr:nvSpPr>
          <xdr:cNvPr id="57" name="Seta: Pentágono 56">
            <a:extLst>
              <a:ext uri="{FF2B5EF4-FFF2-40B4-BE49-F238E27FC236}">
                <a16:creationId xmlns:a16="http://schemas.microsoft.com/office/drawing/2014/main" xmlns="" id="{00000000-0008-0000-1D00-000039000000}"/>
              </a:ext>
            </a:extLst>
          </xdr:cNvPr>
          <xdr:cNvSpPr/>
        </xdr:nvSpPr>
        <xdr:spPr>
          <a:xfrm>
            <a:off x="7206593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Set</a:t>
            </a:r>
          </a:p>
        </xdr:txBody>
      </xdr:sp>
      <xdr:sp macro="[0]!Botao_RGOUT" textlink="">
        <xdr:nvSpPr>
          <xdr:cNvPr id="58" name="Seta: Pentágono 57">
            <a:extLst>
              <a:ext uri="{FF2B5EF4-FFF2-40B4-BE49-F238E27FC236}">
                <a16:creationId xmlns:a16="http://schemas.microsoft.com/office/drawing/2014/main" xmlns="" id="{00000000-0008-0000-1D00-00003A000000}"/>
              </a:ext>
            </a:extLst>
          </xdr:cNvPr>
          <xdr:cNvSpPr/>
        </xdr:nvSpPr>
        <xdr:spPr>
          <a:xfrm>
            <a:off x="7788976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Out</a:t>
            </a:r>
          </a:p>
        </xdr:txBody>
      </xdr:sp>
      <xdr:sp macro="[0]!Botao_RGNOV" textlink="">
        <xdr:nvSpPr>
          <xdr:cNvPr id="59" name="Seta: Pentágono 58">
            <a:extLst>
              <a:ext uri="{FF2B5EF4-FFF2-40B4-BE49-F238E27FC236}">
                <a16:creationId xmlns:a16="http://schemas.microsoft.com/office/drawing/2014/main" xmlns="" id="{00000000-0008-0000-1D00-00003B000000}"/>
              </a:ext>
            </a:extLst>
          </xdr:cNvPr>
          <xdr:cNvSpPr/>
        </xdr:nvSpPr>
        <xdr:spPr>
          <a:xfrm>
            <a:off x="8371358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Nov</a:t>
            </a:r>
          </a:p>
        </xdr:txBody>
      </xdr:sp>
      <xdr:sp macro="[0]!Botao_RGDEZ" textlink="">
        <xdr:nvSpPr>
          <xdr:cNvPr id="60" name="Seta: Pentágono 59">
            <a:extLst>
              <a:ext uri="{FF2B5EF4-FFF2-40B4-BE49-F238E27FC236}">
                <a16:creationId xmlns:a16="http://schemas.microsoft.com/office/drawing/2014/main" xmlns="" id="{00000000-0008-0000-1D00-00003C000000}"/>
              </a:ext>
            </a:extLst>
          </xdr:cNvPr>
          <xdr:cNvSpPr/>
        </xdr:nvSpPr>
        <xdr:spPr>
          <a:xfrm>
            <a:off x="8953740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Dez</a:t>
            </a:r>
          </a:p>
        </xdr:txBody>
      </xdr:sp>
      <xdr:sp macro="[0]!Botao_RGJAN" textlink="">
        <xdr:nvSpPr>
          <xdr:cNvPr id="61" name="Seta: Pentágono 60">
            <a:extLst>
              <a:ext uri="{FF2B5EF4-FFF2-40B4-BE49-F238E27FC236}">
                <a16:creationId xmlns:a16="http://schemas.microsoft.com/office/drawing/2014/main" xmlns="" id="{00000000-0008-0000-1D00-00003D000000}"/>
              </a:ext>
            </a:extLst>
          </xdr:cNvPr>
          <xdr:cNvSpPr/>
        </xdr:nvSpPr>
        <xdr:spPr>
          <a:xfrm>
            <a:off x="9536121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Jan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8</xdr:row>
      <xdr:rowOff>0</xdr:rowOff>
    </xdr:from>
    <xdr:ext cx="0" cy="1350889"/>
    <xdr:pic>
      <xdr:nvPicPr>
        <xdr:cNvPr id="2" name="Imagem 1">
          <a:extLst>
            <a:ext uri="{FF2B5EF4-FFF2-40B4-BE49-F238E27FC236}">
              <a16:creationId xmlns:a16="http://schemas.microsoft.com/office/drawing/2014/main" xmlns="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2590800"/>
          <a:ext cx="0" cy="1350889"/>
        </a:xfrm>
        <a:prstGeom prst="rect">
          <a:avLst/>
        </a:prstGeom>
      </xdr:spPr>
    </xdr:pic>
    <xdr:clientData/>
  </xdr:oneCellAnchor>
  <xdr:oneCellAnchor>
    <xdr:from>
      <xdr:col>0</xdr:col>
      <xdr:colOff>177268</xdr:colOff>
      <xdr:row>8</xdr:row>
      <xdr:rowOff>0</xdr:rowOff>
    </xdr:from>
    <xdr:ext cx="0" cy="1507598"/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1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268" y="2590800"/>
          <a:ext cx="0" cy="1507598"/>
        </a:xfrm>
        <a:prstGeom prst="rect">
          <a:avLst/>
        </a:prstGeom>
      </xdr:spPr>
    </xdr:pic>
    <xdr:clientData/>
  </xdr:oneCellAnchor>
  <xdr:oneCellAnchor>
    <xdr:from>
      <xdr:col>4</xdr:col>
      <xdr:colOff>0</xdr:colOff>
      <xdr:row>8</xdr:row>
      <xdr:rowOff>0</xdr:rowOff>
    </xdr:from>
    <xdr:ext cx="0" cy="452437"/>
    <xdr:sp macro="" textlink="">
      <xdr:nvSpPr>
        <xdr:cNvPr id="4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1E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2324100" y="2590800"/>
          <a:ext cx="0" cy="4524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</xdr:col>
      <xdr:colOff>0</xdr:colOff>
      <xdr:row>8</xdr:row>
      <xdr:rowOff>0</xdr:rowOff>
    </xdr:from>
    <xdr:ext cx="0" cy="452438"/>
    <xdr:sp macro="" textlink="">
      <xdr:nvSpPr>
        <xdr:cNvPr id="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1E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2324100" y="2590800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30</xdr:col>
      <xdr:colOff>119063</xdr:colOff>
      <xdr:row>12</xdr:row>
      <xdr:rowOff>83344</xdr:rowOff>
    </xdr:from>
    <xdr:ext cx="0" cy="452437"/>
    <xdr:sp macro="" textlink="">
      <xdr:nvSpPr>
        <xdr:cNvPr id="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E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12349163" y="3931444"/>
          <a:ext cx="0" cy="4524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1</xdr:col>
      <xdr:colOff>81647</xdr:colOff>
      <xdr:row>0</xdr:row>
      <xdr:rowOff>27214</xdr:rowOff>
    </xdr:from>
    <xdr:to>
      <xdr:col>19</xdr:col>
      <xdr:colOff>150326</xdr:colOff>
      <xdr:row>2</xdr:row>
      <xdr:rowOff>94791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xmlns="" id="{00000000-0008-0000-1E00-00001D000000}"/>
            </a:ext>
          </a:extLst>
        </xdr:cNvPr>
        <xdr:cNvGrpSpPr>
          <a:grpSpLocks noChangeAspect="1"/>
        </xdr:cNvGrpSpPr>
      </xdr:nvGrpSpPr>
      <xdr:grpSpPr>
        <a:xfrm>
          <a:off x="259447" y="27214"/>
          <a:ext cx="7929979" cy="829577"/>
          <a:chOff x="333367" y="1726404"/>
          <a:chExt cx="9395718" cy="952500"/>
        </a:xfrm>
      </xdr:grpSpPr>
      <xdr:grpSp>
        <xdr:nvGrpSpPr>
          <xdr:cNvPr id="30" name="Agrupar 29">
            <a:extLst>
              <a:ext uri="{FF2B5EF4-FFF2-40B4-BE49-F238E27FC236}">
                <a16:creationId xmlns:a16="http://schemas.microsoft.com/office/drawing/2014/main" xmlns="" id="{00000000-0008-0000-1E00-00001E000000}"/>
              </a:ext>
            </a:extLst>
          </xdr:cNvPr>
          <xdr:cNvGrpSpPr/>
        </xdr:nvGrpSpPr>
        <xdr:grpSpPr>
          <a:xfrm>
            <a:off x="6038974" y="1986654"/>
            <a:ext cx="1191645" cy="432000"/>
            <a:chOff x="9196387" y="4894162"/>
            <a:chExt cx="1281114" cy="432000"/>
          </a:xfrm>
        </xdr:grpSpPr>
        <xdr:sp macro="[0]!Botão_Escrita" textlink="">
          <xdr:nvSpPr>
            <xdr:cNvPr id="49" name="Retângulo 48">
              <a:extLst>
                <a:ext uri="{FF2B5EF4-FFF2-40B4-BE49-F238E27FC236}">
                  <a16:creationId xmlns:a16="http://schemas.microsoft.com/office/drawing/2014/main" xmlns="" id="{00000000-0008-0000-1E00-000031000000}"/>
                </a:ext>
              </a:extLst>
            </xdr:cNvPr>
            <xdr:cNvSpPr/>
          </xdr:nvSpPr>
          <xdr:spPr bwMode="auto">
            <a:xfrm>
              <a:off x="9401175" y="4894162"/>
              <a:ext cx="9048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escrita</a:t>
              </a:r>
            </a:p>
          </xdr:txBody>
        </xdr:sp>
        <xdr:sp macro="" textlink="">
          <xdr:nvSpPr>
            <xdr:cNvPr id="50" name="Seta: Divisa 49">
              <a:extLst>
                <a:ext uri="{FF2B5EF4-FFF2-40B4-BE49-F238E27FC236}">
                  <a16:creationId xmlns:a16="http://schemas.microsoft.com/office/drawing/2014/main" xmlns="" id="{00000000-0008-0000-1E00-000032000000}"/>
                </a:ext>
              </a:extLst>
            </xdr:cNvPr>
            <xdr:cNvSpPr/>
          </xdr:nvSpPr>
          <xdr:spPr>
            <a:xfrm>
              <a:off x="9196387" y="4900612"/>
              <a:ext cx="1281114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1" name="Agrupar 30">
            <a:extLst>
              <a:ext uri="{FF2B5EF4-FFF2-40B4-BE49-F238E27FC236}">
                <a16:creationId xmlns:a16="http://schemas.microsoft.com/office/drawing/2014/main" xmlns="" id="{00000000-0008-0000-1E00-00001F000000}"/>
              </a:ext>
            </a:extLst>
          </xdr:cNvPr>
          <xdr:cNvGrpSpPr/>
        </xdr:nvGrpSpPr>
        <xdr:grpSpPr>
          <a:xfrm>
            <a:off x="7074095" y="1986654"/>
            <a:ext cx="1529796" cy="432000"/>
            <a:chOff x="10880724" y="4894162"/>
            <a:chExt cx="1644652" cy="432000"/>
          </a:xfrm>
        </xdr:grpSpPr>
        <xdr:sp macro="[0]!Menu_suspenso_2" textlink="">
          <xdr:nvSpPr>
            <xdr:cNvPr id="47" name="Retângulo 46">
              <a:extLst>
                <a:ext uri="{FF2B5EF4-FFF2-40B4-BE49-F238E27FC236}">
                  <a16:creationId xmlns:a16="http://schemas.microsoft.com/office/drawing/2014/main" xmlns="" id="{00000000-0008-0000-1E00-00002F000000}"/>
                </a:ext>
              </a:extLst>
            </xdr:cNvPr>
            <xdr:cNvSpPr/>
          </xdr:nvSpPr>
          <xdr:spPr>
            <a:xfrm>
              <a:off x="11058525" y="4894162"/>
              <a:ext cx="1352550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gramática</a:t>
              </a:r>
            </a:p>
          </xdr:txBody>
        </xdr:sp>
        <xdr:sp macro="" textlink="">
          <xdr:nvSpPr>
            <xdr:cNvPr id="48" name="Seta: Divisa 47">
              <a:extLst>
                <a:ext uri="{FF2B5EF4-FFF2-40B4-BE49-F238E27FC236}">
                  <a16:creationId xmlns:a16="http://schemas.microsoft.com/office/drawing/2014/main" xmlns="" id="{00000000-0008-0000-1E00-000030000000}"/>
                </a:ext>
              </a:extLst>
            </xdr:cNvPr>
            <xdr:cNvSpPr/>
          </xdr:nvSpPr>
          <xdr:spPr>
            <a:xfrm>
              <a:off x="10880724" y="4900612"/>
              <a:ext cx="1644652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2" name="Agrupar 31">
            <a:extLst>
              <a:ext uri="{FF2B5EF4-FFF2-40B4-BE49-F238E27FC236}">
                <a16:creationId xmlns:a16="http://schemas.microsoft.com/office/drawing/2014/main" xmlns="" id="{00000000-0008-0000-1E00-000020000000}"/>
              </a:ext>
            </a:extLst>
          </xdr:cNvPr>
          <xdr:cNvGrpSpPr/>
        </xdr:nvGrpSpPr>
        <xdr:grpSpPr>
          <a:xfrm>
            <a:off x="8437029" y="1986654"/>
            <a:ext cx="1292056" cy="432000"/>
            <a:chOff x="12565062" y="4910137"/>
            <a:chExt cx="1389063" cy="432000"/>
          </a:xfrm>
        </xdr:grpSpPr>
        <xdr:sp macro="[0]!Botão_Sintese" textlink="">
          <xdr:nvSpPr>
            <xdr:cNvPr id="45" name="Retângulo 44">
              <a:extLst>
                <a:ext uri="{FF2B5EF4-FFF2-40B4-BE49-F238E27FC236}">
                  <a16:creationId xmlns:a16="http://schemas.microsoft.com/office/drawing/2014/main" xmlns="" id="{00000000-0008-0000-1E00-00002D000000}"/>
                </a:ext>
              </a:extLst>
            </xdr:cNvPr>
            <xdr:cNvSpPr/>
          </xdr:nvSpPr>
          <xdr:spPr bwMode="auto">
            <a:xfrm>
              <a:off x="12763500" y="4910137"/>
              <a:ext cx="10191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síntese</a:t>
              </a:r>
            </a:p>
          </xdr:txBody>
        </xdr:sp>
        <xdr:sp macro="" textlink="">
          <xdr:nvSpPr>
            <xdr:cNvPr id="46" name="Seta: Divisa 45">
              <a:extLst>
                <a:ext uri="{FF2B5EF4-FFF2-40B4-BE49-F238E27FC236}">
                  <a16:creationId xmlns:a16="http://schemas.microsoft.com/office/drawing/2014/main" xmlns="" id="{00000000-0008-0000-1E00-00002E000000}"/>
                </a:ext>
              </a:extLst>
            </xdr:cNvPr>
            <xdr:cNvSpPr/>
          </xdr:nvSpPr>
          <xdr:spPr>
            <a:xfrm>
              <a:off x="12565062" y="4910137"/>
              <a:ext cx="1389063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3" name="Agrupar 32">
            <a:extLst>
              <a:ext uri="{FF2B5EF4-FFF2-40B4-BE49-F238E27FC236}">
                <a16:creationId xmlns:a16="http://schemas.microsoft.com/office/drawing/2014/main" xmlns="" id="{00000000-0008-0000-1E00-000021000000}"/>
              </a:ext>
            </a:extLst>
          </xdr:cNvPr>
          <xdr:cNvGrpSpPr/>
        </xdr:nvGrpSpPr>
        <xdr:grpSpPr>
          <a:xfrm>
            <a:off x="3837404" y="1986654"/>
            <a:ext cx="2368522" cy="432000"/>
            <a:chOff x="6692898" y="4910136"/>
            <a:chExt cx="2546351" cy="432000"/>
          </a:xfrm>
        </xdr:grpSpPr>
        <xdr:sp macro="[0]!Menu_suspenso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xmlns="" id="{00000000-0008-0000-1E00-00002B000000}"/>
                </a:ext>
              </a:extLst>
            </xdr:cNvPr>
            <xdr:cNvSpPr/>
          </xdr:nvSpPr>
          <xdr:spPr>
            <a:xfrm>
              <a:off x="6848475" y="4910136"/>
              <a:ext cx="22002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educação</a:t>
              </a:r>
              <a:r>
                <a:rPr lang="pt-PT" sz="1400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literária</a:t>
              </a:r>
              <a:endParaRPr lang="pt-PT" sz="14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44" name="Seta: Divisa 43">
              <a:extLst>
                <a:ext uri="{FF2B5EF4-FFF2-40B4-BE49-F238E27FC236}">
                  <a16:creationId xmlns:a16="http://schemas.microsoft.com/office/drawing/2014/main" xmlns="" id="{00000000-0008-0000-1E00-00002C000000}"/>
                </a:ext>
              </a:extLst>
            </xdr:cNvPr>
            <xdr:cNvSpPr/>
          </xdr:nvSpPr>
          <xdr:spPr>
            <a:xfrm>
              <a:off x="6692898" y="4910136"/>
              <a:ext cx="2546351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4" name="Agrupar 33">
            <a:extLst>
              <a:ext uri="{FF2B5EF4-FFF2-40B4-BE49-F238E27FC236}">
                <a16:creationId xmlns:a16="http://schemas.microsoft.com/office/drawing/2014/main" xmlns="" id="{00000000-0008-0000-1E00-000022000000}"/>
              </a:ext>
            </a:extLst>
          </xdr:cNvPr>
          <xdr:cNvGrpSpPr/>
        </xdr:nvGrpSpPr>
        <xdr:grpSpPr>
          <a:xfrm>
            <a:off x="1340772" y="1988439"/>
            <a:ext cx="1464927" cy="428431"/>
            <a:chOff x="1153583" y="1546089"/>
            <a:chExt cx="1465905" cy="428431"/>
          </a:xfrm>
        </xdr:grpSpPr>
        <xdr:sp macro="[0]!Botão_Oralidade" textlink="">
          <xdr:nvSpPr>
            <xdr:cNvPr id="41" name="Retângulo 40">
              <a:extLst>
                <a:ext uri="{FF2B5EF4-FFF2-40B4-BE49-F238E27FC236}">
                  <a16:creationId xmlns:a16="http://schemas.microsoft.com/office/drawing/2014/main" xmlns="" id="{00000000-0008-0000-1E00-000029000000}"/>
                </a:ext>
              </a:extLst>
            </xdr:cNvPr>
            <xdr:cNvSpPr/>
          </xdr:nvSpPr>
          <xdr:spPr bwMode="auto">
            <a:xfrm>
              <a:off x="1304859" y="1546089"/>
              <a:ext cx="1184877" cy="42843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oralidade</a:t>
              </a:r>
            </a:p>
          </xdr:txBody>
        </xdr:sp>
        <xdr:sp macro="" textlink="">
          <xdr:nvSpPr>
            <xdr:cNvPr id="42" name="Seta: Divisa 41">
              <a:extLst>
                <a:ext uri="{FF2B5EF4-FFF2-40B4-BE49-F238E27FC236}">
                  <a16:creationId xmlns:a16="http://schemas.microsoft.com/office/drawing/2014/main" xmlns="" id="{00000000-0008-0000-1E00-00002A000000}"/>
                </a:ext>
              </a:extLst>
            </xdr:cNvPr>
            <xdr:cNvSpPr/>
          </xdr:nvSpPr>
          <xdr:spPr>
            <a:xfrm>
              <a:off x="1153583" y="1550754"/>
              <a:ext cx="1465905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5" name="Agrupar 34">
            <a:extLst>
              <a:ext uri="{FF2B5EF4-FFF2-40B4-BE49-F238E27FC236}">
                <a16:creationId xmlns:a16="http://schemas.microsoft.com/office/drawing/2014/main" xmlns="" id="{00000000-0008-0000-1E00-000023000000}"/>
              </a:ext>
            </a:extLst>
          </xdr:cNvPr>
          <xdr:cNvGrpSpPr/>
        </xdr:nvGrpSpPr>
        <xdr:grpSpPr>
          <a:xfrm>
            <a:off x="2648622" y="1986654"/>
            <a:ext cx="1348167" cy="432000"/>
            <a:chOff x="5008563" y="4910137"/>
            <a:chExt cx="1449387" cy="432000"/>
          </a:xfrm>
        </xdr:grpSpPr>
        <xdr:sp macro="[0]!Botão_Leitura" textlink="">
          <xdr:nvSpPr>
            <xdr:cNvPr id="39" name="Retângulo 38">
              <a:extLst>
                <a:ext uri="{FF2B5EF4-FFF2-40B4-BE49-F238E27FC236}">
                  <a16:creationId xmlns:a16="http://schemas.microsoft.com/office/drawing/2014/main" xmlns="" id="{00000000-0008-0000-1E00-000027000000}"/>
                </a:ext>
              </a:extLst>
            </xdr:cNvPr>
            <xdr:cNvSpPr/>
          </xdr:nvSpPr>
          <xdr:spPr bwMode="auto">
            <a:xfrm>
              <a:off x="5153603" y="4911774"/>
              <a:ext cx="1171525" cy="42872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leitura</a:t>
              </a:r>
            </a:p>
          </xdr:txBody>
        </xdr:sp>
        <xdr:sp macro="" textlink="">
          <xdr:nvSpPr>
            <xdr:cNvPr id="40" name="Seta: Divisa 39">
              <a:extLst>
                <a:ext uri="{FF2B5EF4-FFF2-40B4-BE49-F238E27FC236}">
                  <a16:creationId xmlns:a16="http://schemas.microsoft.com/office/drawing/2014/main" xmlns="" id="{00000000-0008-0000-1E00-000028000000}"/>
                </a:ext>
              </a:extLst>
            </xdr:cNvPr>
            <xdr:cNvSpPr/>
          </xdr:nvSpPr>
          <xdr:spPr>
            <a:xfrm>
              <a:off x="5008563" y="4910137"/>
              <a:ext cx="1449387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6" name="Agrupar 35">
            <a:extLst>
              <a:ext uri="{FF2B5EF4-FFF2-40B4-BE49-F238E27FC236}">
                <a16:creationId xmlns:a16="http://schemas.microsoft.com/office/drawing/2014/main" xmlns="" id="{00000000-0008-0000-1E00-000024000000}"/>
              </a:ext>
            </a:extLst>
          </xdr:cNvPr>
          <xdr:cNvGrpSpPr/>
        </xdr:nvGrpSpPr>
        <xdr:grpSpPr>
          <a:xfrm>
            <a:off x="333367" y="1726404"/>
            <a:ext cx="951864" cy="952500"/>
            <a:chOff x="169333" y="1301750"/>
            <a:chExt cx="952500" cy="952500"/>
          </a:xfrm>
        </xdr:grpSpPr>
        <xdr:pic macro="[0]!Botao_Entrada">
          <xdr:nvPicPr>
            <xdr:cNvPr id="37" name="Imagem 36">
              <a:extLst>
                <a:ext uri="{FF2B5EF4-FFF2-40B4-BE49-F238E27FC236}">
                  <a16:creationId xmlns:a16="http://schemas.microsoft.com/office/drawing/2014/main" xmlns="" id="{00000000-0008-0000-1E00-00002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44604" y="1428747"/>
              <a:ext cx="801958" cy="645584"/>
            </a:xfrm>
            <a:prstGeom prst="rect">
              <a:avLst/>
            </a:prstGeom>
          </xdr:spPr>
        </xdr:pic>
        <xdr:sp macro="[0]!Botao_Entrada" textlink="">
          <xdr:nvSpPr>
            <xdr:cNvPr id="38" name="Oval 37">
              <a:extLst>
                <a:ext uri="{FF2B5EF4-FFF2-40B4-BE49-F238E27FC236}">
                  <a16:creationId xmlns:a16="http://schemas.microsoft.com/office/drawing/2014/main" xmlns="" id="{00000000-0008-0000-1E00-000026000000}"/>
                </a:ext>
              </a:extLst>
            </xdr:cNvPr>
            <xdr:cNvSpPr/>
          </xdr:nvSpPr>
          <xdr:spPr>
            <a:xfrm>
              <a:off x="169333" y="1301750"/>
              <a:ext cx="952500" cy="952500"/>
            </a:xfrm>
            <a:prstGeom prst="ellipse">
              <a:avLst/>
            </a:prstGeom>
            <a:noFill/>
            <a:ln w="9525" cap="flat" cmpd="sng" algn="ctr">
              <a:solidFill>
                <a:schemeClr val="accent2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2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/>
            </a:p>
          </xdr:txBody>
        </xdr:sp>
      </xdr:grpSp>
    </xdr:grpSp>
    <xdr:clientData/>
  </xdr:twoCellAnchor>
  <xdr:twoCellAnchor>
    <xdr:from>
      <xdr:col>5</xdr:col>
      <xdr:colOff>18393</xdr:colOff>
      <xdr:row>2</xdr:row>
      <xdr:rowOff>91320</xdr:rowOff>
    </xdr:from>
    <xdr:to>
      <xdr:col>13</xdr:col>
      <xdr:colOff>0</xdr:colOff>
      <xdr:row>4</xdr:row>
      <xdr:rowOff>140914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xmlns="" id="{00000000-0008-0000-1E00-000033000000}"/>
            </a:ext>
          </a:extLst>
        </xdr:cNvPr>
        <xdr:cNvGrpSpPr/>
      </xdr:nvGrpSpPr>
      <xdr:grpSpPr>
        <a:xfrm>
          <a:off x="2723493" y="853320"/>
          <a:ext cx="3029607" cy="557594"/>
          <a:chOff x="7206593" y="5603120"/>
          <a:chExt cx="3029607" cy="557594"/>
        </a:xfrm>
      </xdr:grpSpPr>
      <xdr:sp macro="[0]!Botao_RGFEV" textlink="">
        <xdr:nvSpPr>
          <xdr:cNvPr id="52" name="Seta: Pentágono 51">
            <a:extLst>
              <a:ext uri="{FF2B5EF4-FFF2-40B4-BE49-F238E27FC236}">
                <a16:creationId xmlns:a16="http://schemas.microsoft.com/office/drawing/2014/main" xmlns="" id="{00000000-0008-0000-1E00-000034000000}"/>
              </a:ext>
            </a:extLst>
          </xdr:cNvPr>
          <xdr:cNvSpPr/>
        </xdr:nvSpPr>
        <xdr:spPr>
          <a:xfrm>
            <a:off x="7206594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Fev</a:t>
            </a:r>
          </a:p>
        </xdr:txBody>
      </xdr:sp>
      <xdr:sp macro="[0]!Botao_RGMAR" textlink="">
        <xdr:nvSpPr>
          <xdr:cNvPr id="53" name="Seta: Pentágono 52">
            <a:extLst>
              <a:ext uri="{FF2B5EF4-FFF2-40B4-BE49-F238E27FC236}">
                <a16:creationId xmlns:a16="http://schemas.microsoft.com/office/drawing/2014/main" xmlns="" id="{00000000-0008-0000-1E00-000035000000}"/>
              </a:ext>
            </a:extLst>
          </xdr:cNvPr>
          <xdr:cNvSpPr/>
        </xdr:nvSpPr>
        <xdr:spPr>
          <a:xfrm>
            <a:off x="7788976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Mar</a:t>
            </a:r>
          </a:p>
        </xdr:txBody>
      </xdr:sp>
      <xdr:sp macro="[0]!Botao_RGABR" textlink="">
        <xdr:nvSpPr>
          <xdr:cNvPr id="54" name="Seta: Pentágono 53">
            <a:extLst>
              <a:ext uri="{FF2B5EF4-FFF2-40B4-BE49-F238E27FC236}">
                <a16:creationId xmlns:a16="http://schemas.microsoft.com/office/drawing/2014/main" xmlns="" id="{00000000-0008-0000-1E00-000036000000}"/>
              </a:ext>
            </a:extLst>
          </xdr:cNvPr>
          <xdr:cNvSpPr/>
        </xdr:nvSpPr>
        <xdr:spPr>
          <a:xfrm>
            <a:off x="8371358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Abr</a:t>
            </a:r>
          </a:p>
        </xdr:txBody>
      </xdr:sp>
      <xdr:sp macro="[0]!Botao_RGMAI" textlink="">
        <xdr:nvSpPr>
          <xdr:cNvPr id="55" name="Seta: Pentágono 54">
            <a:extLst>
              <a:ext uri="{FF2B5EF4-FFF2-40B4-BE49-F238E27FC236}">
                <a16:creationId xmlns:a16="http://schemas.microsoft.com/office/drawing/2014/main" xmlns="" id="{00000000-0008-0000-1E00-000037000000}"/>
              </a:ext>
            </a:extLst>
          </xdr:cNvPr>
          <xdr:cNvSpPr/>
        </xdr:nvSpPr>
        <xdr:spPr>
          <a:xfrm>
            <a:off x="8953740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Mai</a:t>
            </a:r>
          </a:p>
        </xdr:txBody>
      </xdr:sp>
      <xdr:sp macro="[0]!Botao_RGJUN" textlink="">
        <xdr:nvSpPr>
          <xdr:cNvPr id="56" name="Seta: Pentágono 55">
            <a:extLst>
              <a:ext uri="{FF2B5EF4-FFF2-40B4-BE49-F238E27FC236}">
                <a16:creationId xmlns:a16="http://schemas.microsoft.com/office/drawing/2014/main" xmlns="" id="{00000000-0008-0000-1E00-000038000000}"/>
              </a:ext>
            </a:extLst>
          </xdr:cNvPr>
          <xdr:cNvSpPr/>
        </xdr:nvSpPr>
        <xdr:spPr>
          <a:xfrm>
            <a:off x="9536122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Jun</a:t>
            </a:r>
          </a:p>
        </xdr:txBody>
      </xdr:sp>
      <xdr:sp macro="[0]!Botao_RGSET" textlink="">
        <xdr:nvSpPr>
          <xdr:cNvPr id="57" name="Seta: Pentágono 56">
            <a:extLst>
              <a:ext uri="{FF2B5EF4-FFF2-40B4-BE49-F238E27FC236}">
                <a16:creationId xmlns:a16="http://schemas.microsoft.com/office/drawing/2014/main" xmlns="" id="{00000000-0008-0000-1E00-000039000000}"/>
              </a:ext>
            </a:extLst>
          </xdr:cNvPr>
          <xdr:cNvSpPr/>
        </xdr:nvSpPr>
        <xdr:spPr>
          <a:xfrm>
            <a:off x="7206593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Set</a:t>
            </a:r>
          </a:p>
        </xdr:txBody>
      </xdr:sp>
      <xdr:sp macro="[0]!Botao_RGOUT" textlink="">
        <xdr:nvSpPr>
          <xdr:cNvPr id="58" name="Seta: Pentágono 57">
            <a:extLst>
              <a:ext uri="{FF2B5EF4-FFF2-40B4-BE49-F238E27FC236}">
                <a16:creationId xmlns:a16="http://schemas.microsoft.com/office/drawing/2014/main" xmlns="" id="{00000000-0008-0000-1E00-00003A000000}"/>
              </a:ext>
            </a:extLst>
          </xdr:cNvPr>
          <xdr:cNvSpPr/>
        </xdr:nvSpPr>
        <xdr:spPr>
          <a:xfrm>
            <a:off x="7788976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Out</a:t>
            </a:r>
          </a:p>
        </xdr:txBody>
      </xdr:sp>
      <xdr:sp macro="[0]!Botao_RGNOV" textlink="">
        <xdr:nvSpPr>
          <xdr:cNvPr id="59" name="Seta: Pentágono 58">
            <a:extLst>
              <a:ext uri="{FF2B5EF4-FFF2-40B4-BE49-F238E27FC236}">
                <a16:creationId xmlns:a16="http://schemas.microsoft.com/office/drawing/2014/main" xmlns="" id="{00000000-0008-0000-1E00-00003B000000}"/>
              </a:ext>
            </a:extLst>
          </xdr:cNvPr>
          <xdr:cNvSpPr/>
        </xdr:nvSpPr>
        <xdr:spPr>
          <a:xfrm>
            <a:off x="8371358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Nov</a:t>
            </a:r>
          </a:p>
        </xdr:txBody>
      </xdr:sp>
      <xdr:sp macro="[0]!Botao_RGDEZ" textlink="">
        <xdr:nvSpPr>
          <xdr:cNvPr id="60" name="Seta: Pentágono 59">
            <a:extLst>
              <a:ext uri="{FF2B5EF4-FFF2-40B4-BE49-F238E27FC236}">
                <a16:creationId xmlns:a16="http://schemas.microsoft.com/office/drawing/2014/main" xmlns="" id="{00000000-0008-0000-1E00-00003C000000}"/>
              </a:ext>
            </a:extLst>
          </xdr:cNvPr>
          <xdr:cNvSpPr/>
        </xdr:nvSpPr>
        <xdr:spPr>
          <a:xfrm>
            <a:off x="8953740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Dez</a:t>
            </a:r>
          </a:p>
        </xdr:txBody>
      </xdr:sp>
      <xdr:sp macro="[0]!Botao_RGJAN" textlink="">
        <xdr:nvSpPr>
          <xdr:cNvPr id="61" name="Seta: Pentágono 60">
            <a:extLst>
              <a:ext uri="{FF2B5EF4-FFF2-40B4-BE49-F238E27FC236}">
                <a16:creationId xmlns:a16="http://schemas.microsoft.com/office/drawing/2014/main" xmlns="" id="{00000000-0008-0000-1E00-00003D000000}"/>
              </a:ext>
            </a:extLst>
          </xdr:cNvPr>
          <xdr:cNvSpPr/>
        </xdr:nvSpPr>
        <xdr:spPr>
          <a:xfrm>
            <a:off x="9536121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Jan</a:t>
            </a: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8</xdr:row>
      <xdr:rowOff>0</xdr:rowOff>
    </xdr:from>
    <xdr:ext cx="0" cy="1350889"/>
    <xdr:pic>
      <xdr:nvPicPr>
        <xdr:cNvPr id="2" name="Imagem 1">
          <a:extLst>
            <a:ext uri="{FF2B5EF4-FFF2-40B4-BE49-F238E27FC236}">
              <a16:creationId xmlns:a16="http://schemas.microsoft.com/office/drawing/2014/main" xmlns="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2590800"/>
          <a:ext cx="0" cy="1350889"/>
        </a:xfrm>
        <a:prstGeom prst="rect">
          <a:avLst/>
        </a:prstGeom>
      </xdr:spPr>
    </xdr:pic>
    <xdr:clientData/>
  </xdr:oneCellAnchor>
  <xdr:oneCellAnchor>
    <xdr:from>
      <xdr:col>0</xdr:col>
      <xdr:colOff>177268</xdr:colOff>
      <xdr:row>8</xdr:row>
      <xdr:rowOff>0</xdr:rowOff>
    </xdr:from>
    <xdr:ext cx="0" cy="1507598"/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1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268" y="2590800"/>
          <a:ext cx="0" cy="1507598"/>
        </a:xfrm>
        <a:prstGeom prst="rect">
          <a:avLst/>
        </a:prstGeom>
      </xdr:spPr>
    </xdr:pic>
    <xdr:clientData/>
  </xdr:oneCellAnchor>
  <xdr:oneCellAnchor>
    <xdr:from>
      <xdr:col>4</xdr:col>
      <xdr:colOff>0</xdr:colOff>
      <xdr:row>8</xdr:row>
      <xdr:rowOff>0</xdr:rowOff>
    </xdr:from>
    <xdr:ext cx="0" cy="452437"/>
    <xdr:sp macro="" textlink="">
      <xdr:nvSpPr>
        <xdr:cNvPr id="4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1F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2324100" y="2590800"/>
          <a:ext cx="0" cy="4524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</xdr:col>
      <xdr:colOff>0</xdr:colOff>
      <xdr:row>8</xdr:row>
      <xdr:rowOff>0</xdr:rowOff>
    </xdr:from>
    <xdr:ext cx="0" cy="452438"/>
    <xdr:sp macro="" textlink="">
      <xdr:nvSpPr>
        <xdr:cNvPr id="5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1F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2324100" y="2590800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30</xdr:col>
      <xdr:colOff>119063</xdr:colOff>
      <xdr:row>12</xdr:row>
      <xdr:rowOff>83344</xdr:rowOff>
    </xdr:from>
    <xdr:ext cx="0" cy="452437"/>
    <xdr:sp macro="" textlink="">
      <xdr:nvSpPr>
        <xdr:cNvPr id="6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1F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12349163" y="3931444"/>
          <a:ext cx="0" cy="4524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1</xdr:col>
      <xdr:colOff>81647</xdr:colOff>
      <xdr:row>0</xdr:row>
      <xdr:rowOff>27214</xdr:rowOff>
    </xdr:from>
    <xdr:to>
      <xdr:col>19</xdr:col>
      <xdr:colOff>150326</xdr:colOff>
      <xdr:row>2</xdr:row>
      <xdr:rowOff>94791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xmlns="" id="{00000000-0008-0000-1F00-00001D000000}"/>
            </a:ext>
          </a:extLst>
        </xdr:cNvPr>
        <xdr:cNvGrpSpPr>
          <a:grpSpLocks noChangeAspect="1"/>
        </xdr:cNvGrpSpPr>
      </xdr:nvGrpSpPr>
      <xdr:grpSpPr>
        <a:xfrm>
          <a:off x="259447" y="27214"/>
          <a:ext cx="7929979" cy="829577"/>
          <a:chOff x="333367" y="1726404"/>
          <a:chExt cx="9395718" cy="952500"/>
        </a:xfrm>
      </xdr:grpSpPr>
      <xdr:grpSp>
        <xdr:nvGrpSpPr>
          <xdr:cNvPr id="30" name="Agrupar 29">
            <a:extLst>
              <a:ext uri="{FF2B5EF4-FFF2-40B4-BE49-F238E27FC236}">
                <a16:creationId xmlns:a16="http://schemas.microsoft.com/office/drawing/2014/main" xmlns="" id="{00000000-0008-0000-1F00-00001E000000}"/>
              </a:ext>
            </a:extLst>
          </xdr:cNvPr>
          <xdr:cNvGrpSpPr/>
        </xdr:nvGrpSpPr>
        <xdr:grpSpPr>
          <a:xfrm>
            <a:off x="6038974" y="1986654"/>
            <a:ext cx="1191645" cy="432000"/>
            <a:chOff x="9196387" y="4894162"/>
            <a:chExt cx="1281114" cy="432000"/>
          </a:xfrm>
        </xdr:grpSpPr>
        <xdr:sp macro="[0]!Botão_Escrita" textlink="">
          <xdr:nvSpPr>
            <xdr:cNvPr id="49" name="Retângulo 48">
              <a:extLst>
                <a:ext uri="{FF2B5EF4-FFF2-40B4-BE49-F238E27FC236}">
                  <a16:creationId xmlns:a16="http://schemas.microsoft.com/office/drawing/2014/main" xmlns="" id="{00000000-0008-0000-1F00-000031000000}"/>
                </a:ext>
              </a:extLst>
            </xdr:cNvPr>
            <xdr:cNvSpPr/>
          </xdr:nvSpPr>
          <xdr:spPr bwMode="auto">
            <a:xfrm>
              <a:off x="9401175" y="4894162"/>
              <a:ext cx="9048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escrita</a:t>
              </a:r>
            </a:p>
          </xdr:txBody>
        </xdr:sp>
        <xdr:sp macro="" textlink="">
          <xdr:nvSpPr>
            <xdr:cNvPr id="50" name="Seta: Divisa 49">
              <a:extLst>
                <a:ext uri="{FF2B5EF4-FFF2-40B4-BE49-F238E27FC236}">
                  <a16:creationId xmlns:a16="http://schemas.microsoft.com/office/drawing/2014/main" xmlns="" id="{00000000-0008-0000-1F00-000032000000}"/>
                </a:ext>
              </a:extLst>
            </xdr:cNvPr>
            <xdr:cNvSpPr/>
          </xdr:nvSpPr>
          <xdr:spPr>
            <a:xfrm>
              <a:off x="9196387" y="4900612"/>
              <a:ext cx="1281114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1" name="Agrupar 30">
            <a:extLst>
              <a:ext uri="{FF2B5EF4-FFF2-40B4-BE49-F238E27FC236}">
                <a16:creationId xmlns:a16="http://schemas.microsoft.com/office/drawing/2014/main" xmlns="" id="{00000000-0008-0000-1F00-00001F000000}"/>
              </a:ext>
            </a:extLst>
          </xdr:cNvPr>
          <xdr:cNvGrpSpPr/>
        </xdr:nvGrpSpPr>
        <xdr:grpSpPr>
          <a:xfrm>
            <a:off x="7074095" y="1986654"/>
            <a:ext cx="1529796" cy="432000"/>
            <a:chOff x="10880724" y="4894162"/>
            <a:chExt cx="1644652" cy="432000"/>
          </a:xfrm>
        </xdr:grpSpPr>
        <xdr:sp macro="[0]!Menu_suspenso_2" textlink="">
          <xdr:nvSpPr>
            <xdr:cNvPr id="47" name="Retângulo 46">
              <a:extLst>
                <a:ext uri="{FF2B5EF4-FFF2-40B4-BE49-F238E27FC236}">
                  <a16:creationId xmlns:a16="http://schemas.microsoft.com/office/drawing/2014/main" xmlns="" id="{00000000-0008-0000-1F00-00002F000000}"/>
                </a:ext>
              </a:extLst>
            </xdr:cNvPr>
            <xdr:cNvSpPr/>
          </xdr:nvSpPr>
          <xdr:spPr>
            <a:xfrm>
              <a:off x="11058525" y="4894162"/>
              <a:ext cx="1352550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gramática</a:t>
              </a:r>
            </a:p>
          </xdr:txBody>
        </xdr:sp>
        <xdr:sp macro="" textlink="">
          <xdr:nvSpPr>
            <xdr:cNvPr id="48" name="Seta: Divisa 47">
              <a:extLst>
                <a:ext uri="{FF2B5EF4-FFF2-40B4-BE49-F238E27FC236}">
                  <a16:creationId xmlns:a16="http://schemas.microsoft.com/office/drawing/2014/main" xmlns="" id="{00000000-0008-0000-1F00-000030000000}"/>
                </a:ext>
              </a:extLst>
            </xdr:cNvPr>
            <xdr:cNvSpPr/>
          </xdr:nvSpPr>
          <xdr:spPr>
            <a:xfrm>
              <a:off x="10880724" y="4900612"/>
              <a:ext cx="1644652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2" name="Agrupar 31">
            <a:extLst>
              <a:ext uri="{FF2B5EF4-FFF2-40B4-BE49-F238E27FC236}">
                <a16:creationId xmlns:a16="http://schemas.microsoft.com/office/drawing/2014/main" xmlns="" id="{00000000-0008-0000-1F00-000020000000}"/>
              </a:ext>
            </a:extLst>
          </xdr:cNvPr>
          <xdr:cNvGrpSpPr/>
        </xdr:nvGrpSpPr>
        <xdr:grpSpPr>
          <a:xfrm>
            <a:off x="8437029" y="1986654"/>
            <a:ext cx="1292056" cy="432000"/>
            <a:chOff x="12565062" y="4910137"/>
            <a:chExt cx="1389063" cy="432000"/>
          </a:xfrm>
        </xdr:grpSpPr>
        <xdr:sp macro="[0]!Botão_Sintese" textlink="">
          <xdr:nvSpPr>
            <xdr:cNvPr id="45" name="Retângulo 44">
              <a:extLst>
                <a:ext uri="{FF2B5EF4-FFF2-40B4-BE49-F238E27FC236}">
                  <a16:creationId xmlns:a16="http://schemas.microsoft.com/office/drawing/2014/main" xmlns="" id="{00000000-0008-0000-1F00-00002D000000}"/>
                </a:ext>
              </a:extLst>
            </xdr:cNvPr>
            <xdr:cNvSpPr/>
          </xdr:nvSpPr>
          <xdr:spPr bwMode="auto">
            <a:xfrm>
              <a:off x="12763500" y="4910137"/>
              <a:ext cx="10191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síntese</a:t>
              </a:r>
            </a:p>
          </xdr:txBody>
        </xdr:sp>
        <xdr:sp macro="" textlink="">
          <xdr:nvSpPr>
            <xdr:cNvPr id="46" name="Seta: Divisa 45">
              <a:extLst>
                <a:ext uri="{FF2B5EF4-FFF2-40B4-BE49-F238E27FC236}">
                  <a16:creationId xmlns:a16="http://schemas.microsoft.com/office/drawing/2014/main" xmlns="" id="{00000000-0008-0000-1F00-00002E000000}"/>
                </a:ext>
              </a:extLst>
            </xdr:cNvPr>
            <xdr:cNvSpPr/>
          </xdr:nvSpPr>
          <xdr:spPr>
            <a:xfrm>
              <a:off x="12565062" y="4910137"/>
              <a:ext cx="1389063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3" name="Agrupar 32">
            <a:extLst>
              <a:ext uri="{FF2B5EF4-FFF2-40B4-BE49-F238E27FC236}">
                <a16:creationId xmlns:a16="http://schemas.microsoft.com/office/drawing/2014/main" xmlns="" id="{00000000-0008-0000-1F00-000021000000}"/>
              </a:ext>
            </a:extLst>
          </xdr:cNvPr>
          <xdr:cNvGrpSpPr/>
        </xdr:nvGrpSpPr>
        <xdr:grpSpPr>
          <a:xfrm>
            <a:off x="3837404" y="1986654"/>
            <a:ext cx="2368522" cy="432000"/>
            <a:chOff x="6692898" y="4910136"/>
            <a:chExt cx="2546351" cy="432000"/>
          </a:xfrm>
        </xdr:grpSpPr>
        <xdr:sp macro="[0]!Menu_suspenso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xmlns="" id="{00000000-0008-0000-1F00-00002B000000}"/>
                </a:ext>
              </a:extLst>
            </xdr:cNvPr>
            <xdr:cNvSpPr/>
          </xdr:nvSpPr>
          <xdr:spPr>
            <a:xfrm>
              <a:off x="6848475" y="4910136"/>
              <a:ext cx="2200275" cy="43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PT" sz="14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educação</a:t>
              </a:r>
              <a:r>
                <a:rPr lang="pt-PT" sz="1400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literária</a:t>
              </a:r>
              <a:endParaRPr lang="pt-PT" sz="14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44" name="Seta: Divisa 43">
              <a:extLst>
                <a:ext uri="{FF2B5EF4-FFF2-40B4-BE49-F238E27FC236}">
                  <a16:creationId xmlns:a16="http://schemas.microsoft.com/office/drawing/2014/main" xmlns="" id="{00000000-0008-0000-1F00-00002C000000}"/>
                </a:ext>
              </a:extLst>
            </xdr:cNvPr>
            <xdr:cNvSpPr/>
          </xdr:nvSpPr>
          <xdr:spPr>
            <a:xfrm>
              <a:off x="6692898" y="4910136"/>
              <a:ext cx="2546351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4" name="Agrupar 33">
            <a:extLst>
              <a:ext uri="{FF2B5EF4-FFF2-40B4-BE49-F238E27FC236}">
                <a16:creationId xmlns:a16="http://schemas.microsoft.com/office/drawing/2014/main" xmlns="" id="{00000000-0008-0000-1F00-000022000000}"/>
              </a:ext>
            </a:extLst>
          </xdr:cNvPr>
          <xdr:cNvGrpSpPr/>
        </xdr:nvGrpSpPr>
        <xdr:grpSpPr>
          <a:xfrm>
            <a:off x="1340772" y="1988439"/>
            <a:ext cx="1464927" cy="428431"/>
            <a:chOff x="1153583" y="1546089"/>
            <a:chExt cx="1465905" cy="428431"/>
          </a:xfrm>
        </xdr:grpSpPr>
        <xdr:sp macro="[0]!Botão_Oralidade" textlink="">
          <xdr:nvSpPr>
            <xdr:cNvPr id="41" name="Retângulo 40">
              <a:extLst>
                <a:ext uri="{FF2B5EF4-FFF2-40B4-BE49-F238E27FC236}">
                  <a16:creationId xmlns:a16="http://schemas.microsoft.com/office/drawing/2014/main" xmlns="" id="{00000000-0008-0000-1F00-000029000000}"/>
                </a:ext>
              </a:extLst>
            </xdr:cNvPr>
            <xdr:cNvSpPr/>
          </xdr:nvSpPr>
          <xdr:spPr bwMode="auto">
            <a:xfrm>
              <a:off x="1304859" y="1546089"/>
              <a:ext cx="1184877" cy="42843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oralidade</a:t>
              </a:r>
            </a:p>
          </xdr:txBody>
        </xdr:sp>
        <xdr:sp macro="" textlink="">
          <xdr:nvSpPr>
            <xdr:cNvPr id="42" name="Seta: Divisa 41">
              <a:extLst>
                <a:ext uri="{FF2B5EF4-FFF2-40B4-BE49-F238E27FC236}">
                  <a16:creationId xmlns:a16="http://schemas.microsoft.com/office/drawing/2014/main" xmlns="" id="{00000000-0008-0000-1F00-00002A000000}"/>
                </a:ext>
              </a:extLst>
            </xdr:cNvPr>
            <xdr:cNvSpPr/>
          </xdr:nvSpPr>
          <xdr:spPr>
            <a:xfrm>
              <a:off x="1153583" y="1550754"/>
              <a:ext cx="1465905" cy="4191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5" name="Agrupar 34">
            <a:extLst>
              <a:ext uri="{FF2B5EF4-FFF2-40B4-BE49-F238E27FC236}">
                <a16:creationId xmlns:a16="http://schemas.microsoft.com/office/drawing/2014/main" xmlns="" id="{00000000-0008-0000-1F00-000023000000}"/>
              </a:ext>
            </a:extLst>
          </xdr:cNvPr>
          <xdr:cNvGrpSpPr/>
        </xdr:nvGrpSpPr>
        <xdr:grpSpPr>
          <a:xfrm>
            <a:off x="2648622" y="1986654"/>
            <a:ext cx="1348167" cy="432000"/>
            <a:chOff x="5008563" y="4910137"/>
            <a:chExt cx="1449387" cy="432000"/>
          </a:xfrm>
        </xdr:grpSpPr>
        <xdr:sp macro="[0]!Botão_Leitura" textlink="">
          <xdr:nvSpPr>
            <xdr:cNvPr id="39" name="Retângulo 38">
              <a:extLst>
                <a:ext uri="{FF2B5EF4-FFF2-40B4-BE49-F238E27FC236}">
                  <a16:creationId xmlns:a16="http://schemas.microsoft.com/office/drawing/2014/main" xmlns="" id="{00000000-0008-0000-1F00-000027000000}"/>
                </a:ext>
              </a:extLst>
            </xdr:cNvPr>
            <xdr:cNvSpPr/>
          </xdr:nvSpPr>
          <xdr:spPr bwMode="auto">
            <a:xfrm>
              <a:off x="5153603" y="4911774"/>
              <a:ext cx="1171525" cy="42872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wrap="square" lIns="36576" tIns="27432" rIns="36576" bIns="0" rtlCol="0" anchor="ctr" upright="1"/>
            <a:lstStyle/>
            <a:p>
              <a:pPr algn="ctr" rtl="0"/>
              <a:r>
                <a:rPr lang="pt-PT" sz="1400" b="0" i="0" u="none" strike="noStrike" baseline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leitura</a:t>
              </a:r>
            </a:p>
          </xdr:txBody>
        </xdr:sp>
        <xdr:sp macro="" textlink="">
          <xdr:nvSpPr>
            <xdr:cNvPr id="40" name="Seta: Divisa 39">
              <a:extLst>
                <a:ext uri="{FF2B5EF4-FFF2-40B4-BE49-F238E27FC236}">
                  <a16:creationId xmlns:a16="http://schemas.microsoft.com/office/drawing/2014/main" xmlns="" id="{00000000-0008-0000-1F00-000028000000}"/>
                </a:ext>
              </a:extLst>
            </xdr:cNvPr>
            <xdr:cNvSpPr/>
          </xdr:nvSpPr>
          <xdr:spPr>
            <a:xfrm>
              <a:off x="5008563" y="4910137"/>
              <a:ext cx="1449387" cy="432000"/>
            </a:xfrm>
            <a:prstGeom prst="chevron">
              <a:avLst/>
            </a:prstGeom>
            <a:noFill/>
            <a:ln w="9525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6" name="Agrupar 35">
            <a:extLst>
              <a:ext uri="{FF2B5EF4-FFF2-40B4-BE49-F238E27FC236}">
                <a16:creationId xmlns:a16="http://schemas.microsoft.com/office/drawing/2014/main" xmlns="" id="{00000000-0008-0000-1F00-000024000000}"/>
              </a:ext>
            </a:extLst>
          </xdr:cNvPr>
          <xdr:cNvGrpSpPr/>
        </xdr:nvGrpSpPr>
        <xdr:grpSpPr>
          <a:xfrm>
            <a:off x="333367" y="1726404"/>
            <a:ext cx="951864" cy="952500"/>
            <a:chOff x="169333" y="1301750"/>
            <a:chExt cx="952500" cy="952500"/>
          </a:xfrm>
        </xdr:grpSpPr>
        <xdr:pic macro="[0]!Botao_Entrada">
          <xdr:nvPicPr>
            <xdr:cNvPr id="37" name="Imagem 36">
              <a:extLst>
                <a:ext uri="{FF2B5EF4-FFF2-40B4-BE49-F238E27FC236}">
                  <a16:creationId xmlns:a16="http://schemas.microsoft.com/office/drawing/2014/main" xmlns="" id="{00000000-0008-0000-1F00-00002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44604" y="1428747"/>
              <a:ext cx="801958" cy="645584"/>
            </a:xfrm>
            <a:prstGeom prst="rect">
              <a:avLst/>
            </a:prstGeom>
          </xdr:spPr>
        </xdr:pic>
        <xdr:sp macro="[0]!Botao_Entrada" textlink="">
          <xdr:nvSpPr>
            <xdr:cNvPr id="38" name="Oval 37">
              <a:extLst>
                <a:ext uri="{FF2B5EF4-FFF2-40B4-BE49-F238E27FC236}">
                  <a16:creationId xmlns:a16="http://schemas.microsoft.com/office/drawing/2014/main" xmlns="" id="{00000000-0008-0000-1F00-000026000000}"/>
                </a:ext>
              </a:extLst>
            </xdr:cNvPr>
            <xdr:cNvSpPr/>
          </xdr:nvSpPr>
          <xdr:spPr>
            <a:xfrm>
              <a:off x="169333" y="1301750"/>
              <a:ext cx="952500" cy="952500"/>
            </a:xfrm>
            <a:prstGeom prst="ellipse">
              <a:avLst/>
            </a:prstGeom>
            <a:noFill/>
            <a:ln w="9525" cap="flat" cmpd="sng" algn="ctr">
              <a:solidFill>
                <a:schemeClr val="accent2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2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400"/>
            </a:p>
          </xdr:txBody>
        </xdr:sp>
      </xdr:grpSp>
    </xdr:grpSp>
    <xdr:clientData/>
  </xdr:twoCellAnchor>
  <xdr:twoCellAnchor>
    <xdr:from>
      <xdr:col>5</xdr:col>
      <xdr:colOff>18393</xdr:colOff>
      <xdr:row>2</xdr:row>
      <xdr:rowOff>91320</xdr:rowOff>
    </xdr:from>
    <xdr:to>
      <xdr:col>13</xdr:col>
      <xdr:colOff>0</xdr:colOff>
      <xdr:row>4</xdr:row>
      <xdr:rowOff>140914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xmlns="" id="{00000000-0008-0000-1F00-000033000000}"/>
            </a:ext>
          </a:extLst>
        </xdr:cNvPr>
        <xdr:cNvGrpSpPr/>
      </xdr:nvGrpSpPr>
      <xdr:grpSpPr>
        <a:xfrm>
          <a:off x="2723493" y="853320"/>
          <a:ext cx="3029607" cy="557594"/>
          <a:chOff x="7206593" y="5603120"/>
          <a:chExt cx="3029607" cy="557594"/>
        </a:xfrm>
      </xdr:grpSpPr>
      <xdr:sp macro="[0]!Botao_RGFEV" textlink="">
        <xdr:nvSpPr>
          <xdr:cNvPr id="52" name="Seta: Pentágono 51">
            <a:extLst>
              <a:ext uri="{FF2B5EF4-FFF2-40B4-BE49-F238E27FC236}">
                <a16:creationId xmlns:a16="http://schemas.microsoft.com/office/drawing/2014/main" xmlns="" id="{00000000-0008-0000-1F00-000034000000}"/>
              </a:ext>
            </a:extLst>
          </xdr:cNvPr>
          <xdr:cNvSpPr/>
        </xdr:nvSpPr>
        <xdr:spPr>
          <a:xfrm>
            <a:off x="7206594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Fev</a:t>
            </a:r>
          </a:p>
        </xdr:txBody>
      </xdr:sp>
      <xdr:sp macro="[0]!Botao_RGMAR" textlink="">
        <xdr:nvSpPr>
          <xdr:cNvPr id="53" name="Seta: Pentágono 52">
            <a:extLst>
              <a:ext uri="{FF2B5EF4-FFF2-40B4-BE49-F238E27FC236}">
                <a16:creationId xmlns:a16="http://schemas.microsoft.com/office/drawing/2014/main" xmlns="" id="{00000000-0008-0000-1F00-000035000000}"/>
              </a:ext>
            </a:extLst>
          </xdr:cNvPr>
          <xdr:cNvSpPr/>
        </xdr:nvSpPr>
        <xdr:spPr>
          <a:xfrm>
            <a:off x="7788976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Mar</a:t>
            </a:r>
          </a:p>
        </xdr:txBody>
      </xdr:sp>
      <xdr:sp macro="[0]!Botao_RGABR" textlink="">
        <xdr:nvSpPr>
          <xdr:cNvPr id="54" name="Seta: Pentágono 53">
            <a:extLst>
              <a:ext uri="{FF2B5EF4-FFF2-40B4-BE49-F238E27FC236}">
                <a16:creationId xmlns:a16="http://schemas.microsoft.com/office/drawing/2014/main" xmlns="" id="{00000000-0008-0000-1F00-000036000000}"/>
              </a:ext>
            </a:extLst>
          </xdr:cNvPr>
          <xdr:cNvSpPr/>
        </xdr:nvSpPr>
        <xdr:spPr>
          <a:xfrm>
            <a:off x="8371358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Abr</a:t>
            </a:r>
          </a:p>
        </xdr:txBody>
      </xdr:sp>
      <xdr:sp macro="[0]!Botao_RGMAI" textlink="">
        <xdr:nvSpPr>
          <xdr:cNvPr id="55" name="Seta: Pentágono 54">
            <a:extLst>
              <a:ext uri="{FF2B5EF4-FFF2-40B4-BE49-F238E27FC236}">
                <a16:creationId xmlns:a16="http://schemas.microsoft.com/office/drawing/2014/main" xmlns="" id="{00000000-0008-0000-1F00-000037000000}"/>
              </a:ext>
            </a:extLst>
          </xdr:cNvPr>
          <xdr:cNvSpPr/>
        </xdr:nvSpPr>
        <xdr:spPr>
          <a:xfrm>
            <a:off x="8953740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Mai</a:t>
            </a:r>
          </a:p>
        </xdr:txBody>
      </xdr:sp>
      <xdr:sp macro="[0]!Botao_RGJUN" textlink="">
        <xdr:nvSpPr>
          <xdr:cNvPr id="56" name="Seta: Pentágono 55">
            <a:extLst>
              <a:ext uri="{FF2B5EF4-FFF2-40B4-BE49-F238E27FC236}">
                <a16:creationId xmlns:a16="http://schemas.microsoft.com/office/drawing/2014/main" xmlns="" id="{00000000-0008-0000-1F00-000038000000}"/>
              </a:ext>
            </a:extLst>
          </xdr:cNvPr>
          <xdr:cNvSpPr/>
        </xdr:nvSpPr>
        <xdr:spPr>
          <a:xfrm>
            <a:off x="9536122" y="5926942"/>
            <a:ext cx="684000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Jun</a:t>
            </a:r>
          </a:p>
        </xdr:txBody>
      </xdr:sp>
      <xdr:sp macro="[0]!Botao_RGSET" textlink="">
        <xdr:nvSpPr>
          <xdr:cNvPr id="57" name="Seta: Pentágono 56">
            <a:extLst>
              <a:ext uri="{FF2B5EF4-FFF2-40B4-BE49-F238E27FC236}">
                <a16:creationId xmlns:a16="http://schemas.microsoft.com/office/drawing/2014/main" xmlns="" id="{00000000-0008-0000-1F00-000039000000}"/>
              </a:ext>
            </a:extLst>
          </xdr:cNvPr>
          <xdr:cNvSpPr/>
        </xdr:nvSpPr>
        <xdr:spPr>
          <a:xfrm>
            <a:off x="7206593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Set</a:t>
            </a:r>
          </a:p>
        </xdr:txBody>
      </xdr:sp>
      <xdr:sp macro="[0]!Botao_RGOUT" textlink="">
        <xdr:nvSpPr>
          <xdr:cNvPr id="58" name="Seta: Pentágono 57">
            <a:extLst>
              <a:ext uri="{FF2B5EF4-FFF2-40B4-BE49-F238E27FC236}">
                <a16:creationId xmlns:a16="http://schemas.microsoft.com/office/drawing/2014/main" xmlns="" id="{00000000-0008-0000-1F00-00003A000000}"/>
              </a:ext>
            </a:extLst>
          </xdr:cNvPr>
          <xdr:cNvSpPr/>
        </xdr:nvSpPr>
        <xdr:spPr>
          <a:xfrm>
            <a:off x="7788976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Out</a:t>
            </a:r>
          </a:p>
        </xdr:txBody>
      </xdr:sp>
      <xdr:sp macro="[0]!Botao_RGNOV" textlink="">
        <xdr:nvSpPr>
          <xdr:cNvPr id="59" name="Seta: Pentágono 58">
            <a:extLst>
              <a:ext uri="{FF2B5EF4-FFF2-40B4-BE49-F238E27FC236}">
                <a16:creationId xmlns:a16="http://schemas.microsoft.com/office/drawing/2014/main" xmlns="" id="{00000000-0008-0000-1F00-00003B000000}"/>
              </a:ext>
            </a:extLst>
          </xdr:cNvPr>
          <xdr:cNvSpPr/>
        </xdr:nvSpPr>
        <xdr:spPr>
          <a:xfrm>
            <a:off x="8371358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Nov</a:t>
            </a:r>
          </a:p>
        </xdr:txBody>
      </xdr:sp>
      <xdr:sp macro="[0]!Botao_RGDEZ" textlink="">
        <xdr:nvSpPr>
          <xdr:cNvPr id="60" name="Seta: Pentágono 59">
            <a:extLst>
              <a:ext uri="{FF2B5EF4-FFF2-40B4-BE49-F238E27FC236}">
                <a16:creationId xmlns:a16="http://schemas.microsoft.com/office/drawing/2014/main" xmlns="" id="{00000000-0008-0000-1F00-00003C000000}"/>
              </a:ext>
            </a:extLst>
          </xdr:cNvPr>
          <xdr:cNvSpPr/>
        </xdr:nvSpPr>
        <xdr:spPr>
          <a:xfrm>
            <a:off x="8953740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Dez</a:t>
            </a:r>
          </a:p>
        </xdr:txBody>
      </xdr:sp>
      <xdr:sp macro="[0]!Botao_RGJAN" textlink="">
        <xdr:nvSpPr>
          <xdr:cNvPr id="61" name="Seta: Pentágono 60">
            <a:extLst>
              <a:ext uri="{FF2B5EF4-FFF2-40B4-BE49-F238E27FC236}">
                <a16:creationId xmlns:a16="http://schemas.microsoft.com/office/drawing/2014/main" xmlns="" id="{00000000-0008-0000-1F00-00003D000000}"/>
              </a:ext>
            </a:extLst>
          </xdr:cNvPr>
          <xdr:cNvSpPr/>
        </xdr:nvSpPr>
        <xdr:spPr>
          <a:xfrm>
            <a:off x="9536121" y="5603120"/>
            <a:ext cx="700079" cy="233772"/>
          </a:xfrm>
          <a:prstGeom prst="homePlate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400"/>
              <a:t>Jan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Acer\Documents\Docs%20Agostinho\Dossier%20atividade\2014-15\calendario_ano_letivo_2014-15%20e%20seguintes%20(1)%20%20em%20EXCE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Calend&#225;rio%20de%20aus&#234;ncias%20dos%20funcion&#225;rios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DATAS"/>
      <sheetName val="ANUAL"/>
      <sheetName val="FERIADOS"/>
      <sheetName val="TURMAS"/>
      <sheetName val="PERIODOS"/>
      <sheetName val="CONTAR FERIAS"/>
    </sheetNames>
    <sheetDataSet>
      <sheetData sheetId="0" refreshError="1"/>
      <sheetData sheetId="1" refreshError="1"/>
      <sheetData sheetId="2">
        <row r="9">
          <cell r="AH9">
            <v>42099</v>
          </cell>
        </row>
        <row r="10">
          <cell r="AH10">
            <v>42052</v>
          </cell>
        </row>
        <row r="12">
          <cell r="AH12">
            <v>42097</v>
          </cell>
        </row>
        <row r="13">
          <cell r="AH13">
            <v>42159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aneiro"/>
      <sheetName val="Fevereiro"/>
      <sheetName val="Março"/>
      <sheetName val="Abril"/>
      <sheetName val="Maio"/>
      <sheetName val="Junho"/>
      <sheetName val="Julho"/>
      <sheetName val="Agosto"/>
      <sheetName val="Outubro"/>
      <sheetName val="Novembro"/>
      <sheetName val="Dezembro"/>
      <sheetName val="Nomes dos Funcionários"/>
      <sheetName val="Calendário de ausências dos fun"/>
    </sheetNames>
    <sheetDataSet>
      <sheetData sheetId="0">
        <row r="1">
          <cell r="B1" t="str">
            <v>Calendário de Ausências dos Funcionários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6">
    <tabColor rgb="FFFF3300"/>
  </sheetPr>
  <dimension ref="A1:BM1173"/>
  <sheetViews>
    <sheetView showGridLines="0" showZeros="0" zoomScale="75" zoomScaleNormal="75" zoomScalePageLayoutView="70" workbookViewId="0"/>
  </sheetViews>
  <sheetFormatPr defaultColWidth="0" defaultRowHeight="0" customHeight="1" zeroHeight="1" x14ac:dyDescent="0.3"/>
  <cols>
    <col min="1" max="2" width="2.7109375" style="12" customWidth="1"/>
    <col min="3" max="28" width="5.7109375" style="12" customWidth="1"/>
    <col min="29" max="30" width="2.7109375" style="12" customWidth="1"/>
    <col min="31" max="31" width="4.7109375" style="20" customWidth="1"/>
    <col min="32" max="32" width="34.7109375" style="20" customWidth="1"/>
    <col min="33" max="33" width="1.7109375" style="12" customWidth="1"/>
    <col min="34" max="34" width="102.7109375" style="12" customWidth="1"/>
    <col min="35" max="45" width="3.85546875" style="31" customWidth="1"/>
    <col min="46" max="46" width="3.85546875" style="133" customWidth="1"/>
    <col min="47" max="47" width="3.85546875" style="31" customWidth="1"/>
    <col min="48" max="65" width="3.85546875" style="31" hidden="1" customWidth="1"/>
    <col min="66" max="16384" width="9.140625" style="31" hidden="1"/>
  </cols>
  <sheetData>
    <row r="1" spans="1:59" ht="9.9499999999999993" customHeight="1" x14ac:dyDescent="0.3"/>
    <row r="2" spans="1:59" ht="20.100000000000001" customHeight="1" x14ac:dyDescent="0.3">
      <c r="B2" s="359"/>
      <c r="C2" s="360"/>
      <c r="D2" s="360"/>
      <c r="E2" s="360"/>
      <c r="F2" s="360"/>
      <c r="G2" s="360"/>
      <c r="H2" s="360"/>
      <c r="I2" s="360"/>
      <c r="J2" s="360"/>
      <c r="K2" s="360"/>
      <c r="L2" s="360"/>
      <c r="M2" s="360"/>
      <c r="N2" s="360"/>
      <c r="O2" s="360"/>
      <c r="P2" s="360"/>
      <c r="Q2" s="360"/>
      <c r="R2" s="360"/>
      <c r="S2" s="360"/>
      <c r="T2" s="360"/>
      <c r="U2" s="360"/>
      <c r="V2" s="360"/>
      <c r="W2" s="360"/>
      <c r="X2" s="360"/>
      <c r="Y2" s="360"/>
      <c r="Z2" s="360"/>
      <c r="AA2" s="360"/>
      <c r="AB2" s="360"/>
      <c r="AC2" s="361"/>
      <c r="AE2" s="926" t="s">
        <v>171</v>
      </c>
      <c r="AF2" s="927"/>
      <c r="AH2" s="921" t="s">
        <v>283</v>
      </c>
      <c r="AI2" s="191"/>
      <c r="AJ2" s="191"/>
      <c r="AK2" s="191"/>
      <c r="AL2" s="191"/>
      <c r="AM2" s="191"/>
      <c r="AN2" s="191"/>
      <c r="AO2" s="191"/>
      <c r="AP2" s="191"/>
      <c r="AQ2" s="191"/>
      <c r="AR2" s="191"/>
      <c r="AS2" s="191"/>
      <c r="AT2" s="191"/>
      <c r="AU2" s="191"/>
      <c r="AV2" s="191"/>
      <c r="AW2" s="191"/>
      <c r="AX2" s="191"/>
      <c r="AY2" s="191"/>
      <c r="AZ2" s="191"/>
      <c r="BA2" s="191"/>
      <c r="BB2" s="191"/>
      <c r="BC2" s="191"/>
      <c r="BD2" s="191"/>
      <c r="BE2" s="191"/>
      <c r="BF2" s="191"/>
      <c r="BG2" s="702"/>
    </row>
    <row r="3" spans="1:59" s="12" customFormat="1" ht="20.100000000000001" customHeight="1" x14ac:dyDescent="0.3">
      <c r="A3" s="298"/>
      <c r="B3" s="77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916"/>
      <c r="S3" s="916"/>
      <c r="T3" s="916"/>
      <c r="U3" s="916"/>
      <c r="V3" s="916"/>
      <c r="W3" s="916"/>
      <c r="X3" s="916"/>
      <c r="Y3" s="916"/>
      <c r="Z3" s="916"/>
      <c r="AA3" s="916"/>
      <c r="AB3" s="916"/>
      <c r="AC3" s="362"/>
      <c r="AE3" s="353">
        <v>1</v>
      </c>
      <c r="AF3" s="354" t="s">
        <v>423</v>
      </c>
      <c r="AH3" s="922"/>
      <c r="AI3" s="191"/>
      <c r="AJ3" s="191"/>
      <c r="AK3" s="191"/>
      <c r="AL3" s="191"/>
      <c r="AM3" s="191"/>
      <c r="AN3" s="191"/>
      <c r="AO3" s="191"/>
      <c r="AP3" s="191"/>
      <c r="AQ3" s="191"/>
      <c r="AR3" s="191"/>
      <c r="AS3" s="191"/>
      <c r="AT3" s="191"/>
      <c r="AU3" s="191"/>
      <c r="AV3" s="191"/>
      <c r="AW3" s="191"/>
      <c r="AX3" s="191"/>
      <c r="AY3" s="191"/>
      <c r="AZ3" s="191"/>
      <c r="BA3" s="191"/>
      <c r="BB3" s="191"/>
      <c r="BC3" s="191"/>
      <c r="BD3" s="191"/>
      <c r="BE3" s="191"/>
      <c r="BF3" s="191"/>
      <c r="BG3" s="703"/>
    </row>
    <row r="4" spans="1:59" ht="20.100000000000001" customHeight="1" x14ac:dyDescent="0.3">
      <c r="A4" s="15"/>
      <c r="B4" s="363"/>
      <c r="C4" s="21"/>
      <c r="D4" s="21"/>
      <c r="E4" s="22"/>
      <c r="F4" s="22"/>
      <c r="G4" s="22"/>
      <c r="H4" s="22"/>
      <c r="I4" s="23"/>
      <c r="J4" s="20"/>
      <c r="K4" s="32"/>
      <c r="L4" s="20"/>
      <c r="M4" s="20"/>
      <c r="N4" s="20"/>
      <c r="O4" s="20"/>
      <c r="P4" s="20"/>
      <c r="Q4" s="20"/>
      <c r="R4" s="916"/>
      <c r="S4" s="916"/>
      <c r="U4" s="925" t="s">
        <v>386</v>
      </c>
      <c r="V4" s="925"/>
      <c r="W4" s="925"/>
      <c r="X4" s="925"/>
      <c r="Y4" s="925"/>
      <c r="Z4" s="925"/>
      <c r="AA4" s="925"/>
      <c r="AB4" s="925"/>
      <c r="AC4" s="917"/>
      <c r="AE4" s="353"/>
      <c r="AF4" s="354"/>
      <c r="AG4" s="310"/>
      <c r="AH4" s="922"/>
      <c r="AI4" s="191"/>
      <c r="AJ4" s="191"/>
      <c r="AK4" s="191"/>
      <c r="AL4" s="191"/>
      <c r="AM4" s="191"/>
      <c r="AN4" s="191"/>
      <c r="AO4" s="191"/>
      <c r="AP4" s="191"/>
      <c r="AQ4" s="191"/>
      <c r="AR4" s="191"/>
      <c r="AS4" s="191"/>
      <c r="AT4" s="191"/>
      <c r="AU4" s="191"/>
      <c r="AV4" s="191"/>
      <c r="AW4" s="191"/>
      <c r="AX4" s="191"/>
      <c r="AY4" s="191"/>
      <c r="AZ4" s="191"/>
      <c r="BA4" s="191"/>
      <c r="BB4" s="191"/>
      <c r="BC4" s="191"/>
      <c r="BD4" s="191"/>
      <c r="BE4" s="191"/>
      <c r="BF4" s="191"/>
      <c r="BG4" s="703"/>
    </row>
    <row r="5" spans="1:59" ht="20.100000000000001" customHeight="1" x14ac:dyDescent="0.3">
      <c r="A5" s="14"/>
      <c r="B5" s="364"/>
      <c r="C5" s="24"/>
      <c r="D5" s="24"/>
      <c r="E5" s="23"/>
      <c r="F5" s="23"/>
      <c r="G5" s="23"/>
      <c r="H5" s="23"/>
      <c r="I5" s="23"/>
      <c r="J5" s="23"/>
      <c r="K5" s="23"/>
      <c r="L5" s="23"/>
      <c r="M5" s="929"/>
      <c r="N5" s="929"/>
      <c r="O5" s="915"/>
      <c r="P5" s="20"/>
      <c r="Q5" s="20"/>
      <c r="R5" s="916"/>
      <c r="S5" s="916"/>
      <c r="U5" s="925"/>
      <c r="V5" s="925"/>
      <c r="W5" s="925"/>
      <c r="X5" s="925"/>
      <c r="Y5" s="925"/>
      <c r="Z5" s="925"/>
      <c r="AA5" s="925"/>
      <c r="AB5" s="925"/>
      <c r="AC5" s="917"/>
      <c r="AE5" s="353"/>
      <c r="AF5" s="354"/>
      <c r="AG5" s="310"/>
      <c r="AH5" s="922"/>
      <c r="AI5" s="191"/>
      <c r="AJ5" s="191"/>
      <c r="AK5" s="191"/>
      <c r="AL5" s="191"/>
      <c r="AM5" s="191"/>
      <c r="AN5" s="191"/>
      <c r="AO5" s="191"/>
      <c r="AP5" s="191"/>
      <c r="AQ5" s="191"/>
      <c r="AR5" s="191"/>
      <c r="AS5" s="191"/>
      <c r="AT5" s="191"/>
      <c r="AU5" s="191"/>
      <c r="AV5" s="191"/>
      <c r="AW5" s="191"/>
      <c r="AX5" s="191"/>
      <c r="AY5" s="191"/>
      <c r="AZ5" s="191"/>
      <c r="BA5" s="191"/>
      <c r="BB5" s="191"/>
      <c r="BC5" s="191"/>
      <c r="BD5" s="191"/>
      <c r="BE5" s="191"/>
      <c r="BF5" s="191"/>
      <c r="BG5" s="703"/>
    </row>
    <row r="6" spans="1:59" ht="20.100000000000001" customHeight="1" x14ac:dyDescent="0.3">
      <c r="B6" s="77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916"/>
      <c r="S6" s="916"/>
      <c r="U6" s="925"/>
      <c r="V6" s="925"/>
      <c r="W6" s="925"/>
      <c r="X6" s="925"/>
      <c r="Y6" s="925"/>
      <c r="Z6" s="925"/>
      <c r="AA6" s="925"/>
      <c r="AB6" s="925"/>
      <c r="AC6" s="917"/>
      <c r="AE6" s="353"/>
      <c r="AF6" s="354"/>
      <c r="AG6" s="311"/>
      <c r="AH6" s="922"/>
      <c r="AI6" s="191"/>
      <c r="AJ6" s="191"/>
      <c r="AK6" s="191"/>
      <c r="AL6" s="191"/>
      <c r="AM6" s="191"/>
      <c r="AN6" s="191"/>
      <c r="AO6" s="191"/>
      <c r="AP6" s="191"/>
      <c r="AQ6" s="191"/>
      <c r="AR6" s="191"/>
      <c r="AS6" s="191"/>
      <c r="AT6" s="191"/>
      <c r="AU6" s="191"/>
      <c r="AV6" s="191"/>
      <c r="AW6" s="191"/>
      <c r="AX6" s="191"/>
      <c r="AY6" s="191"/>
      <c r="AZ6" s="191"/>
      <c r="BA6" s="191"/>
      <c r="BB6" s="191"/>
      <c r="BC6" s="191"/>
      <c r="BD6" s="191"/>
      <c r="BE6" s="191"/>
      <c r="BF6" s="191"/>
      <c r="BG6" s="703"/>
    </row>
    <row r="7" spans="1:59" ht="20.100000000000001" customHeight="1" x14ac:dyDescent="0.3">
      <c r="A7" s="13"/>
      <c r="B7" s="365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918"/>
      <c r="S7" s="918"/>
      <c r="T7" s="918"/>
      <c r="U7" s="918"/>
      <c r="V7" s="918"/>
      <c r="W7" s="918"/>
      <c r="X7" s="918"/>
      <c r="Y7" s="918"/>
      <c r="Z7" s="918"/>
      <c r="AA7" s="918"/>
      <c r="AB7" s="918"/>
      <c r="AC7" s="362"/>
      <c r="AE7" s="353"/>
      <c r="AF7" s="354"/>
      <c r="AG7" s="311"/>
      <c r="AH7" s="922"/>
      <c r="AI7" s="191"/>
      <c r="AJ7" s="191"/>
      <c r="AK7" s="191"/>
      <c r="AL7" s="191"/>
      <c r="AM7" s="191"/>
      <c r="AN7" s="191"/>
      <c r="AO7" s="191"/>
      <c r="AP7" s="191"/>
      <c r="AQ7" s="191"/>
      <c r="AR7" s="191"/>
      <c r="AS7" s="191"/>
      <c r="AT7" s="191"/>
      <c r="AU7" s="191"/>
      <c r="AV7" s="191"/>
      <c r="AW7" s="191"/>
      <c r="AX7" s="191"/>
      <c r="AY7" s="191"/>
      <c r="AZ7" s="191"/>
      <c r="BA7" s="191"/>
      <c r="BB7" s="191"/>
      <c r="BC7" s="191"/>
      <c r="BD7" s="191"/>
      <c r="BE7" s="191"/>
      <c r="BF7" s="191"/>
      <c r="BG7" s="703"/>
    </row>
    <row r="8" spans="1:59" ht="20.100000000000001" customHeight="1" x14ac:dyDescent="0.3">
      <c r="A8" s="15"/>
      <c r="B8" s="365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20"/>
      <c r="AC8" s="362"/>
      <c r="AE8" s="353"/>
      <c r="AF8" s="354"/>
      <c r="AG8" s="311"/>
      <c r="AH8" s="922"/>
      <c r="AI8" s="191"/>
      <c r="AJ8" s="191"/>
      <c r="AK8" s="191"/>
      <c r="AL8" s="191"/>
      <c r="AM8" s="191"/>
      <c r="AN8" s="191"/>
      <c r="AO8" s="191"/>
      <c r="AP8" s="191"/>
      <c r="AQ8" s="191"/>
      <c r="AR8" s="191"/>
      <c r="AS8" s="191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1"/>
      <c r="BE8" s="191"/>
      <c r="BF8" s="191"/>
      <c r="BG8" s="703"/>
    </row>
    <row r="9" spans="1:59" ht="20.100000000000001" customHeight="1" x14ac:dyDescent="0.3">
      <c r="A9" s="13"/>
      <c r="B9" s="365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20"/>
      <c r="AC9" s="362"/>
      <c r="AE9" s="353"/>
      <c r="AF9" s="354"/>
      <c r="AG9" s="312"/>
      <c r="AH9" s="922"/>
      <c r="AI9" s="191"/>
      <c r="AJ9" s="191"/>
      <c r="AK9" s="191"/>
      <c r="AL9" s="191"/>
      <c r="AM9" s="191"/>
      <c r="AN9" s="191"/>
      <c r="AO9" s="191"/>
      <c r="AP9" s="191"/>
      <c r="AQ9" s="191"/>
      <c r="AR9" s="191"/>
      <c r="AS9" s="191"/>
      <c r="AT9" s="191"/>
      <c r="AU9" s="191"/>
      <c r="AV9" s="191"/>
      <c r="AW9" s="191"/>
      <c r="AX9" s="191"/>
      <c r="AY9" s="191"/>
      <c r="AZ9" s="191"/>
      <c r="BA9" s="191"/>
      <c r="BB9" s="191"/>
      <c r="BC9" s="191"/>
      <c r="BD9" s="191"/>
      <c r="BE9" s="191"/>
      <c r="BF9" s="191"/>
      <c r="BG9" s="703"/>
    </row>
    <row r="10" spans="1:59" ht="20.100000000000001" customHeight="1" x14ac:dyDescent="0.3">
      <c r="A10" s="15"/>
      <c r="B10" s="363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>
        <f>IF(COUNTBLANK(I10:W10)=Y$11,"",SUM(K10,N10,Q10,T10,W10))</f>
        <v>0</v>
      </c>
      <c r="Y10" s="21"/>
      <c r="Z10" s="21"/>
      <c r="AA10" s="21"/>
      <c r="AB10" s="20"/>
      <c r="AC10" s="362"/>
      <c r="AE10" s="353"/>
      <c r="AF10" s="354"/>
      <c r="AG10" s="312"/>
      <c r="AH10" s="922"/>
      <c r="AI10" s="191"/>
      <c r="AJ10" s="191"/>
      <c r="AK10" s="191"/>
      <c r="AL10" s="191"/>
      <c r="AM10" s="191"/>
      <c r="AN10" s="191"/>
      <c r="AO10" s="191"/>
      <c r="AP10" s="191"/>
      <c r="AQ10" s="191"/>
      <c r="AR10" s="191"/>
      <c r="AS10" s="191"/>
      <c r="AT10" s="191"/>
      <c r="AU10" s="191"/>
      <c r="AV10" s="191"/>
      <c r="AW10" s="191"/>
      <c r="AX10" s="191"/>
      <c r="AY10" s="191"/>
      <c r="AZ10" s="191"/>
      <c r="BA10" s="191"/>
      <c r="BB10" s="191"/>
      <c r="BC10" s="191"/>
      <c r="BD10" s="191"/>
      <c r="BE10" s="191"/>
      <c r="BF10" s="191"/>
      <c r="BG10" s="703"/>
    </row>
    <row r="11" spans="1:59" ht="20.100000000000001" customHeight="1" x14ac:dyDescent="0.3">
      <c r="B11" s="77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>
        <f>IF(COUNTBLANK(I11:W11)=Y$11,"",SUM(K11,N11,Q11,T11,W11))</f>
        <v>0</v>
      </c>
      <c r="Z11" s="20"/>
      <c r="AA11" s="20"/>
      <c r="AB11" s="20"/>
      <c r="AC11" s="362"/>
      <c r="AD11" s="20"/>
      <c r="AE11" s="353"/>
      <c r="AF11" s="354"/>
      <c r="AG11" s="312"/>
      <c r="AH11" s="922"/>
      <c r="AI11" s="191"/>
      <c r="AJ11" s="191"/>
      <c r="AK11" s="191"/>
      <c r="AL11" s="191"/>
      <c r="AM11" s="191"/>
      <c r="AN11" s="191"/>
      <c r="AO11" s="191"/>
      <c r="AP11" s="191"/>
      <c r="AQ11" s="191"/>
      <c r="AR11" s="191"/>
      <c r="AS11" s="191"/>
      <c r="AT11" s="191"/>
      <c r="AU11" s="191"/>
      <c r="AV11" s="191"/>
      <c r="AW11" s="191"/>
      <c r="AX11" s="191"/>
      <c r="AY11" s="191"/>
      <c r="AZ11" s="191"/>
      <c r="BA11" s="191"/>
      <c r="BB11" s="191"/>
      <c r="BC11" s="191"/>
      <c r="BD11" s="191"/>
      <c r="BE11" s="191"/>
      <c r="BF11" s="191"/>
      <c r="BG11" s="703"/>
    </row>
    <row r="12" spans="1:59" ht="20.100000000000001" customHeight="1" x14ac:dyDescent="0.3">
      <c r="B12" s="77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362"/>
      <c r="AE12" s="355"/>
      <c r="AF12" s="356"/>
      <c r="AG12" s="11"/>
      <c r="AH12" s="922"/>
      <c r="AI12" s="191"/>
      <c r="AJ12" s="191"/>
      <c r="AK12" s="191"/>
      <c r="AL12" s="191"/>
      <c r="AM12" s="191"/>
      <c r="AN12" s="191"/>
      <c r="AO12" s="191"/>
      <c r="AP12" s="191"/>
      <c r="AQ12" s="191"/>
      <c r="AR12" s="191"/>
      <c r="AS12" s="191"/>
      <c r="AT12" s="191"/>
      <c r="AU12" s="191"/>
      <c r="AV12" s="191"/>
      <c r="AW12" s="191"/>
      <c r="AX12" s="191"/>
      <c r="AY12" s="191"/>
      <c r="AZ12" s="191"/>
      <c r="BA12" s="191"/>
      <c r="BB12" s="191"/>
      <c r="BC12" s="191"/>
      <c r="BD12" s="191"/>
      <c r="BE12" s="191"/>
      <c r="BF12" s="191"/>
      <c r="BG12" s="703"/>
    </row>
    <row r="13" spans="1:59" ht="20.100000000000001" customHeight="1" x14ac:dyDescent="0.3">
      <c r="B13" s="77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362"/>
      <c r="AE13" s="355"/>
      <c r="AF13" s="356"/>
      <c r="AG13" s="11"/>
      <c r="AH13" s="922"/>
      <c r="AI13" s="191"/>
      <c r="AJ13" s="191"/>
      <c r="AK13" s="191"/>
      <c r="AL13" s="191"/>
      <c r="AM13" s="191"/>
      <c r="AN13" s="191"/>
      <c r="AO13" s="191"/>
      <c r="AP13" s="191"/>
      <c r="AQ13" s="191"/>
      <c r="AR13" s="191"/>
      <c r="AS13" s="191"/>
      <c r="AT13" s="191"/>
      <c r="AU13" s="191"/>
      <c r="AV13" s="191"/>
      <c r="AW13" s="191"/>
      <c r="AX13" s="191"/>
      <c r="AY13" s="191"/>
      <c r="AZ13" s="191"/>
      <c r="BA13" s="191"/>
      <c r="BB13" s="191"/>
      <c r="BC13" s="191"/>
      <c r="BD13" s="191"/>
      <c r="BE13" s="191"/>
      <c r="BF13" s="191"/>
      <c r="BG13" s="703"/>
    </row>
    <row r="14" spans="1:59" ht="20.100000000000001" customHeight="1" x14ac:dyDescent="0.3">
      <c r="B14" s="77"/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  <c r="S14" s="133"/>
      <c r="T14" s="133"/>
      <c r="U14" s="133"/>
      <c r="V14" s="133"/>
      <c r="W14" s="133"/>
      <c r="X14" s="133"/>
      <c r="Y14" s="133"/>
      <c r="Z14" s="133"/>
      <c r="AA14" s="133"/>
      <c r="AB14" s="133"/>
      <c r="AC14" s="362"/>
      <c r="AE14" s="355"/>
      <c r="AF14" s="356"/>
      <c r="AG14" s="11"/>
      <c r="AH14" s="922"/>
      <c r="AI14" s="191"/>
      <c r="AJ14" s="191"/>
      <c r="AK14" s="191"/>
      <c r="AL14" s="191"/>
      <c r="AM14" s="191"/>
      <c r="AN14" s="191"/>
      <c r="AO14" s="191"/>
      <c r="AP14" s="191"/>
      <c r="AQ14" s="191"/>
      <c r="AR14" s="191"/>
      <c r="AS14" s="191"/>
      <c r="AT14" s="191"/>
      <c r="AU14" s="191"/>
      <c r="AV14" s="191"/>
      <c r="AW14" s="191"/>
      <c r="AX14" s="191"/>
      <c r="AY14" s="191"/>
      <c r="AZ14" s="191"/>
      <c r="BA14" s="191"/>
      <c r="BB14" s="191"/>
      <c r="BC14" s="191"/>
      <c r="BD14" s="191"/>
      <c r="BE14" s="191"/>
      <c r="BF14" s="191"/>
      <c r="BG14" s="703"/>
    </row>
    <row r="15" spans="1:59" ht="20.100000000000001" customHeight="1" x14ac:dyDescent="0.35">
      <c r="B15" s="77"/>
      <c r="C15" s="145" t="s">
        <v>98</v>
      </c>
      <c r="D15" s="20"/>
      <c r="E15" s="20"/>
      <c r="F15" s="20"/>
      <c r="G15" s="20"/>
      <c r="H15" s="20"/>
      <c r="I15" s="20"/>
      <c r="J15" s="20"/>
      <c r="K15" s="362"/>
      <c r="L15" s="146" t="s">
        <v>99</v>
      </c>
      <c r="N15" s="20"/>
      <c r="O15" s="20"/>
      <c r="P15" s="20"/>
      <c r="Q15" s="20"/>
      <c r="R15" s="20"/>
      <c r="S15" s="367"/>
      <c r="T15" s="366" t="s">
        <v>153</v>
      </c>
      <c r="V15" s="16"/>
      <c r="W15" s="16"/>
      <c r="X15" s="16"/>
      <c r="Y15" s="16"/>
      <c r="Z15" s="16"/>
      <c r="AA15" s="16"/>
      <c r="AB15" s="16"/>
      <c r="AC15" s="362"/>
      <c r="AE15" s="355"/>
      <c r="AF15" s="356"/>
      <c r="AG15" s="11"/>
      <c r="AH15" s="922"/>
      <c r="AI15" s="191"/>
      <c r="AJ15" s="191"/>
      <c r="AK15" s="191"/>
      <c r="AL15" s="191"/>
      <c r="AM15" s="191"/>
      <c r="AN15" s="191"/>
      <c r="AO15" s="191"/>
      <c r="AP15" s="191"/>
      <c r="AQ15" s="191"/>
      <c r="AR15" s="191"/>
      <c r="AS15" s="191"/>
      <c r="AT15" s="191"/>
      <c r="AU15" s="191"/>
      <c r="AV15" s="191"/>
      <c r="AW15" s="191"/>
      <c r="AX15" s="191"/>
      <c r="AY15" s="191"/>
      <c r="AZ15" s="191"/>
      <c r="BA15" s="191"/>
      <c r="BB15" s="191"/>
      <c r="BC15" s="191"/>
      <c r="BD15" s="191"/>
      <c r="BE15" s="191"/>
      <c r="BF15" s="191"/>
      <c r="BG15" s="703"/>
    </row>
    <row r="16" spans="1:59" ht="20.100000000000001" customHeight="1" x14ac:dyDescent="0.3">
      <c r="B16" s="77"/>
      <c r="D16" s="20"/>
      <c r="E16" s="35"/>
      <c r="F16" s="36"/>
      <c r="G16" s="36"/>
      <c r="H16" s="36"/>
      <c r="I16" s="36"/>
      <c r="J16" s="36"/>
      <c r="K16" s="710"/>
      <c r="N16" s="20"/>
      <c r="O16" s="20"/>
      <c r="P16" s="20"/>
      <c r="Q16" s="20"/>
      <c r="R16" s="20"/>
      <c r="S16" s="16"/>
      <c r="T16" s="77"/>
      <c r="V16" s="16"/>
      <c r="W16" s="20"/>
      <c r="X16" s="20"/>
      <c r="Y16" s="20"/>
      <c r="Z16" s="20"/>
      <c r="AA16" s="20"/>
      <c r="AB16" s="16"/>
      <c r="AC16" s="367"/>
      <c r="AE16" s="355"/>
      <c r="AF16" s="356"/>
      <c r="AG16" s="11"/>
      <c r="AH16" s="922"/>
      <c r="AI16" s="191"/>
      <c r="AJ16" s="191"/>
      <c r="AK16" s="191"/>
      <c r="AL16" s="191"/>
      <c r="AM16" s="191"/>
      <c r="AN16" s="191"/>
      <c r="AO16" s="191"/>
      <c r="AP16" s="191"/>
      <c r="AQ16" s="191"/>
      <c r="AR16" s="191"/>
      <c r="AS16" s="191"/>
      <c r="AT16" s="191"/>
      <c r="AU16" s="191"/>
      <c r="AV16" s="191"/>
      <c r="AW16" s="191"/>
      <c r="AX16" s="191"/>
      <c r="AY16" s="191"/>
      <c r="AZ16" s="191"/>
      <c r="BA16" s="191"/>
      <c r="BB16" s="191"/>
      <c r="BC16" s="191"/>
      <c r="BD16" s="191"/>
      <c r="BE16" s="191"/>
      <c r="BF16" s="191"/>
      <c r="BG16" s="703"/>
    </row>
    <row r="17" spans="2:59" ht="20.100000000000001" customHeight="1" x14ac:dyDescent="0.4">
      <c r="B17" s="77"/>
      <c r="C17" s="37"/>
      <c r="D17" s="37"/>
      <c r="E17" s="37"/>
      <c r="F17" s="37"/>
      <c r="G17" s="37"/>
      <c r="H17" s="37"/>
      <c r="I17" s="37"/>
      <c r="J17" s="37"/>
      <c r="K17" s="711"/>
      <c r="L17" s="20"/>
      <c r="M17" s="190" t="s">
        <v>6</v>
      </c>
      <c r="O17" s="190"/>
      <c r="P17" s="20"/>
      <c r="R17" s="17">
        <v>0.15</v>
      </c>
      <c r="S17" s="42"/>
      <c r="T17" s="77"/>
      <c r="U17" s="20"/>
      <c r="V17" s="16"/>
      <c r="W17" s="20"/>
      <c r="X17" s="20"/>
      <c r="Y17" s="20"/>
      <c r="Z17" s="20"/>
      <c r="AA17" s="20"/>
      <c r="AB17" s="20"/>
      <c r="AC17" s="367"/>
      <c r="AE17" s="355"/>
      <c r="AF17" s="356"/>
      <c r="AG17" s="11"/>
      <c r="AH17" s="922"/>
      <c r="AI17" s="191"/>
      <c r="AJ17" s="191"/>
      <c r="AK17" s="191"/>
      <c r="AL17" s="191"/>
      <c r="AM17" s="191"/>
      <c r="AN17" s="191"/>
      <c r="AO17" s="191"/>
      <c r="AP17" s="191"/>
      <c r="AQ17" s="191"/>
      <c r="AR17" s="191"/>
      <c r="AS17" s="191"/>
      <c r="AT17" s="191"/>
      <c r="AU17" s="191"/>
      <c r="AV17" s="191"/>
      <c r="AW17" s="191"/>
      <c r="AX17" s="191"/>
      <c r="AY17" s="191"/>
      <c r="AZ17" s="191"/>
      <c r="BA17" s="191"/>
      <c r="BB17" s="191"/>
      <c r="BC17" s="191"/>
      <c r="BD17" s="191"/>
      <c r="BE17" s="191"/>
      <c r="BF17" s="191"/>
      <c r="BG17" s="703"/>
    </row>
    <row r="18" spans="2:59" ht="20.100000000000001" customHeight="1" x14ac:dyDescent="0.4">
      <c r="B18" s="78"/>
      <c r="C18" s="38"/>
      <c r="D18" s="39"/>
      <c r="E18" s="39"/>
      <c r="F18" s="37"/>
      <c r="G18" s="40"/>
      <c r="H18" s="40"/>
      <c r="I18" s="40"/>
      <c r="J18" s="40"/>
      <c r="K18" s="712"/>
      <c r="M18" s="190" t="s">
        <v>5</v>
      </c>
      <c r="O18" s="18"/>
      <c r="P18" s="20"/>
      <c r="R18" s="17">
        <v>0.2</v>
      </c>
      <c r="S18" s="19"/>
      <c r="T18" s="77"/>
      <c r="U18" s="20"/>
      <c r="V18" s="41"/>
      <c r="W18" s="20"/>
      <c r="X18" s="20"/>
      <c r="Y18" s="20"/>
      <c r="Z18" s="20"/>
      <c r="AA18" s="20"/>
      <c r="AB18" s="26"/>
      <c r="AC18" s="362"/>
      <c r="AE18" s="355"/>
      <c r="AF18" s="356"/>
      <c r="AG18" s="11"/>
      <c r="AH18" s="922"/>
      <c r="AI18" s="191"/>
      <c r="AJ18" s="191"/>
      <c r="AK18" s="191"/>
      <c r="AL18" s="191"/>
      <c r="AM18" s="191"/>
      <c r="AN18" s="191"/>
      <c r="AO18" s="191"/>
      <c r="AP18" s="191"/>
      <c r="AQ18" s="191"/>
      <c r="AR18" s="191"/>
      <c r="AS18" s="191"/>
      <c r="AT18" s="191"/>
      <c r="AU18" s="191"/>
      <c r="AV18" s="191"/>
      <c r="AW18" s="191"/>
      <c r="AX18" s="191"/>
      <c r="AY18" s="191"/>
      <c r="AZ18" s="191"/>
      <c r="BA18" s="191"/>
      <c r="BB18" s="191"/>
      <c r="BC18" s="191"/>
      <c r="BD18" s="191"/>
      <c r="BE18" s="191"/>
      <c r="BF18" s="191"/>
      <c r="BG18" s="703"/>
    </row>
    <row r="19" spans="2:59" ht="20.100000000000001" customHeight="1" x14ac:dyDescent="0.4">
      <c r="B19" s="368"/>
      <c r="C19" s="37"/>
      <c r="D19" s="37"/>
      <c r="E19" s="37"/>
      <c r="F19" s="37"/>
      <c r="G19" s="37"/>
      <c r="H19" s="37"/>
      <c r="I19" s="37"/>
      <c r="J19" s="37"/>
      <c r="K19" s="711"/>
      <c r="M19" s="190" t="s">
        <v>4</v>
      </c>
      <c r="O19" s="190"/>
      <c r="P19" s="20"/>
      <c r="R19" s="17">
        <v>0.25</v>
      </c>
      <c r="S19" s="19"/>
      <c r="T19" s="77"/>
      <c r="U19" s="20"/>
      <c r="V19" s="42"/>
      <c r="W19" s="20"/>
      <c r="X19" s="20"/>
      <c r="Y19" s="20"/>
      <c r="Z19" s="20"/>
      <c r="AA19" s="20"/>
      <c r="AB19" s="26"/>
      <c r="AC19" s="369"/>
      <c r="AE19" s="355"/>
      <c r="AF19" s="356"/>
      <c r="AG19" s="11"/>
      <c r="AH19" s="922"/>
      <c r="AI19" s="191"/>
      <c r="AJ19" s="191"/>
      <c r="AK19" s="191"/>
      <c r="AL19" s="191"/>
      <c r="AM19" s="191"/>
      <c r="AN19" s="191"/>
      <c r="AO19" s="191"/>
      <c r="AP19" s="191"/>
      <c r="AQ19" s="191"/>
      <c r="AR19" s="191"/>
      <c r="AS19" s="191"/>
      <c r="AT19" s="191"/>
      <c r="AU19" s="191"/>
      <c r="AV19" s="191"/>
      <c r="AW19" s="191"/>
      <c r="AX19" s="191"/>
      <c r="AY19" s="191"/>
      <c r="AZ19" s="191"/>
      <c r="BA19" s="191"/>
      <c r="BB19" s="191"/>
      <c r="BC19" s="191"/>
      <c r="BD19" s="191"/>
      <c r="BE19" s="191"/>
      <c r="BF19" s="191"/>
      <c r="BG19" s="703"/>
    </row>
    <row r="20" spans="2:59" ht="20.100000000000001" customHeight="1" x14ac:dyDescent="0.4">
      <c r="B20" s="78"/>
      <c r="C20" s="43"/>
      <c r="D20" s="37"/>
      <c r="E20" s="37"/>
      <c r="F20" s="37"/>
      <c r="G20" s="37"/>
      <c r="H20" s="37"/>
      <c r="I20" s="37"/>
      <c r="J20" s="37"/>
      <c r="K20" s="711"/>
      <c r="M20" s="190" t="s">
        <v>3</v>
      </c>
      <c r="O20" s="190"/>
      <c r="P20" s="20"/>
      <c r="R20" s="17">
        <v>0.25</v>
      </c>
      <c r="S20" s="19"/>
      <c r="T20" s="77"/>
      <c r="U20" s="20"/>
      <c r="V20" s="19"/>
      <c r="W20" s="20"/>
      <c r="X20" s="20"/>
      <c r="Y20" s="20"/>
      <c r="Z20" s="20"/>
      <c r="AA20" s="20"/>
      <c r="AB20" s="26"/>
      <c r="AC20" s="369"/>
      <c r="AE20" s="355"/>
      <c r="AF20" s="356"/>
      <c r="AG20" s="11"/>
      <c r="AH20" s="922"/>
      <c r="AI20" s="191"/>
      <c r="AJ20" s="191"/>
      <c r="AK20" s="191"/>
      <c r="AL20" s="191"/>
      <c r="AM20" s="191"/>
      <c r="AN20" s="191"/>
      <c r="AO20" s="191"/>
      <c r="AP20" s="191"/>
      <c r="AQ20" s="191"/>
      <c r="AR20" s="191"/>
      <c r="AS20" s="191"/>
      <c r="AT20" s="191"/>
      <c r="AU20" s="191"/>
      <c r="AV20" s="191"/>
      <c r="AW20" s="191"/>
      <c r="AX20" s="191"/>
      <c r="AY20" s="191"/>
      <c r="AZ20" s="191"/>
      <c r="BA20" s="191"/>
      <c r="BB20" s="191"/>
      <c r="BC20" s="191"/>
      <c r="BD20" s="191"/>
      <c r="BE20" s="191"/>
      <c r="BF20" s="191"/>
      <c r="BG20" s="703"/>
    </row>
    <row r="21" spans="2:59" ht="20.100000000000001" customHeight="1" x14ac:dyDescent="0.3">
      <c r="B21" s="370"/>
      <c r="C21" s="44"/>
      <c r="D21" s="44"/>
      <c r="E21" s="44"/>
      <c r="F21" s="44"/>
      <c r="G21" s="44"/>
      <c r="H21" s="44"/>
      <c r="I21" s="44"/>
      <c r="J21" s="44"/>
      <c r="K21" s="713"/>
      <c r="M21" s="190" t="s">
        <v>2</v>
      </c>
      <c r="O21" s="190"/>
      <c r="P21" s="20"/>
      <c r="R21" s="17">
        <v>0.15</v>
      </c>
      <c r="S21" s="19"/>
      <c r="T21" s="77"/>
      <c r="U21" s="20"/>
      <c r="V21" s="19"/>
      <c r="W21" s="20"/>
      <c r="X21" s="20"/>
      <c r="Y21" s="20"/>
      <c r="Z21" s="20"/>
      <c r="AA21" s="20"/>
      <c r="AB21" s="26"/>
      <c r="AC21" s="369"/>
      <c r="AE21" s="355"/>
      <c r="AF21" s="356"/>
      <c r="AG21" s="11"/>
      <c r="AH21" s="922"/>
      <c r="AI21" s="191"/>
      <c r="AJ21" s="191"/>
      <c r="AK21" s="191"/>
      <c r="AL21" s="191"/>
      <c r="AM21" s="191"/>
      <c r="AN21" s="191"/>
      <c r="AO21" s="191"/>
      <c r="AP21" s="191"/>
      <c r="AQ21" s="191"/>
      <c r="AR21" s="191"/>
      <c r="AS21" s="191"/>
      <c r="AT21" s="191"/>
      <c r="AU21" s="191"/>
      <c r="AV21" s="191"/>
      <c r="AW21" s="191"/>
      <c r="AX21" s="191"/>
      <c r="AY21" s="191"/>
      <c r="AZ21" s="191"/>
      <c r="BA21" s="191"/>
      <c r="BB21" s="191"/>
      <c r="BC21" s="191"/>
      <c r="BD21" s="191"/>
      <c r="BE21" s="191"/>
      <c r="BF21" s="191"/>
      <c r="BG21" s="703"/>
    </row>
    <row r="22" spans="2:59" ht="20.100000000000001" customHeight="1" x14ac:dyDescent="0.3">
      <c r="B22" s="79"/>
      <c r="C22" s="45"/>
      <c r="D22" s="45"/>
      <c r="E22" s="45"/>
      <c r="F22" s="45"/>
      <c r="G22" s="45"/>
      <c r="H22" s="45"/>
      <c r="I22" s="45"/>
      <c r="J22" s="46"/>
      <c r="K22" s="714"/>
      <c r="R22" s="298"/>
      <c r="T22" s="77"/>
      <c r="U22" s="20"/>
      <c r="V22" s="20"/>
      <c r="W22" s="20"/>
      <c r="X22" s="20"/>
      <c r="Y22" s="20"/>
      <c r="Z22" s="20"/>
      <c r="AA22" s="20"/>
      <c r="AB22" s="27"/>
      <c r="AC22" s="369"/>
      <c r="AE22" s="355"/>
      <c r="AF22" s="356"/>
      <c r="AG22" s="11"/>
      <c r="AH22" s="922"/>
      <c r="AI22" s="191"/>
      <c r="AJ22" s="191"/>
      <c r="AK22" s="191"/>
      <c r="AL22" s="191"/>
      <c r="AM22" s="191"/>
      <c r="AN22" s="191"/>
      <c r="AO22" s="191"/>
      <c r="AP22" s="191"/>
      <c r="AQ22" s="191"/>
      <c r="AR22" s="191"/>
      <c r="AS22" s="191"/>
      <c r="AT22" s="191"/>
      <c r="AU22" s="191"/>
      <c r="AV22" s="191"/>
      <c r="AW22" s="191"/>
      <c r="AX22" s="191"/>
      <c r="AY22" s="191"/>
      <c r="AZ22" s="191"/>
      <c r="BA22" s="191"/>
      <c r="BB22" s="191"/>
      <c r="BC22" s="191"/>
      <c r="BD22" s="191"/>
      <c r="BE22" s="191"/>
      <c r="BF22" s="191"/>
      <c r="BG22" s="703"/>
    </row>
    <row r="23" spans="2:59" ht="20.100000000000001" customHeight="1" x14ac:dyDescent="0.4">
      <c r="B23" s="371"/>
      <c r="C23" s="37"/>
      <c r="D23" s="37"/>
      <c r="E23" s="37"/>
      <c r="F23" s="37"/>
      <c r="G23" s="37"/>
      <c r="H23" s="37"/>
      <c r="I23" s="37"/>
      <c r="J23" s="37"/>
      <c r="K23" s="711"/>
      <c r="M23" s="20"/>
      <c r="N23" s="30" t="s">
        <v>107</v>
      </c>
      <c r="O23" s="20"/>
      <c r="P23" s="20"/>
      <c r="Q23" s="924">
        <f>SUM(R17:R21)</f>
        <v>1</v>
      </c>
      <c r="R23" s="924"/>
      <c r="S23" s="924"/>
      <c r="T23" s="77"/>
      <c r="U23" s="20"/>
      <c r="V23" s="20"/>
      <c r="W23" s="20"/>
      <c r="X23" s="20"/>
      <c r="Y23" s="20"/>
      <c r="Z23" s="19"/>
      <c r="AA23" s="19"/>
      <c r="AB23" s="27"/>
      <c r="AC23" s="372"/>
      <c r="AE23" s="355"/>
      <c r="AF23" s="356"/>
      <c r="AG23" s="11"/>
      <c r="AH23" s="922"/>
      <c r="AI23" s="191"/>
      <c r="AJ23" s="191"/>
      <c r="AK23" s="191"/>
      <c r="AL23" s="191"/>
      <c r="AM23" s="191"/>
      <c r="AN23" s="191"/>
      <c r="AO23" s="191"/>
      <c r="AP23" s="191"/>
      <c r="AQ23" s="191"/>
      <c r="AR23" s="191"/>
      <c r="AS23" s="191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1"/>
      <c r="BE23" s="191"/>
      <c r="BF23" s="191"/>
      <c r="BG23" s="703"/>
    </row>
    <row r="24" spans="2:59" ht="20.100000000000001" customHeight="1" x14ac:dyDescent="0.4">
      <c r="B24" s="78"/>
      <c r="C24" s="38"/>
      <c r="D24" s="38"/>
      <c r="E24" s="38"/>
      <c r="F24" s="38"/>
      <c r="G24" s="38"/>
      <c r="H24" s="47"/>
      <c r="I24" s="47"/>
      <c r="J24" s="37"/>
      <c r="K24" s="711"/>
      <c r="L24" s="20"/>
      <c r="M24" s="20"/>
      <c r="N24" s="20"/>
      <c r="O24" s="20"/>
      <c r="P24" s="20"/>
      <c r="Q24" s="20"/>
      <c r="R24" s="16"/>
      <c r="S24" s="708"/>
      <c r="T24" s="77"/>
      <c r="U24" s="20"/>
      <c r="V24" s="18"/>
      <c r="W24" s="18"/>
      <c r="X24" s="20"/>
      <c r="Y24" s="20"/>
      <c r="Z24" s="20"/>
      <c r="AA24" s="19"/>
      <c r="AB24" s="27"/>
      <c r="AC24" s="372"/>
      <c r="AE24" s="355"/>
      <c r="AF24" s="356"/>
      <c r="AG24" s="11"/>
      <c r="AH24" s="922"/>
      <c r="AI24" s="191"/>
      <c r="AJ24" s="191"/>
      <c r="AK24" s="191"/>
      <c r="AL24" s="191"/>
      <c r="AM24" s="191"/>
      <c r="AN24" s="191"/>
      <c r="AO24" s="191"/>
      <c r="AP24" s="191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703"/>
    </row>
    <row r="25" spans="2:59" ht="20.100000000000001" customHeight="1" x14ac:dyDescent="0.4">
      <c r="B25" s="368"/>
      <c r="C25" s="37"/>
      <c r="D25" s="37"/>
      <c r="E25" s="37"/>
      <c r="F25" s="37"/>
      <c r="G25" s="37"/>
      <c r="H25" s="37"/>
      <c r="I25" s="37"/>
      <c r="J25" s="37"/>
      <c r="K25" s="711"/>
      <c r="L25" s="20"/>
      <c r="M25" s="20"/>
      <c r="S25" s="709"/>
      <c r="T25" s="77"/>
      <c r="U25" s="167"/>
      <c r="V25" s="173"/>
      <c r="W25" s="173"/>
      <c r="X25" s="167"/>
      <c r="Y25" s="167"/>
      <c r="Z25" s="167"/>
      <c r="AA25" s="174"/>
      <c r="AB25" s="175"/>
      <c r="AC25" s="372"/>
      <c r="AE25" s="355"/>
      <c r="AF25" s="356"/>
      <c r="AG25" s="11"/>
      <c r="AH25" s="922"/>
      <c r="AI25" s="191"/>
      <c r="AJ25" s="191"/>
      <c r="AK25" s="191"/>
      <c r="AL25" s="191"/>
      <c r="AM25" s="191"/>
      <c r="AN25" s="191"/>
      <c r="AO25" s="191"/>
      <c r="AP25" s="191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703"/>
    </row>
    <row r="26" spans="2:59" ht="20.100000000000001" customHeight="1" x14ac:dyDescent="0.4">
      <c r="B26" s="78"/>
      <c r="C26" s="38"/>
      <c r="D26" s="38"/>
      <c r="E26" s="48"/>
      <c r="F26" s="49"/>
      <c r="G26" s="49"/>
      <c r="H26" s="50"/>
      <c r="I26" s="37"/>
      <c r="J26" s="37"/>
      <c r="K26" s="711"/>
      <c r="L26" s="20"/>
      <c r="M26" s="20"/>
      <c r="N26" s="20"/>
      <c r="O26" s="20"/>
      <c r="P26" s="20"/>
      <c r="Q26" s="20"/>
      <c r="R26" s="20"/>
      <c r="S26" s="20"/>
      <c r="T26" s="77"/>
      <c r="U26" s="51"/>
      <c r="V26" s="168"/>
      <c r="W26" s="168"/>
      <c r="X26" s="168"/>
      <c r="Y26" s="168"/>
      <c r="Z26" s="169"/>
      <c r="AA26" s="167"/>
      <c r="AB26" s="176"/>
      <c r="AC26" s="372"/>
      <c r="AE26" s="355"/>
      <c r="AF26" s="356"/>
      <c r="AG26" s="11"/>
      <c r="AH26" s="922"/>
      <c r="AI26" s="191"/>
      <c r="AJ26" s="191"/>
      <c r="AK26" s="191"/>
      <c r="AL26" s="191"/>
      <c r="AM26" s="191"/>
      <c r="AN26" s="191"/>
      <c r="AO26" s="191"/>
      <c r="AP26" s="191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703"/>
    </row>
    <row r="27" spans="2:59" ht="20.100000000000001" customHeight="1" x14ac:dyDescent="0.4">
      <c r="B27" s="368"/>
      <c r="C27" s="37"/>
      <c r="D27" s="37"/>
      <c r="E27" s="37"/>
      <c r="F27" s="37"/>
      <c r="G27" s="37"/>
      <c r="H27" s="37"/>
      <c r="I27" s="37"/>
      <c r="J27" s="37"/>
      <c r="K27" s="711"/>
      <c r="L27" s="20"/>
      <c r="M27" s="20"/>
      <c r="N27" s="20"/>
      <c r="O27" s="20"/>
      <c r="P27" s="20"/>
      <c r="Q27" s="20"/>
      <c r="R27" s="16"/>
      <c r="S27" s="20"/>
      <c r="T27" s="77"/>
      <c r="U27" s="51"/>
      <c r="V27" s="168"/>
      <c r="W27" s="168"/>
      <c r="X27" s="168"/>
      <c r="Y27" s="170"/>
      <c r="Z27" s="170"/>
      <c r="AA27" s="171"/>
      <c r="AB27" s="177"/>
      <c r="AC27" s="372"/>
      <c r="AE27" s="355"/>
      <c r="AF27" s="356"/>
      <c r="AG27" s="11"/>
      <c r="AH27" s="922"/>
      <c r="AI27" s="191"/>
      <c r="AJ27" s="191"/>
      <c r="AK27" s="191"/>
      <c r="AL27" s="191"/>
      <c r="AM27" s="191"/>
      <c r="AN27" s="191"/>
      <c r="AO27" s="191"/>
      <c r="AP27" s="191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703"/>
    </row>
    <row r="28" spans="2:59" ht="20.100000000000001" customHeight="1" x14ac:dyDescent="0.4">
      <c r="B28" s="78"/>
      <c r="C28" s="38"/>
      <c r="D28" s="39"/>
      <c r="E28" s="39"/>
      <c r="F28" s="39"/>
      <c r="G28" s="73"/>
      <c r="H28" s="74"/>
      <c r="I28" s="75"/>
      <c r="J28" s="37"/>
      <c r="K28" s="37"/>
      <c r="L28" s="20"/>
      <c r="M28" s="20"/>
      <c r="N28" s="20"/>
      <c r="O28" s="20"/>
      <c r="P28" s="20"/>
      <c r="Q28" s="20"/>
      <c r="R28" s="16"/>
      <c r="S28" s="20"/>
      <c r="T28" s="20"/>
      <c r="U28" s="20"/>
      <c r="V28" s="20"/>
      <c r="W28" s="16"/>
      <c r="X28" s="28"/>
      <c r="Y28" s="28"/>
      <c r="Z28" s="28"/>
      <c r="AA28" s="16"/>
      <c r="AB28" s="172"/>
      <c r="AC28" s="373"/>
      <c r="AE28" s="355"/>
      <c r="AF28" s="356"/>
      <c r="AG28" s="11"/>
      <c r="AH28" s="922"/>
      <c r="AI28" s="191"/>
      <c r="AJ28" s="191"/>
      <c r="AK28" s="191"/>
      <c r="AL28" s="191"/>
      <c r="AM28" s="191"/>
      <c r="AN28" s="191"/>
      <c r="AO28" s="191"/>
      <c r="AP28" s="191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703"/>
    </row>
    <row r="29" spans="2:59" ht="20.100000000000001" customHeight="1" x14ac:dyDescent="0.3">
      <c r="B29" s="368"/>
      <c r="C29" s="133"/>
      <c r="D29" s="133"/>
      <c r="E29" s="133"/>
      <c r="F29" s="133"/>
      <c r="G29" s="133"/>
      <c r="H29" s="133"/>
      <c r="I29" s="133"/>
      <c r="J29" s="133"/>
      <c r="K29" s="133"/>
      <c r="L29" s="133"/>
      <c r="M29" s="133"/>
      <c r="N29" s="133"/>
      <c r="O29" s="133"/>
      <c r="P29" s="133"/>
      <c r="Q29" s="133"/>
      <c r="R29" s="133"/>
      <c r="S29" s="133"/>
      <c r="T29" s="133"/>
      <c r="U29" s="133"/>
      <c r="V29" s="133"/>
      <c r="W29" s="133"/>
      <c r="X29" s="133"/>
      <c r="Y29" s="133"/>
      <c r="Z29" s="133"/>
      <c r="AA29" s="133"/>
      <c r="AB29" s="133"/>
      <c r="AC29" s="374"/>
      <c r="AE29" s="355"/>
      <c r="AF29" s="356"/>
      <c r="AG29" s="11"/>
      <c r="AH29" s="922"/>
      <c r="AI29" s="191"/>
      <c r="AJ29" s="191"/>
      <c r="AK29" s="191"/>
      <c r="AL29" s="191"/>
      <c r="AM29" s="191"/>
      <c r="AN29" s="191"/>
      <c r="AO29" s="191"/>
      <c r="AP29" s="191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703"/>
    </row>
    <row r="30" spans="2:59" ht="20.100000000000001" customHeight="1" x14ac:dyDescent="0.4">
      <c r="B30" s="78"/>
      <c r="C30" s="37"/>
      <c r="D30" s="37"/>
      <c r="E30" s="37"/>
      <c r="F30" s="37"/>
      <c r="G30" s="51"/>
      <c r="H30" s="51"/>
      <c r="I30" s="52"/>
      <c r="J30" s="52"/>
      <c r="K30" s="52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16"/>
      <c r="X30" s="28"/>
      <c r="Y30" s="28"/>
      <c r="Z30" s="28"/>
      <c r="AA30" s="16"/>
      <c r="AB30" s="29"/>
      <c r="AC30" s="375"/>
      <c r="AE30" s="355"/>
      <c r="AF30" s="356"/>
      <c r="AG30" s="11"/>
      <c r="AH30" s="922"/>
      <c r="AI30" s="191"/>
      <c r="AJ30" s="191"/>
      <c r="AK30" s="191"/>
      <c r="AL30" s="191"/>
      <c r="AM30" s="191"/>
      <c r="AN30" s="191"/>
      <c r="AO30" s="191"/>
      <c r="AP30" s="191"/>
      <c r="AQ30" s="191"/>
      <c r="AR30" s="191"/>
      <c r="AS30" s="191"/>
      <c r="AT30" s="191"/>
      <c r="AU30" s="191"/>
      <c r="AV30" s="191"/>
      <c r="AW30" s="191"/>
      <c r="AX30" s="191"/>
      <c r="AY30" s="191"/>
      <c r="AZ30" s="191"/>
      <c r="BA30" s="191"/>
      <c r="BB30" s="191"/>
      <c r="BC30" s="191"/>
      <c r="BD30" s="191"/>
      <c r="BE30" s="191"/>
      <c r="BF30" s="191"/>
      <c r="BG30" s="703"/>
    </row>
    <row r="31" spans="2:59" ht="20.100000000000001" customHeight="1" x14ac:dyDescent="0.3">
      <c r="B31" s="376"/>
      <c r="C31" s="705"/>
      <c r="D31" s="706"/>
      <c r="E31" s="706"/>
      <c r="F31" s="706"/>
      <c r="G31" s="706"/>
      <c r="H31" s="706"/>
      <c r="I31" s="45"/>
      <c r="J31" s="45"/>
      <c r="K31" s="45"/>
      <c r="L31" s="45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362"/>
      <c r="AE31" s="355"/>
      <c r="AF31" s="356"/>
      <c r="AG31" s="11"/>
      <c r="AH31" s="922"/>
      <c r="AI31" s="191"/>
      <c r="AJ31" s="191"/>
      <c r="AK31" s="191"/>
      <c r="AL31" s="191"/>
      <c r="AM31" s="191"/>
      <c r="AN31" s="191"/>
      <c r="AO31" s="191"/>
      <c r="AP31" s="191"/>
      <c r="AQ31" s="191"/>
      <c r="AR31" s="191"/>
      <c r="AS31" s="191"/>
      <c r="AT31" s="191"/>
      <c r="AU31" s="191"/>
      <c r="AV31" s="191"/>
      <c r="AW31" s="191"/>
      <c r="AX31" s="191"/>
      <c r="AY31" s="191"/>
      <c r="AZ31" s="191"/>
      <c r="BA31" s="191"/>
      <c r="BB31" s="191"/>
      <c r="BC31" s="191"/>
      <c r="BD31" s="191"/>
      <c r="BE31" s="191"/>
      <c r="BF31" s="191"/>
      <c r="BG31" s="703"/>
    </row>
    <row r="32" spans="2:59" ht="20.100000000000001" customHeight="1" x14ac:dyDescent="0.3">
      <c r="B32" s="77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362"/>
      <c r="AE32" s="355"/>
      <c r="AF32" s="356"/>
      <c r="AG32" s="11"/>
      <c r="AH32" s="922"/>
      <c r="AI32" s="191"/>
      <c r="AJ32" s="191"/>
      <c r="AK32" s="191"/>
      <c r="AL32" s="191"/>
      <c r="AM32" s="191"/>
      <c r="AN32" s="191"/>
      <c r="AO32" s="191"/>
      <c r="AP32" s="191"/>
      <c r="AQ32" s="191"/>
      <c r="AR32" s="191"/>
      <c r="AS32" s="191"/>
      <c r="AT32" s="191"/>
      <c r="AU32" s="191"/>
      <c r="AV32" s="191"/>
      <c r="AW32" s="191"/>
      <c r="AX32" s="191"/>
      <c r="AY32" s="191"/>
      <c r="AZ32" s="191"/>
      <c r="BA32" s="191"/>
      <c r="BB32" s="191"/>
      <c r="BC32" s="191"/>
      <c r="BD32" s="191"/>
      <c r="BE32" s="191"/>
      <c r="BF32" s="191"/>
      <c r="BG32" s="703"/>
    </row>
    <row r="33" spans="2:59" ht="20.100000000000001" customHeight="1" x14ac:dyDescent="0.3">
      <c r="B33" s="77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362"/>
      <c r="AE33" s="355"/>
      <c r="AF33" s="356"/>
      <c r="AG33" s="11"/>
      <c r="AH33" s="922"/>
      <c r="AI33" s="191"/>
      <c r="AJ33" s="191"/>
      <c r="AK33" s="191"/>
      <c r="AL33" s="191"/>
      <c r="AM33" s="191"/>
      <c r="AN33" s="191"/>
      <c r="AO33" s="191"/>
      <c r="AP33" s="191"/>
      <c r="AQ33" s="191"/>
      <c r="AR33" s="191"/>
      <c r="AS33" s="191"/>
      <c r="AT33" s="191"/>
      <c r="AU33" s="191"/>
      <c r="AV33" s="191"/>
      <c r="AW33" s="191"/>
      <c r="AX33" s="191"/>
      <c r="AY33" s="191"/>
      <c r="AZ33" s="191"/>
      <c r="BA33" s="191"/>
      <c r="BB33" s="191"/>
      <c r="BC33" s="191"/>
      <c r="BD33" s="191"/>
      <c r="BE33" s="191"/>
      <c r="BF33" s="191"/>
      <c r="BG33" s="703"/>
    </row>
    <row r="34" spans="2:59" ht="20.100000000000001" customHeight="1" x14ac:dyDescent="0.3">
      <c r="B34" s="377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  <c r="Z34" s="76"/>
      <c r="AA34" s="76"/>
      <c r="AB34" s="76"/>
      <c r="AC34" s="378"/>
      <c r="AE34" s="357"/>
      <c r="AF34" s="358"/>
      <c r="AG34" s="11"/>
      <c r="AH34" s="923"/>
      <c r="AI34" s="191"/>
      <c r="AJ34" s="191"/>
      <c r="AK34" s="191"/>
      <c r="AL34" s="191"/>
      <c r="AM34" s="191"/>
      <c r="AN34" s="191"/>
      <c r="AO34" s="191"/>
      <c r="AP34" s="191"/>
      <c r="AQ34" s="191"/>
      <c r="AR34" s="191"/>
      <c r="AS34" s="191"/>
      <c r="AT34" s="191"/>
      <c r="AU34" s="191"/>
      <c r="AV34" s="191"/>
      <c r="AW34" s="191"/>
      <c r="AX34" s="191"/>
      <c r="AY34" s="191"/>
      <c r="AZ34" s="191"/>
      <c r="BA34" s="191"/>
      <c r="BB34" s="191"/>
      <c r="BC34" s="191"/>
      <c r="BD34" s="191"/>
      <c r="BE34" s="191"/>
      <c r="BF34" s="191"/>
      <c r="BG34" s="704"/>
    </row>
    <row r="35" spans="2:59" ht="14.25" customHeight="1" x14ac:dyDescent="0.3">
      <c r="AE35" s="313"/>
      <c r="AF35" s="314"/>
      <c r="AG35" s="11"/>
    </row>
    <row r="36" spans="2:59" s="12" customFormat="1" ht="15" customHeight="1" x14ac:dyDescent="0.3">
      <c r="AE36" s="20"/>
      <c r="AF36" s="20"/>
      <c r="AT36" s="20"/>
    </row>
    <row r="37" spans="2:59" s="12" customFormat="1" ht="15" customHeight="1" x14ac:dyDescent="0.3">
      <c r="F37" s="53"/>
      <c r="AE37" s="20"/>
      <c r="AF37" s="20"/>
      <c r="AG37" s="11"/>
      <c r="AT37" s="20"/>
    </row>
    <row r="38" spans="2:59" s="12" customFormat="1" ht="15" customHeight="1" x14ac:dyDescent="0.3">
      <c r="F38" s="53"/>
      <c r="AE38" s="20"/>
      <c r="AF38" s="20"/>
      <c r="AT38" s="20"/>
    </row>
    <row r="39" spans="2:59" s="12" customFormat="1" ht="15" customHeight="1" x14ac:dyDescent="0.3">
      <c r="F39" s="53"/>
      <c r="G39" s="928"/>
      <c r="H39" s="928"/>
      <c r="I39" s="928"/>
      <c r="J39" s="185"/>
      <c r="AE39" s="20"/>
      <c r="AF39" s="20"/>
      <c r="AT39" s="20"/>
    </row>
    <row r="40" spans="2:59" s="12" customFormat="1" ht="15" customHeight="1" x14ac:dyDescent="0.3">
      <c r="F40" s="53"/>
      <c r="AE40" s="20"/>
      <c r="AF40" s="20"/>
      <c r="AT40" s="20"/>
    </row>
    <row r="41" spans="2:59" s="12" customFormat="1" ht="15" customHeight="1" x14ac:dyDescent="0.3">
      <c r="F41" s="53"/>
      <c r="AE41" s="20"/>
      <c r="AF41" s="20"/>
      <c r="AT41" s="20"/>
    </row>
    <row r="42" spans="2:59" s="12" customFormat="1" ht="15" customHeight="1" x14ac:dyDescent="0.3">
      <c r="F42" s="53"/>
      <c r="G42" s="928"/>
      <c r="H42" s="928"/>
      <c r="I42" s="928"/>
      <c r="J42" s="185"/>
      <c r="AE42" s="20"/>
      <c r="AF42" s="20"/>
      <c r="AT42" s="20"/>
    </row>
    <row r="43" spans="2:59" s="12" customFormat="1" ht="15" customHeight="1" x14ac:dyDescent="0.3">
      <c r="F43" s="53"/>
      <c r="AE43" s="20"/>
      <c r="AF43" s="20"/>
      <c r="AT43" s="20"/>
    </row>
    <row r="44" spans="2:59" s="12" customFormat="1" ht="15" customHeight="1" x14ac:dyDescent="0.3">
      <c r="F44" s="53"/>
      <c r="AE44" s="20"/>
      <c r="AF44" s="20"/>
      <c r="AT44" s="20"/>
    </row>
    <row r="45" spans="2:59" s="12" customFormat="1" ht="15" customHeight="1" x14ac:dyDescent="0.3">
      <c r="F45" s="53"/>
      <c r="G45" s="928"/>
      <c r="H45" s="928"/>
      <c r="I45" s="928"/>
      <c r="J45" s="185"/>
      <c r="AE45" s="20"/>
      <c r="AF45" s="20"/>
      <c r="AT45" s="20"/>
    </row>
    <row r="46" spans="2:59" s="12" customFormat="1" ht="15" customHeight="1" x14ac:dyDescent="0.3">
      <c r="F46" s="53"/>
      <c r="AE46" s="20"/>
      <c r="AF46" s="20"/>
      <c r="AT46" s="20"/>
    </row>
    <row r="47" spans="2:59" s="12" customFormat="1" ht="15" customHeight="1" x14ac:dyDescent="0.3">
      <c r="F47" s="53"/>
      <c r="AE47" s="20"/>
      <c r="AF47" s="20"/>
      <c r="AT47" s="20"/>
    </row>
    <row r="48" spans="2:59" s="12" customFormat="1" ht="15" customHeight="1" x14ac:dyDescent="0.3">
      <c r="F48" s="53"/>
      <c r="AE48" s="20"/>
      <c r="AF48" s="20"/>
      <c r="AT48" s="20"/>
    </row>
    <row r="49" spans="6:46" s="12" customFormat="1" ht="15" customHeight="1" x14ac:dyDescent="0.3">
      <c r="F49" s="53"/>
      <c r="AE49" s="20"/>
      <c r="AF49" s="20"/>
      <c r="AT49" s="20"/>
    </row>
    <row r="50" spans="6:46" s="12" customFormat="1" ht="15" customHeight="1" x14ac:dyDescent="0.3">
      <c r="F50" s="53"/>
      <c r="AE50" s="20"/>
      <c r="AF50" s="20"/>
      <c r="AT50" s="20"/>
    </row>
    <row r="51" spans="6:46" s="12" customFormat="1" ht="15" customHeight="1" x14ac:dyDescent="0.3">
      <c r="F51" s="53"/>
      <c r="AE51" s="20"/>
      <c r="AF51" s="20"/>
      <c r="AT51" s="20"/>
    </row>
    <row r="52" spans="6:46" s="12" customFormat="1" ht="15" customHeight="1" x14ac:dyDescent="0.3">
      <c r="F52" s="53"/>
      <c r="AE52" s="20"/>
      <c r="AF52" s="20"/>
      <c r="AT52" s="20"/>
    </row>
    <row r="53" spans="6:46" s="12" customFormat="1" ht="15" customHeight="1" x14ac:dyDescent="0.3">
      <c r="F53" s="53"/>
      <c r="AE53" s="20"/>
      <c r="AF53" s="20"/>
      <c r="AT53" s="20"/>
    </row>
    <row r="54" spans="6:46" s="12" customFormat="1" ht="15" customHeight="1" x14ac:dyDescent="0.3">
      <c r="F54" s="53"/>
      <c r="AE54" s="20"/>
      <c r="AF54" s="20"/>
      <c r="AT54" s="20"/>
    </row>
    <row r="55" spans="6:46" s="12" customFormat="1" ht="15" customHeight="1" x14ac:dyDescent="0.3">
      <c r="F55" s="53"/>
      <c r="AE55" s="20"/>
      <c r="AF55" s="20"/>
      <c r="AT55" s="20"/>
    </row>
    <row r="56" spans="6:46" s="12" customFormat="1" ht="15" customHeight="1" x14ac:dyDescent="0.3">
      <c r="F56" s="53"/>
      <c r="AE56" s="20"/>
      <c r="AF56" s="20"/>
      <c r="AT56" s="20"/>
    </row>
    <row r="57" spans="6:46" s="12" customFormat="1" ht="15" customHeight="1" x14ac:dyDescent="0.3">
      <c r="F57" s="53"/>
      <c r="AE57" s="20"/>
      <c r="AF57" s="20"/>
      <c r="AT57" s="20"/>
    </row>
    <row r="58" spans="6:46" s="12" customFormat="1" ht="15" customHeight="1" x14ac:dyDescent="0.3">
      <c r="F58" s="53"/>
      <c r="AE58" s="20"/>
      <c r="AF58" s="20"/>
      <c r="AT58" s="20"/>
    </row>
    <row r="59" spans="6:46" s="12" customFormat="1" ht="15" customHeight="1" x14ac:dyDescent="0.3">
      <c r="F59" s="53"/>
      <c r="AE59" s="20"/>
      <c r="AF59" s="20"/>
      <c r="AT59" s="20"/>
    </row>
    <row r="60" spans="6:46" s="12" customFormat="1" ht="15" hidden="1" customHeight="1" x14ac:dyDescent="0.3">
      <c r="F60" s="53"/>
      <c r="AE60" s="20"/>
      <c r="AF60" s="20"/>
      <c r="AT60" s="20"/>
    </row>
    <row r="61" spans="6:46" s="12" customFormat="1" ht="15" hidden="1" customHeight="1" x14ac:dyDescent="0.3">
      <c r="F61" s="53"/>
      <c r="AE61" s="20"/>
      <c r="AF61" s="20"/>
      <c r="AT61" s="20"/>
    </row>
    <row r="62" spans="6:46" s="12" customFormat="1" ht="15" hidden="1" customHeight="1" x14ac:dyDescent="0.3">
      <c r="F62" s="53"/>
      <c r="AE62" s="20"/>
      <c r="AF62" s="20"/>
      <c r="AT62" s="20"/>
    </row>
    <row r="63" spans="6:46" s="12" customFormat="1" ht="15" hidden="1" customHeight="1" x14ac:dyDescent="0.3">
      <c r="F63" s="53"/>
      <c r="AE63" s="20"/>
      <c r="AF63" s="20"/>
      <c r="AT63" s="20"/>
    </row>
    <row r="64" spans="6:46" s="12" customFormat="1" ht="15" hidden="1" customHeight="1" x14ac:dyDescent="0.3">
      <c r="F64" s="53"/>
      <c r="AE64" s="20"/>
      <c r="AF64" s="20"/>
      <c r="AT64" s="20"/>
    </row>
    <row r="65" spans="6:46" s="12" customFormat="1" ht="15" hidden="1" customHeight="1" x14ac:dyDescent="0.3">
      <c r="F65" s="53"/>
      <c r="AE65" s="20"/>
      <c r="AF65" s="20"/>
      <c r="AT65" s="20"/>
    </row>
    <row r="66" spans="6:46" s="12" customFormat="1" ht="15" hidden="1" customHeight="1" x14ac:dyDescent="0.3">
      <c r="F66" s="53"/>
      <c r="AE66" s="20"/>
      <c r="AF66" s="20"/>
      <c r="AT66" s="20"/>
    </row>
    <row r="67" spans="6:46" s="12" customFormat="1" ht="15" hidden="1" customHeight="1" x14ac:dyDescent="0.3">
      <c r="F67" s="53"/>
      <c r="AE67" s="20"/>
      <c r="AF67" s="20"/>
      <c r="AT67" s="20"/>
    </row>
    <row r="68" spans="6:46" s="12" customFormat="1" ht="15" hidden="1" customHeight="1" x14ac:dyDescent="0.3">
      <c r="F68" s="53"/>
      <c r="AE68" s="20"/>
      <c r="AF68" s="20"/>
      <c r="AT68" s="20"/>
    </row>
    <row r="69" spans="6:46" s="12" customFormat="1" ht="15" hidden="1" customHeight="1" x14ac:dyDescent="0.3">
      <c r="F69" s="53"/>
      <c r="AE69" s="20"/>
      <c r="AF69" s="20"/>
      <c r="AT69" s="20"/>
    </row>
    <row r="70" spans="6:46" s="12" customFormat="1" ht="15" hidden="1" customHeight="1" x14ac:dyDescent="0.3">
      <c r="F70" s="53"/>
      <c r="AE70" s="20"/>
      <c r="AF70" s="20"/>
      <c r="AT70" s="20"/>
    </row>
    <row r="71" spans="6:46" s="12" customFormat="1" ht="15" hidden="1" customHeight="1" x14ac:dyDescent="0.3">
      <c r="F71" s="53"/>
      <c r="AE71" s="20"/>
      <c r="AF71" s="20"/>
      <c r="AT71" s="20"/>
    </row>
    <row r="72" spans="6:46" s="12" customFormat="1" ht="15" hidden="1" customHeight="1" x14ac:dyDescent="0.3">
      <c r="F72" s="53"/>
      <c r="AE72" s="20"/>
      <c r="AF72" s="20"/>
      <c r="AT72" s="20"/>
    </row>
    <row r="73" spans="6:46" s="12" customFormat="1" ht="15" hidden="1" customHeight="1" x14ac:dyDescent="0.3">
      <c r="F73" s="53"/>
      <c r="AE73" s="20"/>
      <c r="AF73" s="20"/>
      <c r="AT73" s="20"/>
    </row>
    <row r="74" spans="6:46" s="12" customFormat="1" ht="15" hidden="1" customHeight="1" x14ac:dyDescent="0.3">
      <c r="F74" s="53"/>
      <c r="AE74" s="20"/>
      <c r="AF74" s="20"/>
      <c r="AT74" s="20"/>
    </row>
    <row r="75" spans="6:46" s="12" customFormat="1" ht="15" hidden="1" customHeight="1" x14ac:dyDescent="0.3">
      <c r="F75" s="53"/>
      <c r="AE75" s="20"/>
      <c r="AF75" s="20"/>
      <c r="AT75" s="20"/>
    </row>
    <row r="76" spans="6:46" s="12" customFormat="1" ht="15" hidden="1" customHeight="1" x14ac:dyDescent="0.3">
      <c r="F76" s="53"/>
      <c r="AE76" s="20"/>
      <c r="AF76" s="20"/>
      <c r="AT76" s="20"/>
    </row>
    <row r="77" spans="6:46" s="12" customFormat="1" ht="15" hidden="1" customHeight="1" x14ac:dyDescent="0.3">
      <c r="F77" s="53"/>
      <c r="AE77" s="20"/>
      <c r="AF77" s="20"/>
      <c r="AT77" s="20"/>
    </row>
    <row r="78" spans="6:46" s="12" customFormat="1" ht="15" hidden="1" customHeight="1" x14ac:dyDescent="0.3">
      <c r="F78" s="53"/>
      <c r="AE78" s="20"/>
      <c r="AF78" s="20"/>
      <c r="AT78" s="20"/>
    </row>
    <row r="79" spans="6:46" s="12" customFormat="1" ht="15" hidden="1" customHeight="1" x14ac:dyDescent="0.3">
      <c r="F79" s="53"/>
      <c r="AE79" s="20"/>
      <c r="AF79" s="20"/>
      <c r="AT79" s="20"/>
    </row>
    <row r="80" spans="6:46" s="12" customFormat="1" ht="15" hidden="1" customHeight="1" x14ac:dyDescent="0.3">
      <c r="F80" s="53"/>
      <c r="AE80" s="20"/>
      <c r="AF80" s="20"/>
      <c r="AT80" s="20"/>
    </row>
    <row r="81" spans="4:46" s="12" customFormat="1" ht="15" hidden="1" customHeight="1" x14ac:dyDescent="0.3">
      <c r="F81" s="53"/>
      <c r="AE81" s="20"/>
      <c r="AF81" s="20"/>
      <c r="AT81" s="20"/>
    </row>
    <row r="82" spans="4:46" s="12" customFormat="1" ht="15" hidden="1" customHeight="1" x14ac:dyDescent="0.3">
      <c r="F82" s="53"/>
      <c r="AE82" s="20"/>
      <c r="AF82" s="20"/>
      <c r="AT82" s="20"/>
    </row>
    <row r="83" spans="4:46" s="12" customFormat="1" ht="15" hidden="1" customHeight="1" x14ac:dyDescent="0.3">
      <c r="F83" s="53"/>
      <c r="AE83" s="20"/>
      <c r="AF83" s="20"/>
      <c r="AT83" s="20"/>
    </row>
    <row r="84" spans="4:46" s="12" customFormat="1" ht="15" hidden="1" customHeight="1" x14ac:dyDescent="0.3">
      <c r="F84" s="53"/>
      <c r="AE84" s="20"/>
      <c r="AF84" s="20"/>
      <c r="AT84" s="20"/>
    </row>
    <row r="85" spans="4:46" s="12" customFormat="1" ht="15" hidden="1" customHeight="1" x14ac:dyDescent="0.3">
      <c r="F85" s="53"/>
      <c r="AE85" s="20"/>
      <c r="AF85" s="20"/>
      <c r="AT85" s="20"/>
    </row>
    <row r="86" spans="4:46" s="12" customFormat="1" ht="15" hidden="1" customHeight="1" x14ac:dyDescent="0.3">
      <c r="F86" s="53"/>
      <c r="AE86" s="20"/>
      <c r="AF86" s="20"/>
      <c r="AT86" s="20"/>
    </row>
    <row r="87" spans="4:46" s="12" customFormat="1" ht="15" hidden="1" customHeight="1" x14ac:dyDescent="0.3">
      <c r="F87" s="53"/>
      <c r="AE87" s="20"/>
      <c r="AF87" s="20"/>
      <c r="AT87" s="20"/>
    </row>
    <row r="88" spans="4:46" s="12" customFormat="1" ht="15" hidden="1" customHeight="1" x14ac:dyDescent="0.3">
      <c r="F88" s="53"/>
      <c r="AE88" s="20"/>
      <c r="AF88" s="20"/>
      <c r="AT88" s="20"/>
    </row>
    <row r="89" spans="4:46" s="12" customFormat="1" ht="15" hidden="1" customHeight="1" x14ac:dyDescent="0.3">
      <c r="F89" s="53"/>
      <c r="AE89" s="20"/>
      <c r="AF89" s="20"/>
      <c r="AT89" s="20"/>
    </row>
    <row r="90" spans="4:46" s="12" customFormat="1" ht="15" hidden="1" customHeight="1" x14ac:dyDescent="0.3">
      <c r="F90" s="53"/>
      <c r="AE90" s="20"/>
      <c r="AF90" s="20"/>
      <c r="AT90" s="20"/>
    </row>
    <row r="91" spans="4:46" s="12" customFormat="1" ht="15" hidden="1" customHeight="1" x14ac:dyDescent="0.3">
      <c r="D91" s="12" t="s">
        <v>0</v>
      </c>
      <c r="F91" s="53"/>
      <c r="AE91" s="20"/>
      <c r="AF91" s="20"/>
      <c r="AT91" s="20"/>
    </row>
    <row r="92" spans="4:46" s="12" customFormat="1" ht="15" hidden="1" customHeight="1" x14ac:dyDescent="0.3">
      <c r="F92" s="53"/>
      <c r="AE92" s="20"/>
      <c r="AF92" s="20"/>
      <c r="AT92" s="20"/>
    </row>
    <row r="93" spans="4:46" s="12" customFormat="1" ht="15" hidden="1" customHeight="1" x14ac:dyDescent="0.3">
      <c r="F93" s="53"/>
      <c r="AE93" s="20"/>
      <c r="AF93" s="20"/>
      <c r="AT93" s="20"/>
    </row>
    <row r="94" spans="4:46" s="12" customFormat="1" ht="15" hidden="1" customHeight="1" x14ac:dyDescent="0.3">
      <c r="F94" s="53"/>
      <c r="AE94" s="20"/>
      <c r="AF94" s="20"/>
      <c r="AT94" s="20"/>
    </row>
    <row r="95" spans="4:46" s="12" customFormat="1" ht="15" hidden="1" customHeight="1" x14ac:dyDescent="0.3">
      <c r="F95" s="53"/>
      <c r="AE95" s="20"/>
      <c r="AF95" s="20"/>
      <c r="AT95" s="20"/>
    </row>
    <row r="96" spans="4:46" s="12" customFormat="1" ht="15" hidden="1" customHeight="1" x14ac:dyDescent="0.3">
      <c r="F96" s="53"/>
      <c r="AE96" s="20"/>
      <c r="AF96" s="20"/>
      <c r="AT96" s="20"/>
    </row>
    <row r="97" spans="6:46" s="12" customFormat="1" ht="15" hidden="1" customHeight="1" x14ac:dyDescent="0.3">
      <c r="F97" s="53"/>
      <c r="AE97" s="20"/>
      <c r="AF97" s="20"/>
      <c r="AT97" s="20"/>
    </row>
    <row r="98" spans="6:46" s="12" customFormat="1" ht="15" hidden="1" customHeight="1" x14ac:dyDescent="0.3">
      <c r="F98" s="53"/>
      <c r="AE98" s="20"/>
      <c r="AF98" s="20"/>
      <c r="AT98" s="20"/>
    </row>
    <row r="99" spans="6:46" s="12" customFormat="1" ht="15" hidden="1" customHeight="1" x14ac:dyDescent="0.3">
      <c r="F99" s="53"/>
      <c r="AE99" s="20"/>
      <c r="AF99" s="20"/>
      <c r="AT99" s="20"/>
    </row>
    <row r="100" spans="6:46" s="12" customFormat="1" ht="15" hidden="1" customHeight="1" x14ac:dyDescent="0.3">
      <c r="F100" s="53"/>
      <c r="AE100" s="20"/>
      <c r="AF100" s="20"/>
      <c r="AT100" s="20"/>
    </row>
    <row r="101" spans="6:46" s="12" customFormat="1" ht="15" hidden="1" customHeight="1" x14ac:dyDescent="0.3">
      <c r="F101" s="53"/>
      <c r="AE101" s="20"/>
      <c r="AF101" s="20"/>
      <c r="AT101" s="20"/>
    </row>
    <row r="102" spans="6:46" s="12" customFormat="1" ht="15" hidden="1" customHeight="1" x14ac:dyDescent="0.3">
      <c r="F102" s="53"/>
      <c r="AE102" s="20"/>
      <c r="AF102" s="20"/>
      <c r="AT102" s="20"/>
    </row>
    <row r="103" spans="6:46" s="12" customFormat="1" ht="15" hidden="1" customHeight="1" x14ac:dyDescent="0.3">
      <c r="F103" s="53"/>
      <c r="AE103" s="20"/>
      <c r="AF103" s="20"/>
      <c r="AT103" s="20"/>
    </row>
    <row r="104" spans="6:46" s="12" customFormat="1" ht="15" hidden="1" customHeight="1" x14ac:dyDescent="0.3">
      <c r="F104" s="53"/>
      <c r="AE104" s="20"/>
      <c r="AF104" s="20"/>
      <c r="AT104" s="20"/>
    </row>
    <row r="105" spans="6:46" s="12" customFormat="1" ht="15" hidden="1" customHeight="1" x14ac:dyDescent="0.3">
      <c r="F105" s="53"/>
      <c r="AE105" s="20"/>
      <c r="AF105" s="20"/>
      <c r="AT105" s="20"/>
    </row>
    <row r="106" spans="6:46" s="12" customFormat="1" ht="15" hidden="1" customHeight="1" x14ac:dyDescent="0.3">
      <c r="F106" s="53"/>
      <c r="AE106" s="20"/>
      <c r="AF106" s="20"/>
      <c r="AT106" s="20"/>
    </row>
    <row r="107" spans="6:46" s="12" customFormat="1" ht="15" hidden="1" customHeight="1" x14ac:dyDescent="0.3">
      <c r="F107" s="53"/>
      <c r="AE107" s="20"/>
      <c r="AF107" s="20"/>
      <c r="AT107" s="20"/>
    </row>
    <row r="108" spans="6:46" s="12" customFormat="1" ht="15" hidden="1" customHeight="1" x14ac:dyDescent="0.3">
      <c r="F108" s="53"/>
      <c r="AE108" s="20"/>
      <c r="AF108" s="20"/>
      <c r="AT108" s="20"/>
    </row>
    <row r="109" spans="6:46" s="12" customFormat="1" ht="15" hidden="1" customHeight="1" x14ac:dyDescent="0.3">
      <c r="F109" s="53"/>
      <c r="AE109" s="20"/>
      <c r="AF109" s="20"/>
      <c r="AT109" s="20"/>
    </row>
    <row r="110" spans="6:46" s="12" customFormat="1" ht="15" hidden="1" customHeight="1" x14ac:dyDescent="0.3">
      <c r="F110" s="53"/>
      <c r="AE110" s="20"/>
      <c r="AF110" s="20"/>
      <c r="AT110" s="20"/>
    </row>
    <row r="111" spans="6:46" s="12" customFormat="1" ht="15" hidden="1" customHeight="1" x14ac:dyDescent="0.3">
      <c r="F111" s="53"/>
      <c r="AE111" s="20"/>
      <c r="AF111" s="20"/>
      <c r="AT111" s="20"/>
    </row>
    <row r="112" spans="6:46" s="12" customFormat="1" ht="15" hidden="1" customHeight="1" x14ac:dyDescent="0.3">
      <c r="F112" s="53"/>
      <c r="AE112" s="20"/>
      <c r="AF112" s="20"/>
      <c r="AT112" s="20"/>
    </row>
    <row r="113" spans="6:46" s="12" customFormat="1" ht="15" hidden="1" customHeight="1" x14ac:dyDescent="0.3">
      <c r="F113" s="53"/>
      <c r="AE113" s="20"/>
      <c r="AF113" s="20"/>
      <c r="AT113" s="20"/>
    </row>
    <row r="114" spans="6:46" s="12" customFormat="1" ht="15" hidden="1" customHeight="1" x14ac:dyDescent="0.3">
      <c r="F114" s="53"/>
      <c r="AE114" s="20"/>
      <c r="AF114" s="20"/>
      <c r="AT114" s="20"/>
    </row>
    <row r="115" spans="6:46" s="12" customFormat="1" ht="15" hidden="1" customHeight="1" x14ac:dyDescent="0.3">
      <c r="F115" s="53"/>
      <c r="AE115" s="20"/>
      <c r="AF115" s="20"/>
      <c r="AT115" s="20"/>
    </row>
    <row r="116" spans="6:46" s="12" customFormat="1" ht="15" hidden="1" customHeight="1" x14ac:dyDescent="0.3">
      <c r="F116" s="53"/>
      <c r="AE116" s="20"/>
      <c r="AF116" s="20"/>
      <c r="AT116" s="20"/>
    </row>
    <row r="117" spans="6:46" s="12" customFormat="1" ht="15" hidden="1" customHeight="1" x14ac:dyDescent="0.3">
      <c r="F117" s="53"/>
      <c r="AE117" s="20"/>
      <c r="AF117" s="20"/>
      <c r="AT117" s="20"/>
    </row>
    <row r="118" spans="6:46" s="12" customFormat="1" ht="15" hidden="1" customHeight="1" x14ac:dyDescent="0.3">
      <c r="F118" s="53"/>
      <c r="AE118" s="20"/>
      <c r="AF118" s="20"/>
      <c r="AT118" s="20"/>
    </row>
    <row r="119" spans="6:46" s="12" customFormat="1" ht="15" hidden="1" customHeight="1" x14ac:dyDescent="0.3">
      <c r="F119" s="53"/>
      <c r="AE119" s="20"/>
      <c r="AF119" s="20"/>
      <c r="AT119" s="20"/>
    </row>
    <row r="120" spans="6:46" s="12" customFormat="1" ht="15" hidden="1" customHeight="1" x14ac:dyDescent="0.3">
      <c r="F120" s="53"/>
      <c r="AE120" s="20"/>
      <c r="AF120" s="20"/>
      <c r="AT120" s="20"/>
    </row>
    <row r="121" spans="6:46" s="12" customFormat="1" ht="15" hidden="1" customHeight="1" x14ac:dyDescent="0.3">
      <c r="F121" s="53"/>
      <c r="AE121" s="20"/>
      <c r="AF121" s="20"/>
      <c r="AT121" s="20"/>
    </row>
    <row r="122" spans="6:46" s="12" customFormat="1" ht="15" hidden="1" customHeight="1" x14ac:dyDescent="0.3">
      <c r="F122" s="53"/>
      <c r="AE122" s="20"/>
      <c r="AF122" s="20"/>
      <c r="AT122" s="20"/>
    </row>
    <row r="123" spans="6:46" s="12" customFormat="1" ht="15" hidden="1" customHeight="1" x14ac:dyDescent="0.3">
      <c r="F123" s="53"/>
      <c r="AE123" s="20"/>
      <c r="AF123" s="20"/>
      <c r="AT123" s="20"/>
    </row>
    <row r="124" spans="6:46" s="12" customFormat="1" ht="15" hidden="1" customHeight="1" x14ac:dyDescent="0.3">
      <c r="F124" s="53"/>
      <c r="AE124" s="20"/>
      <c r="AF124" s="20"/>
      <c r="AT124" s="20"/>
    </row>
    <row r="125" spans="6:46" s="12" customFormat="1" ht="15" hidden="1" customHeight="1" x14ac:dyDescent="0.3">
      <c r="F125" s="53"/>
      <c r="AE125" s="20"/>
      <c r="AF125" s="20"/>
      <c r="AT125" s="20"/>
    </row>
    <row r="126" spans="6:46" s="12" customFormat="1" ht="15" hidden="1" customHeight="1" x14ac:dyDescent="0.3">
      <c r="F126" s="53"/>
      <c r="AE126" s="20"/>
      <c r="AF126" s="20"/>
      <c r="AT126" s="20"/>
    </row>
    <row r="127" spans="6:46" s="12" customFormat="1" ht="15" hidden="1" customHeight="1" x14ac:dyDescent="0.3">
      <c r="F127" s="53"/>
      <c r="AE127" s="20"/>
      <c r="AF127" s="20"/>
      <c r="AT127" s="20"/>
    </row>
    <row r="128" spans="6:46" s="12" customFormat="1" ht="15" hidden="1" customHeight="1" x14ac:dyDescent="0.3">
      <c r="F128" s="53"/>
      <c r="AE128" s="20"/>
      <c r="AF128" s="20"/>
      <c r="AT128" s="20"/>
    </row>
    <row r="129" spans="6:46" s="12" customFormat="1" ht="15" hidden="1" customHeight="1" x14ac:dyDescent="0.3">
      <c r="F129" s="53"/>
      <c r="AE129" s="20"/>
      <c r="AF129" s="20"/>
      <c r="AT129" s="20"/>
    </row>
    <row r="130" spans="6:46" s="12" customFormat="1" ht="15" hidden="1" customHeight="1" x14ac:dyDescent="0.3">
      <c r="F130" s="53"/>
      <c r="AE130" s="20"/>
      <c r="AF130" s="20"/>
      <c r="AT130" s="20"/>
    </row>
    <row r="131" spans="6:46" s="12" customFormat="1" ht="15" hidden="1" customHeight="1" x14ac:dyDescent="0.3">
      <c r="F131" s="53"/>
      <c r="AE131" s="20"/>
      <c r="AF131" s="20"/>
      <c r="AT131" s="20"/>
    </row>
    <row r="132" spans="6:46" s="12" customFormat="1" ht="15" hidden="1" customHeight="1" x14ac:dyDescent="0.3">
      <c r="F132" s="53"/>
      <c r="AE132" s="20"/>
      <c r="AF132" s="20"/>
      <c r="AT132" s="20"/>
    </row>
    <row r="133" spans="6:46" s="12" customFormat="1" ht="15" hidden="1" customHeight="1" x14ac:dyDescent="0.3">
      <c r="F133" s="53"/>
      <c r="AE133" s="20"/>
      <c r="AF133" s="20"/>
      <c r="AT133" s="20"/>
    </row>
    <row r="134" spans="6:46" s="12" customFormat="1" ht="15" hidden="1" customHeight="1" x14ac:dyDescent="0.3">
      <c r="F134" s="53"/>
      <c r="AE134" s="20"/>
      <c r="AF134" s="20"/>
      <c r="AT134" s="20"/>
    </row>
    <row r="135" spans="6:46" s="12" customFormat="1" ht="15" hidden="1" customHeight="1" x14ac:dyDescent="0.3">
      <c r="F135" s="53"/>
      <c r="AE135" s="20"/>
      <c r="AF135" s="20"/>
      <c r="AT135" s="20"/>
    </row>
    <row r="136" spans="6:46" s="12" customFormat="1" ht="15" hidden="1" customHeight="1" x14ac:dyDescent="0.3">
      <c r="F136" s="53"/>
      <c r="AE136" s="20"/>
      <c r="AF136" s="20"/>
      <c r="AT136" s="20"/>
    </row>
    <row r="137" spans="6:46" s="12" customFormat="1" ht="15" hidden="1" customHeight="1" x14ac:dyDescent="0.3">
      <c r="F137" s="53"/>
      <c r="AE137" s="20"/>
      <c r="AF137" s="20"/>
      <c r="AT137" s="20"/>
    </row>
    <row r="138" spans="6:46" s="12" customFormat="1" ht="15" hidden="1" customHeight="1" x14ac:dyDescent="0.3">
      <c r="F138" s="53"/>
      <c r="AE138" s="20"/>
      <c r="AF138" s="20"/>
      <c r="AT138" s="20"/>
    </row>
    <row r="139" spans="6:46" s="12" customFormat="1" ht="15" hidden="1" customHeight="1" x14ac:dyDescent="0.3">
      <c r="F139" s="53"/>
      <c r="AE139" s="20"/>
      <c r="AF139" s="20"/>
      <c r="AT139" s="20"/>
    </row>
    <row r="140" spans="6:46" s="12" customFormat="1" ht="15" hidden="1" customHeight="1" x14ac:dyDescent="0.3">
      <c r="F140" s="53"/>
      <c r="AE140" s="20"/>
      <c r="AF140" s="20"/>
      <c r="AT140" s="20"/>
    </row>
    <row r="141" spans="6:46" s="12" customFormat="1" ht="15" hidden="1" customHeight="1" x14ac:dyDescent="0.3">
      <c r="F141" s="53"/>
      <c r="AE141" s="20"/>
      <c r="AF141" s="20"/>
      <c r="AT141" s="20"/>
    </row>
    <row r="142" spans="6:46" s="12" customFormat="1" ht="15" hidden="1" customHeight="1" x14ac:dyDescent="0.3">
      <c r="F142" s="53"/>
      <c r="AE142" s="20"/>
      <c r="AF142" s="20"/>
      <c r="AT142" s="20"/>
    </row>
    <row r="143" spans="6:46" s="12" customFormat="1" ht="15" hidden="1" customHeight="1" x14ac:dyDescent="0.3">
      <c r="F143" s="53"/>
      <c r="AE143" s="20"/>
      <c r="AF143" s="20"/>
      <c r="AT143" s="20"/>
    </row>
    <row r="144" spans="6:46" s="12" customFormat="1" ht="15" hidden="1" customHeight="1" x14ac:dyDescent="0.3">
      <c r="F144" s="53"/>
      <c r="AE144" s="20"/>
      <c r="AF144" s="20"/>
      <c r="AT144" s="20"/>
    </row>
    <row r="145" spans="6:46" s="12" customFormat="1" ht="15" hidden="1" customHeight="1" x14ac:dyDescent="0.3">
      <c r="F145" s="53"/>
      <c r="AE145" s="20"/>
      <c r="AF145" s="20"/>
      <c r="AT145" s="20"/>
    </row>
    <row r="146" spans="6:46" s="12" customFormat="1" ht="15" hidden="1" customHeight="1" x14ac:dyDescent="0.3">
      <c r="F146" s="53"/>
      <c r="AE146" s="20"/>
      <c r="AF146" s="20"/>
      <c r="AT146" s="20"/>
    </row>
    <row r="147" spans="6:46" s="12" customFormat="1" ht="15" hidden="1" customHeight="1" x14ac:dyDescent="0.3">
      <c r="F147" s="53"/>
      <c r="AE147" s="20"/>
      <c r="AF147" s="20"/>
      <c r="AT147" s="20"/>
    </row>
    <row r="148" spans="6:46" s="12" customFormat="1" ht="15" hidden="1" customHeight="1" x14ac:dyDescent="0.3">
      <c r="F148" s="53"/>
      <c r="AE148" s="20"/>
      <c r="AF148" s="20"/>
      <c r="AT148" s="20"/>
    </row>
    <row r="149" spans="6:46" s="12" customFormat="1" ht="15" hidden="1" customHeight="1" x14ac:dyDescent="0.3">
      <c r="F149" s="53"/>
      <c r="AE149" s="20"/>
      <c r="AF149" s="20"/>
      <c r="AT149" s="20"/>
    </row>
    <row r="150" spans="6:46" s="12" customFormat="1" ht="15" hidden="1" customHeight="1" x14ac:dyDescent="0.3">
      <c r="F150" s="53"/>
      <c r="AE150" s="20"/>
      <c r="AF150" s="20"/>
      <c r="AT150" s="20"/>
    </row>
    <row r="151" spans="6:46" s="12" customFormat="1" ht="15" hidden="1" customHeight="1" x14ac:dyDescent="0.3">
      <c r="F151" s="53"/>
      <c r="AE151" s="20"/>
      <c r="AF151" s="20"/>
      <c r="AT151" s="20"/>
    </row>
    <row r="152" spans="6:46" s="12" customFormat="1" ht="15" hidden="1" customHeight="1" x14ac:dyDescent="0.3">
      <c r="F152" s="53"/>
      <c r="AE152" s="20"/>
      <c r="AF152" s="20"/>
      <c r="AT152" s="20"/>
    </row>
    <row r="153" spans="6:46" s="12" customFormat="1" ht="15" hidden="1" customHeight="1" x14ac:dyDescent="0.3">
      <c r="F153" s="53"/>
      <c r="AE153" s="20"/>
      <c r="AF153" s="20"/>
      <c r="AT153" s="20"/>
    </row>
    <row r="154" spans="6:46" s="12" customFormat="1" ht="15" hidden="1" customHeight="1" x14ac:dyDescent="0.3">
      <c r="F154" s="53"/>
      <c r="AE154" s="20"/>
      <c r="AF154" s="20"/>
      <c r="AT154" s="20"/>
    </row>
    <row r="155" spans="6:46" s="12" customFormat="1" ht="15" hidden="1" customHeight="1" x14ac:dyDescent="0.3">
      <c r="F155" s="53"/>
      <c r="AE155" s="20"/>
      <c r="AF155" s="20"/>
      <c r="AT155" s="20"/>
    </row>
    <row r="156" spans="6:46" s="12" customFormat="1" ht="15" hidden="1" customHeight="1" x14ac:dyDescent="0.3">
      <c r="F156" s="53"/>
      <c r="AE156" s="20"/>
      <c r="AF156" s="20"/>
      <c r="AT156" s="20"/>
    </row>
    <row r="157" spans="6:46" s="12" customFormat="1" ht="15" hidden="1" customHeight="1" x14ac:dyDescent="0.3">
      <c r="F157" s="53"/>
      <c r="AE157" s="20"/>
      <c r="AF157" s="20"/>
      <c r="AT157" s="20"/>
    </row>
    <row r="158" spans="6:46" s="12" customFormat="1" ht="15" hidden="1" customHeight="1" x14ac:dyDescent="0.3">
      <c r="F158" s="53"/>
      <c r="AE158" s="20"/>
      <c r="AF158" s="20"/>
      <c r="AT158" s="20"/>
    </row>
    <row r="159" spans="6:46" s="12" customFormat="1" ht="15" hidden="1" customHeight="1" x14ac:dyDescent="0.3">
      <c r="F159" s="53"/>
      <c r="AE159" s="20"/>
      <c r="AF159" s="20"/>
      <c r="AT159" s="20"/>
    </row>
    <row r="160" spans="6:46" s="12" customFormat="1" ht="15" hidden="1" customHeight="1" x14ac:dyDescent="0.3">
      <c r="F160" s="53"/>
      <c r="AE160" s="20"/>
      <c r="AF160" s="20"/>
      <c r="AT160" s="20"/>
    </row>
    <row r="161" spans="6:46" s="12" customFormat="1" ht="15" hidden="1" customHeight="1" x14ac:dyDescent="0.3">
      <c r="F161" s="53"/>
      <c r="AE161" s="20"/>
      <c r="AF161" s="20"/>
      <c r="AT161" s="20"/>
    </row>
    <row r="162" spans="6:46" s="12" customFormat="1" ht="15" hidden="1" customHeight="1" x14ac:dyDescent="0.3">
      <c r="F162" s="53"/>
      <c r="AE162" s="20"/>
      <c r="AF162" s="20"/>
      <c r="AT162" s="20"/>
    </row>
    <row r="163" spans="6:46" s="12" customFormat="1" ht="15" hidden="1" customHeight="1" x14ac:dyDescent="0.3">
      <c r="F163" s="53"/>
      <c r="AE163" s="20"/>
      <c r="AF163" s="20"/>
      <c r="AT163" s="20"/>
    </row>
    <row r="164" spans="6:46" s="12" customFormat="1" ht="15" hidden="1" customHeight="1" x14ac:dyDescent="0.3">
      <c r="F164" s="53"/>
      <c r="AE164" s="20"/>
      <c r="AF164" s="20"/>
      <c r="AT164" s="20"/>
    </row>
    <row r="165" spans="6:46" s="12" customFormat="1" ht="15" hidden="1" customHeight="1" x14ac:dyDescent="0.3">
      <c r="F165" s="53"/>
      <c r="AE165" s="20"/>
      <c r="AF165" s="20"/>
      <c r="AT165" s="20"/>
    </row>
    <row r="166" spans="6:46" s="12" customFormat="1" ht="15" hidden="1" customHeight="1" x14ac:dyDescent="0.3">
      <c r="F166" s="53"/>
      <c r="AE166" s="20"/>
      <c r="AF166" s="20"/>
      <c r="AT166" s="20"/>
    </row>
    <row r="167" spans="6:46" s="12" customFormat="1" ht="15" hidden="1" customHeight="1" x14ac:dyDescent="0.3">
      <c r="F167" s="53"/>
      <c r="AE167" s="20"/>
      <c r="AF167" s="20"/>
      <c r="AT167" s="20"/>
    </row>
    <row r="168" spans="6:46" s="12" customFormat="1" ht="15" hidden="1" customHeight="1" x14ac:dyDescent="0.3">
      <c r="F168" s="53"/>
      <c r="AE168" s="20"/>
      <c r="AF168" s="20"/>
      <c r="AT168" s="20"/>
    </row>
    <row r="169" spans="6:46" s="12" customFormat="1" ht="15" hidden="1" customHeight="1" x14ac:dyDescent="0.3">
      <c r="F169" s="53"/>
      <c r="AE169" s="20"/>
      <c r="AF169" s="20"/>
      <c r="AT169" s="20"/>
    </row>
    <row r="170" spans="6:46" s="12" customFormat="1" ht="15" hidden="1" customHeight="1" x14ac:dyDescent="0.3">
      <c r="F170" s="53"/>
      <c r="AE170" s="20"/>
      <c r="AF170" s="20"/>
      <c r="AT170" s="20"/>
    </row>
    <row r="171" spans="6:46" s="12" customFormat="1" ht="15" hidden="1" customHeight="1" x14ac:dyDescent="0.3">
      <c r="F171" s="53"/>
      <c r="AE171" s="20"/>
      <c r="AF171" s="20"/>
      <c r="AT171" s="20"/>
    </row>
    <row r="172" spans="6:46" s="12" customFormat="1" ht="15" hidden="1" customHeight="1" x14ac:dyDescent="0.3">
      <c r="F172" s="53"/>
      <c r="AE172" s="20"/>
      <c r="AF172" s="20"/>
      <c r="AT172" s="20"/>
    </row>
    <row r="173" spans="6:46" s="12" customFormat="1" ht="15" hidden="1" customHeight="1" x14ac:dyDescent="0.3">
      <c r="F173" s="53"/>
      <c r="AE173" s="20"/>
      <c r="AF173" s="20"/>
      <c r="AT173" s="20"/>
    </row>
    <row r="174" spans="6:46" s="12" customFormat="1" ht="15" hidden="1" customHeight="1" x14ac:dyDescent="0.3">
      <c r="F174" s="53"/>
      <c r="AE174" s="20"/>
      <c r="AF174" s="20"/>
      <c r="AT174" s="20"/>
    </row>
    <row r="175" spans="6:46" s="12" customFormat="1" ht="15" hidden="1" customHeight="1" x14ac:dyDescent="0.3">
      <c r="F175" s="53"/>
      <c r="AE175" s="20"/>
      <c r="AF175" s="20"/>
      <c r="AT175" s="20"/>
    </row>
    <row r="176" spans="6:46" s="12" customFormat="1" ht="15" hidden="1" customHeight="1" x14ac:dyDescent="0.3">
      <c r="F176" s="53"/>
      <c r="AE176" s="20"/>
      <c r="AF176" s="20"/>
      <c r="AT176" s="20"/>
    </row>
    <row r="177" spans="6:46" s="12" customFormat="1" ht="15" hidden="1" customHeight="1" x14ac:dyDescent="0.3">
      <c r="F177" s="53"/>
      <c r="AE177" s="20"/>
      <c r="AF177" s="20"/>
      <c r="AT177" s="20"/>
    </row>
    <row r="178" spans="6:46" s="12" customFormat="1" ht="15" hidden="1" customHeight="1" x14ac:dyDescent="0.3">
      <c r="F178" s="53"/>
      <c r="AE178" s="20"/>
      <c r="AF178" s="20"/>
      <c r="AT178" s="20"/>
    </row>
    <row r="179" spans="6:46" s="12" customFormat="1" ht="15" hidden="1" customHeight="1" x14ac:dyDescent="0.3">
      <c r="F179" s="53"/>
      <c r="AE179" s="20"/>
      <c r="AF179" s="20"/>
      <c r="AT179" s="20"/>
    </row>
    <row r="180" spans="6:46" s="12" customFormat="1" ht="15" hidden="1" customHeight="1" x14ac:dyDescent="0.3">
      <c r="F180" s="53"/>
      <c r="AE180" s="20"/>
      <c r="AF180" s="20"/>
      <c r="AT180" s="20"/>
    </row>
    <row r="181" spans="6:46" s="12" customFormat="1" ht="15" hidden="1" customHeight="1" x14ac:dyDescent="0.3">
      <c r="F181" s="53"/>
      <c r="AE181" s="20"/>
      <c r="AF181" s="20"/>
      <c r="AT181" s="20"/>
    </row>
    <row r="182" spans="6:46" s="12" customFormat="1" ht="15" hidden="1" customHeight="1" x14ac:dyDescent="0.3">
      <c r="F182" s="53"/>
      <c r="AE182" s="20"/>
      <c r="AF182" s="20"/>
      <c r="AT182" s="20"/>
    </row>
    <row r="183" spans="6:46" s="12" customFormat="1" ht="15" hidden="1" customHeight="1" x14ac:dyDescent="0.3">
      <c r="F183" s="53"/>
      <c r="AE183" s="20"/>
      <c r="AF183" s="20"/>
      <c r="AT183" s="20"/>
    </row>
    <row r="184" spans="6:46" s="12" customFormat="1" ht="15" hidden="1" customHeight="1" x14ac:dyDescent="0.3">
      <c r="F184" s="53"/>
      <c r="AE184" s="20"/>
      <c r="AF184" s="20"/>
      <c r="AT184" s="20"/>
    </row>
    <row r="185" spans="6:46" s="12" customFormat="1" ht="15" hidden="1" customHeight="1" x14ac:dyDescent="0.3">
      <c r="F185" s="53"/>
      <c r="AE185" s="20"/>
      <c r="AF185" s="20"/>
      <c r="AT185" s="20"/>
    </row>
    <row r="186" spans="6:46" s="12" customFormat="1" ht="15" hidden="1" customHeight="1" x14ac:dyDescent="0.3">
      <c r="F186" s="53"/>
      <c r="AE186" s="20"/>
      <c r="AF186" s="20"/>
      <c r="AT186" s="20"/>
    </row>
    <row r="187" spans="6:46" s="12" customFormat="1" ht="15" hidden="1" customHeight="1" x14ac:dyDescent="0.3">
      <c r="F187" s="53"/>
      <c r="AE187" s="20"/>
      <c r="AF187" s="20"/>
      <c r="AT187" s="20"/>
    </row>
    <row r="188" spans="6:46" s="12" customFormat="1" ht="15" hidden="1" customHeight="1" x14ac:dyDescent="0.3">
      <c r="F188" s="53"/>
      <c r="AE188" s="20"/>
      <c r="AF188" s="20"/>
      <c r="AT188" s="20"/>
    </row>
    <row r="189" spans="6:46" s="12" customFormat="1" ht="15" hidden="1" customHeight="1" x14ac:dyDescent="0.3">
      <c r="F189" s="53"/>
      <c r="AE189" s="20"/>
      <c r="AF189" s="20"/>
      <c r="AT189" s="20"/>
    </row>
    <row r="190" spans="6:46" s="12" customFormat="1" ht="15" hidden="1" customHeight="1" x14ac:dyDescent="0.3">
      <c r="F190" s="53"/>
      <c r="AE190" s="20"/>
      <c r="AF190" s="20"/>
      <c r="AT190" s="20"/>
    </row>
    <row r="191" spans="6:46" s="12" customFormat="1" ht="15" hidden="1" customHeight="1" x14ac:dyDescent="0.3">
      <c r="F191" s="53"/>
      <c r="AE191" s="20"/>
      <c r="AF191" s="20"/>
      <c r="AT191" s="20"/>
    </row>
    <row r="192" spans="6:46" s="12" customFormat="1" ht="15" hidden="1" customHeight="1" x14ac:dyDescent="0.3">
      <c r="F192" s="53"/>
      <c r="AE192" s="20"/>
      <c r="AF192" s="20"/>
      <c r="AT192" s="20"/>
    </row>
    <row r="193" spans="6:46" s="12" customFormat="1" ht="15" hidden="1" customHeight="1" x14ac:dyDescent="0.3">
      <c r="F193" s="53"/>
      <c r="AE193" s="20"/>
      <c r="AF193" s="20"/>
      <c r="AT193" s="20"/>
    </row>
    <row r="194" spans="6:46" s="12" customFormat="1" ht="15" hidden="1" customHeight="1" x14ac:dyDescent="0.3">
      <c r="F194" s="53"/>
      <c r="AE194" s="20"/>
      <c r="AF194" s="20"/>
      <c r="AT194" s="20"/>
    </row>
    <row r="195" spans="6:46" s="12" customFormat="1" ht="15" hidden="1" customHeight="1" x14ac:dyDescent="0.3">
      <c r="F195" s="53"/>
      <c r="AE195" s="20"/>
      <c r="AF195" s="20"/>
      <c r="AT195" s="20"/>
    </row>
    <row r="196" spans="6:46" s="12" customFormat="1" ht="15" hidden="1" customHeight="1" x14ac:dyDescent="0.3">
      <c r="F196" s="53"/>
      <c r="AE196" s="20"/>
      <c r="AF196" s="20"/>
      <c r="AT196" s="20"/>
    </row>
    <row r="197" spans="6:46" s="12" customFormat="1" ht="15" hidden="1" customHeight="1" x14ac:dyDescent="0.3">
      <c r="F197" s="53"/>
      <c r="AE197" s="20"/>
      <c r="AF197" s="20"/>
      <c r="AT197" s="20"/>
    </row>
    <row r="198" spans="6:46" s="12" customFormat="1" ht="15" hidden="1" customHeight="1" x14ac:dyDescent="0.3">
      <c r="F198" s="53"/>
      <c r="AE198" s="20"/>
      <c r="AF198" s="20"/>
      <c r="AT198" s="20"/>
    </row>
    <row r="199" spans="6:46" s="12" customFormat="1" ht="15" hidden="1" customHeight="1" x14ac:dyDescent="0.3">
      <c r="F199" s="53"/>
      <c r="AE199" s="20"/>
      <c r="AF199" s="20"/>
      <c r="AT199" s="20"/>
    </row>
    <row r="200" spans="6:46" s="12" customFormat="1" ht="15" hidden="1" customHeight="1" x14ac:dyDescent="0.3">
      <c r="F200" s="53"/>
      <c r="AE200" s="20"/>
      <c r="AF200" s="20"/>
      <c r="AT200" s="20"/>
    </row>
    <row r="201" spans="6:46" s="12" customFormat="1" ht="15" hidden="1" customHeight="1" x14ac:dyDescent="0.3">
      <c r="F201" s="53"/>
      <c r="AE201" s="20"/>
      <c r="AF201" s="20"/>
      <c r="AT201" s="20"/>
    </row>
    <row r="202" spans="6:46" s="12" customFormat="1" ht="15" hidden="1" customHeight="1" x14ac:dyDescent="0.3">
      <c r="F202" s="53"/>
      <c r="AE202" s="20"/>
      <c r="AF202" s="20"/>
      <c r="AT202" s="20"/>
    </row>
    <row r="203" spans="6:46" s="12" customFormat="1" ht="15" hidden="1" customHeight="1" x14ac:dyDescent="0.3">
      <c r="F203" s="53"/>
      <c r="AE203" s="20"/>
      <c r="AF203" s="20"/>
      <c r="AT203" s="20"/>
    </row>
    <row r="204" spans="6:46" s="12" customFormat="1" ht="15" hidden="1" customHeight="1" x14ac:dyDescent="0.3">
      <c r="F204" s="53"/>
      <c r="AE204" s="20"/>
      <c r="AF204" s="20"/>
      <c r="AT204" s="20"/>
    </row>
    <row r="205" spans="6:46" s="12" customFormat="1" ht="15" hidden="1" customHeight="1" x14ac:dyDescent="0.3">
      <c r="F205" s="53"/>
      <c r="AE205" s="20"/>
      <c r="AF205" s="20"/>
      <c r="AT205" s="20"/>
    </row>
    <row r="206" spans="6:46" s="12" customFormat="1" ht="15" hidden="1" customHeight="1" x14ac:dyDescent="0.3">
      <c r="F206" s="53"/>
      <c r="AE206" s="20"/>
      <c r="AF206" s="20"/>
      <c r="AT206" s="20"/>
    </row>
    <row r="207" spans="6:46" s="12" customFormat="1" ht="15" hidden="1" customHeight="1" x14ac:dyDescent="0.3">
      <c r="F207" s="53"/>
      <c r="AE207" s="20"/>
      <c r="AF207" s="20"/>
      <c r="AT207" s="20"/>
    </row>
    <row r="208" spans="6:46" s="12" customFormat="1" ht="15" hidden="1" customHeight="1" x14ac:dyDescent="0.3">
      <c r="F208" s="53"/>
      <c r="AE208" s="20"/>
      <c r="AF208" s="20"/>
      <c r="AT208" s="20"/>
    </row>
    <row r="209" spans="6:46" s="12" customFormat="1" ht="15" hidden="1" customHeight="1" x14ac:dyDescent="0.3">
      <c r="F209" s="53"/>
      <c r="AE209" s="20"/>
      <c r="AF209" s="20"/>
      <c r="AT209" s="20"/>
    </row>
    <row r="210" spans="6:46" s="12" customFormat="1" ht="15" hidden="1" customHeight="1" x14ac:dyDescent="0.3">
      <c r="F210" s="53"/>
      <c r="AE210" s="20"/>
      <c r="AF210" s="20"/>
      <c r="AT210" s="20"/>
    </row>
    <row r="211" spans="6:46" s="12" customFormat="1" ht="15" hidden="1" customHeight="1" x14ac:dyDescent="0.3">
      <c r="F211" s="53"/>
      <c r="AE211" s="20"/>
      <c r="AF211" s="20"/>
      <c r="AT211" s="20"/>
    </row>
    <row r="212" spans="6:46" s="12" customFormat="1" ht="15" hidden="1" customHeight="1" x14ac:dyDescent="0.3">
      <c r="F212" s="53"/>
      <c r="AE212" s="20"/>
      <c r="AF212" s="20"/>
      <c r="AT212" s="20"/>
    </row>
    <row r="213" spans="6:46" s="12" customFormat="1" ht="15" hidden="1" customHeight="1" x14ac:dyDescent="0.3">
      <c r="F213" s="53"/>
      <c r="AE213" s="20"/>
      <c r="AF213" s="20"/>
      <c r="AT213" s="20"/>
    </row>
    <row r="214" spans="6:46" s="12" customFormat="1" ht="15" hidden="1" customHeight="1" x14ac:dyDescent="0.3">
      <c r="F214" s="53"/>
      <c r="AE214" s="20"/>
      <c r="AF214" s="20"/>
      <c r="AT214" s="20"/>
    </row>
    <row r="215" spans="6:46" s="12" customFormat="1" ht="15" hidden="1" customHeight="1" x14ac:dyDescent="0.3">
      <c r="F215" s="53"/>
      <c r="AE215" s="20"/>
      <c r="AF215" s="20"/>
      <c r="AT215" s="20"/>
    </row>
    <row r="216" spans="6:46" s="12" customFormat="1" ht="15" hidden="1" customHeight="1" x14ac:dyDescent="0.3">
      <c r="F216" s="53"/>
      <c r="AE216" s="20"/>
      <c r="AF216" s="20"/>
      <c r="AT216" s="20"/>
    </row>
    <row r="217" spans="6:46" s="12" customFormat="1" ht="15" hidden="1" customHeight="1" x14ac:dyDescent="0.3">
      <c r="F217" s="53"/>
      <c r="AE217" s="20"/>
      <c r="AF217" s="20"/>
      <c r="AT217" s="20"/>
    </row>
    <row r="218" spans="6:46" s="12" customFormat="1" ht="15" hidden="1" customHeight="1" x14ac:dyDescent="0.3">
      <c r="F218" s="53"/>
      <c r="AE218" s="20"/>
      <c r="AF218" s="20"/>
      <c r="AT218" s="20"/>
    </row>
    <row r="219" spans="6:46" s="12" customFormat="1" ht="15" hidden="1" customHeight="1" x14ac:dyDescent="0.3">
      <c r="F219" s="53"/>
      <c r="AE219" s="20"/>
      <c r="AF219" s="20"/>
      <c r="AT219" s="20"/>
    </row>
    <row r="220" spans="6:46" s="12" customFormat="1" ht="15" hidden="1" customHeight="1" x14ac:dyDescent="0.3">
      <c r="F220" s="53"/>
      <c r="AE220" s="20"/>
      <c r="AF220" s="20"/>
      <c r="AT220" s="20"/>
    </row>
    <row r="221" spans="6:46" s="12" customFormat="1" ht="15" hidden="1" customHeight="1" x14ac:dyDescent="0.3">
      <c r="F221" s="53"/>
      <c r="AE221" s="20"/>
      <c r="AF221" s="20"/>
      <c r="AT221" s="20"/>
    </row>
    <row r="222" spans="6:46" s="12" customFormat="1" ht="15" hidden="1" customHeight="1" x14ac:dyDescent="0.3">
      <c r="F222" s="53"/>
      <c r="AE222" s="20"/>
      <c r="AF222" s="20"/>
      <c r="AT222" s="20"/>
    </row>
    <row r="223" spans="6:46" s="12" customFormat="1" ht="15" hidden="1" customHeight="1" x14ac:dyDescent="0.3">
      <c r="F223" s="53"/>
      <c r="AE223" s="20"/>
      <c r="AF223" s="20"/>
      <c r="AT223" s="20"/>
    </row>
    <row r="224" spans="6:46" s="12" customFormat="1" ht="15" hidden="1" customHeight="1" x14ac:dyDescent="0.3">
      <c r="F224" s="53"/>
      <c r="AE224" s="20"/>
      <c r="AF224" s="20"/>
      <c r="AT224" s="20"/>
    </row>
    <row r="225" spans="6:46" s="12" customFormat="1" ht="15" hidden="1" customHeight="1" x14ac:dyDescent="0.3">
      <c r="F225" s="53"/>
      <c r="AE225" s="20"/>
      <c r="AF225" s="20"/>
      <c r="AT225" s="20"/>
    </row>
    <row r="226" spans="6:46" s="12" customFormat="1" ht="15" hidden="1" customHeight="1" x14ac:dyDescent="0.3">
      <c r="F226" s="53"/>
      <c r="AE226" s="20"/>
      <c r="AF226" s="20"/>
      <c r="AT226" s="20"/>
    </row>
    <row r="227" spans="6:46" s="12" customFormat="1" ht="15" hidden="1" customHeight="1" x14ac:dyDescent="0.3">
      <c r="F227" s="53"/>
      <c r="AE227" s="20"/>
      <c r="AF227" s="20"/>
      <c r="AT227" s="20"/>
    </row>
    <row r="228" spans="6:46" s="12" customFormat="1" ht="15" hidden="1" customHeight="1" x14ac:dyDescent="0.3">
      <c r="F228" s="53"/>
      <c r="AE228" s="20"/>
      <c r="AF228" s="20"/>
      <c r="AT228" s="20"/>
    </row>
    <row r="229" spans="6:46" s="12" customFormat="1" ht="15" hidden="1" customHeight="1" x14ac:dyDescent="0.3">
      <c r="F229" s="53"/>
      <c r="AE229" s="20"/>
      <c r="AF229" s="20"/>
      <c r="AT229" s="20"/>
    </row>
    <row r="230" spans="6:46" s="12" customFormat="1" ht="15" hidden="1" customHeight="1" x14ac:dyDescent="0.3">
      <c r="F230" s="53"/>
      <c r="AE230" s="20"/>
      <c r="AF230" s="20"/>
      <c r="AT230" s="20"/>
    </row>
    <row r="231" spans="6:46" s="12" customFormat="1" ht="15" hidden="1" customHeight="1" x14ac:dyDescent="0.3">
      <c r="F231" s="53"/>
      <c r="AE231" s="20"/>
      <c r="AF231" s="20"/>
      <c r="AT231" s="20"/>
    </row>
    <row r="232" spans="6:46" s="12" customFormat="1" ht="15" hidden="1" customHeight="1" x14ac:dyDescent="0.3">
      <c r="F232" s="53"/>
      <c r="AE232" s="20"/>
      <c r="AF232" s="20"/>
      <c r="AT232" s="20"/>
    </row>
    <row r="233" spans="6:46" s="12" customFormat="1" ht="15" hidden="1" customHeight="1" x14ac:dyDescent="0.3">
      <c r="F233" s="53"/>
      <c r="AE233" s="20"/>
      <c r="AF233" s="20"/>
      <c r="AT233" s="20"/>
    </row>
    <row r="234" spans="6:46" s="12" customFormat="1" ht="15" hidden="1" customHeight="1" x14ac:dyDescent="0.3">
      <c r="F234" s="53"/>
      <c r="AE234" s="20"/>
      <c r="AF234" s="20"/>
      <c r="AT234" s="20"/>
    </row>
    <row r="235" spans="6:46" s="12" customFormat="1" ht="15" hidden="1" customHeight="1" x14ac:dyDescent="0.3">
      <c r="F235" s="53"/>
      <c r="AE235" s="20"/>
      <c r="AF235" s="20"/>
      <c r="AT235" s="20"/>
    </row>
    <row r="236" spans="6:46" s="12" customFormat="1" ht="15" hidden="1" customHeight="1" x14ac:dyDescent="0.3">
      <c r="F236" s="53"/>
      <c r="AE236" s="20"/>
      <c r="AF236" s="20"/>
      <c r="AT236" s="20"/>
    </row>
    <row r="237" spans="6:46" s="12" customFormat="1" ht="15" hidden="1" customHeight="1" x14ac:dyDescent="0.3">
      <c r="F237" s="53"/>
      <c r="AE237" s="20"/>
      <c r="AF237" s="20"/>
      <c r="AT237" s="20"/>
    </row>
    <row r="238" spans="6:46" s="12" customFormat="1" ht="15" hidden="1" customHeight="1" x14ac:dyDescent="0.3">
      <c r="F238" s="53"/>
      <c r="AE238" s="20"/>
      <c r="AF238" s="20"/>
      <c r="AT238" s="20"/>
    </row>
    <row r="239" spans="6:46" s="12" customFormat="1" ht="15" hidden="1" customHeight="1" x14ac:dyDescent="0.3">
      <c r="F239" s="53"/>
      <c r="AE239" s="20"/>
      <c r="AF239" s="20"/>
      <c r="AT239" s="20"/>
    </row>
    <row r="240" spans="6:46" s="12" customFormat="1" ht="15" hidden="1" customHeight="1" x14ac:dyDescent="0.3">
      <c r="F240" s="53"/>
      <c r="AE240" s="20"/>
      <c r="AF240" s="20"/>
      <c r="AT240" s="20"/>
    </row>
    <row r="241" spans="6:46" s="12" customFormat="1" ht="15" hidden="1" customHeight="1" x14ac:dyDescent="0.3">
      <c r="F241" s="53"/>
      <c r="AE241" s="20"/>
      <c r="AF241" s="20"/>
      <c r="AT241" s="20"/>
    </row>
    <row r="242" spans="6:46" s="12" customFormat="1" ht="15" hidden="1" customHeight="1" x14ac:dyDescent="0.3">
      <c r="F242" s="53"/>
      <c r="AE242" s="20"/>
      <c r="AF242" s="20"/>
      <c r="AT242" s="20"/>
    </row>
    <row r="243" spans="6:46" s="12" customFormat="1" ht="15" hidden="1" customHeight="1" x14ac:dyDescent="0.3">
      <c r="F243" s="53"/>
      <c r="AE243" s="20"/>
      <c r="AF243" s="20"/>
      <c r="AT243" s="20"/>
    </row>
    <row r="244" spans="6:46" s="12" customFormat="1" ht="15" hidden="1" customHeight="1" x14ac:dyDescent="0.3">
      <c r="F244" s="53"/>
      <c r="AE244" s="20"/>
      <c r="AF244" s="20"/>
      <c r="AT244" s="20"/>
    </row>
    <row r="245" spans="6:46" s="12" customFormat="1" ht="15" hidden="1" customHeight="1" x14ac:dyDescent="0.3">
      <c r="F245" s="53"/>
      <c r="AE245" s="20"/>
      <c r="AF245" s="20"/>
      <c r="AT245" s="20"/>
    </row>
    <row r="246" spans="6:46" s="12" customFormat="1" ht="15" hidden="1" customHeight="1" x14ac:dyDescent="0.3">
      <c r="F246" s="53"/>
      <c r="AE246" s="20"/>
      <c r="AF246" s="20"/>
      <c r="AT246" s="20"/>
    </row>
    <row r="247" spans="6:46" s="12" customFormat="1" ht="15" hidden="1" customHeight="1" x14ac:dyDescent="0.3">
      <c r="F247" s="53"/>
      <c r="AE247" s="20"/>
      <c r="AF247" s="20"/>
      <c r="AT247" s="20"/>
    </row>
    <row r="248" spans="6:46" s="12" customFormat="1" ht="15" hidden="1" customHeight="1" x14ac:dyDescent="0.3">
      <c r="F248" s="53"/>
      <c r="AE248" s="20"/>
      <c r="AF248" s="20"/>
      <c r="AT248" s="20"/>
    </row>
    <row r="249" spans="6:46" s="12" customFormat="1" ht="15" hidden="1" customHeight="1" x14ac:dyDescent="0.3">
      <c r="F249" s="53"/>
      <c r="AE249" s="20"/>
      <c r="AF249" s="20"/>
      <c r="AT249" s="20"/>
    </row>
    <row r="250" spans="6:46" s="12" customFormat="1" ht="15" hidden="1" customHeight="1" x14ac:dyDescent="0.3">
      <c r="F250" s="53"/>
      <c r="AE250" s="20"/>
      <c r="AF250" s="20"/>
      <c r="AT250" s="20"/>
    </row>
    <row r="251" spans="6:46" s="12" customFormat="1" ht="15" hidden="1" customHeight="1" x14ac:dyDescent="0.3">
      <c r="F251" s="53"/>
      <c r="AE251" s="20"/>
      <c r="AF251" s="20"/>
      <c r="AT251" s="20"/>
    </row>
    <row r="252" spans="6:46" s="12" customFormat="1" ht="15" hidden="1" customHeight="1" x14ac:dyDescent="0.3">
      <c r="F252" s="53"/>
      <c r="AE252" s="20"/>
      <c r="AF252" s="20"/>
      <c r="AT252" s="20"/>
    </row>
    <row r="253" spans="6:46" s="12" customFormat="1" ht="15" hidden="1" customHeight="1" x14ac:dyDescent="0.3">
      <c r="F253" s="53"/>
      <c r="AE253" s="20"/>
      <c r="AF253" s="20"/>
      <c r="AT253" s="20"/>
    </row>
    <row r="254" spans="6:46" s="12" customFormat="1" ht="15" hidden="1" customHeight="1" x14ac:dyDescent="0.3">
      <c r="F254" s="53"/>
      <c r="AE254" s="20"/>
      <c r="AF254" s="20"/>
      <c r="AT254" s="20"/>
    </row>
    <row r="255" spans="6:46" s="12" customFormat="1" ht="15" hidden="1" customHeight="1" x14ac:dyDescent="0.3">
      <c r="F255" s="53"/>
      <c r="AE255" s="20"/>
      <c r="AF255" s="20"/>
      <c r="AT255" s="20"/>
    </row>
    <row r="256" spans="6:46" s="12" customFormat="1" ht="15" hidden="1" customHeight="1" x14ac:dyDescent="0.3">
      <c r="F256" s="53"/>
      <c r="AE256" s="20"/>
      <c r="AF256" s="20"/>
      <c r="AT256" s="20"/>
    </row>
    <row r="257" spans="6:46" s="12" customFormat="1" ht="15" hidden="1" customHeight="1" x14ac:dyDescent="0.3">
      <c r="F257" s="53"/>
      <c r="AE257" s="20"/>
      <c r="AF257" s="20"/>
      <c r="AT257" s="20"/>
    </row>
    <row r="258" spans="6:46" s="12" customFormat="1" ht="15" hidden="1" customHeight="1" x14ac:dyDescent="0.3">
      <c r="F258" s="53"/>
      <c r="AE258" s="20"/>
      <c r="AF258" s="20"/>
      <c r="AT258" s="20"/>
    </row>
    <row r="259" spans="6:46" s="12" customFormat="1" ht="15" hidden="1" customHeight="1" x14ac:dyDescent="0.3">
      <c r="F259" s="53"/>
      <c r="AE259" s="20"/>
      <c r="AF259" s="20"/>
      <c r="AT259" s="20"/>
    </row>
    <row r="260" spans="6:46" s="12" customFormat="1" ht="15" hidden="1" customHeight="1" x14ac:dyDescent="0.3">
      <c r="F260" s="53"/>
      <c r="AE260" s="20"/>
      <c r="AF260" s="20"/>
      <c r="AT260" s="20"/>
    </row>
    <row r="261" spans="6:46" s="12" customFormat="1" ht="15" hidden="1" customHeight="1" x14ac:dyDescent="0.3">
      <c r="F261" s="53"/>
      <c r="AE261" s="20"/>
      <c r="AF261" s="20"/>
      <c r="AT261" s="20"/>
    </row>
    <row r="262" spans="6:46" s="12" customFormat="1" ht="15" hidden="1" customHeight="1" x14ac:dyDescent="0.3">
      <c r="F262" s="53"/>
      <c r="AE262" s="20"/>
      <c r="AF262" s="20"/>
      <c r="AT262" s="20"/>
    </row>
    <row r="263" spans="6:46" s="12" customFormat="1" ht="15" hidden="1" customHeight="1" x14ac:dyDescent="0.3">
      <c r="F263" s="53"/>
      <c r="AE263" s="20"/>
      <c r="AF263" s="20"/>
      <c r="AT263" s="20"/>
    </row>
    <row r="264" spans="6:46" s="12" customFormat="1" ht="15" hidden="1" customHeight="1" x14ac:dyDescent="0.3">
      <c r="F264" s="53"/>
      <c r="AE264" s="20"/>
      <c r="AF264" s="20"/>
      <c r="AT264" s="20"/>
    </row>
    <row r="265" spans="6:46" s="12" customFormat="1" ht="15" hidden="1" customHeight="1" x14ac:dyDescent="0.3">
      <c r="F265" s="53"/>
      <c r="AE265" s="20"/>
      <c r="AF265" s="20"/>
      <c r="AT265" s="20"/>
    </row>
    <row r="266" spans="6:46" s="12" customFormat="1" ht="15" hidden="1" customHeight="1" x14ac:dyDescent="0.3">
      <c r="F266" s="53"/>
      <c r="AE266" s="20"/>
      <c r="AF266" s="20"/>
      <c r="AT266" s="20"/>
    </row>
    <row r="267" spans="6:46" s="12" customFormat="1" ht="15" hidden="1" customHeight="1" x14ac:dyDescent="0.3">
      <c r="F267" s="53"/>
      <c r="AE267" s="20"/>
      <c r="AF267" s="20"/>
      <c r="AT267" s="20"/>
    </row>
    <row r="268" spans="6:46" s="12" customFormat="1" ht="15" hidden="1" customHeight="1" x14ac:dyDescent="0.3">
      <c r="F268" s="53"/>
      <c r="AE268" s="20"/>
      <c r="AF268" s="20"/>
      <c r="AT268" s="20"/>
    </row>
    <row r="269" spans="6:46" s="12" customFormat="1" ht="15" hidden="1" customHeight="1" x14ac:dyDescent="0.3">
      <c r="F269" s="53"/>
      <c r="AE269" s="20"/>
      <c r="AF269" s="20"/>
      <c r="AT269" s="20"/>
    </row>
    <row r="270" spans="6:46" s="12" customFormat="1" ht="15" hidden="1" customHeight="1" x14ac:dyDescent="0.3">
      <c r="F270" s="53"/>
      <c r="AE270" s="20"/>
      <c r="AF270" s="20"/>
      <c r="AT270" s="20"/>
    </row>
    <row r="271" spans="6:46" s="12" customFormat="1" ht="15" hidden="1" customHeight="1" x14ac:dyDescent="0.3">
      <c r="F271" s="53"/>
      <c r="AE271" s="20"/>
      <c r="AF271" s="20"/>
      <c r="AT271" s="20"/>
    </row>
    <row r="272" spans="6:46" s="12" customFormat="1" ht="15" hidden="1" customHeight="1" x14ac:dyDescent="0.3">
      <c r="F272" s="53"/>
      <c r="AE272" s="20"/>
      <c r="AF272" s="20"/>
      <c r="AT272" s="20"/>
    </row>
    <row r="273" spans="6:46" s="12" customFormat="1" ht="15" hidden="1" customHeight="1" x14ac:dyDescent="0.3">
      <c r="F273" s="53"/>
      <c r="AE273" s="20"/>
      <c r="AF273" s="20"/>
      <c r="AT273" s="20"/>
    </row>
    <row r="274" spans="6:46" s="12" customFormat="1" ht="15" hidden="1" customHeight="1" x14ac:dyDescent="0.3">
      <c r="F274" s="53"/>
      <c r="AE274" s="20"/>
      <c r="AF274" s="20"/>
      <c r="AT274" s="20"/>
    </row>
    <row r="275" spans="6:46" s="12" customFormat="1" ht="15" hidden="1" customHeight="1" x14ac:dyDescent="0.3">
      <c r="F275" s="53"/>
      <c r="AE275" s="20"/>
      <c r="AF275" s="20"/>
      <c r="AT275" s="20"/>
    </row>
    <row r="276" spans="6:46" s="12" customFormat="1" ht="15" hidden="1" customHeight="1" x14ac:dyDescent="0.3">
      <c r="F276" s="53"/>
      <c r="AE276" s="20"/>
      <c r="AF276" s="20"/>
      <c r="AT276" s="20"/>
    </row>
    <row r="277" spans="6:46" s="12" customFormat="1" ht="15" hidden="1" customHeight="1" x14ac:dyDescent="0.3">
      <c r="F277" s="53"/>
      <c r="AE277" s="20"/>
      <c r="AF277" s="20"/>
      <c r="AT277" s="20"/>
    </row>
    <row r="278" spans="6:46" s="12" customFormat="1" ht="15" hidden="1" customHeight="1" x14ac:dyDescent="0.3">
      <c r="F278" s="53"/>
      <c r="AE278" s="20"/>
      <c r="AF278" s="20"/>
      <c r="AT278" s="20"/>
    </row>
    <row r="279" spans="6:46" s="12" customFormat="1" ht="15" hidden="1" customHeight="1" x14ac:dyDescent="0.3">
      <c r="F279" s="53"/>
      <c r="AE279" s="20"/>
      <c r="AF279" s="20"/>
      <c r="AT279" s="20"/>
    </row>
    <row r="280" spans="6:46" s="12" customFormat="1" ht="15" hidden="1" customHeight="1" x14ac:dyDescent="0.3">
      <c r="F280" s="53"/>
      <c r="AE280" s="20"/>
      <c r="AF280" s="20"/>
      <c r="AT280" s="20"/>
    </row>
    <row r="281" spans="6:46" s="12" customFormat="1" ht="15" hidden="1" customHeight="1" x14ac:dyDescent="0.3">
      <c r="F281" s="53"/>
      <c r="AE281" s="20"/>
      <c r="AF281" s="20"/>
      <c r="AT281" s="20"/>
    </row>
    <row r="282" spans="6:46" s="12" customFormat="1" ht="15" hidden="1" customHeight="1" x14ac:dyDescent="0.3">
      <c r="F282" s="53"/>
      <c r="AE282" s="20"/>
      <c r="AF282" s="20"/>
      <c r="AT282" s="20"/>
    </row>
    <row r="283" spans="6:46" s="12" customFormat="1" ht="15" hidden="1" customHeight="1" x14ac:dyDescent="0.3">
      <c r="F283" s="53"/>
      <c r="AE283" s="20"/>
      <c r="AF283" s="20"/>
      <c r="AT283" s="20"/>
    </row>
    <row r="284" spans="6:46" s="12" customFormat="1" ht="15" hidden="1" customHeight="1" x14ac:dyDescent="0.3">
      <c r="F284" s="53"/>
      <c r="AE284" s="20"/>
      <c r="AF284" s="20"/>
      <c r="AT284" s="20"/>
    </row>
    <row r="285" spans="6:46" s="12" customFormat="1" ht="15" hidden="1" customHeight="1" x14ac:dyDescent="0.3">
      <c r="F285" s="53"/>
      <c r="AE285" s="20"/>
      <c r="AF285" s="20"/>
      <c r="AT285" s="20"/>
    </row>
    <row r="286" spans="6:46" s="12" customFormat="1" ht="15" hidden="1" customHeight="1" x14ac:dyDescent="0.3">
      <c r="F286" s="53"/>
      <c r="AE286" s="20"/>
      <c r="AF286" s="20"/>
      <c r="AT286" s="20"/>
    </row>
    <row r="287" spans="6:46" s="12" customFormat="1" ht="15" hidden="1" customHeight="1" x14ac:dyDescent="0.3">
      <c r="F287" s="53"/>
      <c r="AE287" s="20"/>
      <c r="AF287" s="20"/>
      <c r="AT287" s="20"/>
    </row>
    <row r="288" spans="6:46" s="12" customFormat="1" ht="15" hidden="1" customHeight="1" x14ac:dyDescent="0.3">
      <c r="F288" s="53"/>
      <c r="AE288" s="20"/>
      <c r="AF288" s="20"/>
      <c r="AT288" s="20"/>
    </row>
    <row r="289" spans="6:46" s="12" customFormat="1" ht="15" hidden="1" customHeight="1" x14ac:dyDescent="0.3">
      <c r="F289" s="53"/>
      <c r="AE289" s="20"/>
      <c r="AF289" s="20"/>
      <c r="AT289" s="20"/>
    </row>
    <row r="290" spans="6:46" s="12" customFormat="1" ht="15" hidden="1" customHeight="1" x14ac:dyDescent="0.3">
      <c r="F290" s="53"/>
      <c r="AE290" s="20"/>
      <c r="AF290" s="20"/>
      <c r="AT290" s="20"/>
    </row>
    <row r="291" spans="6:46" s="12" customFormat="1" ht="15" hidden="1" customHeight="1" x14ac:dyDescent="0.3">
      <c r="F291" s="53"/>
      <c r="AE291" s="20"/>
      <c r="AF291" s="20"/>
      <c r="AT291" s="20"/>
    </row>
    <row r="292" spans="6:46" s="12" customFormat="1" ht="15" hidden="1" customHeight="1" x14ac:dyDescent="0.3">
      <c r="F292" s="53"/>
      <c r="AE292" s="20"/>
      <c r="AF292" s="20"/>
      <c r="AT292" s="20"/>
    </row>
    <row r="293" spans="6:46" s="12" customFormat="1" ht="15" hidden="1" customHeight="1" x14ac:dyDescent="0.3">
      <c r="F293" s="53"/>
      <c r="AE293" s="20"/>
      <c r="AF293" s="20"/>
      <c r="AT293" s="20"/>
    </row>
    <row r="294" spans="6:46" s="12" customFormat="1" ht="15" hidden="1" customHeight="1" x14ac:dyDescent="0.3">
      <c r="F294" s="53"/>
      <c r="AE294" s="20"/>
      <c r="AF294" s="20"/>
      <c r="AT294" s="20"/>
    </row>
    <row r="295" spans="6:46" s="12" customFormat="1" ht="15" hidden="1" customHeight="1" x14ac:dyDescent="0.3">
      <c r="F295" s="53"/>
      <c r="AE295" s="20"/>
      <c r="AF295" s="20"/>
      <c r="AT295" s="20"/>
    </row>
    <row r="296" spans="6:46" s="12" customFormat="1" ht="15" hidden="1" customHeight="1" x14ac:dyDescent="0.3">
      <c r="F296" s="53"/>
      <c r="AE296" s="20"/>
      <c r="AF296" s="20"/>
      <c r="AT296" s="20"/>
    </row>
    <row r="297" spans="6:46" s="12" customFormat="1" ht="15" hidden="1" customHeight="1" x14ac:dyDescent="0.3">
      <c r="F297" s="53"/>
      <c r="AE297" s="20"/>
      <c r="AF297" s="20"/>
      <c r="AT297" s="20"/>
    </row>
    <row r="298" spans="6:46" s="12" customFormat="1" ht="15" hidden="1" customHeight="1" x14ac:dyDescent="0.3">
      <c r="F298" s="53"/>
      <c r="AE298" s="20"/>
      <c r="AF298" s="20"/>
      <c r="AT298" s="20"/>
    </row>
    <row r="299" spans="6:46" s="12" customFormat="1" ht="15" hidden="1" customHeight="1" x14ac:dyDescent="0.3">
      <c r="F299" s="53"/>
      <c r="AE299" s="20"/>
      <c r="AF299" s="20"/>
      <c r="AT299" s="20"/>
    </row>
    <row r="300" spans="6:46" s="12" customFormat="1" ht="15" hidden="1" customHeight="1" x14ac:dyDescent="0.3">
      <c r="F300" s="53"/>
      <c r="AE300" s="20"/>
      <c r="AF300" s="20"/>
      <c r="AT300" s="20"/>
    </row>
    <row r="301" spans="6:46" s="12" customFormat="1" ht="15" hidden="1" customHeight="1" x14ac:dyDescent="0.3">
      <c r="F301" s="53"/>
      <c r="AE301" s="20"/>
      <c r="AF301" s="20"/>
      <c r="AT301" s="20"/>
    </row>
    <row r="302" spans="6:46" s="12" customFormat="1" ht="15" hidden="1" customHeight="1" x14ac:dyDescent="0.3">
      <c r="F302" s="53"/>
      <c r="AE302" s="20"/>
      <c r="AF302" s="20"/>
      <c r="AT302" s="20"/>
    </row>
    <row r="303" spans="6:46" s="12" customFormat="1" ht="15" hidden="1" customHeight="1" x14ac:dyDescent="0.3">
      <c r="F303" s="53"/>
      <c r="AE303" s="20"/>
      <c r="AF303" s="20"/>
      <c r="AT303" s="20"/>
    </row>
    <row r="304" spans="6:46" s="12" customFormat="1" ht="15" hidden="1" customHeight="1" x14ac:dyDescent="0.3">
      <c r="F304" s="53"/>
      <c r="AE304" s="20"/>
      <c r="AF304" s="20"/>
      <c r="AT304" s="20"/>
    </row>
    <row r="305" spans="6:46" s="12" customFormat="1" ht="15" hidden="1" customHeight="1" x14ac:dyDescent="0.3">
      <c r="F305" s="53"/>
      <c r="AE305" s="20"/>
      <c r="AF305" s="20"/>
      <c r="AT305" s="20"/>
    </row>
    <row r="306" spans="6:46" s="12" customFormat="1" ht="15" hidden="1" customHeight="1" x14ac:dyDescent="0.3">
      <c r="F306" s="53"/>
      <c r="AE306" s="20"/>
      <c r="AF306" s="20"/>
      <c r="AT306" s="20"/>
    </row>
    <row r="307" spans="6:46" s="12" customFormat="1" ht="15" hidden="1" customHeight="1" x14ac:dyDescent="0.3">
      <c r="F307" s="53"/>
      <c r="AE307" s="20"/>
      <c r="AF307" s="20"/>
      <c r="AT307" s="20"/>
    </row>
    <row r="308" spans="6:46" s="12" customFormat="1" ht="15" hidden="1" customHeight="1" x14ac:dyDescent="0.3">
      <c r="F308" s="53"/>
      <c r="AE308" s="20"/>
      <c r="AF308" s="20"/>
      <c r="AT308" s="20"/>
    </row>
    <row r="309" spans="6:46" s="12" customFormat="1" ht="15" hidden="1" customHeight="1" x14ac:dyDescent="0.3">
      <c r="F309" s="53"/>
      <c r="AE309" s="20"/>
      <c r="AF309" s="20"/>
      <c r="AT309" s="20"/>
    </row>
    <row r="310" spans="6:46" s="12" customFormat="1" ht="15" hidden="1" customHeight="1" x14ac:dyDescent="0.3">
      <c r="F310" s="53"/>
      <c r="AE310" s="20"/>
      <c r="AF310" s="20"/>
      <c r="AT310" s="20"/>
    </row>
    <row r="311" spans="6:46" s="12" customFormat="1" ht="15" hidden="1" customHeight="1" x14ac:dyDescent="0.3">
      <c r="F311" s="53"/>
      <c r="AE311" s="20"/>
      <c r="AF311" s="20"/>
      <c r="AT311" s="20"/>
    </row>
    <row r="312" spans="6:46" s="12" customFormat="1" ht="15" hidden="1" customHeight="1" x14ac:dyDescent="0.3">
      <c r="F312" s="53"/>
      <c r="AE312" s="20"/>
      <c r="AF312" s="20"/>
      <c r="AT312" s="20"/>
    </row>
    <row r="313" spans="6:46" s="12" customFormat="1" ht="15" hidden="1" customHeight="1" x14ac:dyDescent="0.3">
      <c r="F313" s="53"/>
      <c r="AE313" s="20"/>
      <c r="AF313" s="20"/>
      <c r="AT313" s="20"/>
    </row>
    <row r="314" spans="6:46" s="12" customFormat="1" ht="15" hidden="1" customHeight="1" x14ac:dyDescent="0.3">
      <c r="F314" s="53"/>
      <c r="AE314" s="20"/>
      <c r="AF314" s="20"/>
      <c r="AT314" s="20"/>
    </row>
    <row r="315" spans="6:46" s="12" customFormat="1" ht="15" hidden="1" customHeight="1" x14ac:dyDescent="0.3">
      <c r="F315" s="53"/>
      <c r="AE315" s="20"/>
      <c r="AF315" s="20"/>
      <c r="AT315" s="20"/>
    </row>
    <row r="316" spans="6:46" s="12" customFormat="1" ht="15" hidden="1" customHeight="1" x14ac:dyDescent="0.3">
      <c r="F316" s="53"/>
      <c r="AE316" s="20"/>
      <c r="AF316" s="20"/>
      <c r="AT316" s="20"/>
    </row>
    <row r="317" spans="6:46" s="12" customFormat="1" ht="15" hidden="1" customHeight="1" x14ac:dyDescent="0.3">
      <c r="F317" s="53"/>
      <c r="AE317" s="20"/>
      <c r="AF317" s="20"/>
      <c r="AT317" s="20"/>
    </row>
    <row r="318" spans="6:46" s="12" customFormat="1" ht="15" hidden="1" customHeight="1" x14ac:dyDescent="0.3">
      <c r="F318" s="53"/>
      <c r="AE318" s="20"/>
      <c r="AF318" s="20"/>
      <c r="AT318" s="20"/>
    </row>
    <row r="319" spans="6:46" s="12" customFormat="1" ht="15" hidden="1" customHeight="1" x14ac:dyDescent="0.3">
      <c r="F319" s="53"/>
      <c r="AE319" s="20"/>
      <c r="AF319" s="20"/>
      <c r="AT319" s="20"/>
    </row>
    <row r="320" spans="6:46" s="12" customFormat="1" ht="15" hidden="1" customHeight="1" x14ac:dyDescent="0.3">
      <c r="F320" s="53"/>
      <c r="AE320" s="20"/>
      <c r="AF320" s="20"/>
      <c r="AT320" s="20"/>
    </row>
    <row r="321" spans="6:46" s="12" customFormat="1" ht="15" hidden="1" customHeight="1" x14ac:dyDescent="0.3">
      <c r="F321" s="53"/>
      <c r="AE321" s="20"/>
      <c r="AF321" s="20"/>
      <c r="AT321" s="20"/>
    </row>
    <row r="322" spans="6:46" s="12" customFormat="1" ht="15" hidden="1" customHeight="1" x14ac:dyDescent="0.3">
      <c r="F322" s="53"/>
      <c r="AE322" s="20"/>
      <c r="AF322" s="20"/>
      <c r="AT322" s="20"/>
    </row>
    <row r="323" spans="6:46" s="12" customFormat="1" ht="15" hidden="1" customHeight="1" x14ac:dyDescent="0.3">
      <c r="F323" s="53"/>
      <c r="AE323" s="20"/>
      <c r="AF323" s="20"/>
      <c r="AT323" s="20"/>
    </row>
    <row r="324" spans="6:46" s="12" customFormat="1" ht="15" hidden="1" customHeight="1" x14ac:dyDescent="0.3">
      <c r="F324" s="53"/>
      <c r="AE324" s="20"/>
      <c r="AF324" s="20"/>
      <c r="AT324" s="20"/>
    </row>
    <row r="325" spans="6:46" s="12" customFormat="1" ht="15" hidden="1" customHeight="1" x14ac:dyDescent="0.3">
      <c r="F325" s="53"/>
      <c r="AE325" s="20"/>
      <c r="AF325" s="20"/>
      <c r="AT325" s="20"/>
    </row>
    <row r="326" spans="6:46" s="12" customFormat="1" ht="15" hidden="1" customHeight="1" x14ac:dyDescent="0.3">
      <c r="F326" s="53"/>
      <c r="AE326" s="20"/>
      <c r="AF326" s="20"/>
      <c r="AT326" s="20"/>
    </row>
    <row r="327" spans="6:46" s="12" customFormat="1" ht="15" hidden="1" customHeight="1" x14ac:dyDescent="0.3">
      <c r="F327" s="53"/>
      <c r="AE327" s="20"/>
      <c r="AF327" s="20"/>
      <c r="AT327" s="20"/>
    </row>
    <row r="328" spans="6:46" s="12" customFormat="1" ht="15" hidden="1" customHeight="1" x14ac:dyDescent="0.3">
      <c r="F328" s="53"/>
      <c r="AE328" s="20"/>
      <c r="AF328" s="20"/>
      <c r="AT328" s="20"/>
    </row>
    <row r="329" spans="6:46" s="12" customFormat="1" ht="15" hidden="1" customHeight="1" x14ac:dyDescent="0.3">
      <c r="F329" s="53"/>
      <c r="AE329" s="20"/>
      <c r="AF329" s="20"/>
      <c r="AT329" s="20"/>
    </row>
    <row r="330" spans="6:46" s="12" customFormat="1" ht="15" hidden="1" customHeight="1" x14ac:dyDescent="0.3">
      <c r="F330" s="53"/>
      <c r="AE330" s="20"/>
      <c r="AF330" s="20"/>
      <c r="AT330" s="20"/>
    </row>
    <row r="331" spans="6:46" s="12" customFormat="1" ht="15" hidden="1" customHeight="1" x14ac:dyDescent="0.3">
      <c r="F331" s="53"/>
      <c r="AE331" s="20"/>
      <c r="AF331" s="20"/>
      <c r="AT331" s="20"/>
    </row>
    <row r="332" spans="6:46" s="12" customFormat="1" ht="15" hidden="1" customHeight="1" x14ac:dyDescent="0.3">
      <c r="F332" s="53"/>
      <c r="AE332" s="20"/>
      <c r="AF332" s="20"/>
      <c r="AT332" s="20"/>
    </row>
    <row r="333" spans="6:46" s="12" customFormat="1" ht="15" hidden="1" customHeight="1" x14ac:dyDescent="0.3">
      <c r="F333" s="53"/>
      <c r="AE333" s="20"/>
      <c r="AF333" s="20"/>
      <c r="AT333" s="20"/>
    </row>
    <row r="334" spans="6:46" s="12" customFormat="1" ht="15" hidden="1" customHeight="1" x14ac:dyDescent="0.3">
      <c r="F334" s="53"/>
      <c r="AE334" s="20"/>
      <c r="AF334" s="20"/>
      <c r="AT334" s="20"/>
    </row>
    <row r="335" spans="6:46" s="12" customFormat="1" ht="15" hidden="1" customHeight="1" x14ac:dyDescent="0.3">
      <c r="F335" s="53"/>
      <c r="AE335" s="20"/>
      <c r="AF335" s="20"/>
      <c r="AT335" s="20"/>
    </row>
    <row r="336" spans="6:46" s="12" customFormat="1" ht="15" hidden="1" customHeight="1" x14ac:dyDescent="0.3">
      <c r="F336" s="53"/>
      <c r="AE336" s="20"/>
      <c r="AF336" s="20"/>
      <c r="AT336" s="20"/>
    </row>
    <row r="337" spans="6:46" s="12" customFormat="1" ht="15" hidden="1" customHeight="1" x14ac:dyDescent="0.3">
      <c r="F337" s="53"/>
      <c r="AE337" s="20"/>
      <c r="AF337" s="20"/>
      <c r="AT337" s="20"/>
    </row>
    <row r="338" spans="6:46" s="12" customFormat="1" ht="15" hidden="1" customHeight="1" x14ac:dyDescent="0.3">
      <c r="F338" s="53"/>
      <c r="AE338" s="20"/>
      <c r="AF338" s="20"/>
      <c r="AT338" s="20"/>
    </row>
    <row r="339" spans="6:46" s="12" customFormat="1" ht="15" hidden="1" customHeight="1" x14ac:dyDescent="0.3">
      <c r="F339" s="53"/>
      <c r="AE339" s="20"/>
      <c r="AF339" s="20"/>
      <c r="AT339" s="20"/>
    </row>
    <row r="340" spans="6:46" s="12" customFormat="1" ht="15" hidden="1" customHeight="1" x14ac:dyDescent="0.3">
      <c r="F340" s="53"/>
      <c r="AE340" s="20"/>
      <c r="AF340" s="20"/>
      <c r="AT340" s="20"/>
    </row>
    <row r="341" spans="6:46" s="12" customFormat="1" ht="15" hidden="1" customHeight="1" x14ac:dyDescent="0.3">
      <c r="F341" s="53"/>
      <c r="AE341" s="20"/>
      <c r="AF341" s="20"/>
      <c r="AT341" s="20"/>
    </row>
    <row r="342" spans="6:46" s="12" customFormat="1" ht="15" hidden="1" customHeight="1" x14ac:dyDescent="0.3">
      <c r="F342" s="53"/>
      <c r="AE342" s="20"/>
      <c r="AF342" s="20"/>
      <c r="AT342" s="20"/>
    </row>
    <row r="343" spans="6:46" s="12" customFormat="1" ht="15" hidden="1" customHeight="1" x14ac:dyDescent="0.3">
      <c r="F343" s="53"/>
      <c r="AE343" s="20"/>
      <c r="AF343" s="20"/>
      <c r="AT343" s="20"/>
    </row>
    <row r="344" spans="6:46" s="12" customFormat="1" ht="15" hidden="1" customHeight="1" x14ac:dyDescent="0.3">
      <c r="F344" s="53"/>
      <c r="AE344" s="20"/>
      <c r="AF344" s="20"/>
      <c r="AT344" s="20"/>
    </row>
    <row r="345" spans="6:46" s="12" customFormat="1" ht="15" hidden="1" customHeight="1" x14ac:dyDescent="0.3">
      <c r="F345" s="53"/>
      <c r="AE345" s="20"/>
      <c r="AF345" s="20"/>
      <c r="AT345" s="20"/>
    </row>
    <row r="346" spans="6:46" s="12" customFormat="1" ht="15" hidden="1" customHeight="1" x14ac:dyDescent="0.3">
      <c r="F346" s="53"/>
      <c r="AE346" s="20"/>
      <c r="AF346" s="20"/>
      <c r="AT346" s="20"/>
    </row>
    <row r="347" spans="6:46" s="12" customFormat="1" ht="15" hidden="1" customHeight="1" x14ac:dyDescent="0.3">
      <c r="F347" s="53"/>
      <c r="AE347" s="20"/>
      <c r="AF347" s="20"/>
      <c r="AT347" s="20"/>
    </row>
    <row r="348" spans="6:46" s="12" customFormat="1" ht="15" hidden="1" customHeight="1" x14ac:dyDescent="0.3">
      <c r="F348" s="53"/>
      <c r="AE348" s="20"/>
      <c r="AF348" s="20"/>
      <c r="AT348" s="20"/>
    </row>
    <row r="349" spans="6:46" s="12" customFormat="1" ht="15" hidden="1" customHeight="1" x14ac:dyDescent="0.3">
      <c r="F349" s="53"/>
      <c r="AE349" s="20"/>
      <c r="AF349" s="20"/>
      <c r="AT349" s="20"/>
    </row>
    <row r="350" spans="6:46" s="12" customFormat="1" ht="15" hidden="1" customHeight="1" x14ac:dyDescent="0.3">
      <c r="F350" s="53"/>
      <c r="AE350" s="20"/>
      <c r="AF350" s="20"/>
      <c r="AT350" s="20"/>
    </row>
    <row r="351" spans="6:46" s="12" customFormat="1" ht="15" hidden="1" customHeight="1" x14ac:dyDescent="0.3">
      <c r="F351" s="53"/>
      <c r="AE351" s="20"/>
      <c r="AF351" s="20"/>
      <c r="AT351" s="20"/>
    </row>
    <row r="352" spans="6:46" s="12" customFormat="1" ht="15" hidden="1" customHeight="1" x14ac:dyDescent="0.3">
      <c r="F352" s="53"/>
      <c r="AE352" s="20"/>
      <c r="AF352" s="20"/>
      <c r="AT352" s="20"/>
    </row>
    <row r="353" spans="6:46" s="12" customFormat="1" ht="15" hidden="1" customHeight="1" x14ac:dyDescent="0.3">
      <c r="F353" s="53"/>
      <c r="AE353" s="20"/>
      <c r="AF353" s="20"/>
      <c r="AT353" s="20"/>
    </row>
    <row r="354" spans="6:46" s="12" customFormat="1" ht="15" hidden="1" customHeight="1" x14ac:dyDescent="0.3">
      <c r="F354" s="53"/>
      <c r="AE354" s="20"/>
      <c r="AF354" s="20"/>
      <c r="AT354" s="20"/>
    </row>
    <row r="355" spans="6:46" s="12" customFormat="1" ht="15" hidden="1" customHeight="1" x14ac:dyDescent="0.3">
      <c r="F355" s="53"/>
      <c r="AE355" s="20"/>
      <c r="AF355" s="20"/>
      <c r="AT355" s="20"/>
    </row>
    <row r="356" spans="6:46" s="12" customFormat="1" ht="15" hidden="1" customHeight="1" x14ac:dyDescent="0.3">
      <c r="F356" s="53"/>
      <c r="AE356" s="20"/>
      <c r="AF356" s="20"/>
      <c r="AT356" s="20"/>
    </row>
    <row r="357" spans="6:46" s="12" customFormat="1" ht="15" hidden="1" customHeight="1" x14ac:dyDescent="0.3">
      <c r="F357" s="53"/>
      <c r="AE357" s="20"/>
      <c r="AF357" s="20"/>
      <c r="AT357" s="20"/>
    </row>
    <row r="358" spans="6:46" s="12" customFormat="1" ht="15" hidden="1" customHeight="1" x14ac:dyDescent="0.3">
      <c r="F358" s="53"/>
      <c r="AE358" s="20"/>
      <c r="AF358" s="20"/>
      <c r="AT358" s="20"/>
    </row>
    <row r="359" spans="6:46" s="12" customFormat="1" ht="15" hidden="1" customHeight="1" x14ac:dyDescent="0.3">
      <c r="F359" s="53"/>
      <c r="AE359" s="20"/>
      <c r="AF359" s="20"/>
      <c r="AT359" s="20"/>
    </row>
    <row r="360" spans="6:46" s="12" customFormat="1" ht="15" hidden="1" customHeight="1" x14ac:dyDescent="0.3">
      <c r="F360" s="53"/>
      <c r="AE360" s="20"/>
      <c r="AF360" s="20"/>
      <c r="AT360" s="20"/>
    </row>
    <row r="361" spans="6:46" s="12" customFormat="1" ht="15" hidden="1" customHeight="1" x14ac:dyDescent="0.3">
      <c r="F361" s="53"/>
      <c r="AE361" s="20"/>
      <c r="AF361" s="20"/>
      <c r="AT361" s="20"/>
    </row>
    <row r="362" spans="6:46" s="12" customFormat="1" ht="15" hidden="1" customHeight="1" x14ac:dyDescent="0.3">
      <c r="F362" s="53"/>
      <c r="AE362" s="20"/>
      <c r="AF362" s="20"/>
      <c r="AT362" s="20"/>
    </row>
    <row r="363" spans="6:46" s="12" customFormat="1" ht="15" hidden="1" customHeight="1" x14ac:dyDescent="0.3">
      <c r="F363" s="53"/>
      <c r="AE363" s="20"/>
      <c r="AF363" s="20"/>
      <c r="AT363" s="20"/>
    </row>
    <row r="364" spans="6:46" s="12" customFormat="1" ht="15" hidden="1" customHeight="1" x14ac:dyDescent="0.3">
      <c r="F364" s="53"/>
      <c r="AE364" s="20"/>
      <c r="AF364" s="20"/>
      <c r="AT364" s="20"/>
    </row>
    <row r="365" spans="6:46" s="12" customFormat="1" ht="15" hidden="1" customHeight="1" x14ac:dyDescent="0.3">
      <c r="F365" s="53"/>
      <c r="AE365" s="20"/>
      <c r="AF365" s="20"/>
      <c r="AT365" s="20"/>
    </row>
    <row r="366" spans="6:46" s="12" customFormat="1" ht="15" hidden="1" customHeight="1" x14ac:dyDescent="0.3">
      <c r="F366" s="53"/>
      <c r="AE366" s="20"/>
      <c r="AF366" s="20"/>
      <c r="AT366" s="20"/>
    </row>
    <row r="367" spans="6:46" s="12" customFormat="1" ht="15" hidden="1" customHeight="1" x14ac:dyDescent="0.3">
      <c r="F367" s="53"/>
      <c r="AE367" s="20"/>
      <c r="AF367" s="20"/>
      <c r="AT367" s="20"/>
    </row>
    <row r="368" spans="6:46" s="12" customFormat="1" ht="15" hidden="1" customHeight="1" x14ac:dyDescent="0.3">
      <c r="F368" s="53"/>
      <c r="AE368" s="20"/>
      <c r="AF368" s="20"/>
      <c r="AT368" s="20"/>
    </row>
    <row r="369" spans="6:46" s="12" customFormat="1" ht="15" hidden="1" customHeight="1" x14ac:dyDescent="0.3">
      <c r="F369" s="53"/>
      <c r="AE369" s="20"/>
      <c r="AF369" s="20"/>
      <c r="AT369" s="20"/>
    </row>
    <row r="370" spans="6:46" s="12" customFormat="1" ht="15" hidden="1" customHeight="1" x14ac:dyDescent="0.3">
      <c r="F370" s="53"/>
      <c r="AE370" s="20"/>
      <c r="AF370" s="20"/>
      <c r="AT370" s="20"/>
    </row>
    <row r="371" spans="6:46" s="12" customFormat="1" ht="15" hidden="1" customHeight="1" x14ac:dyDescent="0.3">
      <c r="F371" s="53"/>
      <c r="AE371" s="20"/>
      <c r="AF371" s="20"/>
      <c r="AT371" s="20"/>
    </row>
    <row r="372" spans="6:46" s="12" customFormat="1" ht="15" hidden="1" customHeight="1" x14ac:dyDescent="0.3">
      <c r="F372" s="53"/>
      <c r="AE372" s="20"/>
      <c r="AF372" s="20"/>
      <c r="AT372" s="20"/>
    </row>
    <row r="373" spans="6:46" s="12" customFormat="1" ht="15" hidden="1" customHeight="1" x14ac:dyDescent="0.3">
      <c r="F373" s="53"/>
      <c r="AE373" s="20"/>
      <c r="AF373" s="20"/>
      <c r="AT373" s="20"/>
    </row>
    <row r="374" spans="6:46" s="12" customFormat="1" ht="15" hidden="1" customHeight="1" x14ac:dyDescent="0.3">
      <c r="F374" s="53"/>
      <c r="AE374" s="20"/>
      <c r="AF374" s="20"/>
      <c r="AT374" s="20"/>
    </row>
    <row r="375" spans="6:46" s="12" customFormat="1" ht="15" hidden="1" customHeight="1" x14ac:dyDescent="0.3">
      <c r="F375" s="53"/>
      <c r="AE375" s="20"/>
      <c r="AF375" s="20"/>
      <c r="AT375" s="20"/>
    </row>
    <row r="376" spans="6:46" s="12" customFormat="1" ht="15" hidden="1" customHeight="1" x14ac:dyDescent="0.3">
      <c r="F376" s="53"/>
      <c r="AE376" s="20"/>
      <c r="AF376" s="20"/>
      <c r="AT376" s="20"/>
    </row>
    <row r="377" spans="6:46" s="12" customFormat="1" ht="15" hidden="1" customHeight="1" x14ac:dyDescent="0.3">
      <c r="F377" s="53"/>
      <c r="AE377" s="20"/>
      <c r="AF377" s="20"/>
      <c r="AT377" s="20"/>
    </row>
    <row r="378" spans="6:46" s="12" customFormat="1" ht="15" hidden="1" customHeight="1" x14ac:dyDescent="0.3">
      <c r="F378" s="53"/>
      <c r="AE378" s="20"/>
      <c r="AF378" s="20"/>
      <c r="AT378" s="20"/>
    </row>
    <row r="379" spans="6:46" s="12" customFormat="1" ht="15" hidden="1" customHeight="1" x14ac:dyDescent="0.3">
      <c r="F379" s="53"/>
      <c r="AE379" s="20"/>
      <c r="AF379" s="20"/>
      <c r="AT379" s="20"/>
    </row>
    <row r="380" spans="6:46" s="12" customFormat="1" ht="15" hidden="1" customHeight="1" x14ac:dyDescent="0.3">
      <c r="F380" s="53"/>
      <c r="AE380" s="20"/>
      <c r="AF380" s="20"/>
      <c r="AT380" s="20"/>
    </row>
    <row r="381" spans="6:46" s="12" customFormat="1" ht="15" hidden="1" customHeight="1" x14ac:dyDescent="0.3">
      <c r="F381" s="53"/>
      <c r="AE381" s="20"/>
      <c r="AF381" s="20"/>
      <c r="AT381" s="20"/>
    </row>
    <row r="382" spans="6:46" s="12" customFormat="1" ht="15" hidden="1" customHeight="1" x14ac:dyDescent="0.3">
      <c r="F382" s="53"/>
      <c r="AE382" s="20"/>
      <c r="AF382" s="20"/>
      <c r="AT382" s="20"/>
    </row>
    <row r="383" spans="6:46" s="12" customFormat="1" ht="15" hidden="1" customHeight="1" x14ac:dyDescent="0.3">
      <c r="F383" s="53"/>
      <c r="AE383" s="20"/>
      <c r="AF383" s="20"/>
      <c r="AT383" s="20"/>
    </row>
    <row r="384" spans="6:46" s="12" customFormat="1" ht="15" hidden="1" customHeight="1" x14ac:dyDescent="0.3">
      <c r="F384" s="53"/>
      <c r="AE384" s="20"/>
      <c r="AF384" s="20"/>
      <c r="AT384" s="20"/>
    </row>
    <row r="385" spans="6:46" s="12" customFormat="1" ht="15" hidden="1" customHeight="1" x14ac:dyDescent="0.3">
      <c r="F385" s="53"/>
      <c r="AE385" s="20"/>
      <c r="AF385" s="20"/>
      <c r="AT385" s="20"/>
    </row>
    <row r="386" spans="6:46" s="12" customFormat="1" ht="15" hidden="1" customHeight="1" x14ac:dyDescent="0.3">
      <c r="F386" s="53"/>
      <c r="AE386" s="20"/>
      <c r="AF386" s="20"/>
      <c r="AT386" s="20"/>
    </row>
    <row r="387" spans="6:46" s="12" customFormat="1" ht="15" hidden="1" customHeight="1" x14ac:dyDescent="0.3">
      <c r="F387" s="53"/>
      <c r="AE387" s="20"/>
      <c r="AF387" s="20"/>
      <c r="AT387" s="20"/>
    </row>
    <row r="388" spans="6:46" s="12" customFormat="1" ht="15" hidden="1" customHeight="1" x14ac:dyDescent="0.3">
      <c r="F388" s="53"/>
      <c r="AE388" s="20"/>
      <c r="AF388" s="20"/>
      <c r="AT388" s="20"/>
    </row>
    <row r="389" spans="6:46" s="12" customFormat="1" ht="15" hidden="1" customHeight="1" x14ac:dyDescent="0.3">
      <c r="F389" s="53"/>
      <c r="AE389" s="20"/>
      <c r="AF389" s="20"/>
      <c r="AT389" s="20"/>
    </row>
    <row r="390" spans="6:46" s="12" customFormat="1" ht="15" hidden="1" customHeight="1" x14ac:dyDescent="0.3">
      <c r="F390" s="53"/>
      <c r="AE390" s="20"/>
      <c r="AF390" s="20"/>
      <c r="AT390" s="20"/>
    </row>
    <row r="391" spans="6:46" s="12" customFormat="1" ht="15" hidden="1" customHeight="1" x14ac:dyDescent="0.3">
      <c r="F391" s="53"/>
      <c r="AE391" s="20"/>
      <c r="AF391" s="20"/>
      <c r="AT391" s="20"/>
    </row>
    <row r="392" spans="6:46" s="12" customFormat="1" ht="15" hidden="1" customHeight="1" x14ac:dyDescent="0.3">
      <c r="F392" s="53"/>
      <c r="AE392" s="20"/>
      <c r="AF392" s="20"/>
      <c r="AT392" s="20"/>
    </row>
    <row r="393" spans="6:46" s="12" customFormat="1" ht="15" hidden="1" customHeight="1" x14ac:dyDescent="0.3">
      <c r="F393" s="53"/>
      <c r="AE393" s="20"/>
      <c r="AF393" s="20"/>
      <c r="AT393" s="20"/>
    </row>
    <row r="394" spans="6:46" s="12" customFormat="1" ht="15" hidden="1" customHeight="1" x14ac:dyDescent="0.3">
      <c r="F394" s="53"/>
      <c r="AE394" s="20"/>
      <c r="AF394" s="20"/>
      <c r="AT394" s="20"/>
    </row>
    <row r="395" spans="6:46" s="12" customFormat="1" ht="15" hidden="1" customHeight="1" x14ac:dyDescent="0.3">
      <c r="F395" s="53"/>
      <c r="AE395" s="20"/>
      <c r="AF395" s="20"/>
      <c r="AT395" s="20"/>
    </row>
    <row r="396" spans="6:46" s="12" customFormat="1" ht="15" hidden="1" customHeight="1" x14ac:dyDescent="0.3">
      <c r="F396" s="53"/>
      <c r="AE396" s="20"/>
      <c r="AF396" s="20"/>
      <c r="AT396" s="20"/>
    </row>
    <row r="397" spans="6:46" s="12" customFormat="1" ht="15" hidden="1" customHeight="1" x14ac:dyDescent="0.3">
      <c r="F397" s="53"/>
      <c r="AE397" s="20"/>
      <c r="AF397" s="20"/>
      <c r="AT397" s="20"/>
    </row>
    <row r="398" spans="6:46" s="12" customFormat="1" ht="15" hidden="1" customHeight="1" x14ac:dyDescent="0.3">
      <c r="F398" s="53"/>
      <c r="AE398" s="20"/>
      <c r="AF398" s="20"/>
      <c r="AT398" s="20"/>
    </row>
    <row r="399" spans="6:46" s="12" customFormat="1" ht="15" hidden="1" customHeight="1" x14ac:dyDescent="0.3">
      <c r="F399" s="53"/>
      <c r="AE399" s="20"/>
      <c r="AF399" s="20"/>
      <c r="AT399" s="20"/>
    </row>
    <row r="400" spans="6:46" s="12" customFormat="1" ht="15" hidden="1" customHeight="1" x14ac:dyDescent="0.3">
      <c r="F400" s="53"/>
      <c r="AE400" s="20"/>
      <c r="AF400" s="20"/>
      <c r="AT400" s="20"/>
    </row>
    <row r="401" spans="6:46" s="12" customFormat="1" ht="15" hidden="1" customHeight="1" x14ac:dyDescent="0.3">
      <c r="F401" s="53"/>
      <c r="AE401" s="20"/>
      <c r="AF401" s="20"/>
      <c r="AT401" s="20"/>
    </row>
    <row r="402" spans="6:46" s="12" customFormat="1" ht="15" hidden="1" customHeight="1" x14ac:dyDescent="0.3">
      <c r="F402" s="53"/>
      <c r="AE402" s="20"/>
      <c r="AF402" s="20"/>
      <c r="AT402" s="20"/>
    </row>
    <row r="403" spans="6:46" s="12" customFormat="1" ht="15" hidden="1" customHeight="1" x14ac:dyDescent="0.3">
      <c r="F403" s="53"/>
      <c r="AE403" s="20"/>
      <c r="AF403" s="20"/>
      <c r="AT403" s="20"/>
    </row>
    <row r="404" spans="6:46" s="12" customFormat="1" ht="15" hidden="1" customHeight="1" x14ac:dyDescent="0.3">
      <c r="F404" s="53"/>
      <c r="AE404" s="20"/>
      <c r="AF404" s="20"/>
      <c r="AT404" s="20"/>
    </row>
    <row r="405" spans="6:46" s="12" customFormat="1" ht="15" hidden="1" customHeight="1" x14ac:dyDescent="0.3">
      <c r="F405" s="53"/>
      <c r="AE405" s="20"/>
      <c r="AF405" s="20"/>
      <c r="AT405" s="20"/>
    </row>
    <row r="406" spans="6:46" s="12" customFormat="1" ht="15" hidden="1" customHeight="1" x14ac:dyDescent="0.3">
      <c r="F406" s="53"/>
      <c r="AE406" s="20"/>
      <c r="AF406" s="20"/>
      <c r="AT406" s="20"/>
    </row>
    <row r="407" spans="6:46" s="12" customFormat="1" ht="15" hidden="1" customHeight="1" x14ac:dyDescent="0.3">
      <c r="F407" s="53"/>
      <c r="AE407" s="20"/>
      <c r="AF407" s="20"/>
      <c r="AT407" s="20"/>
    </row>
    <row r="408" spans="6:46" s="12" customFormat="1" ht="15" hidden="1" customHeight="1" x14ac:dyDescent="0.3">
      <c r="F408" s="53"/>
      <c r="AE408" s="20"/>
      <c r="AF408" s="20"/>
      <c r="AT408" s="20"/>
    </row>
    <row r="409" spans="6:46" s="12" customFormat="1" ht="15" hidden="1" customHeight="1" x14ac:dyDescent="0.3">
      <c r="F409" s="53"/>
      <c r="AE409" s="20"/>
      <c r="AF409" s="20"/>
      <c r="AT409" s="20"/>
    </row>
    <row r="410" spans="6:46" s="12" customFormat="1" ht="15" hidden="1" customHeight="1" x14ac:dyDescent="0.3">
      <c r="F410" s="53"/>
      <c r="AE410" s="20"/>
      <c r="AF410" s="20"/>
      <c r="AT410" s="20"/>
    </row>
    <row r="411" spans="6:46" s="12" customFormat="1" ht="15" hidden="1" customHeight="1" x14ac:dyDescent="0.3">
      <c r="F411" s="53"/>
      <c r="AE411" s="20"/>
      <c r="AF411" s="20"/>
      <c r="AT411" s="20"/>
    </row>
    <row r="412" spans="6:46" s="12" customFormat="1" ht="15" hidden="1" customHeight="1" x14ac:dyDescent="0.3">
      <c r="F412" s="53"/>
      <c r="AE412" s="20"/>
      <c r="AF412" s="20"/>
      <c r="AT412" s="20"/>
    </row>
    <row r="413" spans="6:46" s="12" customFormat="1" ht="15" hidden="1" customHeight="1" x14ac:dyDescent="0.3">
      <c r="F413" s="53"/>
      <c r="AE413" s="20"/>
      <c r="AF413" s="20"/>
      <c r="AT413" s="20"/>
    </row>
    <row r="414" spans="6:46" s="12" customFormat="1" ht="15" hidden="1" customHeight="1" x14ac:dyDescent="0.3">
      <c r="F414" s="53"/>
      <c r="AE414" s="20"/>
      <c r="AF414" s="20"/>
      <c r="AT414" s="20"/>
    </row>
    <row r="415" spans="6:46" s="12" customFormat="1" ht="15" hidden="1" customHeight="1" x14ac:dyDescent="0.3">
      <c r="F415" s="53"/>
      <c r="AE415" s="20"/>
      <c r="AF415" s="20"/>
      <c r="AT415" s="20"/>
    </row>
    <row r="416" spans="6:46" s="12" customFormat="1" ht="15" hidden="1" customHeight="1" x14ac:dyDescent="0.3">
      <c r="F416" s="53"/>
      <c r="AE416" s="20"/>
      <c r="AF416" s="20"/>
      <c r="AT416" s="20"/>
    </row>
    <row r="417" spans="6:46" s="12" customFormat="1" ht="15" hidden="1" customHeight="1" x14ac:dyDescent="0.3">
      <c r="F417" s="53"/>
      <c r="AE417" s="20"/>
      <c r="AF417" s="20"/>
      <c r="AT417" s="20"/>
    </row>
    <row r="418" spans="6:46" s="12" customFormat="1" ht="15" hidden="1" customHeight="1" x14ac:dyDescent="0.3">
      <c r="F418" s="53"/>
      <c r="AE418" s="20"/>
      <c r="AF418" s="20"/>
      <c r="AT418" s="20"/>
    </row>
    <row r="419" spans="6:46" s="12" customFormat="1" ht="15" hidden="1" customHeight="1" x14ac:dyDescent="0.3">
      <c r="F419" s="53"/>
      <c r="AE419" s="20"/>
      <c r="AF419" s="20"/>
      <c r="AT419" s="20"/>
    </row>
    <row r="420" spans="6:46" s="12" customFormat="1" ht="15" hidden="1" customHeight="1" x14ac:dyDescent="0.3">
      <c r="F420" s="53"/>
      <c r="AE420" s="20"/>
      <c r="AF420" s="20"/>
      <c r="AT420" s="20"/>
    </row>
    <row r="421" spans="6:46" s="12" customFormat="1" ht="15" hidden="1" customHeight="1" x14ac:dyDescent="0.3">
      <c r="F421" s="53"/>
      <c r="AE421" s="20"/>
      <c r="AF421" s="20"/>
      <c r="AT421" s="20"/>
    </row>
    <row r="422" spans="6:46" s="12" customFormat="1" ht="15" hidden="1" customHeight="1" x14ac:dyDescent="0.3">
      <c r="F422" s="53"/>
      <c r="AE422" s="20"/>
      <c r="AF422" s="20"/>
      <c r="AT422" s="20"/>
    </row>
    <row r="423" spans="6:46" s="12" customFormat="1" ht="15" hidden="1" customHeight="1" x14ac:dyDescent="0.3">
      <c r="F423" s="53"/>
      <c r="AE423" s="20"/>
      <c r="AF423" s="20"/>
      <c r="AT423" s="20"/>
    </row>
    <row r="424" spans="6:46" s="12" customFormat="1" ht="15" hidden="1" customHeight="1" x14ac:dyDescent="0.3">
      <c r="F424" s="53"/>
      <c r="AE424" s="20"/>
      <c r="AF424" s="20"/>
      <c r="AT424" s="20"/>
    </row>
    <row r="425" spans="6:46" s="12" customFormat="1" ht="15" hidden="1" customHeight="1" x14ac:dyDescent="0.3">
      <c r="F425" s="53"/>
      <c r="AE425" s="20"/>
      <c r="AF425" s="20"/>
      <c r="AT425" s="20"/>
    </row>
    <row r="426" spans="6:46" s="12" customFormat="1" ht="15" hidden="1" customHeight="1" x14ac:dyDescent="0.3">
      <c r="F426" s="53"/>
      <c r="AE426" s="20"/>
      <c r="AF426" s="20"/>
      <c r="AT426" s="20"/>
    </row>
    <row r="427" spans="6:46" s="12" customFormat="1" ht="15" hidden="1" customHeight="1" x14ac:dyDescent="0.3">
      <c r="F427" s="53"/>
      <c r="AE427" s="20"/>
      <c r="AF427" s="20"/>
      <c r="AT427" s="20"/>
    </row>
    <row r="428" spans="6:46" s="12" customFormat="1" ht="15" hidden="1" customHeight="1" x14ac:dyDescent="0.3">
      <c r="F428" s="53"/>
      <c r="AE428" s="20"/>
      <c r="AF428" s="20"/>
      <c r="AT428" s="20"/>
    </row>
    <row r="429" spans="6:46" s="12" customFormat="1" ht="15" hidden="1" customHeight="1" x14ac:dyDescent="0.3">
      <c r="F429" s="53"/>
      <c r="AE429" s="20"/>
      <c r="AF429" s="20"/>
      <c r="AT429" s="20"/>
    </row>
    <row r="430" spans="6:46" s="12" customFormat="1" ht="15" hidden="1" customHeight="1" x14ac:dyDescent="0.3">
      <c r="F430" s="53"/>
      <c r="AE430" s="20"/>
      <c r="AF430" s="20"/>
      <c r="AT430" s="20"/>
    </row>
    <row r="431" spans="6:46" s="12" customFormat="1" ht="15" hidden="1" customHeight="1" x14ac:dyDescent="0.3">
      <c r="F431" s="53"/>
      <c r="AE431" s="20"/>
      <c r="AF431" s="20"/>
      <c r="AT431" s="20"/>
    </row>
    <row r="432" spans="6:46" s="12" customFormat="1" ht="15" hidden="1" customHeight="1" x14ac:dyDescent="0.3">
      <c r="F432" s="53"/>
      <c r="AE432" s="20"/>
      <c r="AF432" s="20"/>
      <c r="AT432" s="20"/>
    </row>
    <row r="433" spans="6:46" s="12" customFormat="1" ht="15" hidden="1" customHeight="1" x14ac:dyDescent="0.3">
      <c r="F433" s="53"/>
      <c r="AE433" s="20"/>
      <c r="AF433" s="20"/>
      <c r="AT433" s="20"/>
    </row>
    <row r="434" spans="6:46" s="12" customFormat="1" ht="15" hidden="1" customHeight="1" x14ac:dyDescent="0.3">
      <c r="F434" s="53"/>
      <c r="AE434" s="20"/>
      <c r="AF434" s="20"/>
      <c r="AT434" s="20"/>
    </row>
    <row r="435" spans="6:46" s="12" customFormat="1" ht="15" hidden="1" customHeight="1" x14ac:dyDescent="0.3">
      <c r="F435" s="53"/>
      <c r="AE435" s="20"/>
      <c r="AF435" s="20"/>
      <c r="AT435" s="20"/>
    </row>
    <row r="436" spans="6:46" s="12" customFormat="1" ht="15" hidden="1" customHeight="1" x14ac:dyDescent="0.3">
      <c r="F436" s="53"/>
      <c r="AE436" s="20"/>
      <c r="AF436" s="20"/>
      <c r="AT436" s="20"/>
    </row>
    <row r="437" spans="6:46" s="12" customFormat="1" ht="15" hidden="1" customHeight="1" x14ac:dyDescent="0.3">
      <c r="F437" s="53"/>
      <c r="AE437" s="20"/>
      <c r="AF437" s="20"/>
      <c r="AT437" s="20"/>
    </row>
    <row r="438" spans="6:46" s="12" customFormat="1" ht="15" hidden="1" customHeight="1" x14ac:dyDescent="0.3">
      <c r="F438" s="53"/>
      <c r="AE438" s="20"/>
      <c r="AF438" s="20"/>
      <c r="AT438" s="20"/>
    </row>
    <row r="439" spans="6:46" s="12" customFormat="1" ht="15" hidden="1" customHeight="1" x14ac:dyDescent="0.3">
      <c r="F439" s="53"/>
      <c r="AE439" s="20"/>
      <c r="AF439" s="20"/>
      <c r="AT439" s="20"/>
    </row>
    <row r="440" spans="6:46" s="12" customFormat="1" ht="15" hidden="1" customHeight="1" x14ac:dyDescent="0.3">
      <c r="F440" s="53"/>
      <c r="AE440" s="20"/>
      <c r="AF440" s="20"/>
      <c r="AT440" s="20"/>
    </row>
    <row r="441" spans="6:46" s="12" customFormat="1" ht="15" hidden="1" customHeight="1" x14ac:dyDescent="0.3">
      <c r="F441" s="53"/>
      <c r="AE441" s="20"/>
      <c r="AF441" s="20"/>
      <c r="AT441" s="20"/>
    </row>
    <row r="442" spans="6:46" s="12" customFormat="1" ht="15" hidden="1" customHeight="1" x14ac:dyDescent="0.3">
      <c r="F442" s="53"/>
      <c r="AE442" s="20"/>
      <c r="AF442" s="20"/>
      <c r="AT442" s="20"/>
    </row>
    <row r="443" spans="6:46" s="12" customFormat="1" ht="15" hidden="1" customHeight="1" x14ac:dyDescent="0.3">
      <c r="F443" s="53"/>
      <c r="AE443" s="20"/>
      <c r="AF443" s="20"/>
      <c r="AT443" s="20"/>
    </row>
    <row r="444" spans="6:46" s="12" customFormat="1" ht="15" hidden="1" customHeight="1" x14ac:dyDescent="0.3">
      <c r="F444" s="53"/>
      <c r="AE444" s="20"/>
      <c r="AF444" s="20"/>
      <c r="AT444" s="20"/>
    </row>
    <row r="445" spans="6:46" s="12" customFormat="1" ht="15" hidden="1" customHeight="1" x14ac:dyDescent="0.3">
      <c r="F445" s="53"/>
      <c r="AE445" s="20"/>
      <c r="AF445" s="20"/>
      <c r="AT445" s="20"/>
    </row>
    <row r="446" spans="6:46" s="12" customFormat="1" ht="15" hidden="1" customHeight="1" x14ac:dyDescent="0.3">
      <c r="F446" s="53"/>
      <c r="AE446" s="20"/>
      <c r="AF446" s="20"/>
      <c r="AT446" s="20"/>
    </row>
    <row r="447" spans="6:46" s="12" customFormat="1" ht="15" hidden="1" customHeight="1" x14ac:dyDescent="0.3">
      <c r="F447" s="53"/>
      <c r="AE447" s="20"/>
      <c r="AF447" s="20"/>
      <c r="AT447" s="20"/>
    </row>
    <row r="448" spans="6:46" s="12" customFormat="1" ht="15" hidden="1" customHeight="1" x14ac:dyDescent="0.3">
      <c r="F448" s="53"/>
      <c r="AE448" s="20"/>
      <c r="AF448" s="20"/>
      <c r="AT448" s="20"/>
    </row>
    <row r="449" spans="6:46" s="12" customFormat="1" ht="15" hidden="1" customHeight="1" x14ac:dyDescent="0.3">
      <c r="F449" s="53"/>
      <c r="AE449" s="20"/>
      <c r="AF449" s="20"/>
      <c r="AT449" s="20"/>
    </row>
    <row r="450" spans="6:46" s="12" customFormat="1" ht="15" hidden="1" customHeight="1" x14ac:dyDescent="0.3">
      <c r="F450" s="53"/>
      <c r="AE450" s="20"/>
      <c r="AF450" s="20"/>
      <c r="AT450" s="20"/>
    </row>
    <row r="451" spans="6:46" s="12" customFormat="1" ht="15" hidden="1" customHeight="1" x14ac:dyDescent="0.3">
      <c r="F451" s="53"/>
      <c r="AE451" s="20"/>
      <c r="AF451" s="20"/>
      <c r="AT451" s="20"/>
    </row>
    <row r="452" spans="6:46" s="12" customFormat="1" ht="15" hidden="1" customHeight="1" x14ac:dyDescent="0.3">
      <c r="F452" s="53"/>
      <c r="AE452" s="20"/>
      <c r="AF452" s="20"/>
      <c r="AT452" s="20"/>
    </row>
    <row r="453" spans="6:46" s="12" customFormat="1" ht="15" hidden="1" customHeight="1" x14ac:dyDescent="0.3">
      <c r="F453" s="53"/>
      <c r="AE453" s="20"/>
      <c r="AF453" s="20"/>
      <c r="AT453" s="20"/>
    </row>
    <row r="454" spans="6:46" s="12" customFormat="1" ht="15" hidden="1" customHeight="1" x14ac:dyDescent="0.3">
      <c r="F454" s="53"/>
      <c r="AE454" s="20"/>
      <c r="AF454" s="20"/>
      <c r="AT454" s="20"/>
    </row>
    <row r="455" spans="6:46" s="12" customFormat="1" ht="15" hidden="1" customHeight="1" x14ac:dyDescent="0.3">
      <c r="F455" s="53"/>
      <c r="AE455" s="20"/>
      <c r="AF455" s="20"/>
      <c r="AT455" s="20"/>
    </row>
    <row r="456" spans="6:46" s="12" customFormat="1" ht="15" hidden="1" customHeight="1" x14ac:dyDescent="0.3">
      <c r="F456" s="53"/>
      <c r="AE456" s="20"/>
      <c r="AF456" s="20"/>
      <c r="AT456" s="20"/>
    </row>
    <row r="457" spans="6:46" s="12" customFormat="1" ht="15" hidden="1" customHeight="1" x14ac:dyDescent="0.3">
      <c r="F457" s="53"/>
      <c r="AE457" s="20"/>
      <c r="AF457" s="20"/>
      <c r="AT457" s="20"/>
    </row>
    <row r="458" spans="6:46" s="12" customFormat="1" ht="15" hidden="1" customHeight="1" x14ac:dyDescent="0.3">
      <c r="F458" s="53"/>
      <c r="AE458" s="20"/>
      <c r="AF458" s="20"/>
      <c r="AT458" s="20"/>
    </row>
    <row r="459" spans="6:46" s="12" customFormat="1" ht="15" hidden="1" customHeight="1" x14ac:dyDescent="0.3">
      <c r="F459" s="53"/>
      <c r="AE459" s="20"/>
      <c r="AF459" s="20"/>
      <c r="AT459" s="20"/>
    </row>
    <row r="460" spans="6:46" s="12" customFormat="1" ht="15" hidden="1" customHeight="1" x14ac:dyDescent="0.3">
      <c r="F460" s="53"/>
      <c r="AE460" s="20"/>
      <c r="AF460" s="20"/>
      <c r="AT460" s="20"/>
    </row>
    <row r="461" spans="6:46" s="12" customFormat="1" ht="15" hidden="1" customHeight="1" x14ac:dyDescent="0.3">
      <c r="F461" s="53"/>
      <c r="AE461" s="20"/>
      <c r="AF461" s="20"/>
      <c r="AT461" s="20"/>
    </row>
    <row r="462" spans="6:46" s="12" customFormat="1" ht="15" hidden="1" customHeight="1" x14ac:dyDescent="0.3">
      <c r="F462" s="53"/>
      <c r="AE462" s="20"/>
      <c r="AF462" s="20"/>
      <c r="AT462" s="20"/>
    </row>
    <row r="463" spans="6:46" s="12" customFormat="1" ht="15" hidden="1" customHeight="1" x14ac:dyDescent="0.3">
      <c r="F463" s="53"/>
      <c r="AE463" s="20"/>
      <c r="AF463" s="20"/>
      <c r="AT463" s="20"/>
    </row>
    <row r="464" spans="6:46" s="12" customFormat="1" ht="15" hidden="1" customHeight="1" x14ac:dyDescent="0.3">
      <c r="F464" s="53"/>
      <c r="AE464" s="20"/>
      <c r="AF464" s="20"/>
      <c r="AT464" s="20"/>
    </row>
    <row r="465" spans="6:46" s="12" customFormat="1" ht="15" hidden="1" customHeight="1" x14ac:dyDescent="0.3">
      <c r="F465" s="53"/>
      <c r="AE465" s="20"/>
      <c r="AF465" s="20"/>
      <c r="AT465" s="20"/>
    </row>
    <row r="466" spans="6:46" s="12" customFormat="1" ht="15" hidden="1" customHeight="1" x14ac:dyDescent="0.3">
      <c r="F466" s="53"/>
      <c r="AE466" s="20"/>
      <c r="AF466" s="20"/>
      <c r="AT466" s="20"/>
    </row>
    <row r="467" spans="6:46" s="12" customFormat="1" ht="15" hidden="1" customHeight="1" x14ac:dyDescent="0.3">
      <c r="F467" s="53"/>
      <c r="AE467" s="20"/>
      <c r="AF467" s="20"/>
      <c r="AT467" s="20"/>
    </row>
    <row r="468" spans="6:46" s="12" customFormat="1" ht="15" hidden="1" customHeight="1" x14ac:dyDescent="0.3">
      <c r="F468" s="53"/>
      <c r="AE468" s="20"/>
      <c r="AF468" s="20"/>
      <c r="AT468" s="20"/>
    </row>
    <row r="469" spans="6:46" s="12" customFormat="1" ht="15" hidden="1" customHeight="1" x14ac:dyDescent="0.3">
      <c r="F469" s="53"/>
      <c r="AE469" s="20"/>
      <c r="AF469" s="20"/>
      <c r="AT469" s="20"/>
    </row>
    <row r="470" spans="6:46" s="12" customFormat="1" ht="15" hidden="1" customHeight="1" x14ac:dyDescent="0.3">
      <c r="F470" s="53"/>
      <c r="AE470" s="20"/>
      <c r="AF470" s="20"/>
      <c r="AT470" s="20"/>
    </row>
    <row r="471" spans="6:46" s="12" customFormat="1" ht="15" hidden="1" customHeight="1" x14ac:dyDescent="0.3">
      <c r="F471" s="53"/>
      <c r="AE471" s="20"/>
      <c r="AF471" s="20"/>
      <c r="AT471" s="20"/>
    </row>
    <row r="472" spans="6:46" s="12" customFormat="1" ht="15" hidden="1" customHeight="1" x14ac:dyDescent="0.3">
      <c r="F472" s="53"/>
      <c r="AE472" s="20"/>
      <c r="AF472" s="20"/>
      <c r="AT472" s="20"/>
    </row>
    <row r="473" spans="6:46" s="12" customFormat="1" ht="15" hidden="1" customHeight="1" x14ac:dyDescent="0.3">
      <c r="F473" s="53"/>
      <c r="AE473" s="20"/>
      <c r="AF473" s="20"/>
      <c r="AT473" s="20"/>
    </row>
    <row r="474" spans="6:46" s="12" customFormat="1" ht="15" hidden="1" customHeight="1" x14ac:dyDescent="0.3">
      <c r="F474" s="53"/>
      <c r="AE474" s="20"/>
      <c r="AF474" s="20"/>
      <c r="AT474" s="20"/>
    </row>
    <row r="475" spans="6:46" s="12" customFormat="1" ht="15" hidden="1" customHeight="1" x14ac:dyDescent="0.3">
      <c r="F475" s="53"/>
      <c r="AE475" s="20"/>
      <c r="AF475" s="20"/>
      <c r="AT475" s="20"/>
    </row>
    <row r="476" spans="6:46" s="12" customFormat="1" ht="15" hidden="1" customHeight="1" x14ac:dyDescent="0.3">
      <c r="F476" s="53"/>
      <c r="AE476" s="20"/>
      <c r="AF476" s="20"/>
      <c r="AT476" s="20"/>
    </row>
    <row r="477" spans="6:46" s="12" customFormat="1" ht="15" hidden="1" customHeight="1" x14ac:dyDescent="0.3">
      <c r="F477" s="53"/>
      <c r="AE477" s="20"/>
      <c r="AF477" s="20"/>
      <c r="AT477" s="20"/>
    </row>
    <row r="478" spans="6:46" s="12" customFormat="1" ht="15" hidden="1" customHeight="1" x14ac:dyDescent="0.3">
      <c r="F478" s="53"/>
      <c r="AE478" s="20"/>
      <c r="AF478" s="20"/>
      <c r="AT478" s="20"/>
    </row>
    <row r="479" spans="6:46" s="12" customFormat="1" ht="15" hidden="1" customHeight="1" x14ac:dyDescent="0.3">
      <c r="F479" s="53"/>
      <c r="AE479" s="20"/>
      <c r="AF479" s="20"/>
      <c r="AT479" s="20"/>
    </row>
    <row r="480" spans="6:46" s="12" customFormat="1" ht="15" hidden="1" customHeight="1" x14ac:dyDescent="0.3">
      <c r="F480" s="53"/>
      <c r="AE480" s="20"/>
      <c r="AF480" s="20"/>
      <c r="AT480" s="20"/>
    </row>
    <row r="481" spans="6:46" s="12" customFormat="1" ht="15" hidden="1" customHeight="1" x14ac:dyDescent="0.3">
      <c r="F481" s="53"/>
      <c r="AE481" s="20"/>
      <c r="AF481" s="20"/>
      <c r="AT481" s="20"/>
    </row>
    <row r="482" spans="6:46" s="12" customFormat="1" ht="15" hidden="1" customHeight="1" x14ac:dyDescent="0.3">
      <c r="F482" s="53"/>
      <c r="AE482" s="20"/>
      <c r="AF482" s="20"/>
      <c r="AT482" s="20"/>
    </row>
    <row r="483" spans="6:46" s="12" customFormat="1" ht="15" hidden="1" customHeight="1" x14ac:dyDescent="0.3">
      <c r="F483" s="53"/>
      <c r="AE483" s="20"/>
      <c r="AF483" s="20"/>
      <c r="AT483" s="20"/>
    </row>
    <row r="484" spans="6:46" s="12" customFormat="1" ht="15" hidden="1" customHeight="1" x14ac:dyDescent="0.3">
      <c r="F484" s="53"/>
      <c r="AE484" s="20"/>
      <c r="AF484" s="20"/>
      <c r="AT484" s="20"/>
    </row>
    <row r="485" spans="6:46" s="12" customFormat="1" ht="15" hidden="1" customHeight="1" x14ac:dyDescent="0.3">
      <c r="F485" s="53"/>
      <c r="AE485" s="20"/>
      <c r="AF485" s="20"/>
      <c r="AT485" s="20"/>
    </row>
    <row r="486" spans="6:46" s="12" customFormat="1" ht="15" hidden="1" customHeight="1" x14ac:dyDescent="0.3">
      <c r="F486" s="53"/>
      <c r="AE486" s="20"/>
      <c r="AF486" s="20"/>
      <c r="AT486" s="20"/>
    </row>
    <row r="487" spans="6:46" s="12" customFormat="1" ht="15" hidden="1" customHeight="1" x14ac:dyDescent="0.3">
      <c r="F487" s="53"/>
      <c r="AE487" s="20"/>
      <c r="AF487" s="20"/>
      <c r="AT487" s="20"/>
    </row>
    <row r="488" spans="6:46" s="12" customFormat="1" ht="15" hidden="1" customHeight="1" x14ac:dyDescent="0.3">
      <c r="F488" s="53"/>
      <c r="AE488" s="20"/>
      <c r="AF488" s="20"/>
      <c r="AT488" s="20"/>
    </row>
    <row r="489" spans="6:46" s="12" customFormat="1" ht="15" hidden="1" customHeight="1" x14ac:dyDescent="0.3">
      <c r="F489" s="53"/>
      <c r="AE489" s="20"/>
      <c r="AF489" s="20"/>
      <c r="AT489" s="20"/>
    </row>
    <row r="490" spans="6:46" s="12" customFormat="1" ht="15" hidden="1" customHeight="1" x14ac:dyDescent="0.3">
      <c r="F490" s="53"/>
      <c r="AE490" s="20"/>
      <c r="AF490" s="20"/>
      <c r="AT490" s="20"/>
    </row>
    <row r="491" spans="6:46" s="12" customFormat="1" ht="15" hidden="1" customHeight="1" x14ac:dyDescent="0.3">
      <c r="F491" s="53"/>
      <c r="AE491" s="20"/>
      <c r="AF491" s="20"/>
      <c r="AT491" s="20"/>
    </row>
    <row r="492" spans="6:46" s="12" customFormat="1" ht="15" hidden="1" customHeight="1" x14ac:dyDescent="0.3">
      <c r="F492" s="53"/>
      <c r="AE492" s="20"/>
      <c r="AF492" s="20"/>
      <c r="AT492" s="20"/>
    </row>
    <row r="493" spans="6:46" s="12" customFormat="1" ht="15" hidden="1" customHeight="1" x14ac:dyDescent="0.3">
      <c r="F493" s="53"/>
      <c r="AE493" s="20"/>
      <c r="AF493" s="20"/>
      <c r="AT493" s="20"/>
    </row>
    <row r="494" spans="6:46" s="12" customFormat="1" ht="15" hidden="1" customHeight="1" x14ac:dyDescent="0.3">
      <c r="F494" s="53"/>
      <c r="AE494" s="20"/>
      <c r="AF494" s="20"/>
      <c r="AT494" s="20"/>
    </row>
    <row r="495" spans="6:46" s="12" customFormat="1" ht="15" hidden="1" customHeight="1" x14ac:dyDescent="0.3">
      <c r="F495" s="53"/>
      <c r="AE495" s="20"/>
      <c r="AF495" s="20"/>
      <c r="AT495" s="20"/>
    </row>
    <row r="496" spans="6:46" s="12" customFormat="1" ht="15" hidden="1" customHeight="1" x14ac:dyDescent="0.3">
      <c r="F496" s="53"/>
      <c r="AE496" s="20"/>
      <c r="AF496" s="20"/>
      <c r="AT496" s="20"/>
    </row>
    <row r="497" spans="6:46" s="12" customFormat="1" ht="15" hidden="1" customHeight="1" x14ac:dyDescent="0.3">
      <c r="F497" s="53"/>
      <c r="AE497" s="20"/>
      <c r="AF497" s="20"/>
      <c r="AT497" s="20"/>
    </row>
    <row r="498" spans="6:46" s="12" customFormat="1" ht="15" hidden="1" customHeight="1" x14ac:dyDescent="0.3">
      <c r="F498" s="53"/>
      <c r="AE498" s="20"/>
      <c r="AF498" s="20"/>
      <c r="AT498" s="20"/>
    </row>
    <row r="499" spans="6:46" s="12" customFormat="1" ht="15" hidden="1" customHeight="1" x14ac:dyDescent="0.3">
      <c r="F499" s="53"/>
      <c r="AE499" s="20"/>
      <c r="AF499" s="20"/>
      <c r="AT499" s="20"/>
    </row>
    <row r="500" spans="6:46" s="12" customFormat="1" ht="15" hidden="1" customHeight="1" x14ac:dyDescent="0.3">
      <c r="F500" s="53"/>
      <c r="AE500" s="20"/>
      <c r="AF500" s="20"/>
      <c r="AT500" s="20"/>
    </row>
    <row r="501" spans="6:46" s="12" customFormat="1" ht="15" hidden="1" customHeight="1" x14ac:dyDescent="0.3">
      <c r="F501" s="53"/>
      <c r="AE501" s="20"/>
      <c r="AF501" s="20"/>
      <c r="AT501" s="20"/>
    </row>
    <row r="502" spans="6:46" s="12" customFormat="1" ht="15" hidden="1" customHeight="1" x14ac:dyDescent="0.3">
      <c r="F502" s="53"/>
      <c r="AE502" s="20"/>
      <c r="AF502" s="20"/>
      <c r="AT502" s="20"/>
    </row>
    <row r="503" spans="6:46" s="12" customFormat="1" ht="15" hidden="1" customHeight="1" x14ac:dyDescent="0.3">
      <c r="F503" s="53"/>
      <c r="AE503" s="20"/>
      <c r="AF503" s="20"/>
      <c r="AT503" s="20"/>
    </row>
    <row r="504" spans="6:46" s="12" customFormat="1" ht="15" hidden="1" customHeight="1" x14ac:dyDescent="0.3">
      <c r="F504" s="53"/>
      <c r="AE504" s="20"/>
      <c r="AF504" s="20"/>
      <c r="AT504" s="20"/>
    </row>
    <row r="505" spans="6:46" s="12" customFormat="1" ht="15" hidden="1" customHeight="1" x14ac:dyDescent="0.3">
      <c r="F505" s="53"/>
      <c r="AE505" s="20"/>
      <c r="AF505" s="20"/>
      <c r="AT505" s="20"/>
    </row>
    <row r="506" spans="6:46" s="12" customFormat="1" ht="15" hidden="1" customHeight="1" x14ac:dyDescent="0.3">
      <c r="F506" s="53"/>
      <c r="AE506" s="20"/>
      <c r="AF506" s="20"/>
      <c r="AT506" s="20"/>
    </row>
    <row r="507" spans="6:46" s="12" customFormat="1" ht="15" hidden="1" customHeight="1" x14ac:dyDescent="0.3">
      <c r="F507" s="53"/>
      <c r="AE507" s="20"/>
      <c r="AF507" s="20"/>
      <c r="AT507" s="20"/>
    </row>
    <row r="508" spans="6:46" s="12" customFormat="1" ht="15" hidden="1" customHeight="1" x14ac:dyDescent="0.3">
      <c r="F508" s="53"/>
      <c r="AE508" s="20"/>
      <c r="AF508" s="20"/>
      <c r="AT508" s="20"/>
    </row>
    <row r="509" spans="6:46" s="12" customFormat="1" ht="15" hidden="1" customHeight="1" x14ac:dyDescent="0.3">
      <c r="F509" s="53"/>
      <c r="AE509" s="20"/>
      <c r="AF509" s="20"/>
      <c r="AT509" s="20"/>
    </row>
    <row r="510" spans="6:46" s="12" customFormat="1" ht="15" hidden="1" customHeight="1" x14ac:dyDescent="0.3">
      <c r="F510" s="53"/>
      <c r="AE510" s="20"/>
      <c r="AF510" s="20"/>
      <c r="AT510" s="20"/>
    </row>
    <row r="511" spans="6:46" s="12" customFormat="1" ht="15" hidden="1" customHeight="1" x14ac:dyDescent="0.3">
      <c r="F511" s="53"/>
      <c r="AE511" s="20"/>
      <c r="AF511" s="20"/>
      <c r="AT511" s="20"/>
    </row>
    <row r="512" spans="6:46" s="12" customFormat="1" ht="15" hidden="1" customHeight="1" x14ac:dyDescent="0.3">
      <c r="F512" s="53"/>
      <c r="AE512" s="20"/>
      <c r="AF512" s="20"/>
      <c r="AT512" s="20"/>
    </row>
    <row r="513" spans="6:46" s="12" customFormat="1" ht="15" hidden="1" customHeight="1" x14ac:dyDescent="0.3">
      <c r="F513" s="53"/>
      <c r="AE513" s="20"/>
      <c r="AF513" s="20"/>
      <c r="AT513" s="20"/>
    </row>
    <row r="514" spans="6:46" s="12" customFormat="1" ht="15" hidden="1" customHeight="1" x14ac:dyDescent="0.3">
      <c r="F514" s="53"/>
      <c r="AE514" s="20"/>
      <c r="AF514" s="20"/>
      <c r="AT514" s="20"/>
    </row>
    <row r="515" spans="6:46" s="12" customFormat="1" ht="15" hidden="1" customHeight="1" x14ac:dyDescent="0.3">
      <c r="F515" s="53"/>
      <c r="AE515" s="20"/>
      <c r="AF515" s="20"/>
      <c r="AT515" s="20"/>
    </row>
    <row r="516" spans="6:46" s="12" customFormat="1" ht="15" hidden="1" customHeight="1" x14ac:dyDescent="0.3">
      <c r="F516" s="53"/>
      <c r="AE516" s="20"/>
      <c r="AF516" s="20"/>
      <c r="AT516" s="20"/>
    </row>
    <row r="517" spans="6:46" s="12" customFormat="1" ht="15" hidden="1" customHeight="1" x14ac:dyDescent="0.3">
      <c r="F517" s="53"/>
      <c r="AE517" s="20"/>
      <c r="AF517" s="20"/>
      <c r="AT517" s="20"/>
    </row>
    <row r="518" spans="6:46" s="12" customFormat="1" ht="15" hidden="1" customHeight="1" x14ac:dyDescent="0.3">
      <c r="F518" s="53"/>
      <c r="AE518" s="20"/>
      <c r="AF518" s="20"/>
      <c r="AT518" s="20"/>
    </row>
    <row r="519" spans="6:46" s="12" customFormat="1" ht="15" hidden="1" customHeight="1" x14ac:dyDescent="0.3">
      <c r="F519" s="53"/>
      <c r="AE519" s="20"/>
      <c r="AF519" s="20"/>
      <c r="AT519" s="20"/>
    </row>
    <row r="520" spans="6:46" s="12" customFormat="1" ht="15" hidden="1" customHeight="1" x14ac:dyDescent="0.3">
      <c r="F520" s="53"/>
      <c r="AE520" s="20"/>
      <c r="AF520" s="20"/>
      <c r="AT520" s="20"/>
    </row>
    <row r="521" spans="6:46" s="12" customFormat="1" ht="15" hidden="1" customHeight="1" x14ac:dyDescent="0.3">
      <c r="F521" s="53"/>
      <c r="AE521" s="20"/>
      <c r="AF521" s="20"/>
      <c r="AT521" s="20"/>
    </row>
    <row r="522" spans="6:46" s="12" customFormat="1" ht="15" hidden="1" customHeight="1" x14ac:dyDescent="0.3">
      <c r="F522" s="53"/>
      <c r="AE522" s="20"/>
      <c r="AF522" s="20"/>
      <c r="AT522" s="20"/>
    </row>
    <row r="523" spans="6:46" s="12" customFormat="1" ht="15" hidden="1" customHeight="1" x14ac:dyDescent="0.3">
      <c r="F523" s="53"/>
      <c r="AE523" s="20"/>
      <c r="AF523" s="20"/>
      <c r="AT523" s="20"/>
    </row>
    <row r="524" spans="6:46" s="12" customFormat="1" ht="15" hidden="1" customHeight="1" x14ac:dyDescent="0.3">
      <c r="F524" s="53"/>
      <c r="AE524" s="20"/>
      <c r="AF524" s="20"/>
      <c r="AT524" s="20"/>
    </row>
    <row r="525" spans="6:46" s="12" customFormat="1" ht="15" hidden="1" customHeight="1" x14ac:dyDescent="0.3">
      <c r="F525" s="53"/>
      <c r="AE525" s="20"/>
      <c r="AF525" s="20"/>
      <c r="AT525" s="20"/>
    </row>
    <row r="526" spans="6:46" s="12" customFormat="1" ht="15" hidden="1" customHeight="1" x14ac:dyDescent="0.3">
      <c r="F526" s="53"/>
      <c r="AE526" s="20"/>
      <c r="AF526" s="20"/>
      <c r="AT526" s="20"/>
    </row>
    <row r="527" spans="6:46" s="12" customFormat="1" ht="15" hidden="1" customHeight="1" x14ac:dyDescent="0.3">
      <c r="F527" s="53"/>
      <c r="AE527" s="20"/>
      <c r="AF527" s="20"/>
      <c r="AT527" s="20"/>
    </row>
    <row r="528" spans="6:46" s="12" customFormat="1" ht="15" hidden="1" customHeight="1" x14ac:dyDescent="0.3">
      <c r="F528" s="53"/>
      <c r="AE528" s="20"/>
      <c r="AF528" s="20"/>
      <c r="AT528" s="20"/>
    </row>
    <row r="529" spans="6:46" s="12" customFormat="1" ht="15" hidden="1" customHeight="1" x14ac:dyDescent="0.3">
      <c r="F529" s="53"/>
      <c r="AE529" s="20"/>
      <c r="AF529" s="20"/>
      <c r="AT529" s="20"/>
    </row>
    <row r="530" spans="6:46" s="12" customFormat="1" ht="15" hidden="1" customHeight="1" x14ac:dyDescent="0.3">
      <c r="F530" s="53"/>
      <c r="AE530" s="20"/>
      <c r="AF530" s="20"/>
      <c r="AT530" s="20"/>
    </row>
    <row r="531" spans="6:46" s="12" customFormat="1" ht="15" hidden="1" customHeight="1" x14ac:dyDescent="0.3">
      <c r="F531" s="53"/>
      <c r="AE531" s="20"/>
      <c r="AF531" s="20"/>
      <c r="AT531" s="20"/>
    </row>
    <row r="532" spans="6:46" s="12" customFormat="1" ht="15" hidden="1" customHeight="1" x14ac:dyDescent="0.3">
      <c r="F532" s="53"/>
      <c r="AE532" s="20"/>
      <c r="AF532" s="20"/>
      <c r="AT532" s="20"/>
    </row>
    <row r="533" spans="6:46" s="12" customFormat="1" ht="15" hidden="1" customHeight="1" x14ac:dyDescent="0.3">
      <c r="F533" s="53"/>
      <c r="AE533" s="20"/>
      <c r="AF533" s="20"/>
      <c r="AT533" s="20"/>
    </row>
    <row r="534" spans="6:46" s="12" customFormat="1" ht="15" hidden="1" customHeight="1" x14ac:dyDescent="0.3">
      <c r="F534" s="53"/>
      <c r="AE534" s="20"/>
      <c r="AF534" s="20"/>
      <c r="AT534" s="20"/>
    </row>
    <row r="535" spans="6:46" s="12" customFormat="1" ht="15" hidden="1" customHeight="1" x14ac:dyDescent="0.3">
      <c r="F535" s="53"/>
      <c r="AE535" s="20"/>
      <c r="AF535" s="20"/>
      <c r="AT535" s="20"/>
    </row>
    <row r="536" spans="6:46" s="12" customFormat="1" ht="15" hidden="1" customHeight="1" x14ac:dyDescent="0.3">
      <c r="F536" s="53"/>
      <c r="AE536" s="20"/>
      <c r="AF536" s="20"/>
      <c r="AT536" s="20"/>
    </row>
    <row r="537" spans="6:46" s="12" customFormat="1" ht="15" hidden="1" customHeight="1" x14ac:dyDescent="0.3">
      <c r="F537" s="53"/>
      <c r="AE537" s="20"/>
      <c r="AF537" s="20"/>
      <c r="AT537" s="20"/>
    </row>
    <row r="538" spans="6:46" s="12" customFormat="1" ht="15" hidden="1" customHeight="1" x14ac:dyDescent="0.3">
      <c r="F538" s="53"/>
      <c r="AE538" s="20"/>
      <c r="AF538" s="20"/>
      <c r="AT538" s="20"/>
    </row>
    <row r="539" spans="6:46" s="12" customFormat="1" ht="15" hidden="1" customHeight="1" x14ac:dyDescent="0.3">
      <c r="F539" s="53"/>
      <c r="AE539" s="20"/>
      <c r="AF539" s="20"/>
      <c r="AT539" s="20"/>
    </row>
    <row r="540" spans="6:46" s="12" customFormat="1" ht="15" hidden="1" customHeight="1" x14ac:dyDescent="0.3">
      <c r="F540" s="53"/>
      <c r="AE540" s="20"/>
      <c r="AF540" s="20"/>
      <c r="AT540" s="20"/>
    </row>
    <row r="541" spans="6:46" s="12" customFormat="1" ht="15" hidden="1" customHeight="1" x14ac:dyDescent="0.3">
      <c r="F541" s="53"/>
      <c r="AE541" s="20"/>
      <c r="AF541" s="20"/>
      <c r="AT541" s="20"/>
    </row>
    <row r="542" spans="6:46" s="12" customFormat="1" ht="15" hidden="1" customHeight="1" x14ac:dyDescent="0.3">
      <c r="F542" s="53"/>
      <c r="AE542" s="20"/>
      <c r="AF542" s="20"/>
      <c r="AT542" s="20"/>
    </row>
    <row r="543" spans="6:46" s="12" customFormat="1" ht="15" hidden="1" customHeight="1" x14ac:dyDescent="0.3">
      <c r="F543" s="53"/>
      <c r="AE543" s="20"/>
      <c r="AF543" s="20"/>
      <c r="AT543" s="20"/>
    </row>
    <row r="544" spans="6:46" s="12" customFormat="1" ht="15" hidden="1" customHeight="1" x14ac:dyDescent="0.3">
      <c r="F544" s="53"/>
      <c r="AE544" s="20"/>
      <c r="AF544" s="20"/>
      <c r="AT544" s="20"/>
    </row>
    <row r="545" spans="6:46" s="12" customFormat="1" ht="15" hidden="1" customHeight="1" x14ac:dyDescent="0.3">
      <c r="F545" s="53"/>
      <c r="AE545" s="20"/>
      <c r="AF545" s="20"/>
      <c r="AT545" s="20"/>
    </row>
    <row r="546" spans="6:46" s="12" customFormat="1" ht="15" hidden="1" customHeight="1" x14ac:dyDescent="0.3">
      <c r="F546" s="53"/>
      <c r="AE546" s="20"/>
      <c r="AF546" s="20"/>
      <c r="AT546" s="20"/>
    </row>
    <row r="547" spans="6:46" s="12" customFormat="1" ht="15" hidden="1" customHeight="1" x14ac:dyDescent="0.3">
      <c r="F547" s="53"/>
      <c r="AE547" s="20"/>
      <c r="AF547" s="20"/>
      <c r="AT547" s="20"/>
    </row>
    <row r="548" spans="6:46" s="12" customFormat="1" ht="15" hidden="1" customHeight="1" x14ac:dyDescent="0.3">
      <c r="F548" s="53"/>
      <c r="AE548" s="20"/>
      <c r="AF548" s="20"/>
      <c r="AT548" s="20"/>
    </row>
    <row r="549" spans="6:46" s="12" customFormat="1" ht="15" hidden="1" customHeight="1" x14ac:dyDescent="0.3">
      <c r="F549" s="53"/>
      <c r="AE549" s="20"/>
      <c r="AF549" s="20"/>
      <c r="AT549" s="20"/>
    </row>
    <row r="550" spans="6:46" s="12" customFormat="1" ht="15" hidden="1" customHeight="1" x14ac:dyDescent="0.3">
      <c r="F550" s="53"/>
      <c r="AE550" s="20"/>
      <c r="AF550" s="20"/>
      <c r="AT550" s="20"/>
    </row>
    <row r="551" spans="6:46" s="12" customFormat="1" ht="15" hidden="1" customHeight="1" x14ac:dyDescent="0.3">
      <c r="F551" s="53"/>
      <c r="AE551" s="20"/>
      <c r="AF551" s="20"/>
      <c r="AT551" s="20"/>
    </row>
    <row r="552" spans="6:46" s="12" customFormat="1" ht="15" hidden="1" customHeight="1" x14ac:dyDescent="0.3">
      <c r="F552" s="53"/>
      <c r="AE552" s="20"/>
      <c r="AF552" s="20"/>
      <c r="AT552" s="20"/>
    </row>
    <row r="553" spans="6:46" s="12" customFormat="1" ht="15" hidden="1" customHeight="1" x14ac:dyDescent="0.3">
      <c r="F553" s="53"/>
      <c r="AE553" s="20"/>
      <c r="AF553" s="20"/>
      <c r="AT553" s="20"/>
    </row>
    <row r="554" spans="6:46" s="12" customFormat="1" ht="15" hidden="1" customHeight="1" x14ac:dyDescent="0.3">
      <c r="F554" s="53"/>
      <c r="AE554" s="20"/>
      <c r="AF554" s="20"/>
      <c r="AT554" s="20"/>
    </row>
    <row r="555" spans="6:46" s="12" customFormat="1" ht="15" hidden="1" customHeight="1" x14ac:dyDescent="0.3">
      <c r="F555" s="53"/>
      <c r="AE555" s="20"/>
      <c r="AF555" s="20"/>
      <c r="AT555" s="20"/>
    </row>
    <row r="556" spans="6:46" s="12" customFormat="1" ht="15" hidden="1" customHeight="1" x14ac:dyDescent="0.3">
      <c r="F556" s="53"/>
      <c r="AE556" s="20"/>
      <c r="AF556" s="20"/>
      <c r="AT556" s="20"/>
    </row>
    <row r="557" spans="6:46" s="12" customFormat="1" ht="15" hidden="1" customHeight="1" x14ac:dyDescent="0.3">
      <c r="F557" s="53"/>
      <c r="AE557" s="20"/>
      <c r="AF557" s="20"/>
      <c r="AT557" s="20"/>
    </row>
    <row r="558" spans="6:46" s="12" customFormat="1" ht="15" hidden="1" customHeight="1" x14ac:dyDescent="0.3">
      <c r="F558" s="53"/>
      <c r="AE558" s="20"/>
      <c r="AF558" s="20"/>
      <c r="AT558" s="20"/>
    </row>
    <row r="559" spans="6:46" s="12" customFormat="1" ht="15" hidden="1" customHeight="1" x14ac:dyDescent="0.3">
      <c r="F559" s="53"/>
      <c r="AE559" s="20"/>
      <c r="AF559" s="20"/>
      <c r="AT559" s="20"/>
    </row>
    <row r="560" spans="6:46" s="12" customFormat="1" ht="15" hidden="1" customHeight="1" x14ac:dyDescent="0.3">
      <c r="F560" s="53"/>
      <c r="AE560" s="20"/>
      <c r="AF560" s="20"/>
      <c r="AT560" s="20"/>
    </row>
    <row r="561" spans="6:46" s="12" customFormat="1" ht="15" hidden="1" customHeight="1" x14ac:dyDescent="0.3">
      <c r="F561" s="53"/>
      <c r="AE561" s="20"/>
      <c r="AF561" s="20"/>
      <c r="AT561" s="20"/>
    </row>
    <row r="562" spans="6:46" s="12" customFormat="1" ht="15" hidden="1" customHeight="1" x14ac:dyDescent="0.3">
      <c r="F562" s="53"/>
      <c r="AE562" s="20"/>
      <c r="AF562" s="20"/>
      <c r="AT562" s="20"/>
    </row>
    <row r="563" spans="6:46" s="12" customFormat="1" ht="15" hidden="1" customHeight="1" x14ac:dyDescent="0.3">
      <c r="F563" s="53"/>
      <c r="AE563" s="20"/>
      <c r="AF563" s="20"/>
      <c r="AT563" s="20"/>
    </row>
    <row r="564" spans="6:46" s="12" customFormat="1" ht="15" hidden="1" customHeight="1" x14ac:dyDescent="0.3">
      <c r="F564" s="53"/>
      <c r="AE564" s="20"/>
      <c r="AF564" s="20"/>
      <c r="AT564" s="20"/>
    </row>
    <row r="565" spans="6:46" s="12" customFormat="1" ht="15" hidden="1" customHeight="1" x14ac:dyDescent="0.3">
      <c r="F565" s="53"/>
      <c r="AE565" s="20"/>
      <c r="AF565" s="20"/>
      <c r="AT565" s="20"/>
    </row>
    <row r="566" spans="6:46" s="12" customFormat="1" ht="15" hidden="1" customHeight="1" x14ac:dyDescent="0.3">
      <c r="F566" s="53"/>
      <c r="AE566" s="20"/>
      <c r="AF566" s="20"/>
      <c r="AT566" s="20"/>
    </row>
    <row r="567" spans="6:46" s="12" customFormat="1" ht="15" hidden="1" customHeight="1" x14ac:dyDescent="0.3">
      <c r="F567" s="53"/>
      <c r="AE567" s="20"/>
      <c r="AF567" s="20"/>
      <c r="AT567" s="20"/>
    </row>
    <row r="568" spans="6:46" s="12" customFormat="1" ht="15" hidden="1" customHeight="1" x14ac:dyDescent="0.3">
      <c r="F568" s="53"/>
      <c r="AE568" s="20"/>
      <c r="AF568" s="20"/>
      <c r="AT568" s="20"/>
    </row>
    <row r="569" spans="6:46" s="12" customFormat="1" ht="15" hidden="1" customHeight="1" x14ac:dyDescent="0.3">
      <c r="F569" s="53"/>
      <c r="AE569" s="20"/>
      <c r="AF569" s="20"/>
      <c r="AT569" s="20"/>
    </row>
    <row r="570" spans="6:46" s="12" customFormat="1" ht="15" hidden="1" customHeight="1" x14ac:dyDescent="0.3">
      <c r="F570" s="53"/>
      <c r="AE570" s="20"/>
      <c r="AF570" s="20"/>
      <c r="AT570" s="20"/>
    </row>
    <row r="571" spans="6:46" s="12" customFormat="1" ht="15" hidden="1" customHeight="1" x14ac:dyDescent="0.3">
      <c r="F571" s="53"/>
      <c r="AE571" s="20"/>
      <c r="AF571" s="20"/>
      <c r="AT571" s="20"/>
    </row>
    <row r="572" spans="6:46" s="12" customFormat="1" ht="15" hidden="1" customHeight="1" x14ac:dyDescent="0.3">
      <c r="F572" s="53"/>
      <c r="AE572" s="20"/>
      <c r="AF572" s="20"/>
      <c r="AT572" s="20"/>
    </row>
    <row r="573" spans="6:46" s="12" customFormat="1" ht="15" hidden="1" customHeight="1" x14ac:dyDescent="0.3">
      <c r="F573" s="53"/>
      <c r="AE573" s="20"/>
      <c r="AF573" s="20"/>
      <c r="AT573" s="20"/>
    </row>
    <row r="574" spans="6:46" s="12" customFormat="1" ht="15" hidden="1" customHeight="1" x14ac:dyDescent="0.3">
      <c r="F574" s="53"/>
      <c r="AE574" s="20"/>
      <c r="AF574" s="20"/>
      <c r="AT574" s="20"/>
    </row>
    <row r="575" spans="6:46" s="12" customFormat="1" ht="15" hidden="1" customHeight="1" x14ac:dyDescent="0.3">
      <c r="F575" s="53"/>
      <c r="AE575" s="20"/>
      <c r="AF575" s="20"/>
      <c r="AT575" s="20"/>
    </row>
    <row r="576" spans="6:46" s="12" customFormat="1" ht="15" hidden="1" customHeight="1" x14ac:dyDescent="0.3">
      <c r="F576" s="53"/>
      <c r="AE576" s="20"/>
      <c r="AF576" s="20"/>
      <c r="AT576" s="20"/>
    </row>
    <row r="577" spans="6:46" s="12" customFormat="1" ht="15" hidden="1" customHeight="1" x14ac:dyDescent="0.3">
      <c r="F577" s="53"/>
      <c r="AE577" s="20"/>
      <c r="AF577" s="20"/>
      <c r="AT577" s="20"/>
    </row>
    <row r="578" spans="6:46" s="12" customFormat="1" ht="15" hidden="1" customHeight="1" x14ac:dyDescent="0.3">
      <c r="F578" s="53"/>
      <c r="AE578" s="20"/>
      <c r="AF578" s="20"/>
      <c r="AT578" s="20"/>
    </row>
    <row r="579" spans="6:46" s="12" customFormat="1" ht="15" hidden="1" customHeight="1" x14ac:dyDescent="0.3">
      <c r="F579" s="53"/>
      <c r="AE579" s="20"/>
      <c r="AF579" s="20"/>
      <c r="AT579" s="20"/>
    </row>
    <row r="580" spans="6:46" s="12" customFormat="1" ht="15" hidden="1" customHeight="1" x14ac:dyDescent="0.3">
      <c r="F580" s="53"/>
      <c r="AE580" s="20"/>
      <c r="AF580" s="20"/>
      <c r="AT580" s="20"/>
    </row>
    <row r="581" spans="6:46" s="12" customFormat="1" ht="15" hidden="1" customHeight="1" x14ac:dyDescent="0.3">
      <c r="F581" s="53"/>
      <c r="AE581" s="20"/>
      <c r="AF581" s="20"/>
      <c r="AT581" s="20"/>
    </row>
    <row r="582" spans="6:46" s="12" customFormat="1" ht="15" hidden="1" customHeight="1" x14ac:dyDescent="0.3">
      <c r="F582" s="53"/>
      <c r="AE582" s="20"/>
      <c r="AF582" s="20"/>
      <c r="AT582" s="20"/>
    </row>
    <row r="583" spans="6:46" s="12" customFormat="1" ht="15" hidden="1" customHeight="1" x14ac:dyDescent="0.3">
      <c r="F583" s="53"/>
      <c r="AE583" s="20"/>
      <c r="AF583" s="20"/>
      <c r="AT583" s="20"/>
    </row>
    <row r="584" spans="6:46" s="12" customFormat="1" ht="15" hidden="1" customHeight="1" x14ac:dyDescent="0.3">
      <c r="F584" s="53"/>
      <c r="AE584" s="20"/>
      <c r="AF584" s="20"/>
      <c r="AT584" s="20"/>
    </row>
    <row r="585" spans="6:46" s="12" customFormat="1" ht="15" hidden="1" customHeight="1" x14ac:dyDescent="0.3">
      <c r="F585" s="53"/>
      <c r="AE585" s="20"/>
      <c r="AF585" s="20"/>
      <c r="AT585" s="20"/>
    </row>
    <row r="586" spans="6:46" s="12" customFormat="1" ht="15" hidden="1" customHeight="1" x14ac:dyDescent="0.3">
      <c r="F586" s="53"/>
      <c r="AE586" s="20"/>
      <c r="AF586" s="20"/>
      <c r="AT586" s="20"/>
    </row>
    <row r="587" spans="6:46" s="12" customFormat="1" ht="15" hidden="1" customHeight="1" x14ac:dyDescent="0.3">
      <c r="F587" s="53"/>
      <c r="AE587" s="20"/>
      <c r="AF587" s="20"/>
      <c r="AT587" s="20"/>
    </row>
    <row r="588" spans="6:46" s="12" customFormat="1" ht="15" hidden="1" customHeight="1" x14ac:dyDescent="0.3">
      <c r="F588" s="53"/>
      <c r="AE588" s="20"/>
      <c r="AF588" s="20"/>
      <c r="AT588" s="20"/>
    </row>
    <row r="589" spans="6:46" s="12" customFormat="1" ht="15" hidden="1" customHeight="1" x14ac:dyDescent="0.3">
      <c r="F589" s="53"/>
      <c r="AE589" s="20"/>
      <c r="AF589" s="20"/>
      <c r="AT589" s="20"/>
    </row>
    <row r="590" spans="6:46" s="12" customFormat="1" ht="15" hidden="1" customHeight="1" x14ac:dyDescent="0.3">
      <c r="F590" s="53"/>
      <c r="AE590" s="20"/>
      <c r="AF590" s="20"/>
      <c r="AT590" s="20"/>
    </row>
    <row r="591" spans="6:46" s="12" customFormat="1" ht="15" hidden="1" customHeight="1" x14ac:dyDescent="0.3">
      <c r="F591" s="53"/>
      <c r="AE591" s="20"/>
      <c r="AF591" s="20"/>
      <c r="AT591" s="20"/>
    </row>
    <row r="592" spans="6:46" s="12" customFormat="1" ht="15" hidden="1" customHeight="1" x14ac:dyDescent="0.3">
      <c r="F592" s="53"/>
      <c r="AE592" s="20"/>
      <c r="AF592" s="20"/>
      <c r="AT592" s="20"/>
    </row>
    <row r="593" spans="6:46" s="12" customFormat="1" ht="15" hidden="1" customHeight="1" x14ac:dyDescent="0.3">
      <c r="F593" s="53"/>
      <c r="AE593" s="20"/>
      <c r="AF593" s="20"/>
      <c r="AT593" s="20"/>
    </row>
    <row r="594" spans="6:46" s="12" customFormat="1" ht="15" hidden="1" customHeight="1" x14ac:dyDescent="0.3">
      <c r="F594" s="53"/>
      <c r="AE594" s="20"/>
      <c r="AF594" s="20"/>
      <c r="AT594" s="20"/>
    </row>
    <row r="595" spans="6:46" s="12" customFormat="1" ht="15" hidden="1" customHeight="1" x14ac:dyDescent="0.3">
      <c r="F595" s="53"/>
      <c r="AE595" s="20"/>
      <c r="AF595" s="20"/>
      <c r="AT595" s="20"/>
    </row>
    <row r="596" spans="6:46" s="12" customFormat="1" ht="15" hidden="1" customHeight="1" x14ac:dyDescent="0.3">
      <c r="F596" s="53"/>
      <c r="AE596" s="20"/>
      <c r="AF596" s="20"/>
      <c r="AT596" s="20"/>
    </row>
    <row r="597" spans="6:46" s="12" customFormat="1" ht="15" hidden="1" customHeight="1" x14ac:dyDescent="0.3">
      <c r="F597" s="53"/>
      <c r="AE597" s="20"/>
      <c r="AF597" s="20"/>
      <c r="AT597" s="20"/>
    </row>
    <row r="598" spans="6:46" s="12" customFormat="1" ht="15" hidden="1" customHeight="1" x14ac:dyDescent="0.3">
      <c r="F598" s="53"/>
      <c r="AE598" s="20"/>
      <c r="AF598" s="20"/>
      <c r="AT598" s="20"/>
    </row>
    <row r="599" spans="6:46" s="12" customFormat="1" ht="15" hidden="1" customHeight="1" x14ac:dyDescent="0.3">
      <c r="F599" s="53"/>
      <c r="AE599" s="20"/>
      <c r="AF599" s="20"/>
      <c r="AT599" s="20"/>
    </row>
    <row r="600" spans="6:46" s="12" customFormat="1" ht="15" hidden="1" customHeight="1" x14ac:dyDescent="0.3">
      <c r="F600" s="53"/>
      <c r="AE600" s="20"/>
      <c r="AF600" s="20"/>
      <c r="AT600" s="20"/>
    </row>
    <row r="601" spans="6:46" s="12" customFormat="1" ht="15" hidden="1" customHeight="1" x14ac:dyDescent="0.3">
      <c r="F601" s="53"/>
      <c r="AE601" s="20"/>
      <c r="AF601" s="20"/>
      <c r="AT601" s="20"/>
    </row>
    <row r="602" spans="6:46" s="12" customFormat="1" ht="15" hidden="1" customHeight="1" x14ac:dyDescent="0.3">
      <c r="F602" s="53"/>
      <c r="AE602" s="20"/>
      <c r="AF602" s="20"/>
      <c r="AT602" s="20"/>
    </row>
    <row r="603" spans="6:46" s="12" customFormat="1" ht="15" hidden="1" customHeight="1" x14ac:dyDescent="0.3">
      <c r="F603" s="53"/>
      <c r="AE603" s="20"/>
      <c r="AF603" s="20"/>
      <c r="AT603" s="20"/>
    </row>
    <row r="604" spans="6:46" s="12" customFormat="1" ht="15" hidden="1" customHeight="1" x14ac:dyDescent="0.3">
      <c r="F604" s="53"/>
      <c r="AE604" s="20"/>
      <c r="AF604" s="20"/>
      <c r="AT604" s="20"/>
    </row>
    <row r="605" spans="6:46" s="12" customFormat="1" ht="15" hidden="1" customHeight="1" x14ac:dyDescent="0.3">
      <c r="F605" s="53"/>
      <c r="AE605" s="20"/>
      <c r="AF605" s="20"/>
      <c r="AT605" s="20"/>
    </row>
    <row r="606" spans="6:46" s="12" customFormat="1" ht="15" hidden="1" customHeight="1" x14ac:dyDescent="0.3">
      <c r="F606" s="53"/>
      <c r="AE606" s="20"/>
      <c r="AF606" s="20"/>
      <c r="AT606" s="20"/>
    </row>
    <row r="607" spans="6:46" s="12" customFormat="1" ht="15" hidden="1" customHeight="1" x14ac:dyDescent="0.3">
      <c r="F607" s="53"/>
      <c r="AE607" s="20"/>
      <c r="AF607" s="20"/>
      <c r="AT607" s="20"/>
    </row>
    <row r="608" spans="6:46" s="12" customFormat="1" ht="15" hidden="1" customHeight="1" x14ac:dyDescent="0.3">
      <c r="F608" s="53"/>
      <c r="AE608" s="20"/>
      <c r="AF608" s="20"/>
      <c r="AT608" s="20"/>
    </row>
    <row r="609" spans="6:46" s="12" customFormat="1" ht="15" hidden="1" customHeight="1" x14ac:dyDescent="0.3">
      <c r="F609" s="53"/>
      <c r="AE609" s="20"/>
      <c r="AF609" s="20"/>
      <c r="AT609" s="20"/>
    </row>
    <row r="610" spans="6:46" s="12" customFormat="1" ht="15" hidden="1" customHeight="1" x14ac:dyDescent="0.3">
      <c r="F610" s="53"/>
      <c r="AE610" s="20"/>
      <c r="AF610" s="20"/>
      <c r="AT610" s="20"/>
    </row>
    <row r="611" spans="6:46" s="12" customFormat="1" ht="15" hidden="1" customHeight="1" x14ac:dyDescent="0.3">
      <c r="F611" s="53"/>
      <c r="AE611" s="20"/>
      <c r="AF611" s="20"/>
      <c r="AT611" s="20"/>
    </row>
    <row r="612" spans="6:46" s="12" customFormat="1" ht="15" hidden="1" customHeight="1" x14ac:dyDescent="0.3">
      <c r="F612" s="53"/>
      <c r="AE612" s="20"/>
      <c r="AF612" s="20"/>
      <c r="AT612" s="20"/>
    </row>
    <row r="613" spans="6:46" s="12" customFormat="1" ht="15" hidden="1" customHeight="1" x14ac:dyDescent="0.3">
      <c r="F613" s="53"/>
      <c r="AE613" s="20"/>
      <c r="AF613" s="20"/>
      <c r="AT613" s="20"/>
    </row>
    <row r="614" spans="6:46" s="12" customFormat="1" ht="15" hidden="1" customHeight="1" x14ac:dyDescent="0.3">
      <c r="F614" s="53"/>
      <c r="AE614" s="20"/>
      <c r="AF614" s="20"/>
      <c r="AT614" s="20"/>
    </row>
    <row r="615" spans="6:46" s="12" customFormat="1" ht="15" hidden="1" customHeight="1" x14ac:dyDescent="0.3">
      <c r="F615" s="53"/>
      <c r="AE615" s="20"/>
      <c r="AF615" s="20"/>
      <c r="AT615" s="20"/>
    </row>
    <row r="616" spans="6:46" s="12" customFormat="1" ht="15" hidden="1" customHeight="1" x14ac:dyDescent="0.3">
      <c r="F616" s="53"/>
      <c r="AE616" s="20"/>
      <c r="AF616" s="20"/>
      <c r="AT616" s="20"/>
    </row>
    <row r="617" spans="6:46" s="12" customFormat="1" ht="15" hidden="1" customHeight="1" x14ac:dyDescent="0.3">
      <c r="F617" s="53"/>
      <c r="AE617" s="20"/>
      <c r="AF617" s="20"/>
      <c r="AT617" s="20"/>
    </row>
    <row r="618" spans="6:46" s="12" customFormat="1" ht="15" hidden="1" customHeight="1" x14ac:dyDescent="0.3">
      <c r="F618" s="53"/>
      <c r="AE618" s="20"/>
      <c r="AF618" s="20"/>
      <c r="AT618" s="20"/>
    </row>
    <row r="619" spans="6:46" s="12" customFormat="1" ht="15" hidden="1" customHeight="1" x14ac:dyDescent="0.3">
      <c r="F619" s="53"/>
      <c r="AE619" s="20"/>
      <c r="AF619" s="20"/>
      <c r="AT619" s="20"/>
    </row>
    <row r="620" spans="6:46" s="12" customFormat="1" ht="15" hidden="1" customHeight="1" x14ac:dyDescent="0.3">
      <c r="F620" s="53"/>
      <c r="AE620" s="20"/>
      <c r="AF620" s="20"/>
      <c r="AT620" s="20"/>
    </row>
    <row r="621" spans="6:46" s="12" customFormat="1" ht="15" hidden="1" customHeight="1" x14ac:dyDescent="0.3">
      <c r="F621" s="53"/>
      <c r="AE621" s="20"/>
      <c r="AF621" s="20"/>
      <c r="AT621" s="20"/>
    </row>
    <row r="622" spans="6:46" s="12" customFormat="1" ht="15" hidden="1" customHeight="1" x14ac:dyDescent="0.3">
      <c r="F622" s="53"/>
      <c r="AE622" s="20"/>
      <c r="AF622" s="20"/>
      <c r="AT622" s="20"/>
    </row>
    <row r="623" spans="6:46" s="12" customFormat="1" ht="15" hidden="1" customHeight="1" x14ac:dyDescent="0.3">
      <c r="F623" s="53"/>
      <c r="AE623" s="20"/>
      <c r="AF623" s="20"/>
      <c r="AT623" s="20"/>
    </row>
    <row r="624" spans="6:46" s="12" customFormat="1" ht="15" hidden="1" customHeight="1" x14ac:dyDescent="0.3">
      <c r="F624" s="53"/>
      <c r="AE624" s="20"/>
      <c r="AF624" s="20"/>
      <c r="AT624" s="20"/>
    </row>
    <row r="625" spans="6:46" s="12" customFormat="1" ht="15" hidden="1" customHeight="1" x14ac:dyDescent="0.3">
      <c r="F625" s="53"/>
      <c r="AE625" s="20"/>
      <c r="AF625" s="20"/>
      <c r="AT625" s="20"/>
    </row>
    <row r="626" spans="6:46" s="12" customFormat="1" ht="15" hidden="1" customHeight="1" x14ac:dyDescent="0.3">
      <c r="F626" s="53"/>
      <c r="AE626" s="20"/>
      <c r="AF626" s="20"/>
      <c r="AT626" s="20"/>
    </row>
    <row r="627" spans="6:46" s="12" customFormat="1" ht="15" hidden="1" customHeight="1" x14ac:dyDescent="0.3">
      <c r="F627" s="53"/>
      <c r="AE627" s="20"/>
      <c r="AF627" s="20"/>
      <c r="AT627" s="20"/>
    </row>
    <row r="628" spans="6:46" s="12" customFormat="1" ht="15" hidden="1" customHeight="1" x14ac:dyDescent="0.3">
      <c r="F628" s="53"/>
      <c r="AE628" s="20"/>
      <c r="AF628" s="20"/>
      <c r="AT628" s="20"/>
    </row>
    <row r="629" spans="6:46" s="12" customFormat="1" ht="15" hidden="1" customHeight="1" x14ac:dyDescent="0.3">
      <c r="F629" s="53"/>
      <c r="AE629" s="20"/>
      <c r="AF629" s="20"/>
      <c r="AT629" s="20"/>
    </row>
    <row r="630" spans="6:46" s="12" customFormat="1" ht="15" hidden="1" customHeight="1" x14ac:dyDescent="0.3">
      <c r="F630" s="53"/>
      <c r="AE630" s="20"/>
      <c r="AF630" s="20"/>
      <c r="AT630" s="20"/>
    </row>
    <row r="631" spans="6:46" s="12" customFormat="1" ht="15" hidden="1" customHeight="1" x14ac:dyDescent="0.3">
      <c r="F631" s="53"/>
      <c r="AE631" s="20"/>
      <c r="AF631" s="20"/>
      <c r="AT631" s="20"/>
    </row>
    <row r="632" spans="6:46" s="12" customFormat="1" ht="15" hidden="1" customHeight="1" x14ac:dyDescent="0.3">
      <c r="F632" s="53"/>
      <c r="AE632" s="20"/>
      <c r="AF632" s="20"/>
      <c r="AT632" s="20"/>
    </row>
    <row r="633" spans="6:46" s="12" customFormat="1" ht="15" hidden="1" customHeight="1" x14ac:dyDescent="0.3">
      <c r="F633" s="53"/>
      <c r="AE633" s="20"/>
      <c r="AF633" s="20"/>
      <c r="AT633" s="20"/>
    </row>
    <row r="634" spans="6:46" s="12" customFormat="1" ht="15" hidden="1" customHeight="1" x14ac:dyDescent="0.3">
      <c r="F634" s="53"/>
      <c r="AE634" s="20"/>
      <c r="AF634" s="20"/>
      <c r="AT634" s="20"/>
    </row>
    <row r="635" spans="6:46" s="12" customFormat="1" ht="15" hidden="1" customHeight="1" x14ac:dyDescent="0.3">
      <c r="F635" s="53"/>
      <c r="AE635" s="20"/>
      <c r="AF635" s="20"/>
      <c r="AT635" s="20"/>
    </row>
    <row r="636" spans="6:46" s="12" customFormat="1" ht="15" hidden="1" customHeight="1" x14ac:dyDescent="0.3">
      <c r="F636" s="53"/>
      <c r="AE636" s="20"/>
      <c r="AF636" s="20"/>
      <c r="AT636" s="20"/>
    </row>
    <row r="637" spans="6:46" s="12" customFormat="1" ht="15" hidden="1" customHeight="1" x14ac:dyDescent="0.3">
      <c r="F637" s="53"/>
      <c r="AE637" s="20"/>
      <c r="AF637" s="20"/>
      <c r="AT637" s="20"/>
    </row>
    <row r="638" spans="6:46" s="12" customFormat="1" ht="15" hidden="1" customHeight="1" x14ac:dyDescent="0.3">
      <c r="F638" s="53"/>
      <c r="AE638" s="20"/>
      <c r="AF638" s="20"/>
      <c r="AT638" s="20"/>
    </row>
    <row r="639" spans="6:46" s="12" customFormat="1" ht="15" hidden="1" customHeight="1" x14ac:dyDescent="0.3">
      <c r="F639" s="53"/>
      <c r="AE639" s="20"/>
      <c r="AF639" s="20"/>
      <c r="AT639" s="20"/>
    </row>
    <row r="640" spans="6:46" s="12" customFormat="1" ht="15" hidden="1" customHeight="1" x14ac:dyDescent="0.3">
      <c r="F640" s="53"/>
      <c r="AE640" s="20"/>
      <c r="AF640" s="20"/>
      <c r="AT640" s="20"/>
    </row>
    <row r="641" spans="6:46" s="12" customFormat="1" ht="15" hidden="1" customHeight="1" x14ac:dyDescent="0.3">
      <c r="F641" s="53"/>
      <c r="AE641" s="20"/>
      <c r="AF641" s="20"/>
      <c r="AT641" s="20"/>
    </row>
    <row r="642" spans="6:46" s="12" customFormat="1" ht="15" hidden="1" customHeight="1" x14ac:dyDescent="0.3">
      <c r="F642" s="53"/>
      <c r="AE642" s="20"/>
      <c r="AF642" s="20"/>
      <c r="AT642" s="20"/>
    </row>
    <row r="643" spans="6:46" s="12" customFormat="1" ht="15" hidden="1" customHeight="1" x14ac:dyDescent="0.3">
      <c r="F643" s="53"/>
      <c r="AE643" s="20"/>
      <c r="AF643" s="20"/>
      <c r="AT643" s="20"/>
    </row>
    <row r="644" spans="6:46" s="12" customFormat="1" ht="15" hidden="1" customHeight="1" x14ac:dyDescent="0.3">
      <c r="F644" s="53"/>
      <c r="AE644" s="20"/>
      <c r="AF644" s="20"/>
      <c r="AT644" s="20"/>
    </row>
    <row r="645" spans="6:46" s="12" customFormat="1" ht="15" hidden="1" customHeight="1" x14ac:dyDescent="0.3">
      <c r="F645" s="53"/>
      <c r="AE645" s="20"/>
      <c r="AF645" s="20"/>
      <c r="AT645" s="20"/>
    </row>
    <row r="646" spans="6:46" s="12" customFormat="1" ht="15" hidden="1" customHeight="1" x14ac:dyDescent="0.3">
      <c r="F646" s="53"/>
      <c r="AE646" s="20"/>
      <c r="AF646" s="20"/>
      <c r="AT646" s="20"/>
    </row>
    <row r="647" spans="6:46" s="12" customFormat="1" ht="15" hidden="1" customHeight="1" x14ac:dyDescent="0.3">
      <c r="F647" s="53"/>
      <c r="AE647" s="20"/>
      <c r="AF647" s="20"/>
      <c r="AT647" s="20"/>
    </row>
    <row r="648" spans="6:46" s="12" customFormat="1" ht="15" hidden="1" customHeight="1" x14ac:dyDescent="0.3">
      <c r="F648" s="53"/>
      <c r="AE648" s="20"/>
      <c r="AF648" s="20"/>
      <c r="AT648" s="20"/>
    </row>
    <row r="649" spans="6:46" s="12" customFormat="1" ht="15" hidden="1" customHeight="1" x14ac:dyDescent="0.3">
      <c r="F649" s="53"/>
      <c r="AE649" s="20"/>
      <c r="AF649" s="20"/>
      <c r="AT649" s="20"/>
    </row>
    <row r="650" spans="6:46" s="12" customFormat="1" ht="15" hidden="1" customHeight="1" x14ac:dyDescent="0.3">
      <c r="F650" s="53"/>
      <c r="AE650" s="20"/>
      <c r="AF650" s="20"/>
      <c r="AT650" s="20"/>
    </row>
    <row r="651" spans="6:46" s="12" customFormat="1" ht="15" hidden="1" customHeight="1" x14ac:dyDescent="0.3">
      <c r="F651" s="53"/>
      <c r="AE651" s="20"/>
      <c r="AF651" s="20"/>
      <c r="AT651" s="20"/>
    </row>
    <row r="652" spans="6:46" s="12" customFormat="1" ht="15" hidden="1" customHeight="1" x14ac:dyDescent="0.3">
      <c r="F652" s="53"/>
      <c r="AE652" s="20"/>
      <c r="AF652" s="20"/>
      <c r="AT652" s="20"/>
    </row>
    <row r="653" spans="6:46" s="12" customFormat="1" ht="15" hidden="1" customHeight="1" x14ac:dyDescent="0.3">
      <c r="F653" s="53"/>
      <c r="AE653" s="20"/>
      <c r="AF653" s="20"/>
      <c r="AT653" s="20"/>
    </row>
    <row r="654" spans="6:46" s="12" customFormat="1" ht="15" hidden="1" customHeight="1" x14ac:dyDescent="0.3">
      <c r="F654" s="53"/>
      <c r="AE654" s="20"/>
      <c r="AF654" s="20"/>
      <c r="AT654" s="20"/>
    </row>
    <row r="655" spans="6:46" s="12" customFormat="1" ht="15" hidden="1" customHeight="1" x14ac:dyDescent="0.3">
      <c r="F655" s="53"/>
      <c r="AE655" s="20"/>
      <c r="AF655" s="20"/>
      <c r="AT655" s="20"/>
    </row>
    <row r="656" spans="6:46" s="12" customFormat="1" ht="15" hidden="1" customHeight="1" x14ac:dyDescent="0.3">
      <c r="F656" s="53"/>
      <c r="AE656" s="20"/>
      <c r="AF656" s="20"/>
      <c r="AT656" s="20"/>
    </row>
    <row r="657" spans="6:46" s="12" customFormat="1" ht="15" hidden="1" customHeight="1" x14ac:dyDescent="0.3">
      <c r="F657" s="53"/>
      <c r="AE657" s="20"/>
      <c r="AF657" s="20"/>
      <c r="AT657" s="20"/>
    </row>
    <row r="658" spans="6:46" s="12" customFormat="1" ht="15" hidden="1" customHeight="1" x14ac:dyDescent="0.3">
      <c r="F658" s="53"/>
      <c r="AE658" s="20"/>
      <c r="AF658" s="20"/>
      <c r="AT658" s="20"/>
    </row>
    <row r="659" spans="6:46" s="12" customFormat="1" ht="15" hidden="1" customHeight="1" x14ac:dyDescent="0.3">
      <c r="F659" s="53"/>
      <c r="AE659" s="20"/>
      <c r="AF659" s="20"/>
      <c r="AT659" s="20"/>
    </row>
    <row r="660" spans="6:46" s="12" customFormat="1" ht="15" hidden="1" customHeight="1" x14ac:dyDescent="0.3">
      <c r="F660" s="53"/>
      <c r="AE660" s="20"/>
      <c r="AF660" s="20"/>
      <c r="AT660" s="20"/>
    </row>
    <row r="661" spans="6:46" s="12" customFormat="1" ht="15" hidden="1" customHeight="1" x14ac:dyDescent="0.3">
      <c r="F661" s="53"/>
      <c r="AE661" s="20"/>
      <c r="AF661" s="20"/>
      <c r="AT661" s="20"/>
    </row>
    <row r="662" spans="6:46" s="12" customFormat="1" ht="15" hidden="1" customHeight="1" x14ac:dyDescent="0.3">
      <c r="F662" s="53"/>
      <c r="AE662" s="20"/>
      <c r="AF662" s="20"/>
      <c r="AT662" s="20"/>
    </row>
    <row r="663" spans="6:46" s="12" customFormat="1" ht="15" hidden="1" customHeight="1" x14ac:dyDescent="0.3">
      <c r="F663" s="53"/>
      <c r="AE663" s="20"/>
      <c r="AF663" s="20"/>
      <c r="AT663" s="20"/>
    </row>
    <row r="664" spans="6:46" s="12" customFormat="1" ht="15" hidden="1" customHeight="1" x14ac:dyDescent="0.3">
      <c r="F664" s="53"/>
      <c r="AE664" s="20"/>
      <c r="AF664" s="20"/>
      <c r="AT664" s="20"/>
    </row>
    <row r="665" spans="6:46" s="12" customFormat="1" ht="15" hidden="1" customHeight="1" x14ac:dyDescent="0.3">
      <c r="F665" s="53"/>
      <c r="AE665" s="20"/>
      <c r="AF665" s="20"/>
      <c r="AT665" s="20"/>
    </row>
    <row r="666" spans="6:46" s="12" customFormat="1" ht="15" hidden="1" customHeight="1" x14ac:dyDescent="0.3">
      <c r="F666" s="53"/>
      <c r="AE666" s="20"/>
      <c r="AF666" s="20"/>
      <c r="AT666" s="20"/>
    </row>
    <row r="667" spans="6:46" s="12" customFormat="1" ht="15" hidden="1" customHeight="1" x14ac:dyDescent="0.3">
      <c r="F667" s="53"/>
      <c r="AE667" s="20"/>
      <c r="AF667" s="20"/>
      <c r="AT667" s="20"/>
    </row>
    <row r="668" spans="6:46" s="12" customFormat="1" ht="15" hidden="1" customHeight="1" x14ac:dyDescent="0.3">
      <c r="F668" s="53"/>
      <c r="AE668" s="20"/>
      <c r="AF668" s="20"/>
      <c r="AT668" s="20"/>
    </row>
    <row r="669" spans="6:46" s="12" customFormat="1" ht="15" hidden="1" customHeight="1" x14ac:dyDescent="0.3">
      <c r="F669" s="53"/>
      <c r="AE669" s="20"/>
      <c r="AF669" s="20"/>
      <c r="AT669" s="20"/>
    </row>
    <row r="670" spans="6:46" s="12" customFormat="1" ht="15" hidden="1" customHeight="1" x14ac:dyDescent="0.3">
      <c r="F670" s="53"/>
      <c r="AE670" s="20"/>
      <c r="AF670" s="20"/>
      <c r="AT670" s="20"/>
    </row>
    <row r="671" spans="6:46" s="12" customFormat="1" ht="15" hidden="1" customHeight="1" x14ac:dyDescent="0.3">
      <c r="F671" s="53"/>
      <c r="AE671" s="20"/>
      <c r="AF671" s="20"/>
      <c r="AT671" s="20"/>
    </row>
    <row r="672" spans="6:46" s="12" customFormat="1" ht="15" hidden="1" customHeight="1" x14ac:dyDescent="0.3">
      <c r="F672" s="53"/>
      <c r="AE672" s="20"/>
      <c r="AF672" s="20"/>
      <c r="AT672" s="20"/>
    </row>
    <row r="673" spans="6:46" s="12" customFormat="1" ht="15" hidden="1" customHeight="1" x14ac:dyDescent="0.3">
      <c r="F673" s="53"/>
      <c r="AE673" s="20"/>
      <c r="AF673" s="20"/>
      <c r="AT673" s="20"/>
    </row>
    <row r="674" spans="6:46" s="12" customFormat="1" ht="15" hidden="1" customHeight="1" x14ac:dyDescent="0.3">
      <c r="F674" s="53"/>
      <c r="AE674" s="20"/>
      <c r="AF674" s="20"/>
      <c r="AT674" s="20"/>
    </row>
    <row r="675" spans="6:46" s="12" customFormat="1" ht="15" hidden="1" customHeight="1" x14ac:dyDescent="0.3">
      <c r="F675" s="53"/>
      <c r="AE675" s="20"/>
      <c r="AF675" s="20"/>
      <c r="AT675" s="20"/>
    </row>
    <row r="676" spans="6:46" s="12" customFormat="1" ht="15" hidden="1" customHeight="1" x14ac:dyDescent="0.3">
      <c r="F676" s="53"/>
      <c r="AE676" s="20"/>
      <c r="AF676" s="20"/>
      <c r="AT676" s="20"/>
    </row>
    <row r="677" spans="6:46" s="12" customFormat="1" ht="15" hidden="1" customHeight="1" x14ac:dyDescent="0.3">
      <c r="F677" s="53"/>
      <c r="AE677" s="20"/>
      <c r="AF677" s="20"/>
      <c r="AT677" s="20"/>
    </row>
    <row r="678" spans="6:46" s="12" customFormat="1" ht="15" hidden="1" customHeight="1" x14ac:dyDescent="0.3">
      <c r="F678" s="53"/>
      <c r="AE678" s="20"/>
      <c r="AF678" s="20"/>
      <c r="AT678" s="20"/>
    </row>
    <row r="679" spans="6:46" s="12" customFormat="1" ht="15" hidden="1" customHeight="1" x14ac:dyDescent="0.3">
      <c r="F679" s="53"/>
      <c r="AE679" s="20"/>
      <c r="AF679" s="20"/>
      <c r="AT679" s="20"/>
    </row>
    <row r="680" spans="6:46" s="12" customFormat="1" ht="15" hidden="1" customHeight="1" x14ac:dyDescent="0.3">
      <c r="F680" s="53"/>
      <c r="AE680" s="20"/>
      <c r="AF680" s="20"/>
      <c r="AT680" s="20"/>
    </row>
    <row r="681" spans="6:46" s="12" customFormat="1" ht="15" hidden="1" customHeight="1" x14ac:dyDescent="0.3">
      <c r="F681" s="53"/>
      <c r="AE681" s="20"/>
      <c r="AF681" s="20"/>
      <c r="AT681" s="20"/>
    </row>
    <row r="682" spans="6:46" s="12" customFormat="1" ht="15" hidden="1" customHeight="1" x14ac:dyDescent="0.3">
      <c r="F682" s="53"/>
      <c r="AE682" s="20"/>
      <c r="AF682" s="20"/>
      <c r="AT682" s="20"/>
    </row>
    <row r="683" spans="6:46" s="12" customFormat="1" ht="15" hidden="1" customHeight="1" x14ac:dyDescent="0.3">
      <c r="F683" s="53"/>
      <c r="AE683" s="20"/>
      <c r="AF683" s="20"/>
      <c r="AT683" s="20"/>
    </row>
    <row r="684" spans="6:46" s="12" customFormat="1" ht="15" hidden="1" customHeight="1" x14ac:dyDescent="0.3">
      <c r="F684" s="53"/>
      <c r="AE684" s="20"/>
      <c r="AF684" s="20"/>
      <c r="AT684" s="20"/>
    </row>
    <row r="685" spans="6:46" s="12" customFormat="1" ht="15" hidden="1" customHeight="1" x14ac:dyDescent="0.3">
      <c r="F685" s="53"/>
      <c r="AE685" s="20"/>
      <c r="AF685" s="20"/>
      <c r="AT685" s="20"/>
    </row>
    <row r="686" spans="6:46" s="12" customFormat="1" ht="15" hidden="1" customHeight="1" x14ac:dyDescent="0.3">
      <c r="F686" s="53"/>
      <c r="AE686" s="20"/>
      <c r="AF686" s="20"/>
      <c r="AT686" s="20"/>
    </row>
    <row r="687" spans="6:46" s="12" customFormat="1" ht="15" hidden="1" customHeight="1" x14ac:dyDescent="0.3">
      <c r="F687" s="53"/>
      <c r="AE687" s="20"/>
      <c r="AF687" s="20"/>
      <c r="AT687" s="20"/>
    </row>
    <row r="688" spans="6:46" s="12" customFormat="1" ht="15" hidden="1" customHeight="1" x14ac:dyDescent="0.3">
      <c r="F688" s="53"/>
      <c r="AE688" s="20"/>
      <c r="AF688" s="20"/>
      <c r="AT688" s="20"/>
    </row>
    <row r="689" spans="6:46" s="12" customFormat="1" ht="15" hidden="1" customHeight="1" x14ac:dyDescent="0.3">
      <c r="F689" s="53"/>
      <c r="AE689" s="20"/>
      <c r="AF689" s="20"/>
      <c r="AT689" s="20"/>
    </row>
    <row r="690" spans="6:46" s="12" customFormat="1" ht="15" hidden="1" customHeight="1" x14ac:dyDescent="0.3">
      <c r="F690" s="53"/>
      <c r="AE690" s="20"/>
      <c r="AF690" s="20"/>
      <c r="AT690" s="20"/>
    </row>
    <row r="691" spans="6:46" s="12" customFormat="1" ht="15" hidden="1" customHeight="1" x14ac:dyDescent="0.3">
      <c r="F691" s="53"/>
      <c r="AE691" s="20"/>
      <c r="AF691" s="20"/>
      <c r="AT691" s="20"/>
    </row>
    <row r="692" spans="6:46" s="12" customFormat="1" ht="15" hidden="1" customHeight="1" x14ac:dyDescent="0.3">
      <c r="F692" s="53"/>
      <c r="AE692" s="20"/>
      <c r="AF692" s="20"/>
      <c r="AT692" s="20"/>
    </row>
    <row r="693" spans="6:46" s="12" customFormat="1" ht="15" hidden="1" customHeight="1" x14ac:dyDescent="0.3">
      <c r="F693" s="53"/>
      <c r="AE693" s="20"/>
      <c r="AF693" s="20"/>
      <c r="AT693" s="20"/>
    </row>
    <row r="694" spans="6:46" s="12" customFormat="1" ht="15" hidden="1" customHeight="1" x14ac:dyDescent="0.3">
      <c r="F694" s="53"/>
      <c r="AE694" s="20"/>
      <c r="AF694" s="20"/>
      <c r="AT694" s="20"/>
    </row>
    <row r="695" spans="6:46" s="12" customFormat="1" ht="15" hidden="1" customHeight="1" x14ac:dyDescent="0.3">
      <c r="F695" s="53"/>
      <c r="AE695" s="20"/>
      <c r="AF695" s="20"/>
      <c r="AT695" s="20"/>
    </row>
    <row r="696" spans="6:46" s="12" customFormat="1" ht="15" hidden="1" customHeight="1" x14ac:dyDescent="0.3">
      <c r="F696" s="53"/>
      <c r="AE696" s="20"/>
      <c r="AF696" s="20"/>
      <c r="AT696" s="20"/>
    </row>
    <row r="697" spans="6:46" s="12" customFormat="1" ht="15" hidden="1" customHeight="1" x14ac:dyDescent="0.3">
      <c r="F697" s="53"/>
      <c r="AE697" s="20"/>
      <c r="AF697" s="20"/>
      <c r="AT697" s="20"/>
    </row>
    <row r="698" spans="6:46" s="12" customFormat="1" ht="15" hidden="1" customHeight="1" x14ac:dyDescent="0.3">
      <c r="F698" s="53"/>
      <c r="AE698" s="20"/>
      <c r="AF698" s="20"/>
      <c r="AT698" s="20"/>
    </row>
    <row r="699" spans="6:46" s="12" customFormat="1" ht="15" hidden="1" customHeight="1" x14ac:dyDescent="0.3">
      <c r="F699" s="53"/>
      <c r="AE699" s="20"/>
      <c r="AF699" s="20"/>
      <c r="AT699" s="20"/>
    </row>
    <row r="700" spans="6:46" s="12" customFormat="1" ht="15" hidden="1" customHeight="1" x14ac:dyDescent="0.3">
      <c r="F700" s="53"/>
      <c r="AE700" s="20"/>
      <c r="AF700" s="20"/>
      <c r="AT700" s="20"/>
    </row>
    <row r="701" spans="6:46" s="12" customFormat="1" ht="15" hidden="1" customHeight="1" x14ac:dyDescent="0.3">
      <c r="F701" s="53"/>
      <c r="AE701" s="20"/>
      <c r="AF701" s="20"/>
      <c r="AT701" s="20"/>
    </row>
    <row r="702" spans="6:46" s="12" customFormat="1" ht="15" hidden="1" customHeight="1" x14ac:dyDescent="0.3">
      <c r="F702" s="53"/>
      <c r="AE702" s="20"/>
      <c r="AF702" s="20"/>
      <c r="AT702" s="20"/>
    </row>
    <row r="703" spans="6:46" s="12" customFormat="1" ht="15" hidden="1" customHeight="1" x14ac:dyDescent="0.3">
      <c r="F703" s="53"/>
      <c r="AE703" s="20"/>
      <c r="AF703" s="20"/>
      <c r="AT703" s="20"/>
    </row>
    <row r="704" spans="6:46" s="12" customFormat="1" ht="15" hidden="1" customHeight="1" x14ac:dyDescent="0.3">
      <c r="F704" s="53"/>
      <c r="AE704" s="20"/>
      <c r="AF704" s="20"/>
      <c r="AT704" s="20"/>
    </row>
    <row r="705" spans="6:46" s="12" customFormat="1" ht="15" hidden="1" customHeight="1" x14ac:dyDescent="0.3">
      <c r="F705" s="53"/>
      <c r="AE705" s="20"/>
      <c r="AF705" s="20"/>
      <c r="AT705" s="20"/>
    </row>
    <row r="706" spans="6:46" s="12" customFormat="1" ht="15" hidden="1" customHeight="1" x14ac:dyDescent="0.3">
      <c r="F706" s="53"/>
      <c r="AE706" s="20"/>
      <c r="AF706" s="20"/>
      <c r="AT706" s="20"/>
    </row>
    <row r="707" spans="6:46" s="12" customFormat="1" ht="15" hidden="1" customHeight="1" x14ac:dyDescent="0.3">
      <c r="F707" s="53"/>
      <c r="AE707" s="20"/>
      <c r="AF707" s="20"/>
      <c r="AT707" s="20"/>
    </row>
    <row r="708" spans="6:46" s="12" customFormat="1" ht="15" hidden="1" customHeight="1" x14ac:dyDescent="0.3">
      <c r="F708" s="53"/>
      <c r="AE708" s="20"/>
      <c r="AF708" s="20"/>
      <c r="AT708" s="20"/>
    </row>
    <row r="709" spans="6:46" s="12" customFormat="1" ht="15" hidden="1" customHeight="1" x14ac:dyDescent="0.3">
      <c r="F709" s="53"/>
      <c r="AE709" s="20"/>
      <c r="AF709" s="20"/>
      <c r="AT709" s="20"/>
    </row>
    <row r="710" spans="6:46" s="12" customFormat="1" ht="15" hidden="1" customHeight="1" x14ac:dyDescent="0.3">
      <c r="F710" s="53"/>
      <c r="AE710" s="20"/>
      <c r="AF710" s="20"/>
      <c r="AT710" s="20"/>
    </row>
    <row r="711" spans="6:46" s="12" customFormat="1" ht="15" hidden="1" customHeight="1" x14ac:dyDescent="0.3">
      <c r="F711" s="53"/>
      <c r="AE711" s="20"/>
      <c r="AF711" s="20"/>
      <c r="AT711" s="20"/>
    </row>
    <row r="712" spans="6:46" s="12" customFormat="1" ht="15" hidden="1" customHeight="1" x14ac:dyDescent="0.3">
      <c r="F712" s="53"/>
      <c r="AE712" s="20"/>
      <c r="AF712" s="20"/>
      <c r="AT712" s="20"/>
    </row>
    <row r="713" spans="6:46" s="12" customFormat="1" ht="15" hidden="1" customHeight="1" x14ac:dyDescent="0.3">
      <c r="F713" s="53"/>
      <c r="AE713" s="20"/>
      <c r="AF713" s="20"/>
      <c r="AT713" s="20"/>
    </row>
    <row r="714" spans="6:46" s="12" customFormat="1" ht="15" hidden="1" customHeight="1" x14ac:dyDescent="0.3">
      <c r="F714" s="53"/>
      <c r="AE714" s="20"/>
      <c r="AF714" s="20"/>
      <c r="AT714" s="20"/>
    </row>
    <row r="715" spans="6:46" s="12" customFormat="1" ht="15" hidden="1" customHeight="1" x14ac:dyDescent="0.3">
      <c r="F715" s="53"/>
      <c r="AE715" s="20"/>
      <c r="AF715" s="20"/>
      <c r="AT715" s="20"/>
    </row>
    <row r="716" spans="6:46" s="12" customFormat="1" ht="15" hidden="1" customHeight="1" x14ac:dyDescent="0.3">
      <c r="F716" s="53"/>
      <c r="AE716" s="20"/>
      <c r="AF716" s="20"/>
      <c r="AT716" s="20"/>
    </row>
    <row r="717" spans="6:46" s="12" customFormat="1" ht="15" hidden="1" customHeight="1" x14ac:dyDescent="0.3">
      <c r="F717" s="53"/>
      <c r="AE717" s="20"/>
      <c r="AF717" s="20"/>
      <c r="AT717" s="20"/>
    </row>
    <row r="718" spans="6:46" s="12" customFormat="1" ht="15" hidden="1" customHeight="1" x14ac:dyDescent="0.3">
      <c r="F718" s="53"/>
      <c r="AE718" s="20"/>
      <c r="AF718" s="20"/>
      <c r="AT718" s="20"/>
    </row>
    <row r="719" spans="6:46" s="12" customFormat="1" ht="15" hidden="1" customHeight="1" x14ac:dyDescent="0.3">
      <c r="F719" s="53"/>
      <c r="AE719" s="20"/>
      <c r="AF719" s="20"/>
      <c r="AT719" s="20"/>
    </row>
    <row r="720" spans="6:46" s="12" customFormat="1" ht="15" hidden="1" customHeight="1" x14ac:dyDescent="0.3">
      <c r="F720" s="53"/>
      <c r="AE720" s="20"/>
      <c r="AF720" s="20"/>
      <c r="AT720" s="20"/>
    </row>
    <row r="721" spans="6:46" s="12" customFormat="1" ht="15" hidden="1" customHeight="1" x14ac:dyDescent="0.3">
      <c r="F721" s="53"/>
      <c r="AE721" s="20"/>
      <c r="AF721" s="20"/>
      <c r="AT721" s="20"/>
    </row>
    <row r="722" spans="6:46" s="12" customFormat="1" ht="15" hidden="1" customHeight="1" x14ac:dyDescent="0.3">
      <c r="F722" s="53"/>
      <c r="AE722" s="20"/>
      <c r="AF722" s="20"/>
      <c r="AT722" s="20"/>
    </row>
    <row r="723" spans="6:46" s="12" customFormat="1" ht="15" hidden="1" customHeight="1" x14ac:dyDescent="0.3">
      <c r="F723" s="53"/>
      <c r="AE723" s="20"/>
      <c r="AF723" s="20"/>
      <c r="AT723" s="20"/>
    </row>
    <row r="724" spans="6:46" s="12" customFormat="1" ht="15" hidden="1" customHeight="1" x14ac:dyDescent="0.3">
      <c r="F724" s="53"/>
      <c r="AE724" s="20"/>
      <c r="AF724" s="20"/>
      <c r="AT724" s="20"/>
    </row>
    <row r="725" spans="6:46" s="12" customFormat="1" ht="15" hidden="1" customHeight="1" x14ac:dyDescent="0.3">
      <c r="F725" s="53"/>
      <c r="AE725" s="20"/>
      <c r="AF725" s="20"/>
      <c r="AT725" s="20"/>
    </row>
    <row r="726" spans="6:46" s="12" customFormat="1" ht="15" hidden="1" customHeight="1" x14ac:dyDescent="0.3">
      <c r="F726" s="53"/>
      <c r="AE726" s="20"/>
      <c r="AF726" s="20"/>
      <c r="AT726" s="20"/>
    </row>
    <row r="727" spans="6:46" s="12" customFormat="1" ht="15" hidden="1" customHeight="1" x14ac:dyDescent="0.3">
      <c r="F727" s="53"/>
      <c r="AE727" s="20"/>
      <c r="AF727" s="20"/>
      <c r="AT727" s="20"/>
    </row>
    <row r="728" spans="6:46" s="12" customFormat="1" ht="15" hidden="1" customHeight="1" x14ac:dyDescent="0.3">
      <c r="F728" s="53"/>
      <c r="AE728" s="20"/>
      <c r="AF728" s="20"/>
      <c r="AT728" s="20"/>
    </row>
    <row r="729" spans="6:46" s="12" customFormat="1" ht="15" hidden="1" customHeight="1" x14ac:dyDescent="0.3">
      <c r="F729" s="53"/>
      <c r="AE729" s="20"/>
      <c r="AF729" s="20"/>
      <c r="AT729" s="20"/>
    </row>
    <row r="730" spans="6:46" s="12" customFormat="1" ht="15" hidden="1" customHeight="1" x14ac:dyDescent="0.3">
      <c r="F730" s="53"/>
      <c r="AE730" s="20"/>
      <c r="AF730" s="20"/>
      <c r="AT730" s="20"/>
    </row>
    <row r="731" spans="6:46" s="12" customFormat="1" ht="15" hidden="1" customHeight="1" x14ac:dyDescent="0.3">
      <c r="F731" s="53"/>
      <c r="AE731" s="20"/>
      <c r="AF731" s="20"/>
      <c r="AT731" s="20"/>
    </row>
    <row r="732" spans="6:46" s="12" customFormat="1" ht="15" hidden="1" customHeight="1" x14ac:dyDescent="0.3">
      <c r="F732" s="53"/>
      <c r="AE732" s="20"/>
      <c r="AF732" s="20"/>
      <c r="AT732" s="20"/>
    </row>
    <row r="733" spans="6:46" s="12" customFormat="1" ht="15" hidden="1" customHeight="1" x14ac:dyDescent="0.3">
      <c r="F733" s="53"/>
      <c r="AE733" s="20"/>
      <c r="AF733" s="20"/>
      <c r="AT733" s="20"/>
    </row>
    <row r="734" spans="6:46" s="12" customFormat="1" ht="15" hidden="1" customHeight="1" x14ac:dyDescent="0.3">
      <c r="F734" s="53"/>
      <c r="AE734" s="20"/>
      <c r="AF734" s="20"/>
      <c r="AT734" s="20"/>
    </row>
    <row r="735" spans="6:46" s="12" customFormat="1" ht="15" hidden="1" customHeight="1" x14ac:dyDescent="0.3">
      <c r="F735" s="53"/>
      <c r="AE735" s="20"/>
      <c r="AF735" s="20"/>
      <c r="AT735" s="20"/>
    </row>
    <row r="736" spans="6:46" s="12" customFormat="1" ht="15" hidden="1" customHeight="1" x14ac:dyDescent="0.3">
      <c r="F736" s="53"/>
      <c r="AE736" s="20"/>
      <c r="AF736" s="20"/>
      <c r="AT736" s="20"/>
    </row>
    <row r="737" spans="6:46" s="12" customFormat="1" ht="15" hidden="1" customHeight="1" x14ac:dyDescent="0.3">
      <c r="F737" s="53"/>
      <c r="AE737" s="20"/>
      <c r="AF737" s="20"/>
      <c r="AT737" s="20"/>
    </row>
    <row r="738" spans="6:46" s="12" customFormat="1" ht="15" hidden="1" customHeight="1" x14ac:dyDescent="0.3">
      <c r="F738" s="53"/>
      <c r="AE738" s="20"/>
      <c r="AF738" s="20"/>
      <c r="AT738" s="20"/>
    </row>
    <row r="739" spans="6:46" s="12" customFormat="1" ht="15" hidden="1" customHeight="1" x14ac:dyDescent="0.3">
      <c r="F739" s="53"/>
      <c r="AE739" s="20"/>
      <c r="AF739" s="20"/>
      <c r="AT739" s="20"/>
    </row>
    <row r="740" spans="6:46" s="12" customFormat="1" ht="15" hidden="1" customHeight="1" x14ac:dyDescent="0.3">
      <c r="F740" s="53"/>
      <c r="AE740" s="20"/>
      <c r="AF740" s="20"/>
      <c r="AT740" s="20"/>
    </row>
    <row r="741" spans="6:46" s="12" customFormat="1" ht="15" hidden="1" customHeight="1" x14ac:dyDescent="0.3">
      <c r="F741" s="53"/>
      <c r="AE741" s="20"/>
      <c r="AF741" s="20"/>
      <c r="AT741" s="20"/>
    </row>
    <row r="742" spans="6:46" s="12" customFormat="1" ht="15" hidden="1" customHeight="1" x14ac:dyDescent="0.3">
      <c r="F742" s="53"/>
      <c r="AE742" s="20"/>
      <c r="AF742" s="20"/>
      <c r="AT742" s="20"/>
    </row>
    <row r="743" spans="6:46" s="12" customFormat="1" ht="15" hidden="1" customHeight="1" x14ac:dyDescent="0.3">
      <c r="F743" s="53"/>
      <c r="AE743" s="20"/>
      <c r="AF743" s="20"/>
      <c r="AT743" s="20"/>
    </row>
    <row r="744" spans="6:46" s="12" customFormat="1" ht="15" hidden="1" customHeight="1" x14ac:dyDescent="0.3">
      <c r="F744" s="53"/>
      <c r="AE744" s="20"/>
      <c r="AF744" s="20"/>
      <c r="AT744" s="20"/>
    </row>
    <row r="745" spans="6:46" s="12" customFormat="1" ht="15" hidden="1" customHeight="1" x14ac:dyDescent="0.3">
      <c r="F745" s="53"/>
      <c r="AE745" s="20"/>
      <c r="AF745" s="20"/>
      <c r="AT745" s="20"/>
    </row>
    <row r="746" spans="6:46" s="12" customFormat="1" ht="15" hidden="1" customHeight="1" x14ac:dyDescent="0.3">
      <c r="F746" s="53"/>
      <c r="AE746" s="20"/>
      <c r="AF746" s="20"/>
      <c r="AT746" s="20"/>
    </row>
    <row r="747" spans="6:46" s="12" customFormat="1" ht="15" hidden="1" customHeight="1" x14ac:dyDescent="0.3">
      <c r="F747" s="53"/>
      <c r="AE747" s="20"/>
      <c r="AF747" s="20"/>
      <c r="AT747" s="20"/>
    </row>
    <row r="748" spans="6:46" s="12" customFormat="1" ht="15" hidden="1" customHeight="1" x14ac:dyDescent="0.3">
      <c r="F748" s="53"/>
      <c r="AE748" s="20"/>
      <c r="AF748" s="20"/>
      <c r="AT748" s="20"/>
    </row>
    <row r="749" spans="6:46" s="12" customFormat="1" ht="15" hidden="1" customHeight="1" x14ac:dyDescent="0.3">
      <c r="F749" s="53"/>
      <c r="AE749" s="20"/>
      <c r="AF749" s="20"/>
      <c r="AT749" s="20"/>
    </row>
    <row r="750" spans="6:46" s="12" customFormat="1" ht="15" hidden="1" customHeight="1" x14ac:dyDescent="0.3">
      <c r="F750" s="53"/>
      <c r="AE750" s="20"/>
      <c r="AF750" s="20"/>
      <c r="AT750" s="20"/>
    </row>
    <row r="751" spans="6:46" s="12" customFormat="1" ht="15" hidden="1" customHeight="1" x14ac:dyDescent="0.3">
      <c r="F751" s="53"/>
      <c r="AE751" s="20"/>
      <c r="AF751" s="20"/>
      <c r="AT751" s="20"/>
    </row>
    <row r="752" spans="6:46" s="12" customFormat="1" ht="15" hidden="1" customHeight="1" x14ac:dyDescent="0.3">
      <c r="F752" s="53"/>
      <c r="AE752" s="20"/>
      <c r="AF752" s="20"/>
      <c r="AT752" s="20"/>
    </row>
    <row r="753" spans="6:46" s="12" customFormat="1" ht="15" hidden="1" customHeight="1" x14ac:dyDescent="0.3">
      <c r="F753" s="53"/>
      <c r="AE753" s="20"/>
      <c r="AF753" s="20"/>
      <c r="AT753" s="20"/>
    </row>
    <row r="754" spans="6:46" s="12" customFormat="1" ht="15" hidden="1" customHeight="1" x14ac:dyDescent="0.3">
      <c r="F754" s="53"/>
      <c r="AE754" s="20"/>
      <c r="AF754" s="20"/>
      <c r="AT754" s="20"/>
    </row>
    <row r="755" spans="6:46" s="12" customFormat="1" ht="15" hidden="1" customHeight="1" x14ac:dyDescent="0.3">
      <c r="F755" s="53"/>
      <c r="AE755" s="20"/>
      <c r="AF755" s="20"/>
      <c r="AT755" s="20"/>
    </row>
    <row r="756" spans="6:46" s="12" customFormat="1" ht="15" hidden="1" customHeight="1" x14ac:dyDescent="0.3">
      <c r="F756" s="53"/>
      <c r="AE756" s="20"/>
      <c r="AF756" s="20"/>
      <c r="AT756" s="20"/>
    </row>
    <row r="757" spans="6:46" s="12" customFormat="1" ht="15" hidden="1" customHeight="1" x14ac:dyDescent="0.3">
      <c r="F757" s="53"/>
      <c r="AE757" s="20"/>
      <c r="AF757" s="20"/>
      <c r="AT757" s="20"/>
    </row>
    <row r="758" spans="6:46" s="12" customFormat="1" ht="15" hidden="1" customHeight="1" x14ac:dyDescent="0.3">
      <c r="F758" s="53"/>
      <c r="AE758" s="20"/>
      <c r="AF758" s="20"/>
      <c r="AT758" s="20"/>
    </row>
    <row r="759" spans="6:46" s="12" customFormat="1" ht="15" hidden="1" customHeight="1" x14ac:dyDescent="0.3">
      <c r="F759" s="53"/>
      <c r="AE759" s="20"/>
      <c r="AF759" s="20"/>
      <c r="AT759" s="20"/>
    </row>
    <row r="760" spans="6:46" s="12" customFormat="1" ht="15" hidden="1" customHeight="1" x14ac:dyDescent="0.3">
      <c r="F760" s="53"/>
      <c r="AE760" s="20"/>
      <c r="AF760" s="20"/>
      <c r="AT760" s="20"/>
    </row>
    <row r="761" spans="6:46" s="12" customFormat="1" ht="15" hidden="1" customHeight="1" x14ac:dyDescent="0.3">
      <c r="F761" s="53"/>
      <c r="AE761" s="20"/>
      <c r="AF761" s="20"/>
      <c r="AT761" s="20"/>
    </row>
    <row r="762" spans="6:46" s="12" customFormat="1" ht="15" hidden="1" customHeight="1" x14ac:dyDescent="0.3">
      <c r="F762" s="53"/>
      <c r="AE762" s="20"/>
      <c r="AF762" s="20"/>
      <c r="AT762" s="20"/>
    </row>
    <row r="763" spans="6:46" s="12" customFormat="1" ht="15" hidden="1" customHeight="1" x14ac:dyDescent="0.3">
      <c r="F763" s="53"/>
      <c r="AE763" s="20"/>
      <c r="AF763" s="20"/>
      <c r="AT763" s="20"/>
    </row>
    <row r="764" spans="6:46" s="12" customFormat="1" ht="15" hidden="1" customHeight="1" x14ac:dyDescent="0.3">
      <c r="F764" s="53"/>
      <c r="AE764" s="20"/>
      <c r="AF764" s="20"/>
      <c r="AT764" s="20"/>
    </row>
    <row r="765" spans="6:46" s="12" customFormat="1" ht="15" hidden="1" customHeight="1" x14ac:dyDescent="0.3">
      <c r="F765" s="53"/>
      <c r="AE765" s="20"/>
      <c r="AF765" s="20"/>
      <c r="AT765" s="20"/>
    </row>
    <row r="766" spans="6:46" s="12" customFormat="1" ht="15" hidden="1" customHeight="1" x14ac:dyDescent="0.3">
      <c r="F766" s="53"/>
      <c r="AE766" s="20"/>
      <c r="AF766" s="20"/>
      <c r="AT766" s="20"/>
    </row>
    <row r="767" spans="6:46" s="12" customFormat="1" ht="15" hidden="1" customHeight="1" x14ac:dyDescent="0.3">
      <c r="F767" s="53"/>
      <c r="AE767" s="20"/>
      <c r="AF767" s="20"/>
      <c r="AT767" s="20"/>
    </row>
    <row r="768" spans="6:46" s="12" customFormat="1" ht="15" hidden="1" customHeight="1" x14ac:dyDescent="0.3">
      <c r="F768" s="53"/>
      <c r="AE768" s="20"/>
      <c r="AF768" s="20"/>
      <c r="AT768" s="20"/>
    </row>
    <row r="769" spans="6:46" s="12" customFormat="1" ht="15" hidden="1" customHeight="1" x14ac:dyDescent="0.3">
      <c r="F769" s="53"/>
      <c r="AE769" s="20"/>
      <c r="AF769" s="20"/>
      <c r="AT769" s="20"/>
    </row>
    <row r="770" spans="6:46" s="12" customFormat="1" ht="15" hidden="1" customHeight="1" x14ac:dyDescent="0.3">
      <c r="F770" s="53"/>
      <c r="AE770" s="20"/>
      <c r="AF770" s="20"/>
      <c r="AT770" s="20"/>
    </row>
    <row r="771" spans="6:46" s="12" customFormat="1" ht="15" hidden="1" customHeight="1" x14ac:dyDescent="0.3">
      <c r="F771" s="53"/>
      <c r="AE771" s="20"/>
      <c r="AF771" s="20"/>
      <c r="AT771" s="20"/>
    </row>
    <row r="772" spans="6:46" s="12" customFormat="1" ht="15" hidden="1" customHeight="1" x14ac:dyDescent="0.3">
      <c r="F772" s="53"/>
      <c r="AE772" s="20"/>
      <c r="AF772" s="20"/>
      <c r="AT772" s="20"/>
    </row>
    <row r="773" spans="6:46" s="12" customFormat="1" ht="15" hidden="1" customHeight="1" x14ac:dyDescent="0.3">
      <c r="F773" s="53"/>
      <c r="AE773" s="20"/>
      <c r="AF773" s="20"/>
      <c r="AT773" s="20"/>
    </row>
    <row r="774" spans="6:46" s="12" customFormat="1" ht="15" hidden="1" customHeight="1" x14ac:dyDescent="0.3">
      <c r="F774" s="53"/>
      <c r="AE774" s="20"/>
      <c r="AF774" s="20"/>
      <c r="AT774" s="20"/>
    </row>
    <row r="775" spans="6:46" s="12" customFormat="1" ht="15" hidden="1" customHeight="1" x14ac:dyDescent="0.3">
      <c r="F775" s="53"/>
      <c r="AE775" s="20"/>
      <c r="AF775" s="20"/>
      <c r="AT775" s="20"/>
    </row>
    <row r="776" spans="6:46" s="12" customFormat="1" ht="15" hidden="1" customHeight="1" x14ac:dyDescent="0.3">
      <c r="F776" s="53"/>
      <c r="AE776" s="20"/>
      <c r="AF776" s="20"/>
      <c r="AT776" s="20"/>
    </row>
    <row r="777" spans="6:46" s="12" customFormat="1" ht="15" hidden="1" customHeight="1" x14ac:dyDescent="0.3">
      <c r="F777" s="53"/>
      <c r="AE777" s="20"/>
      <c r="AF777" s="20"/>
      <c r="AT777" s="20"/>
    </row>
    <row r="778" spans="6:46" s="12" customFormat="1" ht="15" hidden="1" customHeight="1" x14ac:dyDescent="0.3">
      <c r="F778" s="53"/>
      <c r="AE778" s="20"/>
      <c r="AF778" s="20"/>
      <c r="AT778" s="20"/>
    </row>
    <row r="779" spans="6:46" s="12" customFormat="1" ht="15" hidden="1" customHeight="1" x14ac:dyDescent="0.3">
      <c r="F779" s="53"/>
      <c r="AE779" s="20"/>
      <c r="AF779" s="20"/>
      <c r="AT779" s="20"/>
    </row>
    <row r="780" spans="6:46" s="12" customFormat="1" ht="15" hidden="1" customHeight="1" x14ac:dyDescent="0.3">
      <c r="F780" s="53"/>
      <c r="AE780" s="20"/>
      <c r="AF780" s="20"/>
      <c r="AT780" s="20"/>
    </row>
    <row r="781" spans="6:46" s="12" customFormat="1" ht="15" hidden="1" customHeight="1" x14ac:dyDescent="0.3">
      <c r="F781" s="53"/>
      <c r="AE781" s="20"/>
      <c r="AF781" s="20"/>
      <c r="AT781" s="20"/>
    </row>
    <row r="782" spans="6:46" s="12" customFormat="1" ht="15" hidden="1" customHeight="1" x14ac:dyDescent="0.3">
      <c r="F782" s="53"/>
      <c r="AE782" s="20"/>
      <c r="AF782" s="20"/>
      <c r="AT782" s="20"/>
    </row>
    <row r="783" spans="6:46" s="12" customFormat="1" ht="15" hidden="1" customHeight="1" x14ac:dyDescent="0.3">
      <c r="F783" s="53"/>
      <c r="AE783" s="20"/>
      <c r="AF783" s="20"/>
      <c r="AT783" s="20"/>
    </row>
    <row r="784" spans="6:46" s="12" customFormat="1" ht="15" hidden="1" customHeight="1" x14ac:dyDescent="0.3">
      <c r="F784" s="53"/>
      <c r="AE784" s="20"/>
      <c r="AF784" s="20"/>
      <c r="AT784" s="20"/>
    </row>
    <row r="785" spans="6:46" s="12" customFormat="1" ht="15" hidden="1" customHeight="1" x14ac:dyDescent="0.3">
      <c r="F785" s="53"/>
      <c r="AE785" s="20"/>
      <c r="AF785" s="20"/>
      <c r="AT785" s="20"/>
    </row>
    <row r="786" spans="6:46" s="12" customFormat="1" ht="15" hidden="1" customHeight="1" x14ac:dyDescent="0.3">
      <c r="F786" s="53"/>
      <c r="AE786" s="20"/>
      <c r="AF786" s="20"/>
      <c r="AT786" s="20"/>
    </row>
    <row r="787" spans="6:46" s="12" customFormat="1" ht="15" hidden="1" customHeight="1" x14ac:dyDescent="0.3">
      <c r="F787" s="53"/>
      <c r="AE787" s="20"/>
      <c r="AF787" s="20"/>
      <c r="AT787" s="20"/>
    </row>
    <row r="788" spans="6:46" s="12" customFormat="1" ht="15" hidden="1" customHeight="1" x14ac:dyDescent="0.3">
      <c r="F788" s="53"/>
      <c r="AE788" s="20"/>
      <c r="AF788" s="20"/>
      <c r="AT788" s="20"/>
    </row>
    <row r="789" spans="6:46" s="12" customFormat="1" ht="15" hidden="1" customHeight="1" x14ac:dyDescent="0.3">
      <c r="F789" s="53"/>
      <c r="AE789" s="20"/>
      <c r="AF789" s="20"/>
      <c r="AT789" s="20"/>
    </row>
    <row r="790" spans="6:46" s="12" customFormat="1" ht="15" hidden="1" customHeight="1" x14ac:dyDescent="0.3">
      <c r="F790" s="53"/>
      <c r="AE790" s="20"/>
      <c r="AF790" s="20"/>
      <c r="AT790" s="20"/>
    </row>
    <row r="791" spans="6:46" s="12" customFormat="1" ht="15" hidden="1" customHeight="1" x14ac:dyDescent="0.3">
      <c r="F791" s="53"/>
      <c r="AE791" s="20"/>
      <c r="AF791" s="20"/>
      <c r="AT791" s="20"/>
    </row>
    <row r="792" spans="6:46" s="12" customFormat="1" ht="15" hidden="1" customHeight="1" x14ac:dyDescent="0.3">
      <c r="F792" s="53"/>
      <c r="AE792" s="20"/>
      <c r="AF792" s="20"/>
      <c r="AT792" s="20"/>
    </row>
    <row r="793" spans="6:46" s="12" customFormat="1" ht="15" hidden="1" customHeight="1" x14ac:dyDescent="0.3">
      <c r="F793" s="53"/>
      <c r="AE793" s="20"/>
      <c r="AF793" s="20"/>
      <c r="AT793" s="20"/>
    </row>
    <row r="794" spans="6:46" s="12" customFormat="1" ht="15" hidden="1" customHeight="1" x14ac:dyDescent="0.3">
      <c r="F794" s="53"/>
      <c r="AE794" s="20"/>
      <c r="AF794" s="20"/>
      <c r="AT794" s="20"/>
    </row>
    <row r="795" spans="6:46" s="12" customFormat="1" ht="15" hidden="1" customHeight="1" x14ac:dyDescent="0.3">
      <c r="F795" s="53"/>
      <c r="AE795" s="20"/>
      <c r="AF795" s="20"/>
      <c r="AT795" s="20"/>
    </row>
    <row r="796" spans="6:46" s="12" customFormat="1" ht="15" hidden="1" customHeight="1" x14ac:dyDescent="0.3">
      <c r="F796" s="53"/>
      <c r="AE796" s="20"/>
      <c r="AF796" s="20"/>
      <c r="AT796" s="20"/>
    </row>
    <row r="797" spans="6:46" s="12" customFormat="1" ht="15" hidden="1" customHeight="1" x14ac:dyDescent="0.3">
      <c r="F797" s="53"/>
      <c r="AE797" s="20"/>
      <c r="AF797" s="20"/>
      <c r="AT797" s="20"/>
    </row>
    <row r="798" spans="6:46" s="12" customFormat="1" ht="15" hidden="1" customHeight="1" x14ac:dyDescent="0.3">
      <c r="F798" s="53"/>
      <c r="AE798" s="20"/>
      <c r="AF798" s="20"/>
      <c r="AT798" s="20"/>
    </row>
    <row r="799" spans="6:46" s="12" customFormat="1" ht="15" hidden="1" customHeight="1" x14ac:dyDescent="0.3">
      <c r="F799" s="53"/>
      <c r="AE799" s="20"/>
      <c r="AF799" s="20"/>
      <c r="AT799" s="20"/>
    </row>
    <row r="800" spans="6:46" s="12" customFormat="1" ht="15" hidden="1" customHeight="1" x14ac:dyDescent="0.3">
      <c r="F800" s="53"/>
      <c r="AE800" s="20"/>
      <c r="AF800" s="20"/>
      <c r="AT800" s="20"/>
    </row>
    <row r="801" spans="6:46" s="12" customFormat="1" ht="15" hidden="1" customHeight="1" x14ac:dyDescent="0.3">
      <c r="F801" s="53"/>
      <c r="AE801" s="20"/>
      <c r="AF801" s="20"/>
      <c r="AT801" s="20"/>
    </row>
    <row r="802" spans="6:46" s="12" customFormat="1" ht="15" hidden="1" customHeight="1" x14ac:dyDescent="0.3">
      <c r="F802" s="53"/>
      <c r="AE802" s="20"/>
      <c r="AF802" s="20"/>
      <c r="AT802" s="20"/>
    </row>
    <row r="803" spans="6:46" s="12" customFormat="1" ht="15" hidden="1" customHeight="1" x14ac:dyDescent="0.3">
      <c r="F803" s="53"/>
      <c r="AE803" s="20"/>
      <c r="AF803" s="20"/>
      <c r="AT803" s="20"/>
    </row>
    <row r="804" spans="6:46" s="12" customFormat="1" ht="15" hidden="1" customHeight="1" x14ac:dyDescent="0.3">
      <c r="F804" s="53"/>
      <c r="AE804" s="20"/>
      <c r="AF804" s="20"/>
      <c r="AT804" s="20"/>
    </row>
    <row r="805" spans="6:46" s="12" customFormat="1" ht="15" hidden="1" customHeight="1" x14ac:dyDescent="0.3">
      <c r="F805" s="53"/>
      <c r="AE805" s="20"/>
      <c r="AF805" s="20"/>
      <c r="AT805" s="20"/>
    </row>
    <row r="806" spans="6:46" s="12" customFormat="1" ht="15" hidden="1" customHeight="1" x14ac:dyDescent="0.3">
      <c r="F806" s="53"/>
      <c r="AE806" s="20"/>
      <c r="AF806" s="20"/>
      <c r="AT806" s="20"/>
    </row>
    <row r="807" spans="6:46" s="12" customFormat="1" ht="15" hidden="1" customHeight="1" x14ac:dyDescent="0.3">
      <c r="F807" s="53"/>
      <c r="AE807" s="20"/>
      <c r="AF807" s="20"/>
      <c r="AT807" s="20"/>
    </row>
    <row r="808" spans="6:46" s="12" customFormat="1" ht="15" hidden="1" customHeight="1" x14ac:dyDescent="0.3">
      <c r="F808" s="53"/>
      <c r="AE808" s="20"/>
      <c r="AF808" s="20"/>
      <c r="AT808" s="20"/>
    </row>
    <row r="809" spans="6:46" s="12" customFormat="1" ht="15" hidden="1" customHeight="1" x14ac:dyDescent="0.3">
      <c r="F809" s="53"/>
      <c r="AE809" s="20"/>
      <c r="AF809" s="20"/>
      <c r="AT809" s="20"/>
    </row>
    <row r="810" spans="6:46" s="12" customFormat="1" ht="15" hidden="1" customHeight="1" x14ac:dyDescent="0.3">
      <c r="F810" s="53"/>
      <c r="AE810" s="20"/>
      <c r="AF810" s="20"/>
      <c r="AT810" s="20"/>
    </row>
    <row r="811" spans="6:46" s="12" customFormat="1" ht="15" hidden="1" customHeight="1" x14ac:dyDescent="0.3">
      <c r="F811" s="53"/>
      <c r="AE811" s="20"/>
      <c r="AF811" s="20"/>
      <c r="AT811" s="20"/>
    </row>
    <row r="812" spans="6:46" s="12" customFormat="1" ht="15" hidden="1" customHeight="1" x14ac:dyDescent="0.3">
      <c r="F812" s="53"/>
      <c r="AE812" s="20"/>
      <c r="AF812" s="20"/>
      <c r="AT812" s="20"/>
    </row>
    <row r="813" spans="6:46" s="12" customFormat="1" ht="15" hidden="1" customHeight="1" x14ac:dyDescent="0.3">
      <c r="F813" s="53"/>
      <c r="AE813" s="20"/>
      <c r="AF813" s="20"/>
      <c r="AT813" s="20"/>
    </row>
    <row r="814" spans="6:46" s="12" customFormat="1" ht="15" hidden="1" customHeight="1" x14ac:dyDescent="0.3">
      <c r="F814" s="53"/>
      <c r="AE814" s="20"/>
      <c r="AF814" s="20"/>
      <c r="AT814" s="20"/>
    </row>
    <row r="815" spans="6:46" s="12" customFormat="1" ht="15" hidden="1" customHeight="1" x14ac:dyDescent="0.3">
      <c r="F815" s="53"/>
      <c r="AE815" s="20"/>
      <c r="AF815" s="20"/>
      <c r="AT815" s="20"/>
    </row>
    <row r="816" spans="6:46" s="12" customFormat="1" ht="15" hidden="1" customHeight="1" x14ac:dyDescent="0.3">
      <c r="F816" s="53"/>
      <c r="AE816" s="20"/>
      <c r="AF816" s="20"/>
      <c r="AT816" s="20"/>
    </row>
    <row r="817" spans="6:46" s="12" customFormat="1" ht="15" hidden="1" customHeight="1" x14ac:dyDescent="0.3">
      <c r="F817" s="53"/>
      <c r="AE817" s="20"/>
      <c r="AF817" s="20"/>
      <c r="AT817" s="20"/>
    </row>
    <row r="818" spans="6:46" s="12" customFormat="1" ht="15" hidden="1" customHeight="1" x14ac:dyDescent="0.3">
      <c r="F818" s="53"/>
      <c r="AE818" s="20"/>
      <c r="AF818" s="20"/>
      <c r="AT818" s="20"/>
    </row>
    <row r="819" spans="6:46" s="12" customFormat="1" ht="15" hidden="1" customHeight="1" x14ac:dyDescent="0.3">
      <c r="F819" s="53"/>
      <c r="AE819" s="20"/>
      <c r="AF819" s="20"/>
      <c r="AT819" s="20"/>
    </row>
    <row r="820" spans="6:46" s="12" customFormat="1" ht="15" hidden="1" customHeight="1" x14ac:dyDescent="0.3">
      <c r="F820" s="53"/>
      <c r="AE820" s="20"/>
      <c r="AF820" s="20"/>
      <c r="AT820" s="20"/>
    </row>
    <row r="821" spans="6:46" s="12" customFormat="1" ht="15" hidden="1" customHeight="1" x14ac:dyDescent="0.3">
      <c r="F821" s="53"/>
      <c r="AE821" s="20"/>
      <c r="AF821" s="20"/>
      <c r="AT821" s="20"/>
    </row>
    <row r="822" spans="6:46" s="12" customFormat="1" ht="15" hidden="1" customHeight="1" x14ac:dyDescent="0.3">
      <c r="F822" s="53"/>
      <c r="AE822" s="20"/>
      <c r="AF822" s="20"/>
      <c r="AT822" s="20"/>
    </row>
    <row r="823" spans="6:46" s="12" customFormat="1" ht="15" hidden="1" customHeight="1" x14ac:dyDescent="0.3">
      <c r="F823" s="53"/>
      <c r="AE823" s="20"/>
      <c r="AF823" s="20"/>
      <c r="AT823" s="20"/>
    </row>
    <row r="824" spans="6:46" s="12" customFormat="1" ht="15" hidden="1" customHeight="1" x14ac:dyDescent="0.3">
      <c r="F824" s="53"/>
      <c r="AE824" s="20"/>
      <c r="AF824" s="20"/>
      <c r="AT824" s="20"/>
    </row>
    <row r="825" spans="6:46" s="12" customFormat="1" ht="15" hidden="1" customHeight="1" x14ac:dyDescent="0.3">
      <c r="F825" s="53"/>
      <c r="AE825" s="20"/>
      <c r="AF825" s="20"/>
      <c r="AT825" s="20"/>
    </row>
    <row r="826" spans="6:46" s="12" customFormat="1" ht="15" hidden="1" customHeight="1" x14ac:dyDescent="0.3">
      <c r="F826" s="53"/>
      <c r="AE826" s="20"/>
      <c r="AF826" s="20"/>
      <c r="AT826" s="20"/>
    </row>
    <row r="827" spans="6:46" s="12" customFormat="1" ht="15" hidden="1" customHeight="1" x14ac:dyDescent="0.3">
      <c r="F827" s="53"/>
      <c r="AE827" s="20"/>
      <c r="AF827" s="20"/>
      <c r="AT827" s="20"/>
    </row>
    <row r="828" spans="6:46" s="12" customFormat="1" ht="15" hidden="1" customHeight="1" x14ac:dyDescent="0.3">
      <c r="F828" s="53"/>
      <c r="AE828" s="20"/>
      <c r="AF828" s="20"/>
      <c r="AT828" s="20"/>
    </row>
    <row r="829" spans="6:46" s="12" customFormat="1" ht="15" hidden="1" customHeight="1" x14ac:dyDescent="0.3">
      <c r="F829" s="53"/>
      <c r="AE829" s="20"/>
      <c r="AF829" s="20"/>
      <c r="AT829" s="20"/>
    </row>
    <row r="830" spans="6:46" s="12" customFormat="1" ht="15" hidden="1" customHeight="1" x14ac:dyDescent="0.3">
      <c r="F830" s="53"/>
      <c r="AE830" s="20"/>
      <c r="AF830" s="20"/>
      <c r="AT830" s="20"/>
    </row>
    <row r="831" spans="6:46" s="12" customFormat="1" ht="15" hidden="1" customHeight="1" x14ac:dyDescent="0.3">
      <c r="F831" s="53"/>
      <c r="AE831" s="20"/>
      <c r="AF831" s="20"/>
      <c r="AT831" s="20"/>
    </row>
    <row r="832" spans="6:46" s="12" customFormat="1" ht="15" hidden="1" customHeight="1" x14ac:dyDescent="0.3">
      <c r="F832" s="53"/>
      <c r="AE832" s="20"/>
      <c r="AF832" s="20"/>
      <c r="AT832" s="20"/>
    </row>
    <row r="833" spans="6:46" s="12" customFormat="1" ht="15" hidden="1" customHeight="1" x14ac:dyDescent="0.3">
      <c r="F833" s="53"/>
      <c r="AE833" s="20"/>
      <c r="AF833" s="20"/>
      <c r="AT833" s="20"/>
    </row>
    <row r="834" spans="6:46" s="12" customFormat="1" ht="15" hidden="1" customHeight="1" x14ac:dyDescent="0.3">
      <c r="F834" s="53"/>
      <c r="AE834" s="20"/>
      <c r="AF834" s="20"/>
      <c r="AT834" s="20"/>
    </row>
    <row r="835" spans="6:46" s="12" customFormat="1" ht="15" hidden="1" customHeight="1" x14ac:dyDescent="0.3">
      <c r="F835" s="53"/>
      <c r="AE835" s="20"/>
      <c r="AF835" s="20"/>
      <c r="AT835" s="20"/>
    </row>
    <row r="836" spans="6:46" s="12" customFormat="1" ht="15" hidden="1" customHeight="1" x14ac:dyDescent="0.3">
      <c r="F836" s="53"/>
      <c r="AE836" s="20"/>
      <c r="AF836" s="20"/>
      <c r="AT836" s="20"/>
    </row>
    <row r="837" spans="6:46" s="12" customFormat="1" ht="15" hidden="1" customHeight="1" x14ac:dyDescent="0.3">
      <c r="F837" s="53"/>
      <c r="AE837" s="20"/>
      <c r="AF837" s="20"/>
      <c r="AT837" s="20"/>
    </row>
    <row r="838" spans="6:46" s="12" customFormat="1" ht="15" hidden="1" customHeight="1" x14ac:dyDescent="0.3">
      <c r="F838" s="53"/>
      <c r="AE838" s="20"/>
      <c r="AF838" s="20"/>
      <c r="AT838" s="20"/>
    </row>
    <row r="839" spans="6:46" s="12" customFormat="1" ht="15" hidden="1" customHeight="1" x14ac:dyDescent="0.3">
      <c r="F839" s="53"/>
      <c r="AE839" s="20"/>
      <c r="AF839" s="20"/>
      <c r="AT839" s="20"/>
    </row>
    <row r="840" spans="6:46" s="12" customFormat="1" ht="15" hidden="1" customHeight="1" x14ac:dyDescent="0.3">
      <c r="F840" s="53"/>
      <c r="AE840" s="20"/>
      <c r="AF840" s="20"/>
      <c r="AT840" s="20"/>
    </row>
    <row r="841" spans="6:46" s="12" customFormat="1" ht="15" hidden="1" customHeight="1" x14ac:dyDescent="0.3">
      <c r="F841" s="53"/>
      <c r="AE841" s="20"/>
      <c r="AF841" s="20"/>
      <c r="AT841" s="20"/>
    </row>
    <row r="842" spans="6:46" s="12" customFormat="1" ht="15" hidden="1" customHeight="1" x14ac:dyDescent="0.3">
      <c r="F842" s="53"/>
      <c r="AE842" s="20"/>
      <c r="AF842" s="20"/>
      <c r="AT842" s="20"/>
    </row>
    <row r="843" spans="6:46" s="12" customFormat="1" ht="15" hidden="1" customHeight="1" x14ac:dyDescent="0.3">
      <c r="F843" s="53"/>
      <c r="AE843" s="20"/>
      <c r="AF843" s="20"/>
      <c r="AT843" s="20"/>
    </row>
    <row r="844" spans="6:46" s="12" customFormat="1" ht="15" hidden="1" customHeight="1" x14ac:dyDescent="0.3">
      <c r="F844" s="53"/>
      <c r="AE844" s="20"/>
      <c r="AF844" s="20"/>
      <c r="AT844" s="20"/>
    </row>
    <row r="845" spans="6:46" s="12" customFormat="1" ht="15" hidden="1" customHeight="1" x14ac:dyDescent="0.3">
      <c r="F845" s="53"/>
      <c r="AE845" s="20"/>
      <c r="AF845" s="20"/>
      <c r="AT845" s="20"/>
    </row>
    <row r="846" spans="6:46" s="12" customFormat="1" ht="15" hidden="1" customHeight="1" x14ac:dyDescent="0.3">
      <c r="F846" s="53"/>
      <c r="AE846" s="20"/>
      <c r="AF846" s="20"/>
      <c r="AT846" s="20"/>
    </row>
    <row r="847" spans="6:46" s="12" customFormat="1" ht="15" hidden="1" customHeight="1" x14ac:dyDescent="0.3">
      <c r="F847" s="53"/>
      <c r="AE847" s="20"/>
      <c r="AF847" s="20"/>
      <c r="AT847" s="20"/>
    </row>
    <row r="848" spans="6:46" s="12" customFormat="1" ht="15" hidden="1" customHeight="1" x14ac:dyDescent="0.3">
      <c r="F848" s="53"/>
      <c r="AE848" s="20"/>
      <c r="AF848" s="20"/>
      <c r="AT848" s="20"/>
    </row>
    <row r="849" spans="6:46" s="12" customFormat="1" ht="15" hidden="1" customHeight="1" x14ac:dyDescent="0.3">
      <c r="F849" s="53"/>
      <c r="AE849" s="20"/>
      <c r="AF849" s="20"/>
      <c r="AT849" s="20"/>
    </row>
    <row r="850" spans="6:46" s="12" customFormat="1" ht="15" hidden="1" customHeight="1" x14ac:dyDescent="0.3">
      <c r="F850" s="53"/>
      <c r="AE850" s="20"/>
      <c r="AF850" s="20"/>
      <c r="AT850" s="20"/>
    </row>
    <row r="851" spans="6:46" s="12" customFormat="1" ht="15" hidden="1" customHeight="1" x14ac:dyDescent="0.3">
      <c r="F851" s="53"/>
      <c r="AE851" s="20"/>
      <c r="AF851" s="20"/>
      <c r="AT851" s="20"/>
    </row>
    <row r="852" spans="6:46" s="12" customFormat="1" ht="15" hidden="1" customHeight="1" x14ac:dyDescent="0.3">
      <c r="F852" s="53"/>
      <c r="AE852" s="20"/>
      <c r="AF852" s="20"/>
      <c r="AT852" s="20"/>
    </row>
    <row r="853" spans="6:46" s="12" customFormat="1" ht="15" hidden="1" customHeight="1" x14ac:dyDescent="0.3">
      <c r="F853" s="53"/>
      <c r="AE853" s="20"/>
      <c r="AF853" s="20"/>
      <c r="AT853" s="20"/>
    </row>
    <row r="854" spans="6:46" s="12" customFormat="1" ht="15" hidden="1" customHeight="1" x14ac:dyDescent="0.3">
      <c r="F854" s="53"/>
      <c r="AE854" s="20"/>
      <c r="AF854" s="20"/>
      <c r="AT854" s="20"/>
    </row>
    <row r="855" spans="6:46" s="12" customFormat="1" ht="15" hidden="1" customHeight="1" x14ac:dyDescent="0.3">
      <c r="F855" s="53"/>
      <c r="AE855" s="20"/>
      <c r="AF855" s="20"/>
      <c r="AT855" s="20"/>
    </row>
    <row r="856" spans="6:46" s="12" customFormat="1" ht="15" hidden="1" customHeight="1" x14ac:dyDescent="0.3">
      <c r="F856" s="53"/>
      <c r="AE856" s="20"/>
      <c r="AF856" s="20"/>
      <c r="AT856" s="20"/>
    </row>
    <row r="857" spans="6:46" s="12" customFormat="1" ht="15" hidden="1" customHeight="1" x14ac:dyDescent="0.3">
      <c r="F857" s="53"/>
      <c r="AE857" s="20"/>
      <c r="AF857" s="20"/>
      <c r="AT857" s="20"/>
    </row>
    <row r="858" spans="6:46" s="12" customFormat="1" ht="15" hidden="1" customHeight="1" x14ac:dyDescent="0.3">
      <c r="F858" s="53"/>
      <c r="AE858" s="20"/>
      <c r="AF858" s="20"/>
      <c r="AT858" s="20"/>
    </row>
    <row r="859" spans="6:46" s="12" customFormat="1" ht="15" hidden="1" customHeight="1" x14ac:dyDescent="0.3">
      <c r="F859" s="53"/>
      <c r="AE859" s="20"/>
      <c r="AF859" s="20"/>
      <c r="AT859" s="20"/>
    </row>
    <row r="860" spans="6:46" s="12" customFormat="1" ht="15" hidden="1" customHeight="1" x14ac:dyDescent="0.3">
      <c r="F860" s="53"/>
      <c r="AE860" s="20"/>
      <c r="AF860" s="20"/>
      <c r="AT860" s="20"/>
    </row>
    <row r="861" spans="6:46" s="12" customFormat="1" ht="15" hidden="1" customHeight="1" x14ac:dyDescent="0.3">
      <c r="F861" s="53"/>
      <c r="AE861" s="20"/>
      <c r="AF861" s="20"/>
      <c r="AT861" s="20"/>
    </row>
    <row r="862" spans="6:46" s="12" customFormat="1" ht="15" hidden="1" customHeight="1" x14ac:dyDescent="0.3">
      <c r="F862" s="53"/>
      <c r="AE862" s="20"/>
      <c r="AF862" s="20"/>
      <c r="AT862" s="20"/>
    </row>
    <row r="863" spans="6:46" s="12" customFormat="1" ht="15" hidden="1" customHeight="1" x14ac:dyDescent="0.3">
      <c r="F863" s="53"/>
      <c r="AE863" s="20"/>
      <c r="AF863" s="20"/>
      <c r="AT863" s="20"/>
    </row>
    <row r="864" spans="6:46" s="12" customFormat="1" ht="15" hidden="1" customHeight="1" x14ac:dyDescent="0.3">
      <c r="F864" s="53"/>
      <c r="AE864" s="20"/>
      <c r="AF864" s="20"/>
      <c r="AT864" s="20"/>
    </row>
    <row r="865" spans="6:46" s="12" customFormat="1" ht="15" hidden="1" customHeight="1" x14ac:dyDescent="0.3">
      <c r="F865" s="53"/>
      <c r="AE865" s="20"/>
      <c r="AF865" s="20"/>
      <c r="AT865" s="20"/>
    </row>
    <row r="866" spans="6:46" s="12" customFormat="1" ht="15" hidden="1" customHeight="1" x14ac:dyDescent="0.3">
      <c r="F866" s="53"/>
      <c r="AE866" s="20"/>
      <c r="AF866" s="20"/>
      <c r="AT866" s="20"/>
    </row>
    <row r="867" spans="6:46" s="12" customFormat="1" ht="15" hidden="1" customHeight="1" x14ac:dyDescent="0.3">
      <c r="F867" s="53"/>
      <c r="AE867" s="20"/>
      <c r="AF867" s="20"/>
      <c r="AT867" s="20"/>
    </row>
    <row r="868" spans="6:46" s="12" customFormat="1" ht="15" hidden="1" customHeight="1" x14ac:dyDescent="0.3">
      <c r="F868" s="53"/>
      <c r="AE868" s="20"/>
      <c r="AF868" s="20"/>
      <c r="AT868" s="20"/>
    </row>
    <row r="869" spans="6:46" s="12" customFormat="1" ht="15" hidden="1" customHeight="1" x14ac:dyDescent="0.3">
      <c r="F869" s="53"/>
      <c r="AE869" s="20"/>
      <c r="AF869" s="20"/>
      <c r="AT869" s="20"/>
    </row>
    <row r="870" spans="6:46" s="12" customFormat="1" ht="15" hidden="1" customHeight="1" x14ac:dyDescent="0.3">
      <c r="F870" s="53"/>
      <c r="AE870" s="20"/>
      <c r="AF870" s="20"/>
      <c r="AT870" s="20"/>
    </row>
    <row r="871" spans="6:46" s="12" customFormat="1" ht="15" hidden="1" customHeight="1" x14ac:dyDescent="0.3">
      <c r="F871" s="53"/>
      <c r="AE871" s="20"/>
      <c r="AF871" s="20"/>
      <c r="AT871" s="20"/>
    </row>
    <row r="872" spans="6:46" s="12" customFormat="1" ht="15" hidden="1" customHeight="1" x14ac:dyDescent="0.3">
      <c r="F872" s="53"/>
      <c r="AE872" s="20"/>
      <c r="AF872" s="20"/>
      <c r="AT872" s="20"/>
    </row>
    <row r="873" spans="6:46" s="12" customFormat="1" ht="15" hidden="1" customHeight="1" x14ac:dyDescent="0.3">
      <c r="F873" s="53"/>
      <c r="AE873" s="20"/>
      <c r="AF873" s="20"/>
      <c r="AT873" s="20"/>
    </row>
    <row r="874" spans="6:46" s="12" customFormat="1" ht="15" hidden="1" customHeight="1" x14ac:dyDescent="0.3">
      <c r="F874" s="53"/>
      <c r="AE874" s="20"/>
      <c r="AF874" s="20"/>
      <c r="AT874" s="20"/>
    </row>
    <row r="875" spans="6:46" s="12" customFormat="1" ht="15" hidden="1" customHeight="1" x14ac:dyDescent="0.3">
      <c r="F875" s="53"/>
      <c r="AE875" s="20"/>
      <c r="AF875" s="20"/>
      <c r="AT875" s="20"/>
    </row>
    <row r="876" spans="6:46" s="12" customFormat="1" ht="15" hidden="1" customHeight="1" x14ac:dyDescent="0.3">
      <c r="F876" s="53"/>
      <c r="AE876" s="20"/>
      <c r="AF876" s="20"/>
      <c r="AT876" s="20"/>
    </row>
    <row r="877" spans="6:46" s="12" customFormat="1" ht="15" hidden="1" customHeight="1" x14ac:dyDescent="0.3">
      <c r="F877" s="53"/>
      <c r="AE877" s="20"/>
      <c r="AF877" s="20"/>
      <c r="AT877" s="20"/>
    </row>
    <row r="878" spans="6:46" s="12" customFormat="1" ht="15" hidden="1" customHeight="1" x14ac:dyDescent="0.3">
      <c r="F878" s="53"/>
      <c r="AE878" s="20"/>
      <c r="AF878" s="20"/>
      <c r="AT878" s="20"/>
    </row>
    <row r="879" spans="6:46" s="12" customFormat="1" ht="15" hidden="1" customHeight="1" x14ac:dyDescent="0.3">
      <c r="F879" s="53"/>
      <c r="AE879" s="20"/>
      <c r="AF879" s="20"/>
      <c r="AT879" s="20"/>
    </row>
    <row r="880" spans="6:46" s="12" customFormat="1" ht="15" hidden="1" customHeight="1" x14ac:dyDescent="0.3">
      <c r="F880" s="53"/>
      <c r="AE880" s="20"/>
      <c r="AF880" s="20"/>
      <c r="AT880" s="20"/>
    </row>
    <row r="881" spans="6:46" s="12" customFormat="1" ht="15" hidden="1" customHeight="1" x14ac:dyDescent="0.3">
      <c r="F881" s="53"/>
      <c r="AE881" s="20"/>
      <c r="AF881" s="20"/>
      <c r="AT881" s="20"/>
    </row>
    <row r="882" spans="6:46" s="12" customFormat="1" ht="15" hidden="1" customHeight="1" x14ac:dyDescent="0.3">
      <c r="F882" s="53"/>
      <c r="AE882" s="20"/>
      <c r="AF882" s="20"/>
      <c r="AT882" s="20"/>
    </row>
    <row r="883" spans="6:46" s="12" customFormat="1" ht="15" hidden="1" customHeight="1" x14ac:dyDescent="0.3">
      <c r="F883" s="53"/>
      <c r="AE883" s="20"/>
      <c r="AF883" s="20"/>
      <c r="AT883" s="20"/>
    </row>
    <row r="884" spans="6:46" s="12" customFormat="1" ht="15" hidden="1" customHeight="1" x14ac:dyDescent="0.3">
      <c r="F884" s="53"/>
      <c r="AE884" s="20"/>
      <c r="AF884" s="20"/>
      <c r="AT884" s="20"/>
    </row>
    <row r="885" spans="6:46" s="12" customFormat="1" ht="15" hidden="1" customHeight="1" x14ac:dyDescent="0.3">
      <c r="F885" s="53"/>
      <c r="AE885" s="20"/>
      <c r="AF885" s="20"/>
      <c r="AT885" s="20"/>
    </row>
    <row r="886" spans="6:46" s="12" customFormat="1" ht="15" hidden="1" customHeight="1" x14ac:dyDescent="0.3">
      <c r="F886" s="53"/>
      <c r="AE886" s="20"/>
      <c r="AF886" s="20"/>
      <c r="AT886" s="20"/>
    </row>
    <row r="887" spans="6:46" s="12" customFormat="1" ht="15" hidden="1" customHeight="1" x14ac:dyDescent="0.3">
      <c r="F887" s="53"/>
      <c r="AE887" s="20"/>
      <c r="AF887" s="20"/>
      <c r="AT887" s="20"/>
    </row>
    <row r="888" spans="6:46" s="12" customFormat="1" ht="15" hidden="1" customHeight="1" x14ac:dyDescent="0.3">
      <c r="F888" s="53"/>
      <c r="AE888" s="20"/>
      <c r="AF888" s="20"/>
      <c r="AT888" s="20"/>
    </row>
    <row r="889" spans="6:46" s="12" customFormat="1" ht="15" hidden="1" customHeight="1" x14ac:dyDescent="0.3">
      <c r="F889" s="53"/>
      <c r="AE889" s="20"/>
      <c r="AF889" s="20"/>
      <c r="AT889" s="20"/>
    </row>
    <row r="890" spans="6:46" s="12" customFormat="1" ht="15" hidden="1" customHeight="1" x14ac:dyDescent="0.3">
      <c r="F890" s="53"/>
      <c r="AE890" s="20"/>
      <c r="AF890" s="20"/>
      <c r="AT890" s="20"/>
    </row>
    <row r="891" spans="6:46" s="12" customFormat="1" ht="15" hidden="1" customHeight="1" x14ac:dyDescent="0.3">
      <c r="F891" s="53"/>
      <c r="AE891" s="20"/>
      <c r="AF891" s="20"/>
      <c r="AT891" s="20"/>
    </row>
    <row r="892" spans="6:46" s="12" customFormat="1" ht="15" hidden="1" customHeight="1" x14ac:dyDescent="0.3">
      <c r="F892" s="53"/>
      <c r="AE892" s="20"/>
      <c r="AF892" s="20"/>
      <c r="AT892" s="20"/>
    </row>
    <row r="893" spans="6:46" s="12" customFormat="1" ht="15" hidden="1" customHeight="1" x14ac:dyDescent="0.3">
      <c r="F893" s="53"/>
      <c r="AE893" s="20"/>
      <c r="AF893" s="20"/>
      <c r="AT893" s="20"/>
    </row>
    <row r="894" spans="6:46" s="12" customFormat="1" ht="15" hidden="1" customHeight="1" x14ac:dyDescent="0.3">
      <c r="F894" s="53"/>
      <c r="AE894" s="20"/>
      <c r="AF894" s="20"/>
      <c r="AT894" s="20"/>
    </row>
    <row r="895" spans="6:46" s="12" customFormat="1" ht="15" hidden="1" customHeight="1" x14ac:dyDescent="0.3">
      <c r="F895" s="53"/>
      <c r="AE895" s="20"/>
      <c r="AF895" s="20"/>
      <c r="AT895" s="20"/>
    </row>
    <row r="896" spans="6:46" s="12" customFormat="1" ht="15" hidden="1" customHeight="1" x14ac:dyDescent="0.3">
      <c r="F896" s="53"/>
      <c r="AE896" s="20"/>
      <c r="AF896" s="20"/>
      <c r="AT896" s="20"/>
    </row>
    <row r="897" spans="6:46" s="12" customFormat="1" ht="15" hidden="1" customHeight="1" x14ac:dyDescent="0.3">
      <c r="F897" s="53"/>
      <c r="AE897" s="20"/>
      <c r="AF897" s="20"/>
      <c r="AT897" s="20"/>
    </row>
    <row r="898" spans="6:46" s="12" customFormat="1" ht="15" hidden="1" customHeight="1" x14ac:dyDescent="0.3">
      <c r="F898" s="53"/>
      <c r="AE898" s="20"/>
      <c r="AF898" s="20"/>
      <c r="AT898" s="20"/>
    </row>
    <row r="899" spans="6:46" s="12" customFormat="1" ht="15" hidden="1" customHeight="1" x14ac:dyDescent="0.3">
      <c r="F899" s="53"/>
      <c r="AE899" s="20"/>
      <c r="AF899" s="20"/>
      <c r="AT899" s="20"/>
    </row>
    <row r="900" spans="6:46" s="12" customFormat="1" ht="15" hidden="1" customHeight="1" x14ac:dyDescent="0.3">
      <c r="F900" s="53"/>
      <c r="AE900" s="20"/>
      <c r="AF900" s="20"/>
      <c r="AT900" s="20"/>
    </row>
    <row r="901" spans="6:46" s="12" customFormat="1" ht="15" hidden="1" customHeight="1" x14ac:dyDescent="0.3">
      <c r="F901" s="53"/>
      <c r="AE901" s="20"/>
      <c r="AF901" s="20"/>
      <c r="AT901" s="20"/>
    </row>
    <row r="902" spans="6:46" s="12" customFormat="1" ht="15" hidden="1" customHeight="1" x14ac:dyDescent="0.3">
      <c r="F902" s="53"/>
      <c r="AE902" s="20"/>
      <c r="AF902" s="20"/>
      <c r="AT902" s="20"/>
    </row>
    <row r="903" spans="6:46" s="12" customFormat="1" ht="15" hidden="1" customHeight="1" x14ac:dyDescent="0.3">
      <c r="F903" s="53"/>
      <c r="AE903" s="20"/>
      <c r="AF903" s="20"/>
      <c r="AT903" s="20"/>
    </row>
    <row r="904" spans="6:46" s="12" customFormat="1" ht="15" hidden="1" customHeight="1" x14ac:dyDescent="0.3">
      <c r="F904" s="53"/>
      <c r="AE904" s="20"/>
      <c r="AF904" s="20"/>
      <c r="AT904" s="20"/>
    </row>
    <row r="905" spans="6:46" s="12" customFormat="1" ht="15" hidden="1" customHeight="1" x14ac:dyDescent="0.3">
      <c r="F905" s="53"/>
      <c r="AE905" s="20"/>
      <c r="AF905" s="20"/>
      <c r="AT905" s="20"/>
    </row>
    <row r="906" spans="6:46" s="12" customFormat="1" ht="15" hidden="1" customHeight="1" x14ac:dyDescent="0.3">
      <c r="F906" s="53"/>
      <c r="AE906" s="20"/>
      <c r="AF906" s="20"/>
      <c r="AT906" s="20"/>
    </row>
    <row r="907" spans="6:46" s="12" customFormat="1" ht="15" hidden="1" customHeight="1" x14ac:dyDescent="0.3">
      <c r="F907" s="53"/>
      <c r="AE907" s="20"/>
      <c r="AF907" s="20"/>
      <c r="AT907" s="20"/>
    </row>
    <row r="908" spans="6:46" s="12" customFormat="1" ht="15" hidden="1" customHeight="1" x14ac:dyDescent="0.3">
      <c r="F908" s="53"/>
      <c r="AE908" s="20"/>
      <c r="AF908" s="20"/>
      <c r="AT908" s="20"/>
    </row>
    <row r="909" spans="6:46" s="12" customFormat="1" ht="15" hidden="1" customHeight="1" x14ac:dyDescent="0.3">
      <c r="F909" s="53"/>
      <c r="AE909" s="20"/>
      <c r="AF909" s="20"/>
      <c r="AT909" s="20"/>
    </row>
    <row r="910" spans="6:46" s="12" customFormat="1" ht="15" hidden="1" customHeight="1" x14ac:dyDescent="0.3">
      <c r="F910" s="53"/>
      <c r="AE910" s="20"/>
      <c r="AF910" s="20"/>
      <c r="AT910" s="20"/>
    </row>
    <row r="911" spans="6:46" s="12" customFormat="1" ht="15" hidden="1" customHeight="1" x14ac:dyDescent="0.3">
      <c r="F911" s="53"/>
      <c r="AE911" s="20"/>
      <c r="AF911" s="20"/>
      <c r="AT911" s="20"/>
    </row>
    <row r="912" spans="6:46" s="12" customFormat="1" ht="15" hidden="1" customHeight="1" x14ac:dyDescent="0.3">
      <c r="F912" s="53"/>
      <c r="AE912" s="20"/>
      <c r="AF912" s="20"/>
      <c r="AT912" s="20"/>
    </row>
    <row r="913" spans="6:46" s="12" customFormat="1" ht="15" hidden="1" customHeight="1" x14ac:dyDescent="0.3">
      <c r="F913" s="53"/>
      <c r="AE913" s="20"/>
      <c r="AF913" s="20"/>
      <c r="AT913" s="20"/>
    </row>
    <row r="914" spans="6:46" s="12" customFormat="1" ht="15" hidden="1" customHeight="1" x14ac:dyDescent="0.3">
      <c r="F914" s="53"/>
      <c r="AE914" s="20"/>
      <c r="AF914" s="20"/>
      <c r="AT914" s="20"/>
    </row>
    <row r="915" spans="6:46" s="12" customFormat="1" ht="15" hidden="1" customHeight="1" x14ac:dyDescent="0.3">
      <c r="F915" s="53"/>
      <c r="AE915" s="20"/>
      <c r="AF915" s="20"/>
      <c r="AT915" s="20"/>
    </row>
    <row r="916" spans="6:46" s="12" customFormat="1" ht="15" hidden="1" customHeight="1" x14ac:dyDescent="0.3">
      <c r="F916" s="53"/>
      <c r="AE916" s="20"/>
      <c r="AF916" s="20"/>
      <c r="AT916" s="20"/>
    </row>
    <row r="917" spans="6:46" s="12" customFormat="1" ht="15" hidden="1" customHeight="1" x14ac:dyDescent="0.3">
      <c r="F917" s="53"/>
      <c r="AE917" s="20"/>
      <c r="AF917" s="20"/>
      <c r="AT917" s="20"/>
    </row>
    <row r="918" spans="6:46" s="12" customFormat="1" ht="15" hidden="1" customHeight="1" x14ac:dyDescent="0.3">
      <c r="F918" s="53"/>
      <c r="AE918" s="20"/>
      <c r="AF918" s="20"/>
      <c r="AT918" s="20"/>
    </row>
    <row r="919" spans="6:46" s="12" customFormat="1" ht="15" hidden="1" customHeight="1" x14ac:dyDescent="0.3">
      <c r="F919" s="53"/>
      <c r="AE919" s="20"/>
      <c r="AF919" s="20"/>
      <c r="AT919" s="20"/>
    </row>
    <row r="920" spans="6:46" s="12" customFormat="1" ht="15" hidden="1" customHeight="1" x14ac:dyDescent="0.3">
      <c r="F920" s="53"/>
      <c r="AE920" s="20"/>
      <c r="AF920" s="20"/>
      <c r="AT920" s="20"/>
    </row>
    <row r="921" spans="6:46" s="12" customFormat="1" ht="15" hidden="1" customHeight="1" x14ac:dyDescent="0.3">
      <c r="F921" s="53"/>
      <c r="AE921" s="20"/>
      <c r="AF921" s="20"/>
      <c r="AT921" s="20"/>
    </row>
    <row r="922" spans="6:46" s="12" customFormat="1" ht="15" hidden="1" customHeight="1" x14ac:dyDescent="0.3">
      <c r="F922" s="53"/>
      <c r="AE922" s="20"/>
      <c r="AF922" s="20"/>
      <c r="AT922" s="20"/>
    </row>
    <row r="923" spans="6:46" s="12" customFormat="1" ht="15" hidden="1" customHeight="1" x14ac:dyDescent="0.3">
      <c r="F923" s="53"/>
      <c r="AE923" s="20"/>
      <c r="AF923" s="20"/>
      <c r="AT923" s="20"/>
    </row>
    <row r="924" spans="6:46" s="12" customFormat="1" ht="15" hidden="1" customHeight="1" x14ac:dyDescent="0.3">
      <c r="F924" s="53"/>
      <c r="AE924" s="20"/>
      <c r="AF924" s="20"/>
      <c r="AT924" s="20"/>
    </row>
    <row r="925" spans="6:46" s="12" customFormat="1" ht="15" hidden="1" customHeight="1" x14ac:dyDescent="0.3">
      <c r="F925" s="53"/>
      <c r="AE925" s="20"/>
      <c r="AF925" s="20"/>
      <c r="AT925" s="20"/>
    </row>
    <row r="926" spans="6:46" s="12" customFormat="1" ht="15" hidden="1" customHeight="1" x14ac:dyDescent="0.3">
      <c r="F926" s="53"/>
      <c r="AE926" s="20"/>
      <c r="AF926" s="20"/>
      <c r="AT926" s="20"/>
    </row>
    <row r="927" spans="6:46" s="12" customFormat="1" ht="15" hidden="1" customHeight="1" x14ac:dyDescent="0.3">
      <c r="F927" s="53"/>
      <c r="AE927" s="20"/>
      <c r="AF927" s="20"/>
      <c r="AT927" s="20"/>
    </row>
    <row r="928" spans="6:46" s="12" customFormat="1" ht="15" hidden="1" customHeight="1" x14ac:dyDescent="0.3">
      <c r="F928" s="53"/>
      <c r="AE928" s="20"/>
      <c r="AF928" s="20"/>
      <c r="AT928" s="20"/>
    </row>
    <row r="929" spans="6:46" s="12" customFormat="1" ht="15" hidden="1" customHeight="1" x14ac:dyDescent="0.3">
      <c r="F929" s="53"/>
      <c r="AE929" s="20"/>
      <c r="AF929" s="20"/>
      <c r="AT929" s="20"/>
    </row>
    <row r="930" spans="6:46" s="12" customFormat="1" ht="15" hidden="1" customHeight="1" x14ac:dyDescent="0.3">
      <c r="F930" s="53"/>
      <c r="AE930" s="20"/>
      <c r="AF930" s="20"/>
      <c r="AT930" s="20"/>
    </row>
    <row r="931" spans="6:46" s="12" customFormat="1" ht="15" hidden="1" customHeight="1" x14ac:dyDescent="0.3">
      <c r="F931" s="53"/>
      <c r="AE931" s="20"/>
      <c r="AF931" s="20"/>
      <c r="AT931" s="20"/>
    </row>
    <row r="932" spans="6:46" s="12" customFormat="1" ht="15" hidden="1" customHeight="1" x14ac:dyDescent="0.3">
      <c r="F932" s="53"/>
      <c r="AE932" s="20"/>
      <c r="AF932" s="20"/>
      <c r="AT932" s="20"/>
    </row>
    <row r="933" spans="6:46" s="12" customFormat="1" ht="15" hidden="1" customHeight="1" x14ac:dyDescent="0.3">
      <c r="F933" s="53"/>
      <c r="AE933" s="20"/>
      <c r="AF933" s="20"/>
      <c r="AT933" s="20"/>
    </row>
    <row r="934" spans="6:46" s="12" customFormat="1" ht="15" hidden="1" customHeight="1" x14ac:dyDescent="0.3">
      <c r="F934" s="53"/>
      <c r="AE934" s="20"/>
      <c r="AF934" s="20"/>
      <c r="AT934" s="20"/>
    </row>
    <row r="935" spans="6:46" s="12" customFormat="1" ht="15" hidden="1" customHeight="1" x14ac:dyDescent="0.3">
      <c r="F935" s="53"/>
      <c r="AE935" s="20"/>
      <c r="AF935" s="20"/>
      <c r="AT935" s="20"/>
    </row>
    <row r="936" spans="6:46" s="12" customFormat="1" ht="15" hidden="1" customHeight="1" x14ac:dyDescent="0.3">
      <c r="F936" s="53"/>
      <c r="AE936" s="20"/>
      <c r="AF936" s="20"/>
      <c r="AT936" s="20"/>
    </row>
    <row r="937" spans="6:46" s="12" customFormat="1" ht="15" hidden="1" customHeight="1" x14ac:dyDescent="0.3">
      <c r="F937" s="53"/>
      <c r="AE937" s="20"/>
      <c r="AF937" s="20"/>
      <c r="AT937" s="20"/>
    </row>
    <row r="938" spans="6:46" s="12" customFormat="1" ht="15" hidden="1" customHeight="1" x14ac:dyDescent="0.3">
      <c r="F938" s="53"/>
      <c r="AE938" s="20"/>
      <c r="AF938" s="20"/>
      <c r="AT938" s="20"/>
    </row>
    <row r="939" spans="6:46" s="12" customFormat="1" ht="15" hidden="1" customHeight="1" x14ac:dyDescent="0.3">
      <c r="F939" s="53"/>
      <c r="AE939" s="20"/>
      <c r="AF939" s="20"/>
      <c r="AT939" s="20"/>
    </row>
    <row r="940" spans="6:46" s="12" customFormat="1" ht="15" hidden="1" customHeight="1" x14ac:dyDescent="0.3">
      <c r="F940" s="53"/>
      <c r="AE940" s="20"/>
      <c r="AF940" s="20"/>
      <c r="AT940" s="20"/>
    </row>
    <row r="941" spans="6:46" s="12" customFormat="1" ht="15" hidden="1" customHeight="1" x14ac:dyDescent="0.3">
      <c r="F941" s="53"/>
      <c r="AE941" s="20"/>
      <c r="AF941" s="20"/>
      <c r="AT941" s="20"/>
    </row>
    <row r="942" spans="6:46" s="12" customFormat="1" ht="15" hidden="1" customHeight="1" x14ac:dyDescent="0.3">
      <c r="F942" s="53"/>
      <c r="AE942" s="20"/>
      <c r="AF942" s="20"/>
      <c r="AT942" s="20"/>
    </row>
    <row r="943" spans="6:46" s="12" customFormat="1" ht="15" hidden="1" customHeight="1" x14ac:dyDescent="0.3">
      <c r="F943" s="53"/>
      <c r="AE943" s="20"/>
      <c r="AF943" s="20"/>
      <c r="AT943" s="20"/>
    </row>
    <row r="944" spans="6:46" s="12" customFormat="1" ht="15" hidden="1" customHeight="1" x14ac:dyDescent="0.3">
      <c r="F944" s="53"/>
      <c r="AE944" s="20"/>
      <c r="AF944" s="20"/>
      <c r="AT944" s="20"/>
    </row>
    <row r="945" spans="6:46" s="12" customFormat="1" ht="15" hidden="1" customHeight="1" x14ac:dyDescent="0.3">
      <c r="F945" s="53"/>
      <c r="AE945" s="20"/>
      <c r="AF945" s="20"/>
      <c r="AT945" s="20"/>
    </row>
    <row r="946" spans="6:46" s="12" customFormat="1" ht="15" hidden="1" customHeight="1" x14ac:dyDescent="0.3">
      <c r="F946" s="53"/>
      <c r="AE946" s="20"/>
      <c r="AF946" s="20"/>
      <c r="AT946" s="20"/>
    </row>
    <row r="947" spans="6:46" s="12" customFormat="1" ht="15" hidden="1" customHeight="1" x14ac:dyDescent="0.3">
      <c r="F947" s="53"/>
      <c r="AE947" s="20"/>
      <c r="AF947" s="20"/>
      <c r="AT947" s="20"/>
    </row>
    <row r="948" spans="6:46" s="12" customFormat="1" ht="15" hidden="1" customHeight="1" x14ac:dyDescent="0.3">
      <c r="F948" s="53"/>
      <c r="AE948" s="20"/>
      <c r="AF948" s="20"/>
      <c r="AT948" s="20"/>
    </row>
    <row r="949" spans="6:46" s="12" customFormat="1" ht="15" hidden="1" customHeight="1" x14ac:dyDescent="0.3">
      <c r="F949" s="53"/>
      <c r="AE949" s="20"/>
      <c r="AF949" s="20"/>
      <c r="AT949" s="20"/>
    </row>
    <row r="950" spans="6:46" s="12" customFormat="1" ht="15" hidden="1" customHeight="1" x14ac:dyDescent="0.3">
      <c r="F950" s="53"/>
      <c r="AE950" s="20"/>
      <c r="AF950" s="20"/>
      <c r="AT950" s="20"/>
    </row>
    <row r="951" spans="6:46" s="12" customFormat="1" ht="15" hidden="1" customHeight="1" x14ac:dyDescent="0.3">
      <c r="F951" s="53"/>
      <c r="AE951" s="20"/>
      <c r="AF951" s="20"/>
      <c r="AT951" s="20"/>
    </row>
    <row r="952" spans="6:46" s="12" customFormat="1" ht="15" hidden="1" customHeight="1" x14ac:dyDescent="0.3">
      <c r="F952" s="53"/>
      <c r="AE952" s="20"/>
      <c r="AF952" s="20"/>
      <c r="AT952" s="20"/>
    </row>
    <row r="953" spans="6:46" s="12" customFormat="1" ht="15" hidden="1" customHeight="1" x14ac:dyDescent="0.3">
      <c r="F953" s="53"/>
      <c r="AE953" s="20"/>
      <c r="AF953" s="20"/>
      <c r="AT953" s="20"/>
    </row>
    <row r="954" spans="6:46" s="12" customFormat="1" ht="15" hidden="1" customHeight="1" x14ac:dyDescent="0.3">
      <c r="F954" s="53"/>
      <c r="AE954" s="20"/>
      <c r="AF954" s="20"/>
      <c r="AT954" s="20"/>
    </row>
    <row r="955" spans="6:46" s="12" customFormat="1" ht="15" hidden="1" customHeight="1" x14ac:dyDescent="0.3">
      <c r="F955" s="53"/>
      <c r="AE955" s="20"/>
      <c r="AF955" s="20"/>
      <c r="AT955" s="20"/>
    </row>
    <row r="956" spans="6:46" s="12" customFormat="1" ht="15" hidden="1" customHeight="1" x14ac:dyDescent="0.3">
      <c r="F956" s="53"/>
      <c r="AE956" s="20"/>
      <c r="AF956" s="20"/>
      <c r="AT956" s="20"/>
    </row>
    <row r="957" spans="6:46" s="12" customFormat="1" ht="15" hidden="1" customHeight="1" x14ac:dyDescent="0.3">
      <c r="F957" s="53"/>
      <c r="AE957" s="20"/>
      <c r="AF957" s="20"/>
      <c r="AT957" s="20"/>
    </row>
    <row r="958" spans="6:46" s="12" customFormat="1" ht="15" hidden="1" customHeight="1" x14ac:dyDescent="0.3">
      <c r="F958" s="53"/>
      <c r="AE958" s="20"/>
      <c r="AF958" s="20"/>
      <c r="AT958" s="20"/>
    </row>
    <row r="959" spans="6:46" s="12" customFormat="1" ht="15" hidden="1" customHeight="1" x14ac:dyDescent="0.3">
      <c r="F959" s="53"/>
      <c r="AE959" s="20"/>
      <c r="AF959" s="20"/>
      <c r="AT959" s="20"/>
    </row>
    <row r="960" spans="6:46" s="12" customFormat="1" ht="15" hidden="1" customHeight="1" x14ac:dyDescent="0.3">
      <c r="F960" s="53"/>
      <c r="AE960" s="20"/>
      <c r="AF960" s="20"/>
      <c r="AT960" s="20"/>
    </row>
    <row r="961" spans="6:46" s="12" customFormat="1" ht="15" hidden="1" customHeight="1" x14ac:dyDescent="0.3">
      <c r="F961" s="53"/>
      <c r="AE961" s="20"/>
      <c r="AF961" s="20"/>
      <c r="AT961" s="20"/>
    </row>
    <row r="962" spans="6:46" s="12" customFormat="1" ht="15" hidden="1" customHeight="1" x14ac:dyDescent="0.3">
      <c r="F962" s="53"/>
      <c r="AE962" s="20"/>
      <c r="AF962" s="20"/>
      <c r="AT962" s="20"/>
    </row>
    <row r="963" spans="6:46" s="12" customFormat="1" ht="15" hidden="1" customHeight="1" x14ac:dyDescent="0.3">
      <c r="F963" s="53"/>
      <c r="AE963" s="20"/>
      <c r="AF963" s="20"/>
      <c r="AT963" s="20"/>
    </row>
    <row r="964" spans="6:46" s="12" customFormat="1" ht="15" hidden="1" customHeight="1" x14ac:dyDescent="0.3">
      <c r="F964" s="53"/>
      <c r="AE964" s="20"/>
      <c r="AF964" s="20"/>
      <c r="AT964" s="20"/>
    </row>
    <row r="965" spans="6:46" s="12" customFormat="1" ht="15" hidden="1" customHeight="1" x14ac:dyDescent="0.3">
      <c r="F965" s="53"/>
      <c r="AE965" s="20"/>
      <c r="AF965" s="20"/>
      <c r="AT965" s="20"/>
    </row>
    <row r="966" spans="6:46" s="12" customFormat="1" ht="15" hidden="1" customHeight="1" x14ac:dyDescent="0.3">
      <c r="F966" s="53"/>
      <c r="AE966" s="20"/>
      <c r="AF966" s="20"/>
      <c r="AT966" s="20"/>
    </row>
    <row r="967" spans="6:46" s="12" customFormat="1" ht="15" hidden="1" customHeight="1" x14ac:dyDescent="0.3">
      <c r="F967" s="53"/>
      <c r="AE967" s="20"/>
      <c r="AF967" s="20"/>
      <c r="AT967" s="20"/>
    </row>
    <row r="968" spans="6:46" s="12" customFormat="1" ht="15" hidden="1" customHeight="1" x14ac:dyDescent="0.3">
      <c r="F968" s="53"/>
      <c r="AE968" s="20"/>
      <c r="AF968" s="20"/>
      <c r="AT968" s="20"/>
    </row>
    <row r="969" spans="6:46" s="12" customFormat="1" ht="15" hidden="1" customHeight="1" x14ac:dyDescent="0.3">
      <c r="F969" s="53"/>
      <c r="AE969" s="20"/>
      <c r="AF969" s="20"/>
      <c r="AT969" s="20"/>
    </row>
    <row r="970" spans="6:46" s="12" customFormat="1" ht="15" hidden="1" customHeight="1" x14ac:dyDescent="0.3">
      <c r="F970" s="53"/>
      <c r="AE970" s="20"/>
      <c r="AF970" s="20"/>
      <c r="AT970" s="20"/>
    </row>
    <row r="971" spans="6:46" s="12" customFormat="1" ht="15" hidden="1" customHeight="1" x14ac:dyDescent="0.3">
      <c r="F971" s="53"/>
      <c r="AE971" s="20"/>
      <c r="AF971" s="20"/>
      <c r="AT971" s="20"/>
    </row>
    <row r="972" spans="6:46" s="12" customFormat="1" ht="15" hidden="1" customHeight="1" x14ac:dyDescent="0.3">
      <c r="F972" s="53"/>
      <c r="AE972" s="20"/>
      <c r="AF972" s="20"/>
      <c r="AT972" s="20"/>
    </row>
    <row r="973" spans="6:46" s="12" customFormat="1" ht="15" hidden="1" customHeight="1" x14ac:dyDescent="0.3">
      <c r="F973" s="53"/>
      <c r="AE973" s="20"/>
      <c r="AF973" s="20"/>
      <c r="AT973" s="20"/>
    </row>
    <row r="974" spans="6:46" s="12" customFormat="1" ht="15" hidden="1" customHeight="1" x14ac:dyDescent="0.3">
      <c r="F974" s="53"/>
      <c r="AE974" s="20"/>
      <c r="AF974" s="20"/>
      <c r="AT974" s="20"/>
    </row>
    <row r="975" spans="6:46" s="12" customFormat="1" ht="15" hidden="1" customHeight="1" x14ac:dyDescent="0.3">
      <c r="F975" s="53"/>
      <c r="AE975" s="20"/>
      <c r="AF975" s="20"/>
      <c r="AT975" s="20"/>
    </row>
    <row r="976" spans="6:46" s="12" customFormat="1" ht="15" hidden="1" customHeight="1" x14ac:dyDescent="0.3">
      <c r="F976" s="53"/>
      <c r="AE976" s="20"/>
      <c r="AF976" s="20"/>
      <c r="AT976" s="20"/>
    </row>
    <row r="977" spans="6:46" s="12" customFormat="1" ht="15" hidden="1" customHeight="1" x14ac:dyDescent="0.3">
      <c r="F977" s="53"/>
      <c r="AE977" s="20"/>
      <c r="AF977" s="20"/>
      <c r="AT977" s="20"/>
    </row>
    <row r="978" spans="6:46" s="12" customFormat="1" ht="15" hidden="1" customHeight="1" x14ac:dyDescent="0.3">
      <c r="F978" s="53"/>
      <c r="AE978" s="20"/>
      <c r="AF978" s="20"/>
      <c r="AT978" s="20"/>
    </row>
    <row r="979" spans="6:46" s="12" customFormat="1" ht="15" hidden="1" customHeight="1" x14ac:dyDescent="0.3">
      <c r="F979" s="53"/>
      <c r="AE979" s="20"/>
      <c r="AF979" s="20"/>
      <c r="AT979" s="20"/>
    </row>
    <row r="980" spans="6:46" s="12" customFormat="1" ht="15" hidden="1" customHeight="1" x14ac:dyDescent="0.3">
      <c r="F980" s="53"/>
      <c r="AE980" s="20"/>
      <c r="AF980" s="20"/>
      <c r="AT980" s="20"/>
    </row>
    <row r="981" spans="6:46" s="12" customFormat="1" ht="15" hidden="1" customHeight="1" x14ac:dyDescent="0.3">
      <c r="F981" s="53"/>
      <c r="AE981" s="20"/>
      <c r="AF981" s="20"/>
      <c r="AT981" s="20"/>
    </row>
    <row r="982" spans="6:46" s="12" customFormat="1" ht="15" hidden="1" customHeight="1" x14ac:dyDescent="0.3">
      <c r="F982" s="53"/>
      <c r="AE982" s="20"/>
      <c r="AF982" s="20"/>
      <c r="AT982" s="20"/>
    </row>
    <row r="983" spans="6:46" s="12" customFormat="1" ht="15" hidden="1" customHeight="1" x14ac:dyDescent="0.3">
      <c r="F983" s="53"/>
      <c r="AE983" s="20"/>
      <c r="AF983" s="20"/>
      <c r="AT983" s="20"/>
    </row>
    <row r="984" spans="6:46" s="12" customFormat="1" ht="15" hidden="1" customHeight="1" x14ac:dyDescent="0.3">
      <c r="F984" s="53"/>
      <c r="AE984" s="20"/>
      <c r="AF984" s="20"/>
      <c r="AT984" s="20"/>
    </row>
    <row r="985" spans="6:46" s="12" customFormat="1" ht="15" hidden="1" customHeight="1" x14ac:dyDescent="0.3">
      <c r="F985" s="53"/>
      <c r="AE985" s="20"/>
      <c r="AF985" s="20"/>
      <c r="AT985" s="20"/>
    </row>
    <row r="986" spans="6:46" s="12" customFormat="1" ht="15" hidden="1" customHeight="1" x14ac:dyDescent="0.3">
      <c r="F986" s="53"/>
      <c r="AE986" s="20"/>
      <c r="AF986" s="20"/>
      <c r="AT986" s="20"/>
    </row>
    <row r="987" spans="6:46" s="12" customFormat="1" ht="15" hidden="1" customHeight="1" x14ac:dyDescent="0.3">
      <c r="F987" s="53"/>
      <c r="AE987" s="20"/>
      <c r="AF987" s="20"/>
      <c r="AT987" s="20"/>
    </row>
    <row r="988" spans="6:46" s="12" customFormat="1" ht="15" hidden="1" customHeight="1" x14ac:dyDescent="0.3">
      <c r="F988" s="53"/>
      <c r="AE988" s="20"/>
      <c r="AF988" s="20"/>
      <c r="AT988" s="20"/>
    </row>
    <row r="989" spans="6:46" s="12" customFormat="1" ht="15" hidden="1" customHeight="1" x14ac:dyDescent="0.3">
      <c r="F989" s="53"/>
      <c r="AE989" s="20"/>
      <c r="AF989" s="20"/>
      <c r="AT989" s="20"/>
    </row>
    <row r="990" spans="6:46" s="12" customFormat="1" ht="15" hidden="1" customHeight="1" x14ac:dyDescent="0.3">
      <c r="F990" s="53"/>
      <c r="AE990" s="20"/>
      <c r="AF990" s="20"/>
      <c r="AT990" s="20"/>
    </row>
    <row r="991" spans="6:46" s="12" customFormat="1" ht="15" hidden="1" customHeight="1" x14ac:dyDescent="0.3">
      <c r="F991" s="53"/>
      <c r="AE991" s="20"/>
      <c r="AF991" s="20"/>
      <c r="AT991" s="20"/>
    </row>
    <row r="992" spans="6:46" s="12" customFormat="1" ht="15" hidden="1" customHeight="1" x14ac:dyDescent="0.3">
      <c r="F992" s="53"/>
      <c r="AE992" s="20"/>
      <c r="AF992" s="20"/>
      <c r="AT992" s="20"/>
    </row>
    <row r="993" spans="6:46" s="12" customFormat="1" ht="15" hidden="1" customHeight="1" x14ac:dyDescent="0.3">
      <c r="F993" s="53"/>
      <c r="AE993" s="20"/>
      <c r="AF993" s="20"/>
      <c r="AT993" s="20"/>
    </row>
    <row r="994" spans="6:46" s="12" customFormat="1" ht="15" hidden="1" customHeight="1" x14ac:dyDescent="0.3">
      <c r="F994" s="53"/>
      <c r="AE994" s="20"/>
      <c r="AF994" s="20"/>
      <c r="AT994" s="20"/>
    </row>
    <row r="995" spans="6:46" s="12" customFormat="1" ht="15" hidden="1" customHeight="1" x14ac:dyDescent="0.3">
      <c r="F995" s="53"/>
      <c r="AE995" s="20"/>
      <c r="AF995" s="20"/>
      <c r="AT995" s="20"/>
    </row>
    <row r="996" spans="6:46" s="12" customFormat="1" ht="15" hidden="1" customHeight="1" x14ac:dyDescent="0.3">
      <c r="F996" s="53"/>
      <c r="AE996" s="20"/>
      <c r="AF996" s="20"/>
      <c r="AT996" s="20"/>
    </row>
    <row r="997" spans="6:46" s="12" customFormat="1" ht="15" hidden="1" customHeight="1" x14ac:dyDescent="0.3">
      <c r="F997" s="53"/>
      <c r="AE997" s="20"/>
      <c r="AF997" s="20"/>
      <c r="AT997" s="20"/>
    </row>
    <row r="998" spans="6:46" s="12" customFormat="1" ht="15" hidden="1" customHeight="1" x14ac:dyDescent="0.3">
      <c r="F998" s="53"/>
      <c r="AE998" s="20"/>
      <c r="AF998" s="20"/>
      <c r="AT998" s="20"/>
    </row>
    <row r="999" spans="6:46" s="12" customFormat="1" ht="15" hidden="1" customHeight="1" x14ac:dyDescent="0.3">
      <c r="F999" s="53"/>
      <c r="AE999" s="20"/>
      <c r="AF999" s="20"/>
      <c r="AT999" s="20"/>
    </row>
    <row r="1000" spans="6:46" s="12" customFormat="1" ht="15" hidden="1" customHeight="1" x14ac:dyDescent="0.3">
      <c r="F1000" s="53"/>
      <c r="AE1000" s="20"/>
      <c r="AF1000" s="20"/>
      <c r="AT1000" s="20"/>
    </row>
    <row r="1001" spans="6:46" s="12" customFormat="1" ht="15" hidden="1" customHeight="1" x14ac:dyDescent="0.3">
      <c r="F1001" s="53"/>
      <c r="AE1001" s="20"/>
      <c r="AF1001" s="20"/>
      <c r="AT1001" s="20"/>
    </row>
    <row r="1002" spans="6:46" s="12" customFormat="1" ht="15" hidden="1" customHeight="1" x14ac:dyDescent="0.3">
      <c r="F1002" s="53"/>
      <c r="AE1002" s="20"/>
      <c r="AF1002" s="20"/>
      <c r="AT1002" s="20"/>
    </row>
    <row r="1003" spans="6:46" s="12" customFormat="1" ht="15" hidden="1" customHeight="1" x14ac:dyDescent="0.3">
      <c r="F1003" s="53"/>
      <c r="AE1003" s="20"/>
      <c r="AF1003" s="20"/>
      <c r="AT1003" s="20"/>
    </row>
    <row r="1004" spans="6:46" s="12" customFormat="1" ht="15" hidden="1" customHeight="1" x14ac:dyDescent="0.3">
      <c r="F1004" s="53"/>
      <c r="AE1004" s="20"/>
      <c r="AF1004" s="20"/>
      <c r="AT1004" s="20"/>
    </row>
    <row r="1005" spans="6:46" s="12" customFormat="1" ht="15" hidden="1" customHeight="1" x14ac:dyDescent="0.3">
      <c r="F1005" s="53"/>
      <c r="AE1005" s="20"/>
      <c r="AF1005" s="20"/>
      <c r="AT1005" s="20"/>
    </row>
    <row r="1006" spans="6:46" s="12" customFormat="1" ht="15" hidden="1" customHeight="1" x14ac:dyDescent="0.3">
      <c r="F1006" s="53"/>
      <c r="AE1006" s="20"/>
      <c r="AF1006" s="20"/>
      <c r="AT1006" s="20"/>
    </row>
    <row r="1007" spans="6:46" s="12" customFormat="1" ht="15" hidden="1" customHeight="1" x14ac:dyDescent="0.3">
      <c r="F1007" s="53"/>
      <c r="AE1007" s="20"/>
      <c r="AF1007" s="20"/>
      <c r="AT1007" s="20"/>
    </row>
    <row r="1008" spans="6:46" s="12" customFormat="1" ht="15" hidden="1" customHeight="1" x14ac:dyDescent="0.3">
      <c r="F1008" s="53"/>
      <c r="AE1008" s="20"/>
      <c r="AF1008" s="20"/>
      <c r="AT1008" s="20"/>
    </row>
    <row r="1009" spans="6:46" s="12" customFormat="1" ht="15" hidden="1" customHeight="1" x14ac:dyDescent="0.3">
      <c r="F1009" s="53"/>
      <c r="AE1009" s="20"/>
      <c r="AF1009" s="20"/>
      <c r="AT1009" s="20"/>
    </row>
    <row r="1010" spans="6:46" s="12" customFormat="1" ht="15" hidden="1" customHeight="1" x14ac:dyDescent="0.3">
      <c r="F1010" s="53"/>
      <c r="AE1010" s="20"/>
      <c r="AF1010" s="20"/>
      <c r="AT1010" s="20"/>
    </row>
    <row r="1011" spans="6:46" s="12" customFormat="1" ht="15" hidden="1" customHeight="1" x14ac:dyDescent="0.3">
      <c r="F1011" s="53"/>
      <c r="AE1011" s="20"/>
      <c r="AF1011" s="20"/>
      <c r="AT1011" s="20"/>
    </row>
    <row r="1012" spans="6:46" s="12" customFormat="1" ht="15" hidden="1" customHeight="1" x14ac:dyDescent="0.3">
      <c r="F1012" s="53"/>
      <c r="AE1012" s="20"/>
      <c r="AF1012" s="20"/>
      <c r="AT1012" s="20"/>
    </row>
    <row r="1013" spans="6:46" s="12" customFormat="1" ht="15" hidden="1" customHeight="1" x14ac:dyDescent="0.3">
      <c r="F1013" s="53"/>
      <c r="AE1013" s="20"/>
      <c r="AF1013" s="20"/>
      <c r="AT1013" s="20"/>
    </row>
    <row r="1014" spans="6:46" s="12" customFormat="1" ht="15" hidden="1" customHeight="1" x14ac:dyDescent="0.3">
      <c r="F1014" s="53"/>
      <c r="AE1014" s="20"/>
      <c r="AF1014" s="20"/>
      <c r="AT1014" s="20"/>
    </row>
    <row r="1015" spans="6:46" s="12" customFormat="1" ht="15" hidden="1" customHeight="1" x14ac:dyDescent="0.3">
      <c r="F1015" s="53"/>
      <c r="AE1015" s="20"/>
      <c r="AF1015" s="20"/>
      <c r="AT1015" s="20"/>
    </row>
    <row r="1016" spans="6:46" s="12" customFormat="1" ht="15" hidden="1" customHeight="1" x14ac:dyDescent="0.3">
      <c r="F1016" s="53"/>
      <c r="AE1016" s="20"/>
      <c r="AF1016" s="20"/>
      <c r="AT1016" s="20"/>
    </row>
    <row r="1017" spans="6:46" s="12" customFormat="1" ht="15" hidden="1" customHeight="1" x14ac:dyDescent="0.3">
      <c r="F1017" s="53"/>
      <c r="AE1017" s="20"/>
      <c r="AF1017" s="20"/>
      <c r="AT1017" s="20"/>
    </row>
    <row r="1018" spans="6:46" s="12" customFormat="1" ht="15" hidden="1" customHeight="1" x14ac:dyDescent="0.3">
      <c r="F1018" s="53"/>
      <c r="AE1018" s="20"/>
      <c r="AF1018" s="20"/>
      <c r="AT1018" s="20"/>
    </row>
    <row r="1019" spans="6:46" s="12" customFormat="1" ht="15" hidden="1" customHeight="1" x14ac:dyDescent="0.3">
      <c r="F1019" s="53"/>
      <c r="AE1019" s="20"/>
      <c r="AF1019" s="20"/>
      <c r="AT1019" s="20"/>
    </row>
    <row r="1020" spans="6:46" s="12" customFormat="1" ht="15" hidden="1" customHeight="1" x14ac:dyDescent="0.3">
      <c r="F1020" s="53"/>
      <c r="AE1020" s="20"/>
      <c r="AF1020" s="20"/>
      <c r="AT1020" s="20"/>
    </row>
    <row r="1021" spans="6:46" s="12" customFormat="1" ht="15" hidden="1" customHeight="1" x14ac:dyDescent="0.3">
      <c r="F1021" s="53"/>
      <c r="AE1021" s="20"/>
      <c r="AF1021" s="20"/>
      <c r="AT1021" s="20"/>
    </row>
    <row r="1022" spans="6:46" s="12" customFormat="1" ht="15" hidden="1" customHeight="1" x14ac:dyDescent="0.3">
      <c r="F1022" s="53"/>
      <c r="AE1022" s="20"/>
      <c r="AF1022" s="20"/>
      <c r="AT1022" s="20"/>
    </row>
    <row r="1023" spans="6:46" s="12" customFormat="1" ht="15" hidden="1" customHeight="1" x14ac:dyDescent="0.3">
      <c r="F1023" s="53"/>
      <c r="AE1023" s="20"/>
      <c r="AF1023" s="20"/>
      <c r="AT1023" s="20"/>
    </row>
    <row r="1024" spans="6:46" s="12" customFormat="1" ht="15" hidden="1" customHeight="1" x14ac:dyDescent="0.3">
      <c r="F1024" s="53"/>
      <c r="AE1024" s="20"/>
      <c r="AF1024" s="20"/>
      <c r="AT1024" s="20"/>
    </row>
    <row r="1025" spans="6:46" s="12" customFormat="1" ht="15" hidden="1" customHeight="1" x14ac:dyDescent="0.3">
      <c r="F1025" s="53"/>
      <c r="AE1025" s="20"/>
      <c r="AF1025" s="20"/>
      <c r="AT1025" s="20"/>
    </row>
    <row r="1026" spans="6:46" s="12" customFormat="1" ht="15" hidden="1" customHeight="1" x14ac:dyDescent="0.3">
      <c r="F1026" s="53"/>
      <c r="AE1026" s="20"/>
      <c r="AF1026" s="20"/>
      <c r="AT1026" s="20"/>
    </row>
    <row r="1027" spans="6:46" s="12" customFormat="1" ht="15" hidden="1" customHeight="1" x14ac:dyDescent="0.3">
      <c r="AE1027" s="20"/>
      <c r="AF1027" s="20"/>
      <c r="AT1027" s="20"/>
    </row>
    <row r="1028" spans="6:46" s="12" customFormat="1" ht="15" hidden="1" customHeight="1" x14ac:dyDescent="0.3">
      <c r="AE1028" s="20"/>
      <c r="AF1028" s="20"/>
      <c r="AT1028" s="20"/>
    </row>
    <row r="1029" spans="6:46" s="12" customFormat="1" ht="15" hidden="1" x14ac:dyDescent="0.3">
      <c r="AE1029" s="20"/>
      <c r="AF1029" s="20"/>
      <c r="AT1029" s="20"/>
    </row>
    <row r="1030" spans="6:46" s="12" customFormat="1" ht="15" hidden="1" customHeight="1" x14ac:dyDescent="0.3">
      <c r="AE1030" s="20"/>
      <c r="AF1030" s="20"/>
      <c r="AT1030" s="20"/>
    </row>
    <row r="1031" spans="6:46" s="12" customFormat="1" ht="15" hidden="1" customHeight="1" x14ac:dyDescent="0.3">
      <c r="AE1031" s="20"/>
      <c r="AF1031" s="20"/>
      <c r="AT1031" s="20"/>
    </row>
    <row r="1032" spans="6:46" s="12" customFormat="1" ht="15" hidden="1" customHeight="1" x14ac:dyDescent="0.3">
      <c r="AE1032" s="20"/>
      <c r="AF1032" s="20"/>
      <c r="AT1032" s="20"/>
    </row>
    <row r="1033" spans="6:46" s="12" customFormat="1" ht="15" hidden="1" customHeight="1" x14ac:dyDescent="0.3">
      <c r="AE1033" s="20"/>
      <c r="AF1033" s="20"/>
      <c r="AT1033" s="20"/>
    </row>
    <row r="1034" spans="6:46" s="12" customFormat="1" ht="15" hidden="1" customHeight="1" x14ac:dyDescent="0.3">
      <c r="AE1034" s="20"/>
      <c r="AF1034" s="20"/>
      <c r="AT1034" s="20"/>
    </row>
    <row r="1035" spans="6:46" s="12" customFormat="1" ht="15" hidden="1" customHeight="1" x14ac:dyDescent="0.3">
      <c r="AE1035" s="20"/>
      <c r="AF1035" s="20"/>
      <c r="AT1035" s="20"/>
    </row>
    <row r="1036" spans="6:46" s="12" customFormat="1" ht="15" hidden="1" customHeight="1" x14ac:dyDescent="0.3">
      <c r="AE1036" s="20"/>
      <c r="AF1036" s="20"/>
      <c r="AT1036" s="20"/>
    </row>
    <row r="1037" spans="6:46" s="12" customFormat="1" ht="15" hidden="1" customHeight="1" x14ac:dyDescent="0.3">
      <c r="AE1037" s="20"/>
      <c r="AF1037" s="20"/>
      <c r="AT1037" s="20"/>
    </row>
    <row r="1038" spans="6:46" s="12" customFormat="1" ht="15" hidden="1" customHeight="1" x14ac:dyDescent="0.3">
      <c r="AE1038" s="20"/>
      <c r="AF1038" s="20"/>
      <c r="AT1038" s="20"/>
    </row>
    <row r="1039" spans="6:46" s="12" customFormat="1" ht="15" hidden="1" customHeight="1" x14ac:dyDescent="0.3">
      <c r="AE1039" s="20"/>
      <c r="AF1039" s="20"/>
      <c r="AT1039" s="20"/>
    </row>
    <row r="1040" spans="6:46" s="12" customFormat="1" ht="15" hidden="1" customHeight="1" x14ac:dyDescent="0.3">
      <c r="AE1040" s="20"/>
      <c r="AF1040" s="20"/>
      <c r="AT1040" s="20"/>
    </row>
    <row r="1041" spans="31:46" s="12" customFormat="1" ht="15" hidden="1" customHeight="1" x14ac:dyDescent="0.3">
      <c r="AE1041" s="20"/>
      <c r="AF1041" s="20"/>
      <c r="AT1041" s="20"/>
    </row>
    <row r="1042" spans="31:46" s="12" customFormat="1" ht="15" hidden="1" customHeight="1" x14ac:dyDescent="0.3">
      <c r="AE1042" s="20"/>
      <c r="AF1042" s="20"/>
      <c r="AT1042" s="20"/>
    </row>
    <row r="1043" spans="31:46" s="12" customFormat="1" ht="15" hidden="1" customHeight="1" x14ac:dyDescent="0.3">
      <c r="AE1043" s="20"/>
      <c r="AF1043" s="20"/>
      <c r="AT1043" s="20"/>
    </row>
    <row r="1044" spans="31:46" s="12" customFormat="1" ht="15" hidden="1" customHeight="1" x14ac:dyDescent="0.3">
      <c r="AE1044" s="20"/>
      <c r="AF1044" s="20"/>
      <c r="AT1044" s="20"/>
    </row>
    <row r="1045" spans="31:46" s="12" customFormat="1" ht="15" hidden="1" customHeight="1" x14ac:dyDescent="0.3">
      <c r="AE1045" s="20"/>
      <c r="AF1045" s="20"/>
      <c r="AT1045" s="20"/>
    </row>
    <row r="1046" spans="31:46" s="12" customFormat="1" ht="15" hidden="1" customHeight="1" x14ac:dyDescent="0.3">
      <c r="AE1046" s="20"/>
      <c r="AF1046" s="20"/>
      <c r="AT1046" s="20"/>
    </row>
    <row r="1047" spans="31:46" s="12" customFormat="1" ht="15" hidden="1" customHeight="1" x14ac:dyDescent="0.3">
      <c r="AE1047" s="20"/>
      <c r="AF1047" s="20"/>
      <c r="AT1047" s="20"/>
    </row>
    <row r="1048" spans="31:46" s="12" customFormat="1" ht="15" hidden="1" customHeight="1" x14ac:dyDescent="0.3">
      <c r="AE1048" s="20"/>
      <c r="AF1048" s="20"/>
      <c r="AT1048" s="20"/>
    </row>
    <row r="1049" spans="31:46" s="12" customFormat="1" ht="15" hidden="1" customHeight="1" x14ac:dyDescent="0.3">
      <c r="AE1049" s="20"/>
      <c r="AF1049" s="20"/>
      <c r="AT1049" s="20"/>
    </row>
    <row r="1050" spans="31:46" s="12" customFormat="1" ht="15" hidden="1" customHeight="1" x14ac:dyDescent="0.3">
      <c r="AE1050" s="20"/>
      <c r="AF1050" s="20"/>
      <c r="AT1050" s="20"/>
    </row>
    <row r="1051" spans="31:46" s="12" customFormat="1" ht="15" hidden="1" customHeight="1" x14ac:dyDescent="0.3">
      <c r="AE1051" s="20"/>
      <c r="AF1051" s="20"/>
      <c r="AT1051" s="20"/>
    </row>
    <row r="1052" spans="31:46" s="12" customFormat="1" ht="15" hidden="1" customHeight="1" x14ac:dyDescent="0.3">
      <c r="AE1052" s="20"/>
      <c r="AF1052" s="20"/>
      <c r="AT1052" s="20"/>
    </row>
    <row r="1053" spans="31:46" s="12" customFormat="1" ht="15" hidden="1" customHeight="1" x14ac:dyDescent="0.3">
      <c r="AE1053" s="20"/>
      <c r="AF1053" s="20"/>
      <c r="AT1053" s="20"/>
    </row>
    <row r="1054" spans="31:46" s="12" customFormat="1" ht="15" hidden="1" customHeight="1" x14ac:dyDescent="0.3">
      <c r="AE1054" s="20"/>
      <c r="AF1054" s="20"/>
      <c r="AT1054" s="20"/>
    </row>
    <row r="1055" spans="31:46" s="12" customFormat="1" ht="15" hidden="1" customHeight="1" x14ac:dyDescent="0.3">
      <c r="AE1055" s="20"/>
      <c r="AF1055" s="20"/>
      <c r="AT1055" s="20"/>
    </row>
    <row r="1056" spans="31:46" s="12" customFormat="1" ht="15" hidden="1" customHeight="1" x14ac:dyDescent="0.3">
      <c r="AE1056" s="20"/>
      <c r="AF1056" s="20"/>
      <c r="AT1056" s="20"/>
    </row>
    <row r="1057" spans="31:46" s="12" customFormat="1" ht="15" hidden="1" customHeight="1" x14ac:dyDescent="0.3">
      <c r="AE1057" s="20"/>
      <c r="AF1057" s="20"/>
      <c r="AT1057" s="20"/>
    </row>
    <row r="1058" spans="31:46" s="12" customFormat="1" ht="15" hidden="1" customHeight="1" x14ac:dyDescent="0.3">
      <c r="AE1058" s="20"/>
      <c r="AF1058" s="20"/>
      <c r="AT1058" s="20"/>
    </row>
    <row r="1059" spans="31:46" s="12" customFormat="1" ht="15" hidden="1" customHeight="1" x14ac:dyDescent="0.3">
      <c r="AE1059" s="20"/>
      <c r="AF1059" s="20"/>
      <c r="AT1059" s="20"/>
    </row>
    <row r="1060" spans="31:46" s="12" customFormat="1" ht="15" hidden="1" customHeight="1" x14ac:dyDescent="0.3">
      <c r="AE1060" s="20"/>
      <c r="AF1060" s="20"/>
      <c r="AT1060" s="20"/>
    </row>
    <row r="1061" spans="31:46" s="12" customFormat="1" ht="15" hidden="1" customHeight="1" x14ac:dyDescent="0.3">
      <c r="AE1061" s="20"/>
      <c r="AF1061" s="20"/>
      <c r="AT1061" s="20"/>
    </row>
    <row r="1062" spans="31:46" s="12" customFormat="1" ht="15" hidden="1" customHeight="1" x14ac:dyDescent="0.3">
      <c r="AE1062" s="20"/>
      <c r="AF1062" s="20"/>
      <c r="AT1062" s="20"/>
    </row>
    <row r="1063" spans="31:46" s="12" customFormat="1" ht="15" hidden="1" customHeight="1" x14ac:dyDescent="0.3">
      <c r="AE1063" s="20"/>
      <c r="AF1063" s="20"/>
      <c r="AT1063" s="20"/>
    </row>
    <row r="1064" spans="31:46" s="12" customFormat="1" ht="15" hidden="1" customHeight="1" x14ac:dyDescent="0.3">
      <c r="AE1064" s="20"/>
      <c r="AF1064" s="20"/>
      <c r="AT1064" s="20"/>
    </row>
    <row r="1065" spans="31:46" s="12" customFormat="1" ht="15" hidden="1" customHeight="1" x14ac:dyDescent="0.3">
      <c r="AE1065" s="20"/>
      <c r="AF1065" s="20"/>
      <c r="AT1065" s="20"/>
    </row>
    <row r="1066" spans="31:46" s="12" customFormat="1" ht="15" hidden="1" customHeight="1" x14ac:dyDescent="0.3">
      <c r="AE1066" s="20"/>
      <c r="AF1066" s="20"/>
      <c r="AT1066" s="20"/>
    </row>
    <row r="1067" spans="31:46" s="12" customFormat="1" ht="15" hidden="1" customHeight="1" x14ac:dyDescent="0.3">
      <c r="AE1067" s="20"/>
      <c r="AF1067" s="20"/>
      <c r="AT1067" s="20"/>
    </row>
    <row r="1068" spans="31:46" s="12" customFormat="1" ht="15" hidden="1" customHeight="1" x14ac:dyDescent="0.3">
      <c r="AE1068" s="20"/>
      <c r="AF1068" s="20"/>
      <c r="AT1068" s="20"/>
    </row>
    <row r="1069" spans="31:46" s="12" customFormat="1" ht="15" hidden="1" customHeight="1" x14ac:dyDescent="0.3">
      <c r="AE1069" s="20"/>
      <c r="AF1069" s="20"/>
      <c r="AT1069" s="20"/>
    </row>
    <row r="1070" spans="31:46" s="12" customFormat="1" ht="15" hidden="1" customHeight="1" x14ac:dyDescent="0.3">
      <c r="AE1070" s="20"/>
      <c r="AF1070" s="20"/>
      <c r="AT1070" s="20"/>
    </row>
    <row r="1071" spans="31:46" s="12" customFormat="1" ht="15" hidden="1" customHeight="1" x14ac:dyDescent="0.3">
      <c r="AE1071" s="20"/>
      <c r="AF1071" s="20"/>
      <c r="AT1071" s="20"/>
    </row>
    <row r="1072" spans="31:46" s="12" customFormat="1" ht="15" hidden="1" customHeight="1" x14ac:dyDescent="0.3">
      <c r="AE1072" s="20"/>
      <c r="AF1072" s="20"/>
      <c r="AT1072" s="20"/>
    </row>
    <row r="1073" spans="31:46" s="12" customFormat="1" ht="15" hidden="1" customHeight="1" x14ac:dyDescent="0.3">
      <c r="AE1073" s="20"/>
      <c r="AF1073" s="20"/>
      <c r="AT1073" s="20"/>
    </row>
    <row r="1074" spans="31:46" s="12" customFormat="1" ht="15" hidden="1" customHeight="1" x14ac:dyDescent="0.3">
      <c r="AE1074" s="20"/>
      <c r="AF1074" s="20"/>
      <c r="AT1074" s="20"/>
    </row>
    <row r="1075" spans="31:46" s="12" customFormat="1" ht="15" hidden="1" customHeight="1" x14ac:dyDescent="0.3">
      <c r="AE1075" s="20"/>
      <c r="AF1075" s="20"/>
      <c r="AT1075" s="20"/>
    </row>
    <row r="1076" spans="31:46" s="12" customFormat="1" ht="15" hidden="1" customHeight="1" x14ac:dyDescent="0.3">
      <c r="AE1076" s="20"/>
      <c r="AF1076" s="20"/>
      <c r="AT1076" s="20"/>
    </row>
    <row r="1077" spans="31:46" s="12" customFormat="1" ht="15" hidden="1" customHeight="1" x14ac:dyDescent="0.3">
      <c r="AE1077" s="20"/>
      <c r="AF1077" s="20"/>
      <c r="AT1077" s="20"/>
    </row>
    <row r="1078" spans="31:46" s="12" customFormat="1" ht="15" hidden="1" customHeight="1" x14ac:dyDescent="0.3">
      <c r="AE1078" s="20"/>
      <c r="AF1078" s="20"/>
      <c r="AT1078" s="20"/>
    </row>
    <row r="1079" spans="31:46" s="12" customFormat="1" ht="15" hidden="1" customHeight="1" x14ac:dyDescent="0.3">
      <c r="AE1079" s="20"/>
      <c r="AF1079" s="20"/>
      <c r="AT1079" s="20"/>
    </row>
    <row r="1080" spans="31:46" s="12" customFormat="1" ht="15" hidden="1" customHeight="1" x14ac:dyDescent="0.3">
      <c r="AE1080" s="20"/>
      <c r="AF1080" s="20"/>
      <c r="AT1080" s="20"/>
    </row>
    <row r="1081" spans="31:46" s="12" customFormat="1" ht="15" hidden="1" customHeight="1" x14ac:dyDescent="0.3">
      <c r="AE1081" s="20"/>
      <c r="AF1081" s="20"/>
      <c r="AT1081" s="20"/>
    </row>
    <row r="1082" spans="31:46" s="12" customFormat="1" ht="15" hidden="1" customHeight="1" x14ac:dyDescent="0.3">
      <c r="AE1082" s="20"/>
      <c r="AF1082" s="20"/>
      <c r="AT1082" s="20"/>
    </row>
    <row r="1083" spans="31:46" s="12" customFormat="1" ht="15" hidden="1" customHeight="1" x14ac:dyDescent="0.3">
      <c r="AE1083" s="20"/>
      <c r="AF1083" s="20"/>
      <c r="AT1083" s="20"/>
    </row>
    <row r="1084" spans="31:46" s="12" customFormat="1" ht="15" hidden="1" customHeight="1" x14ac:dyDescent="0.3">
      <c r="AE1084" s="20"/>
      <c r="AF1084" s="20"/>
      <c r="AT1084" s="20"/>
    </row>
    <row r="1085" spans="31:46" s="12" customFormat="1" ht="15" hidden="1" customHeight="1" x14ac:dyDescent="0.3">
      <c r="AE1085" s="20"/>
      <c r="AF1085" s="20"/>
      <c r="AT1085" s="20"/>
    </row>
    <row r="1086" spans="31:46" s="12" customFormat="1" ht="15" hidden="1" customHeight="1" x14ac:dyDescent="0.3">
      <c r="AE1086" s="20"/>
      <c r="AF1086" s="20"/>
      <c r="AT1086" s="20"/>
    </row>
    <row r="1087" spans="31:46" s="12" customFormat="1" ht="15" hidden="1" customHeight="1" x14ac:dyDescent="0.3">
      <c r="AE1087" s="20"/>
      <c r="AF1087" s="20"/>
      <c r="AT1087" s="20"/>
    </row>
    <row r="1088" spans="31:46" s="12" customFormat="1" ht="15" hidden="1" customHeight="1" x14ac:dyDescent="0.3">
      <c r="AE1088" s="20"/>
      <c r="AF1088" s="20"/>
      <c r="AT1088" s="20"/>
    </row>
    <row r="1089" spans="31:46" s="12" customFormat="1" ht="15" hidden="1" customHeight="1" x14ac:dyDescent="0.3">
      <c r="AE1089" s="20"/>
      <c r="AF1089" s="20"/>
      <c r="AT1089" s="20"/>
    </row>
    <row r="1090" spans="31:46" s="12" customFormat="1" ht="15" hidden="1" customHeight="1" x14ac:dyDescent="0.3">
      <c r="AE1090" s="20"/>
      <c r="AF1090" s="20"/>
      <c r="AT1090" s="20"/>
    </row>
    <row r="1091" spans="31:46" s="12" customFormat="1" ht="15" hidden="1" customHeight="1" x14ac:dyDescent="0.3">
      <c r="AE1091" s="20"/>
      <c r="AF1091" s="20"/>
      <c r="AT1091" s="20"/>
    </row>
    <row r="1092" spans="31:46" s="12" customFormat="1" ht="15" hidden="1" customHeight="1" x14ac:dyDescent="0.3">
      <c r="AE1092" s="20"/>
      <c r="AF1092" s="20"/>
      <c r="AT1092" s="20"/>
    </row>
    <row r="1093" spans="31:46" s="12" customFormat="1" ht="15" hidden="1" customHeight="1" x14ac:dyDescent="0.3">
      <c r="AE1093" s="20"/>
      <c r="AF1093" s="20"/>
      <c r="AT1093" s="20"/>
    </row>
    <row r="1094" spans="31:46" s="12" customFormat="1" ht="15" hidden="1" customHeight="1" x14ac:dyDescent="0.3">
      <c r="AE1094" s="20"/>
      <c r="AF1094" s="20"/>
      <c r="AT1094" s="20"/>
    </row>
    <row r="1095" spans="31:46" s="12" customFormat="1" ht="15" hidden="1" customHeight="1" x14ac:dyDescent="0.3">
      <c r="AE1095" s="20"/>
      <c r="AF1095" s="20"/>
      <c r="AT1095" s="20"/>
    </row>
    <row r="1096" spans="31:46" s="12" customFormat="1" ht="15" hidden="1" customHeight="1" x14ac:dyDescent="0.3">
      <c r="AE1096" s="20"/>
      <c r="AF1096" s="20"/>
      <c r="AT1096" s="20"/>
    </row>
    <row r="1097" spans="31:46" s="12" customFormat="1" ht="15" hidden="1" customHeight="1" x14ac:dyDescent="0.3">
      <c r="AE1097" s="20"/>
      <c r="AF1097" s="20"/>
      <c r="AT1097" s="20"/>
    </row>
    <row r="1098" spans="31:46" s="12" customFormat="1" ht="15" hidden="1" customHeight="1" x14ac:dyDescent="0.3">
      <c r="AE1098" s="20"/>
      <c r="AF1098" s="20"/>
      <c r="AT1098" s="20"/>
    </row>
    <row r="1099" spans="31:46" s="12" customFormat="1" ht="15" hidden="1" customHeight="1" x14ac:dyDescent="0.3">
      <c r="AE1099" s="20"/>
      <c r="AF1099" s="20"/>
      <c r="AT1099" s="20"/>
    </row>
    <row r="1100" spans="31:46" s="12" customFormat="1" ht="15" hidden="1" customHeight="1" x14ac:dyDescent="0.3">
      <c r="AE1100" s="20"/>
      <c r="AF1100" s="20"/>
      <c r="AT1100" s="20"/>
    </row>
    <row r="1101" spans="31:46" s="12" customFormat="1" ht="15" hidden="1" customHeight="1" x14ac:dyDescent="0.3">
      <c r="AE1101" s="20"/>
      <c r="AF1101" s="20"/>
      <c r="AT1101" s="20"/>
    </row>
    <row r="1102" spans="31:46" s="12" customFormat="1" ht="15" hidden="1" customHeight="1" x14ac:dyDescent="0.3">
      <c r="AE1102" s="20"/>
      <c r="AF1102" s="20"/>
      <c r="AT1102" s="20"/>
    </row>
    <row r="1103" spans="31:46" s="12" customFormat="1" ht="15" hidden="1" customHeight="1" x14ac:dyDescent="0.3">
      <c r="AE1103" s="20"/>
      <c r="AF1103" s="20"/>
      <c r="AT1103" s="20"/>
    </row>
    <row r="1104" spans="31:46" s="12" customFormat="1" ht="15" hidden="1" customHeight="1" x14ac:dyDescent="0.3">
      <c r="AE1104" s="20"/>
      <c r="AF1104" s="20"/>
      <c r="AT1104" s="20"/>
    </row>
    <row r="1105" spans="31:46" s="12" customFormat="1" ht="15" hidden="1" customHeight="1" x14ac:dyDescent="0.3">
      <c r="AE1105" s="20"/>
      <c r="AF1105" s="20"/>
      <c r="AT1105" s="20"/>
    </row>
    <row r="1106" spans="31:46" s="12" customFormat="1" ht="15" hidden="1" customHeight="1" x14ac:dyDescent="0.3">
      <c r="AE1106" s="20"/>
      <c r="AF1106" s="20"/>
      <c r="AT1106" s="20"/>
    </row>
    <row r="1107" spans="31:46" s="12" customFormat="1" ht="15" hidden="1" customHeight="1" x14ac:dyDescent="0.3">
      <c r="AE1107" s="20"/>
      <c r="AF1107" s="20"/>
      <c r="AT1107" s="20"/>
    </row>
    <row r="1108" spans="31:46" s="12" customFormat="1" ht="15" hidden="1" customHeight="1" x14ac:dyDescent="0.3">
      <c r="AE1108" s="20"/>
      <c r="AF1108" s="20"/>
      <c r="AT1108" s="20"/>
    </row>
    <row r="1109" spans="31:46" s="12" customFormat="1" ht="15" hidden="1" customHeight="1" x14ac:dyDescent="0.3">
      <c r="AE1109" s="20"/>
      <c r="AF1109" s="20"/>
      <c r="AT1109" s="20"/>
    </row>
    <row r="1110" spans="31:46" s="12" customFormat="1" ht="15" hidden="1" customHeight="1" x14ac:dyDescent="0.3">
      <c r="AE1110" s="20"/>
      <c r="AF1110" s="20"/>
      <c r="AT1110" s="20"/>
    </row>
    <row r="1111" spans="31:46" s="12" customFormat="1" ht="15" hidden="1" customHeight="1" x14ac:dyDescent="0.3">
      <c r="AE1111" s="20"/>
      <c r="AF1111" s="20"/>
      <c r="AT1111" s="20"/>
    </row>
    <row r="1112" spans="31:46" s="12" customFormat="1" ht="15" hidden="1" customHeight="1" x14ac:dyDescent="0.3">
      <c r="AE1112" s="20"/>
      <c r="AF1112" s="20"/>
      <c r="AT1112" s="20"/>
    </row>
    <row r="1113" spans="31:46" s="12" customFormat="1" ht="15" hidden="1" customHeight="1" x14ac:dyDescent="0.3">
      <c r="AE1113" s="20"/>
      <c r="AF1113" s="20"/>
      <c r="AT1113" s="20"/>
    </row>
    <row r="1114" spans="31:46" s="12" customFormat="1" ht="15" hidden="1" customHeight="1" x14ac:dyDescent="0.3">
      <c r="AE1114" s="20"/>
      <c r="AF1114" s="20"/>
      <c r="AT1114" s="20"/>
    </row>
    <row r="1115" spans="31:46" s="12" customFormat="1" ht="15" hidden="1" customHeight="1" x14ac:dyDescent="0.3">
      <c r="AE1115" s="20"/>
      <c r="AF1115" s="20"/>
      <c r="AT1115" s="20"/>
    </row>
    <row r="1116" spans="31:46" s="12" customFormat="1" ht="15" hidden="1" customHeight="1" x14ac:dyDescent="0.3">
      <c r="AE1116" s="20"/>
      <c r="AF1116" s="20"/>
      <c r="AT1116" s="20"/>
    </row>
    <row r="1117" spans="31:46" s="12" customFormat="1" ht="15" hidden="1" customHeight="1" x14ac:dyDescent="0.3">
      <c r="AE1117" s="20"/>
      <c r="AF1117" s="20"/>
      <c r="AT1117" s="20"/>
    </row>
    <row r="1118" spans="31:46" s="12" customFormat="1" ht="15" hidden="1" customHeight="1" x14ac:dyDescent="0.3">
      <c r="AE1118" s="20"/>
      <c r="AF1118" s="20"/>
      <c r="AT1118" s="20"/>
    </row>
    <row r="1119" spans="31:46" s="12" customFormat="1" ht="15" hidden="1" customHeight="1" x14ac:dyDescent="0.3">
      <c r="AE1119" s="20"/>
      <c r="AF1119" s="20"/>
      <c r="AT1119" s="20"/>
    </row>
    <row r="1120" spans="31:46" s="12" customFormat="1" ht="15" hidden="1" customHeight="1" x14ac:dyDescent="0.3">
      <c r="AE1120" s="20"/>
      <c r="AF1120" s="20"/>
      <c r="AT1120" s="20"/>
    </row>
    <row r="1121" spans="31:46" s="12" customFormat="1" ht="15" hidden="1" customHeight="1" x14ac:dyDescent="0.3">
      <c r="AE1121" s="20"/>
      <c r="AF1121" s="20"/>
      <c r="AT1121" s="20"/>
    </row>
    <row r="1122" spans="31:46" s="12" customFormat="1" ht="15" hidden="1" customHeight="1" x14ac:dyDescent="0.3">
      <c r="AE1122" s="20"/>
      <c r="AF1122" s="20"/>
      <c r="AT1122" s="20"/>
    </row>
    <row r="1123" spans="31:46" s="12" customFormat="1" ht="15" hidden="1" customHeight="1" x14ac:dyDescent="0.3">
      <c r="AE1123" s="20"/>
      <c r="AF1123" s="20"/>
      <c r="AT1123" s="20"/>
    </row>
    <row r="1124" spans="31:46" s="12" customFormat="1" ht="15" hidden="1" customHeight="1" x14ac:dyDescent="0.3">
      <c r="AE1124" s="20"/>
      <c r="AF1124" s="20"/>
      <c r="AT1124" s="20"/>
    </row>
    <row r="1125" spans="31:46" s="12" customFormat="1" ht="15" hidden="1" customHeight="1" x14ac:dyDescent="0.3">
      <c r="AE1125" s="20"/>
      <c r="AF1125" s="20"/>
      <c r="AT1125" s="20"/>
    </row>
    <row r="1126" spans="31:46" s="12" customFormat="1" ht="15" hidden="1" customHeight="1" x14ac:dyDescent="0.3">
      <c r="AE1126" s="20"/>
      <c r="AF1126" s="20"/>
      <c r="AT1126" s="20"/>
    </row>
    <row r="1127" spans="31:46" s="12" customFormat="1" ht="15" hidden="1" customHeight="1" x14ac:dyDescent="0.3">
      <c r="AE1127" s="20"/>
      <c r="AF1127" s="20"/>
      <c r="AT1127" s="20"/>
    </row>
    <row r="1128" spans="31:46" s="12" customFormat="1" ht="15" hidden="1" customHeight="1" x14ac:dyDescent="0.3">
      <c r="AE1128" s="20"/>
      <c r="AF1128" s="20"/>
      <c r="AT1128" s="20"/>
    </row>
    <row r="1129" spans="31:46" s="12" customFormat="1" ht="15" hidden="1" customHeight="1" x14ac:dyDescent="0.3">
      <c r="AE1129" s="20"/>
      <c r="AF1129" s="20"/>
      <c r="AT1129" s="20"/>
    </row>
    <row r="1130" spans="31:46" s="12" customFormat="1" ht="15" hidden="1" customHeight="1" x14ac:dyDescent="0.3">
      <c r="AE1130" s="20"/>
      <c r="AF1130" s="20"/>
      <c r="AT1130" s="20"/>
    </row>
    <row r="1131" spans="31:46" s="12" customFormat="1" ht="15" hidden="1" customHeight="1" x14ac:dyDescent="0.3">
      <c r="AE1131" s="20"/>
      <c r="AF1131" s="20"/>
      <c r="AT1131" s="20"/>
    </row>
    <row r="1132" spans="31:46" s="12" customFormat="1" ht="15" hidden="1" customHeight="1" x14ac:dyDescent="0.3">
      <c r="AE1132" s="20"/>
      <c r="AF1132" s="20"/>
      <c r="AT1132" s="20"/>
    </row>
    <row r="1133" spans="31:46" s="12" customFormat="1" ht="15" hidden="1" customHeight="1" x14ac:dyDescent="0.3">
      <c r="AE1133" s="20"/>
      <c r="AF1133" s="20"/>
      <c r="AT1133" s="20"/>
    </row>
    <row r="1134" spans="31:46" s="12" customFormat="1" ht="15" hidden="1" customHeight="1" x14ac:dyDescent="0.3">
      <c r="AE1134" s="20"/>
      <c r="AF1134" s="20"/>
      <c r="AT1134" s="20"/>
    </row>
    <row r="1135" spans="31:46" s="12" customFormat="1" ht="15" hidden="1" customHeight="1" x14ac:dyDescent="0.3">
      <c r="AE1135" s="20"/>
      <c r="AF1135" s="20"/>
      <c r="AT1135" s="20"/>
    </row>
    <row r="1136" spans="31:46" s="12" customFormat="1" ht="15" hidden="1" customHeight="1" x14ac:dyDescent="0.3">
      <c r="AE1136" s="20"/>
      <c r="AF1136" s="20"/>
      <c r="AT1136" s="20"/>
    </row>
    <row r="1137" spans="31:46" s="12" customFormat="1" ht="15" hidden="1" customHeight="1" x14ac:dyDescent="0.3">
      <c r="AE1137" s="20"/>
      <c r="AF1137" s="20"/>
      <c r="AT1137" s="20"/>
    </row>
    <row r="1138" spans="31:46" s="12" customFormat="1" ht="15" hidden="1" customHeight="1" x14ac:dyDescent="0.3">
      <c r="AE1138" s="20"/>
      <c r="AF1138" s="20"/>
      <c r="AT1138" s="20"/>
    </row>
    <row r="1139" spans="31:46" s="12" customFormat="1" ht="15" hidden="1" customHeight="1" x14ac:dyDescent="0.3">
      <c r="AE1139" s="20"/>
      <c r="AF1139" s="20"/>
      <c r="AT1139" s="20"/>
    </row>
    <row r="1140" spans="31:46" s="12" customFormat="1" ht="15" hidden="1" customHeight="1" x14ac:dyDescent="0.3">
      <c r="AE1140" s="20"/>
      <c r="AF1140" s="20"/>
      <c r="AT1140" s="20"/>
    </row>
    <row r="1141" spans="31:46" s="12" customFormat="1" ht="15" hidden="1" customHeight="1" x14ac:dyDescent="0.3">
      <c r="AE1141" s="20"/>
      <c r="AF1141" s="20"/>
      <c r="AT1141" s="20"/>
    </row>
    <row r="1142" spans="31:46" s="12" customFormat="1" ht="15" hidden="1" customHeight="1" x14ac:dyDescent="0.3">
      <c r="AE1142" s="20"/>
      <c r="AF1142" s="20"/>
      <c r="AT1142" s="20"/>
    </row>
    <row r="1143" spans="31:46" s="12" customFormat="1" ht="15" hidden="1" customHeight="1" x14ac:dyDescent="0.3">
      <c r="AE1143" s="20"/>
      <c r="AF1143" s="20"/>
      <c r="AT1143" s="20"/>
    </row>
    <row r="1144" spans="31:46" s="12" customFormat="1" ht="15" hidden="1" customHeight="1" x14ac:dyDescent="0.3">
      <c r="AE1144" s="20"/>
      <c r="AF1144" s="20"/>
      <c r="AT1144" s="20"/>
    </row>
    <row r="1145" spans="31:46" s="12" customFormat="1" ht="15" hidden="1" customHeight="1" x14ac:dyDescent="0.3">
      <c r="AE1145" s="20"/>
      <c r="AF1145" s="20"/>
      <c r="AT1145" s="20"/>
    </row>
    <row r="1146" spans="31:46" s="12" customFormat="1" ht="15" hidden="1" customHeight="1" x14ac:dyDescent="0.3">
      <c r="AE1146" s="20"/>
      <c r="AF1146" s="20"/>
      <c r="AT1146" s="20"/>
    </row>
    <row r="1147" spans="31:46" s="12" customFormat="1" ht="15" hidden="1" customHeight="1" x14ac:dyDescent="0.3">
      <c r="AE1147" s="20"/>
      <c r="AF1147" s="20"/>
      <c r="AT1147" s="20"/>
    </row>
    <row r="1148" spans="31:46" s="12" customFormat="1" ht="15" hidden="1" customHeight="1" x14ac:dyDescent="0.3">
      <c r="AE1148" s="20"/>
      <c r="AF1148" s="20"/>
      <c r="AT1148" s="20"/>
    </row>
    <row r="1149" spans="31:46" s="12" customFormat="1" ht="15" hidden="1" customHeight="1" x14ac:dyDescent="0.3">
      <c r="AE1149" s="20"/>
      <c r="AF1149" s="20"/>
      <c r="AT1149" s="20"/>
    </row>
    <row r="1150" spans="31:46" s="12" customFormat="1" ht="15" hidden="1" customHeight="1" x14ac:dyDescent="0.3">
      <c r="AE1150" s="20"/>
      <c r="AF1150" s="20"/>
      <c r="AT1150" s="20"/>
    </row>
    <row r="1151" spans="31:46" s="12" customFormat="1" ht="15" hidden="1" customHeight="1" x14ac:dyDescent="0.3">
      <c r="AE1151" s="20"/>
      <c r="AF1151" s="20"/>
      <c r="AT1151" s="20"/>
    </row>
    <row r="1152" spans="31:46" s="12" customFormat="1" ht="15" hidden="1" customHeight="1" x14ac:dyDescent="0.3">
      <c r="AE1152" s="20"/>
      <c r="AF1152" s="20"/>
      <c r="AT1152" s="20"/>
    </row>
    <row r="1153" spans="31:46" s="12" customFormat="1" ht="15" hidden="1" customHeight="1" x14ac:dyDescent="0.3">
      <c r="AE1153" s="20"/>
      <c r="AF1153" s="20"/>
      <c r="AT1153" s="20"/>
    </row>
    <row r="1154" spans="31:46" s="12" customFormat="1" ht="15" hidden="1" customHeight="1" x14ac:dyDescent="0.3">
      <c r="AE1154" s="20"/>
      <c r="AF1154" s="20"/>
      <c r="AT1154" s="20"/>
    </row>
    <row r="1155" spans="31:46" s="12" customFormat="1" ht="15" hidden="1" customHeight="1" x14ac:dyDescent="0.3">
      <c r="AE1155" s="20"/>
      <c r="AF1155" s="20"/>
      <c r="AT1155" s="20"/>
    </row>
    <row r="1156" spans="31:46" s="12" customFormat="1" ht="15" hidden="1" customHeight="1" x14ac:dyDescent="0.3">
      <c r="AE1156" s="20"/>
      <c r="AF1156" s="20"/>
      <c r="AT1156" s="20"/>
    </row>
    <row r="1157" spans="31:46" s="12" customFormat="1" ht="15" hidden="1" customHeight="1" x14ac:dyDescent="0.3">
      <c r="AE1157" s="20"/>
      <c r="AF1157" s="20"/>
      <c r="AT1157" s="20"/>
    </row>
    <row r="1158" spans="31:46" s="12" customFormat="1" ht="15" hidden="1" customHeight="1" x14ac:dyDescent="0.3">
      <c r="AE1158" s="20"/>
      <c r="AF1158" s="20"/>
      <c r="AT1158" s="20"/>
    </row>
    <row r="1159" spans="31:46" s="12" customFormat="1" ht="15" hidden="1" customHeight="1" x14ac:dyDescent="0.3">
      <c r="AE1159" s="20"/>
      <c r="AF1159" s="20"/>
      <c r="AT1159" s="20"/>
    </row>
    <row r="1160" spans="31:46" s="12" customFormat="1" ht="15" hidden="1" customHeight="1" x14ac:dyDescent="0.3">
      <c r="AE1160" s="20"/>
      <c r="AF1160" s="20"/>
      <c r="AT1160" s="20"/>
    </row>
    <row r="1161" spans="31:46" s="12" customFormat="1" ht="15" hidden="1" customHeight="1" x14ac:dyDescent="0.3">
      <c r="AE1161" s="20"/>
      <c r="AF1161" s="20"/>
      <c r="AT1161" s="20"/>
    </row>
    <row r="1162" spans="31:46" s="12" customFormat="1" ht="15" hidden="1" customHeight="1" x14ac:dyDescent="0.3">
      <c r="AE1162" s="20"/>
      <c r="AF1162" s="20"/>
      <c r="AT1162" s="20"/>
    </row>
    <row r="1163" spans="31:46" s="12" customFormat="1" ht="15" hidden="1" customHeight="1" x14ac:dyDescent="0.3">
      <c r="AE1163" s="20"/>
      <c r="AF1163" s="20"/>
      <c r="AT1163" s="20"/>
    </row>
    <row r="1164" spans="31:46" s="12" customFormat="1" ht="15" hidden="1" customHeight="1" x14ac:dyDescent="0.3">
      <c r="AE1164" s="20"/>
      <c r="AF1164" s="20"/>
      <c r="AT1164" s="20"/>
    </row>
    <row r="1165" spans="31:46" s="12" customFormat="1" ht="15" hidden="1" customHeight="1" x14ac:dyDescent="0.3">
      <c r="AE1165" s="20"/>
      <c r="AF1165" s="20"/>
      <c r="AT1165" s="20"/>
    </row>
    <row r="1166" spans="31:46" s="12" customFormat="1" ht="15" hidden="1" customHeight="1" x14ac:dyDescent="0.3">
      <c r="AE1166" s="20"/>
      <c r="AF1166" s="20"/>
      <c r="AT1166" s="20"/>
    </row>
    <row r="1167" spans="31:46" s="12" customFormat="1" ht="15" hidden="1" customHeight="1" x14ac:dyDescent="0.3">
      <c r="AE1167" s="20"/>
      <c r="AF1167" s="20"/>
      <c r="AT1167" s="20"/>
    </row>
    <row r="1168" spans="31:46" s="12" customFormat="1" ht="15" hidden="1" customHeight="1" x14ac:dyDescent="0.3">
      <c r="AE1168" s="20"/>
      <c r="AF1168" s="20"/>
      <c r="AT1168" s="20"/>
    </row>
    <row r="1169" spans="31:46" s="12" customFormat="1" ht="15" hidden="1" customHeight="1" x14ac:dyDescent="0.3">
      <c r="AE1169" s="20"/>
      <c r="AF1169" s="20"/>
      <c r="AT1169" s="20"/>
    </row>
    <row r="1170" spans="31:46" s="12" customFormat="1" ht="15" hidden="1" customHeight="1" x14ac:dyDescent="0.3">
      <c r="AE1170" s="20"/>
      <c r="AF1170" s="20"/>
      <c r="AT1170" s="20"/>
    </row>
    <row r="1171" spans="31:46" s="12" customFormat="1" ht="15" hidden="1" customHeight="1" x14ac:dyDescent="0.3">
      <c r="AE1171" s="20"/>
      <c r="AF1171" s="20"/>
      <c r="AT1171" s="20"/>
    </row>
    <row r="1172" spans="31:46" s="12" customFormat="1" ht="15" hidden="1" customHeight="1" x14ac:dyDescent="0.3">
      <c r="AE1172" s="20"/>
      <c r="AF1172" s="20"/>
      <c r="AT1172" s="20"/>
    </row>
    <row r="1173" spans="31:46" s="12" customFormat="1" ht="15" hidden="1" customHeight="1" x14ac:dyDescent="0.3">
      <c r="AE1173" s="20"/>
      <c r="AF1173" s="20"/>
      <c r="AT1173" s="20"/>
    </row>
  </sheetData>
  <sheetProtection algorithmName="SHA-512" hashValue="PX063jE9pc842UCOETVnM69vdHHc2C1BnyVSxUqxZZvhzerkDewRLqm2hvi7TVna0vmpbfyyH6uvRBm4M1iTiA==" saltValue="WCsYBCSTwHAtWz2NGmBU9w==" spinCount="100000" sheet="1" objects="1" scenarios="1" selectLockedCells="1"/>
  <mergeCells count="8">
    <mergeCell ref="AH2:AH34"/>
    <mergeCell ref="Q23:S23"/>
    <mergeCell ref="U4:AB6"/>
    <mergeCell ref="AE2:AF2"/>
    <mergeCell ref="G45:I45"/>
    <mergeCell ref="G39:I39"/>
    <mergeCell ref="G42:I42"/>
    <mergeCell ref="M5:N5"/>
  </mergeCells>
  <conditionalFormatting sqref="Q23">
    <cfRule type="cellIs" dxfId="114" priority="1" operator="lessThan">
      <formula>1</formula>
    </cfRule>
  </conditionalFormatting>
  <conditionalFormatting sqref="V25:W25">
    <cfRule type="expression" dxfId="113" priority="108" stopIfTrue="1">
      <formula>$Q$23&gt;100</formula>
    </cfRule>
  </conditionalFormatting>
  <dataValidations count="1">
    <dataValidation type="decimal" allowBlank="1" showErrorMessage="1" sqref="R21 R19 R17 Z23 AA24:AA25 S18 S20 V20">
      <formula1>0</formula1>
      <formula2>100</formula2>
    </dataValidation>
  </dataValidations>
  <hyperlinks>
    <hyperlink ref="B29:G29" location="'DADOS ESTATÍSTICOS'!A1" tooltip="Dados Estatísticos" display="DADOS ESTATISTICOS"/>
  </hyperlinks>
  <printOptions horizontalCentered="1"/>
  <pageMargins left="0.23622047244094488" right="0.23622047244094488" top="0.94488188976377951" bottom="0.354329615048119" header="0.1181091426071741" footer="0.31496062992125984"/>
  <pageSetup paperSize="9" scale="45" orientation="landscape" blackAndWhite="1" horizontalDpi="300" verticalDpi="300" r:id="rId1"/>
  <headerFooter>
    <oddHeader>&amp;L
&amp;C&amp;"Arial,Normal"&amp;24
Área Disciplinar de Português&amp;Rs</oddHeader>
  </headerFooter>
  <drawing r:id="rId2"/>
  <legacyDrawing r:id="rId3"/>
  <mc:AlternateContent xmlns:mc="http://schemas.openxmlformats.org/markup-compatibility/2006">
    <mc:Choice Requires="x14">
      <oleObjects>
        <mc:AlternateContent xmlns:mc="http://schemas.openxmlformats.org/markup-compatibility/2006">
          <mc:Choice Requires="x14">
            <oleObject shapeId="3">
              <objectPr defaultSize="0" r:id="rId4">
                <anchor moveWithCells="1">
                  <from>
                    <xdr:col>33</xdr:col>
                    <xdr:colOff>0</xdr:colOff>
                    <xdr:row>1</xdr:row>
                    <xdr:rowOff>0</xdr:rowOff>
                  </from>
                  <to>
                    <xdr:col>33</xdr:col>
                    <xdr:colOff>9525</xdr:colOff>
                    <xdr:row>1</xdr:row>
                    <xdr:rowOff>9525</xdr:rowOff>
                  </to>
                </anchor>
              </objectPr>
            </oleObject>
          </mc:Choice>
        </mc:AlternateContent>
        <mc:AlternateContent xmlns:mc="http://schemas.openxmlformats.org/markup-compatibility/2006">
          <mc:Choice Requires="x14">
            <oleObject shapeId="1045">
              <objectPr defaultSize="0" r:id="rId4">
                <anchor moveWithCells="1">
                  <from>
                    <xdr:col>33</xdr:col>
                    <xdr:colOff>0</xdr:colOff>
                    <xdr:row>1</xdr:row>
                    <xdr:rowOff>0</xdr:rowOff>
                  </from>
                  <to>
                    <xdr:col>33</xdr:col>
                    <xdr:colOff>9525</xdr:colOff>
                    <xdr:row>1</xdr:row>
                    <xdr:rowOff>9525</xdr:rowOff>
                  </to>
                </anchor>
              </objectPr>
            </oleObject>
          </mc:Choice>
        </mc:AlternateContent>
      </oleObject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12">
    <pageSetUpPr fitToPage="1"/>
  </sheetPr>
  <dimension ref="A1:KA73"/>
  <sheetViews>
    <sheetView showGridLines="0" tabSelected="1" zoomScale="75" zoomScaleNormal="75" zoomScalePageLayoutView="70" workbookViewId="0">
      <selection activeCell="AI5" sqref="AI5"/>
    </sheetView>
  </sheetViews>
  <sheetFormatPr defaultColWidth="0" defaultRowHeight="0" customHeight="1" zeroHeight="1" x14ac:dyDescent="0.2"/>
  <cols>
    <col min="1" max="1" width="2.7109375" style="57" customWidth="1"/>
    <col min="2" max="2" width="5.140625" style="57" customWidth="1"/>
    <col min="3" max="7" width="3.7109375" style="57" customWidth="1"/>
    <col min="8" max="8" width="6.7109375" style="57" customWidth="1"/>
    <col min="9" max="9" width="5.7109375" style="57" customWidth="1"/>
    <col min="10" max="10" width="4.28515625" style="57" hidden="1" customWidth="1"/>
    <col min="11" max="13" width="4.7109375" style="57" customWidth="1"/>
    <col min="14" max="14" width="4.28515625" style="57" customWidth="1"/>
    <col min="15" max="15" width="5.7109375" style="57" customWidth="1"/>
    <col min="16" max="16" width="4.28515625" style="57" hidden="1" customWidth="1"/>
    <col min="17" max="17" width="4.7109375" style="57" customWidth="1"/>
    <col min="18" max="22" width="4.28515625" style="57" customWidth="1"/>
    <col min="23" max="23" width="4.28515625" style="57" hidden="1" customWidth="1"/>
    <col min="24" max="24" width="4.7109375" style="57" customWidth="1"/>
    <col min="25" max="26" width="4.28515625" style="57" customWidth="1"/>
    <col min="27" max="27" width="5.7109375" style="57" customWidth="1"/>
    <col min="28" max="28" width="4.28515625" style="57" hidden="1" customWidth="1"/>
    <col min="29" max="29" width="4.7109375" style="57" customWidth="1"/>
    <col min="30" max="31" width="4.28515625" style="57" customWidth="1"/>
    <col min="32" max="32" width="4.28515625" style="57" hidden="1" customWidth="1"/>
    <col min="33" max="33" width="4.7109375" style="57" customWidth="1"/>
    <col min="34" max="34" width="6.7109375" style="57" hidden="1" customWidth="1"/>
    <col min="35" max="36" width="6.7109375" style="57" customWidth="1"/>
    <col min="37" max="37" width="7.7109375" style="57" customWidth="1"/>
    <col min="38" max="38" width="7.7109375" style="57" hidden="1" customWidth="1"/>
    <col min="39" max="39" width="7.7109375" style="57" customWidth="1"/>
    <col min="40" max="40" width="0.85546875" style="57" customWidth="1"/>
    <col min="41" max="41" width="5.140625" style="57" customWidth="1"/>
    <col min="42" max="46" width="3.7109375" style="57" customWidth="1"/>
    <col min="47" max="47" width="6.7109375" style="57" customWidth="1"/>
    <col min="48" max="48" width="5.7109375" style="57" customWidth="1"/>
    <col min="49" max="49" width="4.28515625" style="57" hidden="1" customWidth="1"/>
    <col min="50" max="52" width="4.7109375" style="57" customWidth="1"/>
    <col min="53" max="53" width="4.28515625" style="57" customWidth="1"/>
    <col min="54" max="54" width="5.7109375" style="57" customWidth="1"/>
    <col min="55" max="55" width="4.28515625" style="57" hidden="1" customWidth="1"/>
    <col min="56" max="56" width="4.7109375" style="57" customWidth="1"/>
    <col min="57" max="61" width="4.28515625" style="57" customWidth="1"/>
    <col min="62" max="62" width="4.28515625" style="57" hidden="1" customWidth="1"/>
    <col min="63" max="63" width="4.7109375" style="57" customWidth="1"/>
    <col min="64" max="65" width="4.28515625" style="57" customWidth="1"/>
    <col min="66" max="66" width="5.7109375" style="57" customWidth="1"/>
    <col min="67" max="67" width="4.28515625" style="57" hidden="1" customWidth="1"/>
    <col min="68" max="68" width="6.7109375" style="57" customWidth="1"/>
    <col min="69" max="70" width="4.28515625" style="57" customWidth="1"/>
    <col min="71" max="71" width="4.28515625" style="57" hidden="1" customWidth="1"/>
    <col min="72" max="72" width="4.7109375" style="57" customWidth="1"/>
    <col min="73" max="73" width="6.7109375" style="57" hidden="1" customWidth="1"/>
    <col min="74" max="75" width="6.7109375" style="57" customWidth="1"/>
    <col min="76" max="76" width="7.7109375" style="57" customWidth="1"/>
    <col min="77" max="77" width="7.7109375" style="57" hidden="1" customWidth="1"/>
    <col min="78" max="78" width="7.7109375" style="57" customWidth="1"/>
    <col min="79" max="79" width="0.85546875" style="57" customWidth="1"/>
    <col min="80" max="80" width="5.140625" style="57" customWidth="1"/>
    <col min="81" max="85" width="3.7109375" style="57" customWidth="1"/>
    <col min="86" max="86" width="6.7109375" style="57" customWidth="1"/>
    <col min="87" max="87" width="5.7109375" style="57" customWidth="1"/>
    <col min="88" max="88" width="4.28515625" style="57" hidden="1" customWidth="1"/>
    <col min="89" max="91" width="4.7109375" style="57" customWidth="1"/>
    <col min="92" max="92" width="4.28515625" style="57" customWidth="1"/>
    <col min="93" max="93" width="5.7109375" style="57" customWidth="1"/>
    <col min="94" max="94" width="6.7109375" style="57" hidden="1" customWidth="1"/>
    <col min="95" max="99" width="4.7109375" style="57" customWidth="1"/>
    <col min="100" max="100" width="4.28515625" style="57" customWidth="1"/>
    <col min="101" max="101" width="4.28515625" style="57" hidden="1" customWidth="1"/>
    <col min="102" max="103" width="4.7109375" style="57" customWidth="1"/>
    <col min="104" max="104" width="4.28515625" style="57" customWidth="1"/>
    <col min="105" max="105" width="5.7109375" style="57" customWidth="1"/>
    <col min="106" max="106" width="4.28515625" style="57" hidden="1" customWidth="1"/>
    <col min="107" max="107" width="4.7109375" style="57" customWidth="1"/>
    <col min="108" max="109" width="4.28515625" style="57" customWidth="1"/>
    <col min="110" max="110" width="4.28515625" style="57" hidden="1" customWidth="1"/>
    <col min="111" max="111" width="4.7109375" style="57" customWidth="1"/>
    <col min="112" max="112" width="6.7109375" style="57" hidden="1" customWidth="1"/>
    <col min="113" max="113" width="6.7109375" style="57" customWidth="1"/>
    <col min="114" max="131" width="6.7109375" style="57" hidden="1" customWidth="1"/>
    <col min="132" max="133" width="6.7109375" style="57" customWidth="1"/>
    <col min="134" max="134" width="7.7109375" style="57" customWidth="1"/>
    <col min="135" max="135" width="7.7109375" style="57" hidden="1" customWidth="1"/>
    <col min="136" max="136" width="7.7109375" style="57" customWidth="1"/>
    <col min="137" max="137" width="5.7109375" style="57" hidden="1" customWidth="1"/>
    <col min="138" max="138" width="3.7109375" style="57" customWidth="1"/>
    <col min="139" max="139" width="5.7109375" style="57" customWidth="1"/>
    <col min="140" max="140" width="52.7109375" style="160" customWidth="1"/>
    <col min="141" max="141" width="4.42578125" style="57" customWidth="1"/>
    <col min="142" max="142" width="9.140625" style="57" customWidth="1"/>
    <col min="143" max="162" width="9.140625" style="57" hidden="1" customWidth="1"/>
    <col min="163" max="167" width="24.5703125" style="57" hidden="1" customWidth="1"/>
    <col min="168" max="173" width="9.140625" style="57" hidden="1" customWidth="1"/>
    <col min="174" max="287" width="24.5703125" style="57" hidden="1" customWidth="1"/>
    <col min="288" max="16384" width="9.140625" style="57" hidden="1"/>
  </cols>
  <sheetData>
    <row r="1" spans="1:141" ht="24.95" customHeight="1" x14ac:dyDescent="0.2">
      <c r="AI1" s="274"/>
      <c r="AJ1" s="274"/>
      <c r="AK1" s="274"/>
      <c r="AL1" s="274"/>
      <c r="BT1" s="3"/>
      <c r="BU1" s="3"/>
      <c r="BV1" s="3"/>
      <c r="BW1" s="3"/>
      <c r="BX1" s="3"/>
      <c r="BY1" s="3"/>
      <c r="BZ1" s="3"/>
      <c r="CA1" s="3"/>
      <c r="CB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J1" s="57"/>
    </row>
    <row r="2" spans="1:141" ht="24.95" customHeight="1" x14ac:dyDescent="0.2">
      <c r="R2" s="274"/>
      <c r="W2" s="274"/>
      <c r="AD2" s="274"/>
      <c r="AE2" s="274"/>
      <c r="AF2" s="274"/>
      <c r="AI2" s="274"/>
      <c r="AJ2" s="274"/>
      <c r="AK2" s="274"/>
      <c r="AL2" s="274"/>
      <c r="BT2" s="3"/>
      <c r="BU2" s="3"/>
      <c r="BV2" s="3"/>
      <c r="BW2" s="3"/>
      <c r="BX2" s="3"/>
      <c r="BY2" s="3"/>
      <c r="BZ2" s="3"/>
      <c r="CA2" s="3"/>
      <c r="CB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J2" s="57"/>
    </row>
    <row r="3" spans="1:141" s="249" customFormat="1" ht="24.95" customHeight="1" x14ac:dyDescent="0.3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274"/>
      <c r="AJ3" s="274"/>
      <c r="AK3" s="274"/>
      <c r="AL3" s="274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57"/>
      <c r="BA3" s="57"/>
      <c r="BB3" s="57"/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7"/>
      <c r="BO3" s="57"/>
      <c r="BP3" s="57"/>
      <c r="BQ3" s="57"/>
      <c r="BR3" s="57"/>
      <c r="BS3" s="57"/>
      <c r="BT3" s="57"/>
      <c r="BU3" s="57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7"/>
      <c r="CJ3" s="57"/>
      <c r="CK3" s="57"/>
      <c r="CL3" s="57"/>
      <c r="CM3" s="57"/>
      <c r="CN3" s="57"/>
      <c r="CO3" s="57"/>
      <c r="CP3" s="57"/>
      <c r="CQ3" s="57"/>
      <c r="CR3" s="57"/>
      <c r="CS3" s="57"/>
      <c r="CT3" s="57"/>
      <c r="CU3" s="57"/>
      <c r="CV3" s="57"/>
      <c r="CW3" s="57"/>
      <c r="CX3" s="57"/>
      <c r="CY3" s="57"/>
      <c r="CZ3" s="57"/>
      <c r="DA3" s="57"/>
      <c r="DB3" s="57"/>
      <c r="DC3" s="57"/>
      <c r="DD3" s="57"/>
      <c r="DE3" s="57"/>
      <c r="DF3" s="57"/>
      <c r="DG3" s="57"/>
      <c r="DH3" s="57"/>
      <c r="DI3" s="57"/>
      <c r="DJ3" s="57"/>
      <c r="DK3" s="57"/>
      <c r="DL3" s="57"/>
      <c r="DM3" s="57"/>
      <c r="DN3" s="57"/>
      <c r="DO3" s="57"/>
      <c r="DP3" s="57"/>
      <c r="DQ3" s="57"/>
      <c r="DR3" s="57"/>
      <c r="DS3" s="57"/>
      <c r="DT3" s="57"/>
      <c r="DU3" s="57"/>
      <c r="DV3" s="57"/>
      <c r="DW3" s="57"/>
      <c r="DX3" s="57"/>
      <c r="DY3" s="57"/>
      <c r="DZ3" s="57"/>
      <c r="EA3" s="57"/>
      <c r="EB3" s="57"/>
      <c r="EC3" s="57"/>
      <c r="ED3" s="57"/>
      <c r="EE3" s="57"/>
      <c r="EF3" s="57"/>
      <c r="EG3" s="57"/>
      <c r="EH3" s="57"/>
      <c r="EI3" s="57"/>
      <c r="EJ3" s="57"/>
      <c r="EK3" s="31"/>
    </row>
    <row r="4" spans="1:141" s="249" customFormat="1" ht="24.95" customHeight="1" x14ac:dyDescent="0.35">
      <c r="A4" s="57"/>
      <c r="B4" s="200" t="str">
        <f>ENTRADA!U4</f>
        <v>7.º A - 2019/20</v>
      </c>
      <c r="C4" s="57"/>
      <c r="D4" s="57"/>
      <c r="E4" s="57"/>
      <c r="F4" s="57"/>
      <c r="G4" s="57"/>
      <c r="H4" s="57"/>
      <c r="I4" s="57"/>
      <c r="J4" s="57"/>
      <c r="K4" s="200" t="s">
        <v>276</v>
      </c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274"/>
      <c r="AJ4" s="274"/>
      <c r="AK4" s="274"/>
      <c r="AL4" s="274"/>
      <c r="AM4" s="57"/>
      <c r="AN4" s="57"/>
      <c r="AO4" s="200" t="str">
        <f>ENTRADA!U4</f>
        <v>7.º A - 2019/20</v>
      </c>
      <c r="AP4" s="57"/>
      <c r="AQ4" s="57"/>
      <c r="AR4" s="57"/>
      <c r="AS4" s="57"/>
      <c r="AT4" s="57"/>
      <c r="AU4" s="57"/>
      <c r="AV4" s="57"/>
      <c r="AW4" s="57"/>
      <c r="AX4" s="200" t="s">
        <v>276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200" t="str">
        <f>ENTRADA!U4</f>
        <v>7.º A - 2019/20</v>
      </c>
      <c r="CC4" s="57"/>
      <c r="CD4" s="57"/>
      <c r="CE4" s="57"/>
      <c r="CF4" s="57"/>
      <c r="CG4" s="57"/>
      <c r="CH4" s="57"/>
      <c r="CI4" s="57"/>
      <c r="CJ4" s="57"/>
      <c r="CK4" s="200" t="s">
        <v>276</v>
      </c>
      <c r="CL4" s="57"/>
      <c r="CM4" s="57"/>
      <c r="CN4" s="57"/>
      <c r="CO4" s="57"/>
      <c r="CP4" s="57"/>
      <c r="CQ4" s="57"/>
      <c r="CR4" s="57"/>
      <c r="CS4" s="57"/>
      <c r="CT4" s="57"/>
      <c r="CU4" s="57"/>
      <c r="CV4" s="57"/>
      <c r="CW4" s="57"/>
      <c r="CX4" s="57"/>
      <c r="CY4" s="57"/>
      <c r="CZ4" s="57"/>
      <c r="DA4" s="57"/>
      <c r="DB4" s="57"/>
      <c r="DC4" s="57"/>
      <c r="DD4" s="57"/>
      <c r="DE4" s="57"/>
      <c r="DF4" s="57"/>
      <c r="DG4" s="57"/>
      <c r="DH4" s="57"/>
      <c r="DI4" s="57"/>
      <c r="DJ4" s="57"/>
      <c r="DK4" s="57"/>
      <c r="DL4" s="57"/>
      <c r="DM4" s="57"/>
      <c r="DN4" s="57"/>
      <c r="DO4" s="57"/>
      <c r="DP4" s="57"/>
      <c r="DQ4" s="57"/>
      <c r="DR4" s="57"/>
      <c r="DS4" s="57"/>
      <c r="DT4" s="57"/>
      <c r="DU4" s="57"/>
      <c r="DV4" s="57"/>
      <c r="DW4" s="57"/>
      <c r="DX4" s="57"/>
      <c r="DY4" s="57"/>
      <c r="DZ4" s="57"/>
      <c r="EA4" s="57"/>
      <c r="EB4" s="57"/>
      <c r="EC4" s="57"/>
      <c r="ED4" s="57"/>
      <c r="EE4" s="57"/>
      <c r="EF4" s="57"/>
      <c r="EG4" s="57"/>
      <c r="EH4" s="57"/>
      <c r="EI4" s="57"/>
      <c r="EJ4" s="57"/>
      <c r="EK4" s="31"/>
    </row>
    <row r="5" spans="1:141" s="249" customFormat="1" ht="20.100000000000001" customHeight="1" thickBot="1" x14ac:dyDescent="0.35">
      <c r="A5" s="57"/>
      <c r="B5" s="57"/>
      <c r="C5" s="57"/>
      <c r="D5" s="57"/>
      <c r="E5" s="57"/>
      <c r="F5" s="3"/>
      <c r="G5" s="3"/>
      <c r="H5" s="3"/>
      <c r="I5" s="3"/>
      <c r="J5" s="3"/>
      <c r="K5" s="3"/>
      <c r="L5" s="57"/>
      <c r="M5" s="57"/>
      <c r="N5" s="57"/>
      <c r="O5" s="57"/>
      <c r="P5" s="57"/>
      <c r="Q5" s="3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274"/>
      <c r="AJ5" s="274"/>
      <c r="AK5" s="274"/>
      <c r="AL5" s="274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7"/>
      <c r="CC5" s="57"/>
      <c r="CD5" s="57"/>
      <c r="CE5" s="57"/>
      <c r="CF5" s="57"/>
      <c r="CG5" s="57"/>
      <c r="CH5" s="57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  <c r="DO5" s="57"/>
      <c r="DP5" s="57"/>
      <c r="DQ5" s="57"/>
      <c r="DR5" s="57"/>
      <c r="DS5" s="57"/>
      <c r="DT5" s="57"/>
      <c r="DU5" s="57"/>
      <c r="DV5" s="57"/>
      <c r="DW5" s="57"/>
      <c r="DX5" s="57"/>
      <c r="DY5" s="57"/>
      <c r="DZ5" s="57"/>
      <c r="EA5" s="57"/>
      <c r="EB5" s="57"/>
      <c r="EC5" s="57"/>
      <c r="ED5" s="57"/>
      <c r="EE5" s="57"/>
      <c r="EF5" s="57"/>
      <c r="EG5" s="57"/>
      <c r="EH5" s="57"/>
      <c r="EI5" s="57"/>
      <c r="EJ5" s="57"/>
      <c r="EK5" s="31"/>
    </row>
    <row r="6" spans="1:141" ht="32.1" customHeight="1" x14ac:dyDescent="0.3">
      <c r="A6" s="203"/>
      <c r="B6" s="963" t="s">
        <v>83</v>
      </c>
      <c r="C6" s="964"/>
      <c r="D6" s="964"/>
      <c r="E6" s="964"/>
      <c r="F6" s="964"/>
      <c r="G6" s="964"/>
      <c r="H6" s="964"/>
      <c r="I6" s="964"/>
      <c r="J6" s="964"/>
      <c r="K6" s="964"/>
      <c r="L6" s="964"/>
      <c r="M6" s="964"/>
      <c r="N6" s="964"/>
      <c r="O6" s="964"/>
      <c r="P6" s="964"/>
      <c r="Q6" s="964"/>
      <c r="R6" s="964"/>
      <c r="S6" s="964"/>
      <c r="T6" s="964"/>
      <c r="U6" s="964"/>
      <c r="V6" s="964"/>
      <c r="W6" s="964"/>
      <c r="X6" s="964"/>
      <c r="Y6" s="964"/>
      <c r="Z6" s="964"/>
      <c r="AA6" s="964"/>
      <c r="AB6" s="964"/>
      <c r="AC6" s="964"/>
      <c r="AD6" s="964"/>
      <c r="AE6" s="964"/>
      <c r="AF6" s="964"/>
      <c r="AG6" s="964"/>
      <c r="AH6" s="964"/>
      <c r="AI6" s="964"/>
      <c r="AJ6" s="964"/>
      <c r="AK6" s="964"/>
      <c r="AL6" s="964"/>
      <c r="AM6" s="965"/>
      <c r="AN6" s="518"/>
      <c r="AO6" s="963" t="s">
        <v>82</v>
      </c>
      <c r="AP6" s="964"/>
      <c r="AQ6" s="964"/>
      <c r="AR6" s="964"/>
      <c r="AS6" s="964"/>
      <c r="AT6" s="964"/>
      <c r="AU6" s="964"/>
      <c r="AV6" s="964"/>
      <c r="AW6" s="964"/>
      <c r="AX6" s="964"/>
      <c r="AY6" s="964"/>
      <c r="AZ6" s="964"/>
      <c r="BA6" s="964"/>
      <c r="BB6" s="964"/>
      <c r="BC6" s="964"/>
      <c r="BD6" s="964"/>
      <c r="BE6" s="964"/>
      <c r="BF6" s="964"/>
      <c r="BG6" s="964"/>
      <c r="BH6" s="964"/>
      <c r="BI6" s="964"/>
      <c r="BJ6" s="964"/>
      <c r="BK6" s="964"/>
      <c r="BL6" s="964"/>
      <c r="BM6" s="964"/>
      <c r="BN6" s="964"/>
      <c r="BO6" s="964"/>
      <c r="BP6" s="964"/>
      <c r="BQ6" s="964"/>
      <c r="BR6" s="964"/>
      <c r="BS6" s="964"/>
      <c r="BT6" s="964"/>
      <c r="BU6" s="964"/>
      <c r="BV6" s="964"/>
      <c r="BW6" s="964"/>
      <c r="BX6" s="964"/>
      <c r="BY6" s="964"/>
      <c r="BZ6" s="965"/>
      <c r="CA6" s="518"/>
      <c r="CB6" s="963" t="s">
        <v>81</v>
      </c>
      <c r="CC6" s="964"/>
      <c r="CD6" s="964"/>
      <c r="CE6" s="964"/>
      <c r="CF6" s="964"/>
      <c r="CG6" s="964"/>
      <c r="CH6" s="964"/>
      <c r="CI6" s="964"/>
      <c r="CJ6" s="964"/>
      <c r="CK6" s="964"/>
      <c r="CL6" s="964"/>
      <c r="CM6" s="964"/>
      <c r="CN6" s="964"/>
      <c r="CO6" s="964"/>
      <c r="CP6" s="964"/>
      <c r="CQ6" s="964"/>
      <c r="CR6" s="964"/>
      <c r="CS6" s="964"/>
      <c r="CT6" s="964"/>
      <c r="CU6" s="964"/>
      <c r="CV6" s="964"/>
      <c r="CW6" s="964"/>
      <c r="CX6" s="964"/>
      <c r="CY6" s="964"/>
      <c r="CZ6" s="964"/>
      <c r="DA6" s="964"/>
      <c r="DB6" s="964"/>
      <c r="DC6" s="964"/>
      <c r="DD6" s="964"/>
      <c r="DE6" s="964"/>
      <c r="DF6" s="964"/>
      <c r="DG6" s="964"/>
      <c r="DH6" s="964"/>
      <c r="DI6" s="966"/>
      <c r="DJ6" s="119">
        <f>CH8</f>
        <v>0.15</v>
      </c>
      <c r="DK6" s="119"/>
      <c r="DL6" s="119"/>
      <c r="DM6" s="120">
        <f>COUNTIF(DK9:DM9,"&lt;&gt;=0")</f>
        <v>3</v>
      </c>
      <c r="DN6" s="119">
        <f>CL8</f>
        <v>0.2</v>
      </c>
      <c r="DO6" s="119"/>
      <c r="DP6" s="119"/>
      <c r="DQ6" s="120">
        <f>COUNTIF(DO9:DQ9,"&lt;&gt;=0")</f>
        <v>3</v>
      </c>
      <c r="DR6" s="119">
        <f>R8</f>
        <v>0.25</v>
      </c>
      <c r="DS6" s="119"/>
      <c r="DT6" s="119"/>
      <c r="DU6" s="120">
        <f>COUNTIF(DS9:DU9,"&lt;&gt;=0")</f>
        <v>3</v>
      </c>
      <c r="DV6" s="119">
        <f>Y8</f>
        <v>0.25</v>
      </c>
      <c r="DW6" s="119"/>
      <c r="DX6" s="119"/>
      <c r="DY6" s="120">
        <f>COUNTIF(DW9:DY9,"&lt;&gt;=0")</f>
        <v>3</v>
      </c>
      <c r="DZ6" s="119">
        <f>AD8</f>
        <v>0.15</v>
      </c>
      <c r="EA6" s="120">
        <f>COUNTIF(DJ10:EA10,"&lt;&gt;=0")</f>
        <v>18</v>
      </c>
      <c r="EB6" s="967" t="s">
        <v>150</v>
      </c>
      <c r="EC6" s="967"/>
      <c r="ED6" s="967"/>
      <c r="EE6" s="968"/>
      <c r="EF6" s="969"/>
      <c r="EG6" s="9"/>
      <c r="EH6" s="214"/>
      <c r="EI6" s="970" t="s">
        <v>121</v>
      </c>
      <c r="EJ6" s="971"/>
      <c r="EK6" s="31"/>
    </row>
    <row r="7" spans="1:141" ht="24.95" customHeight="1" x14ac:dyDescent="0.2">
      <c r="A7" s="203"/>
      <c r="B7" s="945" t="s">
        <v>105</v>
      </c>
      <c r="C7" s="946"/>
      <c r="D7" s="946"/>
      <c r="E7" s="946"/>
      <c r="F7" s="946"/>
      <c r="G7" s="946"/>
      <c r="H7" s="978" t="s">
        <v>6</v>
      </c>
      <c r="I7" s="978"/>
      <c r="J7" s="978"/>
      <c r="K7" s="978"/>
      <c r="L7" s="978" t="s">
        <v>5</v>
      </c>
      <c r="M7" s="978"/>
      <c r="N7" s="978"/>
      <c r="O7" s="978"/>
      <c r="P7" s="978"/>
      <c r="Q7" s="978"/>
      <c r="R7" s="978" t="s">
        <v>4</v>
      </c>
      <c r="S7" s="978"/>
      <c r="T7" s="978"/>
      <c r="U7" s="978"/>
      <c r="V7" s="978"/>
      <c r="W7" s="978"/>
      <c r="X7" s="978"/>
      <c r="Y7" s="978" t="s">
        <v>3</v>
      </c>
      <c r="Z7" s="978"/>
      <c r="AA7" s="978"/>
      <c r="AB7" s="978"/>
      <c r="AC7" s="978"/>
      <c r="AD7" s="978" t="s">
        <v>2</v>
      </c>
      <c r="AE7" s="978"/>
      <c r="AF7" s="978"/>
      <c r="AG7" s="978"/>
      <c r="AH7" s="186"/>
      <c r="AI7" s="986" t="s">
        <v>102</v>
      </c>
      <c r="AJ7" s="960" t="s">
        <v>243</v>
      </c>
      <c r="AK7" s="976" t="s">
        <v>101</v>
      </c>
      <c r="AL7" s="477"/>
      <c r="AM7" s="943" t="s">
        <v>100</v>
      </c>
      <c r="AN7" s="519"/>
      <c r="AO7" s="945" t="s">
        <v>105</v>
      </c>
      <c r="AP7" s="946"/>
      <c r="AQ7" s="946"/>
      <c r="AR7" s="946"/>
      <c r="AS7" s="946"/>
      <c r="AT7" s="946"/>
      <c r="AU7" s="978" t="s">
        <v>6</v>
      </c>
      <c r="AV7" s="978"/>
      <c r="AW7" s="978"/>
      <c r="AX7" s="978"/>
      <c r="AY7" s="978" t="s">
        <v>5</v>
      </c>
      <c r="AZ7" s="978"/>
      <c r="BA7" s="978"/>
      <c r="BB7" s="978"/>
      <c r="BC7" s="978"/>
      <c r="BD7" s="978"/>
      <c r="BE7" s="978" t="s">
        <v>4</v>
      </c>
      <c r="BF7" s="978"/>
      <c r="BG7" s="978"/>
      <c r="BH7" s="978"/>
      <c r="BI7" s="978"/>
      <c r="BJ7" s="978"/>
      <c r="BK7" s="978"/>
      <c r="BL7" s="978" t="s">
        <v>3</v>
      </c>
      <c r="BM7" s="978"/>
      <c r="BN7" s="978"/>
      <c r="BO7" s="978"/>
      <c r="BP7" s="978"/>
      <c r="BQ7" s="978" t="s">
        <v>2</v>
      </c>
      <c r="BR7" s="978"/>
      <c r="BS7" s="978"/>
      <c r="BT7" s="978"/>
      <c r="BU7" s="186"/>
      <c r="BV7" s="956" t="s">
        <v>102</v>
      </c>
      <c r="BW7" s="960" t="s">
        <v>243</v>
      </c>
      <c r="BX7" s="958" t="s">
        <v>101</v>
      </c>
      <c r="BY7" s="487"/>
      <c r="BZ7" s="943" t="s">
        <v>100</v>
      </c>
      <c r="CA7" s="519"/>
      <c r="CB7" s="945" t="s">
        <v>105</v>
      </c>
      <c r="CC7" s="946"/>
      <c r="CD7" s="946"/>
      <c r="CE7" s="946"/>
      <c r="CF7" s="946"/>
      <c r="CG7" s="946"/>
      <c r="CH7" s="978" t="s">
        <v>6</v>
      </c>
      <c r="CI7" s="978"/>
      <c r="CJ7" s="978"/>
      <c r="CK7" s="978"/>
      <c r="CL7" s="978" t="s">
        <v>5</v>
      </c>
      <c r="CM7" s="978"/>
      <c r="CN7" s="978"/>
      <c r="CO7" s="978"/>
      <c r="CP7" s="978"/>
      <c r="CQ7" s="978"/>
      <c r="CR7" s="979" t="s">
        <v>161</v>
      </c>
      <c r="CS7" s="980"/>
      <c r="CT7" s="980"/>
      <c r="CU7" s="980"/>
      <c r="CV7" s="980"/>
      <c r="CW7" s="980"/>
      <c r="CX7" s="981"/>
      <c r="CY7" s="979" t="s">
        <v>3</v>
      </c>
      <c r="CZ7" s="980"/>
      <c r="DA7" s="980"/>
      <c r="DB7" s="980"/>
      <c r="DC7" s="981"/>
      <c r="DD7" s="978" t="s">
        <v>2</v>
      </c>
      <c r="DE7" s="979"/>
      <c r="DF7" s="980"/>
      <c r="DG7" s="981"/>
      <c r="DH7" s="186"/>
      <c r="DI7" s="982" t="s">
        <v>102</v>
      </c>
      <c r="DJ7" s="984" t="s">
        <v>6</v>
      </c>
      <c r="DK7" s="720"/>
      <c r="DL7" s="720"/>
      <c r="DM7" s="720"/>
      <c r="DN7" s="984" t="s">
        <v>5</v>
      </c>
      <c r="DO7" s="720"/>
      <c r="DP7" s="720"/>
      <c r="DQ7" s="720"/>
      <c r="DR7" s="984" t="s">
        <v>104</v>
      </c>
      <c r="DS7" s="720"/>
      <c r="DT7" s="720"/>
      <c r="DU7" s="720"/>
      <c r="DV7" s="984" t="s">
        <v>3</v>
      </c>
      <c r="DW7" s="720"/>
      <c r="DX7" s="720"/>
      <c r="DY7" s="720"/>
      <c r="DZ7" s="984" t="s">
        <v>103</v>
      </c>
      <c r="EA7" s="720"/>
      <c r="EB7" s="956" t="s">
        <v>102</v>
      </c>
      <c r="EC7" s="960" t="s">
        <v>243</v>
      </c>
      <c r="ED7" s="958" t="s">
        <v>101</v>
      </c>
      <c r="EE7" s="492"/>
      <c r="EF7" s="943" t="s">
        <v>100</v>
      </c>
      <c r="EG7" s="520"/>
      <c r="EH7" s="214"/>
      <c r="EI7" s="972"/>
      <c r="EJ7" s="973"/>
    </row>
    <row r="8" spans="1:141" ht="30" customHeight="1" thickBot="1" x14ac:dyDescent="0.25">
      <c r="A8" s="203"/>
      <c r="B8" s="945" t="s">
        <v>99</v>
      </c>
      <c r="C8" s="946"/>
      <c r="D8" s="946"/>
      <c r="E8" s="946"/>
      <c r="F8" s="946"/>
      <c r="G8" s="946"/>
      <c r="H8" s="930">
        <f>ENTRADA!R17</f>
        <v>0.15</v>
      </c>
      <c r="I8" s="932"/>
      <c r="J8" s="128">
        <f>COUNTIF(H9:I9,"&lt;&gt;=0")</f>
        <v>2</v>
      </c>
      <c r="K8" s="947" t="s">
        <v>79</v>
      </c>
      <c r="L8" s="930">
        <f>ENTRADA!R18</f>
        <v>0.2</v>
      </c>
      <c r="M8" s="931"/>
      <c r="N8" s="931"/>
      <c r="O8" s="932"/>
      <c r="P8" s="128">
        <f>COUNTIF(L9:O9,"&lt;&gt;=0")</f>
        <v>4</v>
      </c>
      <c r="Q8" s="947" t="s">
        <v>79</v>
      </c>
      <c r="R8" s="949">
        <f>ENTRADA!R19</f>
        <v>0.25</v>
      </c>
      <c r="S8" s="949"/>
      <c r="T8" s="949"/>
      <c r="U8" s="949"/>
      <c r="V8" s="949"/>
      <c r="W8" s="512"/>
      <c r="X8" s="947" t="s">
        <v>79</v>
      </c>
      <c r="Y8" s="930">
        <f>ENTRADA!R20</f>
        <v>0.25</v>
      </c>
      <c r="Z8" s="931"/>
      <c r="AA8" s="932"/>
      <c r="AB8" s="128">
        <f>COUNTIF(Y9:AA9,"&lt;&gt;=0")</f>
        <v>3</v>
      </c>
      <c r="AC8" s="947" t="s">
        <v>79</v>
      </c>
      <c r="AD8" s="949">
        <f>ENTRADA!R21</f>
        <v>0.15</v>
      </c>
      <c r="AE8" s="949"/>
      <c r="AF8" s="512"/>
      <c r="AG8" s="947" t="s">
        <v>79</v>
      </c>
      <c r="AH8" s="267"/>
      <c r="AI8" s="986"/>
      <c r="AJ8" s="961"/>
      <c r="AK8" s="976"/>
      <c r="AL8" s="477"/>
      <c r="AM8" s="943"/>
      <c r="AN8" s="519"/>
      <c r="AO8" s="945" t="s">
        <v>99</v>
      </c>
      <c r="AP8" s="946"/>
      <c r="AQ8" s="946"/>
      <c r="AR8" s="946"/>
      <c r="AS8" s="946"/>
      <c r="AT8" s="946"/>
      <c r="AU8" s="933">
        <f>ENTRADA!R17</f>
        <v>0.15</v>
      </c>
      <c r="AV8" s="934"/>
      <c r="AW8" s="128">
        <f>COUNTIF(AU9:AV9,"&lt;&gt;=0")</f>
        <v>2</v>
      </c>
      <c r="AX8" s="947" t="s">
        <v>79</v>
      </c>
      <c r="AY8" s="930">
        <f>ENTRADA!R18</f>
        <v>0.2</v>
      </c>
      <c r="AZ8" s="931"/>
      <c r="BA8" s="931"/>
      <c r="BB8" s="932"/>
      <c r="BC8" s="128">
        <f>COUNTIF(AY9:BB9,"&lt;&gt;=0")</f>
        <v>4</v>
      </c>
      <c r="BD8" s="947" t="s">
        <v>79</v>
      </c>
      <c r="BE8" s="949">
        <f>ENTRADA!R19</f>
        <v>0.25</v>
      </c>
      <c r="BF8" s="949"/>
      <c r="BG8" s="949"/>
      <c r="BH8" s="949"/>
      <c r="BI8" s="949"/>
      <c r="BJ8" s="128">
        <f>COUNTIF(BE9:BI9,"&lt;&gt;=0")</f>
        <v>5</v>
      </c>
      <c r="BK8" s="947" t="s">
        <v>79</v>
      </c>
      <c r="BL8" s="930">
        <f>ENTRADA!R20</f>
        <v>0.25</v>
      </c>
      <c r="BM8" s="931"/>
      <c r="BN8" s="932"/>
      <c r="BO8" s="128">
        <f>COUNTIF(BL9:BN9,"&lt;&gt;=0")</f>
        <v>3</v>
      </c>
      <c r="BP8" s="950" t="s">
        <v>79</v>
      </c>
      <c r="BQ8" s="949">
        <f>ENTRADA!R21</f>
        <v>0.15</v>
      </c>
      <c r="BR8" s="949"/>
      <c r="BS8" s="128">
        <f>COUNTIF(BQ9:BR9,"&lt;&gt;=0")</f>
        <v>2</v>
      </c>
      <c r="BT8" s="947" t="s">
        <v>79</v>
      </c>
      <c r="BU8" s="267"/>
      <c r="BV8" s="956"/>
      <c r="BW8" s="961"/>
      <c r="BX8" s="958"/>
      <c r="BY8" s="487"/>
      <c r="BZ8" s="943"/>
      <c r="CA8" s="519"/>
      <c r="CB8" s="945" t="s">
        <v>99</v>
      </c>
      <c r="CC8" s="946"/>
      <c r="CD8" s="946"/>
      <c r="CE8" s="946"/>
      <c r="CF8" s="946"/>
      <c r="CG8" s="946"/>
      <c r="CH8" s="933">
        <f>ENTRADA!R17</f>
        <v>0.15</v>
      </c>
      <c r="CI8" s="934"/>
      <c r="CJ8" s="128">
        <f>COUNTIF(CH9:CI9,"&lt;&gt;=0")</f>
        <v>2</v>
      </c>
      <c r="CK8" s="947" t="s">
        <v>79</v>
      </c>
      <c r="CL8" s="930">
        <f>ENTRADA!R18</f>
        <v>0.2</v>
      </c>
      <c r="CM8" s="931"/>
      <c r="CN8" s="931"/>
      <c r="CO8" s="932"/>
      <c r="CP8" s="128">
        <f>COUNTIF(CL9:CO9,"&lt;&gt;=0")</f>
        <v>4</v>
      </c>
      <c r="CQ8" s="947" t="s">
        <v>79</v>
      </c>
      <c r="CR8" s="930">
        <f>ENTRADA!R19</f>
        <v>0.25</v>
      </c>
      <c r="CS8" s="931"/>
      <c r="CT8" s="931"/>
      <c r="CU8" s="931"/>
      <c r="CV8" s="931"/>
      <c r="CW8" s="128">
        <f>COUNTIF(CR9:CV9,"&lt;&gt;=0")</f>
        <v>5</v>
      </c>
      <c r="CX8" s="947" t="s">
        <v>79</v>
      </c>
      <c r="CY8" s="930">
        <f>ENTRADA!R20</f>
        <v>0.25</v>
      </c>
      <c r="CZ8" s="931"/>
      <c r="DA8" s="932"/>
      <c r="DB8" s="128">
        <f>COUNTIF(CY9:DA9,"&lt;&gt;=0")</f>
        <v>3</v>
      </c>
      <c r="DC8" s="947" t="s">
        <v>79</v>
      </c>
      <c r="DD8" s="930">
        <f>ENTRADA!R21</f>
        <v>0.15</v>
      </c>
      <c r="DE8" s="932"/>
      <c r="DF8" s="128">
        <f>COUNTIF(DD9:DE9,"&lt;&gt;=0")</f>
        <v>2</v>
      </c>
      <c r="DG8" s="952" t="s">
        <v>79</v>
      </c>
      <c r="DH8" s="128">
        <f>COUNTIF(CH9:DG9,"&lt;&gt;=0")</f>
        <v>26</v>
      </c>
      <c r="DI8" s="982"/>
      <c r="DJ8" s="984"/>
      <c r="DK8" s="720"/>
      <c r="DL8" s="720"/>
      <c r="DM8" s="720"/>
      <c r="DN8" s="984"/>
      <c r="DO8" s="720"/>
      <c r="DP8" s="720"/>
      <c r="DQ8" s="720"/>
      <c r="DR8" s="984"/>
      <c r="DS8" s="720"/>
      <c r="DT8" s="720"/>
      <c r="DU8" s="720"/>
      <c r="DV8" s="984"/>
      <c r="DW8" s="720"/>
      <c r="DX8" s="720"/>
      <c r="DY8" s="720"/>
      <c r="DZ8" s="984"/>
      <c r="EA8" s="720"/>
      <c r="EB8" s="956"/>
      <c r="EC8" s="961"/>
      <c r="ED8" s="958"/>
      <c r="EE8" s="492"/>
      <c r="EF8" s="943"/>
      <c r="EG8" s="520"/>
      <c r="EH8" s="214"/>
      <c r="EI8" s="972"/>
      <c r="EJ8" s="973"/>
    </row>
    <row r="9" spans="1:141" ht="30" customHeight="1" thickBot="1" x14ac:dyDescent="0.25">
      <c r="A9" s="203"/>
      <c r="B9" s="954" t="s">
        <v>162</v>
      </c>
      <c r="C9" s="955"/>
      <c r="D9" s="955"/>
      <c r="E9" s="955"/>
      <c r="F9" s="955"/>
      <c r="G9" s="955"/>
      <c r="H9" s="764" t="s">
        <v>160</v>
      </c>
      <c r="I9" s="129" t="s">
        <v>340</v>
      </c>
      <c r="J9" s="128"/>
      <c r="K9" s="948"/>
      <c r="L9" s="694" t="s">
        <v>342</v>
      </c>
      <c r="M9" s="129" t="s">
        <v>343</v>
      </c>
      <c r="N9" s="129" t="s">
        <v>344</v>
      </c>
      <c r="O9" s="129" t="s">
        <v>340</v>
      </c>
      <c r="P9" s="129"/>
      <c r="Q9" s="948"/>
      <c r="R9" s="129" t="s">
        <v>342</v>
      </c>
      <c r="S9" s="129" t="s">
        <v>343</v>
      </c>
      <c r="T9" s="129" t="s">
        <v>344</v>
      </c>
      <c r="U9" s="129" t="s">
        <v>345</v>
      </c>
      <c r="V9" s="129" t="s">
        <v>346</v>
      </c>
      <c r="W9" s="128">
        <f>COUNTIF(R9:V9,"&lt;&gt;=0")</f>
        <v>5</v>
      </c>
      <c r="X9" s="948"/>
      <c r="Y9" s="129" t="s">
        <v>344</v>
      </c>
      <c r="Z9" s="129" t="s">
        <v>346</v>
      </c>
      <c r="AA9" s="129" t="s">
        <v>340</v>
      </c>
      <c r="AB9" s="129"/>
      <c r="AC9" s="948"/>
      <c r="AD9" s="129" t="s">
        <v>344</v>
      </c>
      <c r="AE9" s="129" t="s">
        <v>346</v>
      </c>
      <c r="AF9" s="128">
        <f>COUNTIF(AD9:AE9,"&lt;&gt;=0")</f>
        <v>2</v>
      </c>
      <c r="AG9" s="948"/>
      <c r="AH9" s="521"/>
      <c r="AI9" s="987"/>
      <c r="AJ9" s="962"/>
      <c r="AK9" s="977"/>
      <c r="AL9" s="478"/>
      <c r="AM9" s="944"/>
      <c r="AN9" s="519"/>
      <c r="AO9" s="954" t="s">
        <v>163</v>
      </c>
      <c r="AP9" s="955"/>
      <c r="AQ9" s="955"/>
      <c r="AR9" s="955"/>
      <c r="AS9" s="955"/>
      <c r="AT9" s="955"/>
      <c r="AU9" s="129" t="s">
        <v>160</v>
      </c>
      <c r="AV9" s="129" t="s">
        <v>340</v>
      </c>
      <c r="AW9" s="128"/>
      <c r="AX9" s="948"/>
      <c r="AY9" s="694" t="s">
        <v>342</v>
      </c>
      <c r="AZ9" s="129" t="s">
        <v>343</v>
      </c>
      <c r="BA9" s="129" t="s">
        <v>344</v>
      </c>
      <c r="BB9" s="129" t="s">
        <v>340</v>
      </c>
      <c r="BC9" s="129"/>
      <c r="BD9" s="948"/>
      <c r="BE9" s="129" t="s">
        <v>342</v>
      </c>
      <c r="BF9" s="129" t="s">
        <v>343</v>
      </c>
      <c r="BG9" s="129" t="s">
        <v>344</v>
      </c>
      <c r="BH9" s="129" t="s">
        <v>345</v>
      </c>
      <c r="BI9" s="129" t="s">
        <v>346</v>
      </c>
      <c r="BK9" s="948"/>
      <c r="BL9" s="129" t="s">
        <v>344</v>
      </c>
      <c r="BM9" s="129" t="s">
        <v>346</v>
      </c>
      <c r="BN9" s="129" t="s">
        <v>340</v>
      </c>
      <c r="BP9" s="951"/>
      <c r="BQ9" s="129" t="s">
        <v>344</v>
      </c>
      <c r="BR9" s="129" t="s">
        <v>346</v>
      </c>
      <c r="BT9" s="948"/>
      <c r="BU9" s="521"/>
      <c r="BV9" s="957"/>
      <c r="BW9" s="962"/>
      <c r="BX9" s="959"/>
      <c r="BY9" s="488"/>
      <c r="BZ9" s="944"/>
      <c r="CA9" s="519"/>
      <c r="CB9" s="954" t="s">
        <v>163</v>
      </c>
      <c r="CC9" s="955"/>
      <c r="CD9" s="955"/>
      <c r="CE9" s="955"/>
      <c r="CF9" s="955"/>
      <c r="CG9" s="955"/>
      <c r="CH9" s="129" t="s">
        <v>160</v>
      </c>
      <c r="CI9" s="129" t="s">
        <v>340</v>
      </c>
      <c r="CJ9" s="128"/>
      <c r="CK9" s="948"/>
      <c r="CL9" s="694" t="s">
        <v>342</v>
      </c>
      <c r="CM9" s="129" t="s">
        <v>343</v>
      </c>
      <c r="CN9" s="129" t="s">
        <v>344</v>
      </c>
      <c r="CO9" s="129" t="s">
        <v>340</v>
      </c>
      <c r="CQ9" s="948"/>
      <c r="CR9" s="129" t="s">
        <v>342</v>
      </c>
      <c r="CS9" s="129" t="s">
        <v>343</v>
      </c>
      <c r="CT9" s="129" t="s">
        <v>344</v>
      </c>
      <c r="CU9" s="129" t="s">
        <v>345</v>
      </c>
      <c r="CV9" s="129" t="s">
        <v>346</v>
      </c>
      <c r="CX9" s="948"/>
      <c r="CY9" s="129" t="s">
        <v>344</v>
      </c>
      <c r="CZ9" s="129" t="s">
        <v>346</v>
      </c>
      <c r="DA9" s="129" t="s">
        <v>340</v>
      </c>
      <c r="DB9" s="129"/>
      <c r="DC9" s="948"/>
      <c r="DD9" s="129" t="s">
        <v>344</v>
      </c>
      <c r="DE9" s="129" t="s">
        <v>346</v>
      </c>
      <c r="DF9" s="129"/>
      <c r="DG9" s="953"/>
      <c r="DI9" s="983"/>
      <c r="DJ9" s="985"/>
      <c r="DK9" s="721"/>
      <c r="DL9" s="721"/>
      <c r="DM9" s="721"/>
      <c r="DN9" s="985"/>
      <c r="DO9" s="721"/>
      <c r="DP9" s="721"/>
      <c r="DQ9" s="721"/>
      <c r="DR9" s="985"/>
      <c r="DS9" s="721"/>
      <c r="DT9" s="721"/>
      <c r="DU9" s="721"/>
      <c r="DV9" s="985"/>
      <c r="DW9" s="721"/>
      <c r="DX9" s="721"/>
      <c r="DY9" s="721"/>
      <c r="DZ9" s="985"/>
      <c r="EA9" s="721"/>
      <c r="EB9" s="957"/>
      <c r="EC9" s="962"/>
      <c r="ED9" s="959"/>
      <c r="EE9" s="493"/>
      <c r="EF9" s="944"/>
      <c r="EH9" s="214"/>
      <c r="EI9" s="974"/>
      <c r="EJ9" s="975"/>
    </row>
    <row r="10" spans="1:141" ht="16.5" customHeight="1" x14ac:dyDescent="0.2">
      <c r="A10" s="198"/>
      <c r="B10" s="522">
        <f>IF(ENTRADA!AE3="","",ENTRADA!AE3)</f>
        <v>1</v>
      </c>
      <c r="C10" s="988" t="str">
        <f>IF(ENTRADA!AF3=0,"",ENTRADA!AF3)</f>
        <v>AA</v>
      </c>
      <c r="D10" s="988"/>
      <c r="E10" s="988"/>
      <c r="F10" s="988"/>
      <c r="G10" s="988"/>
      <c r="H10" s="523" t="str">
        <f>ORALIDADE!Z12</f>
        <v/>
      </c>
      <c r="I10" s="525"/>
      <c r="J10" s="524"/>
      <c r="K10" s="109" t="str">
        <f>IF(COUNTBLANK(H10:I10)=J$8,"",AVERAGE(H10:I10)*H$8)</f>
        <v/>
      </c>
      <c r="L10" s="525"/>
      <c r="M10" s="524" t="str">
        <f>LEITURA!Y10</f>
        <v/>
      </c>
      <c r="N10" s="524" t="str">
        <f>LEITURA!Y10</f>
        <v/>
      </c>
      <c r="O10" s="525"/>
      <c r="P10" s="524"/>
      <c r="Q10" s="109" t="str">
        <f>IF(COUNTBLANK(L10:O10)=$P$8,"",AVERAGE(L10:O10)*$L$8)</f>
        <v/>
      </c>
      <c r="R10" s="525"/>
      <c r="S10" s="524" t="str">
        <f>'TG ED LIT'!X10</f>
        <v/>
      </c>
      <c r="T10" s="524" t="str">
        <f>EL1P!BH11</f>
        <v/>
      </c>
      <c r="U10" s="525"/>
      <c r="V10" s="524" t="str">
        <f>'TESTE 01'!Y11</f>
        <v/>
      </c>
      <c r="W10" s="524"/>
      <c r="X10" s="109" t="str">
        <f>IF(COUNTBLANK(R10:V10)=W$9,"",AVERAGE(R10:V10)*R$8)</f>
        <v/>
      </c>
      <c r="Y10" s="524" t="str">
        <f>ESCRITA!Q10</f>
        <v/>
      </c>
      <c r="Z10" s="524" t="str">
        <f>'TESTE 01'!AV11</f>
        <v/>
      </c>
      <c r="AA10" s="525"/>
      <c r="AB10" s="525"/>
      <c r="AC10" s="109" t="str">
        <f>IF(COUNTBLANK(Y10:AA10)=AB$8,"",AVERAGE(Y10:AA10)*Y$8)</f>
        <v/>
      </c>
      <c r="AD10" s="524" t="str">
        <f>GR1P!AU10</f>
        <v/>
      </c>
      <c r="AE10" s="524" t="str">
        <f>'TESTE 01'!AM11</f>
        <v/>
      </c>
      <c r="AF10" s="524"/>
      <c r="AG10" s="109" t="str">
        <f>IF(COUNTBLANK(AD10:AE10)=AF$9,"",AVERAGE(AD10:AE10)*AD$8)</f>
        <v/>
      </c>
      <c r="AH10" s="750">
        <f>COUNTIF(H10:AG10,"&lt;&gt;=0")</f>
        <v>26</v>
      </c>
      <c r="AI10" s="399" t="str">
        <f>IF(COUNTBLANK(H10:AG10)=AH$10,"",SUM(K10,Q10,X10,AC10,AG10))</f>
        <v/>
      </c>
      <c r="AJ10" s="409" t="str">
        <f>IF(AI10="","",""&amp;IF(AI10&gt;=90,5,IF(AI10&gt;=70,4,IF(AI10&gt;=50,3,IF(AI10&gt;=20,2,IF(AI10&gt;0,1,IF(AI10=0,"")))))&amp;""))</f>
        <v/>
      </c>
      <c r="AK10" s="410"/>
      <c r="AL10" s="479"/>
      <c r="AM10" s="411"/>
      <c r="AN10" s="526"/>
      <c r="AO10" s="522">
        <f>IF(ENTRADA!AE3="","",ENTRADA!AE3)</f>
        <v>1</v>
      </c>
      <c r="AP10" s="988" t="str">
        <f>IF(ENTRADA!AF3=0,"",ENTRADA!AF3)</f>
        <v>AA</v>
      </c>
      <c r="AQ10" s="988"/>
      <c r="AR10" s="988"/>
      <c r="AS10" s="988"/>
      <c r="AT10" s="988"/>
      <c r="AU10" s="523" t="str">
        <f>ORALIDADE!AU12</f>
        <v/>
      </c>
      <c r="AV10" s="525"/>
      <c r="AW10" s="524"/>
      <c r="AX10" s="109" t="str">
        <f>IF(COUNTBLANK(AU10:AV10)=AW$8,"",AVERAGE(AU10:AV10)*AU$8)</f>
        <v/>
      </c>
      <c r="AY10" s="525"/>
      <c r="AZ10" s="524" t="str">
        <f>LEITURA!AS10</f>
        <v/>
      </c>
      <c r="BA10" s="524" t="str">
        <f>LEITURA!AS10</f>
        <v/>
      </c>
      <c r="BB10" s="525"/>
      <c r="BC10" s="524"/>
      <c r="BD10" s="109" t="str">
        <f>IF(COUNTBLANK(AY10:BB10)=$BC$8,"",AVERAGE(AY10:BB10)*$L$8)</f>
        <v/>
      </c>
      <c r="BE10" s="525"/>
      <c r="BF10" s="524" t="str">
        <f>'TG ED LIT'!AW10</f>
        <v/>
      </c>
      <c r="BG10" s="524" t="str">
        <f>EL2P!BH11</f>
        <v/>
      </c>
      <c r="BH10" s="525"/>
      <c r="BI10" s="524" t="str">
        <f>'TESTE 02'!Y11</f>
        <v/>
      </c>
      <c r="BJ10" s="524"/>
      <c r="BK10" s="109" t="str">
        <f t="shared" ref="BK10" si="0">IF(COUNTBLANK(BE10:BI10)=BJ$8,"",AVERAGE(BE10:BI10)*BE$8)</f>
        <v/>
      </c>
      <c r="BL10" s="524" t="str">
        <f>ESCRITA!AC10</f>
        <v/>
      </c>
      <c r="BM10" s="524" t="str">
        <f>'TESTE 02'!AV11</f>
        <v/>
      </c>
      <c r="BN10" s="524"/>
      <c r="BO10" s="524"/>
      <c r="BP10" s="109" t="str">
        <f>IF(COUNTBLANK(BL10:BN10)=BO$8,"",AVERAGE(BL10:BN10)*BL$8)</f>
        <v/>
      </c>
      <c r="BQ10" s="524" t="str">
        <f>GR2P!AU10</f>
        <v/>
      </c>
      <c r="BR10" s="524" t="str">
        <f>'TESTE 02'!AM11</f>
        <v/>
      </c>
      <c r="BS10" s="524"/>
      <c r="BT10" s="109" t="str">
        <f t="shared" ref="BT10" si="1">IF(COUNTBLANK(BQ10:BR10)=BS$8,"",AVERAGE(BQ10:BR10)*BQ$8)</f>
        <v/>
      </c>
      <c r="BU10" s="750">
        <f>COUNTIF(AU10:BT10,"&lt;&gt;=0")</f>
        <v>26</v>
      </c>
      <c r="BV10" s="399" t="str">
        <f>IF(COUNTBLANK(AU10:BT10)=BU$10,"",SUM(AX10,BD10,BK10,BP10,BT10))</f>
        <v/>
      </c>
      <c r="BW10" s="399" t="str">
        <f>IF(BV10="","",""&amp;IF(BV10&gt;=90,5,IF(BV10&gt;=70,4,IF(BV10&gt;=50,3,IF(BV10&gt;=20,2,IF(BV10&gt;0,1,IF(BV10=0,"")))))&amp;""))</f>
        <v/>
      </c>
      <c r="BX10" s="410"/>
      <c r="BY10" s="479"/>
      <c r="BZ10" s="450"/>
      <c r="CA10" s="526"/>
      <c r="CB10" s="522">
        <f>IF(ENTRADA!AE3="","",ENTRADA!AE3)</f>
        <v>1</v>
      </c>
      <c r="CC10" s="988" t="str">
        <f>IF(ENTRADA!AF3=0,"",ENTRADA!AF3)</f>
        <v>AA</v>
      </c>
      <c r="CD10" s="988"/>
      <c r="CE10" s="988"/>
      <c r="CF10" s="988"/>
      <c r="CG10" s="988"/>
      <c r="CH10" s="523" t="str">
        <f>ORALIDADE!BP12</f>
        <v/>
      </c>
      <c r="CI10" s="525"/>
      <c r="CJ10" s="524"/>
      <c r="CK10" s="109" t="str">
        <f>IF(COUNTBLANK(CH10:CI10)=CJ$8,"",AVERAGE(CH10:CI10)*CH$8)</f>
        <v/>
      </c>
      <c r="CL10" s="525"/>
      <c r="CM10" s="524" t="str">
        <f>'TG LEITURA'!BV10</f>
        <v/>
      </c>
      <c r="CN10" s="524" t="str">
        <f>LEITURA!BM10</f>
        <v/>
      </c>
      <c r="CO10" s="525"/>
      <c r="CP10" s="524"/>
      <c r="CQ10" s="109" t="str">
        <f>IF(COUNTBLANK(CL10:CO10)=$P$8,"",AVERAGE(CL10:CO10)*$L$8)</f>
        <v/>
      </c>
      <c r="CR10" s="525"/>
      <c r="CS10" s="524" t="str">
        <f>'TG ED LIT'!BV10</f>
        <v/>
      </c>
      <c r="CT10" s="524" t="str">
        <f>EL3P!BH11</f>
        <v/>
      </c>
      <c r="CU10" s="525"/>
      <c r="CV10" s="524" t="str">
        <f>'TESTE 03'!Y11</f>
        <v/>
      </c>
      <c r="CW10" s="524"/>
      <c r="CX10" s="109" t="str">
        <f t="shared" ref="CX10" si="2">IF(COUNTBLANK(CR10:CV10)=CW$8,"",AVERAGE(CR10:CV10)*CR$8)</f>
        <v/>
      </c>
      <c r="CY10" s="524" t="str">
        <f>ESCRITA!AO10</f>
        <v/>
      </c>
      <c r="CZ10" s="524" t="str">
        <f>'TESTE 03'!AV11</f>
        <v/>
      </c>
      <c r="DA10" s="525"/>
      <c r="DB10" s="524"/>
      <c r="DC10" s="109" t="str">
        <f>IF(COUNTBLANK(CY10:DA10)=DB$8,"",AVERAGE(CY10:DA10)*CY$8)</f>
        <v/>
      </c>
      <c r="DD10" s="524" t="str">
        <f>GR3P!AU10</f>
        <v/>
      </c>
      <c r="DE10" s="524" t="str">
        <f>'TESTE 03'!AM11</f>
        <v/>
      </c>
      <c r="DF10" s="524"/>
      <c r="DG10" s="109" t="str">
        <f>IF(COUNTBLANK(DD10:DE10)=DF$8,"",AVERAGE(DD10:DE10)*DD$8)</f>
        <v/>
      </c>
      <c r="DH10" s="750"/>
      <c r="DI10" s="399" t="str">
        <f t="shared" ref="DI10" si="3">IF(COUNTBLANK(CH10:DG10)=DH$8,"",SUM(CK10,CQ10,CX10,DC10,DG10))</f>
        <v/>
      </c>
      <c r="DJ10" s="755" t="str">
        <f>CK10</f>
        <v/>
      </c>
      <c r="DK10" s="756" t="str">
        <f>Q10</f>
        <v/>
      </c>
      <c r="DL10" s="756" t="str">
        <f>BD10</f>
        <v/>
      </c>
      <c r="DM10" s="756" t="str">
        <f>CQ10</f>
        <v/>
      </c>
      <c r="DN10" s="756" t="str">
        <f>IF(COUNTBLANK(DK10:DM10)=DM$6,"",AVERAGE(DK10:DM10))</f>
        <v/>
      </c>
      <c r="DO10" s="756" t="str">
        <f>X10</f>
        <v/>
      </c>
      <c r="DP10" s="756" t="str">
        <f>BK10</f>
        <v/>
      </c>
      <c r="DQ10" s="756" t="str">
        <f>CX10</f>
        <v/>
      </c>
      <c r="DR10" s="756" t="str">
        <f>IF(COUNTBLANK(DO10:DQ10)=DQ$6,"",AVERAGE(DO10:DQ10))</f>
        <v/>
      </c>
      <c r="DS10" s="756" t="str">
        <f>AC10</f>
        <v/>
      </c>
      <c r="DT10" s="756" t="str">
        <f>BP10</f>
        <v/>
      </c>
      <c r="DU10" s="756" t="str">
        <f t="shared" ref="DU10" si="4">DC10</f>
        <v/>
      </c>
      <c r="DV10" s="756" t="str">
        <f>IF(COUNTBLANK(DS10:DU10)=DU$6,"",AVERAGE(DS10:DU10))</f>
        <v/>
      </c>
      <c r="DW10" s="756" t="str">
        <f>AG10</f>
        <v/>
      </c>
      <c r="DX10" s="756" t="str">
        <f>BT10</f>
        <v/>
      </c>
      <c r="DY10" s="756" t="str">
        <f>DG10</f>
        <v/>
      </c>
      <c r="DZ10" s="756" t="str">
        <f>IF(COUNTBLANK(DW10:DY10)=DY$6,"",AVERAGE(DW10:DY10))</f>
        <v/>
      </c>
      <c r="EA10" s="756"/>
      <c r="EB10" s="755" t="str">
        <f>IF(COUNTBLANK(DJ10:EA10)=EA$6,"",SUM(DJ10,DN10,DR10,DV10,DZ10))</f>
        <v/>
      </c>
      <c r="EC10" s="755" t="str">
        <f>IF(EB10="","",""&amp;IF(EB10&gt;=90,5,IF(EB10&gt;=70,4,IF(EB10&gt;=50,3,IF(EB10&gt;=20,2,IF(EB10&gt;0,1,IF(EB10=0,"")))))&amp;""))</f>
        <v/>
      </c>
      <c r="ED10" s="410"/>
      <c r="EE10" s="479"/>
      <c r="EF10" s="450"/>
      <c r="EG10" s="268">
        <f>COUNTIF(H10:DG10,"&lt;&gt;=0")</f>
        <v>104</v>
      </c>
      <c r="EH10" s="214"/>
      <c r="EI10" s="688"/>
      <c r="EJ10" s="689"/>
    </row>
    <row r="11" spans="1:141" ht="17.100000000000001" customHeight="1" x14ac:dyDescent="0.35">
      <c r="A11" s="198"/>
      <c r="B11" s="527" t="str">
        <f>IF(ENTRADA!AE4="","",ENTRADA!AE4)</f>
        <v/>
      </c>
      <c r="C11" s="937" t="str">
        <f>IF(ENTRADA!AF4=0,"",ENTRADA!AF4)</f>
        <v/>
      </c>
      <c r="D11" s="937"/>
      <c r="E11" s="937"/>
      <c r="F11" s="937"/>
      <c r="G11" s="937"/>
      <c r="H11" s="528" t="str">
        <f>ORALIDADE!Z13</f>
        <v/>
      </c>
      <c r="I11" s="529"/>
      <c r="J11" s="528"/>
      <c r="K11" s="84" t="str">
        <f t="shared" ref="K11:K42" si="5">IF(COUNTBLANK(H11:I11)=J$8,"",AVERAGE(H11:I11)*H$8)</f>
        <v/>
      </c>
      <c r="L11" s="529"/>
      <c r="M11" s="528" t="str">
        <f>LEITURA!Y11</f>
        <v/>
      </c>
      <c r="N11" s="528" t="str">
        <f>LEITURA!Y11</f>
        <v/>
      </c>
      <c r="O11" s="529"/>
      <c r="P11" s="528"/>
      <c r="Q11" s="84" t="str">
        <f>IF(COUNTBLANK(L11:O11)=$P$8,"",AVERAGE(L11:O11)*$L$8)</f>
        <v/>
      </c>
      <c r="R11" s="529"/>
      <c r="S11" s="528" t="str">
        <f>'TG ED LIT'!X11</f>
        <v/>
      </c>
      <c r="T11" s="528" t="str">
        <f>EL1P!BH12</f>
        <v/>
      </c>
      <c r="U11" s="529"/>
      <c r="V11" s="528" t="str">
        <f>'TESTE 01'!Y12</f>
        <v/>
      </c>
      <c r="W11" s="528"/>
      <c r="X11" s="84" t="str">
        <f>IF(COUNTBLANK(R11:V11)=W$9,"",AVERAGE(R11:V11)*R$8)</f>
        <v/>
      </c>
      <c r="Y11" s="528" t="str">
        <f>ESCRITA!Q11</f>
        <v/>
      </c>
      <c r="Z11" s="528" t="str">
        <f>'TESTE 01'!AV12</f>
        <v/>
      </c>
      <c r="AA11" s="529"/>
      <c r="AB11" s="529"/>
      <c r="AC11" s="84" t="str">
        <f>IF(COUNTBLANK(Y11:AA11)=AB$8,"",AVERAGE(Y11:AA11)*Y$8)</f>
        <v/>
      </c>
      <c r="AD11" s="528" t="str">
        <f>GR1P!AU11</f>
        <v/>
      </c>
      <c r="AE11" s="528" t="str">
        <f>'TESTE 01'!AM12</f>
        <v/>
      </c>
      <c r="AF11" s="528"/>
      <c r="AG11" s="84" t="str">
        <f t="shared" ref="AG11:AG42" si="6">IF(COUNTBLANK(AD11:AE11)=AF$9,"",AVERAGE(AD11:AE11)*AD$8)</f>
        <v/>
      </c>
      <c r="AH11" s="528">
        <f t="shared" ref="AH11:AH42" si="7">COUNTIF(H11:AG11,"&lt;&gt;=0")</f>
        <v>26</v>
      </c>
      <c r="AI11" s="400" t="str">
        <f t="shared" ref="AI11:AI42" si="8">IF(COUNTBLANK(H11:AG11)=AH$10,"",SUM(K11,Q11,X11,AC11,AG11))</f>
        <v/>
      </c>
      <c r="AJ11" s="412" t="str">
        <f t="shared" ref="AJ11:AJ42" si="9">IF(AI11="","",""&amp;IF(AI11&gt;=90,5,IF(AI11&gt;=70,4,IF(AI11&gt;=50,3,IF(AI11&gt;=20,2,IF(AI11&gt;0,1,IF(AI11=0,"")))))&amp;""))</f>
        <v/>
      </c>
      <c r="AK11" s="413"/>
      <c r="AL11" s="480"/>
      <c r="AM11" s="414"/>
      <c r="AN11" s="530"/>
      <c r="AO11" s="527" t="str">
        <f>IF(ENTRADA!AE4="","",ENTRADA!AE4)</f>
        <v/>
      </c>
      <c r="AP11" s="937" t="str">
        <f>IF(ENTRADA!AF4=0,"",ENTRADA!AF4)</f>
        <v/>
      </c>
      <c r="AQ11" s="937"/>
      <c r="AR11" s="937"/>
      <c r="AS11" s="937"/>
      <c r="AT11" s="937"/>
      <c r="AU11" s="528" t="str">
        <f>ORALIDADE!AU13</f>
        <v/>
      </c>
      <c r="AV11" s="529"/>
      <c r="AW11" s="528"/>
      <c r="AX11" s="84" t="str">
        <f t="shared" ref="AX11:AX42" si="10">IF(COUNTBLANK(AU11:AV11)=AW$8,"",AVERAGE(AU11:AV11)*AU$8)</f>
        <v/>
      </c>
      <c r="AY11" s="529"/>
      <c r="AZ11" s="528" t="str">
        <f>LEITURA!AS11</f>
        <v/>
      </c>
      <c r="BA11" s="528" t="str">
        <f>LEITURA!AS11</f>
        <v/>
      </c>
      <c r="BB11" s="529"/>
      <c r="BC11" s="528"/>
      <c r="BD11" s="84" t="str">
        <f t="shared" ref="BD11:BD42" si="11">IF(COUNTBLANK(AY11:BB11)=$BC$8,"",AVERAGE(AY11:BB11)*$L$8)</f>
        <v/>
      </c>
      <c r="BE11" s="529"/>
      <c r="BF11" s="528" t="str">
        <f>'TG ED LIT'!AW11</f>
        <v/>
      </c>
      <c r="BG11" s="528" t="str">
        <f>EL2P!BH12</f>
        <v/>
      </c>
      <c r="BH11" s="529"/>
      <c r="BI11" s="528" t="str">
        <f>'TESTE 02'!Y12</f>
        <v/>
      </c>
      <c r="BJ11" s="528"/>
      <c r="BK11" s="84" t="str">
        <f t="shared" ref="BK11:BK42" si="12">IF(COUNTBLANK(BE11:BI11)=BJ$8,"",AVERAGE(BE11:BI11)*BE$8)</f>
        <v/>
      </c>
      <c r="BL11" s="528" t="str">
        <f>ESCRITA!AC11</f>
        <v/>
      </c>
      <c r="BM11" s="528" t="str">
        <f>'TESTE 02'!AV12</f>
        <v/>
      </c>
      <c r="BN11" s="528"/>
      <c r="BO11" s="690"/>
      <c r="BP11" s="673" t="str">
        <f t="shared" ref="BP11:BP42" si="13">IF(COUNTBLANK(BL11:BN11)=BO$8,"",AVERAGE(BL11:BN11)*BL$8)</f>
        <v/>
      </c>
      <c r="BQ11" s="528" t="str">
        <f>GR2P!AU11</f>
        <v/>
      </c>
      <c r="BR11" s="528" t="str">
        <f>'TESTE 02'!AM12</f>
        <v/>
      </c>
      <c r="BS11" s="528"/>
      <c r="BT11" s="84" t="str">
        <f t="shared" ref="BT11:BT42" si="14">IF(COUNTBLANK(BQ11:BR11)=BS$8,"",AVERAGE(BQ11:BR11)*BQ$8)</f>
        <v/>
      </c>
      <c r="BU11" s="84">
        <f t="shared" ref="BU11:BU42" si="15">COUNTIF(AU11:BT11,"&lt;&gt;=0")</f>
        <v>26</v>
      </c>
      <c r="BV11" s="674" t="str">
        <f t="shared" ref="BV11:BV42" si="16">IF(COUNTBLANK(AU11:BT11)=BU$10,"",SUM(AX11,BD11,BK11,BP11,BT11))</f>
        <v/>
      </c>
      <c r="BW11" s="674" t="str">
        <f t="shared" ref="BW11:BW42" si="17">IF(BV11="","",""&amp;IF(BV11&gt;=90,5,IF(BV11&gt;=70,4,IF(BV11&gt;=50,3,IF(BV11&gt;=20,2,IF(BV11&gt;0,1,IF(BV11=0,"")))))&amp;""))</f>
        <v/>
      </c>
      <c r="BX11" s="413"/>
      <c r="BY11" s="480"/>
      <c r="BZ11" s="451"/>
      <c r="CA11" s="530"/>
      <c r="CB11" s="527" t="str">
        <f>IF(ENTRADA!AE4="","",ENTRADA!AE4)</f>
        <v/>
      </c>
      <c r="CC11" s="937" t="str">
        <f>IF(ENTRADA!AF4=0,"",ENTRADA!AF4)</f>
        <v/>
      </c>
      <c r="CD11" s="937"/>
      <c r="CE11" s="937"/>
      <c r="CF11" s="937"/>
      <c r="CG11" s="937"/>
      <c r="CH11" s="528" t="str">
        <f>ORALIDADE!BP13</f>
        <v/>
      </c>
      <c r="CI11" s="529"/>
      <c r="CJ11" s="528"/>
      <c r="CK11" s="84" t="str">
        <f t="shared" ref="CK11:CK41" si="18">IF(COUNTBLANK(CH11:CI11)=CJ$8,"",AVERAGE(CH11:CI11)*CH$8)</f>
        <v/>
      </c>
      <c r="CL11" s="529"/>
      <c r="CM11" s="528" t="str">
        <f>'TG LEITURA'!BV11</f>
        <v/>
      </c>
      <c r="CN11" s="528" t="str">
        <f>LEITURA!BM11</f>
        <v/>
      </c>
      <c r="CO11" s="529"/>
      <c r="CP11" s="528"/>
      <c r="CQ11" s="84" t="str">
        <f t="shared" ref="CQ11:CQ41" si="19">IF(COUNTBLANK(CL11:CO11)=$P$8,"",AVERAGE(CL11:CO11)*$L$8)</f>
        <v/>
      </c>
      <c r="CR11" s="93"/>
      <c r="CS11" s="84" t="str">
        <f>'TG ED LIT'!BV11</f>
        <v/>
      </c>
      <c r="CT11" s="528" t="str">
        <f>EL3P!BH12</f>
        <v/>
      </c>
      <c r="CU11" s="93"/>
      <c r="CV11" s="528" t="str">
        <f>'TESTE 03'!Y12</f>
        <v/>
      </c>
      <c r="CW11" s="528"/>
      <c r="CX11" s="84" t="str">
        <f t="shared" ref="CX11:CX41" si="20">IF(COUNTBLANK(CR11:CV11)=CW$8,"",AVERAGE(CR11:CV11)*CR$8)</f>
        <v/>
      </c>
      <c r="CY11" s="528" t="str">
        <f>ESCRITA!AO11</f>
        <v/>
      </c>
      <c r="CZ11" s="528" t="str">
        <f>'TESTE 03'!AV12</f>
        <v/>
      </c>
      <c r="DA11" s="529"/>
      <c r="DB11" s="528"/>
      <c r="DC11" s="84" t="str">
        <f t="shared" ref="DC11:DC41" si="21">IF(COUNTBLANK(CY11:DA11)=DB$8,"",AVERAGE(CY11:DA11)*CY$8)</f>
        <v/>
      </c>
      <c r="DD11" s="528" t="str">
        <f>GR3P!AU11</f>
        <v/>
      </c>
      <c r="DE11" s="528" t="str">
        <f>'TESTE 03'!AM12</f>
        <v/>
      </c>
      <c r="DF11" s="528"/>
      <c r="DG11" s="84" t="str">
        <f t="shared" ref="DG11:DG41" si="22">IF(COUNTBLANK(DD11:DE11)=DF$8,"",AVERAGE(DD11:DE11)*DD$8)</f>
        <v/>
      </c>
      <c r="DH11" s="84"/>
      <c r="DI11" s="400" t="str">
        <f t="shared" ref="DI11:DI41" si="23">IF(COUNTBLANK(CH11:DG11)=DH$8,"",SUM(CK11,CQ11,CX11,DC11,DG11))</f>
        <v/>
      </c>
      <c r="DJ11" s="757" t="str">
        <f t="shared" ref="DJ11:DJ41" si="24">CK11</f>
        <v/>
      </c>
      <c r="DK11" s="757" t="str">
        <f t="shared" ref="DK11:DK41" si="25">Q11</f>
        <v/>
      </c>
      <c r="DL11" s="757" t="str">
        <f t="shared" ref="DL11:DL41" si="26">BD11</f>
        <v/>
      </c>
      <c r="DM11" s="757" t="str">
        <f t="shared" ref="DM11:DM41" si="27">CQ11</f>
        <v/>
      </c>
      <c r="DN11" s="757" t="str">
        <f t="shared" ref="DN11:DN41" si="28">IF(COUNTBLANK(DK11:DM11)=DM$6,"",AVERAGE(DK11:DM11))</f>
        <v/>
      </c>
      <c r="DO11" s="757" t="str">
        <f t="shared" ref="DO11:DO41" si="29">X11</f>
        <v/>
      </c>
      <c r="DP11" s="757" t="str">
        <f t="shared" ref="DP11:DP41" si="30">BK11</f>
        <v/>
      </c>
      <c r="DQ11" s="757" t="str">
        <f t="shared" ref="DQ11:DQ41" si="31">CX11</f>
        <v/>
      </c>
      <c r="DR11" s="757" t="str">
        <f t="shared" ref="DR11:DR41" si="32">IF(COUNTBLANK(DO11:DQ11)=DQ$6,"",AVERAGE(DO11:DQ11))</f>
        <v/>
      </c>
      <c r="DS11" s="757" t="str">
        <f t="shared" ref="DS11:DS41" si="33">AC11</f>
        <v/>
      </c>
      <c r="DT11" s="757" t="str">
        <f t="shared" ref="DT11:DT41" si="34">BP11</f>
        <v/>
      </c>
      <c r="DU11" s="757" t="str">
        <f t="shared" ref="DU11:DU41" si="35">DC11</f>
        <v/>
      </c>
      <c r="DV11" s="757" t="str">
        <f t="shared" ref="DV11:DV41" si="36">IF(COUNTBLANK(DS11:DU11)=DU$6,"",AVERAGE(DS11:DU11))</f>
        <v/>
      </c>
      <c r="DW11" s="757" t="str">
        <f t="shared" ref="DW11:DW41" si="37">AG11</f>
        <v/>
      </c>
      <c r="DX11" s="757" t="str">
        <f t="shared" ref="DX11:DX41" si="38">BT11</f>
        <v/>
      </c>
      <c r="DY11" s="757" t="str">
        <f t="shared" ref="DY11:DY41" si="39">DG11</f>
        <v/>
      </c>
      <c r="DZ11" s="757" t="str">
        <f t="shared" ref="DZ11:DZ41" si="40">IF(COUNTBLANK(DW11:DY11)=DY$6,"",AVERAGE(DW11:DY11))</f>
        <v/>
      </c>
      <c r="EA11" s="757"/>
      <c r="EB11" s="757" t="str">
        <f t="shared" ref="EB11:EB41" si="41">IF(COUNTBLANK(DJ11:EA11)=EA$6,"",SUM(DJ11,DN11,DR11,DV11,DZ11))</f>
        <v/>
      </c>
      <c r="EC11" s="757" t="str">
        <f t="shared" ref="EC11:EC42" si="42">IF(EB11="","",""&amp;IF(EB11&gt;=90,5,IF(EB11&gt;=70,4,IF(EB11&gt;=50,3,IF(EB11&gt;=20,2,IF(EB11&gt;0,1,IF(EB11=0,"")))))&amp;""))</f>
        <v/>
      </c>
      <c r="ED11" s="413"/>
      <c r="EE11" s="480"/>
      <c r="EF11" s="451"/>
      <c r="EG11" s="268">
        <f>COUNTIF(H10:DJ10,"&lt;&gt;=0")</f>
        <v>107</v>
      </c>
      <c r="EH11" s="531"/>
      <c r="EI11" s="350" t="s">
        <v>6</v>
      </c>
      <c r="EJ11" s="532"/>
    </row>
    <row r="12" spans="1:141" ht="17.100000000000001" customHeight="1" x14ac:dyDescent="0.25">
      <c r="A12" s="198"/>
      <c r="B12" s="533" t="str">
        <f>IF(ENTRADA!AE5="","",ENTRADA!AE5)</f>
        <v/>
      </c>
      <c r="C12" s="938" t="str">
        <f>IF(ENTRADA!AF5=0,"",ENTRADA!AF5)</f>
        <v/>
      </c>
      <c r="D12" s="938"/>
      <c r="E12" s="938"/>
      <c r="F12" s="938"/>
      <c r="G12" s="938"/>
      <c r="H12" s="534" t="str">
        <f>ORALIDADE!Z14</f>
        <v/>
      </c>
      <c r="I12" s="536"/>
      <c r="J12" s="535"/>
      <c r="K12" s="87" t="str">
        <f t="shared" si="5"/>
        <v/>
      </c>
      <c r="L12" s="536"/>
      <c r="M12" s="535" t="str">
        <f>LEITURA!Y12</f>
        <v/>
      </c>
      <c r="N12" s="534" t="str">
        <f>LEITURA!Y12</f>
        <v/>
      </c>
      <c r="O12" s="536"/>
      <c r="P12" s="535"/>
      <c r="Q12" s="87" t="str">
        <f t="shared" ref="Q12:Q42" si="43">IF(COUNTBLANK(L12:O12)=$P$8,"",AVERAGE(L12:O12)*$L$8)</f>
        <v/>
      </c>
      <c r="R12" s="537"/>
      <c r="S12" s="535" t="str">
        <f>'TG ED LIT'!X12</f>
        <v/>
      </c>
      <c r="T12" s="535" t="str">
        <f>EL1P!BH13</f>
        <v/>
      </c>
      <c r="U12" s="536"/>
      <c r="V12" s="535" t="str">
        <f>'TESTE 01'!AX13</f>
        <v/>
      </c>
      <c r="W12" s="535"/>
      <c r="X12" s="87" t="str">
        <f t="shared" ref="X12:X42" si="44">IF(COUNTBLANK(R12:V12)=W$9,"",AVERAGE(R12:V12)*R$8)</f>
        <v/>
      </c>
      <c r="Y12" s="535" t="str">
        <f>ESCRITA!Q12</f>
        <v/>
      </c>
      <c r="Z12" s="535" t="str">
        <f>'TESTE 01'!AV13</f>
        <v/>
      </c>
      <c r="AA12" s="536"/>
      <c r="AB12" s="536"/>
      <c r="AC12" s="87" t="str">
        <f t="shared" ref="AC12:AC42" si="45">IF(COUNTBLANK(Y12:AA12)=AB$8,"",AVERAGE(Y12:AA12)*Y$8)</f>
        <v/>
      </c>
      <c r="AD12" s="534" t="str">
        <f>GR1P!AU12</f>
        <v/>
      </c>
      <c r="AE12" s="534" t="str">
        <f>'TESTE 01'!AM13</f>
        <v/>
      </c>
      <c r="AF12" s="534"/>
      <c r="AG12" s="87" t="str">
        <f t="shared" si="6"/>
        <v/>
      </c>
      <c r="AH12" s="751">
        <f t="shared" si="7"/>
        <v>26</v>
      </c>
      <c r="AI12" s="401" t="str">
        <f t="shared" si="8"/>
        <v/>
      </c>
      <c r="AJ12" s="415" t="str">
        <f t="shared" si="9"/>
        <v/>
      </c>
      <c r="AK12" s="416"/>
      <c r="AL12" s="481"/>
      <c r="AM12" s="417"/>
      <c r="AN12" s="530"/>
      <c r="AO12" s="533" t="str">
        <f>IF(ENTRADA!AE5="","",ENTRADA!AE5)</f>
        <v/>
      </c>
      <c r="AP12" s="938" t="str">
        <f>IF(ENTRADA!AF5=0,"",ENTRADA!AF5)</f>
        <v/>
      </c>
      <c r="AQ12" s="938"/>
      <c r="AR12" s="938"/>
      <c r="AS12" s="938"/>
      <c r="AT12" s="938"/>
      <c r="AU12" s="534" t="str">
        <f>ORALIDADE!AU14</f>
        <v/>
      </c>
      <c r="AV12" s="536"/>
      <c r="AW12" s="535"/>
      <c r="AX12" s="87" t="str">
        <f t="shared" si="10"/>
        <v/>
      </c>
      <c r="AY12" s="536"/>
      <c r="AZ12" s="535" t="str">
        <f>LEITURA!AS12</f>
        <v/>
      </c>
      <c r="BA12" s="534" t="str">
        <f>LEITURA!AS12</f>
        <v/>
      </c>
      <c r="BB12" s="536"/>
      <c r="BC12" s="535"/>
      <c r="BD12" s="87" t="str">
        <f t="shared" si="11"/>
        <v/>
      </c>
      <c r="BE12" s="537"/>
      <c r="BF12" s="535" t="str">
        <f>'TG ED LIT'!AW12</f>
        <v/>
      </c>
      <c r="BG12" s="535" t="str">
        <f>EL2P!BH13</f>
        <v/>
      </c>
      <c r="BH12" s="536"/>
      <c r="BI12" s="535" t="str">
        <f>'TESTE 02'!Y13</f>
        <v/>
      </c>
      <c r="BJ12" s="535"/>
      <c r="BK12" s="87" t="str">
        <f t="shared" si="12"/>
        <v/>
      </c>
      <c r="BL12" s="535" t="str">
        <f>ESCRITA!AC12</f>
        <v/>
      </c>
      <c r="BM12" s="535" t="str">
        <f>'TESTE 02'!AV13</f>
        <v/>
      </c>
      <c r="BN12" s="535"/>
      <c r="BO12" s="691"/>
      <c r="BP12" s="675" t="str">
        <f t="shared" si="13"/>
        <v/>
      </c>
      <c r="BQ12" s="534" t="str">
        <f>GR2P!AU12</f>
        <v/>
      </c>
      <c r="BR12" s="534" t="str">
        <f>'TESTE 02'!AM13</f>
        <v/>
      </c>
      <c r="BS12" s="534"/>
      <c r="BT12" s="87" t="str">
        <f t="shared" si="14"/>
        <v/>
      </c>
      <c r="BU12" s="753">
        <f t="shared" si="15"/>
        <v>26</v>
      </c>
      <c r="BV12" s="676" t="str">
        <f t="shared" si="16"/>
        <v/>
      </c>
      <c r="BW12" s="676" t="str">
        <f t="shared" si="17"/>
        <v/>
      </c>
      <c r="BX12" s="416"/>
      <c r="BY12" s="481"/>
      <c r="BZ12" s="452"/>
      <c r="CA12" s="530"/>
      <c r="CB12" s="533" t="str">
        <f>IF(ENTRADA!AE5="","",ENTRADA!AE5)</f>
        <v/>
      </c>
      <c r="CC12" s="938" t="str">
        <f>IF(ENTRADA!AF5=0,"",ENTRADA!AF5)</f>
        <v/>
      </c>
      <c r="CD12" s="938"/>
      <c r="CE12" s="938"/>
      <c r="CF12" s="938"/>
      <c r="CG12" s="938"/>
      <c r="CH12" s="534" t="str">
        <f>ORALIDADE!BP14</f>
        <v/>
      </c>
      <c r="CI12" s="536"/>
      <c r="CJ12" s="535"/>
      <c r="CK12" s="87" t="str">
        <f t="shared" si="18"/>
        <v/>
      </c>
      <c r="CL12" s="536"/>
      <c r="CM12" s="535" t="str">
        <f>'TG LEITURA'!BV12</f>
        <v/>
      </c>
      <c r="CN12" s="534" t="str">
        <f>LEITURA!BM12</f>
        <v/>
      </c>
      <c r="CO12" s="536"/>
      <c r="CP12" s="535"/>
      <c r="CQ12" s="87" t="str">
        <f t="shared" si="19"/>
        <v/>
      </c>
      <c r="CR12" s="95"/>
      <c r="CS12" s="87" t="str">
        <f>'TG ED LIT'!BV12</f>
        <v/>
      </c>
      <c r="CT12" s="535" t="str">
        <f>EL3P!BH13</f>
        <v/>
      </c>
      <c r="CU12" s="95"/>
      <c r="CV12" s="535" t="str">
        <f>'TESTE 03'!Y13</f>
        <v/>
      </c>
      <c r="CW12" s="535"/>
      <c r="CX12" s="87" t="str">
        <f t="shared" si="20"/>
        <v/>
      </c>
      <c r="CY12" s="535" t="str">
        <f>ESCRITA!AO12</f>
        <v/>
      </c>
      <c r="CZ12" s="535" t="str">
        <f>'TESTE 03'!AV13</f>
        <v/>
      </c>
      <c r="DA12" s="536"/>
      <c r="DB12" s="535"/>
      <c r="DC12" s="87" t="str">
        <f t="shared" si="21"/>
        <v/>
      </c>
      <c r="DD12" s="534" t="str">
        <f>GR3P!AU12</f>
        <v/>
      </c>
      <c r="DE12" s="534" t="str">
        <f>'TESTE 03'!AM13</f>
        <v/>
      </c>
      <c r="DF12" s="534"/>
      <c r="DG12" s="87" t="str">
        <f t="shared" si="22"/>
        <v/>
      </c>
      <c r="DH12" s="753"/>
      <c r="DI12" s="401" t="str">
        <f t="shared" si="23"/>
        <v/>
      </c>
      <c r="DJ12" s="758" t="str">
        <f t="shared" si="24"/>
        <v/>
      </c>
      <c r="DK12" s="758" t="str">
        <f t="shared" si="25"/>
        <v/>
      </c>
      <c r="DL12" s="758" t="str">
        <f t="shared" si="26"/>
        <v/>
      </c>
      <c r="DM12" s="758" t="str">
        <f t="shared" si="27"/>
        <v/>
      </c>
      <c r="DN12" s="758" t="str">
        <f t="shared" si="28"/>
        <v/>
      </c>
      <c r="DO12" s="758" t="str">
        <f t="shared" si="29"/>
        <v/>
      </c>
      <c r="DP12" s="758" t="str">
        <f t="shared" si="30"/>
        <v/>
      </c>
      <c r="DQ12" s="758" t="str">
        <f t="shared" si="31"/>
        <v/>
      </c>
      <c r="DR12" s="758" t="str">
        <f t="shared" si="32"/>
        <v/>
      </c>
      <c r="DS12" s="758" t="str">
        <f t="shared" si="33"/>
        <v/>
      </c>
      <c r="DT12" s="758" t="str">
        <f t="shared" si="34"/>
        <v/>
      </c>
      <c r="DU12" s="758" t="str">
        <f t="shared" si="35"/>
        <v/>
      </c>
      <c r="DV12" s="758" t="str">
        <f t="shared" si="36"/>
        <v/>
      </c>
      <c r="DW12" s="758" t="str">
        <f t="shared" si="37"/>
        <v/>
      </c>
      <c r="DX12" s="758" t="str">
        <f t="shared" si="38"/>
        <v/>
      </c>
      <c r="DY12" s="758" t="str">
        <f t="shared" si="39"/>
        <v/>
      </c>
      <c r="DZ12" s="758" t="str">
        <f t="shared" si="40"/>
        <v/>
      </c>
      <c r="EA12" s="758"/>
      <c r="EB12" s="759" t="str">
        <f t="shared" si="41"/>
        <v/>
      </c>
      <c r="EC12" s="759" t="str">
        <f t="shared" si="42"/>
        <v/>
      </c>
      <c r="ED12" s="416"/>
      <c r="EE12" s="481"/>
      <c r="EF12" s="452"/>
      <c r="EG12" s="268">
        <f>COUNTIF(H10:DN10,"&lt;&gt;=0")</f>
        <v>111</v>
      </c>
      <c r="EH12" s="531"/>
      <c r="EI12" s="342" t="str">
        <f>PARAMETROS!B61</f>
        <v>1.</v>
      </c>
      <c r="EJ12" s="351" t="str">
        <f>PARAMETROS!C61</f>
        <v>Debate</v>
      </c>
    </row>
    <row r="13" spans="1:141" ht="17.100000000000001" customHeight="1" x14ac:dyDescent="0.25">
      <c r="A13" s="198"/>
      <c r="B13" s="527" t="str">
        <f>IF(ENTRADA!AE6="","",ENTRADA!AE6)</f>
        <v/>
      </c>
      <c r="C13" s="937" t="str">
        <f>IF(ENTRADA!AF6=0,"",ENTRADA!AF6)</f>
        <v/>
      </c>
      <c r="D13" s="937"/>
      <c r="E13" s="937"/>
      <c r="F13" s="937"/>
      <c r="G13" s="937"/>
      <c r="H13" s="528" t="str">
        <f>ORALIDADE!Z15</f>
        <v/>
      </c>
      <c r="I13" s="529"/>
      <c r="J13" s="528"/>
      <c r="K13" s="84" t="str">
        <f t="shared" si="5"/>
        <v/>
      </c>
      <c r="L13" s="529"/>
      <c r="M13" s="528" t="str">
        <f>LEITURA!Y13</f>
        <v/>
      </c>
      <c r="N13" s="528" t="str">
        <f>LEITURA!Y13</f>
        <v/>
      </c>
      <c r="O13" s="529"/>
      <c r="P13" s="528"/>
      <c r="Q13" s="84" t="str">
        <f t="shared" si="43"/>
        <v/>
      </c>
      <c r="R13" s="529"/>
      <c r="S13" s="528" t="str">
        <f>'TG ED LIT'!X13</f>
        <v/>
      </c>
      <c r="T13" s="528" t="str">
        <f>EL1P!BH14</f>
        <v/>
      </c>
      <c r="U13" s="529"/>
      <c r="V13" s="528" t="str">
        <f>'TESTE 01'!AX14</f>
        <v/>
      </c>
      <c r="W13" s="528"/>
      <c r="X13" s="84" t="str">
        <f t="shared" si="44"/>
        <v/>
      </c>
      <c r="Y13" s="528" t="str">
        <f>ESCRITA!Q13</f>
        <v/>
      </c>
      <c r="Z13" s="528" t="str">
        <f>'TESTE 01'!AV14</f>
        <v/>
      </c>
      <c r="AA13" s="529"/>
      <c r="AB13" s="529"/>
      <c r="AC13" s="84" t="str">
        <f t="shared" si="45"/>
        <v/>
      </c>
      <c r="AD13" s="528" t="str">
        <f>GR1P!AU13</f>
        <v/>
      </c>
      <c r="AE13" s="528" t="str">
        <f>'TESTE 01'!AM14</f>
        <v/>
      </c>
      <c r="AF13" s="528"/>
      <c r="AG13" s="84" t="str">
        <f t="shared" si="6"/>
        <v/>
      </c>
      <c r="AH13" s="528">
        <f t="shared" si="7"/>
        <v>26</v>
      </c>
      <c r="AI13" s="400" t="str">
        <f t="shared" si="8"/>
        <v/>
      </c>
      <c r="AJ13" s="412" t="str">
        <f t="shared" si="9"/>
        <v/>
      </c>
      <c r="AK13" s="413"/>
      <c r="AL13" s="480"/>
      <c r="AM13" s="414"/>
      <c r="AN13" s="530"/>
      <c r="AO13" s="527" t="str">
        <f>IF(ENTRADA!AE6="","",ENTRADA!AE6)</f>
        <v/>
      </c>
      <c r="AP13" s="937" t="str">
        <f>IF(ENTRADA!AF6=0,"",ENTRADA!AF6)</f>
        <v/>
      </c>
      <c r="AQ13" s="937"/>
      <c r="AR13" s="937"/>
      <c r="AS13" s="937"/>
      <c r="AT13" s="937"/>
      <c r="AU13" s="528" t="str">
        <f>ORALIDADE!AU15</f>
        <v/>
      </c>
      <c r="AV13" s="529"/>
      <c r="AW13" s="528"/>
      <c r="AX13" s="84" t="str">
        <f t="shared" si="10"/>
        <v/>
      </c>
      <c r="AY13" s="529"/>
      <c r="AZ13" s="528" t="str">
        <f>LEITURA!AS13</f>
        <v/>
      </c>
      <c r="BA13" s="528" t="str">
        <f>LEITURA!AS13</f>
        <v/>
      </c>
      <c r="BB13" s="529"/>
      <c r="BC13" s="528"/>
      <c r="BD13" s="84" t="str">
        <f t="shared" si="11"/>
        <v/>
      </c>
      <c r="BE13" s="529"/>
      <c r="BF13" s="528" t="str">
        <f>'TG ED LIT'!AW13</f>
        <v/>
      </c>
      <c r="BG13" s="528" t="str">
        <f>EL2P!BH14</f>
        <v/>
      </c>
      <c r="BH13" s="529"/>
      <c r="BI13" s="528" t="str">
        <f>'TESTE 02'!Y14</f>
        <v/>
      </c>
      <c r="BJ13" s="528"/>
      <c r="BK13" s="84" t="str">
        <f t="shared" si="12"/>
        <v/>
      </c>
      <c r="BL13" s="528" t="str">
        <f>ESCRITA!AC13</f>
        <v/>
      </c>
      <c r="BM13" s="528" t="str">
        <f>'TESTE 02'!AV14</f>
        <v/>
      </c>
      <c r="BN13" s="528"/>
      <c r="BO13" s="690"/>
      <c r="BP13" s="673" t="str">
        <f t="shared" si="13"/>
        <v/>
      </c>
      <c r="BQ13" s="528" t="str">
        <f>GR2P!AU13</f>
        <v/>
      </c>
      <c r="BR13" s="528" t="str">
        <f>'TESTE 02'!AM14</f>
        <v/>
      </c>
      <c r="BS13" s="528"/>
      <c r="BT13" s="84" t="str">
        <f t="shared" si="14"/>
        <v/>
      </c>
      <c r="BU13" s="84">
        <f t="shared" si="15"/>
        <v>26</v>
      </c>
      <c r="BV13" s="674" t="str">
        <f t="shared" si="16"/>
        <v/>
      </c>
      <c r="BW13" s="674" t="str">
        <f t="shared" si="17"/>
        <v/>
      </c>
      <c r="BX13" s="413"/>
      <c r="BY13" s="480"/>
      <c r="BZ13" s="451"/>
      <c r="CA13" s="530"/>
      <c r="CB13" s="527" t="str">
        <f>IF(ENTRADA!AE6="","",ENTRADA!AE6)</f>
        <v/>
      </c>
      <c r="CC13" s="937" t="str">
        <f>IF(ENTRADA!AF6=0,"",ENTRADA!AF6)</f>
        <v/>
      </c>
      <c r="CD13" s="937"/>
      <c r="CE13" s="937"/>
      <c r="CF13" s="937"/>
      <c r="CG13" s="937"/>
      <c r="CH13" s="528" t="str">
        <f>ORALIDADE!BP15</f>
        <v/>
      </c>
      <c r="CI13" s="529"/>
      <c r="CJ13" s="528"/>
      <c r="CK13" s="84" t="str">
        <f t="shared" si="18"/>
        <v/>
      </c>
      <c r="CL13" s="529"/>
      <c r="CM13" s="528" t="str">
        <f>'TG LEITURA'!BV13</f>
        <v/>
      </c>
      <c r="CN13" s="528" t="str">
        <f>LEITURA!BM13</f>
        <v/>
      </c>
      <c r="CO13" s="529"/>
      <c r="CP13" s="528"/>
      <c r="CQ13" s="84" t="str">
        <f t="shared" si="19"/>
        <v/>
      </c>
      <c r="CR13" s="93"/>
      <c r="CS13" s="84" t="str">
        <f>'TG ED LIT'!BV13</f>
        <v/>
      </c>
      <c r="CT13" s="528" t="str">
        <f>EL3P!BH14</f>
        <v/>
      </c>
      <c r="CU13" s="93"/>
      <c r="CV13" s="528" t="str">
        <f>'TESTE 03'!Y14</f>
        <v/>
      </c>
      <c r="CW13" s="528"/>
      <c r="CX13" s="84" t="str">
        <f t="shared" si="20"/>
        <v/>
      </c>
      <c r="CY13" s="528" t="str">
        <f>ESCRITA!AO13</f>
        <v/>
      </c>
      <c r="CZ13" s="528" t="str">
        <f>'TESTE 03'!AV14</f>
        <v/>
      </c>
      <c r="DA13" s="529"/>
      <c r="DB13" s="528"/>
      <c r="DC13" s="84" t="str">
        <f t="shared" si="21"/>
        <v/>
      </c>
      <c r="DD13" s="528" t="str">
        <f>GR3P!AU13</f>
        <v/>
      </c>
      <c r="DE13" s="528" t="str">
        <f>'TESTE 03'!AM14</f>
        <v/>
      </c>
      <c r="DF13" s="528"/>
      <c r="DG13" s="84" t="str">
        <f t="shared" si="22"/>
        <v/>
      </c>
      <c r="DH13" s="84"/>
      <c r="DI13" s="400" t="str">
        <f t="shared" si="23"/>
        <v/>
      </c>
      <c r="DJ13" s="757" t="str">
        <f t="shared" si="24"/>
        <v/>
      </c>
      <c r="DK13" s="757" t="str">
        <f t="shared" si="25"/>
        <v/>
      </c>
      <c r="DL13" s="757" t="str">
        <f t="shared" si="26"/>
        <v/>
      </c>
      <c r="DM13" s="757" t="str">
        <f t="shared" si="27"/>
        <v/>
      </c>
      <c r="DN13" s="757" t="str">
        <f t="shared" si="28"/>
        <v/>
      </c>
      <c r="DO13" s="757" t="str">
        <f t="shared" si="29"/>
        <v/>
      </c>
      <c r="DP13" s="757" t="str">
        <f t="shared" si="30"/>
        <v/>
      </c>
      <c r="DQ13" s="757" t="str">
        <f t="shared" si="31"/>
        <v/>
      </c>
      <c r="DR13" s="757" t="str">
        <f t="shared" si="32"/>
        <v/>
      </c>
      <c r="DS13" s="757" t="str">
        <f t="shared" si="33"/>
        <v/>
      </c>
      <c r="DT13" s="757" t="str">
        <f t="shared" si="34"/>
        <v/>
      </c>
      <c r="DU13" s="757" t="str">
        <f t="shared" si="35"/>
        <v/>
      </c>
      <c r="DV13" s="757" t="str">
        <f t="shared" si="36"/>
        <v/>
      </c>
      <c r="DW13" s="757" t="str">
        <f t="shared" si="37"/>
        <v/>
      </c>
      <c r="DX13" s="757" t="str">
        <f t="shared" si="38"/>
        <v/>
      </c>
      <c r="DY13" s="757" t="str">
        <f t="shared" si="39"/>
        <v/>
      </c>
      <c r="DZ13" s="757" t="str">
        <f t="shared" si="40"/>
        <v/>
      </c>
      <c r="EA13" s="757"/>
      <c r="EB13" s="757" t="str">
        <f t="shared" si="41"/>
        <v/>
      </c>
      <c r="EC13" s="757" t="str">
        <f t="shared" si="42"/>
        <v/>
      </c>
      <c r="ED13" s="413"/>
      <c r="EE13" s="480"/>
      <c r="EF13" s="451"/>
      <c r="EG13" s="268">
        <f>COUNTIF(H10:DR10,"&lt;&gt;=0")</f>
        <v>115</v>
      </c>
      <c r="EH13" s="531"/>
      <c r="EI13" s="342" t="str">
        <f>PARAMETROS!B62</f>
        <v>2.</v>
      </c>
      <c r="EJ13" s="351" t="str">
        <f>PARAMETROS!C62</f>
        <v xml:space="preserve">Projeto de leitura </v>
      </c>
    </row>
    <row r="14" spans="1:141" ht="17.100000000000001" customHeight="1" x14ac:dyDescent="0.25">
      <c r="A14" s="198"/>
      <c r="B14" s="533" t="str">
        <f>IF(ENTRADA!AE7="","",ENTRADA!AE7)</f>
        <v/>
      </c>
      <c r="C14" s="938" t="str">
        <f>IF(ENTRADA!AF7=0,"",ENTRADA!AF7)</f>
        <v/>
      </c>
      <c r="D14" s="938"/>
      <c r="E14" s="938"/>
      <c r="F14" s="938"/>
      <c r="G14" s="938"/>
      <c r="H14" s="534" t="str">
        <f>ORALIDADE!Z16</f>
        <v/>
      </c>
      <c r="I14" s="536"/>
      <c r="J14" s="535"/>
      <c r="K14" s="87" t="str">
        <f t="shared" si="5"/>
        <v/>
      </c>
      <c r="L14" s="536"/>
      <c r="M14" s="535" t="str">
        <f>LEITURA!Y14</f>
        <v/>
      </c>
      <c r="N14" s="534" t="str">
        <f>LEITURA!Y14</f>
        <v/>
      </c>
      <c r="O14" s="536"/>
      <c r="P14" s="535"/>
      <c r="Q14" s="87" t="str">
        <f t="shared" si="43"/>
        <v/>
      </c>
      <c r="R14" s="537"/>
      <c r="S14" s="535" t="str">
        <f>'TG ED LIT'!X14</f>
        <v/>
      </c>
      <c r="T14" s="535" t="str">
        <f>EL1P!BH15</f>
        <v/>
      </c>
      <c r="U14" s="536"/>
      <c r="V14" s="535" t="str">
        <f>'TESTE 01'!AX15</f>
        <v/>
      </c>
      <c r="W14" s="535"/>
      <c r="X14" s="87" t="str">
        <f t="shared" si="44"/>
        <v/>
      </c>
      <c r="Y14" s="535" t="str">
        <f>ESCRITA!Q14</f>
        <v/>
      </c>
      <c r="Z14" s="535" t="str">
        <f>'TESTE 01'!AV15</f>
        <v/>
      </c>
      <c r="AA14" s="536"/>
      <c r="AB14" s="536"/>
      <c r="AC14" s="87" t="str">
        <f t="shared" si="45"/>
        <v/>
      </c>
      <c r="AD14" s="534" t="str">
        <f>GR1P!AU14</f>
        <v/>
      </c>
      <c r="AE14" s="534" t="str">
        <f>'TESTE 01'!AM15</f>
        <v/>
      </c>
      <c r="AF14" s="534"/>
      <c r="AG14" s="87" t="str">
        <f t="shared" si="6"/>
        <v/>
      </c>
      <c r="AH14" s="751">
        <f t="shared" si="7"/>
        <v>26</v>
      </c>
      <c r="AI14" s="401" t="str">
        <f t="shared" si="8"/>
        <v/>
      </c>
      <c r="AJ14" s="415" t="str">
        <f t="shared" si="9"/>
        <v/>
      </c>
      <c r="AK14" s="416"/>
      <c r="AL14" s="481"/>
      <c r="AM14" s="417"/>
      <c r="AN14" s="530"/>
      <c r="AO14" s="533" t="str">
        <f>IF(ENTRADA!AE7="","",ENTRADA!AE7)</f>
        <v/>
      </c>
      <c r="AP14" s="938" t="str">
        <f>IF(ENTRADA!AF7=0,"",ENTRADA!AF7)</f>
        <v/>
      </c>
      <c r="AQ14" s="938"/>
      <c r="AR14" s="938"/>
      <c r="AS14" s="938"/>
      <c r="AT14" s="938"/>
      <c r="AU14" s="534" t="str">
        <f>ORALIDADE!AU16</f>
        <v/>
      </c>
      <c r="AV14" s="536"/>
      <c r="AW14" s="535"/>
      <c r="AX14" s="87" t="str">
        <f t="shared" si="10"/>
        <v/>
      </c>
      <c r="AY14" s="536"/>
      <c r="AZ14" s="535" t="str">
        <f>LEITURA!AS14</f>
        <v/>
      </c>
      <c r="BA14" s="534" t="str">
        <f>LEITURA!AS14</f>
        <v/>
      </c>
      <c r="BB14" s="536"/>
      <c r="BC14" s="535"/>
      <c r="BD14" s="87" t="str">
        <f t="shared" si="11"/>
        <v/>
      </c>
      <c r="BE14" s="537"/>
      <c r="BF14" s="535" t="str">
        <f>'TG ED LIT'!AW14</f>
        <v/>
      </c>
      <c r="BG14" s="535" t="str">
        <f>EL2P!BH15</f>
        <v/>
      </c>
      <c r="BH14" s="536"/>
      <c r="BI14" s="535" t="str">
        <f>'TESTE 02'!Y15</f>
        <v/>
      </c>
      <c r="BJ14" s="535"/>
      <c r="BK14" s="87" t="str">
        <f t="shared" si="12"/>
        <v/>
      </c>
      <c r="BL14" s="535" t="str">
        <f>ESCRITA!AC14</f>
        <v/>
      </c>
      <c r="BM14" s="535" t="str">
        <f>'TESTE 02'!AV15</f>
        <v/>
      </c>
      <c r="BN14" s="535"/>
      <c r="BO14" s="691"/>
      <c r="BP14" s="675" t="str">
        <f t="shared" si="13"/>
        <v/>
      </c>
      <c r="BQ14" s="534" t="str">
        <f>GR2P!AU14</f>
        <v/>
      </c>
      <c r="BR14" s="534" t="str">
        <f>'TESTE 02'!AM15</f>
        <v/>
      </c>
      <c r="BS14" s="534"/>
      <c r="BT14" s="87" t="str">
        <f t="shared" si="14"/>
        <v/>
      </c>
      <c r="BU14" s="753">
        <f t="shared" si="15"/>
        <v>26</v>
      </c>
      <c r="BV14" s="676" t="str">
        <f t="shared" si="16"/>
        <v/>
      </c>
      <c r="BW14" s="676" t="str">
        <f t="shared" si="17"/>
        <v/>
      </c>
      <c r="BX14" s="416"/>
      <c r="BY14" s="481"/>
      <c r="BZ14" s="452"/>
      <c r="CA14" s="530"/>
      <c r="CB14" s="533" t="str">
        <f>IF(ENTRADA!AE7="","",ENTRADA!AE7)</f>
        <v/>
      </c>
      <c r="CC14" s="938" t="str">
        <f>IF(ENTRADA!AF7=0,"",ENTRADA!AF7)</f>
        <v/>
      </c>
      <c r="CD14" s="938"/>
      <c r="CE14" s="938"/>
      <c r="CF14" s="938"/>
      <c r="CG14" s="938"/>
      <c r="CH14" s="534" t="str">
        <f>ORALIDADE!BP16</f>
        <v/>
      </c>
      <c r="CI14" s="536"/>
      <c r="CJ14" s="535"/>
      <c r="CK14" s="87" t="str">
        <f t="shared" si="18"/>
        <v/>
      </c>
      <c r="CL14" s="536"/>
      <c r="CM14" s="535" t="str">
        <f>'TG LEITURA'!BV14</f>
        <v/>
      </c>
      <c r="CN14" s="534" t="str">
        <f>LEITURA!BM14</f>
        <v/>
      </c>
      <c r="CO14" s="536"/>
      <c r="CP14" s="535"/>
      <c r="CQ14" s="87" t="str">
        <f t="shared" si="19"/>
        <v/>
      </c>
      <c r="CR14" s="95"/>
      <c r="CS14" s="87" t="str">
        <f>'TG ED LIT'!BV14</f>
        <v/>
      </c>
      <c r="CT14" s="535" t="str">
        <f>EL3P!BH15</f>
        <v/>
      </c>
      <c r="CU14" s="95"/>
      <c r="CV14" s="535" t="str">
        <f>'TESTE 03'!Y15</f>
        <v/>
      </c>
      <c r="CW14" s="535"/>
      <c r="CX14" s="87" t="str">
        <f t="shared" si="20"/>
        <v/>
      </c>
      <c r="CY14" s="535" t="str">
        <f>ESCRITA!AO14</f>
        <v/>
      </c>
      <c r="CZ14" s="535" t="str">
        <f>'TESTE 03'!AV15</f>
        <v/>
      </c>
      <c r="DA14" s="536"/>
      <c r="DB14" s="535"/>
      <c r="DC14" s="87" t="str">
        <f t="shared" si="21"/>
        <v/>
      </c>
      <c r="DD14" s="534" t="str">
        <f>GR3P!AU14</f>
        <v/>
      </c>
      <c r="DE14" s="534" t="str">
        <f>'TESTE 03'!AM15</f>
        <v/>
      </c>
      <c r="DF14" s="534"/>
      <c r="DG14" s="87" t="str">
        <f t="shared" si="22"/>
        <v/>
      </c>
      <c r="DH14" s="753"/>
      <c r="DI14" s="401" t="str">
        <f t="shared" si="23"/>
        <v/>
      </c>
      <c r="DJ14" s="758" t="str">
        <f t="shared" si="24"/>
        <v/>
      </c>
      <c r="DK14" s="758" t="str">
        <f t="shared" si="25"/>
        <v/>
      </c>
      <c r="DL14" s="758" t="str">
        <f t="shared" si="26"/>
        <v/>
      </c>
      <c r="DM14" s="758" t="str">
        <f t="shared" si="27"/>
        <v/>
      </c>
      <c r="DN14" s="758" t="str">
        <f t="shared" si="28"/>
        <v/>
      </c>
      <c r="DO14" s="758" t="str">
        <f t="shared" si="29"/>
        <v/>
      </c>
      <c r="DP14" s="758" t="str">
        <f t="shared" si="30"/>
        <v/>
      </c>
      <c r="DQ14" s="758" t="str">
        <f t="shared" si="31"/>
        <v/>
      </c>
      <c r="DR14" s="758" t="str">
        <f t="shared" si="32"/>
        <v/>
      </c>
      <c r="DS14" s="758" t="str">
        <f t="shared" si="33"/>
        <v/>
      </c>
      <c r="DT14" s="758" t="str">
        <f t="shared" si="34"/>
        <v/>
      </c>
      <c r="DU14" s="758" t="str">
        <f t="shared" si="35"/>
        <v/>
      </c>
      <c r="DV14" s="758" t="str">
        <f t="shared" si="36"/>
        <v/>
      </c>
      <c r="DW14" s="758" t="str">
        <f t="shared" si="37"/>
        <v/>
      </c>
      <c r="DX14" s="758" t="str">
        <f t="shared" si="38"/>
        <v/>
      </c>
      <c r="DY14" s="758" t="str">
        <f t="shared" si="39"/>
        <v/>
      </c>
      <c r="DZ14" s="758" t="str">
        <f t="shared" si="40"/>
        <v/>
      </c>
      <c r="EA14" s="758"/>
      <c r="EB14" s="759" t="str">
        <f t="shared" si="41"/>
        <v/>
      </c>
      <c r="EC14" s="759" t="str">
        <f t="shared" si="42"/>
        <v/>
      </c>
      <c r="ED14" s="416"/>
      <c r="EE14" s="481"/>
      <c r="EF14" s="452"/>
      <c r="EG14" s="268">
        <f>COUNTIF(H10:DV10,"&lt;&gt;=0")</f>
        <v>119</v>
      </c>
      <c r="EH14" s="531"/>
      <c r="EI14" s="342" t="str">
        <f>PARAMETROS!B63</f>
        <v>3.</v>
      </c>
      <c r="EJ14" s="351" t="str">
        <f>PARAMETROS!C63</f>
        <v>Questionários orais / Interação na aula</v>
      </c>
    </row>
    <row r="15" spans="1:141" ht="17.100000000000001" customHeight="1" x14ac:dyDescent="0.25">
      <c r="A15" s="198"/>
      <c r="B15" s="527" t="str">
        <f>IF(ENTRADA!AE8="","",ENTRADA!AE8)</f>
        <v/>
      </c>
      <c r="C15" s="937" t="str">
        <f>IF(ENTRADA!AF8=0,"",ENTRADA!AF8)</f>
        <v/>
      </c>
      <c r="D15" s="937"/>
      <c r="E15" s="937"/>
      <c r="F15" s="937"/>
      <c r="G15" s="937"/>
      <c r="H15" s="528" t="str">
        <f>ORALIDADE!Z17</f>
        <v/>
      </c>
      <c r="I15" s="529"/>
      <c r="J15" s="528"/>
      <c r="K15" s="84" t="str">
        <f t="shared" si="5"/>
        <v/>
      </c>
      <c r="L15" s="529"/>
      <c r="M15" s="528" t="str">
        <f>LEITURA!Y15</f>
        <v/>
      </c>
      <c r="N15" s="528" t="str">
        <f>LEITURA!Y15</f>
        <v/>
      </c>
      <c r="O15" s="529"/>
      <c r="P15" s="528"/>
      <c r="Q15" s="84" t="str">
        <f t="shared" si="43"/>
        <v/>
      </c>
      <c r="R15" s="529"/>
      <c r="S15" s="528" t="str">
        <f>'TG ED LIT'!X15</f>
        <v/>
      </c>
      <c r="T15" s="528" t="str">
        <f>EL1P!BH16</f>
        <v/>
      </c>
      <c r="U15" s="529"/>
      <c r="V15" s="528" t="str">
        <f>'TESTE 01'!AX16</f>
        <v/>
      </c>
      <c r="W15" s="528"/>
      <c r="X15" s="84" t="str">
        <f t="shared" si="44"/>
        <v/>
      </c>
      <c r="Y15" s="528" t="str">
        <f>ESCRITA!Q15</f>
        <v/>
      </c>
      <c r="Z15" s="528" t="str">
        <f>'TESTE 01'!AV16</f>
        <v/>
      </c>
      <c r="AA15" s="529"/>
      <c r="AB15" s="529"/>
      <c r="AC15" s="84" t="str">
        <f t="shared" si="45"/>
        <v/>
      </c>
      <c r="AD15" s="528" t="str">
        <f>GR1P!AU15</f>
        <v/>
      </c>
      <c r="AE15" s="528" t="str">
        <f>'TESTE 01'!AM16</f>
        <v/>
      </c>
      <c r="AF15" s="528"/>
      <c r="AG15" s="84" t="str">
        <f t="shared" si="6"/>
        <v/>
      </c>
      <c r="AH15" s="528">
        <f t="shared" si="7"/>
        <v>26</v>
      </c>
      <c r="AI15" s="400" t="str">
        <f t="shared" si="8"/>
        <v/>
      </c>
      <c r="AJ15" s="412" t="str">
        <f t="shared" si="9"/>
        <v/>
      </c>
      <c r="AK15" s="413"/>
      <c r="AL15" s="480"/>
      <c r="AM15" s="414"/>
      <c r="AN15" s="530"/>
      <c r="AO15" s="527" t="str">
        <f>IF(ENTRADA!AE8="","",ENTRADA!AE8)</f>
        <v/>
      </c>
      <c r="AP15" s="937" t="str">
        <f>IF(ENTRADA!AF8=0,"",ENTRADA!AF8)</f>
        <v/>
      </c>
      <c r="AQ15" s="937"/>
      <c r="AR15" s="937"/>
      <c r="AS15" s="937"/>
      <c r="AT15" s="937"/>
      <c r="AU15" s="528" t="str">
        <f>ORALIDADE!AU17</f>
        <v/>
      </c>
      <c r="AV15" s="529"/>
      <c r="AW15" s="528"/>
      <c r="AX15" s="84" t="str">
        <f t="shared" si="10"/>
        <v/>
      </c>
      <c r="AY15" s="529"/>
      <c r="AZ15" s="528" t="str">
        <f>LEITURA!AS15</f>
        <v/>
      </c>
      <c r="BA15" s="528" t="str">
        <f>LEITURA!AS15</f>
        <v/>
      </c>
      <c r="BB15" s="529"/>
      <c r="BC15" s="528"/>
      <c r="BD15" s="84" t="str">
        <f t="shared" si="11"/>
        <v/>
      </c>
      <c r="BE15" s="529"/>
      <c r="BF15" s="528" t="str">
        <f>'TG ED LIT'!AW15</f>
        <v/>
      </c>
      <c r="BG15" s="528" t="str">
        <f>EL2P!BH16</f>
        <v/>
      </c>
      <c r="BH15" s="529"/>
      <c r="BI15" s="528" t="str">
        <f>'TESTE 02'!Y16</f>
        <v/>
      </c>
      <c r="BJ15" s="528"/>
      <c r="BK15" s="84" t="str">
        <f t="shared" si="12"/>
        <v/>
      </c>
      <c r="BL15" s="528" t="str">
        <f>ESCRITA!AC15</f>
        <v/>
      </c>
      <c r="BM15" s="528" t="str">
        <f>'TESTE 02'!AV16</f>
        <v/>
      </c>
      <c r="BN15" s="528"/>
      <c r="BO15" s="690"/>
      <c r="BP15" s="673" t="str">
        <f t="shared" si="13"/>
        <v/>
      </c>
      <c r="BQ15" s="528" t="str">
        <f>GR2P!AU15</f>
        <v/>
      </c>
      <c r="BR15" s="528" t="str">
        <f>'TESTE 02'!AM16</f>
        <v/>
      </c>
      <c r="BS15" s="528"/>
      <c r="BT15" s="84" t="str">
        <f t="shared" si="14"/>
        <v/>
      </c>
      <c r="BU15" s="84">
        <f t="shared" si="15"/>
        <v>26</v>
      </c>
      <c r="BV15" s="674" t="str">
        <f t="shared" si="16"/>
        <v/>
      </c>
      <c r="BW15" s="674" t="str">
        <f t="shared" si="17"/>
        <v/>
      </c>
      <c r="BX15" s="413"/>
      <c r="BY15" s="480"/>
      <c r="BZ15" s="451"/>
      <c r="CA15" s="530"/>
      <c r="CB15" s="527" t="str">
        <f>IF(ENTRADA!AE8="","",ENTRADA!AE8)</f>
        <v/>
      </c>
      <c r="CC15" s="937" t="str">
        <f>IF(ENTRADA!AF8=0,"",ENTRADA!AF8)</f>
        <v/>
      </c>
      <c r="CD15" s="937"/>
      <c r="CE15" s="937"/>
      <c r="CF15" s="937"/>
      <c r="CG15" s="937"/>
      <c r="CH15" s="528" t="str">
        <f>ORALIDADE!BP17</f>
        <v/>
      </c>
      <c r="CI15" s="529"/>
      <c r="CJ15" s="528"/>
      <c r="CK15" s="84" t="str">
        <f t="shared" si="18"/>
        <v/>
      </c>
      <c r="CL15" s="529"/>
      <c r="CM15" s="528" t="str">
        <f>'TG LEITURA'!BV15</f>
        <v/>
      </c>
      <c r="CN15" s="528" t="str">
        <f>LEITURA!BM15</f>
        <v/>
      </c>
      <c r="CO15" s="529"/>
      <c r="CP15" s="528"/>
      <c r="CQ15" s="84" t="str">
        <f t="shared" si="19"/>
        <v/>
      </c>
      <c r="CR15" s="93"/>
      <c r="CS15" s="84" t="str">
        <f>'TG ED LIT'!BV15</f>
        <v/>
      </c>
      <c r="CT15" s="528" t="str">
        <f>EL3P!BH16</f>
        <v/>
      </c>
      <c r="CU15" s="93"/>
      <c r="CV15" s="528" t="str">
        <f>'TESTE 03'!Y16</f>
        <v/>
      </c>
      <c r="CW15" s="528"/>
      <c r="CX15" s="84" t="str">
        <f t="shared" si="20"/>
        <v/>
      </c>
      <c r="CY15" s="528" t="str">
        <f>ESCRITA!AO15</f>
        <v/>
      </c>
      <c r="CZ15" s="528" t="str">
        <f>'TESTE 03'!AV16</f>
        <v/>
      </c>
      <c r="DA15" s="529"/>
      <c r="DB15" s="528"/>
      <c r="DC15" s="84" t="str">
        <f t="shared" si="21"/>
        <v/>
      </c>
      <c r="DD15" s="528" t="str">
        <f>GR3P!AU15</f>
        <v/>
      </c>
      <c r="DE15" s="528" t="str">
        <f>'TESTE 03'!AM16</f>
        <v/>
      </c>
      <c r="DF15" s="528"/>
      <c r="DG15" s="84" t="str">
        <f t="shared" si="22"/>
        <v/>
      </c>
      <c r="DH15" s="84"/>
      <c r="DI15" s="400" t="str">
        <f t="shared" si="23"/>
        <v/>
      </c>
      <c r="DJ15" s="757" t="str">
        <f t="shared" si="24"/>
        <v/>
      </c>
      <c r="DK15" s="757" t="str">
        <f t="shared" si="25"/>
        <v/>
      </c>
      <c r="DL15" s="757" t="str">
        <f t="shared" si="26"/>
        <v/>
      </c>
      <c r="DM15" s="757" t="str">
        <f t="shared" si="27"/>
        <v/>
      </c>
      <c r="DN15" s="757" t="str">
        <f t="shared" si="28"/>
        <v/>
      </c>
      <c r="DO15" s="757" t="str">
        <f t="shared" si="29"/>
        <v/>
      </c>
      <c r="DP15" s="757" t="str">
        <f t="shared" si="30"/>
        <v/>
      </c>
      <c r="DQ15" s="757" t="str">
        <f t="shared" si="31"/>
        <v/>
      </c>
      <c r="DR15" s="757" t="str">
        <f t="shared" si="32"/>
        <v/>
      </c>
      <c r="DS15" s="757" t="str">
        <f t="shared" si="33"/>
        <v/>
      </c>
      <c r="DT15" s="757" t="str">
        <f t="shared" si="34"/>
        <v/>
      </c>
      <c r="DU15" s="757" t="str">
        <f t="shared" si="35"/>
        <v/>
      </c>
      <c r="DV15" s="757" t="str">
        <f t="shared" si="36"/>
        <v/>
      </c>
      <c r="DW15" s="757" t="str">
        <f t="shared" si="37"/>
        <v/>
      </c>
      <c r="DX15" s="757" t="str">
        <f t="shared" si="38"/>
        <v/>
      </c>
      <c r="DY15" s="757" t="str">
        <f t="shared" si="39"/>
        <v/>
      </c>
      <c r="DZ15" s="757" t="str">
        <f t="shared" si="40"/>
        <v/>
      </c>
      <c r="EA15" s="757"/>
      <c r="EB15" s="757" t="str">
        <f t="shared" si="41"/>
        <v/>
      </c>
      <c r="EC15" s="757" t="str">
        <f t="shared" si="42"/>
        <v/>
      </c>
      <c r="ED15" s="413"/>
      <c r="EE15" s="480"/>
      <c r="EF15" s="451"/>
      <c r="EG15" s="268">
        <f>COUNTIF(H10:DZ10,"&lt;&gt;=0")</f>
        <v>123</v>
      </c>
      <c r="EH15" s="531"/>
      <c r="EI15" s="342" t="str">
        <f>PARAMETROS!B64</f>
        <v>4.</v>
      </c>
      <c r="EJ15" s="351" t="str">
        <f>PARAMETROS!C64</f>
        <v>Guiões de trabalho</v>
      </c>
    </row>
    <row r="16" spans="1:141" ht="17.100000000000001" customHeight="1" x14ac:dyDescent="0.25">
      <c r="A16" s="198"/>
      <c r="B16" s="533" t="str">
        <f>IF(ENTRADA!AE9="","",ENTRADA!AE9)</f>
        <v/>
      </c>
      <c r="C16" s="938" t="str">
        <f>IF(ENTRADA!AF9=0,"",ENTRADA!AF9)</f>
        <v/>
      </c>
      <c r="D16" s="938"/>
      <c r="E16" s="938"/>
      <c r="F16" s="938"/>
      <c r="G16" s="938"/>
      <c r="H16" s="534" t="str">
        <f>ORALIDADE!Z18</f>
        <v/>
      </c>
      <c r="I16" s="536"/>
      <c r="J16" s="535"/>
      <c r="K16" s="87" t="str">
        <f t="shared" si="5"/>
        <v/>
      </c>
      <c r="L16" s="536"/>
      <c r="M16" s="535" t="str">
        <f>LEITURA!Y16</f>
        <v/>
      </c>
      <c r="N16" s="534" t="str">
        <f>LEITURA!Y16</f>
        <v/>
      </c>
      <c r="O16" s="536"/>
      <c r="P16" s="535"/>
      <c r="Q16" s="87" t="str">
        <f t="shared" si="43"/>
        <v/>
      </c>
      <c r="R16" s="537"/>
      <c r="S16" s="535" t="str">
        <f>'TG ED LIT'!X16</f>
        <v/>
      </c>
      <c r="T16" s="535" t="str">
        <f>EL1P!BH17</f>
        <v/>
      </c>
      <c r="U16" s="536"/>
      <c r="V16" s="535" t="str">
        <f>'TESTE 01'!AX17</f>
        <v/>
      </c>
      <c r="W16" s="535"/>
      <c r="X16" s="87" t="str">
        <f t="shared" si="44"/>
        <v/>
      </c>
      <c r="Y16" s="535" t="str">
        <f>ESCRITA!Q16</f>
        <v/>
      </c>
      <c r="Z16" s="535" t="str">
        <f>'TESTE 01'!AV17</f>
        <v/>
      </c>
      <c r="AA16" s="536"/>
      <c r="AB16" s="536"/>
      <c r="AC16" s="87" t="str">
        <f t="shared" si="45"/>
        <v/>
      </c>
      <c r="AD16" s="534" t="str">
        <f>GR1P!AU16</f>
        <v/>
      </c>
      <c r="AE16" s="534" t="str">
        <f>'TESTE 01'!AM17</f>
        <v/>
      </c>
      <c r="AF16" s="534"/>
      <c r="AG16" s="87" t="str">
        <f t="shared" si="6"/>
        <v/>
      </c>
      <c r="AH16" s="751">
        <f t="shared" si="7"/>
        <v>26</v>
      </c>
      <c r="AI16" s="401" t="str">
        <f t="shared" si="8"/>
        <v/>
      </c>
      <c r="AJ16" s="415" t="str">
        <f t="shared" si="9"/>
        <v/>
      </c>
      <c r="AK16" s="416"/>
      <c r="AL16" s="481"/>
      <c r="AM16" s="417"/>
      <c r="AN16" s="530"/>
      <c r="AO16" s="533" t="str">
        <f>IF(ENTRADA!AE9="","",ENTRADA!AE9)</f>
        <v/>
      </c>
      <c r="AP16" s="938" t="str">
        <f>IF(ENTRADA!AF9=0,"",ENTRADA!AF9)</f>
        <v/>
      </c>
      <c r="AQ16" s="938"/>
      <c r="AR16" s="938"/>
      <c r="AS16" s="938"/>
      <c r="AT16" s="938"/>
      <c r="AU16" s="534" t="str">
        <f>ORALIDADE!AU18</f>
        <v/>
      </c>
      <c r="AV16" s="536"/>
      <c r="AW16" s="535"/>
      <c r="AX16" s="87" t="str">
        <f t="shared" si="10"/>
        <v/>
      </c>
      <c r="AY16" s="536"/>
      <c r="AZ16" s="535" t="str">
        <f>LEITURA!AS16</f>
        <v/>
      </c>
      <c r="BA16" s="534" t="str">
        <f>LEITURA!AS16</f>
        <v/>
      </c>
      <c r="BB16" s="536"/>
      <c r="BC16" s="535"/>
      <c r="BD16" s="87" t="str">
        <f t="shared" si="11"/>
        <v/>
      </c>
      <c r="BE16" s="537"/>
      <c r="BF16" s="535" t="str">
        <f>'TG ED LIT'!AW16</f>
        <v/>
      </c>
      <c r="BG16" s="535" t="str">
        <f>EL2P!BH17</f>
        <v/>
      </c>
      <c r="BH16" s="536"/>
      <c r="BI16" s="535" t="str">
        <f>'TESTE 02'!Y17</f>
        <v/>
      </c>
      <c r="BJ16" s="535"/>
      <c r="BK16" s="87" t="str">
        <f t="shared" si="12"/>
        <v/>
      </c>
      <c r="BL16" s="535" t="str">
        <f>ESCRITA!AC16</f>
        <v/>
      </c>
      <c r="BM16" s="535" t="str">
        <f>'TESTE 02'!AV17</f>
        <v/>
      </c>
      <c r="BN16" s="535"/>
      <c r="BO16" s="691"/>
      <c r="BP16" s="675" t="str">
        <f t="shared" si="13"/>
        <v/>
      </c>
      <c r="BQ16" s="534" t="str">
        <f>GR2P!AU16</f>
        <v/>
      </c>
      <c r="BR16" s="534" t="str">
        <f>'TESTE 02'!AM17</f>
        <v/>
      </c>
      <c r="BS16" s="534"/>
      <c r="BT16" s="87" t="str">
        <f t="shared" si="14"/>
        <v/>
      </c>
      <c r="BU16" s="753">
        <f t="shared" si="15"/>
        <v>26</v>
      </c>
      <c r="BV16" s="676" t="str">
        <f t="shared" si="16"/>
        <v/>
      </c>
      <c r="BW16" s="676" t="str">
        <f t="shared" si="17"/>
        <v/>
      </c>
      <c r="BX16" s="416"/>
      <c r="BY16" s="481"/>
      <c r="BZ16" s="452"/>
      <c r="CA16" s="530"/>
      <c r="CB16" s="533" t="str">
        <f>IF(ENTRADA!AE9="","",ENTRADA!AE9)</f>
        <v/>
      </c>
      <c r="CC16" s="938" t="str">
        <f>IF(ENTRADA!AF9=0,"",ENTRADA!AF9)</f>
        <v/>
      </c>
      <c r="CD16" s="938"/>
      <c r="CE16" s="938"/>
      <c r="CF16" s="938"/>
      <c r="CG16" s="938"/>
      <c r="CH16" s="534" t="str">
        <f>ORALIDADE!BP18</f>
        <v/>
      </c>
      <c r="CI16" s="536"/>
      <c r="CJ16" s="535"/>
      <c r="CK16" s="87" t="str">
        <f t="shared" si="18"/>
        <v/>
      </c>
      <c r="CL16" s="536"/>
      <c r="CM16" s="535" t="str">
        <f>'TG LEITURA'!BV16</f>
        <v/>
      </c>
      <c r="CN16" s="534" t="str">
        <f>LEITURA!BM16</f>
        <v/>
      </c>
      <c r="CO16" s="536"/>
      <c r="CP16" s="535"/>
      <c r="CQ16" s="87" t="str">
        <f t="shared" si="19"/>
        <v/>
      </c>
      <c r="CR16" s="95"/>
      <c r="CS16" s="87" t="str">
        <f>'TG ED LIT'!BV16</f>
        <v/>
      </c>
      <c r="CT16" s="535" t="str">
        <f>EL3P!BH17</f>
        <v/>
      </c>
      <c r="CU16" s="95"/>
      <c r="CV16" s="535" t="str">
        <f>'TESTE 03'!Y17</f>
        <v/>
      </c>
      <c r="CW16" s="535"/>
      <c r="CX16" s="87" t="str">
        <f t="shared" si="20"/>
        <v/>
      </c>
      <c r="CY16" s="535" t="str">
        <f>ESCRITA!AO16</f>
        <v/>
      </c>
      <c r="CZ16" s="535" t="str">
        <f>'TESTE 03'!AV17</f>
        <v/>
      </c>
      <c r="DA16" s="536"/>
      <c r="DB16" s="535"/>
      <c r="DC16" s="87" t="str">
        <f t="shared" si="21"/>
        <v/>
      </c>
      <c r="DD16" s="534" t="str">
        <f>GR3P!AU16</f>
        <v/>
      </c>
      <c r="DE16" s="534" t="str">
        <f>'TESTE 03'!AM17</f>
        <v/>
      </c>
      <c r="DF16" s="534"/>
      <c r="DG16" s="87" t="str">
        <f t="shared" si="22"/>
        <v/>
      </c>
      <c r="DH16" s="753"/>
      <c r="DI16" s="401" t="str">
        <f t="shared" si="23"/>
        <v/>
      </c>
      <c r="DJ16" s="758" t="str">
        <f t="shared" si="24"/>
        <v/>
      </c>
      <c r="DK16" s="758" t="str">
        <f t="shared" si="25"/>
        <v/>
      </c>
      <c r="DL16" s="758" t="str">
        <f t="shared" si="26"/>
        <v/>
      </c>
      <c r="DM16" s="758" t="str">
        <f t="shared" si="27"/>
        <v/>
      </c>
      <c r="DN16" s="758" t="str">
        <f t="shared" si="28"/>
        <v/>
      </c>
      <c r="DO16" s="758" t="str">
        <f t="shared" si="29"/>
        <v/>
      </c>
      <c r="DP16" s="758" t="str">
        <f t="shared" si="30"/>
        <v/>
      </c>
      <c r="DQ16" s="758" t="str">
        <f t="shared" si="31"/>
        <v/>
      </c>
      <c r="DR16" s="758" t="str">
        <f t="shared" si="32"/>
        <v/>
      </c>
      <c r="DS16" s="758" t="str">
        <f t="shared" si="33"/>
        <v/>
      </c>
      <c r="DT16" s="758" t="str">
        <f t="shared" si="34"/>
        <v/>
      </c>
      <c r="DU16" s="758" t="str">
        <f t="shared" si="35"/>
        <v/>
      </c>
      <c r="DV16" s="758" t="str">
        <f t="shared" si="36"/>
        <v/>
      </c>
      <c r="DW16" s="758" t="str">
        <f t="shared" si="37"/>
        <v/>
      </c>
      <c r="DX16" s="758" t="str">
        <f t="shared" si="38"/>
        <v/>
      </c>
      <c r="DY16" s="758" t="str">
        <f t="shared" si="39"/>
        <v/>
      </c>
      <c r="DZ16" s="758" t="str">
        <f t="shared" si="40"/>
        <v/>
      </c>
      <c r="EA16" s="758"/>
      <c r="EB16" s="759" t="str">
        <f t="shared" si="41"/>
        <v/>
      </c>
      <c r="EC16" s="759" t="str">
        <f t="shared" si="42"/>
        <v/>
      </c>
      <c r="ED16" s="416"/>
      <c r="EE16" s="481"/>
      <c r="EF16" s="452"/>
      <c r="EG16" s="269"/>
      <c r="EH16" s="531"/>
      <c r="EI16" s="342" t="str">
        <f>PARAMETROS!B65</f>
        <v>5.</v>
      </c>
      <c r="EJ16" s="351" t="str">
        <f>PARAMETROS!C65</f>
        <v>Testes de compreensão do oral</v>
      </c>
    </row>
    <row r="17" spans="1:141" ht="17.100000000000001" customHeight="1" x14ac:dyDescent="0.25">
      <c r="A17" s="198"/>
      <c r="B17" s="527" t="str">
        <f>IF(ENTRADA!AE10="","",ENTRADA!AE10)</f>
        <v/>
      </c>
      <c r="C17" s="937" t="str">
        <f>IF(ENTRADA!AF10=0,"",ENTRADA!AF10)</f>
        <v/>
      </c>
      <c r="D17" s="937"/>
      <c r="E17" s="937"/>
      <c r="F17" s="937"/>
      <c r="G17" s="937"/>
      <c r="H17" s="528" t="str">
        <f>ORALIDADE!Z19</f>
        <v/>
      </c>
      <c r="I17" s="529"/>
      <c r="J17" s="528"/>
      <c r="K17" s="84" t="str">
        <f t="shared" si="5"/>
        <v/>
      </c>
      <c r="L17" s="529"/>
      <c r="M17" s="528" t="str">
        <f>LEITURA!Y17</f>
        <v/>
      </c>
      <c r="N17" s="528" t="str">
        <f>LEITURA!Y17</f>
        <v/>
      </c>
      <c r="O17" s="529"/>
      <c r="P17" s="528"/>
      <c r="Q17" s="84" t="str">
        <f t="shared" si="43"/>
        <v/>
      </c>
      <c r="R17" s="529"/>
      <c r="S17" s="528" t="str">
        <f>'TG ED LIT'!X17</f>
        <v/>
      </c>
      <c r="T17" s="528" t="str">
        <f>EL1P!BH18</f>
        <v/>
      </c>
      <c r="U17" s="529"/>
      <c r="V17" s="528" t="str">
        <f>'TESTE 01'!AX18</f>
        <v/>
      </c>
      <c r="W17" s="528"/>
      <c r="X17" s="84" t="str">
        <f t="shared" si="44"/>
        <v/>
      </c>
      <c r="Y17" s="528" t="str">
        <f>ESCRITA!Q17</f>
        <v/>
      </c>
      <c r="Z17" s="528" t="str">
        <f>'TESTE 01'!AV18</f>
        <v/>
      </c>
      <c r="AA17" s="529"/>
      <c r="AB17" s="529"/>
      <c r="AC17" s="84" t="str">
        <f t="shared" si="45"/>
        <v/>
      </c>
      <c r="AD17" s="528" t="str">
        <f>GR1P!AU17</f>
        <v/>
      </c>
      <c r="AE17" s="528" t="str">
        <f>'TESTE 01'!AM18</f>
        <v/>
      </c>
      <c r="AF17" s="528"/>
      <c r="AG17" s="84" t="str">
        <f t="shared" si="6"/>
        <v/>
      </c>
      <c r="AH17" s="528">
        <f t="shared" si="7"/>
        <v>26</v>
      </c>
      <c r="AI17" s="400" t="str">
        <f t="shared" si="8"/>
        <v/>
      </c>
      <c r="AJ17" s="412" t="str">
        <f t="shared" si="9"/>
        <v/>
      </c>
      <c r="AK17" s="413"/>
      <c r="AL17" s="480"/>
      <c r="AM17" s="414"/>
      <c r="AN17" s="530"/>
      <c r="AO17" s="527" t="str">
        <f>IF(ENTRADA!AE10="","",ENTRADA!AE10)</f>
        <v/>
      </c>
      <c r="AP17" s="937" t="str">
        <f>IF(ENTRADA!AF10=0,"",ENTRADA!AF10)</f>
        <v/>
      </c>
      <c r="AQ17" s="937"/>
      <c r="AR17" s="937"/>
      <c r="AS17" s="937"/>
      <c r="AT17" s="937"/>
      <c r="AU17" s="528" t="str">
        <f>ORALIDADE!AU19</f>
        <v/>
      </c>
      <c r="AV17" s="529"/>
      <c r="AW17" s="528"/>
      <c r="AX17" s="84" t="str">
        <f t="shared" si="10"/>
        <v/>
      </c>
      <c r="AY17" s="529"/>
      <c r="AZ17" s="528" t="str">
        <f>LEITURA!AS17</f>
        <v/>
      </c>
      <c r="BA17" s="528" t="str">
        <f>LEITURA!AS17</f>
        <v/>
      </c>
      <c r="BB17" s="529"/>
      <c r="BC17" s="528"/>
      <c r="BD17" s="84" t="str">
        <f t="shared" si="11"/>
        <v/>
      </c>
      <c r="BE17" s="529"/>
      <c r="BF17" s="528" t="str">
        <f>'TG ED LIT'!AW17</f>
        <v/>
      </c>
      <c r="BG17" s="528" t="str">
        <f>EL2P!BH18</f>
        <v/>
      </c>
      <c r="BH17" s="529"/>
      <c r="BI17" s="528" t="str">
        <f>'TESTE 02'!Y18</f>
        <v/>
      </c>
      <c r="BJ17" s="528"/>
      <c r="BK17" s="84" t="str">
        <f t="shared" si="12"/>
        <v/>
      </c>
      <c r="BL17" s="528" t="str">
        <f>ESCRITA!AC17</f>
        <v/>
      </c>
      <c r="BM17" s="528" t="str">
        <f>'TESTE 02'!AV18</f>
        <v/>
      </c>
      <c r="BN17" s="528"/>
      <c r="BO17" s="690"/>
      <c r="BP17" s="673" t="str">
        <f t="shared" si="13"/>
        <v/>
      </c>
      <c r="BQ17" s="528" t="str">
        <f>GR2P!AU17</f>
        <v/>
      </c>
      <c r="BR17" s="528" t="str">
        <f>'TESTE 02'!AM18</f>
        <v/>
      </c>
      <c r="BS17" s="528"/>
      <c r="BT17" s="84" t="str">
        <f t="shared" si="14"/>
        <v/>
      </c>
      <c r="BU17" s="84">
        <f t="shared" si="15"/>
        <v>26</v>
      </c>
      <c r="BV17" s="674" t="str">
        <f t="shared" si="16"/>
        <v/>
      </c>
      <c r="BW17" s="674" t="str">
        <f t="shared" si="17"/>
        <v/>
      </c>
      <c r="BX17" s="413"/>
      <c r="BY17" s="480"/>
      <c r="BZ17" s="451"/>
      <c r="CA17" s="530"/>
      <c r="CB17" s="527" t="str">
        <f>IF(ENTRADA!AE10="","",ENTRADA!AE10)</f>
        <v/>
      </c>
      <c r="CC17" s="937" t="str">
        <f>IF(ENTRADA!AF10=0,"",ENTRADA!AF10)</f>
        <v/>
      </c>
      <c r="CD17" s="937"/>
      <c r="CE17" s="937"/>
      <c r="CF17" s="937"/>
      <c r="CG17" s="937"/>
      <c r="CH17" s="528" t="str">
        <f>ORALIDADE!BP19</f>
        <v/>
      </c>
      <c r="CI17" s="529"/>
      <c r="CJ17" s="528"/>
      <c r="CK17" s="84" t="str">
        <f t="shared" si="18"/>
        <v/>
      </c>
      <c r="CL17" s="529"/>
      <c r="CM17" s="528" t="str">
        <f>'TG LEITURA'!BV17</f>
        <v/>
      </c>
      <c r="CN17" s="528" t="str">
        <f>LEITURA!BM17</f>
        <v/>
      </c>
      <c r="CO17" s="529"/>
      <c r="CP17" s="528"/>
      <c r="CQ17" s="84" t="str">
        <f t="shared" si="19"/>
        <v/>
      </c>
      <c r="CR17" s="93"/>
      <c r="CS17" s="84" t="str">
        <f>'TG ED LIT'!BV17</f>
        <v/>
      </c>
      <c r="CT17" s="528" t="str">
        <f>EL3P!BH18</f>
        <v/>
      </c>
      <c r="CU17" s="93"/>
      <c r="CV17" s="528" t="str">
        <f>'TESTE 03'!Y18</f>
        <v/>
      </c>
      <c r="CW17" s="528"/>
      <c r="CX17" s="84" t="str">
        <f t="shared" si="20"/>
        <v/>
      </c>
      <c r="CY17" s="528" t="str">
        <f>ESCRITA!AO17</f>
        <v/>
      </c>
      <c r="CZ17" s="528" t="str">
        <f>'TESTE 03'!AV18</f>
        <v/>
      </c>
      <c r="DA17" s="529"/>
      <c r="DB17" s="528"/>
      <c r="DC17" s="84" t="str">
        <f t="shared" si="21"/>
        <v/>
      </c>
      <c r="DD17" s="528" t="str">
        <f>GR3P!AU17</f>
        <v/>
      </c>
      <c r="DE17" s="528" t="str">
        <f>'TESTE 03'!AM18</f>
        <v/>
      </c>
      <c r="DF17" s="528"/>
      <c r="DG17" s="84" t="str">
        <f t="shared" si="22"/>
        <v/>
      </c>
      <c r="DH17" s="84"/>
      <c r="DI17" s="400" t="str">
        <f t="shared" si="23"/>
        <v/>
      </c>
      <c r="DJ17" s="757" t="str">
        <f t="shared" si="24"/>
        <v/>
      </c>
      <c r="DK17" s="757" t="str">
        <f t="shared" si="25"/>
        <v/>
      </c>
      <c r="DL17" s="757" t="str">
        <f t="shared" si="26"/>
        <v/>
      </c>
      <c r="DM17" s="757" t="str">
        <f t="shared" si="27"/>
        <v/>
      </c>
      <c r="DN17" s="757" t="str">
        <f t="shared" si="28"/>
        <v/>
      </c>
      <c r="DO17" s="757" t="str">
        <f t="shared" si="29"/>
        <v/>
      </c>
      <c r="DP17" s="757" t="str">
        <f t="shared" si="30"/>
        <v/>
      </c>
      <c r="DQ17" s="757" t="str">
        <f t="shared" si="31"/>
        <v/>
      </c>
      <c r="DR17" s="757" t="str">
        <f t="shared" si="32"/>
        <v/>
      </c>
      <c r="DS17" s="757" t="str">
        <f t="shared" si="33"/>
        <v/>
      </c>
      <c r="DT17" s="757" t="str">
        <f t="shared" si="34"/>
        <v/>
      </c>
      <c r="DU17" s="757" t="str">
        <f t="shared" si="35"/>
        <v/>
      </c>
      <c r="DV17" s="757" t="str">
        <f t="shared" si="36"/>
        <v/>
      </c>
      <c r="DW17" s="757" t="str">
        <f t="shared" si="37"/>
        <v/>
      </c>
      <c r="DX17" s="757" t="str">
        <f t="shared" si="38"/>
        <v/>
      </c>
      <c r="DY17" s="757" t="str">
        <f t="shared" si="39"/>
        <v/>
      </c>
      <c r="DZ17" s="757" t="str">
        <f t="shared" si="40"/>
        <v/>
      </c>
      <c r="EA17" s="757"/>
      <c r="EB17" s="757" t="str">
        <f t="shared" si="41"/>
        <v/>
      </c>
      <c r="EC17" s="757" t="str">
        <f t="shared" si="42"/>
        <v/>
      </c>
      <c r="ED17" s="413"/>
      <c r="EE17" s="480"/>
      <c r="EF17" s="451"/>
      <c r="EG17" s="269"/>
      <c r="EH17" s="531"/>
      <c r="EI17" s="342" t="str">
        <f>PARAMETROS!B66</f>
        <v xml:space="preserve">6. </v>
      </c>
      <c r="EJ17" s="351" t="str">
        <f>PARAMETROS!C66</f>
        <v>Domínios de Autonomia Curricular</v>
      </c>
    </row>
    <row r="18" spans="1:141" ht="17.100000000000001" customHeight="1" x14ac:dyDescent="0.25">
      <c r="A18" s="198"/>
      <c r="B18" s="533" t="str">
        <f>IF(ENTRADA!AE11="","",ENTRADA!AE11)</f>
        <v/>
      </c>
      <c r="C18" s="938" t="str">
        <f>IF(ENTRADA!AF11=0,"",ENTRADA!AF11)</f>
        <v/>
      </c>
      <c r="D18" s="938"/>
      <c r="E18" s="938"/>
      <c r="F18" s="938"/>
      <c r="G18" s="938"/>
      <c r="H18" s="534" t="str">
        <f>ORALIDADE!Z20</f>
        <v/>
      </c>
      <c r="I18" s="536"/>
      <c r="J18" s="535"/>
      <c r="K18" s="87" t="str">
        <f t="shared" si="5"/>
        <v/>
      </c>
      <c r="L18" s="536"/>
      <c r="M18" s="535" t="str">
        <f>LEITURA!Y18</f>
        <v/>
      </c>
      <c r="N18" s="534" t="str">
        <f>LEITURA!Y18</f>
        <v/>
      </c>
      <c r="O18" s="536"/>
      <c r="P18" s="535"/>
      <c r="Q18" s="87" t="str">
        <f t="shared" si="43"/>
        <v/>
      </c>
      <c r="R18" s="537"/>
      <c r="S18" s="535" t="str">
        <f>'TG ED LIT'!X18</f>
        <v/>
      </c>
      <c r="T18" s="535" t="str">
        <f>EL1P!BH19</f>
        <v/>
      </c>
      <c r="U18" s="536"/>
      <c r="V18" s="535" t="str">
        <f>'TESTE 01'!AX19</f>
        <v/>
      </c>
      <c r="W18" s="535"/>
      <c r="X18" s="87" t="str">
        <f t="shared" si="44"/>
        <v/>
      </c>
      <c r="Y18" s="535" t="str">
        <f>ESCRITA!Q18</f>
        <v/>
      </c>
      <c r="Z18" s="535" t="str">
        <f>'TESTE 01'!AV19</f>
        <v/>
      </c>
      <c r="AA18" s="536"/>
      <c r="AB18" s="536"/>
      <c r="AC18" s="87" t="str">
        <f t="shared" si="45"/>
        <v/>
      </c>
      <c r="AD18" s="534" t="str">
        <f>GR1P!AU18</f>
        <v/>
      </c>
      <c r="AE18" s="534" t="str">
        <f>'TESTE 01'!AM19</f>
        <v/>
      </c>
      <c r="AF18" s="534"/>
      <c r="AG18" s="87" t="str">
        <f t="shared" si="6"/>
        <v/>
      </c>
      <c r="AH18" s="751">
        <f t="shared" si="7"/>
        <v>26</v>
      </c>
      <c r="AI18" s="401" t="str">
        <f t="shared" si="8"/>
        <v/>
      </c>
      <c r="AJ18" s="415" t="str">
        <f t="shared" si="9"/>
        <v/>
      </c>
      <c r="AK18" s="416"/>
      <c r="AL18" s="481"/>
      <c r="AM18" s="417"/>
      <c r="AN18" s="530"/>
      <c r="AO18" s="533" t="str">
        <f>IF(ENTRADA!AE11="","",ENTRADA!AE11)</f>
        <v/>
      </c>
      <c r="AP18" s="938" t="str">
        <f>IF(ENTRADA!AF11=0,"",ENTRADA!AF11)</f>
        <v/>
      </c>
      <c r="AQ18" s="938"/>
      <c r="AR18" s="938"/>
      <c r="AS18" s="938"/>
      <c r="AT18" s="938"/>
      <c r="AU18" s="534" t="str">
        <f>ORALIDADE!AU20</f>
        <v/>
      </c>
      <c r="AV18" s="536"/>
      <c r="AW18" s="535"/>
      <c r="AX18" s="87" t="str">
        <f t="shared" si="10"/>
        <v/>
      </c>
      <c r="AY18" s="536"/>
      <c r="AZ18" s="535" t="str">
        <f>LEITURA!AS18</f>
        <v/>
      </c>
      <c r="BA18" s="534" t="str">
        <f>LEITURA!AS18</f>
        <v/>
      </c>
      <c r="BB18" s="536"/>
      <c r="BC18" s="535"/>
      <c r="BD18" s="87" t="str">
        <f t="shared" si="11"/>
        <v/>
      </c>
      <c r="BE18" s="537"/>
      <c r="BF18" s="535" t="str">
        <f>'TG ED LIT'!AW18</f>
        <v/>
      </c>
      <c r="BG18" s="535" t="str">
        <f>EL2P!BH19</f>
        <v/>
      </c>
      <c r="BH18" s="536"/>
      <c r="BI18" s="535" t="str">
        <f>'TESTE 02'!Y19</f>
        <v/>
      </c>
      <c r="BJ18" s="535"/>
      <c r="BK18" s="87" t="str">
        <f t="shared" si="12"/>
        <v/>
      </c>
      <c r="BL18" s="535" t="str">
        <f>ESCRITA!AC18</f>
        <v/>
      </c>
      <c r="BM18" s="535" t="str">
        <f>'TESTE 02'!AV19</f>
        <v/>
      </c>
      <c r="BN18" s="535"/>
      <c r="BO18" s="691"/>
      <c r="BP18" s="675" t="str">
        <f t="shared" si="13"/>
        <v/>
      </c>
      <c r="BQ18" s="534" t="str">
        <f>GR2P!AU18</f>
        <v/>
      </c>
      <c r="BR18" s="534" t="str">
        <f>'TESTE 02'!AM19</f>
        <v/>
      </c>
      <c r="BS18" s="534"/>
      <c r="BT18" s="87" t="str">
        <f t="shared" si="14"/>
        <v/>
      </c>
      <c r="BU18" s="753">
        <f t="shared" si="15"/>
        <v>26</v>
      </c>
      <c r="BV18" s="676" t="str">
        <f t="shared" si="16"/>
        <v/>
      </c>
      <c r="BW18" s="676" t="str">
        <f t="shared" si="17"/>
        <v/>
      </c>
      <c r="BX18" s="416"/>
      <c r="BY18" s="481"/>
      <c r="BZ18" s="452"/>
      <c r="CA18" s="530"/>
      <c r="CB18" s="533" t="str">
        <f>IF(ENTRADA!AE11="","",ENTRADA!AE11)</f>
        <v/>
      </c>
      <c r="CC18" s="938" t="str">
        <f>IF(ENTRADA!AF11=0,"",ENTRADA!AF11)</f>
        <v/>
      </c>
      <c r="CD18" s="938"/>
      <c r="CE18" s="938"/>
      <c r="CF18" s="938"/>
      <c r="CG18" s="938"/>
      <c r="CH18" s="534" t="str">
        <f>ORALIDADE!BP20</f>
        <v/>
      </c>
      <c r="CI18" s="536"/>
      <c r="CJ18" s="535"/>
      <c r="CK18" s="87" t="str">
        <f t="shared" si="18"/>
        <v/>
      </c>
      <c r="CL18" s="536"/>
      <c r="CM18" s="535" t="str">
        <f>'TG LEITURA'!BV18</f>
        <v/>
      </c>
      <c r="CN18" s="534" t="str">
        <f>LEITURA!BM18</f>
        <v/>
      </c>
      <c r="CO18" s="536"/>
      <c r="CP18" s="535"/>
      <c r="CQ18" s="87" t="str">
        <f t="shared" si="19"/>
        <v/>
      </c>
      <c r="CR18" s="95"/>
      <c r="CS18" s="87" t="str">
        <f>'TG ED LIT'!BV18</f>
        <v/>
      </c>
      <c r="CT18" s="535" t="str">
        <f>EL3P!BH19</f>
        <v/>
      </c>
      <c r="CU18" s="95"/>
      <c r="CV18" s="535" t="str">
        <f>'TESTE 03'!Y19</f>
        <v/>
      </c>
      <c r="CW18" s="535"/>
      <c r="CX18" s="87" t="str">
        <f t="shared" si="20"/>
        <v/>
      </c>
      <c r="CY18" s="535" t="str">
        <f>ESCRITA!AO18</f>
        <v/>
      </c>
      <c r="CZ18" s="535" t="str">
        <f>'TESTE 03'!AV19</f>
        <v/>
      </c>
      <c r="DA18" s="536"/>
      <c r="DB18" s="535"/>
      <c r="DC18" s="87" t="str">
        <f t="shared" si="21"/>
        <v/>
      </c>
      <c r="DD18" s="534" t="str">
        <f>GR3P!AU18</f>
        <v/>
      </c>
      <c r="DE18" s="534" t="str">
        <f>'TESTE 03'!AM19</f>
        <v/>
      </c>
      <c r="DF18" s="534"/>
      <c r="DG18" s="87" t="str">
        <f t="shared" si="22"/>
        <v/>
      </c>
      <c r="DH18" s="753"/>
      <c r="DI18" s="401" t="str">
        <f t="shared" si="23"/>
        <v/>
      </c>
      <c r="DJ18" s="758" t="str">
        <f t="shared" si="24"/>
        <v/>
      </c>
      <c r="DK18" s="758" t="str">
        <f t="shared" si="25"/>
        <v/>
      </c>
      <c r="DL18" s="758" t="str">
        <f t="shared" si="26"/>
        <v/>
      </c>
      <c r="DM18" s="758" t="str">
        <f t="shared" si="27"/>
        <v/>
      </c>
      <c r="DN18" s="758" t="str">
        <f t="shared" si="28"/>
        <v/>
      </c>
      <c r="DO18" s="758" t="str">
        <f t="shared" si="29"/>
        <v/>
      </c>
      <c r="DP18" s="758" t="str">
        <f t="shared" si="30"/>
        <v/>
      </c>
      <c r="DQ18" s="758" t="str">
        <f t="shared" si="31"/>
        <v/>
      </c>
      <c r="DR18" s="758" t="str">
        <f t="shared" si="32"/>
        <v/>
      </c>
      <c r="DS18" s="758" t="str">
        <f t="shared" si="33"/>
        <v/>
      </c>
      <c r="DT18" s="758" t="str">
        <f t="shared" si="34"/>
        <v/>
      </c>
      <c r="DU18" s="758" t="str">
        <f t="shared" si="35"/>
        <v/>
      </c>
      <c r="DV18" s="758" t="str">
        <f t="shared" si="36"/>
        <v/>
      </c>
      <c r="DW18" s="758" t="str">
        <f t="shared" si="37"/>
        <v/>
      </c>
      <c r="DX18" s="758" t="str">
        <f t="shared" si="38"/>
        <v/>
      </c>
      <c r="DY18" s="758" t="str">
        <f t="shared" si="39"/>
        <v/>
      </c>
      <c r="DZ18" s="758" t="str">
        <f t="shared" si="40"/>
        <v/>
      </c>
      <c r="EA18" s="758"/>
      <c r="EB18" s="759" t="str">
        <f t="shared" si="41"/>
        <v/>
      </c>
      <c r="EC18" s="759" t="str">
        <f t="shared" si="42"/>
        <v/>
      </c>
      <c r="ED18" s="416"/>
      <c r="EE18" s="481"/>
      <c r="EF18" s="452"/>
      <c r="EG18" s="269"/>
      <c r="EH18" s="531"/>
      <c r="EI18" s="342">
        <f>PARAMETROS!B67</f>
        <v>0</v>
      </c>
      <c r="EJ18" s="351">
        <f>PARAMETROS!C67</f>
        <v>0</v>
      </c>
    </row>
    <row r="19" spans="1:141" ht="17.100000000000001" customHeight="1" x14ac:dyDescent="0.35">
      <c r="A19" s="198"/>
      <c r="B19" s="527" t="str">
        <f>IF(ENTRADA!AE12="","",ENTRADA!AE12)</f>
        <v/>
      </c>
      <c r="C19" s="937" t="str">
        <f>IF(ENTRADA!AF12=0,"",ENTRADA!AF12)</f>
        <v/>
      </c>
      <c r="D19" s="937"/>
      <c r="E19" s="937"/>
      <c r="F19" s="937"/>
      <c r="G19" s="937"/>
      <c r="H19" s="528" t="str">
        <f>ORALIDADE!Z21</f>
        <v/>
      </c>
      <c r="I19" s="529"/>
      <c r="J19" s="528"/>
      <c r="K19" s="84" t="str">
        <f t="shared" si="5"/>
        <v/>
      </c>
      <c r="L19" s="529"/>
      <c r="M19" s="528" t="str">
        <f>LEITURA!Y19</f>
        <v/>
      </c>
      <c r="N19" s="528" t="str">
        <f>LEITURA!Y19</f>
        <v/>
      </c>
      <c r="O19" s="529"/>
      <c r="P19" s="528"/>
      <c r="Q19" s="84" t="str">
        <f t="shared" si="43"/>
        <v/>
      </c>
      <c r="R19" s="529"/>
      <c r="S19" s="528" t="str">
        <f>'TG ED LIT'!X19</f>
        <v/>
      </c>
      <c r="T19" s="528" t="str">
        <f>EL1P!BH20</f>
        <v/>
      </c>
      <c r="U19" s="529"/>
      <c r="V19" s="528" t="str">
        <f>'TESTE 01'!AX20</f>
        <v/>
      </c>
      <c r="W19" s="528"/>
      <c r="X19" s="84" t="str">
        <f t="shared" si="44"/>
        <v/>
      </c>
      <c r="Y19" s="528" t="str">
        <f>ESCRITA!Q19</f>
        <v/>
      </c>
      <c r="Z19" s="528" t="str">
        <f>'TESTE 01'!AV20</f>
        <v/>
      </c>
      <c r="AA19" s="529"/>
      <c r="AB19" s="529"/>
      <c r="AC19" s="84" t="str">
        <f t="shared" si="45"/>
        <v/>
      </c>
      <c r="AD19" s="528" t="str">
        <f>GR1P!AU19</f>
        <v/>
      </c>
      <c r="AE19" s="528" t="str">
        <f>'TESTE 01'!AM20</f>
        <v/>
      </c>
      <c r="AF19" s="528"/>
      <c r="AG19" s="84" t="str">
        <f t="shared" si="6"/>
        <v/>
      </c>
      <c r="AH19" s="528">
        <f t="shared" si="7"/>
        <v>26</v>
      </c>
      <c r="AI19" s="400" t="str">
        <f t="shared" si="8"/>
        <v/>
      </c>
      <c r="AJ19" s="412" t="str">
        <f t="shared" si="9"/>
        <v/>
      </c>
      <c r="AK19" s="413"/>
      <c r="AL19" s="480"/>
      <c r="AM19" s="414"/>
      <c r="AN19" s="530"/>
      <c r="AO19" s="527" t="str">
        <f>IF(ENTRADA!AE12="","",ENTRADA!AE12)</f>
        <v/>
      </c>
      <c r="AP19" s="937" t="str">
        <f>IF(ENTRADA!AF12=0,"",ENTRADA!AF12)</f>
        <v/>
      </c>
      <c r="AQ19" s="937"/>
      <c r="AR19" s="937"/>
      <c r="AS19" s="937"/>
      <c r="AT19" s="937"/>
      <c r="AU19" s="528" t="str">
        <f>ORALIDADE!AU21</f>
        <v/>
      </c>
      <c r="AV19" s="529"/>
      <c r="AW19" s="528"/>
      <c r="AX19" s="84" t="str">
        <f t="shared" si="10"/>
        <v/>
      </c>
      <c r="AY19" s="529"/>
      <c r="AZ19" s="528" t="str">
        <f>LEITURA!AS19</f>
        <v/>
      </c>
      <c r="BA19" s="528" t="str">
        <f>LEITURA!AS19</f>
        <v/>
      </c>
      <c r="BB19" s="529"/>
      <c r="BC19" s="528"/>
      <c r="BD19" s="84" t="str">
        <f t="shared" si="11"/>
        <v/>
      </c>
      <c r="BE19" s="529"/>
      <c r="BF19" s="528" t="str">
        <f>'TG ED LIT'!AW19</f>
        <v/>
      </c>
      <c r="BG19" s="528" t="str">
        <f>EL2P!BH20</f>
        <v/>
      </c>
      <c r="BH19" s="529"/>
      <c r="BI19" s="528" t="str">
        <f>'TESTE 02'!Y20</f>
        <v/>
      </c>
      <c r="BJ19" s="528"/>
      <c r="BK19" s="84" t="str">
        <f t="shared" si="12"/>
        <v/>
      </c>
      <c r="BL19" s="528" t="str">
        <f>ESCRITA!AC19</f>
        <v/>
      </c>
      <c r="BM19" s="528" t="str">
        <f>'TESTE 02'!AV20</f>
        <v/>
      </c>
      <c r="BN19" s="528"/>
      <c r="BO19" s="690"/>
      <c r="BP19" s="673" t="str">
        <f t="shared" si="13"/>
        <v/>
      </c>
      <c r="BQ19" s="528" t="str">
        <f>GR2P!AU19</f>
        <v/>
      </c>
      <c r="BR19" s="528" t="str">
        <f>'TESTE 02'!AM20</f>
        <v/>
      </c>
      <c r="BS19" s="528"/>
      <c r="BT19" s="84" t="str">
        <f t="shared" si="14"/>
        <v/>
      </c>
      <c r="BU19" s="84">
        <f t="shared" si="15"/>
        <v>26</v>
      </c>
      <c r="BV19" s="674" t="str">
        <f t="shared" si="16"/>
        <v/>
      </c>
      <c r="BW19" s="674" t="str">
        <f t="shared" si="17"/>
        <v/>
      </c>
      <c r="BX19" s="413"/>
      <c r="BY19" s="480"/>
      <c r="BZ19" s="451"/>
      <c r="CA19" s="530"/>
      <c r="CB19" s="527" t="str">
        <f>IF(ENTRADA!AE12="","",ENTRADA!AE12)</f>
        <v/>
      </c>
      <c r="CC19" s="937" t="str">
        <f>IF(ENTRADA!AF12=0,"",ENTRADA!AF12)</f>
        <v/>
      </c>
      <c r="CD19" s="937"/>
      <c r="CE19" s="937"/>
      <c r="CF19" s="937"/>
      <c r="CG19" s="937"/>
      <c r="CH19" s="528" t="str">
        <f>ORALIDADE!BP21</f>
        <v/>
      </c>
      <c r="CI19" s="529"/>
      <c r="CJ19" s="528"/>
      <c r="CK19" s="84" t="str">
        <f t="shared" si="18"/>
        <v/>
      </c>
      <c r="CL19" s="529"/>
      <c r="CM19" s="528" t="str">
        <f>'TG LEITURA'!BV19</f>
        <v/>
      </c>
      <c r="CN19" s="528" t="str">
        <f>LEITURA!BM19</f>
        <v/>
      </c>
      <c r="CO19" s="529"/>
      <c r="CP19" s="528"/>
      <c r="CQ19" s="84" t="str">
        <f t="shared" si="19"/>
        <v/>
      </c>
      <c r="CR19" s="93"/>
      <c r="CS19" s="84" t="str">
        <f>'TG ED LIT'!BV19</f>
        <v/>
      </c>
      <c r="CT19" s="528" t="str">
        <f>EL3P!BH20</f>
        <v/>
      </c>
      <c r="CU19" s="93"/>
      <c r="CV19" s="528" t="str">
        <f>'TESTE 03'!Y20</f>
        <v/>
      </c>
      <c r="CW19" s="528"/>
      <c r="CX19" s="84" t="str">
        <f t="shared" si="20"/>
        <v/>
      </c>
      <c r="CY19" s="528" t="str">
        <f>ESCRITA!AO19</f>
        <v/>
      </c>
      <c r="CZ19" s="528" t="str">
        <f>'TESTE 03'!AV20</f>
        <v/>
      </c>
      <c r="DA19" s="529"/>
      <c r="DB19" s="528"/>
      <c r="DC19" s="84" t="str">
        <f t="shared" si="21"/>
        <v/>
      </c>
      <c r="DD19" s="528" t="str">
        <f>GR3P!AU19</f>
        <v/>
      </c>
      <c r="DE19" s="528" t="str">
        <f>'TESTE 03'!AM20</f>
        <v/>
      </c>
      <c r="DF19" s="528"/>
      <c r="DG19" s="84" t="str">
        <f t="shared" si="22"/>
        <v/>
      </c>
      <c r="DH19" s="84"/>
      <c r="DI19" s="400" t="str">
        <f t="shared" si="23"/>
        <v/>
      </c>
      <c r="DJ19" s="757" t="str">
        <f t="shared" si="24"/>
        <v/>
      </c>
      <c r="DK19" s="757" t="str">
        <f t="shared" si="25"/>
        <v/>
      </c>
      <c r="DL19" s="757" t="str">
        <f t="shared" si="26"/>
        <v/>
      </c>
      <c r="DM19" s="757" t="str">
        <f t="shared" si="27"/>
        <v/>
      </c>
      <c r="DN19" s="757" t="str">
        <f t="shared" si="28"/>
        <v/>
      </c>
      <c r="DO19" s="757" t="str">
        <f t="shared" si="29"/>
        <v/>
      </c>
      <c r="DP19" s="757" t="str">
        <f t="shared" si="30"/>
        <v/>
      </c>
      <c r="DQ19" s="757" t="str">
        <f t="shared" si="31"/>
        <v/>
      </c>
      <c r="DR19" s="757" t="str">
        <f t="shared" si="32"/>
        <v/>
      </c>
      <c r="DS19" s="757" t="str">
        <f t="shared" si="33"/>
        <v/>
      </c>
      <c r="DT19" s="757" t="str">
        <f t="shared" si="34"/>
        <v/>
      </c>
      <c r="DU19" s="757" t="str">
        <f t="shared" si="35"/>
        <v/>
      </c>
      <c r="DV19" s="757" t="str">
        <f t="shared" si="36"/>
        <v/>
      </c>
      <c r="DW19" s="757" t="str">
        <f t="shared" si="37"/>
        <v/>
      </c>
      <c r="DX19" s="757" t="str">
        <f t="shared" si="38"/>
        <v/>
      </c>
      <c r="DY19" s="757" t="str">
        <f t="shared" si="39"/>
        <v/>
      </c>
      <c r="DZ19" s="757" t="str">
        <f t="shared" si="40"/>
        <v/>
      </c>
      <c r="EA19" s="757"/>
      <c r="EB19" s="757" t="str">
        <f t="shared" si="41"/>
        <v/>
      </c>
      <c r="EC19" s="757" t="str">
        <f t="shared" si="42"/>
        <v/>
      </c>
      <c r="ED19" s="413"/>
      <c r="EE19" s="480"/>
      <c r="EF19" s="451"/>
      <c r="EG19" s="269"/>
      <c r="EH19" s="531"/>
      <c r="EI19" s="350" t="s">
        <v>5</v>
      </c>
      <c r="EJ19" s="684"/>
    </row>
    <row r="20" spans="1:141" ht="17.100000000000001" customHeight="1" x14ac:dyDescent="0.25">
      <c r="A20" s="198"/>
      <c r="B20" s="533" t="str">
        <f>IF(ENTRADA!AE13="","",ENTRADA!AE13)</f>
        <v/>
      </c>
      <c r="C20" s="938" t="str">
        <f>IF(ENTRADA!AF13=0,"",ENTRADA!AF13)</f>
        <v/>
      </c>
      <c r="D20" s="938"/>
      <c r="E20" s="938"/>
      <c r="F20" s="938"/>
      <c r="G20" s="938"/>
      <c r="H20" s="535" t="str">
        <f>ORALIDADE!Z22</f>
        <v/>
      </c>
      <c r="I20" s="536"/>
      <c r="J20" s="535"/>
      <c r="K20" s="87" t="str">
        <f t="shared" si="5"/>
        <v/>
      </c>
      <c r="L20" s="536"/>
      <c r="M20" s="535" t="str">
        <f>LEITURA!Y20</f>
        <v/>
      </c>
      <c r="N20" s="535" t="str">
        <f>LEITURA!Y20</f>
        <v/>
      </c>
      <c r="O20" s="536"/>
      <c r="P20" s="535"/>
      <c r="Q20" s="87" t="str">
        <f t="shared" si="43"/>
        <v/>
      </c>
      <c r="R20" s="536"/>
      <c r="S20" s="535" t="str">
        <f>'TG ED LIT'!X20</f>
        <v/>
      </c>
      <c r="T20" s="535" t="str">
        <f>EL1P!BH21</f>
        <v/>
      </c>
      <c r="U20" s="536"/>
      <c r="V20" s="535" t="str">
        <f>'TESTE 01'!AX21</f>
        <v/>
      </c>
      <c r="W20" s="535"/>
      <c r="X20" s="87" t="str">
        <f t="shared" si="44"/>
        <v/>
      </c>
      <c r="Y20" s="535" t="str">
        <f>ESCRITA!Q20</f>
        <v/>
      </c>
      <c r="Z20" s="535" t="str">
        <f>'TESTE 01'!AV21</f>
        <v/>
      </c>
      <c r="AA20" s="536"/>
      <c r="AB20" s="536"/>
      <c r="AC20" s="87" t="str">
        <f t="shared" si="45"/>
        <v/>
      </c>
      <c r="AD20" s="534" t="str">
        <f>GR1P!AU20</f>
        <v/>
      </c>
      <c r="AE20" s="534" t="str">
        <f>'TESTE 01'!AM21</f>
        <v/>
      </c>
      <c r="AF20" s="534"/>
      <c r="AG20" s="87" t="str">
        <f t="shared" si="6"/>
        <v/>
      </c>
      <c r="AH20" s="751">
        <f t="shared" si="7"/>
        <v>26</v>
      </c>
      <c r="AI20" s="401" t="str">
        <f t="shared" si="8"/>
        <v/>
      </c>
      <c r="AJ20" s="415" t="str">
        <f t="shared" si="9"/>
        <v/>
      </c>
      <c r="AK20" s="416"/>
      <c r="AL20" s="481"/>
      <c r="AM20" s="417"/>
      <c r="AN20" s="530"/>
      <c r="AO20" s="533" t="str">
        <f>IF(ENTRADA!AE13="","",ENTRADA!AE13)</f>
        <v/>
      </c>
      <c r="AP20" s="938" t="str">
        <f>IF(ENTRADA!AF13=0,"",ENTRADA!AF13)</f>
        <v/>
      </c>
      <c r="AQ20" s="938"/>
      <c r="AR20" s="938"/>
      <c r="AS20" s="938"/>
      <c r="AT20" s="938"/>
      <c r="AU20" s="535" t="str">
        <f>ORALIDADE!AU22</f>
        <v/>
      </c>
      <c r="AV20" s="536"/>
      <c r="AW20" s="535"/>
      <c r="AX20" s="87" t="str">
        <f t="shared" si="10"/>
        <v/>
      </c>
      <c r="AY20" s="536"/>
      <c r="AZ20" s="535" t="str">
        <f>LEITURA!AS20</f>
        <v/>
      </c>
      <c r="BA20" s="535" t="str">
        <f>LEITURA!AS20</f>
        <v/>
      </c>
      <c r="BB20" s="536"/>
      <c r="BC20" s="535"/>
      <c r="BD20" s="87" t="str">
        <f t="shared" si="11"/>
        <v/>
      </c>
      <c r="BE20" s="536"/>
      <c r="BF20" s="535" t="str">
        <f>'TG ED LIT'!AW20</f>
        <v/>
      </c>
      <c r="BG20" s="535" t="str">
        <f>EL2P!BH21</f>
        <v/>
      </c>
      <c r="BH20" s="536"/>
      <c r="BI20" s="535" t="str">
        <f>'TESTE 02'!Y21</f>
        <v/>
      </c>
      <c r="BJ20" s="535"/>
      <c r="BK20" s="87" t="str">
        <f t="shared" si="12"/>
        <v/>
      </c>
      <c r="BL20" s="535" t="str">
        <f>ESCRITA!AC20</f>
        <v/>
      </c>
      <c r="BM20" s="535" t="str">
        <f>'TESTE 02'!AV21</f>
        <v/>
      </c>
      <c r="BN20" s="535"/>
      <c r="BO20" s="691"/>
      <c r="BP20" s="675" t="str">
        <f t="shared" si="13"/>
        <v/>
      </c>
      <c r="BQ20" s="534" t="str">
        <f>GR2P!AU20</f>
        <v/>
      </c>
      <c r="BR20" s="534" t="str">
        <f>'TESTE 02'!AM21</f>
        <v/>
      </c>
      <c r="BS20" s="534"/>
      <c r="BT20" s="87" t="str">
        <f t="shared" si="14"/>
        <v/>
      </c>
      <c r="BU20" s="753">
        <f t="shared" si="15"/>
        <v>26</v>
      </c>
      <c r="BV20" s="676" t="str">
        <f t="shared" si="16"/>
        <v/>
      </c>
      <c r="BW20" s="676" t="str">
        <f t="shared" si="17"/>
        <v/>
      </c>
      <c r="BX20" s="416"/>
      <c r="BY20" s="481"/>
      <c r="BZ20" s="452"/>
      <c r="CA20" s="530"/>
      <c r="CB20" s="533" t="str">
        <f>IF(ENTRADA!AE13="","",ENTRADA!AE13)</f>
        <v/>
      </c>
      <c r="CC20" s="938" t="str">
        <f>IF(ENTRADA!AF13=0,"",ENTRADA!AF13)</f>
        <v/>
      </c>
      <c r="CD20" s="938"/>
      <c r="CE20" s="938"/>
      <c r="CF20" s="938"/>
      <c r="CG20" s="938"/>
      <c r="CH20" s="535" t="str">
        <f>ORALIDADE!BP22</f>
        <v/>
      </c>
      <c r="CI20" s="536"/>
      <c r="CJ20" s="535"/>
      <c r="CK20" s="87" t="str">
        <f t="shared" si="18"/>
        <v/>
      </c>
      <c r="CL20" s="536"/>
      <c r="CM20" s="535" t="str">
        <f>'TG LEITURA'!BV20</f>
        <v/>
      </c>
      <c r="CN20" s="535" t="str">
        <f>LEITURA!BM20</f>
        <v/>
      </c>
      <c r="CO20" s="536"/>
      <c r="CP20" s="535"/>
      <c r="CQ20" s="87" t="str">
        <f t="shared" si="19"/>
        <v/>
      </c>
      <c r="CR20" s="95"/>
      <c r="CS20" s="87" t="str">
        <f>'TG ED LIT'!BV20</f>
        <v/>
      </c>
      <c r="CT20" s="535" t="str">
        <f>EL3P!BH21</f>
        <v/>
      </c>
      <c r="CU20" s="95"/>
      <c r="CV20" s="535" t="str">
        <f>'TESTE 03'!Y21</f>
        <v/>
      </c>
      <c r="CW20" s="535"/>
      <c r="CX20" s="87" t="str">
        <f t="shared" si="20"/>
        <v/>
      </c>
      <c r="CY20" s="535" t="str">
        <f>ESCRITA!AO20</f>
        <v/>
      </c>
      <c r="CZ20" s="535" t="str">
        <f>'TESTE 03'!AV21</f>
        <v/>
      </c>
      <c r="DA20" s="536"/>
      <c r="DB20" s="535"/>
      <c r="DC20" s="87" t="str">
        <f t="shared" si="21"/>
        <v/>
      </c>
      <c r="DD20" s="534" t="str">
        <f>GR3P!AU20</f>
        <v/>
      </c>
      <c r="DE20" s="534" t="str">
        <f>'TESTE 03'!AM21</f>
        <v/>
      </c>
      <c r="DF20" s="534"/>
      <c r="DG20" s="87" t="str">
        <f t="shared" si="22"/>
        <v/>
      </c>
      <c r="DH20" s="753"/>
      <c r="DI20" s="401" t="str">
        <f t="shared" si="23"/>
        <v/>
      </c>
      <c r="DJ20" s="758" t="str">
        <f t="shared" si="24"/>
        <v/>
      </c>
      <c r="DK20" s="758" t="str">
        <f t="shared" si="25"/>
        <v/>
      </c>
      <c r="DL20" s="758" t="str">
        <f t="shared" si="26"/>
        <v/>
      </c>
      <c r="DM20" s="758" t="str">
        <f t="shared" si="27"/>
        <v/>
      </c>
      <c r="DN20" s="758" t="str">
        <f t="shared" si="28"/>
        <v/>
      </c>
      <c r="DO20" s="758" t="str">
        <f t="shared" si="29"/>
        <v/>
      </c>
      <c r="DP20" s="758" t="str">
        <f t="shared" si="30"/>
        <v/>
      </c>
      <c r="DQ20" s="758" t="str">
        <f t="shared" si="31"/>
        <v/>
      </c>
      <c r="DR20" s="758" t="str">
        <f t="shared" si="32"/>
        <v/>
      </c>
      <c r="DS20" s="758" t="str">
        <f t="shared" si="33"/>
        <v/>
      </c>
      <c r="DT20" s="758" t="str">
        <f t="shared" si="34"/>
        <v/>
      </c>
      <c r="DU20" s="758" t="str">
        <f t="shared" si="35"/>
        <v/>
      </c>
      <c r="DV20" s="758" t="str">
        <f t="shared" si="36"/>
        <v/>
      </c>
      <c r="DW20" s="758" t="str">
        <f t="shared" si="37"/>
        <v/>
      </c>
      <c r="DX20" s="758" t="str">
        <f t="shared" si="38"/>
        <v/>
      </c>
      <c r="DY20" s="758" t="str">
        <f t="shared" si="39"/>
        <v/>
      </c>
      <c r="DZ20" s="758" t="str">
        <f t="shared" si="40"/>
        <v/>
      </c>
      <c r="EA20" s="758"/>
      <c r="EB20" s="759" t="str">
        <f t="shared" si="41"/>
        <v/>
      </c>
      <c r="EC20" s="759" t="str">
        <f t="shared" si="42"/>
        <v/>
      </c>
      <c r="ED20" s="416"/>
      <c r="EE20" s="481"/>
      <c r="EF20" s="452"/>
      <c r="EG20" s="269"/>
      <c r="EH20" s="531"/>
      <c r="EI20" s="342" t="str">
        <f>PARAMETROS!B69</f>
        <v>1.</v>
      </c>
      <c r="EJ20" s="351" t="str">
        <f>PARAMETROS!C69</f>
        <v>Projetos de pesquisa orientada</v>
      </c>
    </row>
    <row r="21" spans="1:141" ht="17.100000000000001" customHeight="1" x14ac:dyDescent="0.25">
      <c r="A21" s="198"/>
      <c r="B21" s="527" t="str">
        <f>IF(ENTRADA!AE14="","",ENTRADA!AE14)</f>
        <v/>
      </c>
      <c r="C21" s="937" t="str">
        <f>IF(ENTRADA!AF14=0,"",ENTRADA!AF14)</f>
        <v/>
      </c>
      <c r="D21" s="937"/>
      <c r="E21" s="937"/>
      <c r="F21" s="937"/>
      <c r="G21" s="937"/>
      <c r="H21" s="528" t="str">
        <f>ORALIDADE!Z23</f>
        <v/>
      </c>
      <c r="I21" s="529"/>
      <c r="J21" s="528"/>
      <c r="K21" s="84" t="str">
        <f t="shared" si="5"/>
        <v/>
      </c>
      <c r="L21" s="529"/>
      <c r="M21" s="528" t="str">
        <f>LEITURA!Y21</f>
        <v/>
      </c>
      <c r="N21" s="528" t="str">
        <f>LEITURA!Y21</f>
        <v/>
      </c>
      <c r="O21" s="529"/>
      <c r="P21" s="528"/>
      <c r="Q21" s="84" t="str">
        <f t="shared" si="43"/>
        <v/>
      </c>
      <c r="R21" s="529"/>
      <c r="S21" s="528" t="str">
        <f>'TG ED LIT'!X21</f>
        <v/>
      </c>
      <c r="T21" s="528" t="str">
        <f>EL1P!BH22</f>
        <v/>
      </c>
      <c r="U21" s="529"/>
      <c r="V21" s="528" t="str">
        <f>'TESTE 01'!AX22</f>
        <v/>
      </c>
      <c r="W21" s="528"/>
      <c r="X21" s="84" t="str">
        <f t="shared" si="44"/>
        <v/>
      </c>
      <c r="Y21" s="528" t="str">
        <f>ESCRITA!Q21</f>
        <v/>
      </c>
      <c r="Z21" s="528" t="str">
        <f>'TESTE 01'!AV22</f>
        <v/>
      </c>
      <c r="AA21" s="529"/>
      <c r="AB21" s="529"/>
      <c r="AC21" s="84" t="str">
        <f t="shared" si="45"/>
        <v/>
      </c>
      <c r="AD21" s="528" t="str">
        <f>GR1P!AU21</f>
        <v/>
      </c>
      <c r="AE21" s="528" t="str">
        <f>'TESTE 01'!AM22</f>
        <v/>
      </c>
      <c r="AF21" s="528"/>
      <c r="AG21" s="84" t="str">
        <f t="shared" si="6"/>
        <v/>
      </c>
      <c r="AH21" s="528">
        <f t="shared" si="7"/>
        <v>26</v>
      </c>
      <c r="AI21" s="400" t="str">
        <f t="shared" si="8"/>
        <v/>
      </c>
      <c r="AJ21" s="412" t="str">
        <f t="shared" si="9"/>
        <v/>
      </c>
      <c r="AK21" s="413"/>
      <c r="AL21" s="480"/>
      <c r="AM21" s="767"/>
      <c r="AN21" s="530"/>
      <c r="AO21" s="527" t="str">
        <f>IF(ENTRADA!AE14="","",ENTRADA!AE14)</f>
        <v/>
      </c>
      <c r="AP21" s="937" t="str">
        <f>IF(ENTRADA!AF14=0,"",ENTRADA!AF14)</f>
        <v/>
      </c>
      <c r="AQ21" s="937"/>
      <c r="AR21" s="937"/>
      <c r="AS21" s="937"/>
      <c r="AT21" s="937"/>
      <c r="AU21" s="528" t="str">
        <f>ORALIDADE!AU23</f>
        <v/>
      </c>
      <c r="AV21" s="529"/>
      <c r="AW21" s="528"/>
      <c r="AX21" s="84" t="str">
        <f t="shared" si="10"/>
        <v/>
      </c>
      <c r="AY21" s="529"/>
      <c r="AZ21" s="528" t="str">
        <f>LEITURA!AS21</f>
        <v/>
      </c>
      <c r="BA21" s="528" t="str">
        <f>LEITURA!AS21</f>
        <v/>
      </c>
      <c r="BB21" s="529"/>
      <c r="BC21" s="528"/>
      <c r="BD21" s="84" t="str">
        <f t="shared" si="11"/>
        <v/>
      </c>
      <c r="BE21" s="529"/>
      <c r="BF21" s="528" t="str">
        <f>'TG ED LIT'!AW21</f>
        <v/>
      </c>
      <c r="BG21" s="528" t="str">
        <f>EL2P!BH22</f>
        <v/>
      </c>
      <c r="BH21" s="529"/>
      <c r="BI21" s="528" t="str">
        <f>'TESTE 02'!Y22</f>
        <v/>
      </c>
      <c r="BJ21" s="528"/>
      <c r="BK21" s="84" t="str">
        <f t="shared" si="12"/>
        <v/>
      </c>
      <c r="BL21" s="528" t="str">
        <f>ESCRITA!AC21</f>
        <v/>
      </c>
      <c r="BM21" s="528" t="str">
        <f>'TESTE 02'!AV22</f>
        <v/>
      </c>
      <c r="BN21" s="528"/>
      <c r="BO21" s="690"/>
      <c r="BP21" s="673" t="str">
        <f t="shared" si="13"/>
        <v/>
      </c>
      <c r="BQ21" s="528" t="str">
        <f>GR2P!AU21</f>
        <v/>
      </c>
      <c r="BR21" s="528" t="str">
        <f>'TESTE 02'!AM22</f>
        <v/>
      </c>
      <c r="BS21" s="528"/>
      <c r="BT21" s="84" t="str">
        <f t="shared" si="14"/>
        <v/>
      </c>
      <c r="BU21" s="84">
        <f t="shared" si="15"/>
        <v>26</v>
      </c>
      <c r="BV21" s="674" t="str">
        <f t="shared" si="16"/>
        <v/>
      </c>
      <c r="BW21" s="674" t="str">
        <f t="shared" si="17"/>
        <v/>
      </c>
      <c r="BX21" s="413"/>
      <c r="BY21" s="480"/>
      <c r="BZ21" s="451"/>
      <c r="CA21" s="530"/>
      <c r="CB21" s="527" t="str">
        <f>IF(ENTRADA!AE14="","",ENTRADA!AE14)</f>
        <v/>
      </c>
      <c r="CC21" s="937" t="str">
        <f>IF(ENTRADA!AF14=0,"",ENTRADA!AF14)</f>
        <v/>
      </c>
      <c r="CD21" s="937"/>
      <c r="CE21" s="937"/>
      <c r="CF21" s="937"/>
      <c r="CG21" s="937"/>
      <c r="CH21" s="528" t="str">
        <f>ORALIDADE!BP23</f>
        <v/>
      </c>
      <c r="CI21" s="529"/>
      <c r="CJ21" s="528"/>
      <c r="CK21" s="84" t="str">
        <f t="shared" si="18"/>
        <v/>
      </c>
      <c r="CL21" s="529"/>
      <c r="CM21" s="528" t="str">
        <f>'TG LEITURA'!BV21</f>
        <v/>
      </c>
      <c r="CN21" s="528" t="str">
        <f>LEITURA!BM21</f>
        <v/>
      </c>
      <c r="CO21" s="529"/>
      <c r="CP21" s="528"/>
      <c r="CQ21" s="84" t="str">
        <f t="shared" si="19"/>
        <v/>
      </c>
      <c r="CR21" s="93"/>
      <c r="CS21" s="84" t="str">
        <f>'TG ED LIT'!BV21</f>
        <v/>
      </c>
      <c r="CT21" s="528" t="str">
        <f>EL3P!BH22</f>
        <v/>
      </c>
      <c r="CU21" s="93"/>
      <c r="CV21" s="528" t="str">
        <f>'TESTE 03'!Y22</f>
        <v/>
      </c>
      <c r="CW21" s="528"/>
      <c r="CX21" s="84" t="str">
        <f t="shared" si="20"/>
        <v/>
      </c>
      <c r="CY21" s="528" t="str">
        <f>ESCRITA!AO21</f>
        <v/>
      </c>
      <c r="CZ21" s="528" t="str">
        <f>'TESTE 03'!AV22</f>
        <v/>
      </c>
      <c r="DA21" s="529"/>
      <c r="DB21" s="528"/>
      <c r="DC21" s="84" t="str">
        <f t="shared" si="21"/>
        <v/>
      </c>
      <c r="DD21" s="528" t="str">
        <f>GR3P!AU21</f>
        <v/>
      </c>
      <c r="DE21" s="528" t="str">
        <f>'TESTE 03'!AM22</f>
        <v/>
      </c>
      <c r="DF21" s="528"/>
      <c r="DG21" s="84" t="str">
        <f t="shared" si="22"/>
        <v/>
      </c>
      <c r="DH21" s="84"/>
      <c r="DI21" s="400" t="str">
        <f t="shared" si="23"/>
        <v/>
      </c>
      <c r="DJ21" s="757" t="str">
        <f t="shared" si="24"/>
        <v/>
      </c>
      <c r="DK21" s="757" t="str">
        <f t="shared" si="25"/>
        <v/>
      </c>
      <c r="DL21" s="757" t="str">
        <f t="shared" si="26"/>
        <v/>
      </c>
      <c r="DM21" s="757" t="str">
        <f t="shared" si="27"/>
        <v/>
      </c>
      <c r="DN21" s="757" t="str">
        <f t="shared" si="28"/>
        <v/>
      </c>
      <c r="DO21" s="757" t="str">
        <f t="shared" si="29"/>
        <v/>
      </c>
      <c r="DP21" s="757" t="str">
        <f t="shared" si="30"/>
        <v/>
      </c>
      <c r="DQ21" s="757" t="str">
        <f t="shared" si="31"/>
        <v/>
      </c>
      <c r="DR21" s="757" t="str">
        <f t="shared" si="32"/>
        <v/>
      </c>
      <c r="DS21" s="757" t="str">
        <f t="shared" si="33"/>
        <v/>
      </c>
      <c r="DT21" s="757" t="str">
        <f t="shared" si="34"/>
        <v/>
      </c>
      <c r="DU21" s="757" t="str">
        <f t="shared" si="35"/>
        <v/>
      </c>
      <c r="DV21" s="757" t="str">
        <f t="shared" si="36"/>
        <v/>
      </c>
      <c r="DW21" s="757" t="str">
        <f t="shared" si="37"/>
        <v/>
      </c>
      <c r="DX21" s="757" t="str">
        <f t="shared" si="38"/>
        <v/>
      </c>
      <c r="DY21" s="757" t="str">
        <f t="shared" si="39"/>
        <v/>
      </c>
      <c r="DZ21" s="757" t="str">
        <f t="shared" si="40"/>
        <v/>
      </c>
      <c r="EA21" s="757"/>
      <c r="EB21" s="757" t="str">
        <f t="shared" si="41"/>
        <v/>
      </c>
      <c r="EC21" s="757" t="str">
        <f t="shared" si="42"/>
        <v/>
      </c>
      <c r="ED21" s="413"/>
      <c r="EE21" s="480"/>
      <c r="EF21" s="451"/>
      <c r="EG21" s="269"/>
      <c r="EH21" s="531"/>
      <c r="EI21" s="342" t="str">
        <f>PARAMETROS!B70</f>
        <v>2.</v>
      </c>
      <c r="EJ21" s="351" t="str">
        <f>PARAMETROS!C70</f>
        <v>Trabalho de grupo / pares</v>
      </c>
    </row>
    <row r="22" spans="1:141" ht="17.100000000000001" customHeight="1" x14ac:dyDescent="0.25">
      <c r="A22" s="198"/>
      <c r="B22" s="533" t="str">
        <f>IF(ENTRADA!AE15="","",ENTRADA!AE15)</f>
        <v/>
      </c>
      <c r="C22" s="938" t="str">
        <f>IF(ENTRADA!AF15=0,"",ENTRADA!AF15)</f>
        <v/>
      </c>
      <c r="D22" s="938"/>
      <c r="E22" s="938"/>
      <c r="F22" s="938"/>
      <c r="G22" s="938"/>
      <c r="H22" s="535" t="str">
        <f>ORALIDADE!Z24</f>
        <v/>
      </c>
      <c r="I22" s="536"/>
      <c r="J22" s="535"/>
      <c r="K22" s="87" t="str">
        <f t="shared" si="5"/>
        <v/>
      </c>
      <c r="L22" s="536"/>
      <c r="M22" s="535" t="str">
        <f>LEITURA!Y22</f>
        <v/>
      </c>
      <c r="N22" s="535" t="str">
        <f>LEITURA!Y22</f>
        <v/>
      </c>
      <c r="O22" s="536"/>
      <c r="P22" s="535"/>
      <c r="Q22" s="87" t="str">
        <f t="shared" si="43"/>
        <v/>
      </c>
      <c r="R22" s="536"/>
      <c r="S22" s="535" t="str">
        <f>'TG ED LIT'!X22</f>
        <v/>
      </c>
      <c r="T22" s="535" t="str">
        <f>EL1P!BH23</f>
        <v/>
      </c>
      <c r="U22" s="536"/>
      <c r="V22" s="535" t="str">
        <f>'TESTE 01'!AX23</f>
        <v/>
      </c>
      <c r="W22" s="535"/>
      <c r="X22" s="87" t="str">
        <f t="shared" si="44"/>
        <v/>
      </c>
      <c r="Y22" s="535" t="str">
        <f>ESCRITA!Q22</f>
        <v/>
      </c>
      <c r="Z22" s="535" t="str">
        <f>'TESTE 01'!AV23</f>
        <v/>
      </c>
      <c r="AA22" s="536"/>
      <c r="AB22" s="536"/>
      <c r="AC22" s="87" t="str">
        <f t="shared" si="45"/>
        <v/>
      </c>
      <c r="AD22" s="534" t="str">
        <f>GR1P!AU22</f>
        <v/>
      </c>
      <c r="AE22" s="534" t="str">
        <f>'TESTE 01'!AM23</f>
        <v/>
      </c>
      <c r="AF22" s="534"/>
      <c r="AG22" s="87" t="str">
        <f t="shared" si="6"/>
        <v/>
      </c>
      <c r="AH22" s="751">
        <f t="shared" si="7"/>
        <v>26</v>
      </c>
      <c r="AI22" s="401" t="str">
        <f t="shared" si="8"/>
        <v/>
      </c>
      <c r="AJ22" s="415" t="str">
        <f t="shared" si="9"/>
        <v/>
      </c>
      <c r="AK22" s="416"/>
      <c r="AL22" s="481"/>
      <c r="AM22" s="417"/>
      <c r="AN22" s="530"/>
      <c r="AO22" s="533" t="str">
        <f>IF(ENTRADA!AE15="","",ENTRADA!AE15)</f>
        <v/>
      </c>
      <c r="AP22" s="938" t="str">
        <f>IF(ENTRADA!AF15=0,"",ENTRADA!AF15)</f>
        <v/>
      </c>
      <c r="AQ22" s="938"/>
      <c r="AR22" s="938"/>
      <c r="AS22" s="938"/>
      <c r="AT22" s="938"/>
      <c r="AU22" s="535" t="str">
        <f>ORALIDADE!AU24</f>
        <v/>
      </c>
      <c r="AV22" s="536"/>
      <c r="AW22" s="535"/>
      <c r="AX22" s="87" t="str">
        <f t="shared" si="10"/>
        <v/>
      </c>
      <c r="AY22" s="536"/>
      <c r="AZ22" s="535" t="str">
        <f>LEITURA!AS22</f>
        <v/>
      </c>
      <c r="BA22" s="535" t="str">
        <f>LEITURA!AS22</f>
        <v/>
      </c>
      <c r="BB22" s="536"/>
      <c r="BC22" s="535"/>
      <c r="BD22" s="87" t="str">
        <f t="shared" si="11"/>
        <v/>
      </c>
      <c r="BE22" s="536"/>
      <c r="BF22" s="535" t="str">
        <f>'TG ED LIT'!AW22</f>
        <v/>
      </c>
      <c r="BG22" s="535" t="str">
        <f>EL2P!BH23</f>
        <v/>
      </c>
      <c r="BH22" s="536"/>
      <c r="BI22" s="535" t="str">
        <f>'TESTE 02'!Y23</f>
        <v/>
      </c>
      <c r="BJ22" s="535"/>
      <c r="BK22" s="87" t="str">
        <f t="shared" si="12"/>
        <v/>
      </c>
      <c r="BL22" s="535" t="str">
        <f>ESCRITA!AC22</f>
        <v/>
      </c>
      <c r="BM22" s="535" t="str">
        <f>'TESTE 02'!AV23</f>
        <v/>
      </c>
      <c r="BN22" s="535"/>
      <c r="BO22" s="691"/>
      <c r="BP22" s="675" t="str">
        <f t="shared" si="13"/>
        <v/>
      </c>
      <c r="BQ22" s="534" t="str">
        <f>GR2P!AU22</f>
        <v/>
      </c>
      <c r="BR22" s="534" t="str">
        <f>'TESTE 02'!AM23</f>
        <v/>
      </c>
      <c r="BS22" s="534"/>
      <c r="BT22" s="87" t="str">
        <f t="shared" si="14"/>
        <v/>
      </c>
      <c r="BU22" s="753">
        <f t="shared" si="15"/>
        <v>26</v>
      </c>
      <c r="BV22" s="676" t="str">
        <f t="shared" si="16"/>
        <v/>
      </c>
      <c r="BW22" s="676" t="str">
        <f t="shared" si="17"/>
        <v/>
      </c>
      <c r="BX22" s="416"/>
      <c r="BY22" s="481"/>
      <c r="BZ22" s="452"/>
      <c r="CA22" s="530"/>
      <c r="CB22" s="533" t="str">
        <f>IF(ENTRADA!AE15="","",ENTRADA!AE15)</f>
        <v/>
      </c>
      <c r="CC22" s="938" t="str">
        <f>IF(ENTRADA!AF15=0,"",ENTRADA!AF15)</f>
        <v/>
      </c>
      <c r="CD22" s="938"/>
      <c r="CE22" s="938"/>
      <c r="CF22" s="938"/>
      <c r="CG22" s="938"/>
      <c r="CH22" s="535" t="str">
        <f>ORALIDADE!BP24</f>
        <v/>
      </c>
      <c r="CI22" s="536"/>
      <c r="CJ22" s="535"/>
      <c r="CK22" s="87" t="str">
        <f t="shared" si="18"/>
        <v/>
      </c>
      <c r="CL22" s="536"/>
      <c r="CM22" s="535" t="str">
        <f>'TG LEITURA'!BV22</f>
        <v/>
      </c>
      <c r="CN22" s="535" t="str">
        <f>LEITURA!BM22</f>
        <v/>
      </c>
      <c r="CO22" s="536"/>
      <c r="CP22" s="535"/>
      <c r="CQ22" s="87" t="str">
        <f t="shared" si="19"/>
        <v/>
      </c>
      <c r="CR22" s="95"/>
      <c r="CS22" s="87" t="str">
        <f>'TG ED LIT'!BV22</f>
        <v/>
      </c>
      <c r="CT22" s="535" t="str">
        <f>EL3P!BH23</f>
        <v/>
      </c>
      <c r="CU22" s="95"/>
      <c r="CV22" s="535" t="str">
        <f>'TESTE 03'!Y23</f>
        <v/>
      </c>
      <c r="CW22" s="535"/>
      <c r="CX22" s="87" t="str">
        <f t="shared" si="20"/>
        <v/>
      </c>
      <c r="CY22" s="535" t="str">
        <f>ESCRITA!AO22</f>
        <v/>
      </c>
      <c r="CZ22" s="535" t="str">
        <f>'TESTE 03'!AV23</f>
        <v/>
      </c>
      <c r="DA22" s="536"/>
      <c r="DB22" s="535"/>
      <c r="DC22" s="87" t="str">
        <f t="shared" si="21"/>
        <v/>
      </c>
      <c r="DD22" s="534" t="str">
        <f>GR3P!AU22</f>
        <v/>
      </c>
      <c r="DE22" s="534" t="str">
        <f>'TESTE 03'!AM23</f>
        <v/>
      </c>
      <c r="DF22" s="534"/>
      <c r="DG22" s="87" t="str">
        <f t="shared" si="22"/>
        <v/>
      </c>
      <c r="DH22" s="753"/>
      <c r="DI22" s="401" t="str">
        <f t="shared" si="23"/>
        <v/>
      </c>
      <c r="DJ22" s="758" t="str">
        <f t="shared" si="24"/>
        <v/>
      </c>
      <c r="DK22" s="758" t="str">
        <f t="shared" si="25"/>
        <v/>
      </c>
      <c r="DL22" s="758" t="str">
        <f t="shared" si="26"/>
        <v/>
      </c>
      <c r="DM22" s="758" t="str">
        <f t="shared" si="27"/>
        <v/>
      </c>
      <c r="DN22" s="758" t="str">
        <f t="shared" si="28"/>
        <v/>
      </c>
      <c r="DO22" s="758" t="str">
        <f t="shared" si="29"/>
        <v/>
      </c>
      <c r="DP22" s="758" t="str">
        <f t="shared" si="30"/>
        <v/>
      </c>
      <c r="DQ22" s="758" t="str">
        <f t="shared" si="31"/>
        <v/>
      </c>
      <c r="DR22" s="758" t="str">
        <f t="shared" si="32"/>
        <v/>
      </c>
      <c r="DS22" s="758" t="str">
        <f t="shared" si="33"/>
        <v/>
      </c>
      <c r="DT22" s="758" t="str">
        <f t="shared" si="34"/>
        <v/>
      </c>
      <c r="DU22" s="758" t="str">
        <f t="shared" si="35"/>
        <v/>
      </c>
      <c r="DV22" s="758" t="str">
        <f t="shared" si="36"/>
        <v/>
      </c>
      <c r="DW22" s="758" t="str">
        <f t="shared" si="37"/>
        <v/>
      </c>
      <c r="DX22" s="758" t="str">
        <f t="shared" si="38"/>
        <v/>
      </c>
      <c r="DY22" s="758" t="str">
        <f t="shared" si="39"/>
        <v/>
      </c>
      <c r="DZ22" s="758" t="str">
        <f t="shared" si="40"/>
        <v/>
      </c>
      <c r="EA22" s="758"/>
      <c r="EB22" s="759" t="str">
        <f t="shared" si="41"/>
        <v/>
      </c>
      <c r="EC22" s="759" t="str">
        <f t="shared" si="42"/>
        <v/>
      </c>
      <c r="ED22" s="416"/>
      <c r="EE22" s="481"/>
      <c r="EF22" s="452"/>
      <c r="EG22" s="269"/>
      <c r="EH22" s="531"/>
      <c r="EI22" s="342" t="str">
        <f>PARAMETROS!B71</f>
        <v>3.</v>
      </c>
      <c r="EJ22" s="351" t="str">
        <f>PARAMETROS!C71</f>
        <v>Fichas de avaliação</v>
      </c>
      <c r="EK22" s="538"/>
    </row>
    <row r="23" spans="1:141" ht="17.100000000000001" customHeight="1" x14ac:dyDescent="0.25">
      <c r="A23" s="198"/>
      <c r="B23" s="527" t="str">
        <f>IF(ENTRADA!AE16="","",ENTRADA!AE16)</f>
        <v/>
      </c>
      <c r="C23" s="937" t="str">
        <f>IF(ENTRADA!AF16=0,"",ENTRADA!AF16)</f>
        <v/>
      </c>
      <c r="D23" s="937"/>
      <c r="E23" s="937"/>
      <c r="F23" s="937"/>
      <c r="G23" s="937"/>
      <c r="H23" s="528" t="str">
        <f>ORALIDADE!Z25</f>
        <v/>
      </c>
      <c r="I23" s="529"/>
      <c r="J23" s="528"/>
      <c r="K23" s="84" t="str">
        <f t="shared" si="5"/>
        <v/>
      </c>
      <c r="L23" s="529"/>
      <c r="M23" s="528" t="str">
        <f>LEITURA!Y23</f>
        <v/>
      </c>
      <c r="N23" s="528" t="str">
        <f>LEITURA!Y23</f>
        <v/>
      </c>
      <c r="O23" s="529"/>
      <c r="P23" s="528"/>
      <c r="Q23" s="84" t="str">
        <f t="shared" si="43"/>
        <v/>
      </c>
      <c r="R23" s="529"/>
      <c r="S23" s="528" t="str">
        <f>'TG ED LIT'!X23</f>
        <v/>
      </c>
      <c r="T23" s="528" t="str">
        <f>EL1P!BH24</f>
        <v/>
      </c>
      <c r="U23" s="529"/>
      <c r="V23" s="528" t="str">
        <f>'TESTE 01'!AX24</f>
        <v/>
      </c>
      <c r="W23" s="528"/>
      <c r="X23" s="84" t="str">
        <f t="shared" si="44"/>
        <v/>
      </c>
      <c r="Y23" s="528" t="str">
        <f>ESCRITA!Q23</f>
        <v/>
      </c>
      <c r="Z23" s="528" t="str">
        <f>'TESTE 01'!AV24</f>
        <v/>
      </c>
      <c r="AA23" s="529"/>
      <c r="AB23" s="529"/>
      <c r="AC23" s="84" t="str">
        <f t="shared" si="45"/>
        <v/>
      </c>
      <c r="AD23" s="528" t="str">
        <f>GR1P!AU23</f>
        <v/>
      </c>
      <c r="AE23" s="528" t="str">
        <f>'TESTE 01'!AM24</f>
        <v/>
      </c>
      <c r="AF23" s="528"/>
      <c r="AG23" s="84" t="str">
        <f t="shared" si="6"/>
        <v/>
      </c>
      <c r="AH23" s="528">
        <f t="shared" si="7"/>
        <v>26</v>
      </c>
      <c r="AI23" s="400" t="str">
        <f t="shared" si="8"/>
        <v/>
      </c>
      <c r="AJ23" s="412" t="str">
        <f t="shared" si="9"/>
        <v/>
      </c>
      <c r="AK23" s="413"/>
      <c r="AL23" s="480"/>
      <c r="AM23" s="414"/>
      <c r="AN23" s="530"/>
      <c r="AO23" s="527" t="str">
        <f>IF(ENTRADA!AE16="","",ENTRADA!AE16)</f>
        <v/>
      </c>
      <c r="AP23" s="937" t="str">
        <f>IF(ENTRADA!AF16=0,"",ENTRADA!AF16)</f>
        <v/>
      </c>
      <c r="AQ23" s="937"/>
      <c r="AR23" s="937"/>
      <c r="AS23" s="937"/>
      <c r="AT23" s="937"/>
      <c r="AU23" s="528" t="str">
        <f>ORALIDADE!AU25</f>
        <v/>
      </c>
      <c r="AV23" s="529"/>
      <c r="AW23" s="528"/>
      <c r="AX23" s="84" t="str">
        <f t="shared" si="10"/>
        <v/>
      </c>
      <c r="AY23" s="529"/>
      <c r="AZ23" s="528" t="str">
        <f>LEITURA!AS23</f>
        <v/>
      </c>
      <c r="BA23" s="528" t="str">
        <f>LEITURA!AS23</f>
        <v/>
      </c>
      <c r="BB23" s="529"/>
      <c r="BC23" s="528"/>
      <c r="BD23" s="84" t="str">
        <f t="shared" si="11"/>
        <v/>
      </c>
      <c r="BE23" s="529"/>
      <c r="BF23" s="528" t="str">
        <f>'TG ED LIT'!AW23</f>
        <v/>
      </c>
      <c r="BG23" s="528" t="str">
        <f>EL2P!BH24</f>
        <v/>
      </c>
      <c r="BH23" s="529"/>
      <c r="BI23" s="528" t="str">
        <f>'TESTE 02'!Y24</f>
        <v/>
      </c>
      <c r="BJ23" s="528"/>
      <c r="BK23" s="84" t="str">
        <f t="shared" si="12"/>
        <v/>
      </c>
      <c r="BL23" s="528" t="str">
        <f>ESCRITA!AC23</f>
        <v/>
      </c>
      <c r="BM23" s="528" t="str">
        <f>'TESTE 02'!AV24</f>
        <v/>
      </c>
      <c r="BN23" s="528"/>
      <c r="BO23" s="690"/>
      <c r="BP23" s="673" t="str">
        <f t="shared" si="13"/>
        <v/>
      </c>
      <c r="BQ23" s="528" t="str">
        <f>GR2P!AU23</f>
        <v/>
      </c>
      <c r="BR23" s="528" t="str">
        <f>'TESTE 02'!AM24</f>
        <v/>
      </c>
      <c r="BS23" s="528"/>
      <c r="BT23" s="84" t="str">
        <f t="shared" si="14"/>
        <v/>
      </c>
      <c r="BU23" s="84">
        <f t="shared" si="15"/>
        <v>26</v>
      </c>
      <c r="BV23" s="674" t="str">
        <f t="shared" si="16"/>
        <v/>
      </c>
      <c r="BW23" s="674" t="str">
        <f t="shared" si="17"/>
        <v/>
      </c>
      <c r="BX23" s="413"/>
      <c r="BY23" s="480"/>
      <c r="BZ23" s="451"/>
      <c r="CA23" s="530"/>
      <c r="CB23" s="527" t="str">
        <f>IF(ENTRADA!AE16="","",ENTRADA!AE16)</f>
        <v/>
      </c>
      <c r="CC23" s="937" t="str">
        <f>IF(ENTRADA!AF16=0,"",ENTRADA!AF16)</f>
        <v/>
      </c>
      <c r="CD23" s="937"/>
      <c r="CE23" s="937"/>
      <c r="CF23" s="937"/>
      <c r="CG23" s="937"/>
      <c r="CH23" s="528" t="str">
        <f>ORALIDADE!BP25</f>
        <v/>
      </c>
      <c r="CI23" s="529"/>
      <c r="CJ23" s="528"/>
      <c r="CK23" s="84" t="str">
        <f t="shared" si="18"/>
        <v/>
      </c>
      <c r="CL23" s="529"/>
      <c r="CM23" s="528" t="str">
        <f>'TG LEITURA'!BV23</f>
        <v/>
      </c>
      <c r="CN23" s="528" t="str">
        <f>LEITURA!BM23</f>
        <v/>
      </c>
      <c r="CO23" s="529"/>
      <c r="CP23" s="528"/>
      <c r="CQ23" s="84" t="str">
        <f t="shared" si="19"/>
        <v/>
      </c>
      <c r="CR23" s="93"/>
      <c r="CS23" s="84" t="str">
        <f>'TG ED LIT'!BV23</f>
        <v/>
      </c>
      <c r="CT23" s="528" t="str">
        <f>EL3P!BH24</f>
        <v/>
      </c>
      <c r="CU23" s="93"/>
      <c r="CV23" s="528" t="str">
        <f>'TESTE 03'!Y24</f>
        <v/>
      </c>
      <c r="CW23" s="528"/>
      <c r="CX23" s="84" t="str">
        <f t="shared" si="20"/>
        <v/>
      </c>
      <c r="CY23" s="528" t="str">
        <f>ESCRITA!AO23</f>
        <v/>
      </c>
      <c r="CZ23" s="528" t="str">
        <f>'TESTE 03'!AV24</f>
        <v/>
      </c>
      <c r="DA23" s="529"/>
      <c r="DB23" s="528"/>
      <c r="DC23" s="84" t="str">
        <f t="shared" si="21"/>
        <v/>
      </c>
      <c r="DD23" s="528" t="str">
        <f>GR3P!AU23</f>
        <v/>
      </c>
      <c r="DE23" s="528" t="str">
        <f>'TESTE 03'!AM24</f>
        <v/>
      </c>
      <c r="DF23" s="528"/>
      <c r="DG23" s="84" t="str">
        <f t="shared" si="22"/>
        <v/>
      </c>
      <c r="DH23" s="84"/>
      <c r="DI23" s="400" t="str">
        <f t="shared" si="23"/>
        <v/>
      </c>
      <c r="DJ23" s="757" t="str">
        <f t="shared" si="24"/>
        <v/>
      </c>
      <c r="DK23" s="757" t="str">
        <f t="shared" si="25"/>
        <v/>
      </c>
      <c r="DL23" s="757" t="str">
        <f t="shared" si="26"/>
        <v/>
      </c>
      <c r="DM23" s="757" t="str">
        <f t="shared" si="27"/>
        <v/>
      </c>
      <c r="DN23" s="757" t="str">
        <f t="shared" si="28"/>
        <v/>
      </c>
      <c r="DO23" s="757" t="str">
        <f t="shared" si="29"/>
        <v/>
      </c>
      <c r="DP23" s="757" t="str">
        <f t="shared" si="30"/>
        <v/>
      </c>
      <c r="DQ23" s="757" t="str">
        <f t="shared" si="31"/>
        <v/>
      </c>
      <c r="DR23" s="757" t="str">
        <f t="shared" si="32"/>
        <v/>
      </c>
      <c r="DS23" s="757" t="str">
        <f t="shared" si="33"/>
        <v/>
      </c>
      <c r="DT23" s="757" t="str">
        <f t="shared" si="34"/>
        <v/>
      </c>
      <c r="DU23" s="757" t="str">
        <f t="shared" si="35"/>
        <v/>
      </c>
      <c r="DV23" s="757" t="str">
        <f t="shared" si="36"/>
        <v/>
      </c>
      <c r="DW23" s="757" t="str">
        <f t="shared" si="37"/>
        <v/>
      </c>
      <c r="DX23" s="757" t="str">
        <f t="shared" si="38"/>
        <v/>
      </c>
      <c r="DY23" s="757" t="str">
        <f t="shared" si="39"/>
        <v/>
      </c>
      <c r="DZ23" s="757" t="str">
        <f t="shared" si="40"/>
        <v/>
      </c>
      <c r="EA23" s="757"/>
      <c r="EB23" s="757" t="str">
        <f t="shared" si="41"/>
        <v/>
      </c>
      <c r="EC23" s="757" t="str">
        <f t="shared" si="42"/>
        <v/>
      </c>
      <c r="ED23" s="413"/>
      <c r="EE23" s="480"/>
      <c r="EF23" s="451"/>
      <c r="EG23" s="269"/>
      <c r="EH23" s="531"/>
      <c r="EI23" s="342" t="str">
        <f>PARAMETROS!B72</f>
        <v>4.</v>
      </c>
      <c r="EJ23" s="351" t="str">
        <f>PARAMETROS!C72</f>
        <v>Domínios de Autonomia Curricular</v>
      </c>
      <c r="EK23" s="538"/>
    </row>
    <row r="24" spans="1:141" ht="17.100000000000001" customHeight="1" x14ac:dyDescent="0.25">
      <c r="A24" s="198"/>
      <c r="B24" s="533" t="str">
        <f>IF(ENTRADA!AE17="","",ENTRADA!AE17)</f>
        <v/>
      </c>
      <c r="C24" s="938" t="str">
        <f>IF(ENTRADA!AF17=0,"",ENTRADA!AF17)</f>
        <v/>
      </c>
      <c r="D24" s="938"/>
      <c r="E24" s="938"/>
      <c r="F24" s="938"/>
      <c r="G24" s="938"/>
      <c r="H24" s="535" t="str">
        <f>ORALIDADE!Z26</f>
        <v/>
      </c>
      <c r="I24" s="536"/>
      <c r="J24" s="535"/>
      <c r="K24" s="87" t="str">
        <f t="shared" si="5"/>
        <v/>
      </c>
      <c r="L24" s="536"/>
      <c r="M24" s="535" t="str">
        <f>LEITURA!Y24</f>
        <v/>
      </c>
      <c r="N24" s="535" t="str">
        <f>LEITURA!Y24</f>
        <v/>
      </c>
      <c r="O24" s="536"/>
      <c r="P24" s="535"/>
      <c r="Q24" s="87" t="str">
        <f t="shared" si="43"/>
        <v/>
      </c>
      <c r="R24" s="536"/>
      <c r="S24" s="535" t="str">
        <f>'TG ED LIT'!X24</f>
        <v/>
      </c>
      <c r="T24" s="535" t="str">
        <f>EL1P!BH25</f>
        <v/>
      </c>
      <c r="U24" s="536"/>
      <c r="V24" s="535" t="str">
        <f>'TESTE 01'!AX25</f>
        <v/>
      </c>
      <c r="W24" s="535"/>
      <c r="X24" s="87" t="str">
        <f t="shared" si="44"/>
        <v/>
      </c>
      <c r="Y24" s="535" t="str">
        <f>ESCRITA!Q24</f>
        <v/>
      </c>
      <c r="Z24" s="535" t="str">
        <f>'TESTE 01'!AV25</f>
        <v/>
      </c>
      <c r="AA24" s="536"/>
      <c r="AB24" s="536"/>
      <c r="AC24" s="87" t="str">
        <f t="shared" si="45"/>
        <v/>
      </c>
      <c r="AD24" s="534" t="str">
        <f>GR1P!AU24</f>
        <v/>
      </c>
      <c r="AE24" s="534" t="str">
        <f>'TESTE 01'!AM25</f>
        <v/>
      </c>
      <c r="AF24" s="534"/>
      <c r="AG24" s="87" t="str">
        <f t="shared" si="6"/>
        <v/>
      </c>
      <c r="AH24" s="751">
        <f t="shared" si="7"/>
        <v>26</v>
      </c>
      <c r="AI24" s="401" t="str">
        <f t="shared" si="8"/>
        <v/>
      </c>
      <c r="AJ24" s="415" t="str">
        <f t="shared" si="9"/>
        <v/>
      </c>
      <c r="AK24" s="416"/>
      <c r="AL24" s="481"/>
      <c r="AM24" s="417"/>
      <c r="AN24" s="530"/>
      <c r="AO24" s="533" t="str">
        <f>IF(ENTRADA!AE17="","",ENTRADA!AE17)</f>
        <v/>
      </c>
      <c r="AP24" s="938" t="str">
        <f>IF(ENTRADA!AF17=0,"",ENTRADA!AF17)</f>
        <v/>
      </c>
      <c r="AQ24" s="938"/>
      <c r="AR24" s="938"/>
      <c r="AS24" s="938"/>
      <c r="AT24" s="938"/>
      <c r="AU24" s="535" t="str">
        <f>ORALIDADE!AU26</f>
        <v/>
      </c>
      <c r="AV24" s="536"/>
      <c r="AW24" s="535"/>
      <c r="AX24" s="87" t="str">
        <f t="shared" si="10"/>
        <v/>
      </c>
      <c r="AY24" s="536"/>
      <c r="AZ24" s="535" t="str">
        <f>LEITURA!AS24</f>
        <v/>
      </c>
      <c r="BA24" s="535" t="str">
        <f>LEITURA!AS24</f>
        <v/>
      </c>
      <c r="BB24" s="536"/>
      <c r="BC24" s="535"/>
      <c r="BD24" s="87" t="str">
        <f t="shared" si="11"/>
        <v/>
      </c>
      <c r="BE24" s="536"/>
      <c r="BF24" s="535" t="str">
        <f>'TG ED LIT'!AW24</f>
        <v/>
      </c>
      <c r="BG24" s="535" t="str">
        <f>EL2P!BH25</f>
        <v/>
      </c>
      <c r="BH24" s="536"/>
      <c r="BI24" s="535" t="str">
        <f>'TESTE 02'!Y25</f>
        <v/>
      </c>
      <c r="BJ24" s="535"/>
      <c r="BK24" s="87" t="str">
        <f t="shared" si="12"/>
        <v/>
      </c>
      <c r="BL24" s="535" t="str">
        <f>ESCRITA!AC24</f>
        <v/>
      </c>
      <c r="BM24" s="535" t="str">
        <f>'TESTE 02'!AV25</f>
        <v/>
      </c>
      <c r="BN24" s="535"/>
      <c r="BO24" s="691"/>
      <c r="BP24" s="675" t="str">
        <f t="shared" si="13"/>
        <v/>
      </c>
      <c r="BQ24" s="534" t="str">
        <f>GR2P!AU24</f>
        <v/>
      </c>
      <c r="BR24" s="534" t="str">
        <f>'TESTE 02'!AM25</f>
        <v/>
      </c>
      <c r="BS24" s="534"/>
      <c r="BT24" s="87" t="str">
        <f t="shared" si="14"/>
        <v/>
      </c>
      <c r="BU24" s="753">
        <f t="shared" si="15"/>
        <v>26</v>
      </c>
      <c r="BV24" s="676" t="str">
        <f t="shared" si="16"/>
        <v/>
      </c>
      <c r="BW24" s="676" t="str">
        <f t="shared" si="17"/>
        <v/>
      </c>
      <c r="BX24" s="416"/>
      <c r="BY24" s="481"/>
      <c r="BZ24" s="452"/>
      <c r="CA24" s="530"/>
      <c r="CB24" s="533" t="str">
        <f>IF(ENTRADA!AE17="","",ENTRADA!AE17)</f>
        <v/>
      </c>
      <c r="CC24" s="938" t="str">
        <f>IF(ENTRADA!AF17=0,"",ENTRADA!AF17)</f>
        <v/>
      </c>
      <c r="CD24" s="938"/>
      <c r="CE24" s="938"/>
      <c r="CF24" s="938"/>
      <c r="CG24" s="938"/>
      <c r="CH24" s="535" t="str">
        <f>ORALIDADE!BP26</f>
        <v/>
      </c>
      <c r="CI24" s="536"/>
      <c r="CJ24" s="535"/>
      <c r="CK24" s="87" t="str">
        <f t="shared" si="18"/>
        <v/>
      </c>
      <c r="CL24" s="536"/>
      <c r="CM24" s="535" t="str">
        <f>'TG LEITURA'!BV24</f>
        <v/>
      </c>
      <c r="CN24" s="535" t="str">
        <f>LEITURA!BM24</f>
        <v/>
      </c>
      <c r="CO24" s="536"/>
      <c r="CP24" s="535"/>
      <c r="CQ24" s="87" t="str">
        <f t="shared" si="19"/>
        <v/>
      </c>
      <c r="CR24" s="95"/>
      <c r="CS24" s="87" t="str">
        <f>'TG ED LIT'!BV24</f>
        <v/>
      </c>
      <c r="CT24" s="535" t="str">
        <f>EL3P!BH25</f>
        <v/>
      </c>
      <c r="CU24" s="95"/>
      <c r="CV24" s="535" t="str">
        <f>'TESTE 03'!Y25</f>
        <v/>
      </c>
      <c r="CW24" s="535"/>
      <c r="CX24" s="87" t="str">
        <f t="shared" si="20"/>
        <v/>
      </c>
      <c r="CY24" s="535" t="str">
        <f>ESCRITA!AO24</f>
        <v/>
      </c>
      <c r="CZ24" s="535" t="str">
        <f>'TESTE 03'!AV25</f>
        <v/>
      </c>
      <c r="DA24" s="536"/>
      <c r="DB24" s="535"/>
      <c r="DC24" s="87" t="str">
        <f t="shared" si="21"/>
        <v/>
      </c>
      <c r="DD24" s="534" t="str">
        <f>GR3P!AU24</f>
        <v/>
      </c>
      <c r="DE24" s="534" t="str">
        <f>'TESTE 03'!AM25</f>
        <v/>
      </c>
      <c r="DF24" s="534"/>
      <c r="DG24" s="87" t="str">
        <f t="shared" si="22"/>
        <v/>
      </c>
      <c r="DH24" s="753"/>
      <c r="DI24" s="401" t="str">
        <f t="shared" si="23"/>
        <v/>
      </c>
      <c r="DJ24" s="758" t="str">
        <f t="shared" si="24"/>
        <v/>
      </c>
      <c r="DK24" s="758" t="str">
        <f t="shared" si="25"/>
        <v/>
      </c>
      <c r="DL24" s="758" t="str">
        <f t="shared" si="26"/>
        <v/>
      </c>
      <c r="DM24" s="758" t="str">
        <f t="shared" si="27"/>
        <v/>
      </c>
      <c r="DN24" s="758" t="str">
        <f t="shared" si="28"/>
        <v/>
      </c>
      <c r="DO24" s="758" t="str">
        <f t="shared" si="29"/>
        <v/>
      </c>
      <c r="DP24" s="758" t="str">
        <f t="shared" si="30"/>
        <v/>
      </c>
      <c r="DQ24" s="758" t="str">
        <f t="shared" si="31"/>
        <v/>
      </c>
      <c r="DR24" s="758" t="str">
        <f t="shared" si="32"/>
        <v/>
      </c>
      <c r="DS24" s="758" t="str">
        <f t="shared" si="33"/>
        <v/>
      </c>
      <c r="DT24" s="758" t="str">
        <f t="shared" si="34"/>
        <v/>
      </c>
      <c r="DU24" s="758" t="str">
        <f t="shared" si="35"/>
        <v/>
      </c>
      <c r="DV24" s="758" t="str">
        <f t="shared" si="36"/>
        <v/>
      </c>
      <c r="DW24" s="758" t="str">
        <f t="shared" si="37"/>
        <v/>
      </c>
      <c r="DX24" s="758" t="str">
        <f t="shared" si="38"/>
        <v/>
      </c>
      <c r="DY24" s="758" t="str">
        <f t="shared" si="39"/>
        <v/>
      </c>
      <c r="DZ24" s="758" t="str">
        <f t="shared" si="40"/>
        <v/>
      </c>
      <c r="EA24" s="758"/>
      <c r="EB24" s="759" t="str">
        <f t="shared" si="41"/>
        <v/>
      </c>
      <c r="EC24" s="759" t="str">
        <f t="shared" si="42"/>
        <v/>
      </c>
      <c r="ED24" s="416"/>
      <c r="EE24" s="481"/>
      <c r="EF24" s="452"/>
      <c r="EG24" s="269"/>
      <c r="EH24" s="531"/>
      <c r="EI24" s="342">
        <f>PARAMETROS!B73</f>
        <v>0</v>
      </c>
      <c r="EJ24" s="351">
        <f>PARAMETROS!C73</f>
        <v>0</v>
      </c>
    </row>
    <row r="25" spans="1:141" ht="17.100000000000001" customHeight="1" x14ac:dyDescent="0.25">
      <c r="A25" s="198"/>
      <c r="B25" s="527" t="str">
        <f>IF(ENTRADA!AE18="","",ENTRADA!AE18)</f>
        <v/>
      </c>
      <c r="C25" s="937" t="str">
        <f>IF(ENTRADA!AF18=0,"",ENTRADA!AF18)</f>
        <v/>
      </c>
      <c r="D25" s="937"/>
      <c r="E25" s="937"/>
      <c r="F25" s="937"/>
      <c r="G25" s="937"/>
      <c r="H25" s="528" t="str">
        <f>ORALIDADE!Z27</f>
        <v/>
      </c>
      <c r="I25" s="529"/>
      <c r="J25" s="528"/>
      <c r="K25" s="84" t="str">
        <f t="shared" si="5"/>
        <v/>
      </c>
      <c r="L25" s="529"/>
      <c r="M25" s="528" t="str">
        <f>LEITURA!Y25</f>
        <v/>
      </c>
      <c r="N25" s="528" t="str">
        <f>LEITURA!Y25</f>
        <v/>
      </c>
      <c r="O25" s="529"/>
      <c r="P25" s="528"/>
      <c r="Q25" s="84" t="str">
        <f t="shared" si="43"/>
        <v/>
      </c>
      <c r="R25" s="529"/>
      <c r="S25" s="528" t="str">
        <f>'TG ED LIT'!X25</f>
        <v/>
      </c>
      <c r="T25" s="528" t="str">
        <f>EL1P!BH26</f>
        <v/>
      </c>
      <c r="U25" s="529"/>
      <c r="V25" s="528" t="str">
        <f>'TESTE 01'!AX26</f>
        <v/>
      </c>
      <c r="W25" s="528"/>
      <c r="X25" s="84" t="str">
        <f t="shared" si="44"/>
        <v/>
      </c>
      <c r="Y25" s="528" t="str">
        <f>ESCRITA!Q25</f>
        <v/>
      </c>
      <c r="Z25" s="528" t="str">
        <f>'TESTE 01'!AV26</f>
        <v/>
      </c>
      <c r="AA25" s="529"/>
      <c r="AB25" s="529"/>
      <c r="AC25" s="84" t="str">
        <f t="shared" si="45"/>
        <v/>
      </c>
      <c r="AD25" s="528" t="str">
        <f>GR1P!AU25</f>
        <v/>
      </c>
      <c r="AE25" s="528" t="str">
        <f>'TESTE 01'!AM26</f>
        <v/>
      </c>
      <c r="AF25" s="528"/>
      <c r="AG25" s="84" t="str">
        <f t="shared" si="6"/>
        <v/>
      </c>
      <c r="AH25" s="528">
        <f t="shared" si="7"/>
        <v>26</v>
      </c>
      <c r="AI25" s="400" t="str">
        <f t="shared" si="8"/>
        <v/>
      </c>
      <c r="AJ25" s="412" t="str">
        <f t="shared" si="9"/>
        <v/>
      </c>
      <c r="AK25" s="413"/>
      <c r="AL25" s="480"/>
      <c r="AM25" s="414"/>
      <c r="AN25" s="530"/>
      <c r="AO25" s="527" t="str">
        <f>IF(ENTRADA!AE18="","",ENTRADA!AE18)</f>
        <v/>
      </c>
      <c r="AP25" s="937" t="str">
        <f>IF(ENTRADA!AF18=0,"",ENTRADA!AF18)</f>
        <v/>
      </c>
      <c r="AQ25" s="937"/>
      <c r="AR25" s="937"/>
      <c r="AS25" s="937"/>
      <c r="AT25" s="937"/>
      <c r="AU25" s="528" t="str">
        <f>ORALIDADE!AU27</f>
        <v/>
      </c>
      <c r="AV25" s="529"/>
      <c r="AW25" s="528"/>
      <c r="AX25" s="84" t="str">
        <f t="shared" si="10"/>
        <v/>
      </c>
      <c r="AY25" s="529"/>
      <c r="AZ25" s="528" t="str">
        <f>LEITURA!AS25</f>
        <v/>
      </c>
      <c r="BA25" s="528" t="str">
        <f>LEITURA!AS25</f>
        <v/>
      </c>
      <c r="BB25" s="529"/>
      <c r="BC25" s="528"/>
      <c r="BD25" s="84" t="str">
        <f t="shared" si="11"/>
        <v/>
      </c>
      <c r="BE25" s="529"/>
      <c r="BF25" s="528" t="str">
        <f>'TG ED LIT'!AW25</f>
        <v/>
      </c>
      <c r="BG25" s="528" t="str">
        <f>EL2P!BH26</f>
        <v/>
      </c>
      <c r="BH25" s="529"/>
      <c r="BI25" s="528" t="str">
        <f>'TESTE 02'!Y26</f>
        <v/>
      </c>
      <c r="BJ25" s="528"/>
      <c r="BK25" s="84" t="str">
        <f t="shared" si="12"/>
        <v/>
      </c>
      <c r="BL25" s="528" t="str">
        <f>ESCRITA!AC25</f>
        <v/>
      </c>
      <c r="BM25" s="528" t="str">
        <f>'TESTE 02'!AV26</f>
        <v/>
      </c>
      <c r="BN25" s="528"/>
      <c r="BO25" s="690"/>
      <c r="BP25" s="673" t="str">
        <f t="shared" si="13"/>
        <v/>
      </c>
      <c r="BQ25" s="528" t="str">
        <f>GR2P!AU25</f>
        <v/>
      </c>
      <c r="BR25" s="528" t="str">
        <f>'TESTE 02'!AM26</f>
        <v/>
      </c>
      <c r="BS25" s="528"/>
      <c r="BT25" s="84" t="str">
        <f t="shared" si="14"/>
        <v/>
      </c>
      <c r="BU25" s="84">
        <f t="shared" si="15"/>
        <v>26</v>
      </c>
      <c r="BV25" s="674" t="str">
        <f t="shared" si="16"/>
        <v/>
      </c>
      <c r="BW25" s="674" t="str">
        <f t="shared" si="17"/>
        <v/>
      </c>
      <c r="BX25" s="413"/>
      <c r="BY25" s="480"/>
      <c r="BZ25" s="451"/>
      <c r="CA25" s="530"/>
      <c r="CB25" s="527" t="str">
        <f>IF(ENTRADA!AE18="","",ENTRADA!AE18)</f>
        <v/>
      </c>
      <c r="CC25" s="937" t="str">
        <f>IF(ENTRADA!AF18=0,"",ENTRADA!AF18)</f>
        <v/>
      </c>
      <c r="CD25" s="937"/>
      <c r="CE25" s="937"/>
      <c r="CF25" s="937"/>
      <c r="CG25" s="937"/>
      <c r="CH25" s="528" t="str">
        <f>ORALIDADE!BP27</f>
        <v/>
      </c>
      <c r="CI25" s="529"/>
      <c r="CJ25" s="528"/>
      <c r="CK25" s="84" t="str">
        <f t="shared" si="18"/>
        <v/>
      </c>
      <c r="CL25" s="529"/>
      <c r="CM25" s="528" t="str">
        <f>'TG LEITURA'!BV25</f>
        <v/>
      </c>
      <c r="CN25" s="528" t="str">
        <f>LEITURA!BM25</f>
        <v/>
      </c>
      <c r="CO25" s="529"/>
      <c r="CP25" s="528"/>
      <c r="CQ25" s="84" t="str">
        <f t="shared" si="19"/>
        <v/>
      </c>
      <c r="CR25" s="93"/>
      <c r="CS25" s="84" t="str">
        <f>'TG ED LIT'!BV25</f>
        <v/>
      </c>
      <c r="CT25" s="528" t="str">
        <f>EL3P!BH26</f>
        <v/>
      </c>
      <c r="CU25" s="93"/>
      <c r="CV25" s="528" t="str">
        <f>'TESTE 03'!Y26</f>
        <v/>
      </c>
      <c r="CW25" s="528"/>
      <c r="CX25" s="840" t="str">
        <f t="shared" si="20"/>
        <v/>
      </c>
      <c r="CY25" s="528" t="str">
        <f>ESCRITA!AO25</f>
        <v/>
      </c>
      <c r="CZ25" s="528" t="str">
        <f>'TESTE 03'!AV26</f>
        <v/>
      </c>
      <c r="DA25" s="529"/>
      <c r="DB25" s="528"/>
      <c r="DC25" s="84" t="str">
        <f t="shared" si="21"/>
        <v/>
      </c>
      <c r="DD25" s="528" t="str">
        <f>GR3P!AU25</f>
        <v/>
      </c>
      <c r="DE25" s="528" t="str">
        <f>'TESTE 03'!AM26</f>
        <v/>
      </c>
      <c r="DF25" s="528"/>
      <c r="DG25" s="84" t="str">
        <f t="shared" si="22"/>
        <v/>
      </c>
      <c r="DH25" s="84"/>
      <c r="DI25" s="400" t="str">
        <f t="shared" si="23"/>
        <v/>
      </c>
      <c r="DJ25" s="757" t="str">
        <f t="shared" si="24"/>
        <v/>
      </c>
      <c r="DK25" s="757" t="str">
        <f t="shared" si="25"/>
        <v/>
      </c>
      <c r="DL25" s="757" t="str">
        <f t="shared" si="26"/>
        <v/>
      </c>
      <c r="DM25" s="757" t="str">
        <f t="shared" si="27"/>
        <v/>
      </c>
      <c r="DN25" s="757" t="str">
        <f t="shared" si="28"/>
        <v/>
      </c>
      <c r="DO25" s="757" t="str">
        <f t="shared" si="29"/>
        <v/>
      </c>
      <c r="DP25" s="757" t="str">
        <f t="shared" si="30"/>
        <v/>
      </c>
      <c r="DQ25" s="757" t="str">
        <f t="shared" si="31"/>
        <v/>
      </c>
      <c r="DR25" s="757" t="str">
        <f t="shared" si="32"/>
        <v/>
      </c>
      <c r="DS25" s="757" t="str">
        <f t="shared" si="33"/>
        <v/>
      </c>
      <c r="DT25" s="757" t="str">
        <f t="shared" si="34"/>
        <v/>
      </c>
      <c r="DU25" s="757" t="str">
        <f t="shared" si="35"/>
        <v/>
      </c>
      <c r="DV25" s="757" t="str">
        <f t="shared" si="36"/>
        <v/>
      </c>
      <c r="DW25" s="757" t="str">
        <f t="shared" si="37"/>
        <v/>
      </c>
      <c r="DX25" s="757" t="str">
        <f t="shared" si="38"/>
        <v/>
      </c>
      <c r="DY25" s="757" t="str">
        <f t="shared" si="39"/>
        <v/>
      </c>
      <c r="DZ25" s="757" t="str">
        <f t="shared" si="40"/>
        <v/>
      </c>
      <c r="EA25" s="757"/>
      <c r="EB25" s="757" t="str">
        <f t="shared" si="41"/>
        <v/>
      </c>
      <c r="EC25" s="757" t="str">
        <f t="shared" si="42"/>
        <v/>
      </c>
      <c r="ED25" s="413"/>
      <c r="EE25" s="480"/>
      <c r="EF25" s="451"/>
      <c r="EG25" s="269"/>
      <c r="EH25" s="531"/>
      <c r="EI25" s="342">
        <f>PARAMETROS!B74</f>
        <v>0</v>
      </c>
      <c r="EJ25" s="351">
        <f>PARAMETROS!C74</f>
        <v>0</v>
      </c>
    </row>
    <row r="26" spans="1:141" ht="17.100000000000001" customHeight="1" x14ac:dyDescent="0.35">
      <c r="A26" s="198"/>
      <c r="B26" s="533" t="str">
        <f>IF(ENTRADA!AE19="","",ENTRADA!AE19)</f>
        <v/>
      </c>
      <c r="C26" s="938" t="str">
        <f>IF(ENTRADA!AF19=0,"",ENTRADA!AF19)</f>
        <v/>
      </c>
      <c r="D26" s="938"/>
      <c r="E26" s="938"/>
      <c r="F26" s="938"/>
      <c r="G26" s="938"/>
      <c r="H26" s="535" t="str">
        <f>ORALIDADE!Z28</f>
        <v/>
      </c>
      <c r="I26" s="536"/>
      <c r="J26" s="535"/>
      <c r="K26" s="87" t="str">
        <f t="shared" si="5"/>
        <v/>
      </c>
      <c r="L26" s="536"/>
      <c r="M26" s="535" t="str">
        <f>LEITURA!Y26</f>
        <v/>
      </c>
      <c r="N26" s="535" t="str">
        <f>LEITURA!Y26</f>
        <v/>
      </c>
      <c r="O26" s="536"/>
      <c r="P26" s="535"/>
      <c r="Q26" s="87" t="str">
        <f t="shared" si="43"/>
        <v/>
      </c>
      <c r="R26" s="536"/>
      <c r="S26" s="535" t="str">
        <f>'TG ED LIT'!X26</f>
        <v/>
      </c>
      <c r="T26" s="535" t="str">
        <f>EL1P!BH27</f>
        <v/>
      </c>
      <c r="U26" s="536"/>
      <c r="V26" s="535" t="str">
        <f>'TESTE 01'!AX27</f>
        <v/>
      </c>
      <c r="W26" s="535"/>
      <c r="X26" s="87" t="str">
        <f t="shared" si="44"/>
        <v/>
      </c>
      <c r="Y26" s="535" t="str">
        <f>ESCRITA!Q26</f>
        <v/>
      </c>
      <c r="Z26" s="535" t="str">
        <f>'TESTE 01'!AV27</f>
        <v/>
      </c>
      <c r="AA26" s="536"/>
      <c r="AB26" s="536"/>
      <c r="AC26" s="87" t="str">
        <f t="shared" si="45"/>
        <v/>
      </c>
      <c r="AD26" s="534" t="str">
        <f>GR1P!AU26</f>
        <v/>
      </c>
      <c r="AE26" s="534" t="str">
        <f>'TESTE 01'!AM27</f>
        <v/>
      </c>
      <c r="AF26" s="534"/>
      <c r="AG26" s="87" t="str">
        <f t="shared" si="6"/>
        <v/>
      </c>
      <c r="AH26" s="751">
        <f t="shared" si="7"/>
        <v>26</v>
      </c>
      <c r="AI26" s="401" t="str">
        <f t="shared" si="8"/>
        <v/>
      </c>
      <c r="AJ26" s="415" t="str">
        <f t="shared" si="9"/>
        <v/>
      </c>
      <c r="AK26" s="416"/>
      <c r="AL26" s="481"/>
      <c r="AM26" s="417"/>
      <c r="AN26" s="530"/>
      <c r="AO26" s="533" t="str">
        <f>IF(ENTRADA!AE19="","",ENTRADA!AE19)</f>
        <v/>
      </c>
      <c r="AP26" s="938" t="str">
        <f>IF(ENTRADA!AF19=0,"",ENTRADA!AF19)</f>
        <v/>
      </c>
      <c r="AQ26" s="938"/>
      <c r="AR26" s="938"/>
      <c r="AS26" s="938"/>
      <c r="AT26" s="938"/>
      <c r="AU26" s="535" t="str">
        <f>ORALIDADE!AU28</f>
        <v/>
      </c>
      <c r="AV26" s="536"/>
      <c r="AW26" s="535"/>
      <c r="AX26" s="87" t="str">
        <f t="shared" si="10"/>
        <v/>
      </c>
      <c r="AY26" s="536"/>
      <c r="AZ26" s="535" t="str">
        <f>LEITURA!AS26</f>
        <v/>
      </c>
      <c r="BA26" s="535" t="str">
        <f>LEITURA!AS26</f>
        <v/>
      </c>
      <c r="BB26" s="536"/>
      <c r="BC26" s="535"/>
      <c r="BD26" s="87" t="str">
        <f t="shared" si="11"/>
        <v/>
      </c>
      <c r="BE26" s="536"/>
      <c r="BF26" s="535" t="str">
        <f>'TG ED LIT'!AW26</f>
        <v/>
      </c>
      <c r="BG26" s="535" t="str">
        <f>EL2P!BH27</f>
        <v/>
      </c>
      <c r="BH26" s="536"/>
      <c r="BI26" s="535" t="str">
        <f>'TESTE 02'!Y27</f>
        <v/>
      </c>
      <c r="BJ26" s="535"/>
      <c r="BK26" s="87" t="str">
        <f t="shared" si="12"/>
        <v/>
      </c>
      <c r="BL26" s="535" t="str">
        <f>ESCRITA!AC26</f>
        <v/>
      </c>
      <c r="BM26" s="535" t="str">
        <f>'TESTE 02'!AV27</f>
        <v/>
      </c>
      <c r="BN26" s="535"/>
      <c r="BO26" s="691"/>
      <c r="BP26" s="675" t="str">
        <f t="shared" si="13"/>
        <v/>
      </c>
      <c r="BQ26" s="534" t="str">
        <f>GR2P!AU26</f>
        <v/>
      </c>
      <c r="BR26" s="534" t="str">
        <f>'TESTE 02'!AM27</f>
        <v/>
      </c>
      <c r="BS26" s="534"/>
      <c r="BT26" s="87" t="str">
        <f t="shared" si="14"/>
        <v/>
      </c>
      <c r="BU26" s="753">
        <f t="shared" si="15"/>
        <v>26</v>
      </c>
      <c r="BV26" s="676" t="str">
        <f t="shared" si="16"/>
        <v/>
      </c>
      <c r="BW26" s="676" t="str">
        <f t="shared" si="17"/>
        <v/>
      </c>
      <c r="BX26" s="416"/>
      <c r="BY26" s="481"/>
      <c r="BZ26" s="452"/>
      <c r="CA26" s="530"/>
      <c r="CB26" s="533" t="str">
        <f>IF(ENTRADA!AE19="","",ENTRADA!AE19)</f>
        <v/>
      </c>
      <c r="CC26" s="938" t="str">
        <f>IF(ENTRADA!AF19=0,"",ENTRADA!AF19)</f>
        <v/>
      </c>
      <c r="CD26" s="938"/>
      <c r="CE26" s="938"/>
      <c r="CF26" s="938"/>
      <c r="CG26" s="938"/>
      <c r="CH26" s="535" t="str">
        <f>ORALIDADE!BP28</f>
        <v/>
      </c>
      <c r="CI26" s="536"/>
      <c r="CJ26" s="535"/>
      <c r="CK26" s="87" t="str">
        <f t="shared" si="18"/>
        <v/>
      </c>
      <c r="CL26" s="536"/>
      <c r="CM26" s="535" t="str">
        <f>'TG LEITURA'!BV26</f>
        <v/>
      </c>
      <c r="CN26" s="535" t="str">
        <f>LEITURA!BM26</f>
        <v/>
      </c>
      <c r="CO26" s="536"/>
      <c r="CP26" s="535"/>
      <c r="CQ26" s="87" t="str">
        <f t="shared" si="19"/>
        <v/>
      </c>
      <c r="CR26" s="95"/>
      <c r="CS26" s="87" t="str">
        <f>'TG ED LIT'!BV26</f>
        <v/>
      </c>
      <c r="CT26" s="535" t="str">
        <f>EL3P!BH27</f>
        <v/>
      </c>
      <c r="CU26" s="95"/>
      <c r="CV26" s="535" t="str">
        <f>'TESTE 03'!Y27</f>
        <v/>
      </c>
      <c r="CW26" s="535"/>
      <c r="CX26" s="87" t="str">
        <f t="shared" si="20"/>
        <v/>
      </c>
      <c r="CY26" s="535" t="str">
        <f>ESCRITA!AO26</f>
        <v/>
      </c>
      <c r="CZ26" s="535" t="str">
        <f>'TESTE 03'!AV27</f>
        <v/>
      </c>
      <c r="DA26" s="536"/>
      <c r="DB26" s="535"/>
      <c r="DC26" s="87" t="str">
        <f t="shared" si="21"/>
        <v/>
      </c>
      <c r="DD26" s="534" t="str">
        <f>GR3P!AU26</f>
        <v/>
      </c>
      <c r="DE26" s="534" t="str">
        <f>'TESTE 03'!AM27</f>
        <v/>
      </c>
      <c r="DF26" s="534"/>
      <c r="DG26" s="87" t="str">
        <f t="shared" si="22"/>
        <v/>
      </c>
      <c r="DH26" s="753"/>
      <c r="DI26" s="401" t="str">
        <f t="shared" si="23"/>
        <v/>
      </c>
      <c r="DJ26" s="758" t="str">
        <f t="shared" si="24"/>
        <v/>
      </c>
      <c r="DK26" s="758" t="str">
        <f t="shared" si="25"/>
        <v/>
      </c>
      <c r="DL26" s="758" t="str">
        <f t="shared" si="26"/>
        <v/>
      </c>
      <c r="DM26" s="758" t="str">
        <f t="shared" si="27"/>
        <v/>
      </c>
      <c r="DN26" s="758" t="str">
        <f t="shared" si="28"/>
        <v/>
      </c>
      <c r="DO26" s="758" t="str">
        <f t="shared" si="29"/>
        <v/>
      </c>
      <c r="DP26" s="758" t="str">
        <f t="shared" si="30"/>
        <v/>
      </c>
      <c r="DQ26" s="758" t="str">
        <f t="shared" si="31"/>
        <v/>
      </c>
      <c r="DR26" s="758" t="str">
        <f t="shared" si="32"/>
        <v/>
      </c>
      <c r="DS26" s="758" t="str">
        <f t="shared" si="33"/>
        <v/>
      </c>
      <c r="DT26" s="758" t="str">
        <f t="shared" si="34"/>
        <v/>
      </c>
      <c r="DU26" s="758" t="str">
        <f t="shared" si="35"/>
        <v/>
      </c>
      <c r="DV26" s="758" t="str">
        <f t="shared" si="36"/>
        <v/>
      </c>
      <c r="DW26" s="758" t="str">
        <f t="shared" si="37"/>
        <v/>
      </c>
      <c r="DX26" s="758" t="str">
        <f t="shared" si="38"/>
        <v/>
      </c>
      <c r="DY26" s="758" t="str">
        <f t="shared" si="39"/>
        <v/>
      </c>
      <c r="DZ26" s="758" t="str">
        <f t="shared" si="40"/>
        <v/>
      </c>
      <c r="EA26" s="758"/>
      <c r="EB26" s="759" t="str">
        <f t="shared" si="41"/>
        <v/>
      </c>
      <c r="EC26" s="759" t="str">
        <f t="shared" si="42"/>
        <v/>
      </c>
      <c r="ED26" s="416"/>
      <c r="EE26" s="481"/>
      <c r="EF26" s="452"/>
      <c r="EG26" s="269"/>
      <c r="EH26" s="531"/>
      <c r="EI26" s="350" t="s">
        <v>4</v>
      </c>
      <c r="EJ26" s="684"/>
    </row>
    <row r="27" spans="1:141" ht="17.100000000000001" customHeight="1" x14ac:dyDescent="0.25">
      <c r="A27" s="198"/>
      <c r="B27" s="527" t="str">
        <f>IF(ENTRADA!AE20="","",ENTRADA!AE20)</f>
        <v/>
      </c>
      <c r="C27" s="937" t="str">
        <f>IF(ENTRADA!AF20=0,"",ENTRADA!AF20)</f>
        <v/>
      </c>
      <c r="D27" s="937"/>
      <c r="E27" s="937"/>
      <c r="F27" s="937"/>
      <c r="G27" s="937"/>
      <c r="H27" s="528" t="str">
        <f>ORALIDADE!Z29</f>
        <v/>
      </c>
      <c r="I27" s="529"/>
      <c r="J27" s="528"/>
      <c r="K27" s="84" t="str">
        <f t="shared" si="5"/>
        <v/>
      </c>
      <c r="L27" s="529"/>
      <c r="M27" s="528" t="str">
        <f>LEITURA!Y27</f>
        <v/>
      </c>
      <c r="N27" s="528" t="str">
        <f>LEITURA!Y27</f>
        <v/>
      </c>
      <c r="O27" s="529"/>
      <c r="P27" s="528"/>
      <c r="Q27" s="84" t="str">
        <f t="shared" si="43"/>
        <v/>
      </c>
      <c r="R27" s="529"/>
      <c r="S27" s="528" t="str">
        <f>'TG ED LIT'!X27</f>
        <v/>
      </c>
      <c r="T27" s="528" t="str">
        <f>EL1P!BH28</f>
        <v/>
      </c>
      <c r="U27" s="529"/>
      <c r="V27" s="528" t="str">
        <f>'TESTE 01'!AX28</f>
        <v/>
      </c>
      <c r="W27" s="528"/>
      <c r="X27" s="84" t="str">
        <f t="shared" si="44"/>
        <v/>
      </c>
      <c r="Y27" s="528" t="str">
        <f>ESCRITA!Q27</f>
        <v/>
      </c>
      <c r="Z27" s="528" t="str">
        <f>'TESTE 01'!AV28</f>
        <v/>
      </c>
      <c r="AA27" s="529"/>
      <c r="AB27" s="529"/>
      <c r="AC27" s="84" t="str">
        <f t="shared" si="45"/>
        <v/>
      </c>
      <c r="AD27" s="528" t="str">
        <f>GR1P!AU27</f>
        <v/>
      </c>
      <c r="AE27" s="528" t="str">
        <f>'TESTE 01'!AM28</f>
        <v/>
      </c>
      <c r="AF27" s="528"/>
      <c r="AG27" s="84" t="str">
        <f t="shared" si="6"/>
        <v/>
      </c>
      <c r="AH27" s="528">
        <f t="shared" si="7"/>
        <v>26</v>
      </c>
      <c r="AI27" s="400" t="str">
        <f t="shared" si="8"/>
        <v/>
      </c>
      <c r="AJ27" s="412" t="str">
        <f t="shared" si="9"/>
        <v/>
      </c>
      <c r="AK27" s="413"/>
      <c r="AL27" s="480"/>
      <c r="AM27" s="414"/>
      <c r="AN27" s="530"/>
      <c r="AO27" s="527" t="str">
        <f>IF(ENTRADA!AE20="","",ENTRADA!AE20)</f>
        <v/>
      </c>
      <c r="AP27" s="937" t="str">
        <f>IF(ENTRADA!AF20=0,"",ENTRADA!AF20)</f>
        <v/>
      </c>
      <c r="AQ27" s="937"/>
      <c r="AR27" s="937"/>
      <c r="AS27" s="937"/>
      <c r="AT27" s="937"/>
      <c r="AU27" s="528" t="str">
        <f>ORALIDADE!AU29</f>
        <v/>
      </c>
      <c r="AV27" s="529"/>
      <c r="AW27" s="528"/>
      <c r="AX27" s="84" t="str">
        <f t="shared" si="10"/>
        <v/>
      </c>
      <c r="AY27" s="529"/>
      <c r="AZ27" s="528" t="str">
        <f>LEITURA!AS27</f>
        <v/>
      </c>
      <c r="BA27" s="528" t="str">
        <f>LEITURA!AS27</f>
        <v/>
      </c>
      <c r="BB27" s="529"/>
      <c r="BC27" s="528"/>
      <c r="BD27" s="84" t="str">
        <f t="shared" si="11"/>
        <v/>
      </c>
      <c r="BE27" s="529"/>
      <c r="BF27" s="528" t="str">
        <f>'TG ED LIT'!AW27</f>
        <v/>
      </c>
      <c r="BG27" s="528" t="str">
        <f>EL2P!BH28</f>
        <v/>
      </c>
      <c r="BH27" s="529"/>
      <c r="BI27" s="528" t="str">
        <f>'TESTE 02'!Y28</f>
        <v/>
      </c>
      <c r="BJ27" s="528"/>
      <c r="BK27" s="84" t="str">
        <f t="shared" si="12"/>
        <v/>
      </c>
      <c r="BL27" s="528" t="str">
        <f>ESCRITA!AC27</f>
        <v/>
      </c>
      <c r="BM27" s="528" t="str">
        <f>'TESTE 02'!AV28</f>
        <v/>
      </c>
      <c r="BN27" s="528"/>
      <c r="BO27" s="690"/>
      <c r="BP27" s="673" t="str">
        <f t="shared" si="13"/>
        <v/>
      </c>
      <c r="BQ27" s="528" t="str">
        <f>GR2P!AU27</f>
        <v/>
      </c>
      <c r="BR27" s="528" t="str">
        <f>'TESTE 02'!AM28</f>
        <v/>
      </c>
      <c r="BS27" s="528"/>
      <c r="BT27" s="84" t="str">
        <f t="shared" si="14"/>
        <v/>
      </c>
      <c r="BU27" s="84">
        <f t="shared" si="15"/>
        <v>26</v>
      </c>
      <c r="BV27" s="674" t="str">
        <f t="shared" si="16"/>
        <v/>
      </c>
      <c r="BW27" s="674" t="str">
        <f t="shared" si="17"/>
        <v/>
      </c>
      <c r="BX27" s="413"/>
      <c r="BY27" s="480"/>
      <c r="BZ27" s="451"/>
      <c r="CA27" s="530"/>
      <c r="CB27" s="527" t="str">
        <f>IF(ENTRADA!AE20="","",ENTRADA!AE20)</f>
        <v/>
      </c>
      <c r="CC27" s="937" t="str">
        <f>IF(ENTRADA!AF20=0,"",ENTRADA!AF20)</f>
        <v/>
      </c>
      <c r="CD27" s="937"/>
      <c r="CE27" s="937"/>
      <c r="CF27" s="937"/>
      <c r="CG27" s="937"/>
      <c r="CH27" s="528" t="str">
        <f>ORALIDADE!BP29</f>
        <v/>
      </c>
      <c r="CI27" s="529"/>
      <c r="CJ27" s="528"/>
      <c r="CK27" s="84" t="str">
        <f t="shared" si="18"/>
        <v/>
      </c>
      <c r="CL27" s="529"/>
      <c r="CM27" s="528" t="str">
        <f>'TG LEITURA'!BV27</f>
        <v/>
      </c>
      <c r="CN27" s="528" t="str">
        <f>LEITURA!BM27</f>
        <v/>
      </c>
      <c r="CO27" s="529"/>
      <c r="CP27" s="528"/>
      <c r="CQ27" s="84" t="str">
        <f t="shared" si="19"/>
        <v/>
      </c>
      <c r="CR27" s="93"/>
      <c r="CS27" s="84" t="str">
        <f>'TG ED LIT'!BV27</f>
        <v/>
      </c>
      <c r="CT27" s="528" t="str">
        <f>EL3P!BH28</f>
        <v/>
      </c>
      <c r="CU27" s="93"/>
      <c r="CV27" s="528" t="str">
        <f>'TESTE 03'!Y28</f>
        <v/>
      </c>
      <c r="CW27" s="528"/>
      <c r="CX27" s="84" t="str">
        <f t="shared" si="20"/>
        <v/>
      </c>
      <c r="CY27" s="528" t="str">
        <f>ESCRITA!AO27</f>
        <v/>
      </c>
      <c r="CZ27" s="528" t="str">
        <f>'TESTE 03'!AV28</f>
        <v/>
      </c>
      <c r="DA27" s="529"/>
      <c r="DB27" s="528"/>
      <c r="DC27" s="84" t="str">
        <f t="shared" si="21"/>
        <v/>
      </c>
      <c r="DD27" s="528" t="str">
        <f>GR3P!AU27</f>
        <v/>
      </c>
      <c r="DE27" s="528" t="str">
        <f>'TESTE 03'!AM28</f>
        <v/>
      </c>
      <c r="DF27" s="528"/>
      <c r="DG27" s="84" t="str">
        <f t="shared" si="22"/>
        <v/>
      </c>
      <c r="DH27" s="84"/>
      <c r="DI27" s="400" t="str">
        <f t="shared" si="23"/>
        <v/>
      </c>
      <c r="DJ27" s="757" t="str">
        <f t="shared" si="24"/>
        <v/>
      </c>
      <c r="DK27" s="757" t="str">
        <f t="shared" si="25"/>
        <v/>
      </c>
      <c r="DL27" s="757" t="str">
        <f t="shared" si="26"/>
        <v/>
      </c>
      <c r="DM27" s="757" t="str">
        <f t="shared" si="27"/>
        <v/>
      </c>
      <c r="DN27" s="757" t="str">
        <f t="shared" si="28"/>
        <v/>
      </c>
      <c r="DO27" s="757" t="str">
        <f t="shared" si="29"/>
        <v/>
      </c>
      <c r="DP27" s="757" t="str">
        <f t="shared" si="30"/>
        <v/>
      </c>
      <c r="DQ27" s="757" t="str">
        <f t="shared" si="31"/>
        <v/>
      </c>
      <c r="DR27" s="757" t="str">
        <f t="shared" si="32"/>
        <v/>
      </c>
      <c r="DS27" s="757" t="str">
        <f t="shared" si="33"/>
        <v/>
      </c>
      <c r="DT27" s="757" t="str">
        <f t="shared" si="34"/>
        <v/>
      </c>
      <c r="DU27" s="757" t="str">
        <f t="shared" si="35"/>
        <v/>
      </c>
      <c r="DV27" s="757" t="str">
        <f t="shared" si="36"/>
        <v/>
      </c>
      <c r="DW27" s="757" t="str">
        <f t="shared" si="37"/>
        <v/>
      </c>
      <c r="DX27" s="757" t="str">
        <f t="shared" si="38"/>
        <v/>
      </c>
      <c r="DY27" s="757" t="str">
        <f t="shared" si="39"/>
        <v/>
      </c>
      <c r="DZ27" s="757" t="str">
        <f t="shared" si="40"/>
        <v/>
      </c>
      <c r="EA27" s="757"/>
      <c r="EB27" s="757" t="str">
        <f t="shared" si="41"/>
        <v/>
      </c>
      <c r="EC27" s="757" t="str">
        <f t="shared" si="42"/>
        <v/>
      </c>
      <c r="ED27" s="413"/>
      <c r="EE27" s="480"/>
      <c r="EF27" s="451"/>
      <c r="EG27" s="269"/>
      <c r="EH27" s="531"/>
      <c r="EI27" s="342" t="str">
        <f>PARAMETROS!B76</f>
        <v>1.</v>
      </c>
      <c r="EJ27" s="351" t="str">
        <f>PARAMETROS!C76</f>
        <v>Projetos de pesquisa orientada</v>
      </c>
    </row>
    <row r="28" spans="1:141" ht="17.100000000000001" customHeight="1" x14ac:dyDescent="0.25">
      <c r="A28" s="198"/>
      <c r="B28" s="533" t="str">
        <f>IF(ENTRADA!AE21="","",ENTRADA!AE21)</f>
        <v/>
      </c>
      <c r="C28" s="938" t="str">
        <f>IF(ENTRADA!AF21=0,"",ENTRADA!AF21)</f>
        <v/>
      </c>
      <c r="D28" s="938"/>
      <c r="E28" s="938"/>
      <c r="F28" s="938"/>
      <c r="G28" s="938"/>
      <c r="H28" s="535" t="str">
        <f>ORALIDADE!Z30</f>
        <v/>
      </c>
      <c r="I28" s="536"/>
      <c r="J28" s="535"/>
      <c r="K28" s="87" t="str">
        <f t="shared" si="5"/>
        <v/>
      </c>
      <c r="L28" s="536"/>
      <c r="M28" s="535" t="str">
        <f>LEITURA!Y28</f>
        <v/>
      </c>
      <c r="N28" s="535" t="str">
        <f>LEITURA!Y28</f>
        <v/>
      </c>
      <c r="O28" s="536"/>
      <c r="P28" s="535"/>
      <c r="Q28" s="87" t="str">
        <f t="shared" si="43"/>
        <v/>
      </c>
      <c r="R28" s="536"/>
      <c r="S28" s="535" t="str">
        <f>'TG ED LIT'!X28</f>
        <v/>
      </c>
      <c r="T28" s="535" t="str">
        <f>EL1P!BH29</f>
        <v/>
      </c>
      <c r="U28" s="536"/>
      <c r="V28" s="535" t="str">
        <f>'TESTE 01'!AX29</f>
        <v/>
      </c>
      <c r="W28" s="535"/>
      <c r="X28" s="87" t="str">
        <f t="shared" si="44"/>
        <v/>
      </c>
      <c r="Y28" s="535" t="str">
        <f>ESCRITA!Q28</f>
        <v/>
      </c>
      <c r="Z28" s="535" t="str">
        <f>'TESTE 01'!AV29</f>
        <v/>
      </c>
      <c r="AA28" s="536"/>
      <c r="AB28" s="536"/>
      <c r="AC28" s="87" t="str">
        <f t="shared" si="45"/>
        <v/>
      </c>
      <c r="AD28" s="535" t="str">
        <f>GR1P!AU28</f>
        <v/>
      </c>
      <c r="AE28" s="535" t="str">
        <f>'TESTE 01'!AM29</f>
        <v/>
      </c>
      <c r="AF28" s="535"/>
      <c r="AG28" s="87" t="str">
        <f t="shared" si="6"/>
        <v/>
      </c>
      <c r="AH28" s="528">
        <f t="shared" si="7"/>
        <v>26</v>
      </c>
      <c r="AI28" s="401" t="str">
        <f t="shared" si="8"/>
        <v/>
      </c>
      <c r="AJ28" s="415" t="str">
        <f t="shared" si="9"/>
        <v/>
      </c>
      <c r="AK28" s="416"/>
      <c r="AL28" s="481"/>
      <c r="AM28" s="417"/>
      <c r="AN28" s="530"/>
      <c r="AO28" s="533" t="str">
        <f>IF(ENTRADA!AE21="","",ENTRADA!AE21)</f>
        <v/>
      </c>
      <c r="AP28" s="938" t="str">
        <f>IF(ENTRADA!AF21=0,"",ENTRADA!AF21)</f>
        <v/>
      </c>
      <c r="AQ28" s="938"/>
      <c r="AR28" s="938"/>
      <c r="AS28" s="938"/>
      <c r="AT28" s="938"/>
      <c r="AU28" s="535" t="str">
        <f>ORALIDADE!AU30</f>
        <v/>
      </c>
      <c r="AV28" s="536"/>
      <c r="AW28" s="535"/>
      <c r="AX28" s="87" t="str">
        <f t="shared" si="10"/>
        <v/>
      </c>
      <c r="AY28" s="536"/>
      <c r="AZ28" s="535" t="str">
        <f>LEITURA!AS28</f>
        <v/>
      </c>
      <c r="BA28" s="535" t="str">
        <f>LEITURA!AS28</f>
        <v/>
      </c>
      <c r="BB28" s="536"/>
      <c r="BC28" s="535"/>
      <c r="BD28" s="87" t="str">
        <f t="shared" si="11"/>
        <v/>
      </c>
      <c r="BE28" s="536"/>
      <c r="BF28" s="535" t="str">
        <f>'TG ED LIT'!AW28</f>
        <v/>
      </c>
      <c r="BG28" s="535" t="str">
        <f>EL2P!BH29</f>
        <v/>
      </c>
      <c r="BH28" s="536"/>
      <c r="BI28" s="535" t="str">
        <f>'TESTE 02'!Y29</f>
        <v/>
      </c>
      <c r="BJ28" s="535"/>
      <c r="BK28" s="87" t="str">
        <f t="shared" si="12"/>
        <v/>
      </c>
      <c r="BL28" s="535" t="str">
        <f>ESCRITA!AC28</f>
        <v/>
      </c>
      <c r="BM28" s="535" t="str">
        <f>'TESTE 02'!AV29</f>
        <v/>
      </c>
      <c r="BN28" s="535"/>
      <c r="BO28" s="691"/>
      <c r="BP28" s="675" t="str">
        <f t="shared" si="13"/>
        <v/>
      </c>
      <c r="BQ28" s="535" t="str">
        <f>GR2P!AU28</f>
        <v/>
      </c>
      <c r="BR28" s="535" t="str">
        <f>'TESTE 02'!AM29</f>
        <v/>
      </c>
      <c r="BS28" s="535"/>
      <c r="BT28" s="87" t="str">
        <f t="shared" si="14"/>
        <v/>
      </c>
      <c r="BU28" s="84">
        <f t="shared" si="15"/>
        <v>26</v>
      </c>
      <c r="BV28" s="676" t="str">
        <f t="shared" si="16"/>
        <v/>
      </c>
      <c r="BW28" s="676" t="str">
        <f t="shared" si="17"/>
        <v/>
      </c>
      <c r="BX28" s="416"/>
      <c r="BY28" s="481"/>
      <c r="BZ28" s="452"/>
      <c r="CA28" s="530"/>
      <c r="CB28" s="533" t="str">
        <f>IF(ENTRADA!AE21="","",ENTRADA!AE21)</f>
        <v/>
      </c>
      <c r="CC28" s="938" t="str">
        <f>IF(ENTRADA!AF21=0,"",ENTRADA!AF21)</f>
        <v/>
      </c>
      <c r="CD28" s="938"/>
      <c r="CE28" s="938"/>
      <c r="CF28" s="938"/>
      <c r="CG28" s="938"/>
      <c r="CH28" s="535" t="str">
        <f>ORALIDADE!BP30</f>
        <v/>
      </c>
      <c r="CI28" s="536"/>
      <c r="CJ28" s="535"/>
      <c r="CK28" s="87" t="str">
        <f t="shared" si="18"/>
        <v/>
      </c>
      <c r="CL28" s="536"/>
      <c r="CM28" s="535" t="str">
        <f>'TG LEITURA'!BV28</f>
        <v/>
      </c>
      <c r="CN28" s="535" t="str">
        <f>LEITURA!BM28</f>
        <v/>
      </c>
      <c r="CO28" s="536"/>
      <c r="CP28" s="535"/>
      <c r="CQ28" s="87" t="str">
        <f t="shared" si="19"/>
        <v/>
      </c>
      <c r="CR28" s="95"/>
      <c r="CS28" s="87" t="str">
        <f>'TG ED LIT'!BV28</f>
        <v/>
      </c>
      <c r="CT28" s="535" t="str">
        <f>EL3P!BH29</f>
        <v/>
      </c>
      <c r="CU28" s="95"/>
      <c r="CV28" s="535" t="str">
        <f>'TESTE 03'!Y29</f>
        <v/>
      </c>
      <c r="CW28" s="535"/>
      <c r="CX28" s="87" t="str">
        <f t="shared" si="20"/>
        <v/>
      </c>
      <c r="CY28" s="535" t="str">
        <f>ESCRITA!AO28</f>
        <v/>
      </c>
      <c r="CZ28" s="535" t="str">
        <f>'TESTE 03'!AV29</f>
        <v/>
      </c>
      <c r="DA28" s="536"/>
      <c r="DB28" s="535"/>
      <c r="DC28" s="87" t="str">
        <f t="shared" si="21"/>
        <v/>
      </c>
      <c r="DD28" s="535" t="str">
        <f>GR3P!AU28</f>
        <v/>
      </c>
      <c r="DE28" s="535" t="str">
        <f>'TESTE 03'!AM29</f>
        <v/>
      </c>
      <c r="DF28" s="535"/>
      <c r="DG28" s="87" t="str">
        <f t="shared" si="22"/>
        <v/>
      </c>
      <c r="DH28" s="84"/>
      <c r="DI28" s="401" t="str">
        <f t="shared" si="23"/>
        <v/>
      </c>
      <c r="DJ28" s="760" t="str">
        <f t="shared" si="24"/>
        <v/>
      </c>
      <c r="DK28" s="760" t="str">
        <f t="shared" si="25"/>
        <v/>
      </c>
      <c r="DL28" s="760" t="str">
        <f t="shared" si="26"/>
        <v/>
      </c>
      <c r="DM28" s="760" t="str">
        <f t="shared" si="27"/>
        <v/>
      </c>
      <c r="DN28" s="760" t="str">
        <f t="shared" si="28"/>
        <v/>
      </c>
      <c r="DO28" s="760" t="str">
        <f t="shared" si="29"/>
        <v/>
      </c>
      <c r="DP28" s="760" t="str">
        <f t="shared" si="30"/>
        <v/>
      </c>
      <c r="DQ28" s="760" t="str">
        <f t="shared" si="31"/>
        <v/>
      </c>
      <c r="DR28" s="760" t="str">
        <f t="shared" si="32"/>
        <v/>
      </c>
      <c r="DS28" s="760" t="str">
        <f t="shared" si="33"/>
        <v/>
      </c>
      <c r="DT28" s="760" t="str">
        <f t="shared" si="34"/>
        <v/>
      </c>
      <c r="DU28" s="760" t="str">
        <f t="shared" si="35"/>
        <v/>
      </c>
      <c r="DV28" s="760" t="str">
        <f t="shared" si="36"/>
        <v/>
      </c>
      <c r="DW28" s="760" t="str">
        <f t="shared" si="37"/>
        <v/>
      </c>
      <c r="DX28" s="760" t="str">
        <f t="shared" si="38"/>
        <v/>
      </c>
      <c r="DY28" s="760" t="str">
        <f t="shared" si="39"/>
        <v/>
      </c>
      <c r="DZ28" s="760" t="str">
        <f t="shared" si="40"/>
        <v/>
      </c>
      <c r="EA28" s="760"/>
      <c r="EB28" s="759" t="str">
        <f t="shared" si="41"/>
        <v/>
      </c>
      <c r="EC28" s="759" t="str">
        <f t="shared" si="42"/>
        <v/>
      </c>
      <c r="ED28" s="416"/>
      <c r="EE28" s="481"/>
      <c r="EF28" s="452"/>
      <c r="EG28" s="269"/>
      <c r="EH28" s="531"/>
      <c r="EI28" s="342" t="str">
        <f>PARAMETROS!B77</f>
        <v>2.</v>
      </c>
      <c r="EJ28" s="351" t="str">
        <f>PARAMETROS!C77</f>
        <v>Trabalho de grupo/ pares</v>
      </c>
    </row>
    <row r="29" spans="1:141" ht="17.100000000000001" customHeight="1" x14ac:dyDescent="0.25">
      <c r="A29" s="198"/>
      <c r="B29" s="527" t="str">
        <f>IF(ENTRADA!AE22="","",ENTRADA!AE22)</f>
        <v/>
      </c>
      <c r="C29" s="937" t="str">
        <f>IF(ENTRADA!AF22=0,"",ENTRADA!AF22)</f>
        <v/>
      </c>
      <c r="D29" s="937"/>
      <c r="E29" s="937"/>
      <c r="F29" s="937"/>
      <c r="G29" s="937"/>
      <c r="H29" s="528" t="str">
        <f>ORALIDADE!Z31</f>
        <v/>
      </c>
      <c r="I29" s="529"/>
      <c r="J29" s="528"/>
      <c r="K29" s="84" t="str">
        <f t="shared" si="5"/>
        <v/>
      </c>
      <c r="L29" s="529"/>
      <c r="M29" s="528" t="str">
        <f>LEITURA!Y29</f>
        <v/>
      </c>
      <c r="N29" s="528" t="str">
        <f>LEITURA!Y29</f>
        <v/>
      </c>
      <c r="O29" s="529"/>
      <c r="P29" s="528"/>
      <c r="Q29" s="84" t="str">
        <f t="shared" si="43"/>
        <v/>
      </c>
      <c r="R29" s="529"/>
      <c r="S29" s="528" t="str">
        <f>'TG ED LIT'!X29</f>
        <v/>
      </c>
      <c r="T29" s="528" t="str">
        <f>EL1P!BH30</f>
        <v/>
      </c>
      <c r="U29" s="529"/>
      <c r="V29" s="528" t="str">
        <f>'TESTE 01'!AX30</f>
        <v/>
      </c>
      <c r="W29" s="528"/>
      <c r="X29" s="84" t="str">
        <f t="shared" si="44"/>
        <v/>
      </c>
      <c r="Y29" s="528" t="str">
        <f>ESCRITA!Q29</f>
        <v/>
      </c>
      <c r="Z29" s="528" t="str">
        <f>'TESTE 01'!AV30</f>
        <v/>
      </c>
      <c r="AA29" s="529"/>
      <c r="AB29" s="529"/>
      <c r="AC29" s="84" t="str">
        <f t="shared" si="45"/>
        <v/>
      </c>
      <c r="AD29" s="528" t="str">
        <f>GR1P!AU29</f>
        <v/>
      </c>
      <c r="AE29" s="528" t="str">
        <f>'TESTE 01'!AM30</f>
        <v/>
      </c>
      <c r="AF29" s="528"/>
      <c r="AG29" s="84" t="str">
        <f t="shared" si="6"/>
        <v/>
      </c>
      <c r="AH29" s="528">
        <f t="shared" si="7"/>
        <v>26</v>
      </c>
      <c r="AI29" s="400" t="str">
        <f t="shared" si="8"/>
        <v/>
      </c>
      <c r="AJ29" s="412" t="str">
        <f t="shared" si="9"/>
        <v/>
      </c>
      <c r="AK29" s="413"/>
      <c r="AL29" s="480"/>
      <c r="AM29" s="414"/>
      <c r="AN29" s="530"/>
      <c r="AO29" s="527" t="str">
        <f>IF(ENTRADA!AE22="","",ENTRADA!AE22)</f>
        <v/>
      </c>
      <c r="AP29" s="937" t="str">
        <f>IF(ENTRADA!AF22=0,"",ENTRADA!AF22)</f>
        <v/>
      </c>
      <c r="AQ29" s="937"/>
      <c r="AR29" s="937"/>
      <c r="AS29" s="937"/>
      <c r="AT29" s="937"/>
      <c r="AU29" s="528" t="str">
        <f>ORALIDADE!AU31</f>
        <v/>
      </c>
      <c r="AV29" s="529"/>
      <c r="AW29" s="528"/>
      <c r="AX29" s="84" t="str">
        <f t="shared" si="10"/>
        <v/>
      </c>
      <c r="AY29" s="529"/>
      <c r="AZ29" s="528" t="str">
        <f>LEITURA!AS29</f>
        <v/>
      </c>
      <c r="BA29" s="528" t="str">
        <f>LEITURA!AS29</f>
        <v/>
      </c>
      <c r="BB29" s="529"/>
      <c r="BC29" s="528"/>
      <c r="BD29" s="84" t="str">
        <f t="shared" si="11"/>
        <v/>
      </c>
      <c r="BE29" s="529"/>
      <c r="BF29" s="528" t="str">
        <f>'TG ED LIT'!AW29</f>
        <v/>
      </c>
      <c r="BG29" s="528" t="str">
        <f>EL2P!BH30</f>
        <v/>
      </c>
      <c r="BH29" s="529"/>
      <c r="BI29" s="528" t="str">
        <f>'TESTE 02'!Y30</f>
        <v/>
      </c>
      <c r="BJ29" s="528"/>
      <c r="BK29" s="84" t="str">
        <f t="shared" si="12"/>
        <v/>
      </c>
      <c r="BL29" s="528" t="str">
        <f>ESCRITA!AC29</f>
        <v/>
      </c>
      <c r="BM29" s="528" t="str">
        <f>'TESTE 02'!AV30</f>
        <v/>
      </c>
      <c r="BN29" s="528"/>
      <c r="BO29" s="690"/>
      <c r="BP29" s="673" t="str">
        <f t="shared" si="13"/>
        <v/>
      </c>
      <c r="BQ29" s="528" t="str">
        <f>GR2P!AU29</f>
        <v/>
      </c>
      <c r="BR29" s="528" t="str">
        <f>'TESTE 02'!AM30</f>
        <v/>
      </c>
      <c r="BS29" s="528"/>
      <c r="BT29" s="84" t="str">
        <f t="shared" si="14"/>
        <v/>
      </c>
      <c r="BU29" s="84">
        <f t="shared" si="15"/>
        <v>26</v>
      </c>
      <c r="BV29" s="674" t="str">
        <f t="shared" si="16"/>
        <v/>
      </c>
      <c r="BW29" s="674" t="str">
        <f t="shared" si="17"/>
        <v/>
      </c>
      <c r="BX29" s="413"/>
      <c r="BY29" s="480"/>
      <c r="BZ29" s="451"/>
      <c r="CA29" s="530"/>
      <c r="CB29" s="527" t="str">
        <f>IF(ENTRADA!AE22="","",ENTRADA!AE22)</f>
        <v/>
      </c>
      <c r="CC29" s="937" t="str">
        <f>IF(ENTRADA!AF22=0,"",ENTRADA!AF22)</f>
        <v/>
      </c>
      <c r="CD29" s="937"/>
      <c r="CE29" s="937"/>
      <c r="CF29" s="937"/>
      <c r="CG29" s="937"/>
      <c r="CH29" s="528" t="str">
        <f>ORALIDADE!BP31</f>
        <v/>
      </c>
      <c r="CI29" s="529"/>
      <c r="CJ29" s="528"/>
      <c r="CK29" s="84" t="str">
        <f t="shared" si="18"/>
        <v/>
      </c>
      <c r="CL29" s="529"/>
      <c r="CM29" s="528" t="str">
        <f>'TG LEITURA'!BV29</f>
        <v/>
      </c>
      <c r="CN29" s="528" t="str">
        <f>LEITURA!BM29</f>
        <v/>
      </c>
      <c r="CO29" s="529"/>
      <c r="CP29" s="528"/>
      <c r="CQ29" s="84" t="str">
        <f t="shared" si="19"/>
        <v/>
      </c>
      <c r="CR29" s="93"/>
      <c r="CS29" s="84" t="str">
        <f>'TG ED LIT'!BV29</f>
        <v/>
      </c>
      <c r="CT29" s="528" t="str">
        <f>EL3P!BH30</f>
        <v/>
      </c>
      <c r="CU29" s="93"/>
      <c r="CV29" s="528" t="str">
        <f>'TESTE 03'!Y30</f>
        <v/>
      </c>
      <c r="CW29" s="528"/>
      <c r="CX29" s="84" t="str">
        <f t="shared" si="20"/>
        <v/>
      </c>
      <c r="CY29" s="528" t="str">
        <f>ESCRITA!AO29</f>
        <v/>
      </c>
      <c r="CZ29" s="528" t="str">
        <f>'TESTE 03'!AV30</f>
        <v/>
      </c>
      <c r="DA29" s="529"/>
      <c r="DB29" s="528"/>
      <c r="DC29" s="84" t="str">
        <f t="shared" si="21"/>
        <v/>
      </c>
      <c r="DD29" s="528" t="str">
        <f>GR3P!AU29</f>
        <v/>
      </c>
      <c r="DE29" s="528" t="str">
        <f>'TESTE 03'!AM30</f>
        <v/>
      </c>
      <c r="DF29" s="528"/>
      <c r="DG29" s="84" t="str">
        <f t="shared" si="22"/>
        <v/>
      </c>
      <c r="DH29" s="84"/>
      <c r="DI29" s="400" t="str">
        <f t="shared" si="23"/>
        <v/>
      </c>
      <c r="DJ29" s="757" t="str">
        <f t="shared" si="24"/>
        <v/>
      </c>
      <c r="DK29" s="757" t="str">
        <f t="shared" si="25"/>
        <v/>
      </c>
      <c r="DL29" s="757" t="str">
        <f t="shared" si="26"/>
        <v/>
      </c>
      <c r="DM29" s="757" t="str">
        <f t="shared" si="27"/>
        <v/>
      </c>
      <c r="DN29" s="757" t="str">
        <f t="shared" si="28"/>
        <v/>
      </c>
      <c r="DO29" s="757" t="str">
        <f t="shared" si="29"/>
        <v/>
      </c>
      <c r="DP29" s="757" t="str">
        <f t="shared" si="30"/>
        <v/>
      </c>
      <c r="DQ29" s="757" t="str">
        <f t="shared" si="31"/>
        <v/>
      </c>
      <c r="DR29" s="757" t="str">
        <f t="shared" si="32"/>
        <v/>
      </c>
      <c r="DS29" s="757" t="str">
        <f t="shared" si="33"/>
        <v/>
      </c>
      <c r="DT29" s="757" t="str">
        <f t="shared" si="34"/>
        <v/>
      </c>
      <c r="DU29" s="757" t="str">
        <f t="shared" si="35"/>
        <v/>
      </c>
      <c r="DV29" s="757" t="str">
        <f t="shared" si="36"/>
        <v/>
      </c>
      <c r="DW29" s="757" t="str">
        <f t="shared" si="37"/>
        <v/>
      </c>
      <c r="DX29" s="757" t="str">
        <f t="shared" si="38"/>
        <v/>
      </c>
      <c r="DY29" s="757" t="str">
        <f t="shared" si="39"/>
        <v/>
      </c>
      <c r="DZ29" s="757" t="str">
        <f t="shared" si="40"/>
        <v/>
      </c>
      <c r="EA29" s="757"/>
      <c r="EB29" s="757" t="str">
        <f t="shared" si="41"/>
        <v/>
      </c>
      <c r="EC29" s="757" t="str">
        <f t="shared" si="42"/>
        <v/>
      </c>
      <c r="ED29" s="413"/>
      <c r="EE29" s="480"/>
      <c r="EF29" s="451"/>
      <c r="EG29" s="269"/>
      <c r="EH29" s="531"/>
      <c r="EI29" s="342" t="str">
        <f>PARAMETROS!B78</f>
        <v>3.</v>
      </c>
      <c r="EJ29" s="351" t="str">
        <f>PARAMETROS!C78</f>
        <v>Fichas de avaliação</v>
      </c>
    </row>
    <row r="30" spans="1:141" ht="17.100000000000001" customHeight="1" x14ac:dyDescent="0.25">
      <c r="A30" s="198"/>
      <c r="B30" s="533" t="str">
        <f>IF(ENTRADA!AE23="","",ENTRADA!AE23)</f>
        <v/>
      </c>
      <c r="C30" s="938" t="str">
        <f>IF(ENTRADA!AF23=0,"",ENTRADA!AF23)</f>
        <v/>
      </c>
      <c r="D30" s="938"/>
      <c r="E30" s="938"/>
      <c r="F30" s="938"/>
      <c r="G30" s="938"/>
      <c r="H30" s="535" t="str">
        <f>ORALIDADE!Z32</f>
        <v/>
      </c>
      <c r="I30" s="536"/>
      <c r="J30" s="535"/>
      <c r="K30" s="87" t="str">
        <f t="shared" si="5"/>
        <v/>
      </c>
      <c r="L30" s="536"/>
      <c r="M30" s="535" t="str">
        <f>LEITURA!Y30</f>
        <v/>
      </c>
      <c r="N30" s="535" t="str">
        <f>LEITURA!Y30</f>
        <v/>
      </c>
      <c r="O30" s="536"/>
      <c r="P30" s="535"/>
      <c r="Q30" s="87" t="str">
        <f t="shared" si="43"/>
        <v/>
      </c>
      <c r="R30" s="536"/>
      <c r="S30" s="535" t="str">
        <f>'TG ED LIT'!X30</f>
        <v/>
      </c>
      <c r="T30" s="535" t="str">
        <f>EL1P!BH31</f>
        <v/>
      </c>
      <c r="U30" s="536"/>
      <c r="V30" s="535" t="str">
        <f>'TESTE 01'!AX31</f>
        <v/>
      </c>
      <c r="W30" s="535"/>
      <c r="X30" s="87" t="str">
        <f t="shared" si="44"/>
        <v/>
      </c>
      <c r="Y30" s="535" t="str">
        <f>ESCRITA!Q30</f>
        <v/>
      </c>
      <c r="Z30" s="535" t="str">
        <f>'TESTE 01'!AV31</f>
        <v/>
      </c>
      <c r="AA30" s="536"/>
      <c r="AB30" s="536"/>
      <c r="AC30" s="87" t="str">
        <f t="shared" si="45"/>
        <v/>
      </c>
      <c r="AD30" s="535" t="str">
        <f>GR1P!AU30</f>
        <v/>
      </c>
      <c r="AE30" s="535" t="str">
        <f>'TESTE 01'!AM31</f>
        <v/>
      </c>
      <c r="AF30" s="535"/>
      <c r="AG30" s="87" t="str">
        <f t="shared" si="6"/>
        <v/>
      </c>
      <c r="AH30" s="528">
        <f t="shared" si="7"/>
        <v>26</v>
      </c>
      <c r="AI30" s="401" t="str">
        <f t="shared" si="8"/>
        <v/>
      </c>
      <c r="AJ30" s="415" t="str">
        <f t="shared" si="9"/>
        <v/>
      </c>
      <c r="AK30" s="416"/>
      <c r="AL30" s="481"/>
      <c r="AM30" s="417"/>
      <c r="AN30" s="530"/>
      <c r="AO30" s="533" t="str">
        <f>IF(ENTRADA!AE23="","",ENTRADA!AE23)</f>
        <v/>
      </c>
      <c r="AP30" s="938" t="str">
        <f>IF(ENTRADA!AF23=0,"",ENTRADA!AF23)</f>
        <v/>
      </c>
      <c r="AQ30" s="938"/>
      <c r="AR30" s="938"/>
      <c r="AS30" s="938"/>
      <c r="AT30" s="938"/>
      <c r="AU30" s="535" t="str">
        <f>ORALIDADE!AU32</f>
        <v/>
      </c>
      <c r="AV30" s="536"/>
      <c r="AW30" s="535"/>
      <c r="AX30" s="87" t="str">
        <f t="shared" si="10"/>
        <v/>
      </c>
      <c r="AY30" s="536"/>
      <c r="AZ30" s="535" t="str">
        <f>LEITURA!AS30</f>
        <v/>
      </c>
      <c r="BA30" s="535" t="str">
        <f>LEITURA!AS30</f>
        <v/>
      </c>
      <c r="BB30" s="536"/>
      <c r="BC30" s="535"/>
      <c r="BD30" s="87" t="str">
        <f t="shared" si="11"/>
        <v/>
      </c>
      <c r="BE30" s="536"/>
      <c r="BF30" s="535" t="str">
        <f>'TG ED LIT'!AW30</f>
        <v/>
      </c>
      <c r="BG30" s="535" t="str">
        <f>EL2P!BH31</f>
        <v/>
      </c>
      <c r="BH30" s="536"/>
      <c r="BI30" s="535" t="str">
        <f>'TESTE 02'!Y31</f>
        <v/>
      </c>
      <c r="BJ30" s="535"/>
      <c r="BK30" s="87" t="str">
        <f t="shared" si="12"/>
        <v/>
      </c>
      <c r="BL30" s="535" t="str">
        <f>ESCRITA!AC30</f>
        <v/>
      </c>
      <c r="BM30" s="535" t="str">
        <f>'TESTE 02'!AV31</f>
        <v/>
      </c>
      <c r="BN30" s="535"/>
      <c r="BO30" s="691"/>
      <c r="BP30" s="675" t="str">
        <f t="shared" si="13"/>
        <v/>
      </c>
      <c r="BQ30" s="535" t="str">
        <f>GR2P!AU30</f>
        <v/>
      </c>
      <c r="BR30" s="535" t="str">
        <f>'TESTE 02'!AM31</f>
        <v/>
      </c>
      <c r="BS30" s="535"/>
      <c r="BT30" s="87" t="str">
        <f t="shared" si="14"/>
        <v/>
      </c>
      <c r="BU30" s="84">
        <f t="shared" si="15"/>
        <v>26</v>
      </c>
      <c r="BV30" s="676" t="str">
        <f t="shared" si="16"/>
        <v/>
      </c>
      <c r="BW30" s="676" t="str">
        <f t="shared" si="17"/>
        <v/>
      </c>
      <c r="BX30" s="416"/>
      <c r="BY30" s="481"/>
      <c r="BZ30" s="452"/>
      <c r="CA30" s="530"/>
      <c r="CB30" s="533" t="str">
        <f>IF(ENTRADA!AE23="","",ENTRADA!AE23)</f>
        <v/>
      </c>
      <c r="CC30" s="938" t="str">
        <f>IF(ENTRADA!AF23=0,"",ENTRADA!AF23)</f>
        <v/>
      </c>
      <c r="CD30" s="938"/>
      <c r="CE30" s="938"/>
      <c r="CF30" s="938"/>
      <c r="CG30" s="938"/>
      <c r="CH30" s="535" t="str">
        <f>ORALIDADE!BP32</f>
        <v/>
      </c>
      <c r="CI30" s="536"/>
      <c r="CJ30" s="535"/>
      <c r="CK30" s="87" t="str">
        <f t="shared" si="18"/>
        <v/>
      </c>
      <c r="CL30" s="536"/>
      <c r="CM30" s="535" t="str">
        <f>'TG LEITURA'!BV30</f>
        <v/>
      </c>
      <c r="CN30" s="535" t="str">
        <f>LEITURA!BM30</f>
        <v/>
      </c>
      <c r="CO30" s="536"/>
      <c r="CP30" s="535"/>
      <c r="CQ30" s="87" t="str">
        <f t="shared" si="19"/>
        <v/>
      </c>
      <c r="CR30" s="95"/>
      <c r="CS30" s="87" t="str">
        <f>'TG ED LIT'!BV30</f>
        <v/>
      </c>
      <c r="CT30" s="535" t="str">
        <f>EL3P!BH31</f>
        <v/>
      </c>
      <c r="CU30" s="95"/>
      <c r="CV30" s="535" t="str">
        <f>'TESTE 03'!Y31</f>
        <v/>
      </c>
      <c r="CW30" s="535"/>
      <c r="CX30" s="87" t="str">
        <f t="shared" si="20"/>
        <v/>
      </c>
      <c r="CY30" s="535" t="str">
        <f>ESCRITA!AO30</f>
        <v/>
      </c>
      <c r="CZ30" s="535" t="str">
        <f>'TESTE 03'!AV31</f>
        <v/>
      </c>
      <c r="DA30" s="536"/>
      <c r="DB30" s="535"/>
      <c r="DC30" s="87" t="str">
        <f t="shared" si="21"/>
        <v/>
      </c>
      <c r="DD30" s="535" t="str">
        <f>GR3P!AU30</f>
        <v/>
      </c>
      <c r="DE30" s="535" t="str">
        <f>'TESTE 03'!AM31</f>
        <v/>
      </c>
      <c r="DF30" s="535"/>
      <c r="DG30" s="87" t="str">
        <f t="shared" si="22"/>
        <v/>
      </c>
      <c r="DH30" s="84"/>
      <c r="DI30" s="401" t="str">
        <f t="shared" si="23"/>
        <v/>
      </c>
      <c r="DJ30" s="760" t="str">
        <f t="shared" si="24"/>
        <v/>
      </c>
      <c r="DK30" s="760" t="str">
        <f t="shared" si="25"/>
        <v/>
      </c>
      <c r="DL30" s="760" t="str">
        <f t="shared" si="26"/>
        <v/>
      </c>
      <c r="DM30" s="760" t="str">
        <f t="shared" si="27"/>
        <v/>
      </c>
      <c r="DN30" s="760" t="str">
        <f t="shared" si="28"/>
        <v/>
      </c>
      <c r="DO30" s="760" t="str">
        <f t="shared" si="29"/>
        <v/>
      </c>
      <c r="DP30" s="760" t="str">
        <f t="shared" si="30"/>
        <v/>
      </c>
      <c r="DQ30" s="760" t="str">
        <f t="shared" si="31"/>
        <v/>
      </c>
      <c r="DR30" s="760" t="str">
        <f t="shared" si="32"/>
        <v/>
      </c>
      <c r="DS30" s="760" t="str">
        <f t="shared" si="33"/>
        <v/>
      </c>
      <c r="DT30" s="760" t="str">
        <f t="shared" si="34"/>
        <v/>
      </c>
      <c r="DU30" s="760" t="str">
        <f t="shared" si="35"/>
        <v/>
      </c>
      <c r="DV30" s="760" t="str">
        <f t="shared" si="36"/>
        <v/>
      </c>
      <c r="DW30" s="760" t="str">
        <f t="shared" si="37"/>
        <v/>
      </c>
      <c r="DX30" s="760" t="str">
        <f t="shared" si="38"/>
        <v/>
      </c>
      <c r="DY30" s="760" t="str">
        <f t="shared" si="39"/>
        <v/>
      </c>
      <c r="DZ30" s="760" t="str">
        <f t="shared" si="40"/>
        <v/>
      </c>
      <c r="EA30" s="760"/>
      <c r="EB30" s="759" t="str">
        <f t="shared" si="41"/>
        <v/>
      </c>
      <c r="EC30" s="759" t="str">
        <f t="shared" si="42"/>
        <v/>
      </c>
      <c r="ED30" s="416"/>
      <c r="EE30" s="481"/>
      <c r="EF30" s="452"/>
      <c r="EG30" s="269"/>
      <c r="EH30" s="531"/>
      <c r="EI30" s="342" t="str">
        <f>PARAMETROS!B79</f>
        <v>4.</v>
      </c>
      <c r="EJ30" s="351" t="str">
        <f>PARAMETROS!C79</f>
        <v>Questionários orais / Interação na aula</v>
      </c>
    </row>
    <row r="31" spans="1:141" ht="17.100000000000001" customHeight="1" x14ac:dyDescent="0.25">
      <c r="A31" s="198"/>
      <c r="B31" s="527" t="str">
        <f>IF(ENTRADA!AE24="","",ENTRADA!AE24)</f>
        <v/>
      </c>
      <c r="C31" s="937" t="str">
        <f>IF(ENTRADA!AF24=0,"",ENTRADA!AF24)</f>
        <v/>
      </c>
      <c r="D31" s="937"/>
      <c r="E31" s="937"/>
      <c r="F31" s="937"/>
      <c r="G31" s="937"/>
      <c r="H31" s="528" t="str">
        <f>ORALIDADE!Z33</f>
        <v/>
      </c>
      <c r="I31" s="529"/>
      <c r="J31" s="528"/>
      <c r="K31" s="84" t="str">
        <f t="shared" si="5"/>
        <v/>
      </c>
      <c r="L31" s="529"/>
      <c r="M31" s="528" t="str">
        <f>LEITURA!Y31</f>
        <v/>
      </c>
      <c r="N31" s="528" t="str">
        <f>LEITURA!Y31</f>
        <v/>
      </c>
      <c r="O31" s="529"/>
      <c r="P31" s="528"/>
      <c r="Q31" s="84" t="str">
        <f t="shared" si="43"/>
        <v/>
      </c>
      <c r="R31" s="529"/>
      <c r="S31" s="528" t="str">
        <f>'TG ED LIT'!X31</f>
        <v/>
      </c>
      <c r="T31" s="528" t="str">
        <f>EL1P!BH32</f>
        <v/>
      </c>
      <c r="U31" s="529"/>
      <c r="V31" s="528" t="str">
        <f>'TESTE 01'!AX32</f>
        <v/>
      </c>
      <c r="W31" s="528"/>
      <c r="X31" s="84" t="str">
        <f t="shared" si="44"/>
        <v/>
      </c>
      <c r="Y31" s="528" t="str">
        <f>ESCRITA!Q31</f>
        <v/>
      </c>
      <c r="Z31" s="528" t="str">
        <f>'TESTE 01'!AV32</f>
        <v/>
      </c>
      <c r="AA31" s="529"/>
      <c r="AB31" s="529"/>
      <c r="AC31" s="84" t="str">
        <f t="shared" si="45"/>
        <v/>
      </c>
      <c r="AD31" s="528" t="str">
        <f>GR1P!AU31</f>
        <v/>
      </c>
      <c r="AE31" s="528" t="str">
        <f>'TESTE 01'!AM32</f>
        <v/>
      </c>
      <c r="AF31" s="528"/>
      <c r="AG31" s="84" t="str">
        <f t="shared" si="6"/>
        <v/>
      </c>
      <c r="AH31" s="528">
        <f t="shared" si="7"/>
        <v>26</v>
      </c>
      <c r="AI31" s="400" t="str">
        <f t="shared" si="8"/>
        <v/>
      </c>
      <c r="AJ31" s="412" t="str">
        <f t="shared" si="9"/>
        <v/>
      </c>
      <c r="AK31" s="413"/>
      <c r="AL31" s="480"/>
      <c r="AM31" s="414"/>
      <c r="AN31" s="530"/>
      <c r="AO31" s="527" t="str">
        <f>IF(ENTRADA!AE24="","",ENTRADA!AE24)</f>
        <v/>
      </c>
      <c r="AP31" s="937" t="str">
        <f>IF(ENTRADA!AF24=0,"",ENTRADA!AF24)</f>
        <v/>
      </c>
      <c r="AQ31" s="937"/>
      <c r="AR31" s="937"/>
      <c r="AS31" s="937"/>
      <c r="AT31" s="937"/>
      <c r="AU31" s="528" t="str">
        <f>ORALIDADE!AU33</f>
        <v/>
      </c>
      <c r="AV31" s="529"/>
      <c r="AW31" s="528"/>
      <c r="AX31" s="84" t="str">
        <f t="shared" si="10"/>
        <v/>
      </c>
      <c r="AY31" s="529"/>
      <c r="AZ31" s="528" t="str">
        <f>LEITURA!AS31</f>
        <v/>
      </c>
      <c r="BA31" s="528" t="str">
        <f>LEITURA!AS31</f>
        <v/>
      </c>
      <c r="BB31" s="529"/>
      <c r="BC31" s="528"/>
      <c r="BD31" s="84" t="str">
        <f t="shared" si="11"/>
        <v/>
      </c>
      <c r="BE31" s="529"/>
      <c r="BF31" s="528" t="str">
        <f>'TG ED LIT'!AW31</f>
        <v/>
      </c>
      <c r="BG31" s="528" t="str">
        <f>EL2P!BH32</f>
        <v/>
      </c>
      <c r="BH31" s="529"/>
      <c r="BI31" s="528" t="str">
        <f>'TESTE 02'!Y32</f>
        <v/>
      </c>
      <c r="BJ31" s="528"/>
      <c r="BK31" s="84" t="str">
        <f t="shared" si="12"/>
        <v/>
      </c>
      <c r="BL31" s="528" t="str">
        <f>ESCRITA!AC31</f>
        <v/>
      </c>
      <c r="BM31" s="528" t="str">
        <f>'TESTE 02'!AV32</f>
        <v/>
      </c>
      <c r="BN31" s="528"/>
      <c r="BO31" s="690"/>
      <c r="BP31" s="673" t="str">
        <f t="shared" si="13"/>
        <v/>
      </c>
      <c r="BQ31" s="528" t="str">
        <f>GR2P!AU31</f>
        <v/>
      </c>
      <c r="BR31" s="528" t="str">
        <f>'TESTE 02'!AM32</f>
        <v/>
      </c>
      <c r="BS31" s="528"/>
      <c r="BT31" s="84" t="str">
        <f t="shared" si="14"/>
        <v/>
      </c>
      <c r="BU31" s="84">
        <f t="shared" si="15"/>
        <v>26</v>
      </c>
      <c r="BV31" s="674" t="str">
        <f t="shared" si="16"/>
        <v/>
      </c>
      <c r="BW31" s="674" t="str">
        <f t="shared" si="17"/>
        <v/>
      </c>
      <c r="BX31" s="413"/>
      <c r="BY31" s="480"/>
      <c r="BZ31" s="451"/>
      <c r="CA31" s="530"/>
      <c r="CB31" s="527" t="str">
        <f>IF(ENTRADA!AE24="","",ENTRADA!AE24)</f>
        <v/>
      </c>
      <c r="CC31" s="937" t="str">
        <f>IF(ENTRADA!AF24=0,"",ENTRADA!AF24)</f>
        <v/>
      </c>
      <c r="CD31" s="937"/>
      <c r="CE31" s="937"/>
      <c r="CF31" s="937"/>
      <c r="CG31" s="937"/>
      <c r="CH31" s="528" t="str">
        <f>ORALIDADE!BP33</f>
        <v/>
      </c>
      <c r="CI31" s="529"/>
      <c r="CJ31" s="528"/>
      <c r="CK31" s="84" t="str">
        <f t="shared" si="18"/>
        <v/>
      </c>
      <c r="CL31" s="529"/>
      <c r="CM31" s="528" t="str">
        <f>'TG LEITURA'!BV31</f>
        <v/>
      </c>
      <c r="CN31" s="528" t="str">
        <f>LEITURA!BM31</f>
        <v/>
      </c>
      <c r="CO31" s="529"/>
      <c r="CP31" s="528"/>
      <c r="CQ31" s="84" t="str">
        <f t="shared" si="19"/>
        <v/>
      </c>
      <c r="CR31" s="93"/>
      <c r="CS31" s="84" t="str">
        <f>'TG ED LIT'!BV31</f>
        <v/>
      </c>
      <c r="CT31" s="528" t="str">
        <f>EL3P!BH32</f>
        <v/>
      </c>
      <c r="CU31" s="93"/>
      <c r="CV31" s="528" t="str">
        <f>'TESTE 03'!Y32</f>
        <v/>
      </c>
      <c r="CW31" s="528"/>
      <c r="CX31" s="84" t="str">
        <f t="shared" si="20"/>
        <v/>
      </c>
      <c r="CY31" s="528" t="str">
        <f>ESCRITA!AO31</f>
        <v/>
      </c>
      <c r="CZ31" s="528" t="str">
        <f>'TESTE 03'!AV32</f>
        <v/>
      </c>
      <c r="DA31" s="529"/>
      <c r="DB31" s="528"/>
      <c r="DC31" s="84" t="str">
        <f t="shared" si="21"/>
        <v/>
      </c>
      <c r="DD31" s="528" t="str">
        <f>GR3P!AU31</f>
        <v/>
      </c>
      <c r="DE31" s="528" t="str">
        <f>'TESTE 03'!AM32</f>
        <v/>
      </c>
      <c r="DF31" s="528"/>
      <c r="DG31" s="84" t="str">
        <f t="shared" si="22"/>
        <v/>
      </c>
      <c r="DH31" s="84"/>
      <c r="DI31" s="400" t="str">
        <f t="shared" si="23"/>
        <v/>
      </c>
      <c r="DJ31" s="757" t="str">
        <f t="shared" si="24"/>
        <v/>
      </c>
      <c r="DK31" s="757" t="str">
        <f t="shared" si="25"/>
        <v/>
      </c>
      <c r="DL31" s="757" t="str">
        <f t="shared" si="26"/>
        <v/>
      </c>
      <c r="DM31" s="757" t="str">
        <f t="shared" si="27"/>
        <v/>
      </c>
      <c r="DN31" s="757" t="str">
        <f t="shared" si="28"/>
        <v/>
      </c>
      <c r="DO31" s="757" t="str">
        <f t="shared" si="29"/>
        <v/>
      </c>
      <c r="DP31" s="757" t="str">
        <f t="shared" si="30"/>
        <v/>
      </c>
      <c r="DQ31" s="757" t="str">
        <f t="shared" si="31"/>
        <v/>
      </c>
      <c r="DR31" s="757" t="str">
        <f t="shared" si="32"/>
        <v/>
      </c>
      <c r="DS31" s="757" t="str">
        <f t="shared" si="33"/>
        <v/>
      </c>
      <c r="DT31" s="757" t="str">
        <f t="shared" si="34"/>
        <v/>
      </c>
      <c r="DU31" s="757" t="str">
        <f t="shared" si="35"/>
        <v/>
      </c>
      <c r="DV31" s="757" t="str">
        <f t="shared" si="36"/>
        <v/>
      </c>
      <c r="DW31" s="757" t="str">
        <f t="shared" si="37"/>
        <v/>
      </c>
      <c r="DX31" s="757" t="str">
        <f t="shared" si="38"/>
        <v/>
      </c>
      <c r="DY31" s="757" t="str">
        <f t="shared" si="39"/>
        <v/>
      </c>
      <c r="DZ31" s="757" t="str">
        <f t="shared" si="40"/>
        <v/>
      </c>
      <c r="EA31" s="757"/>
      <c r="EB31" s="757" t="str">
        <f t="shared" si="41"/>
        <v/>
      </c>
      <c r="EC31" s="757" t="str">
        <f t="shared" si="42"/>
        <v/>
      </c>
      <c r="ED31" s="413"/>
      <c r="EE31" s="480"/>
      <c r="EF31" s="451"/>
      <c r="EG31" s="269"/>
      <c r="EH31" s="531"/>
      <c r="EI31" s="342" t="str">
        <f>PARAMETROS!B80</f>
        <v>5.</v>
      </c>
      <c r="EJ31" s="351" t="str">
        <f>PARAMETROS!C80</f>
        <v>Teste de avaliação</v>
      </c>
    </row>
    <row r="32" spans="1:141" ht="17.100000000000001" customHeight="1" x14ac:dyDescent="0.25">
      <c r="A32" s="198"/>
      <c r="B32" s="533" t="str">
        <f>IF(ENTRADA!AE25="","",ENTRADA!AE25)</f>
        <v/>
      </c>
      <c r="C32" s="938" t="str">
        <f>IF(ENTRADA!AF25=0,"",ENTRADA!AF25)</f>
        <v/>
      </c>
      <c r="D32" s="938"/>
      <c r="E32" s="938"/>
      <c r="F32" s="938"/>
      <c r="G32" s="938"/>
      <c r="H32" s="535" t="str">
        <f>ORALIDADE!Z34</f>
        <v/>
      </c>
      <c r="I32" s="536"/>
      <c r="J32" s="535"/>
      <c r="K32" s="87" t="str">
        <f t="shared" si="5"/>
        <v/>
      </c>
      <c r="L32" s="536"/>
      <c r="M32" s="535" t="str">
        <f>LEITURA!Y32</f>
        <v/>
      </c>
      <c r="N32" s="535" t="str">
        <f>LEITURA!Y32</f>
        <v/>
      </c>
      <c r="O32" s="536"/>
      <c r="P32" s="535"/>
      <c r="Q32" s="87" t="str">
        <f t="shared" si="43"/>
        <v/>
      </c>
      <c r="R32" s="536"/>
      <c r="S32" s="535" t="str">
        <f>'TG ED LIT'!X32</f>
        <v/>
      </c>
      <c r="T32" s="535" t="str">
        <f>EL1P!BH33</f>
        <v/>
      </c>
      <c r="U32" s="536"/>
      <c r="V32" s="535" t="str">
        <f>'TESTE 01'!AX33</f>
        <v/>
      </c>
      <c r="W32" s="535"/>
      <c r="X32" s="87" t="str">
        <f t="shared" si="44"/>
        <v/>
      </c>
      <c r="Y32" s="535" t="str">
        <f>ESCRITA!Q32</f>
        <v/>
      </c>
      <c r="Z32" s="535" t="str">
        <f>'TESTE 01'!AV33</f>
        <v/>
      </c>
      <c r="AA32" s="536"/>
      <c r="AB32" s="536"/>
      <c r="AC32" s="87" t="str">
        <f t="shared" si="45"/>
        <v/>
      </c>
      <c r="AD32" s="535" t="str">
        <f>GR1P!AU32</f>
        <v/>
      </c>
      <c r="AE32" s="535" t="str">
        <f>'TESTE 01'!AM33</f>
        <v/>
      </c>
      <c r="AF32" s="535"/>
      <c r="AG32" s="87" t="str">
        <f t="shared" si="6"/>
        <v/>
      </c>
      <c r="AH32" s="528">
        <f t="shared" si="7"/>
        <v>26</v>
      </c>
      <c r="AI32" s="401" t="str">
        <f t="shared" si="8"/>
        <v/>
      </c>
      <c r="AJ32" s="415" t="str">
        <f t="shared" si="9"/>
        <v/>
      </c>
      <c r="AK32" s="401"/>
      <c r="AL32" s="482"/>
      <c r="AM32" s="417"/>
      <c r="AN32" s="530"/>
      <c r="AO32" s="533" t="str">
        <f>IF(ENTRADA!AE25="","",ENTRADA!AE25)</f>
        <v/>
      </c>
      <c r="AP32" s="938" t="str">
        <f>IF(ENTRADA!AF25=0,"",ENTRADA!AF25)</f>
        <v/>
      </c>
      <c r="AQ32" s="938"/>
      <c r="AR32" s="938"/>
      <c r="AS32" s="938"/>
      <c r="AT32" s="938"/>
      <c r="AU32" s="535" t="str">
        <f>ORALIDADE!AU34</f>
        <v/>
      </c>
      <c r="AV32" s="536"/>
      <c r="AW32" s="535"/>
      <c r="AX32" s="87" t="str">
        <f t="shared" si="10"/>
        <v/>
      </c>
      <c r="AY32" s="536"/>
      <c r="AZ32" s="535" t="str">
        <f>LEITURA!AS32</f>
        <v/>
      </c>
      <c r="BA32" s="535" t="str">
        <f>LEITURA!AS32</f>
        <v/>
      </c>
      <c r="BB32" s="536"/>
      <c r="BC32" s="535"/>
      <c r="BD32" s="87" t="str">
        <f t="shared" si="11"/>
        <v/>
      </c>
      <c r="BE32" s="536"/>
      <c r="BF32" s="535" t="str">
        <f>'TG ED LIT'!AW32</f>
        <v/>
      </c>
      <c r="BG32" s="535" t="str">
        <f>EL2P!BH33</f>
        <v/>
      </c>
      <c r="BH32" s="536"/>
      <c r="BI32" s="535" t="str">
        <f>'TESTE 02'!Y33</f>
        <v/>
      </c>
      <c r="BJ32" s="535"/>
      <c r="BK32" s="87" t="str">
        <f t="shared" si="12"/>
        <v/>
      </c>
      <c r="BL32" s="535" t="str">
        <f>ESCRITA!AC32</f>
        <v/>
      </c>
      <c r="BM32" s="535" t="str">
        <f>'TESTE 02'!AV33</f>
        <v/>
      </c>
      <c r="BN32" s="535"/>
      <c r="BO32" s="691"/>
      <c r="BP32" s="675" t="str">
        <f t="shared" si="13"/>
        <v/>
      </c>
      <c r="BQ32" s="535" t="str">
        <f>GR2P!AU32</f>
        <v/>
      </c>
      <c r="BR32" s="535" t="str">
        <f>'TESTE 02'!AM33</f>
        <v/>
      </c>
      <c r="BS32" s="535"/>
      <c r="BT32" s="87" t="str">
        <f t="shared" si="14"/>
        <v/>
      </c>
      <c r="BU32" s="84">
        <f t="shared" si="15"/>
        <v>26</v>
      </c>
      <c r="BV32" s="676" t="str">
        <f t="shared" si="16"/>
        <v/>
      </c>
      <c r="BW32" s="676" t="str">
        <f t="shared" si="17"/>
        <v/>
      </c>
      <c r="BX32" s="416"/>
      <c r="BY32" s="481"/>
      <c r="BZ32" s="452"/>
      <c r="CA32" s="530"/>
      <c r="CB32" s="533" t="str">
        <f>IF(ENTRADA!AE25="","",ENTRADA!AE25)</f>
        <v/>
      </c>
      <c r="CC32" s="938" t="str">
        <f>IF(ENTRADA!AF25=0,"",ENTRADA!AF25)</f>
        <v/>
      </c>
      <c r="CD32" s="938"/>
      <c r="CE32" s="938"/>
      <c r="CF32" s="938"/>
      <c r="CG32" s="938"/>
      <c r="CH32" s="535" t="str">
        <f>ORALIDADE!BP34</f>
        <v/>
      </c>
      <c r="CI32" s="536"/>
      <c r="CJ32" s="535"/>
      <c r="CK32" s="87" t="str">
        <f t="shared" si="18"/>
        <v/>
      </c>
      <c r="CL32" s="536"/>
      <c r="CM32" s="535" t="str">
        <f>'TG LEITURA'!BV32</f>
        <v/>
      </c>
      <c r="CN32" s="535" t="str">
        <f>LEITURA!BM32</f>
        <v/>
      </c>
      <c r="CO32" s="536"/>
      <c r="CP32" s="535"/>
      <c r="CQ32" s="87" t="str">
        <f t="shared" si="19"/>
        <v/>
      </c>
      <c r="CR32" s="95"/>
      <c r="CS32" s="87" t="str">
        <f>'TG ED LIT'!BV32</f>
        <v/>
      </c>
      <c r="CT32" s="535" t="str">
        <f>EL3P!BH33</f>
        <v/>
      </c>
      <c r="CU32" s="95"/>
      <c r="CV32" s="535" t="str">
        <f>'TESTE 03'!Y33</f>
        <v/>
      </c>
      <c r="CW32" s="535"/>
      <c r="CX32" s="87" t="str">
        <f t="shared" si="20"/>
        <v/>
      </c>
      <c r="CY32" s="535" t="str">
        <f>ESCRITA!AO32</f>
        <v/>
      </c>
      <c r="CZ32" s="535" t="str">
        <f>'TESTE 03'!AV33</f>
        <v/>
      </c>
      <c r="DA32" s="536"/>
      <c r="DB32" s="535"/>
      <c r="DC32" s="87" t="str">
        <f t="shared" si="21"/>
        <v/>
      </c>
      <c r="DD32" s="535" t="str">
        <f>GR3P!AU32</f>
        <v/>
      </c>
      <c r="DE32" s="535" t="str">
        <f>'TESTE 03'!AM33</f>
        <v/>
      </c>
      <c r="DF32" s="535"/>
      <c r="DG32" s="87" t="str">
        <f t="shared" si="22"/>
        <v/>
      </c>
      <c r="DH32" s="84"/>
      <c r="DI32" s="401" t="str">
        <f t="shared" si="23"/>
        <v/>
      </c>
      <c r="DJ32" s="760" t="str">
        <f t="shared" si="24"/>
        <v/>
      </c>
      <c r="DK32" s="760" t="str">
        <f t="shared" si="25"/>
        <v/>
      </c>
      <c r="DL32" s="760" t="str">
        <f t="shared" si="26"/>
        <v/>
      </c>
      <c r="DM32" s="760" t="str">
        <f t="shared" si="27"/>
        <v/>
      </c>
      <c r="DN32" s="760" t="str">
        <f t="shared" si="28"/>
        <v/>
      </c>
      <c r="DO32" s="760" t="str">
        <f t="shared" si="29"/>
        <v/>
      </c>
      <c r="DP32" s="760" t="str">
        <f t="shared" si="30"/>
        <v/>
      </c>
      <c r="DQ32" s="760" t="str">
        <f t="shared" si="31"/>
        <v/>
      </c>
      <c r="DR32" s="760" t="str">
        <f t="shared" si="32"/>
        <v/>
      </c>
      <c r="DS32" s="760" t="str">
        <f t="shared" si="33"/>
        <v/>
      </c>
      <c r="DT32" s="760" t="str">
        <f t="shared" si="34"/>
        <v/>
      </c>
      <c r="DU32" s="760" t="str">
        <f t="shared" si="35"/>
        <v/>
      </c>
      <c r="DV32" s="760" t="str">
        <f t="shared" si="36"/>
        <v/>
      </c>
      <c r="DW32" s="760" t="str">
        <f t="shared" si="37"/>
        <v/>
      </c>
      <c r="DX32" s="760" t="str">
        <f t="shared" si="38"/>
        <v/>
      </c>
      <c r="DY32" s="760" t="str">
        <f t="shared" si="39"/>
        <v/>
      </c>
      <c r="DZ32" s="760" t="str">
        <f t="shared" si="40"/>
        <v/>
      </c>
      <c r="EA32" s="760"/>
      <c r="EB32" s="759" t="str">
        <f t="shared" si="41"/>
        <v/>
      </c>
      <c r="EC32" s="759" t="str">
        <f t="shared" si="42"/>
        <v/>
      </c>
      <c r="ED32" s="416"/>
      <c r="EE32" s="481"/>
      <c r="EF32" s="452"/>
      <c r="EG32" s="269"/>
      <c r="EH32" s="531"/>
      <c r="EI32" s="342">
        <f>PARAMETROS!B81</f>
        <v>0</v>
      </c>
      <c r="EJ32" s="351">
        <f>PARAMETROS!C81</f>
        <v>0</v>
      </c>
    </row>
    <row r="33" spans="1:140" ht="17.100000000000001" customHeight="1" x14ac:dyDescent="0.25">
      <c r="A33" s="198"/>
      <c r="B33" s="527" t="str">
        <f>IF(ENTRADA!AE26="","",ENTRADA!AE26)</f>
        <v/>
      </c>
      <c r="C33" s="937" t="str">
        <f>IF(ENTRADA!AF26=0,"",ENTRADA!AF26)</f>
        <v/>
      </c>
      <c r="D33" s="937"/>
      <c r="E33" s="937"/>
      <c r="F33" s="937"/>
      <c r="G33" s="937"/>
      <c r="H33" s="528" t="str">
        <f>ORALIDADE!Z35</f>
        <v/>
      </c>
      <c r="I33" s="529"/>
      <c r="J33" s="528"/>
      <c r="K33" s="84" t="str">
        <f t="shared" si="5"/>
        <v/>
      </c>
      <c r="L33" s="529"/>
      <c r="M33" s="528" t="str">
        <f>LEITURA!Y33</f>
        <v/>
      </c>
      <c r="N33" s="528" t="str">
        <f>LEITURA!Y33</f>
        <v/>
      </c>
      <c r="O33" s="529"/>
      <c r="P33" s="528"/>
      <c r="Q33" s="84" t="str">
        <f t="shared" si="43"/>
        <v/>
      </c>
      <c r="R33" s="529"/>
      <c r="S33" s="528" t="str">
        <f>'TG ED LIT'!X33</f>
        <v/>
      </c>
      <c r="T33" s="528" t="str">
        <f>EL1P!BH34</f>
        <v/>
      </c>
      <c r="U33" s="529"/>
      <c r="V33" s="528" t="str">
        <f>'TESTE 01'!AX34</f>
        <v/>
      </c>
      <c r="W33" s="528"/>
      <c r="X33" s="84" t="str">
        <f t="shared" si="44"/>
        <v/>
      </c>
      <c r="Y33" s="528" t="str">
        <f>ESCRITA!Q33</f>
        <v/>
      </c>
      <c r="Z33" s="528" t="str">
        <f>'TESTE 01'!AV34</f>
        <v/>
      </c>
      <c r="AA33" s="529"/>
      <c r="AB33" s="529"/>
      <c r="AC33" s="84" t="str">
        <f t="shared" si="45"/>
        <v/>
      </c>
      <c r="AD33" s="528" t="str">
        <f>GR1P!AU33</f>
        <v/>
      </c>
      <c r="AE33" s="528" t="str">
        <f>'TESTE 01'!AM34</f>
        <v/>
      </c>
      <c r="AF33" s="528"/>
      <c r="AG33" s="84" t="str">
        <f t="shared" si="6"/>
        <v/>
      </c>
      <c r="AH33" s="528">
        <f t="shared" si="7"/>
        <v>26</v>
      </c>
      <c r="AI33" s="400" t="str">
        <f t="shared" si="8"/>
        <v/>
      </c>
      <c r="AJ33" s="412" t="str">
        <f t="shared" si="9"/>
        <v/>
      </c>
      <c r="AK33" s="400"/>
      <c r="AL33" s="455"/>
      <c r="AM33" s="414"/>
      <c r="AN33" s="530"/>
      <c r="AO33" s="527" t="str">
        <f>IF(ENTRADA!AE26="","",ENTRADA!AE26)</f>
        <v/>
      </c>
      <c r="AP33" s="937" t="str">
        <f>IF(ENTRADA!AF26=0,"",ENTRADA!AF26)</f>
        <v/>
      </c>
      <c r="AQ33" s="937"/>
      <c r="AR33" s="937"/>
      <c r="AS33" s="937"/>
      <c r="AT33" s="937"/>
      <c r="AU33" s="528" t="str">
        <f>ORALIDADE!AU35</f>
        <v/>
      </c>
      <c r="AV33" s="529"/>
      <c r="AW33" s="528"/>
      <c r="AX33" s="84" t="str">
        <f t="shared" si="10"/>
        <v/>
      </c>
      <c r="AY33" s="529"/>
      <c r="AZ33" s="528" t="str">
        <f>LEITURA!AS33</f>
        <v/>
      </c>
      <c r="BA33" s="528" t="str">
        <f>LEITURA!AS33</f>
        <v/>
      </c>
      <c r="BB33" s="529"/>
      <c r="BC33" s="528"/>
      <c r="BD33" s="84" t="str">
        <f t="shared" si="11"/>
        <v/>
      </c>
      <c r="BE33" s="529"/>
      <c r="BF33" s="528" t="str">
        <f>'TG ED LIT'!AW33</f>
        <v/>
      </c>
      <c r="BG33" s="528" t="str">
        <f>EL2P!BH34</f>
        <v/>
      </c>
      <c r="BH33" s="529"/>
      <c r="BI33" s="528" t="str">
        <f>'TESTE 02'!Y34</f>
        <v/>
      </c>
      <c r="BJ33" s="528"/>
      <c r="BK33" s="84" t="str">
        <f t="shared" si="12"/>
        <v/>
      </c>
      <c r="BL33" s="528" t="str">
        <f>ESCRITA!AC33</f>
        <v/>
      </c>
      <c r="BM33" s="528" t="str">
        <f>'TESTE 02'!AV34</f>
        <v/>
      </c>
      <c r="BN33" s="528"/>
      <c r="BO33" s="690"/>
      <c r="BP33" s="673" t="str">
        <f t="shared" si="13"/>
        <v/>
      </c>
      <c r="BQ33" s="528" t="str">
        <f>GR2P!AU33</f>
        <v/>
      </c>
      <c r="BR33" s="528" t="str">
        <f>'TESTE 02'!AM34</f>
        <v/>
      </c>
      <c r="BS33" s="528"/>
      <c r="BT33" s="84" t="str">
        <f t="shared" si="14"/>
        <v/>
      </c>
      <c r="BU33" s="84">
        <f t="shared" si="15"/>
        <v>26</v>
      </c>
      <c r="BV33" s="674" t="str">
        <f t="shared" si="16"/>
        <v/>
      </c>
      <c r="BW33" s="674" t="str">
        <f t="shared" si="17"/>
        <v/>
      </c>
      <c r="BX33" s="413"/>
      <c r="BY33" s="480"/>
      <c r="BZ33" s="451"/>
      <c r="CA33" s="530"/>
      <c r="CB33" s="527" t="str">
        <f>IF(ENTRADA!AE26="","",ENTRADA!AE26)</f>
        <v/>
      </c>
      <c r="CC33" s="937" t="str">
        <f>IF(ENTRADA!AF26=0,"",ENTRADA!AF26)</f>
        <v/>
      </c>
      <c r="CD33" s="937"/>
      <c r="CE33" s="937"/>
      <c r="CF33" s="937"/>
      <c r="CG33" s="937"/>
      <c r="CH33" s="528" t="str">
        <f>ORALIDADE!BP35</f>
        <v/>
      </c>
      <c r="CI33" s="529"/>
      <c r="CJ33" s="528"/>
      <c r="CK33" s="84" t="str">
        <f t="shared" si="18"/>
        <v/>
      </c>
      <c r="CL33" s="529"/>
      <c r="CM33" s="528" t="str">
        <f>'TG LEITURA'!BV33</f>
        <v/>
      </c>
      <c r="CN33" s="528" t="str">
        <f>LEITURA!BM33</f>
        <v/>
      </c>
      <c r="CO33" s="529"/>
      <c r="CP33" s="528"/>
      <c r="CQ33" s="84" t="str">
        <f t="shared" si="19"/>
        <v/>
      </c>
      <c r="CR33" s="93"/>
      <c r="CS33" s="84" t="str">
        <f>'TG ED LIT'!BV33</f>
        <v/>
      </c>
      <c r="CT33" s="528" t="str">
        <f>EL3P!BH34</f>
        <v/>
      </c>
      <c r="CU33" s="93"/>
      <c r="CV33" s="528" t="str">
        <f>'TESTE 03'!Y34</f>
        <v/>
      </c>
      <c r="CW33" s="528"/>
      <c r="CX33" s="84" t="str">
        <f t="shared" si="20"/>
        <v/>
      </c>
      <c r="CY33" s="528" t="str">
        <f>ESCRITA!AO33</f>
        <v/>
      </c>
      <c r="CZ33" s="528" t="str">
        <f>'TESTE 03'!AV34</f>
        <v/>
      </c>
      <c r="DA33" s="529"/>
      <c r="DB33" s="528"/>
      <c r="DC33" s="84" t="str">
        <f t="shared" si="21"/>
        <v/>
      </c>
      <c r="DD33" s="528" t="str">
        <f>GR3P!AU33</f>
        <v/>
      </c>
      <c r="DE33" s="528" t="str">
        <f>'TESTE 03'!AM34</f>
        <v/>
      </c>
      <c r="DF33" s="528"/>
      <c r="DG33" s="84" t="str">
        <f t="shared" si="22"/>
        <v/>
      </c>
      <c r="DH33" s="84"/>
      <c r="DI33" s="400" t="str">
        <f t="shared" si="23"/>
        <v/>
      </c>
      <c r="DJ33" s="757" t="str">
        <f t="shared" si="24"/>
        <v/>
      </c>
      <c r="DK33" s="757" t="str">
        <f t="shared" si="25"/>
        <v/>
      </c>
      <c r="DL33" s="757" t="str">
        <f t="shared" si="26"/>
        <v/>
      </c>
      <c r="DM33" s="757" t="str">
        <f t="shared" si="27"/>
        <v/>
      </c>
      <c r="DN33" s="757" t="str">
        <f t="shared" si="28"/>
        <v/>
      </c>
      <c r="DO33" s="757" t="str">
        <f t="shared" si="29"/>
        <v/>
      </c>
      <c r="DP33" s="757" t="str">
        <f t="shared" si="30"/>
        <v/>
      </c>
      <c r="DQ33" s="757" t="str">
        <f t="shared" si="31"/>
        <v/>
      </c>
      <c r="DR33" s="757" t="str">
        <f t="shared" si="32"/>
        <v/>
      </c>
      <c r="DS33" s="757" t="str">
        <f t="shared" si="33"/>
        <v/>
      </c>
      <c r="DT33" s="757" t="str">
        <f t="shared" si="34"/>
        <v/>
      </c>
      <c r="DU33" s="757" t="str">
        <f t="shared" si="35"/>
        <v/>
      </c>
      <c r="DV33" s="757" t="str">
        <f t="shared" si="36"/>
        <v/>
      </c>
      <c r="DW33" s="757" t="str">
        <f t="shared" si="37"/>
        <v/>
      </c>
      <c r="DX33" s="757" t="str">
        <f t="shared" si="38"/>
        <v/>
      </c>
      <c r="DY33" s="757" t="str">
        <f t="shared" si="39"/>
        <v/>
      </c>
      <c r="DZ33" s="757" t="str">
        <f t="shared" si="40"/>
        <v/>
      </c>
      <c r="EA33" s="757"/>
      <c r="EB33" s="757" t="str">
        <f t="shared" si="41"/>
        <v/>
      </c>
      <c r="EC33" s="757" t="str">
        <f t="shared" si="42"/>
        <v/>
      </c>
      <c r="ED33" s="413"/>
      <c r="EE33" s="480"/>
      <c r="EF33" s="451"/>
      <c r="EG33" s="269"/>
      <c r="EH33" s="531"/>
      <c r="EI33" s="342">
        <f>PARAMETROS!B82</f>
        <v>0</v>
      </c>
      <c r="EJ33" s="351">
        <f>PARAMETROS!C82</f>
        <v>0</v>
      </c>
    </row>
    <row r="34" spans="1:140" ht="17.100000000000001" customHeight="1" x14ac:dyDescent="0.35">
      <c r="A34" s="198"/>
      <c r="B34" s="533" t="str">
        <f>IF(ENTRADA!AE27="","",ENTRADA!AE27)</f>
        <v/>
      </c>
      <c r="C34" s="938" t="str">
        <f>IF(ENTRADA!AF27=0,"",ENTRADA!AF27)</f>
        <v/>
      </c>
      <c r="D34" s="938"/>
      <c r="E34" s="938"/>
      <c r="F34" s="938"/>
      <c r="G34" s="938"/>
      <c r="H34" s="535" t="str">
        <f>ORALIDADE!Z36</f>
        <v/>
      </c>
      <c r="I34" s="536"/>
      <c r="J34" s="535"/>
      <c r="K34" s="87" t="str">
        <f t="shared" si="5"/>
        <v/>
      </c>
      <c r="L34" s="536"/>
      <c r="M34" s="535" t="str">
        <f>LEITURA!Y34</f>
        <v/>
      </c>
      <c r="N34" s="535" t="str">
        <f>LEITURA!Y34</f>
        <v/>
      </c>
      <c r="O34" s="536"/>
      <c r="P34" s="535"/>
      <c r="Q34" s="87" t="str">
        <f t="shared" si="43"/>
        <v/>
      </c>
      <c r="R34" s="536"/>
      <c r="S34" s="535" t="str">
        <f>'TG ED LIT'!X34</f>
        <v/>
      </c>
      <c r="T34" s="535" t="str">
        <f>EL1P!BH35</f>
        <v/>
      </c>
      <c r="U34" s="536"/>
      <c r="V34" s="535" t="str">
        <f>'TESTE 01'!AX35</f>
        <v/>
      </c>
      <c r="W34" s="535"/>
      <c r="X34" s="87" t="str">
        <f t="shared" si="44"/>
        <v/>
      </c>
      <c r="Y34" s="535" t="str">
        <f>ESCRITA!Q34</f>
        <v/>
      </c>
      <c r="Z34" s="535" t="str">
        <f>'TESTE 01'!AV35</f>
        <v/>
      </c>
      <c r="AA34" s="536"/>
      <c r="AB34" s="536"/>
      <c r="AC34" s="87" t="str">
        <f t="shared" si="45"/>
        <v/>
      </c>
      <c r="AD34" s="535" t="str">
        <f>GR1P!AU34</f>
        <v/>
      </c>
      <c r="AE34" s="535" t="str">
        <f>'TESTE 01'!AM35</f>
        <v/>
      </c>
      <c r="AF34" s="535"/>
      <c r="AG34" s="87" t="str">
        <f t="shared" si="6"/>
        <v/>
      </c>
      <c r="AH34" s="528">
        <f t="shared" si="7"/>
        <v>26</v>
      </c>
      <c r="AI34" s="401" t="str">
        <f t="shared" si="8"/>
        <v/>
      </c>
      <c r="AJ34" s="415" t="str">
        <f t="shared" si="9"/>
        <v/>
      </c>
      <c r="AK34" s="401"/>
      <c r="AL34" s="482"/>
      <c r="AM34" s="417"/>
      <c r="AN34" s="530"/>
      <c r="AO34" s="533" t="str">
        <f>IF(ENTRADA!AE27="","",ENTRADA!AE27)</f>
        <v/>
      </c>
      <c r="AP34" s="938" t="str">
        <f>IF(ENTRADA!AF27=0,"",ENTRADA!AF27)</f>
        <v/>
      </c>
      <c r="AQ34" s="938"/>
      <c r="AR34" s="938"/>
      <c r="AS34" s="938"/>
      <c r="AT34" s="938"/>
      <c r="AU34" s="535" t="str">
        <f>ORALIDADE!AU36</f>
        <v/>
      </c>
      <c r="AV34" s="536"/>
      <c r="AW34" s="535"/>
      <c r="AX34" s="87" t="str">
        <f t="shared" si="10"/>
        <v/>
      </c>
      <c r="AY34" s="536"/>
      <c r="AZ34" s="535" t="str">
        <f>LEITURA!AS34</f>
        <v/>
      </c>
      <c r="BA34" s="535" t="str">
        <f>LEITURA!AS34</f>
        <v/>
      </c>
      <c r="BB34" s="536"/>
      <c r="BC34" s="535"/>
      <c r="BD34" s="87" t="str">
        <f t="shared" si="11"/>
        <v/>
      </c>
      <c r="BE34" s="536"/>
      <c r="BF34" s="535" t="str">
        <f>'TG ED LIT'!AW34</f>
        <v/>
      </c>
      <c r="BG34" s="535" t="str">
        <f>EL2P!BH35</f>
        <v/>
      </c>
      <c r="BH34" s="536"/>
      <c r="BI34" s="535" t="str">
        <f>'TESTE 02'!Y35</f>
        <v/>
      </c>
      <c r="BJ34" s="535"/>
      <c r="BK34" s="87" t="str">
        <f t="shared" si="12"/>
        <v/>
      </c>
      <c r="BL34" s="535" t="str">
        <f>ESCRITA!AC34</f>
        <v/>
      </c>
      <c r="BM34" s="535" t="str">
        <f>'TESTE 02'!AV35</f>
        <v/>
      </c>
      <c r="BN34" s="535"/>
      <c r="BO34" s="691"/>
      <c r="BP34" s="675" t="str">
        <f t="shared" si="13"/>
        <v/>
      </c>
      <c r="BQ34" s="535" t="str">
        <f>GR2P!AU34</f>
        <v/>
      </c>
      <c r="BR34" s="535" t="str">
        <f>'TESTE 02'!AM35</f>
        <v/>
      </c>
      <c r="BS34" s="535"/>
      <c r="BT34" s="87" t="str">
        <f t="shared" si="14"/>
        <v/>
      </c>
      <c r="BU34" s="84">
        <f t="shared" si="15"/>
        <v>26</v>
      </c>
      <c r="BV34" s="676" t="str">
        <f t="shared" si="16"/>
        <v/>
      </c>
      <c r="BW34" s="676" t="str">
        <f t="shared" si="17"/>
        <v/>
      </c>
      <c r="BX34" s="416"/>
      <c r="BY34" s="481"/>
      <c r="BZ34" s="452"/>
      <c r="CA34" s="530"/>
      <c r="CB34" s="533" t="str">
        <f>IF(ENTRADA!AE27="","",ENTRADA!AE27)</f>
        <v/>
      </c>
      <c r="CC34" s="938" t="str">
        <f>IF(ENTRADA!AF27=0,"",ENTRADA!AF27)</f>
        <v/>
      </c>
      <c r="CD34" s="938"/>
      <c r="CE34" s="938"/>
      <c r="CF34" s="938"/>
      <c r="CG34" s="938"/>
      <c r="CH34" s="535" t="str">
        <f>ORALIDADE!BP36</f>
        <v/>
      </c>
      <c r="CI34" s="536"/>
      <c r="CJ34" s="535"/>
      <c r="CK34" s="87" t="str">
        <f t="shared" si="18"/>
        <v/>
      </c>
      <c r="CL34" s="536"/>
      <c r="CM34" s="535" t="str">
        <f>'TG LEITURA'!BV34</f>
        <v/>
      </c>
      <c r="CN34" s="535" t="str">
        <f>LEITURA!BM34</f>
        <v/>
      </c>
      <c r="CO34" s="536"/>
      <c r="CP34" s="535"/>
      <c r="CQ34" s="87" t="str">
        <f t="shared" si="19"/>
        <v/>
      </c>
      <c r="CR34" s="95"/>
      <c r="CS34" s="87" t="str">
        <f>'TG ED LIT'!BV34</f>
        <v/>
      </c>
      <c r="CT34" s="535" t="str">
        <f>EL3P!BH35</f>
        <v/>
      </c>
      <c r="CU34" s="95"/>
      <c r="CV34" s="535" t="str">
        <f>'TESTE 03'!Y35</f>
        <v/>
      </c>
      <c r="CW34" s="535"/>
      <c r="CX34" s="87" t="str">
        <f t="shared" si="20"/>
        <v/>
      </c>
      <c r="CY34" s="535" t="str">
        <f>ESCRITA!AO34</f>
        <v/>
      </c>
      <c r="CZ34" s="535" t="str">
        <f>'TESTE 03'!AV35</f>
        <v/>
      </c>
      <c r="DA34" s="536"/>
      <c r="DB34" s="535"/>
      <c r="DC34" s="87" t="str">
        <f t="shared" si="21"/>
        <v/>
      </c>
      <c r="DD34" s="535" t="str">
        <f>GR3P!AU34</f>
        <v/>
      </c>
      <c r="DE34" s="535" t="str">
        <f>'TESTE 03'!AM35</f>
        <v/>
      </c>
      <c r="DF34" s="535"/>
      <c r="DG34" s="87" t="str">
        <f t="shared" si="22"/>
        <v/>
      </c>
      <c r="DH34" s="84"/>
      <c r="DI34" s="401" t="str">
        <f t="shared" si="23"/>
        <v/>
      </c>
      <c r="DJ34" s="760" t="str">
        <f t="shared" si="24"/>
        <v/>
      </c>
      <c r="DK34" s="760" t="str">
        <f t="shared" si="25"/>
        <v/>
      </c>
      <c r="DL34" s="760" t="str">
        <f t="shared" si="26"/>
        <v/>
      </c>
      <c r="DM34" s="760" t="str">
        <f t="shared" si="27"/>
        <v/>
      </c>
      <c r="DN34" s="760" t="str">
        <f t="shared" si="28"/>
        <v/>
      </c>
      <c r="DO34" s="760" t="str">
        <f t="shared" si="29"/>
        <v/>
      </c>
      <c r="DP34" s="760" t="str">
        <f t="shared" si="30"/>
        <v/>
      </c>
      <c r="DQ34" s="760" t="str">
        <f t="shared" si="31"/>
        <v/>
      </c>
      <c r="DR34" s="760" t="str">
        <f t="shared" si="32"/>
        <v/>
      </c>
      <c r="DS34" s="760" t="str">
        <f t="shared" si="33"/>
        <v/>
      </c>
      <c r="DT34" s="760" t="str">
        <f t="shared" si="34"/>
        <v/>
      </c>
      <c r="DU34" s="760" t="str">
        <f t="shared" si="35"/>
        <v/>
      </c>
      <c r="DV34" s="760" t="str">
        <f t="shared" si="36"/>
        <v/>
      </c>
      <c r="DW34" s="760" t="str">
        <f t="shared" si="37"/>
        <v/>
      </c>
      <c r="DX34" s="760" t="str">
        <f t="shared" si="38"/>
        <v/>
      </c>
      <c r="DY34" s="760" t="str">
        <f t="shared" si="39"/>
        <v/>
      </c>
      <c r="DZ34" s="760" t="str">
        <f t="shared" si="40"/>
        <v/>
      </c>
      <c r="EA34" s="760"/>
      <c r="EB34" s="759" t="str">
        <f t="shared" si="41"/>
        <v/>
      </c>
      <c r="EC34" s="759" t="str">
        <f t="shared" si="42"/>
        <v/>
      </c>
      <c r="ED34" s="416"/>
      <c r="EE34" s="481"/>
      <c r="EF34" s="452"/>
      <c r="EG34" s="269"/>
      <c r="EH34" s="531"/>
      <c r="EI34" s="350" t="s">
        <v>3</v>
      </c>
      <c r="EJ34" s="684"/>
    </row>
    <row r="35" spans="1:140" ht="17.100000000000001" customHeight="1" x14ac:dyDescent="0.25">
      <c r="A35" s="198"/>
      <c r="B35" s="527" t="str">
        <f>IF(ENTRADA!AE28="","",ENTRADA!AE28)</f>
        <v/>
      </c>
      <c r="C35" s="937" t="str">
        <f>IF(ENTRADA!AF28=0,"",ENTRADA!AF28)</f>
        <v/>
      </c>
      <c r="D35" s="937"/>
      <c r="E35" s="937"/>
      <c r="F35" s="937"/>
      <c r="G35" s="937"/>
      <c r="H35" s="528" t="str">
        <f>ORALIDADE!Z37</f>
        <v/>
      </c>
      <c r="I35" s="529"/>
      <c r="J35" s="528"/>
      <c r="K35" s="84" t="str">
        <f t="shared" si="5"/>
        <v/>
      </c>
      <c r="L35" s="529"/>
      <c r="M35" s="528" t="str">
        <f>LEITURA!Y35</f>
        <v/>
      </c>
      <c r="N35" s="528" t="str">
        <f>LEITURA!Y35</f>
        <v/>
      </c>
      <c r="O35" s="529"/>
      <c r="P35" s="528"/>
      <c r="Q35" s="84" t="str">
        <f t="shared" si="43"/>
        <v/>
      </c>
      <c r="R35" s="529"/>
      <c r="S35" s="528" t="str">
        <f>'TG ED LIT'!X35</f>
        <v/>
      </c>
      <c r="T35" s="528" t="str">
        <f>EL1P!BH36</f>
        <v/>
      </c>
      <c r="U35" s="529"/>
      <c r="V35" s="528" t="str">
        <f>'TESTE 01'!AX36</f>
        <v/>
      </c>
      <c r="W35" s="528"/>
      <c r="X35" s="84" t="str">
        <f t="shared" si="44"/>
        <v/>
      </c>
      <c r="Y35" s="528" t="str">
        <f>ESCRITA!Q35</f>
        <v/>
      </c>
      <c r="Z35" s="528" t="str">
        <f>'TESTE 01'!AV36</f>
        <v/>
      </c>
      <c r="AA35" s="529"/>
      <c r="AB35" s="529"/>
      <c r="AC35" s="84" t="str">
        <f t="shared" si="45"/>
        <v/>
      </c>
      <c r="AD35" s="528" t="str">
        <f>GR1P!AU35</f>
        <v/>
      </c>
      <c r="AE35" s="528" t="str">
        <f>'TESTE 01'!AM36</f>
        <v/>
      </c>
      <c r="AF35" s="528"/>
      <c r="AG35" s="84" t="str">
        <f t="shared" si="6"/>
        <v/>
      </c>
      <c r="AH35" s="528">
        <f t="shared" si="7"/>
        <v>26</v>
      </c>
      <c r="AI35" s="400" t="str">
        <f t="shared" si="8"/>
        <v/>
      </c>
      <c r="AJ35" s="412" t="str">
        <f t="shared" si="9"/>
        <v/>
      </c>
      <c r="AK35" s="400"/>
      <c r="AL35" s="455"/>
      <c r="AM35" s="414"/>
      <c r="AN35" s="530"/>
      <c r="AO35" s="527" t="str">
        <f>IF(ENTRADA!AE28="","",ENTRADA!AE28)</f>
        <v/>
      </c>
      <c r="AP35" s="937" t="str">
        <f>IF(ENTRADA!AF28=0,"",ENTRADA!AF28)</f>
        <v/>
      </c>
      <c r="AQ35" s="937"/>
      <c r="AR35" s="937"/>
      <c r="AS35" s="937"/>
      <c r="AT35" s="937"/>
      <c r="AU35" s="528" t="str">
        <f>ORALIDADE!AU37</f>
        <v/>
      </c>
      <c r="AV35" s="529"/>
      <c r="AW35" s="528"/>
      <c r="AX35" s="84" t="str">
        <f t="shared" si="10"/>
        <v/>
      </c>
      <c r="AY35" s="529"/>
      <c r="AZ35" s="528" t="str">
        <f>LEITURA!AS35</f>
        <v/>
      </c>
      <c r="BA35" s="528" t="str">
        <f>LEITURA!AS35</f>
        <v/>
      </c>
      <c r="BB35" s="529"/>
      <c r="BC35" s="528"/>
      <c r="BD35" s="84" t="str">
        <f t="shared" si="11"/>
        <v/>
      </c>
      <c r="BE35" s="529"/>
      <c r="BF35" s="528" t="str">
        <f>'TG ED LIT'!AW35</f>
        <v/>
      </c>
      <c r="BG35" s="528" t="str">
        <f>EL2P!BH36</f>
        <v/>
      </c>
      <c r="BH35" s="529"/>
      <c r="BI35" s="528" t="str">
        <f>'TESTE 02'!Y36</f>
        <v/>
      </c>
      <c r="BJ35" s="528"/>
      <c r="BK35" s="84" t="str">
        <f t="shared" si="12"/>
        <v/>
      </c>
      <c r="BL35" s="528" t="str">
        <f>ESCRITA!AC35</f>
        <v/>
      </c>
      <c r="BM35" s="528" t="str">
        <f>'TESTE 02'!AV36</f>
        <v/>
      </c>
      <c r="BN35" s="528"/>
      <c r="BO35" s="690"/>
      <c r="BP35" s="673" t="str">
        <f t="shared" si="13"/>
        <v/>
      </c>
      <c r="BQ35" s="528" t="str">
        <f>GR2P!AU35</f>
        <v/>
      </c>
      <c r="BR35" s="528" t="str">
        <f>'TESTE 02'!AM36</f>
        <v/>
      </c>
      <c r="BS35" s="528"/>
      <c r="BT35" s="84" t="str">
        <f t="shared" si="14"/>
        <v/>
      </c>
      <c r="BU35" s="84">
        <f t="shared" si="15"/>
        <v>26</v>
      </c>
      <c r="BV35" s="674" t="str">
        <f t="shared" si="16"/>
        <v/>
      </c>
      <c r="BW35" s="674" t="str">
        <f t="shared" si="17"/>
        <v/>
      </c>
      <c r="BX35" s="413"/>
      <c r="BY35" s="480"/>
      <c r="BZ35" s="451"/>
      <c r="CA35" s="530"/>
      <c r="CB35" s="527" t="str">
        <f>IF(ENTRADA!AE28="","",ENTRADA!AE28)</f>
        <v/>
      </c>
      <c r="CC35" s="937" t="str">
        <f>IF(ENTRADA!AF28=0,"",ENTRADA!AF28)</f>
        <v/>
      </c>
      <c r="CD35" s="937"/>
      <c r="CE35" s="937"/>
      <c r="CF35" s="937"/>
      <c r="CG35" s="937"/>
      <c r="CH35" s="528" t="str">
        <f>ORALIDADE!BP37</f>
        <v/>
      </c>
      <c r="CI35" s="529"/>
      <c r="CJ35" s="528"/>
      <c r="CK35" s="84" t="str">
        <f t="shared" si="18"/>
        <v/>
      </c>
      <c r="CL35" s="529"/>
      <c r="CM35" s="528" t="str">
        <f>'TG LEITURA'!BV35</f>
        <v/>
      </c>
      <c r="CN35" s="528" t="str">
        <f>LEITURA!BM35</f>
        <v/>
      </c>
      <c r="CO35" s="529"/>
      <c r="CP35" s="528"/>
      <c r="CQ35" s="84" t="str">
        <f t="shared" si="19"/>
        <v/>
      </c>
      <c r="CR35" s="93"/>
      <c r="CS35" s="84" t="str">
        <f>'TG ED LIT'!BV35</f>
        <v/>
      </c>
      <c r="CT35" s="528" t="str">
        <f>EL3P!BH36</f>
        <v/>
      </c>
      <c r="CU35" s="93"/>
      <c r="CV35" s="528" t="str">
        <f>'TESTE 03'!Y36</f>
        <v/>
      </c>
      <c r="CW35" s="528"/>
      <c r="CX35" s="84" t="str">
        <f t="shared" si="20"/>
        <v/>
      </c>
      <c r="CY35" s="528" t="str">
        <f>ESCRITA!AO35</f>
        <v/>
      </c>
      <c r="CZ35" s="528" t="str">
        <f>'TESTE 03'!AV36</f>
        <v/>
      </c>
      <c r="DA35" s="529"/>
      <c r="DB35" s="528"/>
      <c r="DC35" s="84" t="str">
        <f t="shared" si="21"/>
        <v/>
      </c>
      <c r="DD35" s="528" t="str">
        <f>GR3P!AU35</f>
        <v/>
      </c>
      <c r="DE35" s="528" t="str">
        <f>'TESTE 03'!AM36</f>
        <v/>
      </c>
      <c r="DF35" s="528"/>
      <c r="DG35" s="84" t="str">
        <f t="shared" si="22"/>
        <v/>
      </c>
      <c r="DH35" s="84"/>
      <c r="DI35" s="400" t="str">
        <f t="shared" si="23"/>
        <v/>
      </c>
      <c r="DJ35" s="757" t="str">
        <f t="shared" si="24"/>
        <v/>
      </c>
      <c r="DK35" s="757" t="str">
        <f t="shared" si="25"/>
        <v/>
      </c>
      <c r="DL35" s="757" t="str">
        <f t="shared" si="26"/>
        <v/>
      </c>
      <c r="DM35" s="757" t="str">
        <f t="shared" si="27"/>
        <v/>
      </c>
      <c r="DN35" s="757" t="str">
        <f t="shared" si="28"/>
        <v/>
      </c>
      <c r="DO35" s="757" t="str">
        <f t="shared" si="29"/>
        <v/>
      </c>
      <c r="DP35" s="757" t="str">
        <f t="shared" si="30"/>
        <v/>
      </c>
      <c r="DQ35" s="757" t="str">
        <f t="shared" si="31"/>
        <v/>
      </c>
      <c r="DR35" s="757" t="str">
        <f t="shared" si="32"/>
        <v/>
      </c>
      <c r="DS35" s="757" t="str">
        <f t="shared" si="33"/>
        <v/>
      </c>
      <c r="DT35" s="757" t="str">
        <f t="shared" si="34"/>
        <v/>
      </c>
      <c r="DU35" s="757" t="str">
        <f t="shared" si="35"/>
        <v/>
      </c>
      <c r="DV35" s="757" t="str">
        <f t="shared" si="36"/>
        <v/>
      </c>
      <c r="DW35" s="757" t="str">
        <f t="shared" si="37"/>
        <v/>
      </c>
      <c r="DX35" s="757" t="str">
        <f t="shared" si="38"/>
        <v/>
      </c>
      <c r="DY35" s="757" t="str">
        <f t="shared" si="39"/>
        <v/>
      </c>
      <c r="DZ35" s="757" t="str">
        <f t="shared" si="40"/>
        <v/>
      </c>
      <c r="EA35" s="757"/>
      <c r="EB35" s="757" t="str">
        <f t="shared" si="41"/>
        <v/>
      </c>
      <c r="EC35" s="757" t="str">
        <f t="shared" si="42"/>
        <v/>
      </c>
      <c r="ED35" s="413"/>
      <c r="EE35" s="480"/>
      <c r="EF35" s="451"/>
      <c r="EG35" s="269"/>
      <c r="EH35" s="531"/>
      <c r="EI35" s="342" t="str">
        <f>PARAMETROS!B84</f>
        <v>1.</v>
      </c>
      <c r="EJ35" s="351" t="str">
        <f>PARAMETROS!C84</f>
        <v>Oficina de escrita</v>
      </c>
    </row>
    <row r="36" spans="1:140" ht="17.100000000000001" customHeight="1" x14ac:dyDescent="0.25">
      <c r="A36" s="198"/>
      <c r="B36" s="533" t="str">
        <f>IF(ENTRADA!AE29="","",ENTRADA!AE29)</f>
        <v/>
      </c>
      <c r="C36" s="938" t="str">
        <f>IF(ENTRADA!AF29=0,"",ENTRADA!AF29)</f>
        <v/>
      </c>
      <c r="D36" s="938"/>
      <c r="E36" s="938"/>
      <c r="F36" s="938"/>
      <c r="G36" s="938"/>
      <c r="H36" s="535" t="str">
        <f>ORALIDADE!Z38</f>
        <v/>
      </c>
      <c r="I36" s="536"/>
      <c r="J36" s="535"/>
      <c r="K36" s="87" t="str">
        <f t="shared" si="5"/>
        <v/>
      </c>
      <c r="L36" s="536"/>
      <c r="M36" s="535" t="str">
        <f>LEITURA!Y36</f>
        <v/>
      </c>
      <c r="N36" s="535" t="str">
        <f>LEITURA!Y36</f>
        <v/>
      </c>
      <c r="O36" s="536"/>
      <c r="P36" s="535"/>
      <c r="Q36" s="87" t="str">
        <f t="shared" si="43"/>
        <v/>
      </c>
      <c r="R36" s="536"/>
      <c r="S36" s="535" t="str">
        <f>'TG ED LIT'!X36</f>
        <v/>
      </c>
      <c r="T36" s="535" t="str">
        <f>EL1P!BH37</f>
        <v/>
      </c>
      <c r="U36" s="536"/>
      <c r="V36" s="535" t="str">
        <f>'TESTE 01'!AX37</f>
        <v/>
      </c>
      <c r="W36" s="535"/>
      <c r="X36" s="87" t="str">
        <f t="shared" si="44"/>
        <v/>
      </c>
      <c r="Y36" s="535" t="str">
        <f>ESCRITA!Q36</f>
        <v/>
      </c>
      <c r="Z36" s="535" t="str">
        <f>'TESTE 01'!AV37</f>
        <v/>
      </c>
      <c r="AA36" s="536"/>
      <c r="AB36" s="536"/>
      <c r="AC36" s="87" t="str">
        <f t="shared" si="45"/>
        <v/>
      </c>
      <c r="AD36" s="535" t="str">
        <f>GR1P!AU36</f>
        <v/>
      </c>
      <c r="AE36" s="535" t="str">
        <f>'TESTE 01'!AM37</f>
        <v/>
      </c>
      <c r="AF36" s="535"/>
      <c r="AG36" s="87" t="str">
        <f t="shared" si="6"/>
        <v/>
      </c>
      <c r="AH36" s="528">
        <f t="shared" si="7"/>
        <v>26</v>
      </c>
      <c r="AI36" s="401" t="str">
        <f t="shared" si="8"/>
        <v/>
      </c>
      <c r="AJ36" s="415" t="str">
        <f t="shared" si="9"/>
        <v/>
      </c>
      <c r="AK36" s="401"/>
      <c r="AL36" s="482"/>
      <c r="AM36" s="417"/>
      <c r="AN36" s="530"/>
      <c r="AO36" s="533" t="str">
        <f>IF(ENTRADA!AE29="","",ENTRADA!AE29)</f>
        <v/>
      </c>
      <c r="AP36" s="938" t="str">
        <f>IF(ENTRADA!AF29=0,"",ENTRADA!AF29)</f>
        <v/>
      </c>
      <c r="AQ36" s="938"/>
      <c r="AR36" s="938"/>
      <c r="AS36" s="938"/>
      <c r="AT36" s="938"/>
      <c r="AU36" s="535" t="str">
        <f>ORALIDADE!AU38</f>
        <v/>
      </c>
      <c r="AV36" s="536"/>
      <c r="AW36" s="535"/>
      <c r="AX36" s="87" t="str">
        <f t="shared" si="10"/>
        <v/>
      </c>
      <c r="AY36" s="536"/>
      <c r="AZ36" s="535" t="str">
        <f>LEITURA!AS36</f>
        <v/>
      </c>
      <c r="BA36" s="535" t="str">
        <f>LEITURA!AS36</f>
        <v/>
      </c>
      <c r="BB36" s="536"/>
      <c r="BC36" s="535"/>
      <c r="BD36" s="87" t="str">
        <f t="shared" si="11"/>
        <v/>
      </c>
      <c r="BE36" s="536"/>
      <c r="BF36" s="535" t="str">
        <f>'TG ED LIT'!AW36</f>
        <v/>
      </c>
      <c r="BG36" s="535" t="str">
        <f>EL2P!BH37</f>
        <v/>
      </c>
      <c r="BH36" s="536"/>
      <c r="BI36" s="535" t="str">
        <f>'TESTE 02'!Y37</f>
        <v/>
      </c>
      <c r="BJ36" s="535"/>
      <c r="BK36" s="87" t="str">
        <f t="shared" si="12"/>
        <v/>
      </c>
      <c r="BL36" s="535" t="str">
        <f>ESCRITA!AC36</f>
        <v/>
      </c>
      <c r="BM36" s="535" t="str">
        <f>'TESTE 02'!AV37</f>
        <v/>
      </c>
      <c r="BN36" s="535"/>
      <c r="BO36" s="691"/>
      <c r="BP36" s="675" t="str">
        <f t="shared" si="13"/>
        <v/>
      </c>
      <c r="BQ36" s="535" t="str">
        <f>GR2P!AU36</f>
        <v/>
      </c>
      <c r="BR36" s="535" t="str">
        <f>'TESTE 02'!AM37</f>
        <v/>
      </c>
      <c r="BS36" s="535"/>
      <c r="BT36" s="87" t="str">
        <f t="shared" si="14"/>
        <v/>
      </c>
      <c r="BU36" s="84">
        <f t="shared" si="15"/>
        <v>26</v>
      </c>
      <c r="BV36" s="676" t="str">
        <f t="shared" si="16"/>
        <v/>
      </c>
      <c r="BW36" s="676" t="str">
        <f t="shared" si="17"/>
        <v/>
      </c>
      <c r="BX36" s="416"/>
      <c r="BY36" s="481"/>
      <c r="BZ36" s="452"/>
      <c r="CA36" s="530"/>
      <c r="CB36" s="533" t="str">
        <f>IF(ENTRADA!AE29="","",ENTRADA!AE29)</f>
        <v/>
      </c>
      <c r="CC36" s="938" t="str">
        <f>IF(ENTRADA!AF29=0,"",ENTRADA!AF29)</f>
        <v/>
      </c>
      <c r="CD36" s="938"/>
      <c r="CE36" s="938"/>
      <c r="CF36" s="938"/>
      <c r="CG36" s="938"/>
      <c r="CH36" s="535" t="str">
        <f>ORALIDADE!BP38</f>
        <v/>
      </c>
      <c r="CI36" s="536"/>
      <c r="CJ36" s="535"/>
      <c r="CK36" s="87" t="str">
        <f t="shared" si="18"/>
        <v/>
      </c>
      <c r="CL36" s="536"/>
      <c r="CM36" s="535" t="str">
        <f>'TG LEITURA'!BV36</f>
        <v/>
      </c>
      <c r="CN36" s="535" t="str">
        <f>LEITURA!BM36</f>
        <v/>
      </c>
      <c r="CO36" s="536"/>
      <c r="CP36" s="535"/>
      <c r="CQ36" s="87" t="str">
        <f t="shared" si="19"/>
        <v/>
      </c>
      <c r="CR36" s="95"/>
      <c r="CS36" s="87" t="str">
        <f>'TG ED LIT'!BV36</f>
        <v/>
      </c>
      <c r="CT36" s="535" t="str">
        <f>EL3P!BH37</f>
        <v/>
      </c>
      <c r="CU36" s="95"/>
      <c r="CV36" s="535" t="str">
        <f>'TESTE 03'!Y37</f>
        <v/>
      </c>
      <c r="CW36" s="535"/>
      <c r="CX36" s="87" t="str">
        <f t="shared" si="20"/>
        <v/>
      </c>
      <c r="CY36" s="535" t="str">
        <f>ESCRITA!AO36</f>
        <v/>
      </c>
      <c r="CZ36" s="535" t="str">
        <f>'TESTE 03'!AV37</f>
        <v/>
      </c>
      <c r="DA36" s="536"/>
      <c r="DB36" s="535"/>
      <c r="DC36" s="87" t="str">
        <f t="shared" si="21"/>
        <v/>
      </c>
      <c r="DD36" s="535" t="str">
        <f>GR3P!AU36</f>
        <v/>
      </c>
      <c r="DE36" s="535" t="str">
        <f>'TESTE 03'!AM37</f>
        <v/>
      </c>
      <c r="DF36" s="535"/>
      <c r="DG36" s="87" t="str">
        <f t="shared" si="22"/>
        <v/>
      </c>
      <c r="DH36" s="84"/>
      <c r="DI36" s="401" t="str">
        <f t="shared" si="23"/>
        <v/>
      </c>
      <c r="DJ36" s="760" t="str">
        <f t="shared" si="24"/>
        <v/>
      </c>
      <c r="DK36" s="760" t="str">
        <f t="shared" si="25"/>
        <v/>
      </c>
      <c r="DL36" s="760" t="str">
        <f t="shared" si="26"/>
        <v/>
      </c>
      <c r="DM36" s="760" t="str">
        <f t="shared" si="27"/>
        <v/>
      </c>
      <c r="DN36" s="760" t="str">
        <f t="shared" si="28"/>
        <v/>
      </c>
      <c r="DO36" s="760" t="str">
        <f t="shared" si="29"/>
        <v/>
      </c>
      <c r="DP36" s="760" t="str">
        <f t="shared" si="30"/>
        <v/>
      </c>
      <c r="DQ36" s="760" t="str">
        <f t="shared" si="31"/>
        <v/>
      </c>
      <c r="DR36" s="760" t="str">
        <f t="shared" si="32"/>
        <v/>
      </c>
      <c r="DS36" s="760" t="str">
        <f t="shared" si="33"/>
        <v/>
      </c>
      <c r="DT36" s="760" t="str">
        <f t="shared" si="34"/>
        <v/>
      </c>
      <c r="DU36" s="760" t="str">
        <f t="shared" si="35"/>
        <v/>
      </c>
      <c r="DV36" s="760" t="str">
        <f t="shared" si="36"/>
        <v/>
      </c>
      <c r="DW36" s="760" t="str">
        <f t="shared" si="37"/>
        <v/>
      </c>
      <c r="DX36" s="760" t="str">
        <f t="shared" si="38"/>
        <v/>
      </c>
      <c r="DY36" s="760" t="str">
        <f t="shared" si="39"/>
        <v/>
      </c>
      <c r="DZ36" s="760" t="str">
        <f t="shared" si="40"/>
        <v/>
      </c>
      <c r="EA36" s="760"/>
      <c r="EB36" s="759" t="str">
        <f t="shared" si="41"/>
        <v/>
      </c>
      <c r="EC36" s="759" t="str">
        <f t="shared" si="42"/>
        <v/>
      </c>
      <c r="ED36" s="416"/>
      <c r="EE36" s="481"/>
      <c r="EF36" s="452"/>
      <c r="EG36" s="269"/>
      <c r="EH36" s="531"/>
      <c r="EI36" s="342" t="str">
        <f>PARAMETROS!B85</f>
        <v>2.</v>
      </c>
      <c r="EJ36" s="351" t="str">
        <f>PARAMETROS!C85</f>
        <v>Teste de avaliação</v>
      </c>
    </row>
    <row r="37" spans="1:140" ht="17.100000000000001" customHeight="1" x14ac:dyDescent="0.25">
      <c r="A37" s="198"/>
      <c r="B37" s="527" t="str">
        <f>IF(ENTRADA!AE30="","",ENTRADA!AE30)</f>
        <v/>
      </c>
      <c r="C37" s="937" t="str">
        <f>IF(ENTRADA!AF30=0,"",ENTRADA!AF30)</f>
        <v/>
      </c>
      <c r="D37" s="937"/>
      <c r="E37" s="937"/>
      <c r="F37" s="937"/>
      <c r="G37" s="937"/>
      <c r="H37" s="528" t="str">
        <f>ORALIDADE!Z39</f>
        <v/>
      </c>
      <c r="I37" s="529"/>
      <c r="J37" s="528"/>
      <c r="K37" s="84" t="str">
        <f t="shared" si="5"/>
        <v/>
      </c>
      <c r="L37" s="529"/>
      <c r="M37" s="528" t="str">
        <f>LEITURA!Y37</f>
        <v/>
      </c>
      <c r="N37" s="528" t="str">
        <f>LEITURA!Y37</f>
        <v/>
      </c>
      <c r="O37" s="529"/>
      <c r="P37" s="528"/>
      <c r="Q37" s="84" t="str">
        <f t="shared" si="43"/>
        <v/>
      </c>
      <c r="R37" s="529"/>
      <c r="S37" s="528" t="str">
        <f>'TG ED LIT'!X37</f>
        <v/>
      </c>
      <c r="T37" s="528" t="str">
        <f>EL1P!BH38</f>
        <v/>
      </c>
      <c r="U37" s="529"/>
      <c r="V37" s="528" t="str">
        <f>'TESTE 01'!AX38</f>
        <v/>
      </c>
      <c r="W37" s="528"/>
      <c r="X37" s="84" t="str">
        <f t="shared" si="44"/>
        <v/>
      </c>
      <c r="Y37" s="528" t="str">
        <f>ESCRITA!Q37</f>
        <v/>
      </c>
      <c r="Z37" s="528" t="str">
        <f>'TESTE 01'!AV38</f>
        <v/>
      </c>
      <c r="AA37" s="529"/>
      <c r="AB37" s="529"/>
      <c r="AC37" s="84" t="str">
        <f t="shared" si="45"/>
        <v/>
      </c>
      <c r="AD37" s="528" t="str">
        <f>GR1P!AU37</f>
        <v/>
      </c>
      <c r="AE37" s="528" t="str">
        <f>'TESTE 01'!AM38</f>
        <v/>
      </c>
      <c r="AF37" s="528"/>
      <c r="AG37" s="84" t="str">
        <f t="shared" si="6"/>
        <v/>
      </c>
      <c r="AH37" s="528">
        <f t="shared" si="7"/>
        <v>26</v>
      </c>
      <c r="AI37" s="400" t="str">
        <f t="shared" si="8"/>
        <v/>
      </c>
      <c r="AJ37" s="412" t="str">
        <f t="shared" si="9"/>
        <v/>
      </c>
      <c r="AK37" s="400"/>
      <c r="AL37" s="455"/>
      <c r="AM37" s="414"/>
      <c r="AN37" s="530"/>
      <c r="AO37" s="527" t="str">
        <f>IF(ENTRADA!AE30="","",ENTRADA!AE30)</f>
        <v/>
      </c>
      <c r="AP37" s="937" t="str">
        <f>IF(ENTRADA!AF30=0,"",ENTRADA!AF30)</f>
        <v/>
      </c>
      <c r="AQ37" s="937"/>
      <c r="AR37" s="937"/>
      <c r="AS37" s="937"/>
      <c r="AT37" s="937"/>
      <c r="AU37" s="528" t="str">
        <f>ORALIDADE!AU39</f>
        <v/>
      </c>
      <c r="AV37" s="529"/>
      <c r="AW37" s="528"/>
      <c r="AX37" s="84" t="str">
        <f t="shared" si="10"/>
        <v/>
      </c>
      <c r="AY37" s="529"/>
      <c r="AZ37" s="528" t="str">
        <f>LEITURA!AS37</f>
        <v/>
      </c>
      <c r="BA37" s="528" t="str">
        <f>LEITURA!AS37</f>
        <v/>
      </c>
      <c r="BB37" s="529"/>
      <c r="BC37" s="528"/>
      <c r="BD37" s="84" t="str">
        <f t="shared" si="11"/>
        <v/>
      </c>
      <c r="BE37" s="529"/>
      <c r="BF37" s="528" t="str">
        <f>'TG ED LIT'!AW37</f>
        <v/>
      </c>
      <c r="BG37" s="528" t="str">
        <f>EL2P!BH38</f>
        <v/>
      </c>
      <c r="BH37" s="529"/>
      <c r="BI37" s="528" t="str">
        <f>'TESTE 02'!Y38</f>
        <v/>
      </c>
      <c r="BJ37" s="528"/>
      <c r="BK37" s="84" t="str">
        <f t="shared" si="12"/>
        <v/>
      </c>
      <c r="BL37" s="528" t="str">
        <f>ESCRITA!AC37</f>
        <v/>
      </c>
      <c r="BM37" s="528" t="str">
        <f>'TESTE 02'!AV38</f>
        <v/>
      </c>
      <c r="BN37" s="528"/>
      <c r="BO37" s="690"/>
      <c r="BP37" s="673" t="str">
        <f t="shared" si="13"/>
        <v/>
      </c>
      <c r="BQ37" s="528" t="str">
        <f>GR2P!AU37</f>
        <v/>
      </c>
      <c r="BR37" s="528" t="str">
        <f>'TESTE 02'!AM38</f>
        <v/>
      </c>
      <c r="BS37" s="528"/>
      <c r="BT37" s="84" t="str">
        <f t="shared" si="14"/>
        <v/>
      </c>
      <c r="BU37" s="84">
        <f t="shared" si="15"/>
        <v>26</v>
      </c>
      <c r="BV37" s="674" t="str">
        <f t="shared" si="16"/>
        <v/>
      </c>
      <c r="BW37" s="674" t="str">
        <f t="shared" si="17"/>
        <v/>
      </c>
      <c r="BX37" s="413"/>
      <c r="BY37" s="480"/>
      <c r="BZ37" s="451"/>
      <c r="CA37" s="530"/>
      <c r="CB37" s="527" t="str">
        <f>IF(ENTRADA!AE30="","",ENTRADA!AE30)</f>
        <v/>
      </c>
      <c r="CC37" s="937" t="str">
        <f>IF(ENTRADA!AF30=0,"",ENTRADA!AF30)</f>
        <v/>
      </c>
      <c r="CD37" s="937"/>
      <c r="CE37" s="937"/>
      <c r="CF37" s="937"/>
      <c r="CG37" s="937"/>
      <c r="CH37" s="528" t="str">
        <f>ORALIDADE!BP39</f>
        <v/>
      </c>
      <c r="CI37" s="529"/>
      <c r="CJ37" s="528"/>
      <c r="CK37" s="84" t="str">
        <f t="shared" si="18"/>
        <v/>
      </c>
      <c r="CL37" s="529"/>
      <c r="CM37" s="528" t="str">
        <f>'TG LEITURA'!BV37</f>
        <v/>
      </c>
      <c r="CN37" s="528" t="str">
        <f>LEITURA!BM37</f>
        <v/>
      </c>
      <c r="CO37" s="529"/>
      <c r="CP37" s="528"/>
      <c r="CQ37" s="84" t="str">
        <f t="shared" si="19"/>
        <v/>
      </c>
      <c r="CR37" s="93"/>
      <c r="CS37" s="84" t="str">
        <f>'TG ED LIT'!BV37</f>
        <v/>
      </c>
      <c r="CT37" s="528" t="str">
        <f>EL3P!BH38</f>
        <v/>
      </c>
      <c r="CU37" s="93"/>
      <c r="CV37" s="528" t="str">
        <f>'TESTE 03'!Y38</f>
        <v/>
      </c>
      <c r="CW37" s="528"/>
      <c r="CX37" s="84" t="str">
        <f t="shared" si="20"/>
        <v/>
      </c>
      <c r="CY37" s="528" t="str">
        <f>ESCRITA!AO37</f>
        <v/>
      </c>
      <c r="CZ37" s="528" t="str">
        <f>'TESTE 03'!AV38</f>
        <v/>
      </c>
      <c r="DA37" s="529"/>
      <c r="DB37" s="528"/>
      <c r="DC37" s="84" t="str">
        <f t="shared" si="21"/>
        <v/>
      </c>
      <c r="DD37" s="528" t="str">
        <f>GR3P!AU37</f>
        <v/>
      </c>
      <c r="DE37" s="528" t="str">
        <f>'TESTE 03'!AM38</f>
        <v/>
      </c>
      <c r="DF37" s="528"/>
      <c r="DG37" s="84" t="str">
        <f t="shared" si="22"/>
        <v/>
      </c>
      <c r="DH37" s="84"/>
      <c r="DI37" s="400" t="str">
        <f t="shared" si="23"/>
        <v/>
      </c>
      <c r="DJ37" s="757" t="str">
        <f t="shared" si="24"/>
        <v/>
      </c>
      <c r="DK37" s="757" t="str">
        <f t="shared" si="25"/>
        <v/>
      </c>
      <c r="DL37" s="757" t="str">
        <f t="shared" si="26"/>
        <v/>
      </c>
      <c r="DM37" s="757" t="str">
        <f t="shared" si="27"/>
        <v/>
      </c>
      <c r="DN37" s="757" t="str">
        <f t="shared" si="28"/>
        <v/>
      </c>
      <c r="DO37" s="757" t="str">
        <f t="shared" si="29"/>
        <v/>
      </c>
      <c r="DP37" s="757" t="str">
        <f t="shared" si="30"/>
        <v/>
      </c>
      <c r="DQ37" s="757" t="str">
        <f t="shared" si="31"/>
        <v/>
      </c>
      <c r="DR37" s="757" t="str">
        <f t="shared" si="32"/>
        <v/>
      </c>
      <c r="DS37" s="757" t="str">
        <f t="shared" si="33"/>
        <v/>
      </c>
      <c r="DT37" s="757" t="str">
        <f t="shared" si="34"/>
        <v/>
      </c>
      <c r="DU37" s="757" t="str">
        <f t="shared" si="35"/>
        <v/>
      </c>
      <c r="DV37" s="757" t="str">
        <f t="shared" si="36"/>
        <v/>
      </c>
      <c r="DW37" s="757" t="str">
        <f t="shared" si="37"/>
        <v/>
      </c>
      <c r="DX37" s="757" t="str">
        <f t="shared" si="38"/>
        <v/>
      </c>
      <c r="DY37" s="757" t="str">
        <f t="shared" si="39"/>
        <v/>
      </c>
      <c r="DZ37" s="757" t="str">
        <f t="shared" si="40"/>
        <v/>
      </c>
      <c r="EA37" s="757"/>
      <c r="EB37" s="757" t="str">
        <f t="shared" si="41"/>
        <v/>
      </c>
      <c r="EC37" s="757" t="str">
        <f t="shared" si="42"/>
        <v/>
      </c>
      <c r="ED37" s="413"/>
      <c r="EE37" s="480"/>
      <c r="EF37" s="451"/>
      <c r="EG37" s="269"/>
      <c r="EH37" s="531"/>
      <c r="EI37" s="342" t="str">
        <f>PARAMETROS!B86</f>
        <v>3.</v>
      </c>
      <c r="EJ37" s="351" t="str">
        <f>PARAMETROS!C86</f>
        <v>Domínios de Autonomia Curricular</v>
      </c>
    </row>
    <row r="38" spans="1:140" ht="17.100000000000001" customHeight="1" x14ac:dyDescent="0.25">
      <c r="A38" s="198"/>
      <c r="B38" s="533" t="str">
        <f>IF(ENTRADA!AE31="","",ENTRADA!AE31)</f>
        <v/>
      </c>
      <c r="C38" s="938" t="str">
        <f>IF(ENTRADA!AF31=0,"",ENTRADA!AF31)</f>
        <v/>
      </c>
      <c r="D38" s="938"/>
      <c r="E38" s="938"/>
      <c r="F38" s="938"/>
      <c r="G38" s="938"/>
      <c r="H38" s="535" t="str">
        <f>ORALIDADE!Z40</f>
        <v/>
      </c>
      <c r="I38" s="536"/>
      <c r="J38" s="535"/>
      <c r="K38" s="87" t="str">
        <f t="shared" si="5"/>
        <v/>
      </c>
      <c r="L38" s="536"/>
      <c r="M38" s="535" t="str">
        <f>LEITURA!Y38</f>
        <v/>
      </c>
      <c r="N38" s="535" t="str">
        <f>LEITURA!Y38</f>
        <v/>
      </c>
      <c r="O38" s="536"/>
      <c r="P38" s="535"/>
      <c r="Q38" s="87" t="str">
        <f t="shared" si="43"/>
        <v/>
      </c>
      <c r="R38" s="536"/>
      <c r="S38" s="535" t="str">
        <f>'TG ED LIT'!X38</f>
        <v/>
      </c>
      <c r="T38" s="535" t="str">
        <f>EL1P!BH39</f>
        <v/>
      </c>
      <c r="U38" s="536"/>
      <c r="V38" s="535" t="str">
        <f>'TESTE 01'!AX39</f>
        <v/>
      </c>
      <c r="W38" s="535"/>
      <c r="X38" s="87" t="str">
        <f t="shared" si="44"/>
        <v/>
      </c>
      <c r="Y38" s="535" t="str">
        <f>ESCRITA!Q38</f>
        <v/>
      </c>
      <c r="Z38" s="535" t="str">
        <f>'TESTE 01'!AV39</f>
        <v/>
      </c>
      <c r="AA38" s="536"/>
      <c r="AB38" s="536"/>
      <c r="AC38" s="87" t="str">
        <f t="shared" si="45"/>
        <v/>
      </c>
      <c r="AD38" s="535" t="str">
        <f>GR1P!AU38</f>
        <v/>
      </c>
      <c r="AE38" s="535" t="str">
        <f>'TESTE 01'!AM39</f>
        <v/>
      </c>
      <c r="AF38" s="535"/>
      <c r="AG38" s="87" t="str">
        <f t="shared" si="6"/>
        <v/>
      </c>
      <c r="AH38" s="528">
        <f t="shared" si="7"/>
        <v>26</v>
      </c>
      <c r="AI38" s="401" t="str">
        <f t="shared" si="8"/>
        <v/>
      </c>
      <c r="AJ38" s="415" t="str">
        <f t="shared" si="9"/>
        <v/>
      </c>
      <c r="AK38" s="401"/>
      <c r="AL38" s="482"/>
      <c r="AM38" s="417"/>
      <c r="AN38" s="530"/>
      <c r="AO38" s="533" t="str">
        <f>IF(ENTRADA!AE31="","",ENTRADA!AE31)</f>
        <v/>
      </c>
      <c r="AP38" s="938" t="str">
        <f>IF(ENTRADA!AF31=0,"",ENTRADA!AF31)</f>
        <v/>
      </c>
      <c r="AQ38" s="938"/>
      <c r="AR38" s="938"/>
      <c r="AS38" s="938"/>
      <c r="AT38" s="938"/>
      <c r="AU38" s="535" t="str">
        <f>ORALIDADE!AU40</f>
        <v/>
      </c>
      <c r="AV38" s="536"/>
      <c r="AW38" s="535"/>
      <c r="AX38" s="87" t="str">
        <f t="shared" si="10"/>
        <v/>
      </c>
      <c r="AY38" s="536"/>
      <c r="AZ38" s="535" t="str">
        <f>LEITURA!AS38</f>
        <v/>
      </c>
      <c r="BA38" s="535" t="str">
        <f>LEITURA!AS38</f>
        <v/>
      </c>
      <c r="BB38" s="536"/>
      <c r="BC38" s="535"/>
      <c r="BD38" s="87" t="str">
        <f t="shared" si="11"/>
        <v/>
      </c>
      <c r="BE38" s="536"/>
      <c r="BF38" s="535" t="str">
        <f>'TG ED LIT'!AW38</f>
        <v/>
      </c>
      <c r="BG38" s="535" t="str">
        <f>EL2P!BH39</f>
        <v/>
      </c>
      <c r="BH38" s="536"/>
      <c r="BI38" s="535" t="str">
        <f>'TESTE 02'!Y39</f>
        <v/>
      </c>
      <c r="BJ38" s="535"/>
      <c r="BK38" s="87" t="str">
        <f t="shared" si="12"/>
        <v/>
      </c>
      <c r="BL38" s="535" t="str">
        <f>ESCRITA!AC38</f>
        <v/>
      </c>
      <c r="BM38" s="535" t="str">
        <f>'TESTE 02'!AV39</f>
        <v/>
      </c>
      <c r="BN38" s="535"/>
      <c r="BO38" s="691"/>
      <c r="BP38" s="675" t="str">
        <f t="shared" si="13"/>
        <v/>
      </c>
      <c r="BQ38" s="535" t="str">
        <f>GR2P!AU38</f>
        <v/>
      </c>
      <c r="BR38" s="535" t="str">
        <f>'TESTE 02'!AM39</f>
        <v/>
      </c>
      <c r="BS38" s="535"/>
      <c r="BT38" s="87" t="str">
        <f t="shared" si="14"/>
        <v/>
      </c>
      <c r="BU38" s="84">
        <f t="shared" si="15"/>
        <v>26</v>
      </c>
      <c r="BV38" s="676" t="str">
        <f t="shared" si="16"/>
        <v/>
      </c>
      <c r="BW38" s="676" t="str">
        <f t="shared" si="17"/>
        <v/>
      </c>
      <c r="BX38" s="416"/>
      <c r="BY38" s="481"/>
      <c r="BZ38" s="452"/>
      <c r="CA38" s="530"/>
      <c r="CB38" s="533" t="str">
        <f>IF(ENTRADA!AE31="","",ENTRADA!AE31)</f>
        <v/>
      </c>
      <c r="CC38" s="938" t="str">
        <f>IF(ENTRADA!AF31=0,"",ENTRADA!AF31)</f>
        <v/>
      </c>
      <c r="CD38" s="938"/>
      <c r="CE38" s="938"/>
      <c r="CF38" s="938"/>
      <c r="CG38" s="938"/>
      <c r="CH38" s="535" t="str">
        <f>ORALIDADE!BP40</f>
        <v/>
      </c>
      <c r="CI38" s="536"/>
      <c r="CJ38" s="535"/>
      <c r="CK38" s="87" t="str">
        <f t="shared" si="18"/>
        <v/>
      </c>
      <c r="CL38" s="536"/>
      <c r="CM38" s="535" t="str">
        <f>'TG LEITURA'!BV38</f>
        <v/>
      </c>
      <c r="CN38" s="535" t="str">
        <f>LEITURA!BM38</f>
        <v/>
      </c>
      <c r="CO38" s="536"/>
      <c r="CP38" s="535"/>
      <c r="CQ38" s="87" t="str">
        <f t="shared" si="19"/>
        <v/>
      </c>
      <c r="CR38" s="95"/>
      <c r="CS38" s="87" t="str">
        <f>'TG ED LIT'!BV38</f>
        <v/>
      </c>
      <c r="CT38" s="535" t="str">
        <f>EL3P!BH39</f>
        <v/>
      </c>
      <c r="CU38" s="95"/>
      <c r="CV38" s="535" t="str">
        <f>'TESTE 03'!Y39</f>
        <v/>
      </c>
      <c r="CW38" s="535"/>
      <c r="CX38" s="87" t="str">
        <f t="shared" si="20"/>
        <v/>
      </c>
      <c r="CY38" s="535" t="str">
        <f>ESCRITA!AO38</f>
        <v/>
      </c>
      <c r="CZ38" s="535" t="str">
        <f>'TESTE 03'!AV39</f>
        <v/>
      </c>
      <c r="DA38" s="536"/>
      <c r="DB38" s="535"/>
      <c r="DC38" s="87" t="str">
        <f t="shared" si="21"/>
        <v/>
      </c>
      <c r="DD38" s="535" t="str">
        <f>GR3P!AU38</f>
        <v/>
      </c>
      <c r="DE38" s="535" t="str">
        <f>'TESTE 03'!AM39</f>
        <v/>
      </c>
      <c r="DF38" s="535"/>
      <c r="DG38" s="87" t="str">
        <f t="shared" si="22"/>
        <v/>
      </c>
      <c r="DH38" s="84"/>
      <c r="DI38" s="401" t="str">
        <f t="shared" si="23"/>
        <v/>
      </c>
      <c r="DJ38" s="760" t="str">
        <f t="shared" si="24"/>
        <v/>
      </c>
      <c r="DK38" s="760" t="str">
        <f t="shared" si="25"/>
        <v/>
      </c>
      <c r="DL38" s="760" t="str">
        <f t="shared" si="26"/>
        <v/>
      </c>
      <c r="DM38" s="760" t="str">
        <f t="shared" si="27"/>
        <v/>
      </c>
      <c r="DN38" s="760" t="str">
        <f t="shared" si="28"/>
        <v/>
      </c>
      <c r="DO38" s="760" t="str">
        <f t="shared" si="29"/>
        <v/>
      </c>
      <c r="DP38" s="760" t="str">
        <f t="shared" si="30"/>
        <v/>
      </c>
      <c r="DQ38" s="760" t="str">
        <f t="shared" si="31"/>
        <v/>
      </c>
      <c r="DR38" s="760" t="str">
        <f t="shared" si="32"/>
        <v/>
      </c>
      <c r="DS38" s="760" t="str">
        <f t="shared" si="33"/>
        <v/>
      </c>
      <c r="DT38" s="760" t="str">
        <f t="shared" si="34"/>
        <v/>
      </c>
      <c r="DU38" s="760" t="str">
        <f t="shared" si="35"/>
        <v/>
      </c>
      <c r="DV38" s="760" t="str">
        <f t="shared" si="36"/>
        <v/>
      </c>
      <c r="DW38" s="760" t="str">
        <f t="shared" si="37"/>
        <v/>
      </c>
      <c r="DX38" s="760" t="str">
        <f t="shared" si="38"/>
        <v/>
      </c>
      <c r="DY38" s="760" t="str">
        <f t="shared" si="39"/>
        <v/>
      </c>
      <c r="DZ38" s="760" t="str">
        <f t="shared" si="40"/>
        <v/>
      </c>
      <c r="EA38" s="760"/>
      <c r="EB38" s="759" t="str">
        <f t="shared" si="41"/>
        <v/>
      </c>
      <c r="EC38" s="759" t="str">
        <f t="shared" si="42"/>
        <v/>
      </c>
      <c r="ED38" s="416"/>
      <c r="EE38" s="481"/>
      <c r="EF38" s="452"/>
      <c r="EG38" s="269"/>
      <c r="EH38" s="531"/>
      <c r="EI38" s="342">
        <f>PARAMETROS!B87</f>
        <v>0</v>
      </c>
      <c r="EJ38" s="351">
        <f>PARAMETROS!C87</f>
        <v>0</v>
      </c>
    </row>
    <row r="39" spans="1:140" ht="17.100000000000001" customHeight="1" x14ac:dyDescent="0.35">
      <c r="A39" s="198"/>
      <c r="B39" s="527" t="str">
        <f>IF(ENTRADA!AE32="","",ENTRADA!AE32)</f>
        <v/>
      </c>
      <c r="C39" s="937" t="str">
        <f>IF(ENTRADA!AF32=0,"",ENTRADA!AF32)</f>
        <v/>
      </c>
      <c r="D39" s="937"/>
      <c r="E39" s="937"/>
      <c r="F39" s="937"/>
      <c r="G39" s="937"/>
      <c r="H39" s="528" t="str">
        <f>ORALIDADE!Z41</f>
        <v/>
      </c>
      <c r="I39" s="529"/>
      <c r="J39" s="528"/>
      <c r="K39" s="84" t="str">
        <f t="shared" si="5"/>
        <v/>
      </c>
      <c r="L39" s="529"/>
      <c r="M39" s="528" t="str">
        <f>LEITURA!Y39</f>
        <v/>
      </c>
      <c r="N39" s="528" t="str">
        <f>LEITURA!Y39</f>
        <v/>
      </c>
      <c r="O39" s="529"/>
      <c r="P39" s="528"/>
      <c r="Q39" s="84" t="str">
        <f t="shared" si="43"/>
        <v/>
      </c>
      <c r="R39" s="529"/>
      <c r="S39" s="528" t="str">
        <f>'TG ED LIT'!X39</f>
        <v/>
      </c>
      <c r="T39" s="528" t="str">
        <f>EL1P!BH40</f>
        <v/>
      </c>
      <c r="U39" s="529"/>
      <c r="V39" s="528" t="str">
        <f>'TESTE 01'!AX40</f>
        <v/>
      </c>
      <c r="W39" s="528"/>
      <c r="X39" s="84" t="str">
        <f t="shared" si="44"/>
        <v/>
      </c>
      <c r="Y39" s="528" t="str">
        <f>ESCRITA!Q39</f>
        <v/>
      </c>
      <c r="Z39" s="528" t="str">
        <f>'TESTE 01'!AV40</f>
        <v/>
      </c>
      <c r="AA39" s="529"/>
      <c r="AB39" s="529"/>
      <c r="AC39" s="84" t="str">
        <f t="shared" si="45"/>
        <v/>
      </c>
      <c r="AD39" s="528" t="str">
        <f>GR1P!AU39</f>
        <v/>
      </c>
      <c r="AE39" s="528" t="str">
        <f>'TESTE 01'!AM40</f>
        <v/>
      </c>
      <c r="AF39" s="528"/>
      <c r="AG39" s="84" t="str">
        <f t="shared" si="6"/>
        <v/>
      </c>
      <c r="AH39" s="528">
        <f t="shared" si="7"/>
        <v>26</v>
      </c>
      <c r="AI39" s="400" t="str">
        <f t="shared" si="8"/>
        <v/>
      </c>
      <c r="AJ39" s="412" t="str">
        <f t="shared" si="9"/>
        <v/>
      </c>
      <c r="AK39" s="400"/>
      <c r="AL39" s="455"/>
      <c r="AM39" s="414"/>
      <c r="AN39" s="530"/>
      <c r="AO39" s="527" t="str">
        <f>IF(ENTRADA!AE32="","",ENTRADA!AE32)</f>
        <v/>
      </c>
      <c r="AP39" s="937" t="str">
        <f>IF(ENTRADA!AF32=0,"",ENTRADA!AF32)</f>
        <v/>
      </c>
      <c r="AQ39" s="937"/>
      <c r="AR39" s="937"/>
      <c r="AS39" s="937"/>
      <c r="AT39" s="937"/>
      <c r="AU39" s="528" t="str">
        <f>ORALIDADE!AU41</f>
        <v/>
      </c>
      <c r="AV39" s="529"/>
      <c r="AW39" s="528"/>
      <c r="AX39" s="84" t="str">
        <f t="shared" si="10"/>
        <v/>
      </c>
      <c r="AY39" s="529"/>
      <c r="AZ39" s="528" t="str">
        <f>LEITURA!AS39</f>
        <v/>
      </c>
      <c r="BA39" s="528" t="str">
        <f>LEITURA!AS39</f>
        <v/>
      </c>
      <c r="BB39" s="529"/>
      <c r="BC39" s="528"/>
      <c r="BD39" s="84" t="str">
        <f t="shared" si="11"/>
        <v/>
      </c>
      <c r="BE39" s="529"/>
      <c r="BF39" s="528" t="str">
        <f>'TG ED LIT'!AW39</f>
        <v/>
      </c>
      <c r="BG39" s="528" t="str">
        <f>EL2P!BH40</f>
        <v/>
      </c>
      <c r="BH39" s="529"/>
      <c r="BI39" s="528" t="str">
        <f>'TESTE 02'!Y40</f>
        <v/>
      </c>
      <c r="BJ39" s="528"/>
      <c r="BK39" s="84" t="str">
        <f t="shared" si="12"/>
        <v/>
      </c>
      <c r="BL39" s="528" t="str">
        <f>ESCRITA!AC39</f>
        <v/>
      </c>
      <c r="BM39" s="528" t="str">
        <f>'TESTE 02'!AV40</f>
        <v/>
      </c>
      <c r="BN39" s="528"/>
      <c r="BO39" s="690"/>
      <c r="BP39" s="673" t="str">
        <f t="shared" si="13"/>
        <v/>
      </c>
      <c r="BQ39" s="528" t="str">
        <f>GR2P!AU39</f>
        <v/>
      </c>
      <c r="BR39" s="528" t="str">
        <f>'TESTE 02'!AM40</f>
        <v/>
      </c>
      <c r="BS39" s="528"/>
      <c r="BT39" s="84" t="str">
        <f t="shared" si="14"/>
        <v/>
      </c>
      <c r="BU39" s="84">
        <f t="shared" si="15"/>
        <v>26</v>
      </c>
      <c r="BV39" s="674" t="str">
        <f t="shared" si="16"/>
        <v/>
      </c>
      <c r="BW39" s="674" t="str">
        <f t="shared" si="17"/>
        <v/>
      </c>
      <c r="BX39" s="413"/>
      <c r="BY39" s="480"/>
      <c r="BZ39" s="451"/>
      <c r="CA39" s="530"/>
      <c r="CB39" s="527" t="str">
        <f>IF(ENTRADA!AE32="","",ENTRADA!AE32)</f>
        <v/>
      </c>
      <c r="CC39" s="937" t="str">
        <f>IF(ENTRADA!AF32=0,"",ENTRADA!AF32)</f>
        <v/>
      </c>
      <c r="CD39" s="937"/>
      <c r="CE39" s="937"/>
      <c r="CF39" s="937"/>
      <c r="CG39" s="937"/>
      <c r="CH39" s="528" t="str">
        <f>ORALIDADE!BP41</f>
        <v/>
      </c>
      <c r="CI39" s="529"/>
      <c r="CJ39" s="528"/>
      <c r="CK39" s="84" t="str">
        <f t="shared" si="18"/>
        <v/>
      </c>
      <c r="CL39" s="529"/>
      <c r="CM39" s="528" t="str">
        <f>'TG LEITURA'!BV39</f>
        <v/>
      </c>
      <c r="CN39" s="528" t="str">
        <f>LEITURA!BM39</f>
        <v/>
      </c>
      <c r="CO39" s="529"/>
      <c r="CP39" s="528"/>
      <c r="CQ39" s="84" t="str">
        <f t="shared" si="19"/>
        <v/>
      </c>
      <c r="CR39" s="93"/>
      <c r="CS39" s="84" t="str">
        <f>'TG ED LIT'!BV39</f>
        <v/>
      </c>
      <c r="CT39" s="528" t="str">
        <f>EL3P!BH40</f>
        <v/>
      </c>
      <c r="CU39" s="93"/>
      <c r="CV39" s="528" t="str">
        <f>'TESTE 03'!Y40</f>
        <v/>
      </c>
      <c r="CW39" s="528"/>
      <c r="CX39" s="84" t="str">
        <f t="shared" si="20"/>
        <v/>
      </c>
      <c r="CY39" s="528" t="str">
        <f>ESCRITA!AO39</f>
        <v/>
      </c>
      <c r="CZ39" s="528" t="str">
        <f>'TESTE 03'!AV40</f>
        <v/>
      </c>
      <c r="DA39" s="529"/>
      <c r="DB39" s="528"/>
      <c r="DC39" s="84" t="str">
        <f t="shared" si="21"/>
        <v/>
      </c>
      <c r="DD39" s="528" t="str">
        <f>GR3P!AU39</f>
        <v/>
      </c>
      <c r="DE39" s="528" t="str">
        <f>'TESTE 03'!AM40</f>
        <v/>
      </c>
      <c r="DF39" s="528"/>
      <c r="DG39" s="84" t="str">
        <f t="shared" si="22"/>
        <v/>
      </c>
      <c r="DH39" s="84"/>
      <c r="DI39" s="400" t="str">
        <f t="shared" si="23"/>
        <v/>
      </c>
      <c r="DJ39" s="757" t="str">
        <f t="shared" si="24"/>
        <v/>
      </c>
      <c r="DK39" s="757" t="str">
        <f t="shared" si="25"/>
        <v/>
      </c>
      <c r="DL39" s="757" t="str">
        <f t="shared" si="26"/>
        <v/>
      </c>
      <c r="DM39" s="757" t="str">
        <f t="shared" si="27"/>
        <v/>
      </c>
      <c r="DN39" s="757" t="str">
        <f t="shared" si="28"/>
        <v/>
      </c>
      <c r="DO39" s="757" t="str">
        <f t="shared" si="29"/>
        <v/>
      </c>
      <c r="DP39" s="757" t="str">
        <f t="shared" si="30"/>
        <v/>
      </c>
      <c r="DQ39" s="757" t="str">
        <f t="shared" si="31"/>
        <v/>
      </c>
      <c r="DR39" s="757" t="str">
        <f t="shared" si="32"/>
        <v/>
      </c>
      <c r="DS39" s="757" t="str">
        <f t="shared" si="33"/>
        <v/>
      </c>
      <c r="DT39" s="757" t="str">
        <f t="shared" si="34"/>
        <v/>
      </c>
      <c r="DU39" s="757" t="str">
        <f t="shared" si="35"/>
        <v/>
      </c>
      <c r="DV39" s="757" t="str">
        <f t="shared" si="36"/>
        <v/>
      </c>
      <c r="DW39" s="757" t="str">
        <f t="shared" si="37"/>
        <v/>
      </c>
      <c r="DX39" s="757" t="str">
        <f t="shared" si="38"/>
        <v/>
      </c>
      <c r="DY39" s="757" t="str">
        <f t="shared" si="39"/>
        <v/>
      </c>
      <c r="DZ39" s="757" t="str">
        <f t="shared" si="40"/>
        <v/>
      </c>
      <c r="EA39" s="757"/>
      <c r="EB39" s="757" t="str">
        <f t="shared" si="41"/>
        <v/>
      </c>
      <c r="EC39" s="757" t="str">
        <f t="shared" si="42"/>
        <v/>
      </c>
      <c r="ED39" s="413"/>
      <c r="EE39" s="480"/>
      <c r="EF39" s="451"/>
      <c r="EG39" s="269"/>
      <c r="EH39" s="531"/>
      <c r="EI39" s="350" t="s">
        <v>2</v>
      </c>
      <c r="EJ39" s="684"/>
    </row>
    <row r="40" spans="1:140" ht="17.100000000000001" customHeight="1" x14ac:dyDescent="0.25">
      <c r="A40" s="198"/>
      <c r="B40" s="533" t="str">
        <f>IF(ENTRADA!AE33="","",ENTRADA!AE33)</f>
        <v/>
      </c>
      <c r="C40" s="938" t="str">
        <f>IF(ENTRADA!AF33=0,"",ENTRADA!AF33)</f>
        <v/>
      </c>
      <c r="D40" s="938"/>
      <c r="E40" s="938"/>
      <c r="F40" s="938"/>
      <c r="G40" s="938"/>
      <c r="H40" s="535" t="str">
        <f>ORALIDADE!Z42</f>
        <v/>
      </c>
      <c r="I40" s="536"/>
      <c r="J40" s="535"/>
      <c r="K40" s="87" t="str">
        <f t="shared" si="5"/>
        <v/>
      </c>
      <c r="L40" s="539"/>
      <c r="M40" s="540" t="str">
        <f>LEITURA!Y40</f>
        <v/>
      </c>
      <c r="N40" s="540" t="str">
        <f>LEITURA!Y40</f>
        <v/>
      </c>
      <c r="O40" s="539"/>
      <c r="P40" s="540"/>
      <c r="Q40" s="87" t="str">
        <f t="shared" si="43"/>
        <v/>
      </c>
      <c r="R40" s="536"/>
      <c r="S40" s="535" t="str">
        <f>'TG ED LIT'!X40</f>
        <v/>
      </c>
      <c r="T40" s="535" t="str">
        <f>EL1P!BH41</f>
        <v/>
      </c>
      <c r="U40" s="536"/>
      <c r="V40" s="535" t="str">
        <f>'TESTE 01'!AX41</f>
        <v/>
      </c>
      <c r="W40" s="535"/>
      <c r="X40" s="87" t="str">
        <f t="shared" si="44"/>
        <v/>
      </c>
      <c r="Y40" s="535" t="str">
        <f>ESCRITA!Q40</f>
        <v/>
      </c>
      <c r="Z40" s="535" t="str">
        <f>'TESTE 01'!AV41</f>
        <v/>
      </c>
      <c r="AA40" s="536"/>
      <c r="AB40" s="536"/>
      <c r="AC40" s="87" t="str">
        <f t="shared" si="45"/>
        <v/>
      </c>
      <c r="AD40" s="535" t="str">
        <f>GR1P!AU40</f>
        <v/>
      </c>
      <c r="AE40" s="535" t="str">
        <f>'TESTE 01'!AM41</f>
        <v/>
      </c>
      <c r="AF40" s="535"/>
      <c r="AG40" s="87" t="str">
        <f t="shared" si="6"/>
        <v/>
      </c>
      <c r="AH40" s="528">
        <f t="shared" si="7"/>
        <v>26</v>
      </c>
      <c r="AI40" s="401" t="str">
        <f t="shared" si="8"/>
        <v/>
      </c>
      <c r="AJ40" s="415" t="str">
        <f t="shared" si="9"/>
        <v/>
      </c>
      <c r="AK40" s="401"/>
      <c r="AL40" s="482"/>
      <c r="AM40" s="417"/>
      <c r="AN40" s="530"/>
      <c r="AO40" s="541" t="str">
        <f>IF(ENTRADA!AE33="","",ENTRADA!AE33)</f>
        <v/>
      </c>
      <c r="AP40" s="942" t="str">
        <f>IF(ENTRADA!AF33=0,"",ENTRADA!AF33)</f>
        <v/>
      </c>
      <c r="AQ40" s="942"/>
      <c r="AR40" s="942"/>
      <c r="AS40" s="942"/>
      <c r="AT40" s="942"/>
      <c r="AU40" s="540" t="str">
        <f>ORALIDADE!AU42</f>
        <v/>
      </c>
      <c r="AV40" s="539"/>
      <c r="AW40" s="540"/>
      <c r="AX40" s="88" t="str">
        <f t="shared" si="10"/>
        <v/>
      </c>
      <c r="AY40" s="539"/>
      <c r="AZ40" s="540" t="str">
        <f>LEITURA!AS40</f>
        <v/>
      </c>
      <c r="BA40" s="540" t="str">
        <f>LEITURA!AS40</f>
        <v/>
      </c>
      <c r="BB40" s="539"/>
      <c r="BC40" s="540"/>
      <c r="BD40" s="88" t="str">
        <f t="shared" si="11"/>
        <v/>
      </c>
      <c r="BE40" s="539"/>
      <c r="BF40" s="540" t="str">
        <f>'TG ED LIT'!AW40</f>
        <v/>
      </c>
      <c r="BG40" s="540" t="str">
        <f>EL2P!BH41</f>
        <v/>
      </c>
      <c r="BH40" s="539"/>
      <c r="BI40" s="540" t="str">
        <f>'TESTE 02'!Y41</f>
        <v/>
      </c>
      <c r="BJ40" s="540"/>
      <c r="BK40" s="88" t="str">
        <f t="shared" si="12"/>
        <v/>
      </c>
      <c r="BL40" s="540" t="str">
        <f>ESCRITA!AC40</f>
        <v/>
      </c>
      <c r="BM40" s="540" t="str">
        <f>'TESTE 02'!AV41</f>
        <v/>
      </c>
      <c r="BN40" s="540"/>
      <c r="BO40" s="692"/>
      <c r="BP40" s="677" t="str">
        <f t="shared" si="13"/>
        <v/>
      </c>
      <c r="BQ40" s="540" t="str">
        <f>GR2P!AU40</f>
        <v/>
      </c>
      <c r="BR40" s="540" t="str">
        <f>'TESTE 02'!AM41</f>
        <v/>
      </c>
      <c r="BS40" s="540"/>
      <c r="BT40" s="88" t="str">
        <f t="shared" si="14"/>
        <v/>
      </c>
      <c r="BU40" s="84">
        <f t="shared" si="15"/>
        <v>26</v>
      </c>
      <c r="BV40" s="91" t="str">
        <f t="shared" si="16"/>
        <v/>
      </c>
      <c r="BW40" s="91" t="str">
        <f t="shared" si="17"/>
        <v/>
      </c>
      <c r="BX40" s="453"/>
      <c r="BY40" s="489"/>
      <c r="BZ40" s="454"/>
      <c r="CA40" s="530"/>
      <c r="CB40" s="533" t="str">
        <f>IF(ENTRADA!AE33="","",ENTRADA!AE33)</f>
        <v/>
      </c>
      <c r="CC40" s="938" t="str">
        <f>IF(ENTRADA!AF33=0,"",ENTRADA!AF33)</f>
        <v/>
      </c>
      <c r="CD40" s="938"/>
      <c r="CE40" s="938"/>
      <c r="CF40" s="938"/>
      <c r="CG40" s="938"/>
      <c r="CH40" s="540" t="str">
        <f>ORALIDADE!BP42</f>
        <v/>
      </c>
      <c r="CI40" s="539"/>
      <c r="CJ40" s="540"/>
      <c r="CK40" s="88" t="str">
        <f t="shared" si="18"/>
        <v/>
      </c>
      <c r="CL40" s="539"/>
      <c r="CM40" s="540" t="str">
        <f>'TG LEITURA'!BV40</f>
        <v/>
      </c>
      <c r="CN40" s="540" t="str">
        <f>LEITURA!BM40</f>
        <v/>
      </c>
      <c r="CO40" s="539"/>
      <c r="CP40" s="540"/>
      <c r="CQ40" s="88" t="str">
        <f t="shared" si="19"/>
        <v/>
      </c>
      <c r="CR40" s="457"/>
      <c r="CS40" s="88" t="str">
        <f>'TG ED LIT'!BV40</f>
        <v/>
      </c>
      <c r="CT40" s="540" t="str">
        <f>EL3P!BH41</f>
        <v/>
      </c>
      <c r="CU40" s="457"/>
      <c r="CV40" s="540" t="str">
        <f>'TESTE 03'!Y41</f>
        <v/>
      </c>
      <c r="CW40" s="540"/>
      <c r="CX40" s="88" t="str">
        <f t="shared" si="20"/>
        <v/>
      </c>
      <c r="CY40" s="540" t="str">
        <f>ESCRITA!AO40</f>
        <v/>
      </c>
      <c r="CZ40" s="540" t="str">
        <f>'TESTE 03'!AV41</f>
        <v/>
      </c>
      <c r="DA40" s="539"/>
      <c r="DB40" s="540"/>
      <c r="DC40" s="88" t="str">
        <f t="shared" si="21"/>
        <v/>
      </c>
      <c r="DD40" s="540" t="str">
        <f>GR3P!AU40</f>
        <v/>
      </c>
      <c r="DE40" s="540" t="str">
        <f>'TESTE 03'!AM41</f>
        <v/>
      </c>
      <c r="DF40" s="540"/>
      <c r="DG40" s="88" t="str">
        <f t="shared" si="22"/>
        <v/>
      </c>
      <c r="DH40" s="84"/>
      <c r="DI40" s="402" t="str">
        <f t="shared" si="23"/>
        <v/>
      </c>
      <c r="DJ40" s="760" t="str">
        <f t="shared" si="24"/>
        <v/>
      </c>
      <c r="DK40" s="760" t="str">
        <f t="shared" si="25"/>
        <v/>
      </c>
      <c r="DL40" s="760" t="str">
        <f t="shared" si="26"/>
        <v/>
      </c>
      <c r="DM40" s="760" t="str">
        <f t="shared" si="27"/>
        <v/>
      </c>
      <c r="DN40" s="760" t="str">
        <f t="shared" si="28"/>
        <v/>
      </c>
      <c r="DO40" s="760" t="str">
        <f t="shared" si="29"/>
        <v/>
      </c>
      <c r="DP40" s="760" t="str">
        <f t="shared" si="30"/>
        <v/>
      </c>
      <c r="DQ40" s="760" t="str">
        <f t="shared" si="31"/>
        <v/>
      </c>
      <c r="DR40" s="760" t="str">
        <f t="shared" si="32"/>
        <v/>
      </c>
      <c r="DS40" s="760" t="str">
        <f t="shared" si="33"/>
        <v/>
      </c>
      <c r="DT40" s="760" t="str">
        <f t="shared" si="34"/>
        <v/>
      </c>
      <c r="DU40" s="760" t="str">
        <f t="shared" si="35"/>
        <v/>
      </c>
      <c r="DV40" s="760" t="str">
        <f t="shared" si="36"/>
        <v/>
      </c>
      <c r="DW40" s="760" t="str">
        <f t="shared" si="37"/>
        <v/>
      </c>
      <c r="DX40" s="760" t="str">
        <f t="shared" si="38"/>
        <v/>
      </c>
      <c r="DY40" s="760" t="str">
        <f t="shared" si="39"/>
        <v/>
      </c>
      <c r="DZ40" s="760" t="str">
        <f t="shared" si="40"/>
        <v/>
      </c>
      <c r="EA40" s="760"/>
      <c r="EB40" s="761" t="str">
        <f t="shared" si="41"/>
        <v/>
      </c>
      <c r="EC40" s="761" t="str">
        <f t="shared" si="42"/>
        <v/>
      </c>
      <c r="ED40" s="453"/>
      <c r="EE40" s="489"/>
      <c r="EF40" s="454"/>
      <c r="EG40" s="269"/>
      <c r="EH40" s="531"/>
      <c r="EI40" s="342" t="str">
        <f>PARAMETROS!B89</f>
        <v>1.</v>
      </c>
      <c r="EJ40" s="351" t="str">
        <f>PARAMETROS!C89</f>
        <v>Fichas de avaliação</v>
      </c>
    </row>
    <row r="41" spans="1:140" ht="17.100000000000001" customHeight="1" x14ac:dyDescent="0.25">
      <c r="A41" s="198"/>
      <c r="B41" s="527" t="str">
        <f>IF(ENTRADA!AE34="","",ENTRADA!AE34)</f>
        <v/>
      </c>
      <c r="C41" s="937" t="str">
        <f>IF(ENTRADA!AF34=0,"",ENTRADA!AF34)</f>
        <v/>
      </c>
      <c r="D41" s="937"/>
      <c r="E41" s="937"/>
      <c r="F41" s="937"/>
      <c r="G41" s="937"/>
      <c r="H41" s="528" t="str">
        <f>ORALIDADE!Z43</f>
        <v/>
      </c>
      <c r="I41" s="529"/>
      <c r="J41" s="528"/>
      <c r="K41" s="84" t="str">
        <f t="shared" si="5"/>
        <v/>
      </c>
      <c r="L41" s="529"/>
      <c r="M41" s="528" t="str">
        <f>LEITURA!Y41</f>
        <v/>
      </c>
      <c r="N41" s="528" t="str">
        <f>LEITURA!Y41</f>
        <v/>
      </c>
      <c r="O41" s="529"/>
      <c r="P41" s="528"/>
      <c r="Q41" s="84" t="str">
        <f t="shared" si="43"/>
        <v/>
      </c>
      <c r="R41" s="529"/>
      <c r="S41" s="528" t="str">
        <f>'TG ED LIT'!X41</f>
        <v/>
      </c>
      <c r="T41" s="528" t="str">
        <f>EL1P!BH42</f>
        <v/>
      </c>
      <c r="U41" s="529"/>
      <c r="V41" s="528" t="str">
        <f>'TESTE 01'!AX42</f>
        <v/>
      </c>
      <c r="W41" s="528"/>
      <c r="X41" s="84" t="str">
        <f t="shared" si="44"/>
        <v/>
      </c>
      <c r="Y41" s="528" t="str">
        <f>ESCRITA!Q41</f>
        <v/>
      </c>
      <c r="Z41" s="528" t="str">
        <f>'TESTE 01'!AV42</f>
        <v/>
      </c>
      <c r="AA41" s="529"/>
      <c r="AB41" s="529"/>
      <c r="AC41" s="84" t="str">
        <f t="shared" si="45"/>
        <v/>
      </c>
      <c r="AD41" s="528" t="str">
        <f>GR1P!AU41</f>
        <v/>
      </c>
      <c r="AE41" s="528" t="str">
        <f>'TESTE 01'!AM42</f>
        <v/>
      </c>
      <c r="AF41" s="528"/>
      <c r="AG41" s="84" t="str">
        <f t="shared" si="6"/>
        <v/>
      </c>
      <c r="AH41" s="528">
        <f t="shared" si="7"/>
        <v>26</v>
      </c>
      <c r="AI41" s="400" t="str">
        <f t="shared" si="8"/>
        <v/>
      </c>
      <c r="AJ41" s="412" t="str">
        <f t="shared" si="9"/>
        <v/>
      </c>
      <c r="AK41" s="400"/>
      <c r="AL41" s="455"/>
      <c r="AM41" s="414"/>
      <c r="AN41" s="530"/>
      <c r="AO41" s="527" t="str">
        <f>IF(ENTRADA!AE34="","",ENTRADA!AE34)</f>
        <v/>
      </c>
      <c r="AP41" s="937" t="str">
        <f>IF(ENTRADA!AF34=0,"",ENTRADA!AF34)</f>
        <v/>
      </c>
      <c r="AQ41" s="937"/>
      <c r="AR41" s="937"/>
      <c r="AS41" s="937"/>
      <c r="AT41" s="937"/>
      <c r="AU41" s="528" t="str">
        <f>ORALIDADE!AU43</f>
        <v/>
      </c>
      <c r="AV41" s="529"/>
      <c r="AW41" s="528"/>
      <c r="AX41" s="84" t="str">
        <f t="shared" si="10"/>
        <v/>
      </c>
      <c r="AY41" s="529"/>
      <c r="AZ41" s="528" t="str">
        <f>LEITURA!AS41</f>
        <v/>
      </c>
      <c r="BA41" s="528" t="str">
        <f>LEITURA!AS41</f>
        <v/>
      </c>
      <c r="BB41" s="529"/>
      <c r="BC41" s="528"/>
      <c r="BD41" s="84" t="str">
        <f t="shared" si="11"/>
        <v/>
      </c>
      <c r="BE41" s="529"/>
      <c r="BF41" s="528" t="str">
        <f>'TG ED LIT'!AW41</f>
        <v/>
      </c>
      <c r="BG41" s="528" t="str">
        <f>EL2P!BH42</f>
        <v/>
      </c>
      <c r="BH41" s="529"/>
      <c r="BI41" s="528" t="str">
        <f>'TESTE 02'!Y42</f>
        <v/>
      </c>
      <c r="BJ41" s="528"/>
      <c r="BK41" s="84" t="str">
        <f t="shared" si="12"/>
        <v/>
      </c>
      <c r="BL41" s="528" t="str">
        <f>ESCRITA!AC41</f>
        <v/>
      </c>
      <c r="BM41" s="528" t="str">
        <f>'TESTE 02'!AV42</f>
        <v/>
      </c>
      <c r="BN41" s="528"/>
      <c r="BO41" s="690"/>
      <c r="BP41" s="673" t="str">
        <f t="shared" si="13"/>
        <v/>
      </c>
      <c r="BQ41" s="528" t="str">
        <f>GR2P!AU41</f>
        <v/>
      </c>
      <c r="BR41" s="528" t="str">
        <f>'TESTE 02'!AM42</f>
        <v/>
      </c>
      <c r="BS41" s="528"/>
      <c r="BT41" s="84" t="str">
        <f t="shared" si="14"/>
        <v/>
      </c>
      <c r="BU41" s="84">
        <f t="shared" si="15"/>
        <v>26</v>
      </c>
      <c r="BV41" s="674" t="str">
        <f t="shared" si="16"/>
        <v/>
      </c>
      <c r="BW41" s="674" t="str">
        <f t="shared" si="17"/>
        <v/>
      </c>
      <c r="BX41" s="413"/>
      <c r="BY41" s="480"/>
      <c r="BZ41" s="451"/>
      <c r="CA41" s="530"/>
      <c r="CB41" s="527" t="str">
        <f>IF(ENTRADA!AE34="","",ENTRADA!AE34)</f>
        <v/>
      </c>
      <c r="CC41" s="937" t="str">
        <f>IF(ENTRADA!AF34=0,"",ENTRADA!AF34)</f>
        <v/>
      </c>
      <c r="CD41" s="937"/>
      <c r="CE41" s="937"/>
      <c r="CF41" s="937"/>
      <c r="CG41" s="937"/>
      <c r="CH41" s="528" t="str">
        <f>ORALIDADE!BP43</f>
        <v/>
      </c>
      <c r="CI41" s="529"/>
      <c r="CJ41" s="528"/>
      <c r="CK41" s="84" t="str">
        <f t="shared" si="18"/>
        <v/>
      </c>
      <c r="CL41" s="529"/>
      <c r="CM41" s="528" t="str">
        <f>'TG LEITURA'!BV41</f>
        <v/>
      </c>
      <c r="CN41" s="528" t="str">
        <f>LEITURA!BM41</f>
        <v/>
      </c>
      <c r="CO41" s="529"/>
      <c r="CP41" s="528"/>
      <c r="CQ41" s="84" t="str">
        <f t="shared" si="19"/>
        <v/>
      </c>
      <c r="CR41" s="93"/>
      <c r="CS41" s="84" t="str">
        <f>'TG ED LIT'!BV41</f>
        <v/>
      </c>
      <c r="CT41" s="528" t="str">
        <f>EL3P!BH42</f>
        <v/>
      </c>
      <c r="CU41" s="93"/>
      <c r="CV41" s="528" t="str">
        <f>'TESTE 03'!Y42</f>
        <v/>
      </c>
      <c r="CW41" s="528"/>
      <c r="CX41" s="84" t="str">
        <f t="shared" si="20"/>
        <v/>
      </c>
      <c r="CY41" s="528" t="str">
        <f>ESCRITA!AO41</f>
        <v/>
      </c>
      <c r="CZ41" s="528" t="str">
        <f>'TESTE 03'!AV42</f>
        <v/>
      </c>
      <c r="DA41" s="529"/>
      <c r="DB41" s="528"/>
      <c r="DC41" s="84" t="str">
        <f t="shared" si="21"/>
        <v/>
      </c>
      <c r="DD41" s="528" t="str">
        <f>GR3P!AU41</f>
        <v/>
      </c>
      <c r="DE41" s="528" t="str">
        <f>'TESTE 03'!AM42</f>
        <v/>
      </c>
      <c r="DF41" s="528"/>
      <c r="DG41" s="84" t="str">
        <f t="shared" si="22"/>
        <v/>
      </c>
      <c r="DH41" s="84"/>
      <c r="DI41" s="400" t="str">
        <f t="shared" si="23"/>
        <v/>
      </c>
      <c r="DJ41" s="757" t="str">
        <f t="shared" si="24"/>
        <v/>
      </c>
      <c r="DK41" s="757" t="str">
        <f t="shared" si="25"/>
        <v/>
      </c>
      <c r="DL41" s="757" t="str">
        <f t="shared" si="26"/>
        <v/>
      </c>
      <c r="DM41" s="757" t="str">
        <f t="shared" si="27"/>
        <v/>
      </c>
      <c r="DN41" s="757" t="str">
        <f t="shared" si="28"/>
        <v/>
      </c>
      <c r="DO41" s="757" t="str">
        <f t="shared" si="29"/>
        <v/>
      </c>
      <c r="DP41" s="757" t="str">
        <f t="shared" si="30"/>
        <v/>
      </c>
      <c r="DQ41" s="757" t="str">
        <f t="shared" si="31"/>
        <v/>
      </c>
      <c r="DR41" s="757" t="str">
        <f t="shared" si="32"/>
        <v/>
      </c>
      <c r="DS41" s="757" t="str">
        <f t="shared" si="33"/>
        <v/>
      </c>
      <c r="DT41" s="757" t="str">
        <f t="shared" si="34"/>
        <v/>
      </c>
      <c r="DU41" s="757" t="str">
        <f t="shared" si="35"/>
        <v/>
      </c>
      <c r="DV41" s="757" t="str">
        <f t="shared" si="36"/>
        <v/>
      </c>
      <c r="DW41" s="757" t="str">
        <f t="shared" si="37"/>
        <v/>
      </c>
      <c r="DX41" s="757" t="str">
        <f t="shared" si="38"/>
        <v/>
      </c>
      <c r="DY41" s="757" t="str">
        <f t="shared" si="39"/>
        <v/>
      </c>
      <c r="DZ41" s="757" t="str">
        <f t="shared" si="40"/>
        <v/>
      </c>
      <c r="EA41" s="757"/>
      <c r="EB41" s="757" t="str">
        <f t="shared" si="41"/>
        <v/>
      </c>
      <c r="EC41" s="757" t="str">
        <f t="shared" si="42"/>
        <v/>
      </c>
      <c r="ED41" s="413"/>
      <c r="EE41" s="480"/>
      <c r="EF41" s="451"/>
      <c r="EG41" s="269"/>
      <c r="EH41" s="531"/>
      <c r="EI41" s="342" t="str">
        <f>PARAMETROS!B90</f>
        <v>2.</v>
      </c>
      <c r="EJ41" s="351" t="str">
        <f>PARAMETROS!C90</f>
        <v>Teste de avaliação</v>
      </c>
    </row>
    <row r="42" spans="1:140" ht="17.100000000000001" customHeight="1" thickBot="1" x14ac:dyDescent="0.3">
      <c r="A42" s="198"/>
      <c r="B42" s="542" t="str">
        <f>IF(ENTRADA!AE35="","",ENTRADA!AE35)</f>
        <v/>
      </c>
      <c r="C42" s="941" t="str">
        <f>IF(ENTRADA!AF35=0,"",ENTRADA!AF35)</f>
        <v/>
      </c>
      <c r="D42" s="941"/>
      <c r="E42" s="941"/>
      <c r="F42" s="941"/>
      <c r="G42" s="941"/>
      <c r="H42" s="543" t="str">
        <f>ORALIDADE!Z44</f>
        <v/>
      </c>
      <c r="I42" s="544"/>
      <c r="J42" s="543"/>
      <c r="K42" s="672" t="str">
        <f t="shared" si="5"/>
        <v/>
      </c>
      <c r="L42" s="544"/>
      <c r="M42" s="543" t="str">
        <f>LEITURA!Y42</f>
        <v/>
      </c>
      <c r="N42" s="543" t="str">
        <f>LEITURA!Y42</f>
        <v/>
      </c>
      <c r="O42" s="544"/>
      <c r="P42" s="543"/>
      <c r="Q42" s="672" t="str">
        <f t="shared" si="43"/>
        <v/>
      </c>
      <c r="R42" s="544"/>
      <c r="S42" s="543" t="str">
        <f>'TG ED LIT'!X42</f>
        <v/>
      </c>
      <c r="T42" s="543" t="str">
        <f>EL1P!BH43</f>
        <v/>
      </c>
      <c r="U42" s="544"/>
      <c r="V42" s="543" t="str">
        <f>'TESTE 01'!AX43</f>
        <v/>
      </c>
      <c r="W42" s="543"/>
      <c r="X42" s="672" t="str">
        <f t="shared" si="44"/>
        <v/>
      </c>
      <c r="Y42" s="543" t="str">
        <f>ESCRITA!Q42</f>
        <v/>
      </c>
      <c r="Z42" s="543" t="str">
        <f>'TESTE 01'!AV43</f>
        <v/>
      </c>
      <c r="AA42" s="544"/>
      <c r="AB42" s="544"/>
      <c r="AC42" s="672" t="str">
        <f t="shared" si="45"/>
        <v/>
      </c>
      <c r="AD42" s="543" t="str">
        <f>GR1P!AU42</f>
        <v/>
      </c>
      <c r="AE42" s="543" t="str">
        <f>'TESTE 01'!AM43</f>
        <v/>
      </c>
      <c r="AF42" s="543"/>
      <c r="AG42" s="672" t="str">
        <f t="shared" si="6"/>
        <v/>
      </c>
      <c r="AH42" s="752">
        <f t="shared" si="7"/>
        <v>26</v>
      </c>
      <c r="AI42" s="471" t="str">
        <f t="shared" si="8"/>
        <v/>
      </c>
      <c r="AJ42" s="470" t="str">
        <f t="shared" si="9"/>
        <v/>
      </c>
      <c r="AK42" s="471"/>
      <c r="AL42" s="483"/>
      <c r="AM42" s="472"/>
      <c r="AN42" s="530"/>
      <c r="AO42" s="542" t="str">
        <f>IF(ENTRADA!AE35="","",ENTRADA!AE35)</f>
        <v/>
      </c>
      <c r="AP42" s="941" t="str">
        <f>IF(ENTRADA!AF35=0,"",ENTRADA!AF35)</f>
        <v/>
      </c>
      <c r="AQ42" s="941"/>
      <c r="AR42" s="941"/>
      <c r="AS42" s="941"/>
      <c r="AT42" s="941"/>
      <c r="AU42" s="543" t="str">
        <f>ORALIDADE!AU44</f>
        <v/>
      </c>
      <c r="AV42" s="544"/>
      <c r="AW42" s="543"/>
      <c r="AX42" s="672" t="str">
        <f t="shared" si="10"/>
        <v/>
      </c>
      <c r="AY42" s="544"/>
      <c r="AZ42" s="543" t="str">
        <f>LEITURA!AS42</f>
        <v/>
      </c>
      <c r="BA42" s="543" t="str">
        <f>LEITURA!AS42</f>
        <v/>
      </c>
      <c r="BB42" s="544"/>
      <c r="BC42" s="543"/>
      <c r="BD42" s="672" t="str">
        <f t="shared" si="11"/>
        <v/>
      </c>
      <c r="BE42" s="544"/>
      <c r="BF42" s="543" t="str">
        <f>'TG ED LIT'!AW42</f>
        <v/>
      </c>
      <c r="BG42" s="543" t="str">
        <f>EL2P!BH43</f>
        <v/>
      </c>
      <c r="BH42" s="544"/>
      <c r="BI42" s="543" t="str">
        <f>'TESTE 02'!Y43</f>
        <v/>
      </c>
      <c r="BJ42" s="543"/>
      <c r="BK42" s="672" t="str">
        <f t="shared" si="12"/>
        <v/>
      </c>
      <c r="BL42" s="543" t="str">
        <f>ESCRITA!AC42</f>
        <v/>
      </c>
      <c r="BM42" s="543" t="str">
        <f>'TESTE 02'!AV43</f>
        <v/>
      </c>
      <c r="BN42" s="543"/>
      <c r="BO42" s="693"/>
      <c r="BP42" s="678" t="str">
        <f t="shared" si="13"/>
        <v/>
      </c>
      <c r="BQ42" s="543" t="str">
        <f>GR2P!AU42</f>
        <v/>
      </c>
      <c r="BR42" s="543" t="str">
        <f>'TESTE 02'!AM43</f>
        <v/>
      </c>
      <c r="BS42" s="543"/>
      <c r="BT42" s="672" t="str">
        <f t="shared" si="14"/>
        <v/>
      </c>
      <c r="BU42" s="754">
        <f t="shared" si="15"/>
        <v>26</v>
      </c>
      <c r="BV42" s="679" t="str">
        <f t="shared" si="16"/>
        <v/>
      </c>
      <c r="BW42" s="679" t="str">
        <f t="shared" si="17"/>
        <v/>
      </c>
      <c r="BX42" s="473"/>
      <c r="BY42" s="490"/>
      <c r="BZ42" s="474"/>
      <c r="CA42" s="530"/>
      <c r="CB42" s="542" t="str">
        <f>IF(ENTRADA!AE35="","",ENTRADA!AE35)</f>
        <v/>
      </c>
      <c r="CC42" s="941" t="str">
        <f>IF(ENTRADA!AF35=0,"",ENTRADA!AF35)</f>
        <v/>
      </c>
      <c r="CD42" s="941"/>
      <c r="CE42" s="941"/>
      <c r="CF42" s="941"/>
      <c r="CG42" s="941"/>
      <c r="CH42" s="545" t="str">
        <f>ORALIDADE!BP44</f>
        <v/>
      </c>
      <c r="CI42" s="838"/>
      <c r="CJ42" s="545"/>
      <c r="CK42" s="680" t="str">
        <f t="shared" ref="CK42" si="46">IF(COUNTBLANK(CH42:CI42)=CJ$8,"",AVERAGE(CH42:CI42)*CH$8)</f>
        <v/>
      </c>
      <c r="CL42" s="544"/>
      <c r="CM42" s="543" t="str">
        <f>'TG LEITURA'!BV42</f>
        <v/>
      </c>
      <c r="CN42" s="545" t="str">
        <f>LEITURA!BM42</f>
        <v/>
      </c>
      <c r="CO42" s="838"/>
      <c r="CP42" s="545"/>
      <c r="CQ42" s="680" t="str">
        <f t="shared" ref="CQ42" si="47">IF(COUNTBLANK(CL42:CO42)=$P$8,"",AVERAGE(CL42:CO42)*$L$8)</f>
        <v/>
      </c>
      <c r="CR42" s="681"/>
      <c r="CS42" s="680" t="str">
        <f>'TG ED LIT'!BV42</f>
        <v/>
      </c>
      <c r="CT42" s="545" t="str">
        <f>EL3P!BH43</f>
        <v/>
      </c>
      <c r="CU42" s="681"/>
      <c r="CV42" s="545" t="str">
        <f>'TESTE 03'!Y43</f>
        <v/>
      </c>
      <c r="CW42" s="545"/>
      <c r="CX42" s="680" t="str">
        <f t="shared" ref="CX42" si="48">IF(COUNTBLANK(CR42:CV42)=CW$8,"",AVERAGE(CR42:CV42)*CR$8)</f>
        <v/>
      </c>
      <c r="CY42" s="545" t="str">
        <f>ESCRITA!AO42</f>
        <v/>
      </c>
      <c r="CZ42" s="545" t="str">
        <f>'TESTE 03'!AV43</f>
        <v/>
      </c>
      <c r="DA42" s="838"/>
      <c r="DB42" s="545"/>
      <c r="DC42" s="680" t="str">
        <f t="shared" ref="DC42" si="49">IF(COUNTBLANK(CY42:DA42)=DB$8,"",AVERAGE(CY42:DA42)*CY$8)</f>
        <v/>
      </c>
      <c r="DD42" s="545" t="str">
        <f>GR3P!AU42</f>
        <v/>
      </c>
      <c r="DE42" s="545" t="str">
        <f>'TESTE 03'!AM43</f>
        <v/>
      </c>
      <c r="DF42" s="545"/>
      <c r="DG42" s="680" t="str">
        <f t="shared" ref="DG42" si="50">IF(COUNTBLANK(DD42:DE42)=DF$8,"",AVERAGE(DD42:DE42)*DD$8)</f>
        <v/>
      </c>
      <c r="DH42" s="754"/>
      <c r="DI42" s="682" t="str">
        <f t="shared" ref="DI42" si="51">IF(COUNTBLANK(CH42:DG42)=DH$8,"",SUM(CK42,CQ42,CX42,DC42,DG42))</f>
        <v/>
      </c>
      <c r="DJ42" s="762" t="str">
        <f t="shared" ref="DJ42" si="52">CK42</f>
        <v/>
      </c>
      <c r="DK42" s="762" t="str">
        <f t="shared" ref="DK42" si="53">Q42</f>
        <v/>
      </c>
      <c r="DL42" s="762" t="str">
        <f t="shared" ref="DL42" si="54">BD42</f>
        <v/>
      </c>
      <c r="DM42" s="762" t="str">
        <f t="shared" ref="DM42" si="55">CQ42</f>
        <v/>
      </c>
      <c r="DN42" s="762" t="str">
        <f t="shared" ref="DN42" si="56">IF(COUNTBLANK(DK42:DM42)=DM$6,"",AVERAGE(DK42:DM42))</f>
        <v/>
      </c>
      <c r="DO42" s="762" t="str">
        <f t="shared" ref="DO42" si="57">X42</f>
        <v/>
      </c>
      <c r="DP42" s="762" t="str">
        <f t="shared" ref="DP42" si="58">BK42</f>
        <v/>
      </c>
      <c r="DQ42" s="762" t="str">
        <f t="shared" ref="DQ42" si="59">CX42</f>
        <v/>
      </c>
      <c r="DR42" s="762" t="str">
        <f t="shared" ref="DR42" si="60">IF(COUNTBLANK(DO42:DQ42)=DQ$6,"",AVERAGE(DO42:DQ42))</f>
        <v/>
      </c>
      <c r="DS42" s="762" t="str">
        <f t="shared" ref="DS42" si="61">AC42</f>
        <v/>
      </c>
      <c r="DT42" s="762" t="str">
        <f t="shared" ref="DT42" si="62">BP42</f>
        <v/>
      </c>
      <c r="DU42" s="762" t="str">
        <f t="shared" ref="DU42" si="63">DC42</f>
        <v/>
      </c>
      <c r="DV42" s="762" t="str">
        <f t="shared" ref="DV42" si="64">IF(COUNTBLANK(DS42:DU42)=DU$6,"",AVERAGE(DS42:DU42))</f>
        <v/>
      </c>
      <c r="DW42" s="762" t="str">
        <f t="shared" ref="DW42" si="65">AG42</f>
        <v/>
      </c>
      <c r="DX42" s="762" t="str">
        <f t="shared" ref="DX42" si="66">BT42</f>
        <v/>
      </c>
      <c r="DY42" s="762" t="str">
        <f t="shared" ref="DY42" si="67">DG42</f>
        <v/>
      </c>
      <c r="DZ42" s="762" t="str">
        <f t="shared" ref="DZ42" si="68">IF(COUNTBLANK(DW42:DY42)=DY$6,"",AVERAGE(DW42:DY42))</f>
        <v/>
      </c>
      <c r="EA42" s="762"/>
      <c r="EB42" s="763" t="str">
        <f t="shared" ref="EB42" si="69">IF(COUNTBLANK(DJ42:EA42)=EA$6,"",SUM(DJ42,DN42,DR42,DV42,DZ42))</f>
        <v/>
      </c>
      <c r="EC42" s="763" t="str">
        <f t="shared" si="42"/>
        <v/>
      </c>
      <c r="ED42" s="475"/>
      <c r="EE42" s="494"/>
      <c r="EF42" s="476"/>
      <c r="EG42" s="269"/>
      <c r="EH42" s="531"/>
      <c r="EI42" s="646">
        <f>PARAMETROS!B91</f>
        <v>0</v>
      </c>
      <c r="EJ42" s="687">
        <f>PARAMETROS!C91</f>
        <v>0</v>
      </c>
    </row>
    <row r="43" spans="1:140" ht="19.5" customHeight="1" x14ac:dyDescent="0.2">
      <c r="B43" s="546"/>
      <c r="C43" s="547"/>
      <c r="D43" s="547"/>
      <c r="E43" s="547"/>
      <c r="F43" s="547"/>
      <c r="G43" s="547"/>
      <c r="H43" s="547"/>
      <c r="I43" s="547"/>
      <c r="J43" s="547"/>
      <c r="K43" s="547"/>
      <c r="L43" s="547"/>
      <c r="M43" s="547"/>
      <c r="N43" s="547"/>
      <c r="O43" s="547"/>
      <c r="P43" s="547"/>
      <c r="Q43" s="547"/>
      <c r="R43" s="547"/>
      <c r="S43" s="547"/>
      <c r="T43" s="547"/>
      <c r="U43" s="547"/>
      <c r="V43" s="547"/>
      <c r="W43" s="547"/>
      <c r="X43" s="547"/>
      <c r="Y43" s="547"/>
      <c r="Z43" s="939" t="s">
        <v>61</v>
      </c>
      <c r="AA43" s="939"/>
      <c r="AB43" s="939"/>
      <c r="AC43" s="939"/>
      <c r="AD43" s="939"/>
      <c r="AE43" s="939"/>
      <c r="AF43" s="939"/>
      <c r="AG43" s="939"/>
      <c r="AH43" s="939"/>
      <c r="AI43" s="939"/>
      <c r="AJ43" s="548"/>
      <c r="AK43" s="549" t="str">
        <f>IF(COUNTBLANK(AK10:AK42)=AL43,"",COUNTIF(AK10:AK42,"&gt;=0"))</f>
        <v/>
      </c>
      <c r="AL43" s="486">
        <f>COUNTIF(AK10:AK42,"&lt;&gt;=0")</f>
        <v>33</v>
      </c>
      <c r="AM43" s="550"/>
      <c r="AN43" s="551"/>
      <c r="AO43" s="546"/>
      <c r="AP43" s="547"/>
      <c r="AQ43" s="547"/>
      <c r="AR43" s="547"/>
      <c r="AS43" s="547"/>
      <c r="AT43" s="547"/>
      <c r="AU43" s="547"/>
      <c r="AV43" s="547"/>
      <c r="AW43" s="547"/>
      <c r="AX43" s="547"/>
      <c r="AY43" s="547"/>
      <c r="AZ43" s="547"/>
      <c r="BA43" s="547"/>
      <c r="BB43" s="547"/>
      <c r="BC43" s="547"/>
      <c r="BD43" s="547"/>
      <c r="BE43" s="547"/>
      <c r="BF43" s="547"/>
      <c r="BG43" s="547"/>
      <c r="BH43" s="547"/>
      <c r="BI43" s="547"/>
      <c r="BJ43" s="547"/>
      <c r="BK43" s="547"/>
      <c r="BL43" s="547"/>
      <c r="BM43" s="939" t="s">
        <v>61</v>
      </c>
      <c r="BN43" s="939"/>
      <c r="BO43" s="939"/>
      <c r="BP43" s="939"/>
      <c r="BQ43" s="939"/>
      <c r="BR43" s="939"/>
      <c r="BS43" s="939"/>
      <c r="BT43" s="939"/>
      <c r="BU43" s="939"/>
      <c r="BV43" s="939"/>
      <c r="BW43" s="940"/>
      <c r="BX43" s="549" t="str">
        <f>IF(COUNTBLANK(BX10:BX42)=BY43,"",COUNTIF(BX10:BX42,"&gt;=0"))</f>
        <v/>
      </c>
      <c r="BY43" s="491">
        <f>COUNTIF(BX10:BX42,"&lt;&gt;=0")</f>
        <v>33</v>
      </c>
      <c r="BZ43" s="550"/>
      <c r="CA43" s="551"/>
      <c r="CB43" s="546"/>
      <c r="CC43" s="547"/>
      <c r="CD43" s="547"/>
      <c r="CE43" s="547"/>
      <c r="CF43" s="547"/>
      <c r="CG43" s="547"/>
      <c r="CH43" s="547"/>
      <c r="CI43" s="547"/>
      <c r="CJ43" s="547"/>
      <c r="CK43" s="547"/>
      <c r="CL43" s="547"/>
      <c r="CM43" s="547"/>
      <c r="CN43" s="547"/>
      <c r="CO43" s="547"/>
      <c r="CP43" s="547"/>
      <c r="CQ43" s="547"/>
      <c r="CR43" s="547"/>
      <c r="CS43" s="547"/>
      <c r="CT43" s="547"/>
      <c r="CU43" s="547"/>
      <c r="CV43" s="547"/>
      <c r="CW43" s="547"/>
      <c r="CX43" s="547"/>
      <c r="CY43" s="547"/>
      <c r="CZ43" s="547"/>
      <c r="DA43" s="547"/>
      <c r="DB43" s="547"/>
      <c r="DC43" s="654"/>
      <c r="DD43" s="654"/>
      <c r="DE43" s="654"/>
      <c r="DF43" s="654"/>
      <c r="DG43" s="939" t="s">
        <v>61</v>
      </c>
      <c r="DH43" s="939"/>
      <c r="DI43" s="939"/>
      <c r="DJ43" s="939"/>
      <c r="DK43" s="939"/>
      <c r="DL43" s="939"/>
      <c r="DM43" s="939"/>
      <c r="DN43" s="939"/>
      <c r="DO43" s="939"/>
      <c r="DP43" s="939"/>
      <c r="DQ43" s="939"/>
      <c r="DR43" s="939"/>
      <c r="DS43" s="939"/>
      <c r="DT43" s="939"/>
      <c r="DU43" s="939"/>
      <c r="DV43" s="939"/>
      <c r="DW43" s="939"/>
      <c r="DX43" s="939"/>
      <c r="DY43" s="939"/>
      <c r="DZ43" s="939"/>
      <c r="EA43" s="939"/>
      <c r="EB43" s="939"/>
      <c r="EC43" s="940"/>
      <c r="ED43" s="549" t="str">
        <f>IF(COUNTBLANK(ED10:ED42)=EE43,"",COUNTIF(ED10:ED42,"&gt;=0"))</f>
        <v/>
      </c>
      <c r="EE43" s="491">
        <f>COUNTIF(ED10:ED42,"&lt;&gt;=0")</f>
        <v>33</v>
      </c>
      <c r="EF43" s="550"/>
      <c r="EG43" s="2"/>
      <c r="EH43" s="531"/>
      <c r="EI43" s="531"/>
    </row>
    <row r="44" spans="1:140" ht="19.5" customHeight="1" x14ac:dyDescent="0.2">
      <c r="B44" s="552"/>
      <c r="Z44" s="935" t="s">
        <v>60</v>
      </c>
      <c r="AA44" s="935"/>
      <c r="AB44" s="935"/>
      <c r="AC44" s="935"/>
      <c r="AD44" s="935"/>
      <c r="AE44" s="935"/>
      <c r="AF44" s="935"/>
      <c r="AG44" s="935"/>
      <c r="AH44" s="935"/>
      <c r="AI44" s="935"/>
      <c r="AJ44" s="553"/>
      <c r="AK44" s="554" t="str">
        <f>IF(COUNTBLANK(AK10:AK42)=AL43,"",AVERAGE(AK10:AK42)/10)</f>
        <v/>
      </c>
      <c r="AL44" s="555"/>
      <c r="AM44" s="556"/>
      <c r="AN44" s="557"/>
      <c r="AO44" s="552"/>
      <c r="BM44" s="935" t="s">
        <v>60</v>
      </c>
      <c r="BN44" s="935"/>
      <c r="BO44" s="935"/>
      <c r="BP44" s="935"/>
      <c r="BQ44" s="935"/>
      <c r="BR44" s="935"/>
      <c r="BS44" s="935"/>
      <c r="BT44" s="935"/>
      <c r="BU44" s="935"/>
      <c r="BV44" s="935"/>
      <c r="BW44" s="936"/>
      <c r="BX44" s="683" t="str">
        <f>IF(COUNTBLANK(BX10:BX42)=BY43,"",AVERAGE(BX10:BX42))</f>
        <v/>
      </c>
      <c r="BY44" s="555"/>
      <c r="BZ44" s="556"/>
      <c r="CA44" s="557"/>
      <c r="CB44" s="552"/>
      <c r="DC44" s="628"/>
      <c r="DD44" s="628"/>
      <c r="DE44" s="628"/>
      <c r="DF44" s="628"/>
      <c r="DG44" s="935" t="s">
        <v>60</v>
      </c>
      <c r="DH44" s="935"/>
      <c r="DI44" s="935"/>
      <c r="DJ44" s="935"/>
      <c r="DK44" s="935"/>
      <c r="DL44" s="935"/>
      <c r="DM44" s="935"/>
      <c r="DN44" s="935"/>
      <c r="DO44" s="935"/>
      <c r="DP44" s="935"/>
      <c r="DQ44" s="935"/>
      <c r="DR44" s="935"/>
      <c r="DS44" s="935"/>
      <c r="DT44" s="935"/>
      <c r="DU44" s="935"/>
      <c r="DV44" s="935"/>
      <c r="DW44" s="935"/>
      <c r="DX44" s="935"/>
      <c r="DY44" s="935"/>
      <c r="DZ44" s="935"/>
      <c r="EA44" s="935"/>
      <c r="EB44" s="935"/>
      <c r="EC44" s="936"/>
      <c r="ED44" s="683" t="str">
        <f>IF(COUNTBLANK(ED10:ED42)=EE43,"",AVERAGE(ED10:ED42))</f>
        <v/>
      </c>
      <c r="EE44" s="555"/>
      <c r="EF44" s="556"/>
      <c r="EG44" s="557"/>
    </row>
    <row r="45" spans="1:140" ht="19.5" customHeight="1" x14ac:dyDescent="0.2">
      <c r="B45" s="552"/>
      <c r="Z45" s="935" t="s">
        <v>59</v>
      </c>
      <c r="AA45" s="935"/>
      <c r="AB45" s="935"/>
      <c r="AC45" s="935"/>
      <c r="AD45" s="935"/>
      <c r="AE45" s="935"/>
      <c r="AF45" s="935"/>
      <c r="AG45" s="935"/>
      <c r="AH45" s="935"/>
      <c r="AI45" s="935"/>
      <c r="AJ45" s="553"/>
      <c r="AK45" s="558" t="str">
        <f>IF(COUNTBLANK(AK10:AK42)=AL43,"",COUNTIF(AK10:AK42,"&lt;10"))</f>
        <v/>
      </c>
      <c r="AL45" s="559"/>
      <c r="AM45" s="560"/>
      <c r="AN45" s="561"/>
      <c r="AO45" s="552"/>
      <c r="BM45" s="935" t="s">
        <v>59</v>
      </c>
      <c r="BN45" s="935"/>
      <c r="BO45" s="935"/>
      <c r="BP45" s="935"/>
      <c r="BQ45" s="935"/>
      <c r="BR45" s="935"/>
      <c r="BS45" s="935"/>
      <c r="BT45" s="935"/>
      <c r="BU45" s="935"/>
      <c r="BV45" s="935"/>
      <c r="BW45" s="936"/>
      <c r="BX45" s="558" t="str">
        <f>IF(COUNTBLANK(BX10:BX42)=BY43,"",COUNTIF(BX10:BX42,"&lt;3"))</f>
        <v/>
      </c>
      <c r="BY45" s="559"/>
      <c r="BZ45" s="560"/>
      <c r="CA45" s="561"/>
      <c r="CB45" s="552"/>
      <c r="DC45" s="628"/>
      <c r="DD45" s="628"/>
      <c r="DE45" s="628"/>
      <c r="DF45" s="628"/>
      <c r="DG45" s="935" t="s">
        <v>59</v>
      </c>
      <c r="DH45" s="935"/>
      <c r="DI45" s="935"/>
      <c r="DJ45" s="935"/>
      <c r="DK45" s="935"/>
      <c r="DL45" s="935"/>
      <c r="DM45" s="935"/>
      <c r="DN45" s="935"/>
      <c r="DO45" s="935"/>
      <c r="DP45" s="935"/>
      <c r="DQ45" s="935"/>
      <c r="DR45" s="935"/>
      <c r="DS45" s="935"/>
      <c r="DT45" s="935"/>
      <c r="DU45" s="935"/>
      <c r="DV45" s="935"/>
      <c r="DW45" s="935"/>
      <c r="DX45" s="935"/>
      <c r="DY45" s="935"/>
      <c r="DZ45" s="935"/>
      <c r="EA45" s="935"/>
      <c r="EB45" s="935"/>
      <c r="EC45" s="936"/>
      <c r="ED45" s="558" t="str">
        <f>IF(COUNTBLANK(ED10:ED42)=EE43,"",COUNTIF(ED10:ED42,"&lt;3"))</f>
        <v/>
      </c>
      <c r="EE45" s="559"/>
      <c r="EF45" s="560"/>
      <c r="EG45" s="561"/>
    </row>
    <row r="46" spans="1:140" ht="19.5" customHeight="1" x14ac:dyDescent="0.2">
      <c r="B46" s="552"/>
      <c r="Z46" s="935" t="s">
        <v>58</v>
      </c>
      <c r="AA46" s="935"/>
      <c r="AB46" s="935"/>
      <c r="AC46" s="935"/>
      <c r="AD46" s="935"/>
      <c r="AE46" s="935"/>
      <c r="AF46" s="935"/>
      <c r="AG46" s="935"/>
      <c r="AH46" s="935"/>
      <c r="AI46" s="935"/>
      <c r="AJ46" s="553"/>
      <c r="AK46" s="562" t="str">
        <f>IF(COUNTBLANK(AK10:AK42)=AL43,"",COUNTIF(AK10:AK42,"&gt;=10"))</f>
        <v/>
      </c>
      <c r="AL46" s="559"/>
      <c r="AM46" s="556"/>
      <c r="AN46" s="557"/>
      <c r="AO46" s="552"/>
      <c r="BM46" s="935" t="s">
        <v>58</v>
      </c>
      <c r="BN46" s="935"/>
      <c r="BO46" s="935"/>
      <c r="BP46" s="935"/>
      <c r="BQ46" s="935"/>
      <c r="BR46" s="935"/>
      <c r="BS46" s="935"/>
      <c r="BT46" s="935"/>
      <c r="BU46" s="935"/>
      <c r="BV46" s="935"/>
      <c r="BW46" s="936"/>
      <c r="BX46" s="562" t="str">
        <f>IF(COUNTBLANK(BX10:BX42)=BY43,"",COUNTIF(BX10:BX42,"&gt;=3"))</f>
        <v/>
      </c>
      <c r="BY46" s="559"/>
      <c r="BZ46" s="556"/>
      <c r="CA46" s="557"/>
      <c r="CB46" s="552"/>
      <c r="DC46" s="628"/>
      <c r="DD46" s="628"/>
      <c r="DE46" s="628"/>
      <c r="DF46" s="628"/>
      <c r="DG46" s="935" t="s">
        <v>58</v>
      </c>
      <c r="DH46" s="935"/>
      <c r="DI46" s="935"/>
      <c r="DJ46" s="935"/>
      <c r="DK46" s="935"/>
      <c r="DL46" s="935"/>
      <c r="DM46" s="935"/>
      <c r="DN46" s="935"/>
      <c r="DO46" s="935"/>
      <c r="DP46" s="935"/>
      <c r="DQ46" s="935"/>
      <c r="DR46" s="935"/>
      <c r="DS46" s="935"/>
      <c r="DT46" s="935"/>
      <c r="DU46" s="935"/>
      <c r="DV46" s="935"/>
      <c r="DW46" s="935"/>
      <c r="DX46" s="935"/>
      <c r="DY46" s="935"/>
      <c r="DZ46" s="935"/>
      <c r="EA46" s="935"/>
      <c r="EB46" s="935"/>
      <c r="EC46" s="936"/>
      <c r="ED46" s="562" t="str">
        <f>IF(COUNTBLANK(ED10:ED42)=EE43,"",COUNTIF(ED10:ED42,"&gt;=3"))</f>
        <v/>
      </c>
      <c r="EE46" s="559"/>
      <c r="EF46" s="556"/>
      <c r="EG46" s="557"/>
    </row>
    <row r="47" spans="1:140" ht="19.5" customHeight="1" x14ac:dyDescent="0.2">
      <c r="B47" s="552"/>
      <c r="Z47" s="935" t="s">
        <v>57</v>
      </c>
      <c r="AA47" s="935"/>
      <c r="AB47" s="935"/>
      <c r="AC47" s="935"/>
      <c r="AD47" s="935"/>
      <c r="AE47" s="935"/>
      <c r="AF47" s="935"/>
      <c r="AG47" s="935"/>
      <c r="AH47" s="935"/>
      <c r="AI47" s="935"/>
      <c r="AJ47" s="553"/>
      <c r="AK47" s="563" t="str">
        <f>IF(COUNTBLANK(AK43:AK46)=4,"",AK46/AK43)</f>
        <v/>
      </c>
      <c r="AL47" s="484"/>
      <c r="AM47" s="485"/>
      <c r="AN47" s="564"/>
      <c r="AO47" s="552"/>
      <c r="BM47" s="935" t="s">
        <v>57</v>
      </c>
      <c r="BN47" s="935"/>
      <c r="BO47" s="935"/>
      <c r="BP47" s="935"/>
      <c r="BQ47" s="935"/>
      <c r="BR47" s="935"/>
      <c r="BS47" s="935"/>
      <c r="BT47" s="935"/>
      <c r="BU47" s="935"/>
      <c r="BV47" s="935"/>
      <c r="BW47" s="936"/>
      <c r="BX47" s="563" t="str">
        <f>IF(COUNTBLANK(BX43:BX46)=4,"",BX46/BX43)</f>
        <v/>
      </c>
      <c r="BY47" s="484"/>
      <c r="BZ47" s="485"/>
      <c r="CA47" s="564"/>
      <c r="CB47" s="552"/>
      <c r="DC47" s="628"/>
      <c r="DD47" s="628"/>
      <c r="DE47" s="628"/>
      <c r="DF47" s="628"/>
      <c r="DG47" s="935" t="s">
        <v>57</v>
      </c>
      <c r="DH47" s="935"/>
      <c r="DI47" s="935"/>
      <c r="DJ47" s="935"/>
      <c r="DK47" s="935"/>
      <c r="DL47" s="935"/>
      <c r="DM47" s="935"/>
      <c r="DN47" s="935"/>
      <c r="DO47" s="935"/>
      <c r="DP47" s="935"/>
      <c r="DQ47" s="935"/>
      <c r="DR47" s="935"/>
      <c r="DS47" s="935"/>
      <c r="DT47" s="935"/>
      <c r="DU47" s="935"/>
      <c r="DV47" s="935"/>
      <c r="DW47" s="935"/>
      <c r="DX47" s="935"/>
      <c r="DY47" s="935"/>
      <c r="DZ47" s="935"/>
      <c r="EA47" s="935"/>
      <c r="EB47" s="935"/>
      <c r="EC47" s="936"/>
      <c r="ED47" s="563" t="str">
        <f>IF(COUNTBLANK(ED43:ED46)=4,"",ED46/ED43)</f>
        <v/>
      </c>
      <c r="EE47" s="484"/>
      <c r="EF47" s="485"/>
    </row>
    <row r="48" spans="1:140" ht="12.75" customHeight="1" thickBot="1" x14ac:dyDescent="0.25">
      <c r="B48" s="565"/>
      <c r="C48" s="566"/>
      <c r="D48" s="566"/>
      <c r="E48" s="566"/>
      <c r="F48" s="566"/>
      <c r="G48" s="566"/>
      <c r="H48" s="566"/>
      <c r="I48" s="566"/>
      <c r="J48" s="566"/>
      <c r="K48" s="566"/>
      <c r="L48" s="566"/>
      <c r="M48" s="566"/>
      <c r="N48" s="566"/>
      <c r="O48" s="566"/>
      <c r="P48" s="566"/>
      <c r="Q48" s="566"/>
      <c r="R48" s="566"/>
      <c r="S48" s="566"/>
      <c r="T48" s="566"/>
      <c r="U48" s="566"/>
      <c r="V48" s="566"/>
      <c r="W48" s="566"/>
      <c r="X48" s="566"/>
      <c r="Y48" s="566"/>
      <c r="Z48" s="566"/>
      <c r="AA48" s="566"/>
      <c r="AB48" s="566"/>
      <c r="AC48" s="566"/>
      <c r="AD48" s="566"/>
      <c r="AE48" s="566"/>
      <c r="AF48" s="566"/>
      <c r="AG48" s="566"/>
      <c r="AH48" s="566"/>
      <c r="AI48" s="566"/>
      <c r="AJ48" s="566"/>
      <c r="AK48" s="566"/>
      <c r="AL48" s="566"/>
      <c r="AM48" s="567"/>
      <c r="AO48" s="565"/>
      <c r="AP48" s="566"/>
      <c r="AQ48" s="566"/>
      <c r="AR48" s="566"/>
      <c r="AS48" s="566"/>
      <c r="AT48" s="566"/>
      <c r="AU48" s="566"/>
      <c r="AV48" s="566"/>
      <c r="AW48" s="566"/>
      <c r="AX48" s="566"/>
      <c r="AY48" s="566"/>
      <c r="AZ48" s="566"/>
      <c r="BA48" s="566"/>
      <c r="BB48" s="566"/>
      <c r="BC48" s="566"/>
      <c r="BD48" s="566"/>
      <c r="BE48" s="566"/>
      <c r="BF48" s="566"/>
      <c r="BG48" s="566"/>
      <c r="BH48" s="566"/>
      <c r="BI48" s="566"/>
      <c r="BJ48" s="566"/>
      <c r="BK48" s="566"/>
      <c r="BL48" s="566"/>
      <c r="BM48" s="566"/>
      <c r="BN48" s="566"/>
      <c r="BO48" s="566"/>
      <c r="BP48" s="566"/>
      <c r="BQ48" s="566"/>
      <c r="BR48" s="566"/>
      <c r="BS48" s="566"/>
      <c r="BT48" s="566"/>
      <c r="BU48" s="566"/>
      <c r="BV48" s="566"/>
      <c r="BW48" s="566"/>
      <c r="BX48" s="566"/>
      <c r="BY48" s="566"/>
      <c r="BZ48" s="567"/>
      <c r="CB48" s="565"/>
      <c r="CC48" s="566"/>
      <c r="CD48" s="566"/>
      <c r="CE48" s="566"/>
      <c r="CF48" s="566"/>
      <c r="CG48" s="566"/>
      <c r="CH48" s="566"/>
      <c r="CI48" s="566"/>
      <c r="CJ48" s="566"/>
      <c r="CK48" s="566"/>
      <c r="CL48" s="566"/>
      <c r="CM48" s="566"/>
      <c r="CN48" s="566"/>
      <c r="CO48" s="566"/>
      <c r="CP48" s="566"/>
      <c r="CQ48" s="566"/>
      <c r="CR48" s="566"/>
      <c r="CS48" s="566"/>
      <c r="CT48" s="566"/>
      <c r="CU48" s="566"/>
      <c r="CV48" s="566"/>
      <c r="CW48" s="566"/>
      <c r="CX48" s="566"/>
      <c r="CY48" s="566"/>
      <c r="CZ48" s="566"/>
      <c r="DA48" s="566"/>
      <c r="DB48" s="566"/>
      <c r="DC48" s="566"/>
      <c r="DD48" s="566"/>
      <c r="DE48" s="566"/>
      <c r="DF48" s="566"/>
      <c r="DG48" s="566"/>
      <c r="DH48" s="566"/>
      <c r="DI48" s="566"/>
      <c r="DJ48" s="566"/>
      <c r="DK48" s="566"/>
      <c r="DL48" s="566"/>
      <c r="DM48" s="566"/>
      <c r="DN48" s="566"/>
      <c r="DO48" s="566"/>
      <c r="DP48" s="566"/>
      <c r="DQ48" s="566"/>
      <c r="DR48" s="566"/>
      <c r="DS48" s="566"/>
      <c r="DT48" s="566"/>
      <c r="DU48" s="566"/>
      <c r="DV48" s="566"/>
      <c r="DW48" s="566"/>
      <c r="DX48" s="566"/>
      <c r="DY48" s="566"/>
      <c r="DZ48" s="566"/>
      <c r="EA48" s="566"/>
      <c r="EB48" s="566"/>
      <c r="EC48" s="566"/>
      <c r="ED48" s="566"/>
      <c r="EE48" s="566"/>
      <c r="EF48" s="567"/>
    </row>
    <row r="49" spans="140:140" ht="12.75" customHeight="1" x14ac:dyDescent="0.2"/>
    <row r="50" spans="140:140" ht="12.75" customHeight="1" x14ac:dyDescent="0.2"/>
    <row r="51" spans="140:140" ht="12.75" customHeight="1" x14ac:dyDescent="0.2"/>
    <row r="52" spans="140:140" ht="12.75" customHeight="1" x14ac:dyDescent="0.2"/>
    <row r="53" spans="140:140" ht="12.75" customHeight="1" x14ac:dyDescent="0.2"/>
    <row r="54" spans="140:140" ht="12.75" customHeight="1" x14ac:dyDescent="0.2"/>
    <row r="55" spans="140:140" ht="12.75" customHeight="1" x14ac:dyDescent="0.2"/>
    <row r="56" spans="140:140" ht="12.75" customHeight="1" x14ac:dyDescent="0.2"/>
    <row r="57" spans="140:140" ht="12.75" customHeight="1" x14ac:dyDescent="0.2"/>
    <row r="58" spans="140:140" ht="12.75" customHeight="1" x14ac:dyDescent="0.2">
      <c r="EJ58" s="57"/>
    </row>
    <row r="59" spans="140:140" ht="12.75" customHeight="1" x14ac:dyDescent="0.2"/>
    <row r="60" spans="140:140" ht="12.75" hidden="1" customHeight="1" x14ac:dyDescent="0.2"/>
    <row r="61" spans="140:140" ht="12.75" hidden="1" customHeight="1" x14ac:dyDescent="0.2"/>
    <row r="62" spans="140:140" ht="12.75" hidden="1" customHeight="1" x14ac:dyDescent="0.2"/>
    <row r="63" spans="140:140" ht="12.75" hidden="1" customHeight="1" x14ac:dyDescent="0.2"/>
    <row r="64" spans="140:140" ht="12.75" hidden="1" customHeight="1" x14ac:dyDescent="0.2"/>
    <row r="65" ht="12.75" hidden="1" customHeight="1" x14ac:dyDescent="0.2"/>
    <row r="66" ht="12.75" hidden="1" customHeight="1" x14ac:dyDescent="0.2"/>
    <row r="67" ht="12.75" hidden="1" customHeight="1" x14ac:dyDescent="0.2"/>
    <row r="68" ht="12.75" hidden="1" customHeight="1" x14ac:dyDescent="0.2"/>
    <row r="69" ht="12.75" hidden="1" customHeight="1" x14ac:dyDescent="0.2"/>
    <row r="70" ht="12.75" hidden="1" customHeight="1" x14ac:dyDescent="0.2"/>
    <row r="71" ht="12.75" hidden="1" customHeight="1" x14ac:dyDescent="0.2"/>
    <row r="72" ht="12.75" hidden="1" customHeight="1" x14ac:dyDescent="0.2"/>
    <row r="73" ht="12.75" hidden="1" customHeight="1" x14ac:dyDescent="0.2"/>
  </sheetData>
  <sheetProtection algorithmName="SHA-512" hashValue="37M0RCEzU3NHOBtQGSQ8VK7u8l0DNUbh8U+bk8tgCYdJkIYnMQYgrHIqzKSylOU44+bSYBsiVZ0xK9aiwXvd4A==" saltValue="WG0cstnx3fPA7YKNuGt7bA==" spinCount="100000" sheet="1" objects="1" scenarios="1" selectLockedCells="1"/>
  <mergeCells count="191">
    <mergeCell ref="DZ7:DZ9"/>
    <mergeCell ref="DR7:DR9"/>
    <mergeCell ref="DV7:DV9"/>
    <mergeCell ref="EB7:EB9"/>
    <mergeCell ref="AP37:AT37"/>
    <mergeCell ref="CC37:CG37"/>
    <mergeCell ref="AP38:AT38"/>
    <mergeCell ref="CC38:CG38"/>
    <mergeCell ref="AP39:AT39"/>
    <mergeCell ref="CC39:CG39"/>
    <mergeCell ref="BX7:BX9"/>
    <mergeCell ref="AP10:AT10"/>
    <mergeCell ref="CC10:CG10"/>
    <mergeCell ref="AP11:AT11"/>
    <mergeCell ref="CC11:CG11"/>
    <mergeCell ref="AP12:AT12"/>
    <mergeCell ref="CC12:CG12"/>
    <mergeCell ref="AP13:AT13"/>
    <mergeCell ref="CC13:CG13"/>
    <mergeCell ref="AP14:AT14"/>
    <mergeCell ref="CC14:CG14"/>
    <mergeCell ref="AP17:AT17"/>
    <mergeCell ref="CC17:CG17"/>
    <mergeCell ref="AP15:AT15"/>
    <mergeCell ref="C10:G10"/>
    <mergeCell ref="C11:G11"/>
    <mergeCell ref="C14:G14"/>
    <mergeCell ref="C15:G15"/>
    <mergeCell ref="C16:G16"/>
    <mergeCell ref="C13:G13"/>
    <mergeCell ref="B9:G9"/>
    <mergeCell ref="R8:V8"/>
    <mergeCell ref="C12:G12"/>
    <mergeCell ref="R7:X7"/>
    <mergeCell ref="Y7:AC7"/>
    <mergeCell ref="H7:K7"/>
    <mergeCell ref="K8:K9"/>
    <mergeCell ref="Q8:Q9"/>
    <mergeCell ref="X8:X9"/>
    <mergeCell ref="AI7:AI9"/>
    <mergeCell ref="AD8:AE8"/>
    <mergeCell ref="L7:Q7"/>
    <mergeCell ref="B7:G7"/>
    <mergeCell ref="B8:G8"/>
    <mergeCell ref="AG8:AG9"/>
    <mergeCell ref="AC8:AC9"/>
    <mergeCell ref="AJ7:AJ9"/>
    <mergeCell ref="C38:G38"/>
    <mergeCell ref="C31:G31"/>
    <mergeCell ref="C32:G32"/>
    <mergeCell ref="C30:G30"/>
    <mergeCell ref="C33:G33"/>
    <mergeCell ref="C20:G20"/>
    <mergeCell ref="C21:G21"/>
    <mergeCell ref="C22:G22"/>
    <mergeCell ref="C23:G23"/>
    <mergeCell ref="C17:G17"/>
    <mergeCell ref="C18:G18"/>
    <mergeCell ref="C19:G19"/>
    <mergeCell ref="C24:G24"/>
    <mergeCell ref="C29:G29"/>
    <mergeCell ref="C25:G25"/>
    <mergeCell ref="C26:G26"/>
    <mergeCell ref="C27:G27"/>
    <mergeCell ref="AD7:AG7"/>
    <mergeCell ref="C28:G28"/>
    <mergeCell ref="Z47:AI47"/>
    <mergeCell ref="C34:G34"/>
    <mergeCell ref="C35:G35"/>
    <mergeCell ref="C39:G39"/>
    <mergeCell ref="C40:G40"/>
    <mergeCell ref="C41:G41"/>
    <mergeCell ref="C42:G42"/>
    <mergeCell ref="C36:G36"/>
    <mergeCell ref="C37:G37"/>
    <mergeCell ref="Z43:AI43"/>
    <mergeCell ref="Z44:AI44"/>
    <mergeCell ref="Z45:AI45"/>
    <mergeCell ref="Z46:AI46"/>
    <mergeCell ref="B6:AM6"/>
    <mergeCell ref="AO6:BZ6"/>
    <mergeCell ref="CB6:DI6"/>
    <mergeCell ref="EB6:EF6"/>
    <mergeCell ref="EI6:EJ9"/>
    <mergeCell ref="AK7:AK9"/>
    <mergeCell ref="AM7:AM9"/>
    <mergeCell ref="AO7:AT7"/>
    <mergeCell ref="AU7:AX7"/>
    <mergeCell ref="AY7:BD7"/>
    <mergeCell ref="BE7:BK7"/>
    <mergeCell ref="BL7:BP7"/>
    <mergeCell ref="BQ7:BT7"/>
    <mergeCell ref="BW7:BW9"/>
    <mergeCell ref="BZ7:BZ9"/>
    <mergeCell ref="CB7:CG7"/>
    <mergeCell ref="CH7:CK7"/>
    <mergeCell ref="CL7:CQ7"/>
    <mergeCell ref="CR7:CX7"/>
    <mergeCell ref="CY7:DC7"/>
    <mergeCell ref="DD7:DG7"/>
    <mergeCell ref="DI7:DI9"/>
    <mergeCell ref="DJ7:DJ9"/>
    <mergeCell ref="DN7:DN9"/>
    <mergeCell ref="EF7:EF9"/>
    <mergeCell ref="AO8:AT8"/>
    <mergeCell ref="AX8:AX9"/>
    <mergeCell ref="BD8:BD9"/>
    <mergeCell ref="BE8:BI8"/>
    <mergeCell ref="BK8:BK9"/>
    <mergeCell ref="BP8:BP9"/>
    <mergeCell ref="BQ8:BR8"/>
    <mergeCell ref="BT8:BT9"/>
    <mergeCell ref="CB8:CG8"/>
    <mergeCell ref="CK8:CK9"/>
    <mergeCell ref="CQ8:CQ9"/>
    <mergeCell ref="CR8:CV8"/>
    <mergeCell ref="CX8:CX9"/>
    <mergeCell ref="DC8:DC9"/>
    <mergeCell ref="DD8:DE8"/>
    <mergeCell ref="DG8:DG9"/>
    <mergeCell ref="AO9:AT9"/>
    <mergeCell ref="CB9:CG9"/>
    <mergeCell ref="BV7:BV9"/>
    <mergeCell ref="ED7:ED9"/>
    <mergeCell ref="CY8:DA8"/>
    <mergeCell ref="CL8:CO8"/>
    <mergeCell ref="EC7:EC9"/>
    <mergeCell ref="CC15:CG15"/>
    <mergeCell ref="AP16:AT16"/>
    <mergeCell ref="CC16:CG16"/>
    <mergeCell ref="CC30:CG30"/>
    <mergeCell ref="AP31:AT31"/>
    <mergeCell ref="CC31:CG31"/>
    <mergeCell ref="AP18:AT18"/>
    <mergeCell ref="CC18:CG18"/>
    <mergeCell ref="AP19:AT19"/>
    <mergeCell ref="CC19:CG19"/>
    <mergeCell ref="AP20:AT20"/>
    <mergeCell ref="CC20:CG20"/>
    <mergeCell ref="AP21:AT21"/>
    <mergeCell ref="CC21:CG21"/>
    <mergeCell ref="AP22:AT22"/>
    <mergeCell ref="CC22:CG22"/>
    <mergeCell ref="DG47:EC47"/>
    <mergeCell ref="DG45:EC45"/>
    <mergeCell ref="DG43:EC43"/>
    <mergeCell ref="BM43:BW43"/>
    <mergeCell ref="BM44:BW44"/>
    <mergeCell ref="BM45:BW45"/>
    <mergeCell ref="BM46:BW46"/>
    <mergeCell ref="BM47:BW47"/>
    <mergeCell ref="AP32:AT32"/>
    <mergeCell ref="CC32:CG32"/>
    <mergeCell ref="AP33:AT33"/>
    <mergeCell ref="CC33:CG33"/>
    <mergeCell ref="AP34:AT34"/>
    <mergeCell ref="CC34:CG34"/>
    <mergeCell ref="AP35:AT35"/>
    <mergeCell ref="CC35:CG35"/>
    <mergeCell ref="AP36:AT36"/>
    <mergeCell ref="CC36:CG36"/>
    <mergeCell ref="AP42:AT42"/>
    <mergeCell ref="CC42:CG42"/>
    <mergeCell ref="AP40:AT40"/>
    <mergeCell ref="CC40:CG40"/>
    <mergeCell ref="AP41:AT41"/>
    <mergeCell ref="CC41:CG41"/>
    <mergeCell ref="BL8:BN8"/>
    <mergeCell ref="AU8:AV8"/>
    <mergeCell ref="CH8:CI8"/>
    <mergeCell ref="H8:I8"/>
    <mergeCell ref="AY8:BB8"/>
    <mergeCell ref="Y8:AA8"/>
    <mergeCell ref="L8:O8"/>
    <mergeCell ref="DG44:EC44"/>
    <mergeCell ref="DG46:EC46"/>
    <mergeCell ref="AP23:AT23"/>
    <mergeCell ref="CC23:CG23"/>
    <mergeCell ref="AP24:AT24"/>
    <mergeCell ref="CC24:CG24"/>
    <mergeCell ref="AP25:AT25"/>
    <mergeCell ref="CC25:CG25"/>
    <mergeCell ref="AP26:AT26"/>
    <mergeCell ref="CC26:CG26"/>
    <mergeCell ref="AP27:AT27"/>
    <mergeCell ref="CC27:CG27"/>
    <mergeCell ref="AP28:AT28"/>
    <mergeCell ref="CC28:CG28"/>
    <mergeCell ref="AP29:AT29"/>
    <mergeCell ref="CC29:CG29"/>
    <mergeCell ref="AP30:AT30"/>
  </mergeCells>
  <conditionalFormatting sqref="EI10:EJ42">
    <cfRule type="cellIs" dxfId="112" priority="1" operator="equal">
      <formula>0</formula>
    </cfRule>
  </conditionalFormatting>
  <printOptions horizontalCentered="1"/>
  <pageMargins left="0.23622047244094491" right="0.23622047244094491" top="0.94488188976377963" bottom="0.35433070866141736" header="0.11811023622047245" footer="0.31496062992125984"/>
  <pageSetup paperSize="9" scale="61" orientation="portrait" blackAndWhite="1" r:id="rId1"/>
  <headerFooter>
    <oddHeader>&amp;L&amp;G&amp;C&amp;"Arial,Normal"&amp;22
Área Disciplinar de Português&amp;R&amp;"Arial,Normal"&amp;22
&amp;D</oddHeader>
  </headerFooter>
  <drawing r:id="rId2"/>
  <legacyDrawing r:id="rId3"/>
  <legacyDrawingHF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9">
    <pageSetUpPr fitToPage="1"/>
  </sheetPr>
  <dimension ref="A1:AQ179"/>
  <sheetViews>
    <sheetView showGridLines="0" zoomScale="75" zoomScaleNormal="75" zoomScalePageLayoutView="70" workbookViewId="0">
      <selection activeCell="M8" sqref="M8"/>
    </sheetView>
  </sheetViews>
  <sheetFormatPr defaultColWidth="9.140625" defaultRowHeight="14.25" zeroHeight="1" x14ac:dyDescent="0.2"/>
  <cols>
    <col min="1" max="1" width="2.7109375" style="59" customWidth="1"/>
    <col min="2" max="2" width="6.42578125" style="59" customWidth="1"/>
    <col min="3" max="3" width="64.5703125" style="59" customWidth="1"/>
    <col min="4" max="4" width="16.5703125" style="59" customWidth="1"/>
    <col min="5" max="5" width="4.7109375" style="126" hidden="1" customWidth="1"/>
    <col min="6" max="6" width="4.7109375" style="59" hidden="1" customWidth="1"/>
    <col min="7" max="37" width="5.7109375" style="59" customWidth="1"/>
    <col min="38" max="38" width="9.28515625" style="59" customWidth="1"/>
    <col min="39" max="41" width="9.140625" style="59" customWidth="1"/>
    <col min="42" max="66" width="9.140625" style="59"/>
    <col min="67" max="67" width="8.42578125" style="59" customWidth="1"/>
    <col min="68" max="16292" width="9.140625" style="59"/>
    <col min="16293" max="16293" width="1.140625" style="59" customWidth="1"/>
    <col min="16294" max="16384" width="5.7109375" style="59" customWidth="1"/>
  </cols>
  <sheetData>
    <row r="1" spans="1:43" ht="24.95" customHeight="1" x14ac:dyDescent="0.2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274"/>
      <c r="N1" s="57"/>
    </row>
    <row r="2" spans="1:43" ht="24.95" customHeight="1" x14ac:dyDescent="0.2">
      <c r="A2" s="57"/>
      <c r="B2" s="57"/>
      <c r="C2" s="57"/>
      <c r="D2" s="57"/>
      <c r="E2" s="57"/>
      <c r="F2" s="57"/>
      <c r="G2" s="57"/>
      <c r="H2" s="57"/>
      <c r="I2" s="274"/>
      <c r="J2" s="57"/>
      <c r="K2" s="57"/>
      <c r="L2" s="274"/>
      <c r="M2" s="274"/>
      <c r="N2" s="57"/>
    </row>
    <row r="3" spans="1:43" s="57" customFormat="1" ht="24.95" customHeight="1" x14ac:dyDescent="0.2">
      <c r="M3" s="274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59"/>
      <c r="AL3" s="59"/>
      <c r="AP3" s="160"/>
      <c r="AQ3" s="160"/>
    </row>
    <row r="4" spans="1:43" s="57" customFormat="1" ht="24.95" customHeight="1" x14ac:dyDescent="0.4">
      <c r="B4" s="517" t="s">
        <v>199</v>
      </c>
      <c r="M4" s="274"/>
      <c r="O4" s="59"/>
      <c r="P4" s="59"/>
      <c r="Q4" s="59"/>
      <c r="R4" s="59"/>
      <c r="S4" s="59"/>
      <c r="T4" s="59"/>
      <c r="U4" s="59"/>
      <c r="V4" s="59"/>
      <c r="W4" s="59"/>
      <c r="X4" s="59"/>
      <c r="Y4" s="59"/>
      <c r="Z4" s="59"/>
      <c r="AA4" s="59"/>
      <c r="AB4" s="59"/>
      <c r="AC4" s="59"/>
      <c r="AD4" s="59"/>
      <c r="AE4" s="59"/>
      <c r="AF4" s="59"/>
      <c r="AG4" s="59"/>
      <c r="AH4" s="59"/>
      <c r="AI4" s="59"/>
      <c r="AJ4" s="59"/>
      <c r="AK4" s="59"/>
      <c r="AL4" s="59"/>
      <c r="AP4" s="160"/>
      <c r="AQ4" s="160"/>
    </row>
    <row r="5" spans="1:43" s="60" customFormat="1" ht="24.95" customHeight="1" thickBot="1" x14ac:dyDescent="0.25">
      <c r="A5" s="57"/>
      <c r="B5" s="57"/>
      <c r="C5" s="57"/>
      <c r="D5" s="57"/>
      <c r="E5" s="57"/>
      <c r="F5" s="3"/>
      <c r="G5" s="3"/>
      <c r="H5" s="3"/>
      <c r="I5" s="57"/>
      <c r="J5" s="57"/>
      <c r="K5" s="57"/>
      <c r="L5" s="57"/>
      <c r="M5" s="274"/>
      <c r="N5" s="57"/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E5" s="59"/>
      <c r="AF5" s="59"/>
      <c r="AG5" s="59"/>
      <c r="AH5" s="59"/>
      <c r="AI5" s="59"/>
      <c r="AJ5" s="59"/>
      <c r="AK5" s="59"/>
      <c r="AL5" s="59"/>
      <c r="AM5" s="3"/>
      <c r="AN5" s="3"/>
      <c r="AO5" s="59"/>
      <c r="AP5" s="65"/>
      <c r="AQ5" s="65"/>
    </row>
    <row r="6" spans="1:43" ht="30" customHeight="1" thickBot="1" x14ac:dyDescent="0.25">
      <c r="B6" s="999" t="s">
        <v>146</v>
      </c>
      <c r="C6" s="1000"/>
      <c r="D6" s="1004" t="s">
        <v>145</v>
      </c>
      <c r="E6" s="841"/>
      <c r="F6" s="842"/>
      <c r="G6" s="843">
        <v>1</v>
      </c>
      <c r="H6" s="843">
        <v>2</v>
      </c>
      <c r="I6" s="843">
        <v>3</v>
      </c>
      <c r="J6" s="843">
        <v>4</v>
      </c>
      <c r="K6" s="843">
        <v>5</v>
      </c>
      <c r="L6" s="843">
        <v>6</v>
      </c>
      <c r="M6" s="843">
        <v>7</v>
      </c>
      <c r="N6" s="843">
        <v>8</v>
      </c>
      <c r="O6" s="843">
        <v>9</v>
      </c>
      <c r="P6" s="843">
        <v>10</v>
      </c>
      <c r="Q6" s="843">
        <v>11</v>
      </c>
      <c r="R6" s="843">
        <v>12</v>
      </c>
      <c r="S6" s="843">
        <v>13</v>
      </c>
      <c r="T6" s="843">
        <v>14</v>
      </c>
      <c r="U6" s="843">
        <v>15</v>
      </c>
      <c r="V6" s="843">
        <v>16</v>
      </c>
      <c r="W6" s="843">
        <v>17</v>
      </c>
      <c r="X6" s="843">
        <v>18</v>
      </c>
      <c r="Y6" s="843">
        <v>19</v>
      </c>
      <c r="Z6" s="843">
        <v>20</v>
      </c>
      <c r="AA6" s="843">
        <v>21</v>
      </c>
      <c r="AB6" s="843">
        <v>22</v>
      </c>
      <c r="AC6" s="843">
        <v>23</v>
      </c>
      <c r="AD6" s="843">
        <v>24</v>
      </c>
      <c r="AE6" s="843">
        <v>25</v>
      </c>
      <c r="AF6" s="843">
        <v>26</v>
      </c>
      <c r="AG6" s="843">
        <v>27</v>
      </c>
      <c r="AH6" s="843">
        <v>28</v>
      </c>
      <c r="AI6" s="843">
        <v>29</v>
      </c>
      <c r="AJ6" s="844">
        <v>30</v>
      </c>
    </row>
    <row r="7" spans="1:43" ht="90" customHeight="1" thickBot="1" x14ac:dyDescent="0.25">
      <c r="B7" s="1001"/>
      <c r="C7" s="1002"/>
      <c r="D7" s="1005"/>
      <c r="E7" s="845"/>
      <c r="F7" s="846"/>
      <c r="G7" s="847" t="s">
        <v>379</v>
      </c>
      <c r="H7" s="847" t="s">
        <v>372</v>
      </c>
      <c r="I7" s="848" t="s">
        <v>373</v>
      </c>
      <c r="J7" s="848" t="s">
        <v>374</v>
      </c>
      <c r="K7" s="848" t="s">
        <v>349</v>
      </c>
      <c r="L7" s="848" t="s">
        <v>350</v>
      </c>
      <c r="M7" s="848" t="s">
        <v>351</v>
      </c>
      <c r="N7" s="848" t="s">
        <v>352</v>
      </c>
      <c r="O7" s="848" t="s">
        <v>353</v>
      </c>
      <c r="P7" s="848" t="s">
        <v>354</v>
      </c>
      <c r="Q7" s="848" t="s">
        <v>355</v>
      </c>
      <c r="R7" s="848" t="s">
        <v>356</v>
      </c>
      <c r="S7" s="848" t="s">
        <v>357</v>
      </c>
      <c r="T7" s="848" t="s">
        <v>358</v>
      </c>
      <c r="U7" s="848" t="s">
        <v>359</v>
      </c>
      <c r="V7" s="848" t="s">
        <v>360</v>
      </c>
      <c r="W7" s="848" t="s">
        <v>361</v>
      </c>
      <c r="X7" s="848" t="s">
        <v>362</v>
      </c>
      <c r="Y7" s="848" t="s">
        <v>185</v>
      </c>
      <c r="Z7" s="848" t="s">
        <v>363</v>
      </c>
      <c r="AA7" s="848" t="s">
        <v>364</v>
      </c>
      <c r="AB7" s="848" t="s">
        <v>365</v>
      </c>
      <c r="AC7" s="848" t="s">
        <v>154</v>
      </c>
      <c r="AD7" s="848" t="s">
        <v>366</v>
      </c>
      <c r="AE7" s="848" t="s">
        <v>367</v>
      </c>
      <c r="AF7" s="848" t="s">
        <v>368</v>
      </c>
      <c r="AG7" s="848" t="s">
        <v>369</v>
      </c>
      <c r="AH7" s="848" t="s">
        <v>370</v>
      </c>
      <c r="AI7" s="848" t="s">
        <v>371</v>
      </c>
      <c r="AJ7" s="849" t="s">
        <v>380</v>
      </c>
    </row>
    <row r="8" spans="1:43" ht="25.5" customHeight="1" x14ac:dyDescent="0.2">
      <c r="B8" s="814" t="s">
        <v>170</v>
      </c>
      <c r="C8" s="817" t="s">
        <v>382</v>
      </c>
      <c r="E8" s="815" t="s">
        <v>170</v>
      </c>
      <c r="F8" s="816"/>
      <c r="G8" s="818" t="s">
        <v>170</v>
      </c>
      <c r="H8" s="819"/>
      <c r="I8" s="819"/>
      <c r="J8" s="819"/>
      <c r="K8" s="819"/>
      <c r="L8" s="819"/>
      <c r="M8" s="820"/>
      <c r="N8" s="819"/>
      <c r="O8" s="819"/>
      <c r="P8" s="819"/>
      <c r="Q8" s="819"/>
      <c r="R8" s="819"/>
      <c r="S8" s="819"/>
      <c r="T8" s="819"/>
      <c r="U8" s="819"/>
      <c r="V8" s="819"/>
      <c r="W8" s="819"/>
      <c r="X8" s="819"/>
      <c r="Y8" s="819"/>
      <c r="Z8" s="819"/>
      <c r="AA8" s="819"/>
      <c r="AB8" s="819"/>
      <c r="AC8" s="819"/>
      <c r="AD8" s="819"/>
      <c r="AE8" s="819"/>
      <c r="AF8" s="819"/>
      <c r="AG8" s="819"/>
      <c r="AH8" s="819"/>
      <c r="AI8" s="819"/>
      <c r="AJ8" s="821"/>
    </row>
    <row r="9" spans="1:43" ht="30" customHeight="1" x14ac:dyDescent="0.2">
      <c r="B9" s="1007" t="s">
        <v>6</v>
      </c>
      <c r="C9" s="835" t="s">
        <v>387</v>
      </c>
      <c r="D9" s="1003" t="s">
        <v>289</v>
      </c>
      <c r="E9" s="850">
        <f>COUNTIF(G9:G10,"&lt;&gt;=0")</f>
        <v>2</v>
      </c>
      <c r="G9" s="822"/>
      <c r="H9" s="822"/>
      <c r="I9" s="822"/>
      <c r="J9" s="822"/>
      <c r="K9" s="822"/>
      <c r="L9" s="822"/>
      <c r="M9" s="822"/>
      <c r="N9" s="822"/>
      <c r="O9" s="822"/>
      <c r="P9" s="822"/>
      <c r="Q9" s="822"/>
      <c r="R9" s="822"/>
      <c r="S9" s="822"/>
      <c r="T9" s="822"/>
      <c r="U9" s="822"/>
      <c r="V9" s="822"/>
      <c r="W9" s="822"/>
      <c r="X9" s="822"/>
      <c r="Y9" s="822"/>
      <c r="Z9" s="822"/>
      <c r="AA9" s="822"/>
      <c r="AB9" s="822"/>
      <c r="AC9" s="822"/>
      <c r="AD9" s="822"/>
      <c r="AE9" s="822"/>
      <c r="AF9" s="822"/>
      <c r="AG9" s="822"/>
      <c r="AH9" s="822"/>
      <c r="AI9" s="822"/>
      <c r="AJ9" s="823"/>
    </row>
    <row r="10" spans="1:43" ht="30" customHeight="1" x14ac:dyDescent="0.2">
      <c r="B10" s="1008"/>
      <c r="C10" s="835" t="s">
        <v>388</v>
      </c>
      <c r="D10" s="1003"/>
      <c r="E10" s="851"/>
      <c r="F10" s="852">
        <f>COUNTIF(G9:G10,"&lt;&gt;=0")</f>
        <v>2</v>
      </c>
      <c r="G10" s="822"/>
      <c r="H10" s="822"/>
      <c r="I10" s="822"/>
      <c r="J10" s="822"/>
      <c r="K10" s="822"/>
      <c r="L10" s="822"/>
      <c r="M10" s="822"/>
      <c r="N10" s="822"/>
      <c r="O10" s="822"/>
      <c r="P10" s="822"/>
      <c r="Q10" s="822"/>
      <c r="R10" s="822"/>
      <c r="S10" s="822"/>
      <c r="T10" s="822"/>
      <c r="U10" s="822"/>
      <c r="V10" s="822"/>
      <c r="W10" s="822"/>
      <c r="X10" s="822"/>
      <c r="Y10" s="822"/>
      <c r="Z10" s="822"/>
      <c r="AA10" s="822"/>
      <c r="AB10" s="822"/>
      <c r="AC10" s="822"/>
      <c r="AD10" s="822"/>
      <c r="AE10" s="822"/>
      <c r="AF10" s="822"/>
      <c r="AG10" s="822"/>
      <c r="AH10" s="822"/>
      <c r="AI10" s="822"/>
      <c r="AJ10" s="823"/>
    </row>
    <row r="11" spans="1:43" ht="30" customHeight="1" x14ac:dyDescent="0.2">
      <c r="B11" s="1008"/>
      <c r="C11" s="835" t="s">
        <v>389</v>
      </c>
      <c r="D11" s="1003" t="s">
        <v>123</v>
      </c>
      <c r="E11" s="850">
        <f>COUNTIF(G11:G13,"&lt;&gt;=0")</f>
        <v>3</v>
      </c>
      <c r="G11" s="822"/>
      <c r="H11" s="822"/>
      <c r="I11" s="822"/>
      <c r="J11" s="822"/>
      <c r="K11" s="822"/>
      <c r="L11" s="822"/>
      <c r="M11" s="822"/>
      <c r="N11" s="822"/>
      <c r="O11" s="822"/>
      <c r="P11" s="822"/>
      <c r="Q11" s="822"/>
      <c r="R11" s="822"/>
      <c r="S11" s="822"/>
      <c r="T11" s="822"/>
      <c r="U11" s="822"/>
      <c r="V11" s="822"/>
      <c r="W11" s="822"/>
      <c r="X11" s="822"/>
      <c r="Y11" s="822"/>
      <c r="Z11" s="822"/>
      <c r="AA11" s="822"/>
      <c r="AB11" s="822"/>
      <c r="AC11" s="822"/>
      <c r="AD11" s="822"/>
      <c r="AE11" s="822"/>
      <c r="AF11" s="822"/>
      <c r="AG11" s="822"/>
      <c r="AH11" s="822"/>
      <c r="AI11" s="822"/>
      <c r="AJ11" s="823"/>
    </row>
    <row r="12" spans="1:43" ht="30" customHeight="1" x14ac:dyDescent="0.2">
      <c r="B12" s="1008"/>
      <c r="C12" s="835" t="s">
        <v>390</v>
      </c>
      <c r="D12" s="1003"/>
      <c r="E12" s="850"/>
      <c r="G12" s="822"/>
      <c r="H12" s="822"/>
      <c r="I12" s="822"/>
      <c r="J12" s="822"/>
      <c r="K12" s="822"/>
      <c r="L12" s="822"/>
      <c r="M12" s="822"/>
      <c r="N12" s="822"/>
      <c r="O12" s="822"/>
      <c r="P12" s="822"/>
      <c r="Q12" s="822"/>
      <c r="R12" s="822"/>
      <c r="S12" s="822"/>
      <c r="T12" s="822"/>
      <c r="U12" s="822"/>
      <c r="V12" s="822"/>
      <c r="W12" s="822"/>
      <c r="X12" s="822"/>
      <c r="Y12" s="822"/>
      <c r="Z12" s="822"/>
      <c r="AA12" s="822"/>
      <c r="AB12" s="822"/>
      <c r="AC12" s="822"/>
      <c r="AD12" s="822"/>
      <c r="AE12" s="822"/>
      <c r="AF12" s="822"/>
      <c r="AG12" s="822"/>
      <c r="AH12" s="822"/>
      <c r="AI12" s="822"/>
      <c r="AJ12" s="823"/>
    </row>
    <row r="13" spans="1:43" ht="30" customHeight="1" x14ac:dyDescent="0.2">
      <c r="B13" s="1008"/>
      <c r="C13" s="835" t="s">
        <v>391</v>
      </c>
      <c r="D13" s="1003"/>
      <c r="E13" s="851"/>
      <c r="F13" s="852">
        <f>COUNTIF(G11:G13,"&lt;&gt;=0")</f>
        <v>3</v>
      </c>
      <c r="G13" s="822"/>
      <c r="H13" s="822"/>
      <c r="I13" s="822"/>
      <c r="J13" s="822"/>
      <c r="K13" s="822"/>
      <c r="L13" s="822"/>
      <c r="M13" s="822"/>
      <c r="N13" s="822"/>
      <c r="O13" s="822"/>
      <c r="P13" s="822"/>
      <c r="Q13" s="822"/>
      <c r="R13" s="822"/>
      <c r="S13" s="822"/>
      <c r="T13" s="822"/>
      <c r="U13" s="822"/>
      <c r="V13" s="822"/>
      <c r="W13" s="822"/>
      <c r="X13" s="822"/>
      <c r="Y13" s="822"/>
      <c r="Z13" s="822"/>
      <c r="AA13" s="822"/>
      <c r="AB13" s="822"/>
      <c r="AC13" s="822"/>
      <c r="AD13" s="822"/>
      <c r="AE13" s="822"/>
      <c r="AF13" s="822"/>
      <c r="AG13" s="822"/>
      <c r="AH13" s="822"/>
      <c r="AI13" s="822"/>
      <c r="AJ13" s="823"/>
    </row>
    <row r="14" spans="1:43" ht="30" customHeight="1" x14ac:dyDescent="0.2">
      <c r="B14" s="1008"/>
      <c r="C14" s="835" t="s">
        <v>392</v>
      </c>
      <c r="D14" s="1010" t="s">
        <v>290</v>
      </c>
      <c r="E14" s="850">
        <f>COUNTIF(G14:G19,"&lt;&gt;=0")</f>
        <v>6</v>
      </c>
      <c r="G14" s="822"/>
      <c r="H14" s="822"/>
      <c r="I14" s="822"/>
      <c r="J14" s="822"/>
      <c r="K14" s="822"/>
      <c r="L14" s="822"/>
      <c r="M14" s="822"/>
      <c r="N14" s="822"/>
      <c r="O14" s="822"/>
      <c r="P14" s="822"/>
      <c r="Q14" s="822"/>
      <c r="R14" s="822"/>
      <c r="S14" s="822"/>
      <c r="T14" s="822"/>
      <c r="U14" s="822"/>
      <c r="V14" s="822"/>
      <c r="W14" s="822"/>
      <c r="X14" s="822"/>
      <c r="Y14" s="822"/>
      <c r="Z14" s="822"/>
      <c r="AA14" s="822"/>
      <c r="AB14" s="822"/>
      <c r="AC14" s="822"/>
      <c r="AD14" s="822"/>
      <c r="AE14" s="822"/>
      <c r="AF14" s="822"/>
      <c r="AG14" s="822"/>
      <c r="AH14" s="822"/>
      <c r="AI14" s="822"/>
      <c r="AJ14" s="823"/>
    </row>
    <row r="15" spans="1:43" ht="30" customHeight="1" x14ac:dyDescent="0.2">
      <c r="B15" s="1008"/>
      <c r="C15" s="835" t="s">
        <v>393</v>
      </c>
      <c r="D15" s="1010"/>
      <c r="E15" s="850"/>
      <c r="G15" s="822"/>
      <c r="H15" s="822"/>
      <c r="I15" s="822"/>
      <c r="J15" s="822"/>
      <c r="K15" s="822"/>
      <c r="L15" s="822"/>
      <c r="M15" s="822"/>
      <c r="N15" s="822"/>
      <c r="O15" s="822"/>
      <c r="P15" s="822"/>
      <c r="Q15" s="822"/>
      <c r="R15" s="822"/>
      <c r="S15" s="822"/>
      <c r="T15" s="822"/>
      <c r="U15" s="822"/>
      <c r="V15" s="822"/>
      <c r="W15" s="822"/>
      <c r="X15" s="822"/>
      <c r="Y15" s="822"/>
      <c r="Z15" s="822"/>
      <c r="AA15" s="822"/>
      <c r="AB15" s="822"/>
      <c r="AC15" s="822"/>
      <c r="AD15" s="822"/>
      <c r="AE15" s="822"/>
      <c r="AF15" s="822"/>
      <c r="AG15" s="822"/>
      <c r="AH15" s="822"/>
      <c r="AI15" s="822"/>
      <c r="AJ15" s="823"/>
    </row>
    <row r="16" spans="1:43" ht="30" customHeight="1" x14ac:dyDescent="0.2">
      <c r="B16" s="1008"/>
      <c r="C16" s="835" t="s">
        <v>394</v>
      </c>
      <c r="D16" s="1010"/>
      <c r="E16" s="850"/>
      <c r="F16" s="852"/>
      <c r="G16" s="822"/>
      <c r="H16" s="822"/>
      <c r="I16" s="822"/>
      <c r="J16" s="822"/>
      <c r="K16" s="822"/>
      <c r="L16" s="822"/>
      <c r="M16" s="822"/>
      <c r="N16" s="822"/>
      <c r="O16" s="822"/>
      <c r="P16" s="822"/>
      <c r="Q16" s="822"/>
      <c r="R16" s="822"/>
      <c r="S16" s="822"/>
      <c r="T16" s="822"/>
      <c r="U16" s="822"/>
      <c r="V16" s="822"/>
      <c r="W16" s="822"/>
      <c r="X16" s="822"/>
      <c r="Y16" s="822"/>
      <c r="Z16" s="822"/>
      <c r="AA16" s="822"/>
      <c r="AB16" s="822"/>
      <c r="AC16" s="822"/>
      <c r="AD16" s="822"/>
      <c r="AE16" s="822"/>
      <c r="AF16" s="822"/>
      <c r="AG16" s="822"/>
      <c r="AH16" s="822"/>
      <c r="AI16" s="822"/>
      <c r="AJ16" s="823"/>
    </row>
    <row r="17" spans="2:37" ht="30" customHeight="1" x14ac:dyDescent="0.2">
      <c r="B17" s="1008"/>
      <c r="C17" s="835" t="s">
        <v>395</v>
      </c>
      <c r="D17" s="1010"/>
      <c r="E17" s="850"/>
      <c r="F17" s="852"/>
      <c r="G17" s="822"/>
      <c r="H17" s="822"/>
      <c r="I17" s="822"/>
      <c r="J17" s="822"/>
      <c r="K17" s="822"/>
      <c r="L17" s="822"/>
      <c r="M17" s="822"/>
      <c r="N17" s="822"/>
      <c r="O17" s="822"/>
      <c r="P17" s="822"/>
      <c r="Q17" s="822"/>
      <c r="R17" s="822"/>
      <c r="S17" s="822"/>
      <c r="T17" s="822"/>
      <c r="U17" s="822"/>
      <c r="V17" s="822"/>
      <c r="W17" s="822"/>
      <c r="X17" s="822"/>
      <c r="Y17" s="822"/>
      <c r="Z17" s="822"/>
      <c r="AA17" s="822"/>
      <c r="AB17" s="822"/>
      <c r="AC17" s="822"/>
      <c r="AD17" s="822"/>
      <c r="AE17" s="822"/>
      <c r="AF17" s="822"/>
      <c r="AG17" s="822"/>
      <c r="AH17" s="822"/>
      <c r="AI17" s="822"/>
      <c r="AJ17" s="823"/>
    </row>
    <row r="18" spans="2:37" ht="30" customHeight="1" x14ac:dyDescent="0.2">
      <c r="B18" s="1008"/>
      <c r="C18" s="835" t="s">
        <v>396</v>
      </c>
      <c r="D18" s="1010"/>
      <c r="E18" s="850"/>
      <c r="F18" s="852"/>
      <c r="G18" s="822"/>
      <c r="H18" s="822"/>
      <c r="I18" s="822"/>
      <c r="J18" s="822"/>
      <c r="K18" s="822"/>
      <c r="L18" s="822"/>
      <c r="M18" s="822"/>
      <c r="N18" s="822"/>
      <c r="O18" s="822"/>
      <c r="P18" s="822"/>
      <c r="Q18" s="822"/>
      <c r="R18" s="822"/>
      <c r="S18" s="822"/>
      <c r="T18" s="822"/>
      <c r="U18" s="822"/>
      <c r="V18" s="822"/>
      <c r="W18" s="822"/>
      <c r="X18" s="822"/>
      <c r="Y18" s="822"/>
      <c r="Z18" s="822"/>
      <c r="AA18" s="822"/>
      <c r="AB18" s="822"/>
      <c r="AC18" s="822"/>
      <c r="AD18" s="822"/>
      <c r="AE18" s="822"/>
      <c r="AF18" s="822"/>
      <c r="AG18" s="822"/>
      <c r="AH18" s="822"/>
      <c r="AI18" s="822"/>
      <c r="AJ18" s="823"/>
    </row>
    <row r="19" spans="2:37" ht="30" customHeight="1" x14ac:dyDescent="0.2">
      <c r="B19" s="1008"/>
      <c r="C19" s="835" t="s">
        <v>397</v>
      </c>
      <c r="D19" s="1010"/>
      <c r="E19" s="850"/>
      <c r="F19" s="852">
        <f>COUNTIF(G14:G19,"&lt;&gt;=0")</f>
        <v>6</v>
      </c>
      <c r="G19" s="822"/>
      <c r="H19" s="822"/>
      <c r="I19" s="822"/>
      <c r="J19" s="822"/>
      <c r="K19" s="822"/>
      <c r="L19" s="822"/>
      <c r="M19" s="822"/>
      <c r="N19" s="822"/>
      <c r="O19" s="822"/>
      <c r="P19" s="822"/>
      <c r="Q19" s="822"/>
      <c r="R19" s="822"/>
      <c r="S19" s="822"/>
      <c r="T19" s="822"/>
      <c r="U19" s="822"/>
      <c r="V19" s="822"/>
      <c r="W19" s="822"/>
      <c r="X19" s="822"/>
      <c r="Y19" s="822"/>
      <c r="Z19" s="822"/>
      <c r="AA19" s="822"/>
      <c r="AB19" s="822"/>
      <c r="AC19" s="822"/>
      <c r="AD19" s="822"/>
      <c r="AE19" s="822"/>
      <c r="AF19" s="822"/>
      <c r="AG19" s="822"/>
      <c r="AH19" s="822"/>
      <c r="AI19" s="822"/>
      <c r="AJ19" s="823"/>
    </row>
    <row r="20" spans="2:37" ht="52.5" hidden="1" customHeight="1" x14ac:dyDescent="0.2">
      <c r="B20" s="1008"/>
      <c r="C20" s="716"/>
      <c r="D20" s="716" t="s">
        <v>128</v>
      </c>
      <c r="E20" s="850"/>
      <c r="F20" s="852"/>
      <c r="G20" s="853" t="str">
        <f>IF(COUNTBLANK(G9:G10)=$E$9,"",COUNTIF(G9:G10,"s")/$F$10)</f>
        <v/>
      </c>
      <c r="H20" s="853" t="str">
        <f t="shared" ref="H20:AJ20" si="0">IF(COUNTBLANK(H9:H10)=$E$9,"",COUNTIF(H9:H10,"s")/$F$10)</f>
        <v/>
      </c>
      <c r="I20" s="853" t="str">
        <f t="shared" si="0"/>
        <v/>
      </c>
      <c r="J20" s="853" t="str">
        <f t="shared" si="0"/>
        <v/>
      </c>
      <c r="K20" s="853" t="str">
        <f t="shared" si="0"/>
        <v/>
      </c>
      <c r="L20" s="853" t="str">
        <f t="shared" si="0"/>
        <v/>
      </c>
      <c r="M20" s="853" t="str">
        <f t="shared" si="0"/>
        <v/>
      </c>
      <c r="N20" s="853" t="str">
        <f>IF(COUNTBLANK(N9:N10)=$E$9,"",COUNTIF(N9:N10,"s")/$F$10)</f>
        <v/>
      </c>
      <c r="O20" s="853" t="str">
        <f t="shared" si="0"/>
        <v/>
      </c>
      <c r="P20" s="853" t="str">
        <f t="shared" si="0"/>
        <v/>
      </c>
      <c r="Q20" s="853" t="str">
        <f t="shared" si="0"/>
        <v/>
      </c>
      <c r="R20" s="853" t="str">
        <f t="shared" si="0"/>
        <v/>
      </c>
      <c r="S20" s="853" t="str">
        <f t="shared" si="0"/>
        <v/>
      </c>
      <c r="T20" s="853" t="str">
        <f t="shared" si="0"/>
        <v/>
      </c>
      <c r="U20" s="853" t="str">
        <f t="shared" si="0"/>
        <v/>
      </c>
      <c r="V20" s="853" t="str">
        <f t="shared" si="0"/>
        <v/>
      </c>
      <c r="W20" s="853" t="str">
        <f t="shared" si="0"/>
        <v/>
      </c>
      <c r="X20" s="853" t="str">
        <f t="shared" si="0"/>
        <v/>
      </c>
      <c r="Y20" s="853" t="str">
        <f t="shared" si="0"/>
        <v/>
      </c>
      <c r="Z20" s="853" t="str">
        <f t="shared" si="0"/>
        <v/>
      </c>
      <c r="AA20" s="853" t="str">
        <f t="shared" si="0"/>
        <v/>
      </c>
      <c r="AB20" s="853" t="str">
        <f t="shared" si="0"/>
        <v/>
      </c>
      <c r="AC20" s="853" t="str">
        <f t="shared" si="0"/>
        <v/>
      </c>
      <c r="AD20" s="853" t="str">
        <f t="shared" si="0"/>
        <v/>
      </c>
      <c r="AE20" s="853" t="str">
        <f t="shared" si="0"/>
        <v/>
      </c>
      <c r="AF20" s="853" t="str">
        <f t="shared" si="0"/>
        <v/>
      </c>
      <c r="AG20" s="853" t="str">
        <f t="shared" si="0"/>
        <v/>
      </c>
      <c r="AH20" s="853" t="str">
        <f t="shared" si="0"/>
        <v/>
      </c>
      <c r="AI20" s="853" t="str">
        <f t="shared" si="0"/>
        <v/>
      </c>
      <c r="AJ20" s="854" t="str">
        <f t="shared" si="0"/>
        <v/>
      </c>
    </row>
    <row r="21" spans="2:37" ht="39.950000000000003" hidden="1" customHeight="1" x14ac:dyDescent="0.2">
      <c r="B21" s="1008"/>
      <c r="C21" s="716"/>
      <c r="D21" s="716" t="s">
        <v>293</v>
      </c>
      <c r="E21" s="850"/>
      <c r="F21" s="852"/>
      <c r="G21" s="853" t="str">
        <f>IF(COUNTBLANK(G14:G19)=$E$14,"",COUNTIF(G14:G19,"s")/$F$19)</f>
        <v/>
      </c>
      <c r="H21" s="853" t="str">
        <f t="shared" ref="H21:AJ21" si="1">IF(COUNTBLANK(H14:H19)=$E$14,"",COUNTIF(H14:H19,"s")/$F$19)</f>
        <v/>
      </c>
      <c r="I21" s="853" t="str">
        <f t="shared" si="1"/>
        <v/>
      </c>
      <c r="J21" s="853" t="str">
        <f t="shared" si="1"/>
        <v/>
      </c>
      <c r="K21" s="853" t="str">
        <f t="shared" si="1"/>
        <v/>
      </c>
      <c r="L21" s="853" t="str">
        <f t="shared" si="1"/>
        <v/>
      </c>
      <c r="M21" s="853" t="str">
        <f t="shared" si="1"/>
        <v/>
      </c>
      <c r="N21" s="853" t="str">
        <f t="shared" si="1"/>
        <v/>
      </c>
      <c r="O21" s="853" t="str">
        <f t="shared" si="1"/>
        <v/>
      </c>
      <c r="P21" s="853" t="str">
        <f t="shared" si="1"/>
        <v/>
      </c>
      <c r="Q21" s="853" t="str">
        <f t="shared" si="1"/>
        <v/>
      </c>
      <c r="R21" s="853" t="str">
        <f t="shared" si="1"/>
        <v/>
      </c>
      <c r="S21" s="853" t="str">
        <f t="shared" si="1"/>
        <v/>
      </c>
      <c r="T21" s="853" t="str">
        <f t="shared" si="1"/>
        <v/>
      </c>
      <c r="U21" s="853" t="str">
        <f t="shared" si="1"/>
        <v/>
      </c>
      <c r="V21" s="853" t="str">
        <f t="shared" si="1"/>
        <v/>
      </c>
      <c r="W21" s="853" t="str">
        <f t="shared" si="1"/>
        <v/>
      </c>
      <c r="X21" s="853" t="str">
        <f t="shared" si="1"/>
        <v/>
      </c>
      <c r="Y21" s="853" t="str">
        <f t="shared" si="1"/>
        <v/>
      </c>
      <c r="Z21" s="853" t="str">
        <f t="shared" si="1"/>
        <v/>
      </c>
      <c r="AA21" s="853" t="str">
        <f t="shared" si="1"/>
        <v/>
      </c>
      <c r="AB21" s="853" t="str">
        <f t="shared" si="1"/>
        <v/>
      </c>
      <c r="AC21" s="853" t="str">
        <f t="shared" si="1"/>
        <v/>
      </c>
      <c r="AD21" s="853" t="str">
        <f t="shared" si="1"/>
        <v/>
      </c>
      <c r="AE21" s="853" t="str">
        <f t="shared" si="1"/>
        <v/>
      </c>
      <c r="AF21" s="853" t="str">
        <f t="shared" si="1"/>
        <v/>
      </c>
      <c r="AG21" s="853" t="str">
        <f t="shared" si="1"/>
        <v/>
      </c>
      <c r="AH21" s="853" t="str">
        <f t="shared" si="1"/>
        <v/>
      </c>
      <c r="AI21" s="853" t="str">
        <f t="shared" si="1"/>
        <v/>
      </c>
      <c r="AJ21" s="854" t="str">
        <f t="shared" si="1"/>
        <v/>
      </c>
    </row>
    <row r="22" spans="2:37" ht="38.25" hidden="1" customHeight="1" x14ac:dyDescent="0.2">
      <c r="B22" s="1008"/>
      <c r="C22" s="855"/>
      <c r="D22" s="856" t="s">
        <v>122</v>
      </c>
      <c r="E22" s="857"/>
      <c r="F22" s="856"/>
      <c r="G22" s="853" t="str">
        <f>IF(COUNTBLANK(G9:G10)=$E$9,"",COUNTIF(G9:G10,"s")/$F$10)</f>
        <v/>
      </c>
      <c r="H22" s="853" t="str">
        <f>IF(COUNTBLANK(H9:H10)=$E$9,"",COUNTIF(H9:H10,"s")/$F$10)</f>
        <v/>
      </c>
      <c r="I22" s="853" t="str">
        <f t="shared" ref="I22:AJ22" si="2">IF(COUNTBLANK(I9:I10)=$E$9,"",COUNTIF(I9:I10,"s")/$F$10)</f>
        <v/>
      </c>
      <c r="J22" s="853" t="str">
        <f t="shared" si="2"/>
        <v/>
      </c>
      <c r="K22" s="853" t="str">
        <f t="shared" si="2"/>
        <v/>
      </c>
      <c r="L22" s="853" t="str">
        <f t="shared" si="2"/>
        <v/>
      </c>
      <c r="M22" s="853" t="str">
        <f t="shared" si="2"/>
        <v/>
      </c>
      <c r="N22" s="853" t="str">
        <f t="shared" si="2"/>
        <v/>
      </c>
      <c r="O22" s="853" t="str">
        <f t="shared" si="2"/>
        <v/>
      </c>
      <c r="P22" s="853" t="str">
        <f t="shared" si="2"/>
        <v/>
      </c>
      <c r="Q22" s="853" t="str">
        <f t="shared" si="2"/>
        <v/>
      </c>
      <c r="R22" s="853" t="str">
        <f t="shared" si="2"/>
        <v/>
      </c>
      <c r="S22" s="853" t="str">
        <f t="shared" si="2"/>
        <v/>
      </c>
      <c r="T22" s="853" t="str">
        <f t="shared" si="2"/>
        <v/>
      </c>
      <c r="U22" s="853" t="str">
        <f t="shared" si="2"/>
        <v/>
      </c>
      <c r="V22" s="853" t="str">
        <f t="shared" si="2"/>
        <v/>
      </c>
      <c r="W22" s="853" t="str">
        <f t="shared" si="2"/>
        <v/>
      </c>
      <c r="X22" s="853" t="str">
        <f t="shared" si="2"/>
        <v/>
      </c>
      <c r="Y22" s="853" t="str">
        <f t="shared" si="2"/>
        <v/>
      </c>
      <c r="Z22" s="853" t="str">
        <f t="shared" si="2"/>
        <v/>
      </c>
      <c r="AA22" s="853" t="str">
        <f t="shared" si="2"/>
        <v/>
      </c>
      <c r="AB22" s="853" t="str">
        <f t="shared" si="2"/>
        <v/>
      </c>
      <c r="AC22" s="853" t="str">
        <f t="shared" si="2"/>
        <v/>
      </c>
      <c r="AD22" s="853" t="str">
        <f t="shared" si="2"/>
        <v/>
      </c>
      <c r="AE22" s="853" t="str">
        <f t="shared" si="2"/>
        <v/>
      </c>
      <c r="AF22" s="853" t="str">
        <f t="shared" si="2"/>
        <v/>
      </c>
      <c r="AG22" s="853" t="str">
        <f t="shared" si="2"/>
        <v/>
      </c>
      <c r="AH22" s="853" t="str">
        <f t="shared" si="2"/>
        <v/>
      </c>
      <c r="AI22" s="853" t="str">
        <f t="shared" si="2"/>
        <v/>
      </c>
      <c r="AJ22" s="854" t="str">
        <f t="shared" si="2"/>
        <v/>
      </c>
    </row>
    <row r="23" spans="2:37" ht="25.5" hidden="1" customHeight="1" x14ac:dyDescent="0.2">
      <c r="B23" s="1008"/>
      <c r="C23" s="855"/>
      <c r="D23" s="856" t="s">
        <v>123</v>
      </c>
      <c r="E23" s="858"/>
      <c r="G23" s="853" t="str">
        <f>IF(COUNTBLANK(G11:G13)=$E$11,"",COUNTIF(G11:G13,"s")/$F$13)</f>
        <v/>
      </c>
      <c r="H23" s="853" t="str">
        <f t="shared" ref="H23:AJ23" si="3">IF(COUNTBLANK(H11:H13)=$E$11,"",COUNTIF(H11:H13,"s")/$F$13)</f>
        <v/>
      </c>
      <c r="I23" s="853" t="str">
        <f t="shared" si="3"/>
        <v/>
      </c>
      <c r="J23" s="853" t="str">
        <f t="shared" si="3"/>
        <v/>
      </c>
      <c r="K23" s="853" t="str">
        <f t="shared" si="3"/>
        <v/>
      </c>
      <c r="L23" s="853" t="str">
        <f t="shared" si="3"/>
        <v/>
      </c>
      <c r="M23" s="853" t="str">
        <f t="shared" si="3"/>
        <v/>
      </c>
      <c r="N23" s="853" t="str">
        <f t="shared" si="3"/>
        <v/>
      </c>
      <c r="O23" s="853" t="str">
        <f t="shared" si="3"/>
        <v/>
      </c>
      <c r="P23" s="853" t="str">
        <f t="shared" si="3"/>
        <v/>
      </c>
      <c r="Q23" s="853" t="str">
        <f t="shared" si="3"/>
        <v/>
      </c>
      <c r="R23" s="853" t="str">
        <f t="shared" si="3"/>
        <v/>
      </c>
      <c r="S23" s="853" t="str">
        <f t="shared" si="3"/>
        <v/>
      </c>
      <c r="T23" s="853" t="str">
        <f t="shared" si="3"/>
        <v/>
      </c>
      <c r="U23" s="853" t="str">
        <f t="shared" si="3"/>
        <v/>
      </c>
      <c r="V23" s="853" t="str">
        <f t="shared" si="3"/>
        <v/>
      </c>
      <c r="W23" s="853" t="str">
        <f t="shared" si="3"/>
        <v/>
      </c>
      <c r="X23" s="853" t="str">
        <f t="shared" si="3"/>
        <v/>
      </c>
      <c r="Y23" s="853" t="str">
        <f t="shared" si="3"/>
        <v/>
      </c>
      <c r="Z23" s="853" t="str">
        <f t="shared" si="3"/>
        <v/>
      </c>
      <c r="AA23" s="853" t="str">
        <f t="shared" si="3"/>
        <v/>
      </c>
      <c r="AB23" s="853" t="str">
        <f t="shared" si="3"/>
        <v/>
      </c>
      <c r="AC23" s="853" t="str">
        <f t="shared" si="3"/>
        <v/>
      </c>
      <c r="AD23" s="853" t="str">
        <f t="shared" si="3"/>
        <v/>
      </c>
      <c r="AE23" s="853" t="str">
        <f t="shared" si="3"/>
        <v/>
      </c>
      <c r="AF23" s="853" t="str">
        <f t="shared" si="3"/>
        <v/>
      </c>
      <c r="AG23" s="853" t="str">
        <f t="shared" si="3"/>
        <v/>
      </c>
      <c r="AH23" s="853" t="str">
        <f t="shared" si="3"/>
        <v/>
      </c>
      <c r="AI23" s="853" t="str">
        <f t="shared" si="3"/>
        <v/>
      </c>
      <c r="AJ23" s="854" t="str">
        <f t="shared" si="3"/>
        <v/>
      </c>
    </row>
    <row r="24" spans="2:37" ht="25.5" hidden="1" customHeight="1" x14ac:dyDescent="0.2">
      <c r="B24" s="1008"/>
      <c r="C24" s="855"/>
      <c r="D24" s="856" t="s">
        <v>124</v>
      </c>
      <c r="E24" s="857"/>
      <c r="F24" s="852">
        <f>COUNTIF(G20:G24,"&lt;&gt;=0")</f>
        <v>5</v>
      </c>
      <c r="G24" s="853" t="str">
        <f>IF(COUNTBLANK(G14:G19)=$E$14,"",COUNTIF(G14:G19,"s")/$F$19)</f>
        <v/>
      </c>
      <c r="H24" s="853" t="str">
        <f t="shared" ref="H24:AJ24" si="4">IF(COUNTBLANK(H14:H19)=$E$14,"",COUNTIF(H14:H19,"s")/$F$19)</f>
        <v/>
      </c>
      <c r="I24" s="853" t="str">
        <f t="shared" si="4"/>
        <v/>
      </c>
      <c r="J24" s="853" t="str">
        <f t="shared" si="4"/>
        <v/>
      </c>
      <c r="K24" s="853" t="str">
        <f t="shared" si="4"/>
        <v/>
      </c>
      <c r="L24" s="853" t="str">
        <f t="shared" si="4"/>
        <v/>
      </c>
      <c r="M24" s="853" t="str">
        <f t="shared" si="4"/>
        <v/>
      </c>
      <c r="N24" s="853" t="str">
        <f t="shared" si="4"/>
        <v/>
      </c>
      <c r="O24" s="853" t="str">
        <f t="shared" si="4"/>
        <v/>
      </c>
      <c r="P24" s="853" t="str">
        <f t="shared" si="4"/>
        <v/>
      </c>
      <c r="Q24" s="853" t="str">
        <f t="shared" si="4"/>
        <v/>
      </c>
      <c r="R24" s="853" t="str">
        <f t="shared" si="4"/>
        <v/>
      </c>
      <c r="S24" s="853" t="str">
        <f t="shared" si="4"/>
        <v/>
      </c>
      <c r="T24" s="853" t="str">
        <f t="shared" si="4"/>
        <v/>
      </c>
      <c r="U24" s="853" t="str">
        <f t="shared" si="4"/>
        <v/>
      </c>
      <c r="V24" s="853" t="str">
        <f t="shared" si="4"/>
        <v/>
      </c>
      <c r="W24" s="853" t="str">
        <f t="shared" si="4"/>
        <v/>
      </c>
      <c r="X24" s="853" t="str">
        <f t="shared" si="4"/>
        <v/>
      </c>
      <c r="Y24" s="853" t="str">
        <f t="shared" si="4"/>
        <v/>
      </c>
      <c r="Z24" s="853" t="str">
        <f t="shared" si="4"/>
        <v/>
      </c>
      <c r="AA24" s="853" t="str">
        <f t="shared" si="4"/>
        <v/>
      </c>
      <c r="AB24" s="853" t="str">
        <f t="shared" si="4"/>
        <v/>
      </c>
      <c r="AC24" s="853" t="str">
        <f t="shared" si="4"/>
        <v/>
      </c>
      <c r="AD24" s="853" t="str">
        <f t="shared" si="4"/>
        <v/>
      </c>
      <c r="AE24" s="853" t="str">
        <f t="shared" si="4"/>
        <v/>
      </c>
      <c r="AF24" s="853" t="str">
        <f t="shared" si="4"/>
        <v/>
      </c>
      <c r="AG24" s="853" t="str">
        <f t="shared" si="4"/>
        <v/>
      </c>
      <c r="AH24" s="853" t="str">
        <f t="shared" si="4"/>
        <v/>
      </c>
      <c r="AI24" s="853" t="str">
        <f t="shared" si="4"/>
        <v/>
      </c>
      <c r="AJ24" s="854" t="str">
        <f t="shared" si="4"/>
        <v/>
      </c>
    </row>
    <row r="25" spans="2:37" ht="30" customHeight="1" x14ac:dyDescent="0.2">
      <c r="B25" s="1009"/>
      <c r="C25" s="1006" t="s">
        <v>125</v>
      </c>
      <c r="D25" s="1006"/>
      <c r="E25" s="1006"/>
      <c r="F25" s="1006"/>
      <c r="G25" s="859" t="str">
        <f>IF(COUNTBLANK(G20:G24)=$F$24,"",AVERAGE(G20:G24))</f>
        <v/>
      </c>
      <c r="H25" s="859" t="str">
        <f t="shared" ref="H25:AJ25" si="5">IF(COUNTBLANK(H20:H24)=$F$24,"",AVERAGE(H20:H24))</f>
        <v/>
      </c>
      <c r="I25" s="859" t="str">
        <f t="shared" si="5"/>
        <v/>
      </c>
      <c r="J25" s="859" t="str">
        <f t="shared" si="5"/>
        <v/>
      </c>
      <c r="K25" s="859" t="str">
        <f t="shared" si="5"/>
        <v/>
      </c>
      <c r="L25" s="859" t="str">
        <f t="shared" si="5"/>
        <v/>
      </c>
      <c r="M25" s="859" t="str">
        <f t="shared" si="5"/>
        <v/>
      </c>
      <c r="N25" s="859" t="str">
        <f t="shared" si="5"/>
        <v/>
      </c>
      <c r="O25" s="859" t="str">
        <f t="shared" si="5"/>
        <v/>
      </c>
      <c r="P25" s="859" t="str">
        <f t="shared" si="5"/>
        <v/>
      </c>
      <c r="Q25" s="859" t="str">
        <f t="shared" si="5"/>
        <v/>
      </c>
      <c r="R25" s="859" t="str">
        <f t="shared" si="5"/>
        <v/>
      </c>
      <c r="S25" s="859" t="str">
        <f t="shared" si="5"/>
        <v/>
      </c>
      <c r="T25" s="859" t="str">
        <f t="shared" si="5"/>
        <v/>
      </c>
      <c r="U25" s="859" t="str">
        <f t="shared" si="5"/>
        <v/>
      </c>
      <c r="V25" s="859" t="str">
        <f t="shared" si="5"/>
        <v/>
      </c>
      <c r="W25" s="859" t="str">
        <f t="shared" si="5"/>
        <v/>
      </c>
      <c r="X25" s="859" t="str">
        <f t="shared" si="5"/>
        <v/>
      </c>
      <c r="Y25" s="859" t="str">
        <f t="shared" si="5"/>
        <v/>
      </c>
      <c r="Z25" s="859" t="str">
        <f t="shared" si="5"/>
        <v/>
      </c>
      <c r="AA25" s="859" t="str">
        <f t="shared" si="5"/>
        <v/>
      </c>
      <c r="AB25" s="859" t="str">
        <f t="shared" si="5"/>
        <v/>
      </c>
      <c r="AC25" s="859" t="str">
        <f t="shared" si="5"/>
        <v/>
      </c>
      <c r="AD25" s="859" t="str">
        <f t="shared" si="5"/>
        <v/>
      </c>
      <c r="AE25" s="859" t="str">
        <f t="shared" si="5"/>
        <v/>
      </c>
      <c r="AF25" s="859" t="str">
        <f t="shared" si="5"/>
        <v/>
      </c>
      <c r="AG25" s="859" t="str">
        <f t="shared" si="5"/>
        <v/>
      </c>
      <c r="AH25" s="859" t="str">
        <f t="shared" si="5"/>
        <v/>
      </c>
      <c r="AI25" s="859" t="str">
        <f t="shared" si="5"/>
        <v/>
      </c>
      <c r="AJ25" s="860" t="str">
        <f t="shared" si="5"/>
        <v/>
      </c>
      <c r="AK25" s="62"/>
    </row>
    <row r="26" spans="2:37" ht="47.25" customHeight="1" x14ac:dyDescent="0.2">
      <c r="B26" s="1011" t="s">
        <v>5</v>
      </c>
      <c r="C26" s="835" t="s">
        <v>398</v>
      </c>
      <c r="D26" s="856" t="s">
        <v>126</v>
      </c>
      <c r="E26" s="850">
        <f>COUNTIF(G26:G26,"&lt;&gt;=0")</f>
        <v>1</v>
      </c>
      <c r="F26" s="837">
        <f>COUNTIF(G26,"&lt;&gt;=0")</f>
        <v>1</v>
      </c>
      <c r="G26" s="822"/>
      <c r="H26" s="822"/>
      <c r="I26" s="822"/>
      <c r="J26" s="822"/>
      <c r="K26" s="822"/>
      <c r="L26" s="822"/>
      <c r="M26" s="822"/>
      <c r="N26" s="822"/>
      <c r="O26" s="822"/>
      <c r="P26" s="822"/>
      <c r="Q26" s="822"/>
      <c r="R26" s="822"/>
      <c r="S26" s="822"/>
      <c r="T26" s="822"/>
      <c r="U26" s="822"/>
      <c r="V26" s="822"/>
      <c r="W26" s="822"/>
      <c r="X26" s="822"/>
      <c r="Y26" s="822"/>
      <c r="Z26" s="822"/>
      <c r="AA26" s="822"/>
      <c r="AB26" s="822"/>
      <c r="AC26" s="822"/>
      <c r="AD26" s="822"/>
      <c r="AE26" s="822"/>
      <c r="AF26" s="822"/>
      <c r="AG26" s="822"/>
      <c r="AH26" s="822"/>
      <c r="AI26" s="822"/>
      <c r="AJ26" s="823"/>
    </row>
    <row r="27" spans="2:37" ht="30" customHeight="1" x14ac:dyDescent="0.2">
      <c r="B27" s="1011"/>
      <c r="C27" s="835" t="s">
        <v>399</v>
      </c>
      <c r="D27" s="716" t="s">
        <v>293</v>
      </c>
      <c r="E27" s="850">
        <f>COUNTIF(G27:G27,"&lt;&gt;=0")</f>
        <v>1</v>
      </c>
      <c r="F27" s="837">
        <f>COUNTIF(G27,"&lt;&gt;=0")</f>
        <v>1</v>
      </c>
      <c r="G27" s="822"/>
      <c r="H27" s="822"/>
      <c r="I27" s="822"/>
      <c r="J27" s="822"/>
      <c r="K27" s="822"/>
      <c r="L27" s="822"/>
      <c r="M27" s="822"/>
      <c r="N27" s="822"/>
      <c r="O27" s="822"/>
      <c r="P27" s="822"/>
      <c r="Q27" s="822"/>
      <c r="R27" s="822"/>
      <c r="S27" s="822"/>
      <c r="T27" s="822"/>
      <c r="U27" s="822"/>
      <c r="V27" s="822"/>
      <c r="W27" s="822"/>
      <c r="X27" s="822"/>
      <c r="Y27" s="822"/>
      <c r="Z27" s="822"/>
      <c r="AA27" s="822"/>
      <c r="AB27" s="822"/>
      <c r="AC27" s="822"/>
      <c r="AD27" s="822"/>
      <c r="AE27" s="822"/>
      <c r="AF27" s="822"/>
      <c r="AG27" s="822"/>
      <c r="AH27" s="822"/>
      <c r="AI27" s="822"/>
      <c r="AJ27" s="823"/>
    </row>
    <row r="28" spans="2:37" ht="30" customHeight="1" x14ac:dyDescent="0.2">
      <c r="B28" s="1011"/>
      <c r="C28" s="835" t="s">
        <v>285</v>
      </c>
      <c r="D28" s="1012" t="s">
        <v>292</v>
      </c>
      <c r="E28" s="850">
        <f>COUNTIF(G28:G34,"&lt;&gt;=0")</f>
        <v>7</v>
      </c>
      <c r="F28" s="837"/>
      <c r="G28" s="822"/>
      <c r="H28" s="822"/>
      <c r="I28" s="822"/>
      <c r="J28" s="822"/>
      <c r="K28" s="822"/>
      <c r="L28" s="822"/>
      <c r="M28" s="822"/>
      <c r="N28" s="822"/>
      <c r="O28" s="822"/>
      <c r="P28" s="822"/>
      <c r="Q28" s="822"/>
      <c r="R28" s="822"/>
      <c r="S28" s="822"/>
      <c r="T28" s="822"/>
      <c r="U28" s="822"/>
      <c r="V28" s="822"/>
      <c r="W28" s="822"/>
      <c r="X28" s="822"/>
      <c r="Y28" s="822"/>
      <c r="Z28" s="822"/>
      <c r="AA28" s="822"/>
      <c r="AB28" s="822"/>
      <c r="AC28" s="822"/>
      <c r="AD28" s="822"/>
      <c r="AE28" s="822"/>
      <c r="AF28" s="822"/>
      <c r="AG28" s="822"/>
      <c r="AH28" s="822"/>
      <c r="AI28" s="822"/>
      <c r="AJ28" s="823"/>
    </row>
    <row r="29" spans="2:37" ht="30" customHeight="1" x14ac:dyDescent="0.2">
      <c r="B29" s="1011"/>
      <c r="C29" s="835" t="s">
        <v>286</v>
      </c>
      <c r="D29" s="1012"/>
      <c r="E29" s="857"/>
      <c r="F29" s="837"/>
      <c r="G29" s="822"/>
      <c r="H29" s="822"/>
      <c r="I29" s="822"/>
      <c r="J29" s="822"/>
      <c r="K29" s="822"/>
      <c r="L29" s="822"/>
      <c r="M29" s="822"/>
      <c r="N29" s="822"/>
      <c r="O29" s="822"/>
      <c r="P29" s="822"/>
      <c r="Q29" s="822"/>
      <c r="R29" s="822"/>
      <c r="S29" s="822"/>
      <c r="T29" s="822"/>
      <c r="U29" s="822"/>
      <c r="V29" s="822"/>
      <c r="W29" s="822"/>
      <c r="X29" s="822"/>
      <c r="Y29" s="822"/>
      <c r="Z29" s="822"/>
      <c r="AA29" s="822"/>
      <c r="AB29" s="822"/>
      <c r="AC29" s="822"/>
      <c r="AD29" s="822"/>
      <c r="AE29" s="822"/>
      <c r="AF29" s="822"/>
      <c r="AG29" s="822"/>
      <c r="AH29" s="822"/>
      <c r="AI29" s="822"/>
      <c r="AJ29" s="823"/>
    </row>
    <row r="30" spans="2:37" ht="30" customHeight="1" x14ac:dyDescent="0.2">
      <c r="B30" s="1011"/>
      <c r="C30" s="835" t="s">
        <v>400</v>
      </c>
      <c r="D30" s="1012"/>
      <c r="E30" s="857"/>
      <c r="F30" s="837"/>
      <c r="G30" s="822"/>
      <c r="H30" s="822"/>
      <c r="I30" s="822"/>
      <c r="J30" s="822"/>
      <c r="K30" s="822"/>
      <c r="L30" s="822"/>
      <c r="M30" s="822"/>
      <c r="N30" s="822"/>
      <c r="O30" s="822"/>
      <c r="P30" s="822"/>
      <c r="Q30" s="822"/>
      <c r="R30" s="822"/>
      <c r="S30" s="822"/>
      <c r="T30" s="822"/>
      <c r="U30" s="822"/>
      <c r="V30" s="822"/>
      <c r="W30" s="822"/>
      <c r="X30" s="822"/>
      <c r="Y30" s="822"/>
      <c r="Z30" s="822"/>
      <c r="AA30" s="822"/>
      <c r="AB30" s="822"/>
      <c r="AC30" s="822"/>
      <c r="AD30" s="822"/>
      <c r="AE30" s="822"/>
      <c r="AF30" s="822"/>
      <c r="AG30" s="822"/>
      <c r="AH30" s="822"/>
      <c r="AI30" s="822"/>
      <c r="AJ30" s="823"/>
    </row>
    <row r="31" spans="2:37" ht="30" customHeight="1" x14ac:dyDescent="0.2">
      <c r="B31" s="1011"/>
      <c r="C31" s="835" t="s">
        <v>287</v>
      </c>
      <c r="D31" s="1012"/>
      <c r="E31" s="857"/>
      <c r="F31" s="837"/>
      <c r="G31" s="822"/>
      <c r="H31" s="822"/>
      <c r="I31" s="822"/>
      <c r="J31" s="822"/>
      <c r="K31" s="822"/>
      <c r="L31" s="822"/>
      <c r="M31" s="822"/>
      <c r="N31" s="822"/>
      <c r="O31" s="822"/>
      <c r="P31" s="822"/>
      <c r="Q31" s="822"/>
      <c r="R31" s="822"/>
      <c r="S31" s="822"/>
      <c r="T31" s="822"/>
      <c r="U31" s="822"/>
      <c r="V31" s="822"/>
      <c r="W31" s="822"/>
      <c r="X31" s="822"/>
      <c r="Y31" s="822"/>
      <c r="Z31" s="822"/>
      <c r="AA31" s="822"/>
      <c r="AB31" s="822"/>
      <c r="AC31" s="822"/>
      <c r="AD31" s="822"/>
      <c r="AE31" s="822"/>
      <c r="AF31" s="822"/>
      <c r="AG31" s="822"/>
      <c r="AH31" s="822"/>
      <c r="AI31" s="822"/>
      <c r="AJ31" s="823"/>
    </row>
    <row r="32" spans="2:37" ht="30" customHeight="1" x14ac:dyDescent="0.2">
      <c r="B32" s="1011"/>
      <c r="C32" s="835" t="s">
        <v>401</v>
      </c>
      <c r="D32" s="1012"/>
      <c r="E32" s="857"/>
      <c r="F32" s="837"/>
      <c r="G32" s="822"/>
      <c r="H32" s="822"/>
      <c r="I32" s="822"/>
      <c r="J32" s="822"/>
      <c r="K32" s="822"/>
      <c r="L32" s="822"/>
      <c r="M32" s="822"/>
      <c r="N32" s="822"/>
      <c r="O32" s="822"/>
      <c r="P32" s="822"/>
      <c r="Q32" s="822"/>
      <c r="R32" s="822"/>
      <c r="S32" s="822"/>
      <c r="T32" s="822"/>
      <c r="U32" s="822"/>
      <c r="V32" s="822"/>
      <c r="W32" s="822"/>
      <c r="X32" s="822"/>
      <c r="Y32" s="822"/>
      <c r="Z32" s="822"/>
      <c r="AA32" s="822"/>
      <c r="AB32" s="822"/>
      <c r="AC32" s="822"/>
      <c r="AD32" s="822"/>
      <c r="AE32" s="822"/>
      <c r="AF32" s="822"/>
      <c r="AG32" s="822"/>
      <c r="AH32" s="822"/>
      <c r="AI32" s="822"/>
      <c r="AJ32" s="823"/>
    </row>
    <row r="33" spans="2:37" ht="30" customHeight="1" x14ac:dyDescent="0.2">
      <c r="B33" s="1011"/>
      <c r="C33" s="835" t="s">
        <v>402</v>
      </c>
      <c r="D33" s="1012"/>
      <c r="E33" s="857"/>
      <c r="F33" s="837"/>
      <c r="G33" s="822"/>
      <c r="H33" s="822"/>
      <c r="I33" s="822"/>
      <c r="J33" s="822"/>
      <c r="K33" s="822"/>
      <c r="L33" s="822"/>
      <c r="M33" s="822"/>
      <c r="N33" s="822"/>
      <c r="O33" s="822"/>
      <c r="P33" s="822"/>
      <c r="Q33" s="822"/>
      <c r="R33" s="822"/>
      <c r="S33" s="822"/>
      <c r="T33" s="822"/>
      <c r="U33" s="822"/>
      <c r="V33" s="822"/>
      <c r="W33" s="822"/>
      <c r="X33" s="822"/>
      <c r="Y33" s="822"/>
      <c r="Z33" s="822"/>
      <c r="AA33" s="822"/>
      <c r="AB33" s="822"/>
      <c r="AC33" s="822"/>
      <c r="AD33" s="822"/>
      <c r="AE33" s="822"/>
      <c r="AF33" s="822"/>
      <c r="AG33" s="822"/>
      <c r="AH33" s="822"/>
      <c r="AI33" s="822"/>
      <c r="AJ33" s="823"/>
    </row>
    <row r="34" spans="2:37" ht="30" customHeight="1" x14ac:dyDescent="0.2">
      <c r="B34" s="1011"/>
      <c r="C34" s="835" t="s">
        <v>288</v>
      </c>
      <c r="D34" s="1012"/>
      <c r="E34" s="857"/>
      <c r="F34" s="837">
        <f>COUNTIF(G28:G34,"&lt;&gt;=0")</f>
        <v>7</v>
      </c>
      <c r="G34" s="822"/>
      <c r="H34" s="822"/>
      <c r="I34" s="822"/>
      <c r="J34" s="822"/>
      <c r="K34" s="822"/>
      <c r="L34" s="822"/>
      <c r="M34" s="822"/>
      <c r="N34" s="822"/>
      <c r="O34" s="822"/>
      <c r="P34" s="822"/>
      <c r="Q34" s="822"/>
      <c r="R34" s="822"/>
      <c r="S34" s="822"/>
      <c r="T34" s="822"/>
      <c r="U34" s="822"/>
      <c r="V34" s="822"/>
      <c r="W34" s="822"/>
      <c r="X34" s="822"/>
      <c r="Y34" s="822"/>
      <c r="Z34" s="822"/>
      <c r="AA34" s="822"/>
      <c r="AB34" s="822"/>
      <c r="AC34" s="822"/>
      <c r="AD34" s="822"/>
      <c r="AE34" s="822"/>
      <c r="AF34" s="822"/>
      <c r="AG34" s="822"/>
      <c r="AH34" s="822"/>
      <c r="AI34" s="822"/>
      <c r="AJ34" s="823"/>
    </row>
    <row r="35" spans="2:37" ht="81.75" hidden="1" customHeight="1" x14ac:dyDescent="0.2">
      <c r="B35" s="1011"/>
      <c r="C35" s="716"/>
      <c r="D35" s="856" t="s">
        <v>127</v>
      </c>
      <c r="E35" s="850"/>
      <c r="F35" s="837"/>
      <c r="G35" s="853" t="str">
        <f>IF(COUNTBLANK(G28:G34)=$E$28,"",COUNTIF(G28:G34,"s")/$F$34)</f>
        <v/>
      </c>
      <c r="H35" s="853" t="str">
        <f t="shared" ref="H35:AJ35" si="6">IF(COUNTBLANK(H28:H34)=$E$28,"",COUNTIF(H28:H34,"s")/$F$34)</f>
        <v/>
      </c>
      <c r="I35" s="853" t="str">
        <f t="shared" si="6"/>
        <v/>
      </c>
      <c r="J35" s="853" t="str">
        <f t="shared" si="6"/>
        <v/>
      </c>
      <c r="K35" s="853" t="str">
        <f t="shared" si="6"/>
        <v/>
      </c>
      <c r="L35" s="853" t="str">
        <f t="shared" si="6"/>
        <v/>
      </c>
      <c r="M35" s="853" t="str">
        <f t="shared" si="6"/>
        <v/>
      </c>
      <c r="N35" s="853" t="str">
        <f t="shared" si="6"/>
        <v/>
      </c>
      <c r="O35" s="853" t="str">
        <f t="shared" si="6"/>
        <v/>
      </c>
      <c r="P35" s="853" t="str">
        <f t="shared" si="6"/>
        <v/>
      </c>
      <c r="Q35" s="853" t="str">
        <f t="shared" si="6"/>
        <v/>
      </c>
      <c r="R35" s="853" t="str">
        <f t="shared" si="6"/>
        <v/>
      </c>
      <c r="S35" s="853" t="str">
        <f t="shared" si="6"/>
        <v/>
      </c>
      <c r="T35" s="853" t="str">
        <f t="shared" si="6"/>
        <v/>
      </c>
      <c r="U35" s="853" t="str">
        <f t="shared" si="6"/>
        <v/>
      </c>
      <c r="V35" s="853" t="str">
        <f t="shared" si="6"/>
        <v/>
      </c>
      <c r="W35" s="853" t="str">
        <f t="shared" si="6"/>
        <v/>
      </c>
      <c r="X35" s="853" t="str">
        <f t="shared" si="6"/>
        <v/>
      </c>
      <c r="Y35" s="853" t="str">
        <f t="shared" si="6"/>
        <v/>
      </c>
      <c r="Z35" s="853" t="str">
        <f t="shared" si="6"/>
        <v/>
      </c>
      <c r="AA35" s="853" t="str">
        <f t="shared" si="6"/>
        <v/>
      </c>
      <c r="AB35" s="853" t="str">
        <f t="shared" si="6"/>
        <v/>
      </c>
      <c r="AC35" s="853" t="str">
        <f t="shared" si="6"/>
        <v/>
      </c>
      <c r="AD35" s="853" t="str">
        <f t="shared" si="6"/>
        <v/>
      </c>
      <c r="AE35" s="853" t="str">
        <f t="shared" si="6"/>
        <v/>
      </c>
      <c r="AF35" s="853" t="str">
        <f t="shared" si="6"/>
        <v/>
      </c>
      <c r="AG35" s="853" t="str">
        <f t="shared" si="6"/>
        <v/>
      </c>
      <c r="AH35" s="853" t="str">
        <f t="shared" si="6"/>
        <v/>
      </c>
      <c r="AI35" s="853" t="str">
        <f t="shared" si="6"/>
        <v/>
      </c>
      <c r="AJ35" s="854" t="str">
        <f t="shared" si="6"/>
        <v/>
      </c>
    </row>
    <row r="36" spans="2:37" ht="61.5" hidden="1" customHeight="1" x14ac:dyDescent="0.2">
      <c r="B36" s="1011"/>
      <c r="C36" s="716"/>
      <c r="D36" s="856" t="s">
        <v>298</v>
      </c>
      <c r="E36" s="850"/>
      <c r="F36" s="837"/>
      <c r="G36" s="853" t="str">
        <f>IF(COUNTBLANK(G28:G34)=$E$28,"",COUNTIF(G28:G34,"s")/$F$34)</f>
        <v/>
      </c>
      <c r="H36" s="853" t="str">
        <f t="shared" ref="H36:AJ36" si="7">IF(COUNTBLANK(H28:H34)=$E$28,"",COUNTIF(H28:H34,"s")/$F$34)</f>
        <v/>
      </c>
      <c r="I36" s="853" t="str">
        <f t="shared" si="7"/>
        <v/>
      </c>
      <c r="J36" s="853" t="str">
        <f t="shared" si="7"/>
        <v/>
      </c>
      <c r="K36" s="853" t="str">
        <f t="shared" si="7"/>
        <v/>
      </c>
      <c r="L36" s="853" t="str">
        <f t="shared" si="7"/>
        <v/>
      </c>
      <c r="M36" s="853" t="str">
        <f t="shared" si="7"/>
        <v/>
      </c>
      <c r="N36" s="853" t="str">
        <f t="shared" si="7"/>
        <v/>
      </c>
      <c r="O36" s="853" t="str">
        <f t="shared" si="7"/>
        <v/>
      </c>
      <c r="P36" s="853" t="str">
        <f t="shared" si="7"/>
        <v/>
      </c>
      <c r="Q36" s="853" t="str">
        <f t="shared" si="7"/>
        <v/>
      </c>
      <c r="R36" s="853" t="str">
        <f t="shared" si="7"/>
        <v/>
      </c>
      <c r="S36" s="853" t="str">
        <f t="shared" si="7"/>
        <v/>
      </c>
      <c r="T36" s="853" t="str">
        <f t="shared" si="7"/>
        <v/>
      </c>
      <c r="U36" s="853" t="str">
        <f t="shared" si="7"/>
        <v/>
      </c>
      <c r="V36" s="853" t="str">
        <f t="shared" si="7"/>
        <v/>
      </c>
      <c r="W36" s="853" t="str">
        <f t="shared" si="7"/>
        <v/>
      </c>
      <c r="X36" s="853" t="str">
        <f t="shared" si="7"/>
        <v/>
      </c>
      <c r="Y36" s="853" t="str">
        <f t="shared" si="7"/>
        <v/>
      </c>
      <c r="Z36" s="853" t="str">
        <f t="shared" si="7"/>
        <v/>
      </c>
      <c r="AA36" s="853" t="str">
        <f t="shared" si="7"/>
        <v/>
      </c>
      <c r="AB36" s="853" t="str">
        <f t="shared" si="7"/>
        <v/>
      </c>
      <c r="AC36" s="853" t="str">
        <f t="shared" si="7"/>
        <v/>
      </c>
      <c r="AD36" s="853" t="str">
        <f t="shared" si="7"/>
        <v/>
      </c>
      <c r="AE36" s="853" t="str">
        <f t="shared" si="7"/>
        <v/>
      </c>
      <c r="AF36" s="853" t="str">
        <f t="shared" si="7"/>
        <v/>
      </c>
      <c r="AG36" s="853" t="str">
        <f t="shared" si="7"/>
        <v/>
      </c>
      <c r="AH36" s="853" t="str">
        <f t="shared" si="7"/>
        <v/>
      </c>
      <c r="AI36" s="853" t="str">
        <f t="shared" si="7"/>
        <v/>
      </c>
      <c r="AJ36" s="854" t="str">
        <f t="shared" si="7"/>
        <v/>
      </c>
    </row>
    <row r="37" spans="2:37" ht="36.75" hidden="1" customHeight="1" x14ac:dyDescent="0.2">
      <c r="B37" s="1011"/>
      <c r="C37" s="716"/>
      <c r="D37" s="856" t="s">
        <v>297</v>
      </c>
      <c r="E37" s="850"/>
      <c r="F37" s="837"/>
      <c r="G37" s="853" t="str">
        <f>IF(COUNTBLANK(G28:G34)=$E$28,"",COUNTIF(G28:G34,"s")/$F$34)</f>
        <v/>
      </c>
      <c r="H37" s="853" t="str">
        <f t="shared" ref="H37:AJ37" si="8">IF(COUNTBLANK(H28:H34)=$E$28,"",COUNTIF(H28:H34,"s")/$F$34)</f>
        <v/>
      </c>
      <c r="I37" s="853" t="str">
        <f t="shared" si="8"/>
        <v/>
      </c>
      <c r="J37" s="853" t="str">
        <f t="shared" si="8"/>
        <v/>
      </c>
      <c r="K37" s="853" t="str">
        <f t="shared" si="8"/>
        <v/>
      </c>
      <c r="L37" s="853" t="str">
        <f t="shared" si="8"/>
        <v/>
      </c>
      <c r="M37" s="853" t="str">
        <f t="shared" si="8"/>
        <v/>
      </c>
      <c r="N37" s="853" t="str">
        <f t="shared" si="8"/>
        <v/>
      </c>
      <c r="O37" s="853" t="str">
        <f t="shared" si="8"/>
        <v/>
      </c>
      <c r="P37" s="853" t="str">
        <f t="shared" si="8"/>
        <v/>
      </c>
      <c r="Q37" s="853" t="str">
        <f t="shared" si="8"/>
        <v/>
      </c>
      <c r="R37" s="853" t="str">
        <f t="shared" si="8"/>
        <v/>
      </c>
      <c r="S37" s="853" t="str">
        <f t="shared" si="8"/>
        <v/>
      </c>
      <c r="T37" s="853" t="str">
        <f t="shared" si="8"/>
        <v/>
      </c>
      <c r="U37" s="853" t="str">
        <f t="shared" si="8"/>
        <v/>
      </c>
      <c r="V37" s="853" t="str">
        <f t="shared" si="8"/>
        <v/>
      </c>
      <c r="W37" s="853" t="str">
        <f t="shared" si="8"/>
        <v/>
      </c>
      <c r="X37" s="853" t="str">
        <f t="shared" si="8"/>
        <v/>
      </c>
      <c r="Y37" s="853" t="str">
        <f t="shared" si="8"/>
        <v/>
      </c>
      <c r="Z37" s="853" t="str">
        <f t="shared" si="8"/>
        <v/>
      </c>
      <c r="AA37" s="853" t="str">
        <f t="shared" si="8"/>
        <v/>
      </c>
      <c r="AB37" s="853" t="str">
        <f t="shared" si="8"/>
        <v/>
      </c>
      <c r="AC37" s="853" t="str">
        <f t="shared" si="8"/>
        <v/>
      </c>
      <c r="AD37" s="853" t="str">
        <f t="shared" si="8"/>
        <v/>
      </c>
      <c r="AE37" s="853" t="str">
        <f t="shared" si="8"/>
        <v/>
      </c>
      <c r="AF37" s="853" t="str">
        <f t="shared" si="8"/>
        <v/>
      </c>
      <c r="AG37" s="853" t="str">
        <f t="shared" si="8"/>
        <v/>
      </c>
      <c r="AH37" s="853" t="str">
        <f t="shared" si="8"/>
        <v/>
      </c>
      <c r="AI37" s="853" t="str">
        <f t="shared" si="8"/>
        <v/>
      </c>
      <c r="AJ37" s="854" t="str">
        <f t="shared" si="8"/>
        <v/>
      </c>
    </row>
    <row r="38" spans="2:37" ht="36.75" hidden="1" customHeight="1" x14ac:dyDescent="0.2">
      <c r="B38" s="1011"/>
      <c r="C38" s="716"/>
      <c r="D38" s="856" t="s">
        <v>126</v>
      </c>
      <c r="E38" s="850"/>
      <c r="F38" s="837"/>
      <c r="G38" s="853" t="str">
        <f>IF(COUNTBLANK(G26:G26)=$E$26,"",COUNTIF(G26,"s")/$F$26)</f>
        <v/>
      </c>
      <c r="H38" s="853" t="str">
        <f t="shared" ref="H38:AJ38" si="9">IF(COUNTBLANK(H26:H26)=$E$26,"",COUNTIF(H26,"s")/$F$26)</f>
        <v/>
      </c>
      <c r="I38" s="853" t="str">
        <f t="shared" si="9"/>
        <v/>
      </c>
      <c r="J38" s="853" t="str">
        <f t="shared" si="9"/>
        <v/>
      </c>
      <c r="K38" s="853" t="str">
        <f t="shared" si="9"/>
        <v/>
      </c>
      <c r="L38" s="853" t="str">
        <f t="shared" si="9"/>
        <v/>
      </c>
      <c r="M38" s="853" t="str">
        <f t="shared" si="9"/>
        <v/>
      </c>
      <c r="N38" s="853" t="str">
        <f t="shared" si="9"/>
        <v/>
      </c>
      <c r="O38" s="853" t="str">
        <f t="shared" si="9"/>
        <v/>
      </c>
      <c r="P38" s="853" t="str">
        <f t="shared" si="9"/>
        <v/>
      </c>
      <c r="Q38" s="853" t="str">
        <f t="shared" si="9"/>
        <v/>
      </c>
      <c r="R38" s="853" t="str">
        <f t="shared" si="9"/>
        <v/>
      </c>
      <c r="S38" s="853" t="str">
        <f t="shared" si="9"/>
        <v/>
      </c>
      <c r="T38" s="853" t="str">
        <f t="shared" si="9"/>
        <v/>
      </c>
      <c r="U38" s="853" t="str">
        <f t="shared" si="9"/>
        <v/>
      </c>
      <c r="V38" s="853" t="str">
        <f t="shared" si="9"/>
        <v/>
      </c>
      <c r="W38" s="853" t="str">
        <f t="shared" si="9"/>
        <v/>
      </c>
      <c r="X38" s="853" t="str">
        <f t="shared" si="9"/>
        <v/>
      </c>
      <c r="Y38" s="853" t="str">
        <f t="shared" si="9"/>
        <v/>
      </c>
      <c r="Z38" s="853" t="str">
        <f t="shared" si="9"/>
        <v/>
      </c>
      <c r="AA38" s="853" t="str">
        <f t="shared" si="9"/>
        <v/>
      </c>
      <c r="AB38" s="853" t="str">
        <f t="shared" si="9"/>
        <v/>
      </c>
      <c r="AC38" s="853" t="str">
        <f t="shared" si="9"/>
        <v/>
      </c>
      <c r="AD38" s="853" t="str">
        <f t="shared" si="9"/>
        <v/>
      </c>
      <c r="AE38" s="853" t="str">
        <f t="shared" si="9"/>
        <v/>
      </c>
      <c r="AF38" s="853" t="str">
        <f t="shared" si="9"/>
        <v/>
      </c>
      <c r="AG38" s="853" t="str">
        <f t="shared" si="9"/>
        <v/>
      </c>
      <c r="AH38" s="853" t="str">
        <f t="shared" si="9"/>
        <v/>
      </c>
      <c r="AI38" s="853" t="str">
        <f t="shared" si="9"/>
        <v/>
      </c>
      <c r="AJ38" s="854" t="str">
        <f t="shared" si="9"/>
        <v/>
      </c>
    </row>
    <row r="39" spans="2:37" ht="20.25" hidden="1" customHeight="1" x14ac:dyDescent="0.2">
      <c r="B39" s="1011"/>
      <c r="C39" s="716"/>
      <c r="D39" s="716" t="s">
        <v>293</v>
      </c>
      <c r="E39" s="121"/>
      <c r="F39" s="837">
        <f>COUNTIF(G35:G39,"&lt;&gt;=0")</f>
        <v>5</v>
      </c>
      <c r="G39" s="853" t="str">
        <f>IF(COUNTBLANK(G27:G27)=$E$27,"",COUNTIF(G27,"s")/$F$27)</f>
        <v/>
      </c>
      <c r="H39" s="853" t="str">
        <f t="shared" ref="H39:AJ39" si="10">IF(COUNTBLANK(H27:H27)=$E$27,"",COUNTIF(H27,"s")/$F$27)</f>
        <v/>
      </c>
      <c r="I39" s="853" t="str">
        <f t="shared" si="10"/>
        <v/>
      </c>
      <c r="J39" s="853" t="str">
        <f t="shared" si="10"/>
        <v/>
      </c>
      <c r="K39" s="853" t="str">
        <f t="shared" si="10"/>
        <v/>
      </c>
      <c r="L39" s="853" t="str">
        <f t="shared" si="10"/>
        <v/>
      </c>
      <c r="M39" s="853" t="str">
        <f t="shared" si="10"/>
        <v/>
      </c>
      <c r="N39" s="853" t="str">
        <f t="shared" si="10"/>
        <v/>
      </c>
      <c r="O39" s="853" t="str">
        <f t="shared" si="10"/>
        <v/>
      </c>
      <c r="P39" s="853" t="str">
        <f t="shared" si="10"/>
        <v/>
      </c>
      <c r="Q39" s="853" t="str">
        <f t="shared" si="10"/>
        <v/>
      </c>
      <c r="R39" s="853" t="str">
        <f t="shared" si="10"/>
        <v/>
      </c>
      <c r="S39" s="853" t="str">
        <f t="shared" si="10"/>
        <v/>
      </c>
      <c r="T39" s="853" t="str">
        <f t="shared" si="10"/>
        <v/>
      </c>
      <c r="U39" s="853" t="str">
        <f t="shared" si="10"/>
        <v/>
      </c>
      <c r="V39" s="853" t="str">
        <f t="shared" si="10"/>
        <v/>
      </c>
      <c r="W39" s="853" t="str">
        <f t="shared" si="10"/>
        <v/>
      </c>
      <c r="X39" s="853" t="str">
        <f t="shared" si="10"/>
        <v/>
      </c>
      <c r="Y39" s="853" t="str">
        <f t="shared" si="10"/>
        <v/>
      </c>
      <c r="Z39" s="853" t="str">
        <f t="shared" si="10"/>
        <v/>
      </c>
      <c r="AA39" s="853" t="str">
        <f t="shared" si="10"/>
        <v/>
      </c>
      <c r="AB39" s="853" t="str">
        <f t="shared" si="10"/>
        <v/>
      </c>
      <c r="AC39" s="853" t="str">
        <f t="shared" si="10"/>
        <v/>
      </c>
      <c r="AD39" s="853" t="str">
        <f t="shared" si="10"/>
        <v/>
      </c>
      <c r="AE39" s="853" t="str">
        <f t="shared" si="10"/>
        <v/>
      </c>
      <c r="AF39" s="853" t="str">
        <f t="shared" si="10"/>
        <v/>
      </c>
      <c r="AG39" s="853" t="str">
        <f t="shared" si="10"/>
        <v/>
      </c>
      <c r="AH39" s="853" t="str">
        <f t="shared" si="10"/>
        <v/>
      </c>
      <c r="AI39" s="853" t="str">
        <f t="shared" si="10"/>
        <v/>
      </c>
      <c r="AJ39" s="854" t="str">
        <f t="shared" si="10"/>
        <v/>
      </c>
    </row>
    <row r="40" spans="2:37" ht="24.95" customHeight="1" x14ac:dyDescent="0.2">
      <c r="B40" s="1011"/>
      <c r="C40" s="1006" t="s">
        <v>125</v>
      </c>
      <c r="D40" s="1006"/>
      <c r="E40" s="1006"/>
      <c r="F40" s="1006"/>
      <c r="G40" s="859" t="str">
        <f>IF(COUNTBLANK(G35:G39)=$F$39,"",AVERAGE(G35:G39))</f>
        <v/>
      </c>
      <c r="H40" s="859" t="str">
        <f t="shared" ref="H40:AJ40" si="11">IF(COUNTBLANK(H35:H39)=$F$39,"",AVERAGE(H35:H39))</f>
        <v/>
      </c>
      <c r="I40" s="859" t="str">
        <f t="shared" si="11"/>
        <v/>
      </c>
      <c r="J40" s="859" t="str">
        <f t="shared" si="11"/>
        <v/>
      </c>
      <c r="K40" s="859" t="str">
        <f t="shared" si="11"/>
        <v/>
      </c>
      <c r="L40" s="859" t="str">
        <f t="shared" si="11"/>
        <v/>
      </c>
      <c r="M40" s="859" t="str">
        <f t="shared" si="11"/>
        <v/>
      </c>
      <c r="N40" s="859" t="str">
        <f t="shared" si="11"/>
        <v/>
      </c>
      <c r="O40" s="859" t="str">
        <f t="shared" si="11"/>
        <v/>
      </c>
      <c r="P40" s="859" t="str">
        <f t="shared" si="11"/>
        <v/>
      </c>
      <c r="Q40" s="859" t="str">
        <f t="shared" si="11"/>
        <v/>
      </c>
      <c r="R40" s="859" t="str">
        <f t="shared" si="11"/>
        <v/>
      </c>
      <c r="S40" s="859" t="str">
        <f t="shared" si="11"/>
        <v/>
      </c>
      <c r="T40" s="859" t="str">
        <f t="shared" si="11"/>
        <v/>
      </c>
      <c r="U40" s="859" t="str">
        <f t="shared" si="11"/>
        <v/>
      </c>
      <c r="V40" s="859" t="str">
        <f t="shared" si="11"/>
        <v/>
      </c>
      <c r="W40" s="859" t="str">
        <f t="shared" si="11"/>
        <v/>
      </c>
      <c r="X40" s="859" t="str">
        <f t="shared" si="11"/>
        <v/>
      </c>
      <c r="Y40" s="859" t="str">
        <f t="shared" si="11"/>
        <v/>
      </c>
      <c r="Z40" s="859" t="str">
        <f t="shared" si="11"/>
        <v/>
      </c>
      <c r="AA40" s="859" t="str">
        <f t="shared" si="11"/>
        <v/>
      </c>
      <c r="AB40" s="859" t="str">
        <f t="shared" si="11"/>
        <v/>
      </c>
      <c r="AC40" s="859" t="str">
        <f t="shared" si="11"/>
        <v/>
      </c>
      <c r="AD40" s="859" t="str">
        <f t="shared" si="11"/>
        <v/>
      </c>
      <c r="AE40" s="859" t="str">
        <f t="shared" si="11"/>
        <v/>
      </c>
      <c r="AF40" s="859" t="str">
        <f t="shared" si="11"/>
        <v/>
      </c>
      <c r="AG40" s="859" t="str">
        <f t="shared" si="11"/>
        <v/>
      </c>
      <c r="AH40" s="859" t="str">
        <f t="shared" si="11"/>
        <v/>
      </c>
      <c r="AI40" s="859" t="str">
        <f t="shared" si="11"/>
        <v/>
      </c>
      <c r="AJ40" s="860" t="str">
        <f t="shared" si="11"/>
        <v/>
      </c>
      <c r="AK40" s="62"/>
    </row>
    <row r="41" spans="2:37" ht="30" customHeight="1" x14ac:dyDescent="0.2">
      <c r="B41" s="1013" t="s">
        <v>4</v>
      </c>
      <c r="C41" s="835" t="s">
        <v>294</v>
      </c>
      <c r="D41" s="1014" t="s">
        <v>302</v>
      </c>
      <c r="E41" s="850">
        <f>COUNTIF(G41:G47,"&lt;&gt;=0")</f>
        <v>7</v>
      </c>
      <c r="F41" s="856">
        <f>COUNTIF(G41:G47,"&lt;&gt;=0")</f>
        <v>7</v>
      </c>
      <c r="G41" s="822"/>
      <c r="H41" s="822"/>
      <c r="I41" s="822"/>
      <c r="J41" s="822"/>
      <c r="K41" s="822"/>
      <c r="L41" s="822"/>
      <c r="M41" s="822"/>
      <c r="N41" s="822"/>
      <c r="O41" s="822"/>
      <c r="P41" s="822"/>
      <c r="Q41" s="822"/>
      <c r="R41" s="822"/>
      <c r="S41" s="822"/>
      <c r="T41" s="822"/>
      <c r="U41" s="822"/>
      <c r="V41" s="822"/>
      <c r="W41" s="822"/>
      <c r="X41" s="822"/>
      <c r="Y41" s="822"/>
      <c r="Z41" s="822"/>
      <c r="AA41" s="822"/>
      <c r="AB41" s="822"/>
      <c r="AC41" s="822"/>
      <c r="AD41" s="822"/>
      <c r="AE41" s="822"/>
      <c r="AF41" s="822"/>
      <c r="AG41" s="822"/>
      <c r="AH41" s="822"/>
      <c r="AI41" s="822"/>
      <c r="AJ41" s="823"/>
    </row>
    <row r="42" spans="2:37" ht="30" customHeight="1" x14ac:dyDescent="0.2">
      <c r="B42" s="1013"/>
      <c r="C42" s="835" t="s">
        <v>403</v>
      </c>
      <c r="D42" s="1015"/>
      <c r="E42" s="850"/>
      <c r="F42" s="856"/>
      <c r="G42" s="822"/>
      <c r="H42" s="822"/>
      <c r="I42" s="822"/>
      <c r="J42" s="822"/>
      <c r="K42" s="822"/>
      <c r="L42" s="822"/>
      <c r="M42" s="822"/>
      <c r="N42" s="822"/>
      <c r="O42" s="822"/>
      <c r="P42" s="822"/>
      <c r="Q42" s="822"/>
      <c r="R42" s="822"/>
      <c r="S42" s="822"/>
      <c r="T42" s="822"/>
      <c r="U42" s="822"/>
      <c r="V42" s="822"/>
      <c r="W42" s="822"/>
      <c r="X42" s="822"/>
      <c r="Y42" s="822"/>
      <c r="Z42" s="822"/>
      <c r="AA42" s="822"/>
      <c r="AB42" s="822"/>
      <c r="AC42" s="822"/>
      <c r="AD42" s="822"/>
      <c r="AE42" s="822"/>
      <c r="AF42" s="822"/>
      <c r="AG42" s="822"/>
      <c r="AH42" s="822"/>
      <c r="AI42" s="822"/>
      <c r="AJ42" s="823"/>
    </row>
    <row r="43" spans="2:37" ht="30" customHeight="1" x14ac:dyDescent="0.2">
      <c r="B43" s="1013"/>
      <c r="C43" s="835" t="s">
        <v>295</v>
      </c>
      <c r="D43" s="1015"/>
      <c r="E43" s="121"/>
      <c r="F43" s="856"/>
      <c r="G43" s="822"/>
      <c r="H43" s="822"/>
      <c r="I43" s="822"/>
      <c r="J43" s="822"/>
      <c r="K43" s="822"/>
      <c r="L43" s="822"/>
      <c r="M43" s="822"/>
      <c r="N43" s="822"/>
      <c r="O43" s="822"/>
      <c r="P43" s="822"/>
      <c r="Q43" s="822"/>
      <c r="R43" s="822"/>
      <c r="S43" s="822"/>
      <c r="T43" s="822"/>
      <c r="U43" s="822"/>
      <c r="V43" s="822"/>
      <c r="W43" s="822"/>
      <c r="X43" s="822"/>
      <c r="Y43" s="822"/>
      <c r="Z43" s="822"/>
      <c r="AA43" s="822"/>
      <c r="AB43" s="822"/>
      <c r="AC43" s="822"/>
      <c r="AD43" s="822"/>
      <c r="AE43" s="822"/>
      <c r="AF43" s="822"/>
      <c r="AG43" s="822"/>
      <c r="AH43" s="822"/>
      <c r="AI43" s="822"/>
      <c r="AJ43" s="823"/>
    </row>
    <row r="44" spans="2:37" ht="30" customHeight="1" x14ac:dyDescent="0.2">
      <c r="B44" s="1013"/>
      <c r="C44" s="835" t="s">
        <v>404</v>
      </c>
      <c r="D44" s="1015"/>
      <c r="E44" s="121"/>
      <c r="F44" s="856"/>
      <c r="G44" s="822"/>
      <c r="H44" s="822"/>
      <c r="I44" s="822"/>
      <c r="J44" s="822"/>
      <c r="K44" s="822"/>
      <c r="L44" s="822"/>
      <c r="M44" s="822"/>
      <c r="N44" s="822"/>
      <c r="O44" s="822"/>
      <c r="P44" s="822"/>
      <c r="Q44" s="822"/>
      <c r="R44" s="822"/>
      <c r="S44" s="822"/>
      <c r="T44" s="822"/>
      <c r="U44" s="822"/>
      <c r="V44" s="822"/>
      <c r="W44" s="822"/>
      <c r="X44" s="822"/>
      <c r="Y44" s="822"/>
      <c r="Z44" s="822"/>
      <c r="AA44" s="822"/>
      <c r="AB44" s="822"/>
      <c r="AC44" s="822"/>
      <c r="AD44" s="822"/>
      <c r="AE44" s="822"/>
      <c r="AF44" s="822"/>
      <c r="AG44" s="822"/>
      <c r="AH44" s="822"/>
      <c r="AI44" s="822"/>
      <c r="AJ44" s="823"/>
    </row>
    <row r="45" spans="2:37" ht="30" customHeight="1" x14ac:dyDescent="0.2">
      <c r="B45" s="1013"/>
      <c r="C45" s="835" t="s">
        <v>405</v>
      </c>
      <c r="D45" s="1015"/>
      <c r="E45" s="121"/>
      <c r="F45" s="856"/>
      <c r="G45" s="822"/>
      <c r="H45" s="822"/>
      <c r="I45" s="822"/>
      <c r="J45" s="822"/>
      <c r="K45" s="822"/>
      <c r="L45" s="822"/>
      <c r="M45" s="822"/>
      <c r="N45" s="822"/>
      <c r="O45" s="822"/>
      <c r="P45" s="822"/>
      <c r="Q45" s="822"/>
      <c r="R45" s="822"/>
      <c r="S45" s="822"/>
      <c r="T45" s="822"/>
      <c r="U45" s="822"/>
      <c r="V45" s="822"/>
      <c r="W45" s="822"/>
      <c r="X45" s="822"/>
      <c r="Y45" s="822"/>
      <c r="Z45" s="822"/>
      <c r="AA45" s="822"/>
      <c r="AB45" s="822"/>
      <c r="AC45" s="822"/>
      <c r="AD45" s="822"/>
      <c r="AE45" s="822"/>
      <c r="AF45" s="822"/>
      <c r="AG45" s="822"/>
      <c r="AH45" s="822"/>
      <c r="AI45" s="822"/>
      <c r="AJ45" s="823"/>
    </row>
    <row r="46" spans="2:37" ht="30" customHeight="1" x14ac:dyDescent="0.2">
      <c r="B46" s="1013"/>
      <c r="C46" s="835" t="s">
        <v>406</v>
      </c>
      <c r="D46" s="1015"/>
      <c r="E46" s="121"/>
      <c r="F46" s="856"/>
      <c r="G46" s="822"/>
      <c r="H46" s="822"/>
      <c r="I46" s="822"/>
      <c r="J46" s="822"/>
      <c r="K46" s="822"/>
      <c r="L46" s="822"/>
      <c r="M46" s="822"/>
      <c r="N46" s="822"/>
      <c r="O46" s="822"/>
      <c r="P46" s="822"/>
      <c r="Q46" s="822"/>
      <c r="R46" s="822"/>
      <c r="S46" s="822"/>
      <c r="T46" s="822"/>
      <c r="U46" s="822"/>
      <c r="V46" s="822"/>
      <c r="W46" s="822"/>
      <c r="X46" s="822"/>
      <c r="Y46" s="822"/>
      <c r="Z46" s="822"/>
      <c r="AA46" s="822"/>
      <c r="AB46" s="822"/>
      <c r="AC46" s="822"/>
      <c r="AD46" s="822"/>
      <c r="AE46" s="822"/>
      <c r="AF46" s="822"/>
      <c r="AG46" s="822"/>
      <c r="AH46" s="822"/>
      <c r="AI46" s="822"/>
      <c r="AJ46" s="823"/>
    </row>
    <row r="47" spans="2:37" ht="30" customHeight="1" x14ac:dyDescent="0.2">
      <c r="B47" s="1013"/>
      <c r="C47" s="835" t="s">
        <v>407</v>
      </c>
      <c r="D47" s="1016"/>
      <c r="E47" s="121"/>
      <c r="F47" s="856"/>
      <c r="G47" s="822"/>
      <c r="H47" s="822"/>
      <c r="I47" s="822"/>
      <c r="J47" s="822"/>
      <c r="K47" s="822"/>
      <c r="L47" s="822"/>
      <c r="M47" s="822"/>
      <c r="N47" s="822"/>
      <c r="O47" s="822"/>
      <c r="P47" s="822"/>
      <c r="Q47" s="822"/>
      <c r="R47" s="822"/>
      <c r="S47" s="822"/>
      <c r="T47" s="822"/>
      <c r="U47" s="822"/>
      <c r="V47" s="822"/>
      <c r="W47" s="822"/>
      <c r="X47" s="822"/>
      <c r="Y47" s="822"/>
      <c r="Z47" s="822"/>
      <c r="AA47" s="822"/>
      <c r="AB47" s="822"/>
      <c r="AC47" s="822"/>
      <c r="AD47" s="822"/>
      <c r="AE47" s="822"/>
      <c r="AF47" s="822"/>
      <c r="AG47" s="822"/>
      <c r="AH47" s="822"/>
      <c r="AI47" s="822"/>
      <c r="AJ47" s="823"/>
    </row>
    <row r="48" spans="2:37" ht="30" customHeight="1" x14ac:dyDescent="0.2">
      <c r="B48" s="1013"/>
      <c r="C48" s="835" t="s">
        <v>381</v>
      </c>
      <c r="D48" s="716" t="s">
        <v>303</v>
      </c>
      <c r="E48" s="850">
        <f>COUNTIF(G48:G48,"&lt;&gt;=0")</f>
        <v>1</v>
      </c>
      <c r="F48" s="837">
        <f>COUNTIF(G48,"&lt;&gt;=0")</f>
        <v>1</v>
      </c>
      <c r="G48" s="822"/>
      <c r="H48" s="822"/>
      <c r="I48" s="822"/>
      <c r="J48" s="822"/>
      <c r="K48" s="822"/>
      <c r="L48" s="822"/>
      <c r="M48" s="822"/>
      <c r="N48" s="822"/>
      <c r="O48" s="822"/>
      <c r="P48" s="822"/>
      <c r="Q48" s="822"/>
      <c r="R48" s="822"/>
      <c r="S48" s="822"/>
      <c r="T48" s="822"/>
      <c r="U48" s="822"/>
      <c r="V48" s="822"/>
      <c r="W48" s="822"/>
      <c r="X48" s="822"/>
      <c r="Y48" s="822"/>
      <c r="Z48" s="822"/>
      <c r="AA48" s="822"/>
      <c r="AB48" s="822"/>
      <c r="AC48" s="822"/>
      <c r="AD48" s="822"/>
      <c r="AE48" s="822"/>
      <c r="AF48" s="822"/>
      <c r="AG48" s="822"/>
      <c r="AH48" s="822"/>
      <c r="AI48" s="822"/>
      <c r="AJ48" s="823"/>
    </row>
    <row r="49" spans="2:37" ht="30" customHeight="1" x14ac:dyDescent="0.2">
      <c r="B49" s="1013"/>
      <c r="C49" s="835" t="s">
        <v>296</v>
      </c>
      <c r="D49" s="861" t="s">
        <v>299</v>
      </c>
      <c r="E49" s="850">
        <f>COUNTIF(G49:G49,"&lt;&gt;=0")</f>
        <v>1</v>
      </c>
      <c r="F49" s="837">
        <f>COUNTIF(G49,"&lt;&gt;=0")</f>
        <v>1</v>
      </c>
      <c r="G49" s="822"/>
      <c r="H49" s="822"/>
      <c r="I49" s="822"/>
      <c r="J49" s="822"/>
      <c r="K49" s="822"/>
      <c r="L49" s="822"/>
      <c r="M49" s="822"/>
      <c r="N49" s="822"/>
      <c r="O49" s="822"/>
      <c r="P49" s="822"/>
      <c r="Q49" s="822"/>
      <c r="R49" s="822"/>
      <c r="S49" s="822"/>
      <c r="T49" s="822"/>
      <c r="U49" s="822"/>
      <c r="V49" s="822"/>
      <c r="W49" s="822"/>
      <c r="X49" s="822"/>
      <c r="Y49" s="822"/>
      <c r="Z49" s="822"/>
      <c r="AA49" s="822"/>
      <c r="AB49" s="822"/>
      <c r="AC49" s="822"/>
      <c r="AD49" s="822"/>
      <c r="AE49" s="822"/>
      <c r="AF49" s="822"/>
      <c r="AG49" s="822"/>
      <c r="AH49" s="822"/>
      <c r="AI49" s="822"/>
      <c r="AJ49" s="823"/>
    </row>
    <row r="50" spans="2:37" ht="38.1" hidden="1" customHeight="1" x14ac:dyDescent="0.2">
      <c r="B50" s="1013"/>
      <c r="C50" s="716"/>
      <c r="D50" s="861" t="s">
        <v>299</v>
      </c>
      <c r="E50" s="850"/>
      <c r="F50" s="837"/>
      <c r="G50" s="853" t="str">
        <f>IF(COUNTBLANK(G49:G49)=$E$49,"",COUNTIF(G49,"s")/$F$49)</f>
        <v/>
      </c>
      <c r="H50" s="853" t="str">
        <f t="shared" ref="H50:AJ50" si="12">IF(COUNTBLANK(H49:H49)=$E$49,"",COUNTIF(H49,"s")/$F$49)</f>
        <v/>
      </c>
      <c r="I50" s="853" t="str">
        <f t="shared" si="12"/>
        <v/>
      </c>
      <c r="J50" s="853" t="str">
        <f t="shared" si="12"/>
        <v/>
      </c>
      <c r="K50" s="853" t="str">
        <f t="shared" si="12"/>
        <v/>
      </c>
      <c r="L50" s="853" t="str">
        <f t="shared" si="12"/>
        <v/>
      </c>
      <c r="M50" s="853" t="str">
        <f t="shared" si="12"/>
        <v/>
      </c>
      <c r="N50" s="853" t="str">
        <f t="shared" si="12"/>
        <v/>
      </c>
      <c r="O50" s="853" t="str">
        <f t="shared" si="12"/>
        <v/>
      </c>
      <c r="P50" s="853" t="str">
        <f t="shared" si="12"/>
        <v/>
      </c>
      <c r="Q50" s="853" t="str">
        <f t="shared" si="12"/>
        <v/>
      </c>
      <c r="R50" s="853" t="str">
        <f t="shared" si="12"/>
        <v/>
      </c>
      <c r="S50" s="853" t="str">
        <f t="shared" si="12"/>
        <v/>
      </c>
      <c r="T50" s="853" t="str">
        <f t="shared" si="12"/>
        <v/>
      </c>
      <c r="U50" s="853" t="str">
        <f t="shared" si="12"/>
        <v/>
      </c>
      <c r="V50" s="853" t="str">
        <f t="shared" si="12"/>
        <v/>
      </c>
      <c r="W50" s="853" t="str">
        <f t="shared" si="12"/>
        <v/>
      </c>
      <c r="X50" s="853" t="str">
        <f t="shared" si="12"/>
        <v/>
      </c>
      <c r="Y50" s="853" t="str">
        <f t="shared" si="12"/>
        <v/>
      </c>
      <c r="Z50" s="853" t="str">
        <f t="shared" si="12"/>
        <v/>
      </c>
      <c r="AA50" s="853" t="str">
        <f t="shared" si="12"/>
        <v/>
      </c>
      <c r="AB50" s="853" t="str">
        <f t="shared" si="12"/>
        <v/>
      </c>
      <c r="AC50" s="853" t="str">
        <f t="shared" si="12"/>
        <v/>
      </c>
      <c r="AD50" s="853" t="str">
        <f t="shared" si="12"/>
        <v/>
      </c>
      <c r="AE50" s="853" t="str">
        <f t="shared" si="12"/>
        <v/>
      </c>
      <c r="AF50" s="853" t="str">
        <f t="shared" si="12"/>
        <v/>
      </c>
      <c r="AG50" s="853" t="str">
        <f t="shared" si="12"/>
        <v/>
      </c>
      <c r="AH50" s="853" t="str">
        <f t="shared" si="12"/>
        <v/>
      </c>
      <c r="AI50" s="853" t="str">
        <f t="shared" si="12"/>
        <v/>
      </c>
      <c r="AJ50" s="854" t="str">
        <f t="shared" si="12"/>
        <v/>
      </c>
    </row>
    <row r="51" spans="2:37" ht="38.1" hidden="1" customHeight="1" x14ac:dyDescent="0.2">
      <c r="B51" s="1013"/>
      <c r="C51" s="716"/>
      <c r="D51" s="861" t="s">
        <v>300</v>
      </c>
      <c r="E51" s="850"/>
      <c r="F51" s="837"/>
      <c r="G51" s="853" t="str">
        <f>IF(COUNTBLANK(G41:G47)=$E$41,"",COUNTIF(G41:G47,"s")/$F$41)</f>
        <v/>
      </c>
      <c r="H51" s="853" t="str">
        <f t="shared" ref="H51:AJ51" si="13">IF(COUNTBLANK(H41:H47)=$E$41,"",COUNTIF(H41:H47,"s")/$F$41)</f>
        <v/>
      </c>
      <c r="I51" s="853" t="str">
        <f t="shared" si="13"/>
        <v/>
      </c>
      <c r="J51" s="853" t="str">
        <f t="shared" si="13"/>
        <v/>
      </c>
      <c r="K51" s="853" t="str">
        <f t="shared" si="13"/>
        <v/>
      </c>
      <c r="L51" s="853" t="str">
        <f t="shared" si="13"/>
        <v/>
      </c>
      <c r="M51" s="853" t="str">
        <f t="shared" si="13"/>
        <v/>
      </c>
      <c r="N51" s="853" t="str">
        <f t="shared" si="13"/>
        <v/>
      </c>
      <c r="O51" s="853" t="str">
        <f t="shared" si="13"/>
        <v/>
      </c>
      <c r="P51" s="853" t="str">
        <f t="shared" si="13"/>
        <v/>
      </c>
      <c r="Q51" s="853" t="str">
        <f t="shared" si="13"/>
        <v/>
      </c>
      <c r="R51" s="853" t="str">
        <f t="shared" si="13"/>
        <v/>
      </c>
      <c r="S51" s="853" t="str">
        <f t="shared" si="13"/>
        <v/>
      </c>
      <c r="T51" s="853" t="str">
        <f t="shared" si="13"/>
        <v/>
      </c>
      <c r="U51" s="853" t="str">
        <f t="shared" si="13"/>
        <v/>
      </c>
      <c r="V51" s="853" t="str">
        <f t="shared" si="13"/>
        <v/>
      </c>
      <c r="W51" s="853" t="str">
        <f t="shared" si="13"/>
        <v/>
      </c>
      <c r="X51" s="853" t="str">
        <f t="shared" si="13"/>
        <v/>
      </c>
      <c r="Y51" s="853" t="str">
        <f t="shared" si="13"/>
        <v/>
      </c>
      <c r="Z51" s="853" t="str">
        <f t="shared" si="13"/>
        <v/>
      </c>
      <c r="AA51" s="853" t="str">
        <f t="shared" si="13"/>
        <v/>
      </c>
      <c r="AB51" s="853" t="str">
        <f t="shared" si="13"/>
        <v/>
      </c>
      <c r="AC51" s="853" t="str">
        <f t="shared" si="13"/>
        <v/>
      </c>
      <c r="AD51" s="853" t="str">
        <f t="shared" si="13"/>
        <v/>
      </c>
      <c r="AE51" s="853" t="str">
        <f t="shared" si="13"/>
        <v/>
      </c>
      <c r="AF51" s="853" t="str">
        <f t="shared" si="13"/>
        <v/>
      </c>
      <c r="AG51" s="853" t="str">
        <f t="shared" si="13"/>
        <v/>
      </c>
      <c r="AH51" s="853" t="str">
        <f t="shared" si="13"/>
        <v/>
      </c>
      <c r="AI51" s="853" t="str">
        <f t="shared" si="13"/>
        <v/>
      </c>
      <c r="AJ51" s="854" t="str">
        <f t="shared" si="13"/>
        <v/>
      </c>
    </row>
    <row r="52" spans="2:37" ht="51" hidden="1" x14ac:dyDescent="0.2">
      <c r="B52" s="1013"/>
      <c r="C52" s="716"/>
      <c r="D52" s="716" t="s">
        <v>128</v>
      </c>
      <c r="E52" s="121"/>
      <c r="F52" s="716"/>
      <c r="G52" s="853" t="str">
        <f>IF(COUNTBLANK(G41:G47)=$E$41,"",COUNTIF(G41:G47,"s")/$F$41)</f>
        <v/>
      </c>
      <c r="H52" s="853" t="str">
        <f t="shared" ref="H52:AJ52" si="14">IF(COUNTBLANK(H41:H47)=$E$41,"",COUNTIF(H41:H47,"s")/$F$41)</f>
        <v/>
      </c>
      <c r="I52" s="853" t="str">
        <f t="shared" si="14"/>
        <v/>
      </c>
      <c r="J52" s="853" t="str">
        <f t="shared" si="14"/>
        <v/>
      </c>
      <c r="K52" s="853" t="str">
        <f t="shared" si="14"/>
        <v/>
      </c>
      <c r="L52" s="853" t="str">
        <f t="shared" si="14"/>
        <v/>
      </c>
      <c r="M52" s="853" t="str">
        <f t="shared" si="14"/>
        <v/>
      </c>
      <c r="N52" s="853" t="str">
        <f t="shared" si="14"/>
        <v/>
      </c>
      <c r="O52" s="853" t="str">
        <f t="shared" si="14"/>
        <v/>
      </c>
      <c r="P52" s="853" t="str">
        <f t="shared" si="14"/>
        <v/>
      </c>
      <c r="Q52" s="853" t="str">
        <f t="shared" si="14"/>
        <v/>
      </c>
      <c r="R52" s="853" t="str">
        <f t="shared" si="14"/>
        <v/>
      </c>
      <c r="S52" s="853" t="str">
        <f t="shared" si="14"/>
        <v/>
      </c>
      <c r="T52" s="853" t="str">
        <f t="shared" si="14"/>
        <v/>
      </c>
      <c r="U52" s="853" t="str">
        <f t="shared" si="14"/>
        <v/>
      </c>
      <c r="V52" s="853" t="str">
        <f t="shared" si="14"/>
        <v/>
      </c>
      <c r="W52" s="853" t="str">
        <f t="shared" si="14"/>
        <v/>
      </c>
      <c r="X52" s="853" t="str">
        <f t="shared" si="14"/>
        <v/>
      </c>
      <c r="Y52" s="853" t="str">
        <f t="shared" si="14"/>
        <v/>
      </c>
      <c r="Z52" s="853" t="str">
        <f t="shared" si="14"/>
        <v/>
      </c>
      <c r="AA52" s="853" t="str">
        <f t="shared" si="14"/>
        <v/>
      </c>
      <c r="AB52" s="853" t="str">
        <f t="shared" si="14"/>
        <v/>
      </c>
      <c r="AC52" s="853" t="str">
        <f t="shared" si="14"/>
        <v/>
      </c>
      <c r="AD52" s="853" t="str">
        <f t="shared" si="14"/>
        <v/>
      </c>
      <c r="AE52" s="853" t="str">
        <f t="shared" si="14"/>
        <v/>
      </c>
      <c r="AF52" s="853" t="str">
        <f t="shared" si="14"/>
        <v/>
      </c>
      <c r="AG52" s="853" t="str">
        <f t="shared" si="14"/>
        <v/>
      </c>
      <c r="AH52" s="853" t="str">
        <f t="shared" si="14"/>
        <v/>
      </c>
      <c r="AI52" s="853" t="str">
        <f t="shared" si="14"/>
        <v/>
      </c>
      <c r="AJ52" s="854" t="str">
        <f t="shared" si="14"/>
        <v/>
      </c>
    </row>
    <row r="53" spans="2:37" ht="38.25" hidden="1" x14ac:dyDescent="0.2">
      <c r="B53" s="1013"/>
      <c r="C53" s="716"/>
      <c r="D53" s="716" t="s">
        <v>301</v>
      </c>
      <c r="E53" s="121"/>
      <c r="F53" s="837">
        <f>COUNTIF(G50:G53,"&lt;&gt;=0")</f>
        <v>4</v>
      </c>
      <c r="G53" s="853" t="str">
        <f>IF(COUNTBLANK(G48:G48)=$E$48,"",COUNTIF(G48,"s")/$F$48)</f>
        <v/>
      </c>
      <c r="H53" s="853" t="str">
        <f t="shared" ref="H53:AJ53" si="15">IF(COUNTBLANK(H48:H48)=$E$48,"",COUNTIF(H48,"s")/$F$48)</f>
        <v/>
      </c>
      <c r="I53" s="853" t="str">
        <f t="shared" si="15"/>
        <v/>
      </c>
      <c r="J53" s="853" t="str">
        <f t="shared" si="15"/>
        <v/>
      </c>
      <c r="K53" s="853" t="str">
        <f t="shared" si="15"/>
        <v/>
      </c>
      <c r="L53" s="853" t="str">
        <f t="shared" si="15"/>
        <v/>
      </c>
      <c r="M53" s="853" t="str">
        <f t="shared" si="15"/>
        <v/>
      </c>
      <c r="N53" s="853" t="str">
        <f t="shared" si="15"/>
        <v/>
      </c>
      <c r="O53" s="853" t="str">
        <f t="shared" si="15"/>
        <v/>
      </c>
      <c r="P53" s="853" t="str">
        <f t="shared" si="15"/>
        <v/>
      </c>
      <c r="Q53" s="853" t="str">
        <f t="shared" si="15"/>
        <v/>
      </c>
      <c r="R53" s="853" t="str">
        <f t="shared" si="15"/>
        <v/>
      </c>
      <c r="S53" s="853" t="str">
        <f t="shared" si="15"/>
        <v/>
      </c>
      <c r="T53" s="853" t="str">
        <f t="shared" si="15"/>
        <v/>
      </c>
      <c r="U53" s="853" t="str">
        <f t="shared" si="15"/>
        <v/>
      </c>
      <c r="V53" s="853" t="str">
        <f t="shared" si="15"/>
        <v/>
      </c>
      <c r="W53" s="853" t="str">
        <f t="shared" si="15"/>
        <v/>
      </c>
      <c r="X53" s="853" t="str">
        <f t="shared" si="15"/>
        <v/>
      </c>
      <c r="Y53" s="853" t="str">
        <f t="shared" si="15"/>
        <v/>
      </c>
      <c r="Z53" s="853" t="str">
        <f t="shared" si="15"/>
        <v/>
      </c>
      <c r="AA53" s="853" t="str">
        <f t="shared" si="15"/>
        <v/>
      </c>
      <c r="AB53" s="853" t="str">
        <f t="shared" si="15"/>
        <v/>
      </c>
      <c r="AC53" s="853" t="str">
        <f t="shared" si="15"/>
        <v/>
      </c>
      <c r="AD53" s="853" t="str">
        <f t="shared" si="15"/>
        <v/>
      </c>
      <c r="AE53" s="853" t="str">
        <f t="shared" si="15"/>
        <v/>
      </c>
      <c r="AF53" s="853" t="str">
        <f t="shared" si="15"/>
        <v/>
      </c>
      <c r="AG53" s="853" t="str">
        <f t="shared" si="15"/>
        <v/>
      </c>
      <c r="AH53" s="853" t="str">
        <f t="shared" si="15"/>
        <v/>
      </c>
      <c r="AI53" s="853" t="str">
        <f t="shared" si="15"/>
        <v/>
      </c>
      <c r="AJ53" s="854" t="str">
        <f t="shared" si="15"/>
        <v/>
      </c>
    </row>
    <row r="54" spans="2:37" ht="24.95" customHeight="1" x14ac:dyDescent="0.2">
      <c r="B54" s="1013"/>
      <c r="C54" s="1006" t="s">
        <v>125</v>
      </c>
      <c r="D54" s="1006"/>
      <c r="E54" s="1006"/>
      <c r="F54" s="1006"/>
      <c r="G54" s="859" t="str">
        <f>IF(COUNTBLANK(G50:G53)=$F$53,"",AVERAGE(G50:G53))</f>
        <v/>
      </c>
      <c r="H54" s="859" t="str">
        <f>IF(COUNTBLANK(H50:H53)=$F$53,"",AVERAGE(H50:H53))</f>
        <v/>
      </c>
      <c r="I54" s="859" t="str">
        <f t="shared" ref="I54:AJ54" si="16">IF(COUNTBLANK(I50:I53)=$F$53,"",AVERAGE(I50:I53))</f>
        <v/>
      </c>
      <c r="J54" s="859" t="str">
        <f t="shared" si="16"/>
        <v/>
      </c>
      <c r="K54" s="859" t="str">
        <f t="shared" si="16"/>
        <v/>
      </c>
      <c r="L54" s="859" t="str">
        <f t="shared" si="16"/>
        <v/>
      </c>
      <c r="M54" s="859" t="str">
        <f t="shared" si="16"/>
        <v/>
      </c>
      <c r="N54" s="859" t="str">
        <f t="shared" si="16"/>
        <v/>
      </c>
      <c r="O54" s="859" t="str">
        <f t="shared" si="16"/>
        <v/>
      </c>
      <c r="P54" s="859" t="str">
        <f t="shared" si="16"/>
        <v/>
      </c>
      <c r="Q54" s="859" t="str">
        <f t="shared" si="16"/>
        <v/>
      </c>
      <c r="R54" s="859" t="str">
        <f t="shared" si="16"/>
        <v/>
      </c>
      <c r="S54" s="859" t="str">
        <f t="shared" si="16"/>
        <v/>
      </c>
      <c r="T54" s="859" t="str">
        <f t="shared" si="16"/>
        <v/>
      </c>
      <c r="U54" s="859" t="str">
        <f t="shared" si="16"/>
        <v/>
      </c>
      <c r="V54" s="859" t="str">
        <f t="shared" si="16"/>
        <v/>
      </c>
      <c r="W54" s="859" t="str">
        <f t="shared" si="16"/>
        <v/>
      </c>
      <c r="X54" s="859" t="str">
        <f t="shared" si="16"/>
        <v/>
      </c>
      <c r="Y54" s="859" t="str">
        <f t="shared" si="16"/>
        <v/>
      </c>
      <c r="Z54" s="859" t="str">
        <f t="shared" si="16"/>
        <v/>
      </c>
      <c r="AA54" s="859" t="str">
        <f t="shared" si="16"/>
        <v/>
      </c>
      <c r="AB54" s="859" t="str">
        <f t="shared" si="16"/>
        <v/>
      </c>
      <c r="AC54" s="859" t="str">
        <f t="shared" si="16"/>
        <v/>
      </c>
      <c r="AD54" s="859" t="str">
        <f t="shared" si="16"/>
        <v/>
      </c>
      <c r="AE54" s="859" t="str">
        <f t="shared" si="16"/>
        <v/>
      </c>
      <c r="AF54" s="859" t="str">
        <f t="shared" si="16"/>
        <v/>
      </c>
      <c r="AG54" s="859" t="str">
        <f t="shared" si="16"/>
        <v/>
      </c>
      <c r="AH54" s="859" t="str">
        <f t="shared" si="16"/>
        <v/>
      </c>
      <c r="AI54" s="859" t="str">
        <f t="shared" si="16"/>
        <v/>
      </c>
      <c r="AJ54" s="860" t="str">
        <f t="shared" si="16"/>
        <v/>
      </c>
      <c r="AK54" s="62"/>
    </row>
    <row r="55" spans="2:37" ht="30" customHeight="1" x14ac:dyDescent="0.2">
      <c r="B55" s="1011" t="s">
        <v>3</v>
      </c>
      <c r="C55" s="835" t="s">
        <v>408</v>
      </c>
      <c r="D55" s="1014" t="s">
        <v>148</v>
      </c>
      <c r="E55" s="850">
        <f>COUNTIF(G55:G60,"&lt;&gt;=0")</f>
        <v>6</v>
      </c>
      <c r="F55" s="1010">
        <f>COUNTIF(G55:G60,"&lt;&gt;=0")</f>
        <v>6</v>
      </c>
      <c r="G55" s="822"/>
      <c r="H55" s="822"/>
      <c r="I55" s="822"/>
      <c r="J55" s="822"/>
      <c r="K55" s="822"/>
      <c r="L55" s="822"/>
      <c r="M55" s="822"/>
      <c r="N55" s="822"/>
      <c r="O55" s="822"/>
      <c r="P55" s="822"/>
      <c r="Q55" s="822"/>
      <c r="R55" s="822"/>
      <c r="S55" s="822"/>
      <c r="T55" s="822"/>
      <c r="U55" s="822"/>
      <c r="V55" s="822"/>
      <c r="W55" s="822"/>
      <c r="X55" s="822"/>
      <c r="Y55" s="822"/>
      <c r="Z55" s="822"/>
      <c r="AA55" s="822"/>
      <c r="AB55" s="822"/>
      <c r="AC55" s="822"/>
      <c r="AD55" s="822"/>
      <c r="AE55" s="822"/>
      <c r="AF55" s="822"/>
      <c r="AG55" s="822"/>
      <c r="AH55" s="822"/>
      <c r="AI55" s="822"/>
      <c r="AJ55" s="823"/>
    </row>
    <row r="56" spans="2:37" ht="30" customHeight="1" x14ac:dyDescent="0.2">
      <c r="B56" s="1011"/>
      <c r="C56" s="835" t="s">
        <v>409</v>
      </c>
      <c r="D56" s="1015"/>
      <c r="E56" s="121"/>
      <c r="F56" s="1010"/>
      <c r="G56" s="822"/>
      <c r="H56" s="822"/>
      <c r="I56" s="822"/>
      <c r="J56" s="822"/>
      <c r="K56" s="822"/>
      <c r="L56" s="822"/>
      <c r="M56" s="822"/>
      <c r="N56" s="822"/>
      <c r="O56" s="822"/>
      <c r="P56" s="822"/>
      <c r="Q56" s="822"/>
      <c r="R56" s="822"/>
      <c r="S56" s="822"/>
      <c r="T56" s="822"/>
      <c r="U56" s="822"/>
      <c r="V56" s="822"/>
      <c r="W56" s="822"/>
      <c r="X56" s="822"/>
      <c r="Y56" s="822"/>
      <c r="Z56" s="822"/>
      <c r="AA56" s="822"/>
      <c r="AB56" s="822"/>
      <c r="AC56" s="822"/>
      <c r="AD56" s="822"/>
      <c r="AE56" s="822"/>
      <c r="AF56" s="822"/>
      <c r="AG56" s="822"/>
      <c r="AH56" s="822"/>
      <c r="AI56" s="822"/>
      <c r="AJ56" s="823"/>
    </row>
    <row r="57" spans="2:37" ht="30" customHeight="1" x14ac:dyDescent="0.2">
      <c r="B57" s="1011"/>
      <c r="C57" s="862" t="s">
        <v>410</v>
      </c>
      <c r="D57" s="1015"/>
      <c r="E57" s="121"/>
      <c r="F57" s="1010"/>
      <c r="G57" s="822"/>
      <c r="H57" s="822"/>
      <c r="I57" s="822"/>
      <c r="J57" s="822"/>
      <c r="K57" s="822"/>
      <c r="L57" s="822"/>
      <c r="M57" s="822"/>
      <c r="N57" s="822"/>
      <c r="O57" s="822"/>
      <c r="P57" s="822"/>
      <c r="Q57" s="822"/>
      <c r="R57" s="822"/>
      <c r="S57" s="822"/>
      <c r="T57" s="822"/>
      <c r="U57" s="822"/>
      <c r="V57" s="822"/>
      <c r="W57" s="822"/>
      <c r="X57" s="822"/>
      <c r="Y57" s="822"/>
      <c r="Z57" s="822"/>
      <c r="AA57" s="822"/>
      <c r="AB57" s="822"/>
      <c r="AC57" s="822"/>
      <c r="AD57" s="822"/>
      <c r="AE57" s="822"/>
      <c r="AF57" s="822"/>
      <c r="AG57" s="822"/>
      <c r="AH57" s="822"/>
      <c r="AI57" s="822"/>
      <c r="AJ57" s="823"/>
    </row>
    <row r="58" spans="2:37" ht="30" customHeight="1" x14ac:dyDescent="0.2">
      <c r="B58" s="1011"/>
      <c r="C58" s="863" t="s">
        <v>411</v>
      </c>
      <c r="D58" s="1015"/>
      <c r="E58" s="121"/>
      <c r="F58" s="1010"/>
      <c r="G58" s="822"/>
      <c r="H58" s="822"/>
      <c r="I58" s="822"/>
      <c r="J58" s="822"/>
      <c r="K58" s="822"/>
      <c r="L58" s="822"/>
      <c r="M58" s="822"/>
      <c r="N58" s="822"/>
      <c r="O58" s="822"/>
      <c r="P58" s="822"/>
      <c r="Q58" s="822"/>
      <c r="R58" s="822"/>
      <c r="S58" s="822"/>
      <c r="T58" s="822"/>
      <c r="U58" s="822"/>
      <c r="V58" s="822"/>
      <c r="W58" s="822"/>
      <c r="X58" s="822"/>
      <c r="Y58" s="822"/>
      <c r="Z58" s="822"/>
      <c r="AA58" s="822"/>
      <c r="AB58" s="822"/>
      <c r="AC58" s="822"/>
      <c r="AD58" s="822"/>
      <c r="AE58" s="822"/>
      <c r="AF58" s="822"/>
      <c r="AG58" s="822"/>
      <c r="AH58" s="822"/>
      <c r="AI58" s="822"/>
      <c r="AJ58" s="823"/>
    </row>
    <row r="59" spans="2:37" ht="30" customHeight="1" x14ac:dyDescent="0.2">
      <c r="B59" s="1011"/>
      <c r="C59" s="863" t="s">
        <v>412</v>
      </c>
      <c r="D59" s="1015"/>
      <c r="E59" s="121"/>
      <c r="F59" s="1010"/>
      <c r="G59" s="822"/>
      <c r="H59" s="822"/>
      <c r="I59" s="822"/>
      <c r="J59" s="822"/>
      <c r="K59" s="822"/>
      <c r="L59" s="822"/>
      <c r="M59" s="822"/>
      <c r="N59" s="822"/>
      <c r="O59" s="822"/>
      <c r="P59" s="822"/>
      <c r="Q59" s="822"/>
      <c r="R59" s="822"/>
      <c r="S59" s="822"/>
      <c r="T59" s="822"/>
      <c r="U59" s="822"/>
      <c r="V59" s="822"/>
      <c r="W59" s="822"/>
      <c r="X59" s="822"/>
      <c r="Y59" s="822"/>
      <c r="Z59" s="822"/>
      <c r="AA59" s="822"/>
      <c r="AB59" s="822"/>
      <c r="AC59" s="822"/>
      <c r="AD59" s="822"/>
      <c r="AE59" s="822"/>
      <c r="AF59" s="822"/>
      <c r="AG59" s="822"/>
      <c r="AH59" s="822"/>
      <c r="AI59" s="822"/>
      <c r="AJ59" s="823"/>
    </row>
    <row r="60" spans="2:37" ht="30" customHeight="1" x14ac:dyDescent="0.2">
      <c r="B60" s="1011"/>
      <c r="C60" s="863" t="s">
        <v>413</v>
      </c>
      <c r="D60" s="1016"/>
      <c r="E60" s="121"/>
      <c r="F60" s="1010"/>
      <c r="G60" s="822"/>
      <c r="H60" s="822"/>
      <c r="I60" s="822"/>
      <c r="J60" s="822"/>
      <c r="K60" s="822"/>
      <c r="L60" s="822"/>
      <c r="M60" s="822"/>
      <c r="N60" s="822"/>
      <c r="O60" s="822"/>
      <c r="P60" s="822"/>
      <c r="Q60" s="822"/>
      <c r="R60" s="822"/>
      <c r="S60" s="822"/>
      <c r="T60" s="822"/>
      <c r="U60" s="822"/>
      <c r="V60" s="822"/>
      <c r="W60" s="822"/>
      <c r="X60" s="822"/>
      <c r="Y60" s="822"/>
      <c r="Z60" s="822"/>
      <c r="AA60" s="822"/>
      <c r="AB60" s="822"/>
      <c r="AC60" s="822"/>
      <c r="AD60" s="822"/>
      <c r="AE60" s="822"/>
      <c r="AF60" s="822"/>
      <c r="AG60" s="822"/>
      <c r="AH60" s="822"/>
      <c r="AI60" s="822"/>
      <c r="AJ60" s="823"/>
    </row>
    <row r="61" spans="2:37" ht="51" hidden="1" x14ac:dyDescent="0.2">
      <c r="B61" s="1011"/>
      <c r="C61" s="716"/>
      <c r="D61" s="716" t="s">
        <v>128</v>
      </c>
      <c r="E61" s="121"/>
      <c r="F61" s="716"/>
      <c r="G61" s="853" t="str">
        <f>IF(COUNTBLANK(G55:G60)=$E$55,"",COUNTIF(G55:G60,"s")/$F$55)</f>
        <v/>
      </c>
      <c r="H61" s="853" t="str">
        <f t="shared" ref="H61:AJ61" si="17">IF(COUNTBLANK(H55:H60)=$E$55,"",COUNTIF(H55:H60,"s")/$F$55)</f>
        <v/>
      </c>
      <c r="I61" s="853" t="str">
        <f t="shared" si="17"/>
        <v/>
      </c>
      <c r="J61" s="853" t="str">
        <f t="shared" si="17"/>
        <v/>
      </c>
      <c r="K61" s="853" t="str">
        <f t="shared" si="17"/>
        <v/>
      </c>
      <c r="L61" s="853" t="str">
        <f t="shared" si="17"/>
        <v/>
      </c>
      <c r="M61" s="853" t="str">
        <f t="shared" si="17"/>
        <v/>
      </c>
      <c r="N61" s="853" t="str">
        <f t="shared" si="17"/>
        <v/>
      </c>
      <c r="O61" s="853" t="str">
        <f t="shared" si="17"/>
        <v/>
      </c>
      <c r="P61" s="853" t="str">
        <f t="shared" si="17"/>
        <v/>
      </c>
      <c r="Q61" s="853" t="str">
        <f t="shared" si="17"/>
        <v/>
      </c>
      <c r="R61" s="853" t="str">
        <f t="shared" si="17"/>
        <v/>
      </c>
      <c r="S61" s="853" t="str">
        <f t="shared" si="17"/>
        <v/>
      </c>
      <c r="T61" s="853" t="str">
        <f t="shared" si="17"/>
        <v/>
      </c>
      <c r="U61" s="853" t="str">
        <f t="shared" si="17"/>
        <v/>
      </c>
      <c r="V61" s="853" t="str">
        <f t="shared" si="17"/>
        <v/>
      </c>
      <c r="W61" s="853" t="str">
        <f t="shared" si="17"/>
        <v/>
      </c>
      <c r="X61" s="853" t="str">
        <f t="shared" si="17"/>
        <v/>
      </c>
      <c r="Y61" s="853" t="str">
        <f t="shared" si="17"/>
        <v/>
      </c>
      <c r="Z61" s="853" t="str">
        <f t="shared" si="17"/>
        <v/>
      </c>
      <c r="AA61" s="853" t="str">
        <f t="shared" si="17"/>
        <v/>
      </c>
      <c r="AB61" s="853" t="str">
        <f t="shared" si="17"/>
        <v/>
      </c>
      <c r="AC61" s="853" t="str">
        <f t="shared" si="17"/>
        <v/>
      </c>
      <c r="AD61" s="853" t="str">
        <f t="shared" si="17"/>
        <v/>
      </c>
      <c r="AE61" s="853" t="str">
        <f t="shared" si="17"/>
        <v/>
      </c>
      <c r="AF61" s="853" t="str">
        <f t="shared" si="17"/>
        <v/>
      </c>
      <c r="AG61" s="853" t="str">
        <f t="shared" si="17"/>
        <v/>
      </c>
      <c r="AH61" s="853" t="str">
        <f t="shared" si="17"/>
        <v/>
      </c>
      <c r="AI61" s="853" t="str">
        <f t="shared" si="17"/>
        <v/>
      </c>
      <c r="AJ61" s="854" t="str">
        <f t="shared" si="17"/>
        <v/>
      </c>
    </row>
    <row r="62" spans="2:37" ht="38.25" hidden="1" x14ac:dyDescent="0.2">
      <c r="B62" s="1011"/>
      <c r="C62" s="716"/>
      <c r="D62" s="716" t="s">
        <v>129</v>
      </c>
      <c r="E62" s="121"/>
      <c r="F62" s="716"/>
      <c r="G62" s="853" t="str">
        <f>IF(COUNTBLANK(G55:G60)=$E$55,"",COUNTIF(G55:G60,"s")/$F$55)</f>
        <v/>
      </c>
      <c r="H62" s="853" t="str">
        <f t="shared" ref="H62:AJ62" si="18">IF(COUNTBLANK(H55:H60)=$E$55,"",COUNTIF(H55:H60,"s")/$F$55)</f>
        <v/>
      </c>
      <c r="I62" s="853" t="str">
        <f t="shared" si="18"/>
        <v/>
      </c>
      <c r="J62" s="853" t="str">
        <f t="shared" si="18"/>
        <v/>
      </c>
      <c r="K62" s="853" t="str">
        <f t="shared" si="18"/>
        <v/>
      </c>
      <c r="L62" s="853" t="str">
        <f t="shared" si="18"/>
        <v/>
      </c>
      <c r="M62" s="853" t="str">
        <f t="shared" si="18"/>
        <v/>
      </c>
      <c r="N62" s="853" t="str">
        <f t="shared" si="18"/>
        <v/>
      </c>
      <c r="O62" s="853" t="str">
        <f t="shared" si="18"/>
        <v/>
      </c>
      <c r="P62" s="853" t="str">
        <f t="shared" si="18"/>
        <v/>
      </c>
      <c r="Q62" s="853" t="str">
        <f t="shared" si="18"/>
        <v/>
      </c>
      <c r="R62" s="853" t="str">
        <f t="shared" si="18"/>
        <v/>
      </c>
      <c r="S62" s="853" t="str">
        <f t="shared" si="18"/>
        <v/>
      </c>
      <c r="T62" s="853" t="str">
        <f t="shared" si="18"/>
        <v/>
      </c>
      <c r="U62" s="853" t="str">
        <f t="shared" si="18"/>
        <v/>
      </c>
      <c r="V62" s="853" t="str">
        <f t="shared" si="18"/>
        <v/>
      </c>
      <c r="W62" s="853" t="str">
        <f t="shared" si="18"/>
        <v/>
      </c>
      <c r="X62" s="853" t="str">
        <f t="shared" si="18"/>
        <v/>
      </c>
      <c r="Y62" s="853" t="str">
        <f t="shared" si="18"/>
        <v/>
      </c>
      <c r="Z62" s="853" t="str">
        <f t="shared" si="18"/>
        <v/>
      </c>
      <c r="AA62" s="853" t="str">
        <f t="shared" si="18"/>
        <v/>
      </c>
      <c r="AB62" s="853" t="str">
        <f t="shared" si="18"/>
        <v/>
      </c>
      <c r="AC62" s="853" t="str">
        <f t="shared" si="18"/>
        <v/>
      </c>
      <c r="AD62" s="853" t="str">
        <f t="shared" si="18"/>
        <v/>
      </c>
      <c r="AE62" s="853" t="str">
        <f t="shared" si="18"/>
        <v/>
      </c>
      <c r="AF62" s="853" t="str">
        <f t="shared" si="18"/>
        <v/>
      </c>
      <c r="AG62" s="853" t="str">
        <f t="shared" si="18"/>
        <v/>
      </c>
      <c r="AH62" s="853" t="str">
        <f t="shared" si="18"/>
        <v/>
      </c>
      <c r="AI62" s="853" t="str">
        <f t="shared" si="18"/>
        <v/>
      </c>
      <c r="AJ62" s="854" t="str">
        <f t="shared" si="18"/>
        <v/>
      </c>
    </row>
    <row r="63" spans="2:37" ht="38.25" hidden="1" x14ac:dyDescent="0.2">
      <c r="B63" s="1011"/>
      <c r="C63" s="716"/>
      <c r="D63" s="716" t="s">
        <v>122</v>
      </c>
      <c r="E63" s="121"/>
      <c r="G63" s="853" t="str">
        <f>IF(COUNTBLANK(G55:G60)=$E$55,"",COUNTIF(G55:G60,"s")/$F$55)</f>
        <v/>
      </c>
      <c r="H63" s="853" t="str">
        <f t="shared" ref="H63:AJ63" si="19">IF(COUNTBLANK(H55:H60)=$E$55,"",COUNTIF(H55:H60,"s")/$F$55)</f>
        <v/>
      </c>
      <c r="I63" s="853" t="str">
        <f t="shared" si="19"/>
        <v/>
      </c>
      <c r="J63" s="853" t="str">
        <f t="shared" si="19"/>
        <v/>
      </c>
      <c r="K63" s="853" t="str">
        <f t="shared" si="19"/>
        <v/>
      </c>
      <c r="L63" s="853" t="str">
        <f t="shared" si="19"/>
        <v/>
      </c>
      <c r="M63" s="853" t="str">
        <f t="shared" si="19"/>
        <v/>
      </c>
      <c r="N63" s="853" t="str">
        <f t="shared" si="19"/>
        <v/>
      </c>
      <c r="O63" s="853" t="str">
        <f t="shared" si="19"/>
        <v/>
      </c>
      <c r="P63" s="853" t="str">
        <f t="shared" si="19"/>
        <v/>
      </c>
      <c r="Q63" s="853" t="str">
        <f t="shared" si="19"/>
        <v/>
      </c>
      <c r="R63" s="853" t="str">
        <f t="shared" si="19"/>
        <v/>
      </c>
      <c r="S63" s="853" t="str">
        <f t="shared" si="19"/>
        <v/>
      </c>
      <c r="T63" s="853" t="str">
        <f t="shared" si="19"/>
        <v/>
      </c>
      <c r="U63" s="853" t="str">
        <f t="shared" si="19"/>
        <v/>
      </c>
      <c r="V63" s="853" t="str">
        <f t="shared" si="19"/>
        <v/>
      </c>
      <c r="W63" s="853" t="str">
        <f t="shared" si="19"/>
        <v/>
      </c>
      <c r="X63" s="853" t="str">
        <f t="shared" si="19"/>
        <v/>
      </c>
      <c r="Y63" s="853" t="str">
        <f t="shared" si="19"/>
        <v/>
      </c>
      <c r="Z63" s="853" t="str">
        <f t="shared" si="19"/>
        <v/>
      </c>
      <c r="AA63" s="853" t="str">
        <f t="shared" si="19"/>
        <v/>
      </c>
      <c r="AB63" s="853" t="str">
        <f t="shared" si="19"/>
        <v/>
      </c>
      <c r="AC63" s="853" t="str">
        <f t="shared" si="19"/>
        <v/>
      </c>
      <c r="AD63" s="853" t="str">
        <f t="shared" si="19"/>
        <v/>
      </c>
      <c r="AE63" s="853" t="str">
        <f t="shared" si="19"/>
        <v/>
      </c>
      <c r="AF63" s="853" t="str">
        <f t="shared" si="19"/>
        <v/>
      </c>
      <c r="AG63" s="853" t="str">
        <f t="shared" si="19"/>
        <v/>
      </c>
      <c r="AH63" s="853" t="str">
        <f t="shared" si="19"/>
        <v/>
      </c>
      <c r="AI63" s="853" t="str">
        <f t="shared" si="19"/>
        <v/>
      </c>
      <c r="AJ63" s="854" t="str">
        <f t="shared" si="19"/>
        <v/>
      </c>
    </row>
    <row r="64" spans="2:37" ht="25.5" hidden="1" x14ac:dyDescent="0.2">
      <c r="B64" s="1011"/>
      <c r="C64" s="716"/>
      <c r="D64" s="716" t="s">
        <v>130</v>
      </c>
      <c r="E64" s="121"/>
      <c r="F64" s="716"/>
      <c r="G64" s="853" t="str">
        <f>IF(COUNTBLANK(G55:G60)=$E$55,"",COUNTIF(G55:G60,"s")/$F$55)</f>
        <v/>
      </c>
      <c r="H64" s="853" t="str">
        <f t="shared" ref="H64:AJ64" si="20">IF(COUNTBLANK(H55:H60)=$E$55,"",COUNTIF(H55:H60,"s")/$F$55)</f>
        <v/>
      </c>
      <c r="I64" s="853" t="str">
        <f t="shared" si="20"/>
        <v/>
      </c>
      <c r="J64" s="853" t="str">
        <f t="shared" si="20"/>
        <v/>
      </c>
      <c r="K64" s="853" t="str">
        <f t="shared" si="20"/>
        <v/>
      </c>
      <c r="L64" s="853" t="str">
        <f t="shared" si="20"/>
        <v/>
      </c>
      <c r="M64" s="853" t="str">
        <f t="shared" si="20"/>
        <v/>
      </c>
      <c r="N64" s="853" t="str">
        <f t="shared" si="20"/>
        <v/>
      </c>
      <c r="O64" s="853" t="str">
        <f t="shared" si="20"/>
        <v/>
      </c>
      <c r="P64" s="853" t="str">
        <f t="shared" si="20"/>
        <v/>
      </c>
      <c r="Q64" s="853" t="str">
        <f t="shared" si="20"/>
        <v/>
      </c>
      <c r="R64" s="853" t="str">
        <f t="shared" si="20"/>
        <v/>
      </c>
      <c r="S64" s="853" t="str">
        <f t="shared" si="20"/>
        <v/>
      </c>
      <c r="T64" s="853" t="str">
        <f t="shared" si="20"/>
        <v/>
      </c>
      <c r="U64" s="853" t="str">
        <f t="shared" si="20"/>
        <v/>
      </c>
      <c r="V64" s="853" t="str">
        <f t="shared" si="20"/>
        <v/>
      </c>
      <c r="W64" s="853" t="str">
        <f t="shared" si="20"/>
        <v/>
      </c>
      <c r="X64" s="853" t="str">
        <f t="shared" si="20"/>
        <v/>
      </c>
      <c r="Y64" s="853" t="str">
        <f t="shared" si="20"/>
        <v/>
      </c>
      <c r="Z64" s="853" t="str">
        <f t="shared" si="20"/>
        <v/>
      </c>
      <c r="AA64" s="853" t="str">
        <f t="shared" si="20"/>
        <v/>
      </c>
      <c r="AB64" s="853" t="str">
        <f t="shared" si="20"/>
        <v/>
      </c>
      <c r="AC64" s="853" t="str">
        <f t="shared" si="20"/>
        <v/>
      </c>
      <c r="AD64" s="853" t="str">
        <f t="shared" si="20"/>
        <v/>
      </c>
      <c r="AE64" s="853" t="str">
        <f t="shared" si="20"/>
        <v/>
      </c>
      <c r="AF64" s="853" t="str">
        <f t="shared" si="20"/>
        <v/>
      </c>
      <c r="AG64" s="853" t="str">
        <f t="shared" si="20"/>
        <v/>
      </c>
      <c r="AH64" s="853" t="str">
        <f t="shared" si="20"/>
        <v/>
      </c>
      <c r="AI64" s="853" t="str">
        <f t="shared" si="20"/>
        <v/>
      </c>
      <c r="AJ64" s="854" t="str">
        <f t="shared" si="20"/>
        <v/>
      </c>
    </row>
    <row r="65" spans="2:37" ht="25.5" hidden="1" x14ac:dyDescent="0.2">
      <c r="B65" s="1011"/>
      <c r="C65" s="716"/>
      <c r="D65" s="716" t="s">
        <v>124</v>
      </c>
      <c r="E65" s="121"/>
      <c r="F65" s="837">
        <f>COUNTIF(G61:G65,"&lt;&gt;=0")</f>
        <v>5</v>
      </c>
      <c r="G65" s="853" t="str">
        <f>IF(COUNTBLANK(G55:G60)=$E$55,"",COUNTIF(G55:G60,"s")/$F$55)</f>
        <v/>
      </c>
      <c r="H65" s="853" t="str">
        <f t="shared" ref="H65:AJ65" si="21">IF(COUNTBLANK(H55:H60)=$E$55,"",COUNTIF(H55:H60,"s")/$F$55)</f>
        <v/>
      </c>
      <c r="I65" s="853" t="str">
        <f t="shared" si="21"/>
        <v/>
      </c>
      <c r="J65" s="853" t="str">
        <f t="shared" si="21"/>
        <v/>
      </c>
      <c r="K65" s="853" t="str">
        <f t="shared" si="21"/>
        <v/>
      </c>
      <c r="L65" s="853" t="str">
        <f t="shared" si="21"/>
        <v/>
      </c>
      <c r="M65" s="853" t="str">
        <f t="shared" si="21"/>
        <v/>
      </c>
      <c r="N65" s="853" t="str">
        <f t="shared" si="21"/>
        <v/>
      </c>
      <c r="O65" s="853" t="str">
        <f t="shared" si="21"/>
        <v/>
      </c>
      <c r="P65" s="853" t="str">
        <f t="shared" si="21"/>
        <v/>
      </c>
      <c r="Q65" s="853" t="str">
        <f t="shared" si="21"/>
        <v/>
      </c>
      <c r="R65" s="853" t="str">
        <f t="shared" si="21"/>
        <v/>
      </c>
      <c r="S65" s="853" t="str">
        <f t="shared" si="21"/>
        <v/>
      </c>
      <c r="T65" s="853" t="str">
        <f t="shared" si="21"/>
        <v/>
      </c>
      <c r="U65" s="853" t="str">
        <f t="shared" si="21"/>
        <v/>
      </c>
      <c r="V65" s="853" t="str">
        <f t="shared" si="21"/>
        <v/>
      </c>
      <c r="W65" s="853" t="str">
        <f t="shared" si="21"/>
        <v/>
      </c>
      <c r="X65" s="853" t="str">
        <f t="shared" si="21"/>
        <v/>
      </c>
      <c r="Y65" s="853" t="str">
        <f t="shared" si="21"/>
        <v/>
      </c>
      <c r="Z65" s="853" t="str">
        <f t="shared" si="21"/>
        <v/>
      </c>
      <c r="AA65" s="853" t="str">
        <f t="shared" si="21"/>
        <v/>
      </c>
      <c r="AB65" s="853" t="str">
        <f t="shared" si="21"/>
        <v/>
      </c>
      <c r="AC65" s="853" t="str">
        <f t="shared" si="21"/>
        <v/>
      </c>
      <c r="AD65" s="853" t="str">
        <f t="shared" si="21"/>
        <v/>
      </c>
      <c r="AE65" s="853" t="str">
        <f t="shared" si="21"/>
        <v/>
      </c>
      <c r="AF65" s="853" t="str">
        <f t="shared" si="21"/>
        <v/>
      </c>
      <c r="AG65" s="853" t="str">
        <f t="shared" si="21"/>
        <v/>
      </c>
      <c r="AH65" s="853" t="str">
        <f t="shared" si="21"/>
        <v/>
      </c>
      <c r="AI65" s="853" t="str">
        <f t="shared" si="21"/>
        <v/>
      </c>
      <c r="AJ65" s="854" t="str">
        <f t="shared" si="21"/>
        <v/>
      </c>
    </row>
    <row r="66" spans="2:37" ht="24.95" customHeight="1" x14ac:dyDescent="0.2">
      <c r="B66" s="1011"/>
      <c r="C66" s="1006" t="s">
        <v>125</v>
      </c>
      <c r="D66" s="1006"/>
      <c r="E66" s="1006"/>
      <c r="F66" s="1006"/>
      <c r="G66" s="859" t="str">
        <f>IF(COUNTBLANK(G61:G65)=$F$65,"",AVERAGE(G61:G65))</f>
        <v/>
      </c>
      <c r="H66" s="859" t="str">
        <f t="shared" ref="H66:AJ66" si="22">IF(COUNTBLANK(H61:H65)=$F$65,"",AVERAGE(H61:H65))</f>
        <v/>
      </c>
      <c r="I66" s="859" t="str">
        <f t="shared" si="22"/>
        <v/>
      </c>
      <c r="J66" s="859" t="str">
        <f t="shared" si="22"/>
        <v/>
      </c>
      <c r="K66" s="859" t="str">
        <f t="shared" si="22"/>
        <v/>
      </c>
      <c r="L66" s="859" t="str">
        <f t="shared" si="22"/>
        <v/>
      </c>
      <c r="M66" s="859" t="str">
        <f t="shared" si="22"/>
        <v/>
      </c>
      <c r="N66" s="859" t="str">
        <f t="shared" si="22"/>
        <v/>
      </c>
      <c r="O66" s="859" t="str">
        <f t="shared" si="22"/>
        <v/>
      </c>
      <c r="P66" s="859" t="str">
        <f t="shared" si="22"/>
        <v/>
      </c>
      <c r="Q66" s="859" t="str">
        <f t="shared" si="22"/>
        <v/>
      </c>
      <c r="R66" s="859" t="str">
        <f t="shared" si="22"/>
        <v/>
      </c>
      <c r="S66" s="859" t="str">
        <f t="shared" si="22"/>
        <v/>
      </c>
      <c r="T66" s="859" t="str">
        <f t="shared" si="22"/>
        <v/>
      </c>
      <c r="U66" s="859" t="str">
        <f t="shared" si="22"/>
        <v/>
      </c>
      <c r="V66" s="859" t="str">
        <f t="shared" si="22"/>
        <v/>
      </c>
      <c r="W66" s="859" t="str">
        <f t="shared" si="22"/>
        <v/>
      </c>
      <c r="X66" s="859" t="str">
        <f t="shared" si="22"/>
        <v/>
      </c>
      <c r="Y66" s="859" t="str">
        <f t="shared" si="22"/>
        <v/>
      </c>
      <c r="Z66" s="859" t="str">
        <f t="shared" si="22"/>
        <v/>
      </c>
      <c r="AA66" s="859" t="str">
        <f t="shared" si="22"/>
        <v/>
      </c>
      <c r="AB66" s="859" t="str">
        <f t="shared" si="22"/>
        <v/>
      </c>
      <c r="AC66" s="859" t="str">
        <f t="shared" si="22"/>
        <v/>
      </c>
      <c r="AD66" s="859" t="str">
        <f t="shared" si="22"/>
        <v/>
      </c>
      <c r="AE66" s="859" t="str">
        <f t="shared" si="22"/>
        <v/>
      </c>
      <c r="AF66" s="859" t="str">
        <f t="shared" si="22"/>
        <v/>
      </c>
      <c r="AG66" s="859" t="str">
        <f t="shared" si="22"/>
        <v/>
      </c>
      <c r="AH66" s="859" t="str">
        <f t="shared" si="22"/>
        <v/>
      </c>
      <c r="AI66" s="859" t="str">
        <f t="shared" si="22"/>
        <v/>
      </c>
      <c r="AJ66" s="860" t="str">
        <f t="shared" si="22"/>
        <v/>
      </c>
      <c r="AK66" s="62"/>
    </row>
    <row r="67" spans="2:37" ht="30.75" customHeight="1" x14ac:dyDescent="0.2">
      <c r="B67" s="1011" t="s">
        <v>2</v>
      </c>
      <c r="C67" s="1017" t="s">
        <v>155</v>
      </c>
      <c r="D67" s="1017"/>
      <c r="E67" s="850">
        <f>COUNTIF(G68:G74,"&lt;&gt;=0")</f>
        <v>7</v>
      </c>
      <c r="F67" s="852">
        <f>COUNTIF(G68:G74,"&lt;&gt;=0")</f>
        <v>7</v>
      </c>
      <c r="G67" s="864"/>
      <c r="H67" s="864"/>
      <c r="I67" s="864"/>
      <c r="J67" s="864"/>
      <c r="K67" s="864"/>
      <c r="L67" s="864"/>
      <c r="M67" s="864"/>
      <c r="N67" s="864"/>
      <c r="O67" s="864"/>
      <c r="P67" s="864"/>
      <c r="Q67" s="864"/>
      <c r="R67" s="864"/>
      <c r="S67" s="864"/>
      <c r="T67" s="864"/>
      <c r="U67" s="864"/>
      <c r="V67" s="864"/>
      <c r="W67" s="864"/>
      <c r="X67" s="864"/>
      <c r="Y67" s="864"/>
      <c r="Z67" s="864"/>
      <c r="AA67" s="864"/>
      <c r="AB67" s="864"/>
      <c r="AC67" s="864"/>
      <c r="AD67" s="864"/>
      <c r="AE67" s="864"/>
      <c r="AF67" s="864"/>
      <c r="AG67" s="864"/>
      <c r="AH67" s="864"/>
      <c r="AI67" s="864"/>
      <c r="AJ67" s="865"/>
    </row>
    <row r="68" spans="2:37" ht="30" customHeight="1" x14ac:dyDescent="0.2">
      <c r="B68" s="1011"/>
      <c r="C68" s="835" t="s">
        <v>414</v>
      </c>
      <c r="D68" s="866"/>
      <c r="E68" s="850"/>
      <c r="F68" s="852"/>
      <c r="G68" s="864"/>
      <c r="H68" s="864"/>
      <c r="I68" s="864"/>
      <c r="J68" s="864"/>
      <c r="K68" s="864"/>
      <c r="L68" s="864"/>
      <c r="M68" s="864"/>
      <c r="N68" s="864"/>
      <c r="O68" s="864"/>
      <c r="P68" s="864"/>
      <c r="Q68" s="864"/>
      <c r="R68" s="864"/>
      <c r="S68" s="864"/>
      <c r="T68" s="864"/>
      <c r="U68" s="864"/>
      <c r="V68" s="864"/>
      <c r="W68" s="864"/>
      <c r="X68" s="864"/>
      <c r="Y68" s="864"/>
      <c r="Z68" s="864"/>
      <c r="AA68" s="864"/>
      <c r="AB68" s="864"/>
      <c r="AC68" s="864"/>
      <c r="AD68" s="864"/>
      <c r="AE68" s="864"/>
      <c r="AF68" s="864"/>
      <c r="AG68" s="864"/>
      <c r="AH68" s="864"/>
      <c r="AI68" s="864"/>
      <c r="AJ68" s="865"/>
    </row>
    <row r="69" spans="2:37" ht="30" customHeight="1" x14ac:dyDescent="0.2">
      <c r="B69" s="1011"/>
      <c r="C69" s="835" t="s">
        <v>156</v>
      </c>
      <c r="D69" s="1018" t="s">
        <v>149</v>
      </c>
      <c r="E69" s="122"/>
      <c r="F69" s="852"/>
      <c r="G69" s="822"/>
      <c r="H69" s="822"/>
      <c r="I69" s="822"/>
      <c r="J69" s="822"/>
      <c r="K69" s="822"/>
      <c r="L69" s="822"/>
      <c r="M69" s="822"/>
      <c r="N69" s="822"/>
      <c r="O69" s="822"/>
      <c r="P69" s="822"/>
      <c r="Q69" s="822"/>
      <c r="R69" s="822"/>
      <c r="S69" s="822"/>
      <c r="T69" s="822"/>
      <c r="U69" s="822"/>
      <c r="V69" s="822"/>
      <c r="W69" s="822"/>
      <c r="X69" s="822"/>
      <c r="Y69" s="822"/>
      <c r="Z69" s="822"/>
      <c r="AA69" s="822"/>
      <c r="AB69" s="822"/>
      <c r="AC69" s="822"/>
      <c r="AD69" s="822"/>
      <c r="AE69" s="822"/>
      <c r="AF69" s="822"/>
      <c r="AG69" s="822"/>
      <c r="AH69" s="822"/>
      <c r="AI69" s="822"/>
      <c r="AJ69" s="823"/>
    </row>
    <row r="70" spans="2:37" ht="30" customHeight="1" x14ac:dyDescent="0.2">
      <c r="B70" s="1011"/>
      <c r="C70" s="835" t="s">
        <v>157</v>
      </c>
      <c r="D70" s="1019"/>
      <c r="E70" s="122"/>
      <c r="F70" s="1010"/>
      <c r="G70" s="822"/>
      <c r="H70" s="822"/>
      <c r="I70" s="822"/>
      <c r="J70" s="822"/>
      <c r="K70" s="822"/>
      <c r="L70" s="822"/>
      <c r="M70" s="822"/>
      <c r="N70" s="822"/>
      <c r="O70" s="822"/>
      <c r="P70" s="822"/>
      <c r="Q70" s="822"/>
      <c r="R70" s="822"/>
      <c r="S70" s="822"/>
      <c r="T70" s="822"/>
      <c r="U70" s="822"/>
      <c r="V70" s="822"/>
      <c r="W70" s="822"/>
      <c r="X70" s="822"/>
      <c r="Y70" s="822"/>
      <c r="Z70" s="822"/>
      <c r="AA70" s="822"/>
      <c r="AB70" s="822"/>
      <c r="AC70" s="822"/>
      <c r="AD70" s="822"/>
      <c r="AE70" s="822"/>
      <c r="AF70" s="822"/>
      <c r="AG70" s="822"/>
      <c r="AH70" s="822"/>
      <c r="AI70" s="822"/>
      <c r="AJ70" s="823"/>
    </row>
    <row r="71" spans="2:37" ht="30" customHeight="1" x14ac:dyDescent="0.2">
      <c r="B71" s="1011"/>
      <c r="C71" s="835" t="s">
        <v>158</v>
      </c>
      <c r="D71" s="1019"/>
      <c r="E71" s="122"/>
      <c r="F71" s="1010"/>
      <c r="G71" s="822"/>
      <c r="H71" s="822"/>
      <c r="I71" s="822"/>
      <c r="J71" s="822"/>
      <c r="K71" s="822"/>
      <c r="L71" s="822"/>
      <c r="M71" s="822"/>
      <c r="N71" s="822"/>
      <c r="O71" s="822"/>
      <c r="P71" s="822"/>
      <c r="Q71" s="822"/>
      <c r="R71" s="822"/>
      <c r="S71" s="822"/>
      <c r="T71" s="822"/>
      <c r="U71" s="822"/>
      <c r="V71" s="822"/>
      <c r="W71" s="822"/>
      <c r="X71" s="822"/>
      <c r="Y71" s="822"/>
      <c r="Z71" s="822"/>
      <c r="AA71" s="822"/>
      <c r="AB71" s="822"/>
      <c r="AC71" s="822"/>
      <c r="AD71" s="822"/>
      <c r="AE71" s="822"/>
      <c r="AF71" s="822"/>
      <c r="AG71" s="822"/>
      <c r="AH71" s="822"/>
      <c r="AI71" s="822"/>
      <c r="AJ71" s="823"/>
    </row>
    <row r="72" spans="2:37" ht="30" customHeight="1" x14ac:dyDescent="0.2">
      <c r="B72" s="1011"/>
      <c r="C72" s="835" t="s">
        <v>159</v>
      </c>
      <c r="D72" s="1019"/>
      <c r="E72" s="122"/>
      <c r="F72" s="1010"/>
      <c r="G72" s="822"/>
      <c r="H72" s="822"/>
      <c r="I72" s="822"/>
      <c r="J72" s="822"/>
      <c r="K72" s="822"/>
      <c r="L72" s="822"/>
      <c r="M72" s="822"/>
      <c r="N72" s="822"/>
      <c r="O72" s="822"/>
      <c r="P72" s="822"/>
      <c r="Q72" s="822"/>
      <c r="R72" s="822"/>
      <c r="S72" s="822"/>
      <c r="T72" s="822"/>
      <c r="U72" s="822"/>
      <c r="V72" s="822"/>
      <c r="W72" s="822"/>
      <c r="X72" s="822"/>
      <c r="Y72" s="822"/>
      <c r="Z72" s="822"/>
      <c r="AA72" s="822"/>
      <c r="AB72" s="822"/>
      <c r="AC72" s="822"/>
      <c r="AD72" s="822"/>
      <c r="AE72" s="822"/>
      <c r="AF72" s="822"/>
      <c r="AG72" s="822"/>
      <c r="AH72" s="822"/>
      <c r="AI72" s="822"/>
      <c r="AJ72" s="823"/>
    </row>
    <row r="73" spans="2:37" ht="30" customHeight="1" x14ac:dyDescent="0.2">
      <c r="B73" s="1011"/>
      <c r="C73" s="835" t="s">
        <v>415</v>
      </c>
      <c r="D73" s="1019"/>
      <c r="E73" s="122"/>
      <c r="F73" s="1010"/>
      <c r="G73" s="822"/>
      <c r="H73" s="822"/>
      <c r="I73" s="822"/>
      <c r="J73" s="822"/>
      <c r="K73" s="822"/>
      <c r="L73" s="822"/>
      <c r="M73" s="822"/>
      <c r="N73" s="822"/>
      <c r="O73" s="822"/>
      <c r="P73" s="822"/>
      <c r="Q73" s="822"/>
      <c r="R73" s="822"/>
      <c r="S73" s="822"/>
      <c r="T73" s="822"/>
      <c r="U73" s="822"/>
      <c r="V73" s="822"/>
      <c r="W73" s="822"/>
      <c r="X73" s="822"/>
      <c r="Y73" s="822"/>
      <c r="Z73" s="822"/>
      <c r="AA73" s="822"/>
      <c r="AB73" s="822"/>
      <c r="AC73" s="822"/>
      <c r="AD73" s="822"/>
      <c r="AE73" s="822"/>
      <c r="AF73" s="822"/>
      <c r="AG73" s="822"/>
      <c r="AH73" s="822"/>
      <c r="AI73" s="822"/>
      <c r="AJ73" s="823"/>
    </row>
    <row r="74" spans="2:37" ht="30" customHeight="1" x14ac:dyDescent="0.2">
      <c r="B74" s="1011"/>
      <c r="C74" s="862" t="s">
        <v>416</v>
      </c>
      <c r="D74" s="1020"/>
      <c r="E74" s="122"/>
      <c r="F74" s="1010"/>
      <c r="G74" s="822"/>
      <c r="H74" s="822"/>
      <c r="I74" s="822"/>
      <c r="J74" s="822"/>
      <c r="K74" s="822"/>
      <c r="L74" s="822"/>
      <c r="M74" s="822"/>
      <c r="N74" s="822"/>
      <c r="O74" s="822"/>
      <c r="P74" s="822"/>
      <c r="Q74" s="822"/>
      <c r="R74" s="822"/>
      <c r="S74" s="822"/>
      <c r="T74" s="822"/>
      <c r="U74" s="822"/>
      <c r="V74" s="822"/>
      <c r="W74" s="822"/>
      <c r="X74" s="822"/>
      <c r="Y74" s="822"/>
      <c r="Z74" s="822"/>
      <c r="AA74" s="822"/>
      <c r="AB74" s="822"/>
      <c r="AC74" s="822"/>
      <c r="AD74" s="822"/>
      <c r="AE74" s="822"/>
      <c r="AF74" s="822"/>
      <c r="AG74" s="822"/>
      <c r="AH74" s="822"/>
      <c r="AI74" s="822"/>
      <c r="AJ74" s="823"/>
    </row>
    <row r="75" spans="2:37" ht="25.5" hidden="1" x14ac:dyDescent="0.2">
      <c r="B75" s="1011"/>
      <c r="C75" s="716"/>
      <c r="D75" s="716" t="s">
        <v>131</v>
      </c>
      <c r="E75" s="121"/>
      <c r="F75" s="716"/>
      <c r="G75" s="853" t="str">
        <f>IF(COUNTBLANK(G68:G74)=$E$67,"",COUNTIF(G68:G74,"s")/$F$67)</f>
        <v/>
      </c>
      <c r="H75" s="853" t="str">
        <f t="shared" ref="H75:AJ75" si="23">IF(COUNTBLANK(H68:H74)=$E$67,"",COUNTIF(H68:H74,"s")/$F$67)</f>
        <v/>
      </c>
      <c r="I75" s="853" t="str">
        <f t="shared" si="23"/>
        <v/>
      </c>
      <c r="J75" s="853" t="str">
        <f t="shared" si="23"/>
        <v/>
      </c>
      <c r="K75" s="853" t="str">
        <f t="shared" si="23"/>
        <v/>
      </c>
      <c r="L75" s="853" t="str">
        <f t="shared" si="23"/>
        <v/>
      </c>
      <c r="M75" s="853" t="str">
        <f t="shared" si="23"/>
        <v/>
      </c>
      <c r="N75" s="853" t="str">
        <f t="shared" si="23"/>
        <v/>
      </c>
      <c r="O75" s="853" t="str">
        <f t="shared" si="23"/>
        <v/>
      </c>
      <c r="P75" s="853" t="str">
        <f t="shared" si="23"/>
        <v/>
      </c>
      <c r="Q75" s="853" t="str">
        <f t="shared" si="23"/>
        <v/>
      </c>
      <c r="R75" s="853" t="str">
        <f t="shared" si="23"/>
        <v/>
      </c>
      <c r="S75" s="853" t="str">
        <f t="shared" si="23"/>
        <v/>
      </c>
      <c r="T75" s="853" t="str">
        <f t="shared" si="23"/>
        <v/>
      </c>
      <c r="U75" s="853" t="str">
        <f t="shared" si="23"/>
        <v/>
      </c>
      <c r="V75" s="853" t="str">
        <f t="shared" si="23"/>
        <v/>
      </c>
      <c r="W75" s="853" t="str">
        <f t="shared" si="23"/>
        <v/>
      </c>
      <c r="X75" s="853" t="str">
        <f t="shared" si="23"/>
        <v/>
      </c>
      <c r="Y75" s="853" t="str">
        <f t="shared" si="23"/>
        <v/>
      </c>
      <c r="Z75" s="853" t="str">
        <f t="shared" si="23"/>
        <v/>
      </c>
      <c r="AA75" s="853" t="str">
        <f t="shared" si="23"/>
        <v/>
      </c>
      <c r="AB75" s="853" t="str">
        <f t="shared" si="23"/>
        <v/>
      </c>
      <c r="AC75" s="853" t="str">
        <f t="shared" si="23"/>
        <v/>
      </c>
      <c r="AD75" s="853" t="str">
        <f t="shared" si="23"/>
        <v/>
      </c>
      <c r="AE75" s="853" t="str">
        <f t="shared" si="23"/>
        <v/>
      </c>
      <c r="AF75" s="853" t="str">
        <f t="shared" si="23"/>
        <v/>
      </c>
      <c r="AG75" s="853" t="str">
        <f t="shared" si="23"/>
        <v/>
      </c>
      <c r="AH75" s="853" t="str">
        <f t="shared" si="23"/>
        <v/>
      </c>
      <c r="AI75" s="853" t="str">
        <f t="shared" si="23"/>
        <v/>
      </c>
      <c r="AJ75" s="854" t="str">
        <f t="shared" si="23"/>
        <v/>
      </c>
    </row>
    <row r="76" spans="2:37" ht="51" hidden="1" x14ac:dyDescent="0.2">
      <c r="B76" s="1011"/>
      <c r="C76" s="716"/>
      <c r="D76" s="716" t="s">
        <v>128</v>
      </c>
      <c r="E76" s="121"/>
      <c r="F76" s="837">
        <f>COUNTIF(G75:G77,"&lt;&gt;=0")</f>
        <v>3</v>
      </c>
      <c r="G76" s="853" t="str">
        <f>IF(COUNTBLANK(G68:G74)=$E$67,"",COUNTIF(G68:G74,"s")/$F$67)</f>
        <v/>
      </c>
      <c r="H76" s="853" t="str">
        <f t="shared" ref="H76:AJ76" si="24">IF(COUNTBLANK(H68:H74)=$E$67,"",COUNTIF(H68:H74,"s")/$F$67)</f>
        <v/>
      </c>
      <c r="I76" s="853" t="str">
        <f t="shared" si="24"/>
        <v/>
      </c>
      <c r="J76" s="853" t="str">
        <f t="shared" si="24"/>
        <v/>
      </c>
      <c r="K76" s="853" t="str">
        <f t="shared" si="24"/>
        <v/>
      </c>
      <c r="L76" s="853" t="str">
        <f t="shared" si="24"/>
        <v/>
      </c>
      <c r="M76" s="853" t="str">
        <f t="shared" si="24"/>
        <v/>
      </c>
      <c r="N76" s="853" t="str">
        <f t="shared" si="24"/>
        <v/>
      </c>
      <c r="O76" s="853" t="str">
        <f t="shared" si="24"/>
        <v/>
      </c>
      <c r="P76" s="853" t="str">
        <f t="shared" si="24"/>
        <v/>
      </c>
      <c r="Q76" s="853" t="str">
        <f t="shared" si="24"/>
        <v/>
      </c>
      <c r="R76" s="853" t="str">
        <f t="shared" si="24"/>
        <v/>
      </c>
      <c r="S76" s="853" t="str">
        <f t="shared" si="24"/>
        <v/>
      </c>
      <c r="T76" s="853" t="str">
        <f t="shared" si="24"/>
        <v/>
      </c>
      <c r="U76" s="853" t="str">
        <f t="shared" si="24"/>
        <v/>
      </c>
      <c r="V76" s="853" t="str">
        <f t="shared" si="24"/>
        <v/>
      </c>
      <c r="W76" s="853" t="str">
        <f t="shared" si="24"/>
        <v/>
      </c>
      <c r="X76" s="853" t="str">
        <f t="shared" si="24"/>
        <v/>
      </c>
      <c r="Y76" s="853" t="str">
        <f t="shared" si="24"/>
        <v/>
      </c>
      <c r="Z76" s="853" t="str">
        <f t="shared" si="24"/>
        <v/>
      </c>
      <c r="AA76" s="853" t="str">
        <f t="shared" si="24"/>
        <v/>
      </c>
      <c r="AB76" s="853" t="str">
        <f t="shared" si="24"/>
        <v/>
      </c>
      <c r="AC76" s="853" t="str">
        <f t="shared" si="24"/>
        <v/>
      </c>
      <c r="AD76" s="853" t="str">
        <f t="shared" si="24"/>
        <v/>
      </c>
      <c r="AE76" s="853" t="str">
        <f t="shared" si="24"/>
        <v/>
      </c>
      <c r="AF76" s="853" t="str">
        <f t="shared" si="24"/>
        <v/>
      </c>
      <c r="AG76" s="853" t="str">
        <f t="shared" si="24"/>
        <v/>
      </c>
      <c r="AH76" s="853" t="str">
        <f t="shared" si="24"/>
        <v/>
      </c>
      <c r="AI76" s="853" t="str">
        <f t="shared" si="24"/>
        <v/>
      </c>
      <c r="AJ76" s="854" t="str">
        <f t="shared" si="24"/>
        <v/>
      </c>
    </row>
    <row r="77" spans="2:37" ht="38.25" hidden="1" x14ac:dyDescent="0.2">
      <c r="B77" s="1011"/>
      <c r="C77" s="716"/>
      <c r="D77" s="716" t="s">
        <v>132</v>
      </c>
      <c r="E77" s="837"/>
      <c r="F77" s="716"/>
      <c r="G77" s="853" t="str">
        <f>IF(COUNTBLANK(G68:G74)=$E$67,"",COUNTIF(G68:G74,"s")/$F$67)</f>
        <v/>
      </c>
      <c r="H77" s="853" t="str">
        <f t="shared" ref="H77:AJ77" si="25">IF(COUNTBLANK(H68:H74)=$E$67,"",COUNTIF(H68:H74,"s")/$F$67)</f>
        <v/>
      </c>
      <c r="I77" s="853" t="str">
        <f t="shared" si="25"/>
        <v/>
      </c>
      <c r="J77" s="853" t="str">
        <f t="shared" si="25"/>
        <v/>
      </c>
      <c r="K77" s="853" t="str">
        <f t="shared" si="25"/>
        <v/>
      </c>
      <c r="L77" s="853" t="str">
        <f t="shared" si="25"/>
        <v/>
      </c>
      <c r="M77" s="853" t="str">
        <f t="shared" si="25"/>
        <v/>
      </c>
      <c r="N77" s="853" t="str">
        <f t="shared" si="25"/>
        <v/>
      </c>
      <c r="O77" s="853" t="str">
        <f t="shared" si="25"/>
        <v/>
      </c>
      <c r="P77" s="853" t="str">
        <f t="shared" si="25"/>
        <v/>
      </c>
      <c r="Q77" s="853" t="str">
        <f t="shared" si="25"/>
        <v/>
      </c>
      <c r="R77" s="853" t="str">
        <f t="shared" si="25"/>
        <v/>
      </c>
      <c r="S77" s="853" t="str">
        <f t="shared" si="25"/>
        <v/>
      </c>
      <c r="T77" s="853" t="str">
        <f t="shared" si="25"/>
        <v/>
      </c>
      <c r="U77" s="853" t="str">
        <f t="shared" si="25"/>
        <v/>
      </c>
      <c r="V77" s="853" t="str">
        <f t="shared" si="25"/>
        <v/>
      </c>
      <c r="W77" s="853" t="str">
        <f t="shared" si="25"/>
        <v/>
      </c>
      <c r="X77" s="853" t="str">
        <f t="shared" si="25"/>
        <v/>
      </c>
      <c r="Y77" s="853" t="str">
        <f t="shared" si="25"/>
        <v/>
      </c>
      <c r="Z77" s="853" t="str">
        <f t="shared" si="25"/>
        <v/>
      </c>
      <c r="AA77" s="853" t="str">
        <f t="shared" si="25"/>
        <v/>
      </c>
      <c r="AB77" s="853" t="str">
        <f t="shared" si="25"/>
        <v/>
      </c>
      <c r="AC77" s="853" t="str">
        <f t="shared" si="25"/>
        <v/>
      </c>
      <c r="AD77" s="853" t="str">
        <f t="shared" si="25"/>
        <v/>
      </c>
      <c r="AE77" s="853" t="str">
        <f t="shared" si="25"/>
        <v/>
      </c>
      <c r="AF77" s="853" t="str">
        <f t="shared" si="25"/>
        <v/>
      </c>
      <c r="AG77" s="853" t="str">
        <f t="shared" si="25"/>
        <v/>
      </c>
      <c r="AH77" s="853" t="str">
        <f t="shared" si="25"/>
        <v/>
      </c>
      <c r="AI77" s="853" t="str">
        <f t="shared" si="25"/>
        <v/>
      </c>
      <c r="AJ77" s="854" t="str">
        <f t="shared" si="25"/>
        <v/>
      </c>
    </row>
    <row r="78" spans="2:37" ht="24.95" customHeight="1" x14ac:dyDescent="0.2">
      <c r="B78" s="1011"/>
      <c r="C78" s="1006" t="s">
        <v>125</v>
      </c>
      <c r="D78" s="1006"/>
      <c r="E78" s="1006"/>
      <c r="F78" s="1006"/>
      <c r="G78" s="859" t="str">
        <f>IF(COUNTBLANK(G75:G77)=$F$76,"",AVERAGE(G75:G77))</f>
        <v/>
      </c>
      <c r="H78" s="859" t="str">
        <f t="shared" ref="H78:AJ78" si="26">IF(COUNTBLANK(H75:H77)=$F$76,"",AVERAGE(H75:H77))</f>
        <v/>
      </c>
      <c r="I78" s="859" t="str">
        <f t="shared" si="26"/>
        <v/>
      </c>
      <c r="J78" s="859" t="str">
        <f t="shared" si="26"/>
        <v/>
      </c>
      <c r="K78" s="859" t="str">
        <f t="shared" si="26"/>
        <v/>
      </c>
      <c r="L78" s="859" t="str">
        <f t="shared" si="26"/>
        <v/>
      </c>
      <c r="M78" s="859" t="str">
        <f t="shared" si="26"/>
        <v/>
      </c>
      <c r="N78" s="859" t="str">
        <f t="shared" si="26"/>
        <v/>
      </c>
      <c r="O78" s="859" t="str">
        <f t="shared" si="26"/>
        <v/>
      </c>
      <c r="P78" s="859" t="str">
        <f t="shared" si="26"/>
        <v/>
      </c>
      <c r="Q78" s="859" t="str">
        <f t="shared" si="26"/>
        <v/>
      </c>
      <c r="R78" s="859" t="str">
        <f t="shared" si="26"/>
        <v/>
      </c>
      <c r="S78" s="859" t="str">
        <f t="shared" si="26"/>
        <v/>
      </c>
      <c r="T78" s="859" t="str">
        <f t="shared" si="26"/>
        <v/>
      </c>
      <c r="U78" s="859" t="str">
        <f t="shared" si="26"/>
        <v/>
      </c>
      <c r="V78" s="859" t="str">
        <f t="shared" si="26"/>
        <v/>
      </c>
      <c r="W78" s="859" t="str">
        <f t="shared" si="26"/>
        <v/>
      </c>
      <c r="X78" s="859" t="str">
        <f t="shared" si="26"/>
        <v/>
      </c>
      <c r="Y78" s="859" t="str">
        <f t="shared" si="26"/>
        <v/>
      </c>
      <c r="Z78" s="859" t="str">
        <f t="shared" si="26"/>
        <v/>
      </c>
      <c r="AA78" s="859" t="str">
        <f t="shared" si="26"/>
        <v/>
      </c>
      <c r="AB78" s="859" t="str">
        <f t="shared" si="26"/>
        <v/>
      </c>
      <c r="AC78" s="859" t="str">
        <f t="shared" si="26"/>
        <v/>
      </c>
      <c r="AD78" s="859" t="str">
        <f t="shared" si="26"/>
        <v/>
      </c>
      <c r="AE78" s="859" t="str">
        <f t="shared" si="26"/>
        <v/>
      </c>
      <c r="AF78" s="859" t="str">
        <f t="shared" si="26"/>
        <v/>
      </c>
      <c r="AG78" s="859" t="str">
        <f t="shared" si="26"/>
        <v/>
      </c>
      <c r="AH78" s="859" t="str">
        <f t="shared" si="26"/>
        <v/>
      </c>
      <c r="AI78" s="859" t="str">
        <f t="shared" si="26"/>
        <v/>
      </c>
      <c r="AJ78" s="860" t="str">
        <f t="shared" si="26"/>
        <v/>
      </c>
      <c r="AK78" s="62"/>
    </row>
    <row r="79" spans="2:37" ht="30" customHeight="1" thickBot="1" x14ac:dyDescent="0.25">
      <c r="B79" s="989" t="s">
        <v>147</v>
      </c>
      <c r="C79" s="990"/>
      <c r="D79" s="990"/>
      <c r="E79" s="123"/>
      <c r="F79" s="837">
        <f>COUNTIF(G78:G80,"&lt;&gt;=0")</f>
        <v>3</v>
      </c>
      <c r="G79" s="867">
        <f t="shared" ref="G79:AJ79" si="27">IFERROR(AVERAGE(G25,G40,G54,G66,G78),0)</f>
        <v>0</v>
      </c>
      <c r="H79" s="867">
        <f t="shared" si="27"/>
        <v>0</v>
      </c>
      <c r="I79" s="867">
        <f t="shared" si="27"/>
        <v>0</v>
      </c>
      <c r="J79" s="867">
        <f t="shared" si="27"/>
        <v>0</v>
      </c>
      <c r="K79" s="867">
        <f t="shared" si="27"/>
        <v>0</v>
      </c>
      <c r="L79" s="867">
        <f t="shared" si="27"/>
        <v>0</v>
      </c>
      <c r="M79" s="867">
        <f t="shared" si="27"/>
        <v>0</v>
      </c>
      <c r="N79" s="867">
        <f t="shared" si="27"/>
        <v>0</v>
      </c>
      <c r="O79" s="867">
        <f t="shared" si="27"/>
        <v>0</v>
      </c>
      <c r="P79" s="867">
        <f t="shared" si="27"/>
        <v>0</v>
      </c>
      <c r="Q79" s="867">
        <f t="shared" si="27"/>
        <v>0</v>
      </c>
      <c r="R79" s="867">
        <f t="shared" si="27"/>
        <v>0</v>
      </c>
      <c r="S79" s="867">
        <f t="shared" si="27"/>
        <v>0</v>
      </c>
      <c r="T79" s="867">
        <f t="shared" si="27"/>
        <v>0</v>
      </c>
      <c r="U79" s="867">
        <f t="shared" si="27"/>
        <v>0</v>
      </c>
      <c r="V79" s="867">
        <f t="shared" si="27"/>
        <v>0</v>
      </c>
      <c r="W79" s="867">
        <f t="shared" si="27"/>
        <v>0</v>
      </c>
      <c r="X79" s="867">
        <f t="shared" si="27"/>
        <v>0</v>
      </c>
      <c r="Y79" s="867">
        <f t="shared" si="27"/>
        <v>0</v>
      </c>
      <c r="Z79" s="867">
        <f t="shared" si="27"/>
        <v>0</v>
      </c>
      <c r="AA79" s="867">
        <f t="shared" si="27"/>
        <v>0</v>
      </c>
      <c r="AB79" s="867">
        <f t="shared" si="27"/>
        <v>0</v>
      </c>
      <c r="AC79" s="867">
        <f t="shared" si="27"/>
        <v>0</v>
      </c>
      <c r="AD79" s="867">
        <f t="shared" si="27"/>
        <v>0</v>
      </c>
      <c r="AE79" s="867">
        <f t="shared" si="27"/>
        <v>0</v>
      </c>
      <c r="AF79" s="867">
        <f t="shared" si="27"/>
        <v>0</v>
      </c>
      <c r="AG79" s="867">
        <f t="shared" si="27"/>
        <v>0</v>
      </c>
      <c r="AH79" s="867">
        <f t="shared" si="27"/>
        <v>0</v>
      </c>
      <c r="AI79" s="867">
        <f t="shared" si="27"/>
        <v>0</v>
      </c>
      <c r="AJ79" s="868">
        <f t="shared" si="27"/>
        <v>0</v>
      </c>
      <c r="AK79" s="869"/>
    </row>
    <row r="80" spans="2:37" ht="15" customHeight="1" thickBot="1" x14ac:dyDescent="0.25">
      <c r="C80" s="61"/>
      <c r="D80" s="61"/>
      <c r="E80" s="124"/>
      <c r="F80" s="61"/>
      <c r="G80" s="870"/>
      <c r="H80" s="870"/>
      <c r="I80" s="870"/>
      <c r="J80" s="870"/>
      <c r="K80" s="870"/>
      <c r="L80" s="870"/>
      <c r="M80" s="870"/>
      <c r="N80" s="870"/>
      <c r="O80" s="870"/>
      <c r="P80" s="870"/>
      <c r="Q80" s="870"/>
      <c r="R80" s="870"/>
      <c r="S80" s="870"/>
      <c r="T80" s="870"/>
      <c r="U80" s="870"/>
      <c r="V80" s="870"/>
      <c r="W80" s="870"/>
      <c r="X80" s="870"/>
      <c r="Y80" s="870"/>
      <c r="Z80" s="870"/>
      <c r="AA80" s="870"/>
      <c r="AB80" s="870"/>
      <c r="AC80" s="870"/>
      <c r="AD80" s="870"/>
      <c r="AE80" s="870"/>
      <c r="AF80" s="870"/>
      <c r="AG80" s="870"/>
      <c r="AH80" s="870"/>
      <c r="AI80" s="870"/>
      <c r="AJ80" s="870"/>
      <c r="AK80" s="869"/>
    </row>
    <row r="81" spans="2:36" ht="24.95" hidden="1" customHeight="1" x14ac:dyDescent="0.2">
      <c r="C81" s="871"/>
      <c r="D81" s="872"/>
      <c r="E81" s="873"/>
      <c r="F81" s="874"/>
      <c r="G81" s="875">
        <f t="shared" ref="G81:AJ81" si="28">IFERROR(AVERAGE(G64,G39,G21),0)</f>
        <v>0</v>
      </c>
      <c r="H81" s="875">
        <f t="shared" si="28"/>
        <v>0</v>
      </c>
      <c r="I81" s="875">
        <f t="shared" si="28"/>
        <v>0</v>
      </c>
      <c r="J81" s="875">
        <f t="shared" si="28"/>
        <v>0</v>
      </c>
      <c r="K81" s="875">
        <f t="shared" si="28"/>
        <v>0</v>
      </c>
      <c r="L81" s="875">
        <f t="shared" si="28"/>
        <v>0</v>
      </c>
      <c r="M81" s="875">
        <f t="shared" si="28"/>
        <v>0</v>
      </c>
      <c r="N81" s="875">
        <f t="shared" si="28"/>
        <v>0</v>
      </c>
      <c r="O81" s="875">
        <f t="shared" si="28"/>
        <v>0</v>
      </c>
      <c r="P81" s="875">
        <f t="shared" si="28"/>
        <v>0</v>
      </c>
      <c r="Q81" s="875">
        <f t="shared" si="28"/>
        <v>0</v>
      </c>
      <c r="R81" s="875">
        <f t="shared" si="28"/>
        <v>0</v>
      </c>
      <c r="S81" s="875">
        <f t="shared" si="28"/>
        <v>0</v>
      </c>
      <c r="T81" s="875">
        <f t="shared" si="28"/>
        <v>0</v>
      </c>
      <c r="U81" s="875">
        <f t="shared" si="28"/>
        <v>0</v>
      </c>
      <c r="V81" s="875">
        <f t="shared" si="28"/>
        <v>0</v>
      </c>
      <c r="W81" s="875">
        <f t="shared" si="28"/>
        <v>0</v>
      </c>
      <c r="X81" s="875">
        <f t="shared" si="28"/>
        <v>0</v>
      </c>
      <c r="Y81" s="875">
        <f t="shared" si="28"/>
        <v>0</v>
      </c>
      <c r="Z81" s="875">
        <f t="shared" si="28"/>
        <v>0</v>
      </c>
      <c r="AA81" s="875">
        <f t="shared" si="28"/>
        <v>0</v>
      </c>
      <c r="AB81" s="875">
        <f t="shared" si="28"/>
        <v>0</v>
      </c>
      <c r="AC81" s="875">
        <f t="shared" si="28"/>
        <v>0</v>
      </c>
      <c r="AD81" s="875">
        <f t="shared" si="28"/>
        <v>0</v>
      </c>
      <c r="AE81" s="875">
        <f t="shared" si="28"/>
        <v>0</v>
      </c>
      <c r="AF81" s="875">
        <f t="shared" si="28"/>
        <v>0</v>
      </c>
      <c r="AG81" s="875">
        <f t="shared" si="28"/>
        <v>0</v>
      </c>
      <c r="AH81" s="875">
        <f t="shared" si="28"/>
        <v>0</v>
      </c>
      <c r="AI81" s="875">
        <f t="shared" si="28"/>
        <v>0</v>
      </c>
      <c r="AJ81" s="876">
        <f t="shared" si="28"/>
        <v>0</v>
      </c>
    </row>
    <row r="82" spans="2:36" ht="24.95" hidden="1" customHeight="1" x14ac:dyDescent="0.2">
      <c r="B82" s="810"/>
      <c r="D82" s="877"/>
      <c r="F82" s="878"/>
      <c r="G82" s="879">
        <f>IF(G81=0%,0,IF(G81&gt;=90%,5,IF(G81&gt;=70%,4,IF(G81&gt;=50%,3,IF(G81&gt;=20%,2,IF(G81=0%,1,IF(G81=0,"")))))))</f>
        <v>0</v>
      </c>
      <c r="H82" s="879">
        <f t="shared" ref="H82:AJ82" si="29">IF(H81=0%,0,IF(H81&gt;=90%,5,IF(H81&gt;=70%,4,IF(H81&gt;=50%,3,IF(H81&gt;=20%,2,IF(H81=0%,1,IF(H81=0,"")))))))</f>
        <v>0</v>
      </c>
      <c r="I82" s="879">
        <f t="shared" si="29"/>
        <v>0</v>
      </c>
      <c r="J82" s="879">
        <f t="shared" si="29"/>
        <v>0</v>
      </c>
      <c r="K82" s="879">
        <f t="shared" si="29"/>
        <v>0</v>
      </c>
      <c r="L82" s="879">
        <f t="shared" si="29"/>
        <v>0</v>
      </c>
      <c r="M82" s="879">
        <f t="shared" si="29"/>
        <v>0</v>
      </c>
      <c r="N82" s="879">
        <f t="shared" si="29"/>
        <v>0</v>
      </c>
      <c r="O82" s="879">
        <f t="shared" si="29"/>
        <v>0</v>
      </c>
      <c r="P82" s="879">
        <f t="shared" si="29"/>
        <v>0</v>
      </c>
      <c r="Q82" s="879">
        <f t="shared" si="29"/>
        <v>0</v>
      </c>
      <c r="R82" s="879">
        <f t="shared" si="29"/>
        <v>0</v>
      </c>
      <c r="S82" s="879">
        <f t="shared" si="29"/>
        <v>0</v>
      </c>
      <c r="T82" s="879">
        <f t="shared" si="29"/>
        <v>0</v>
      </c>
      <c r="U82" s="879">
        <f t="shared" si="29"/>
        <v>0</v>
      </c>
      <c r="V82" s="879">
        <f t="shared" si="29"/>
        <v>0</v>
      </c>
      <c r="W82" s="879">
        <f t="shared" si="29"/>
        <v>0</v>
      </c>
      <c r="X82" s="879">
        <f t="shared" si="29"/>
        <v>0</v>
      </c>
      <c r="Y82" s="879">
        <f t="shared" si="29"/>
        <v>0</v>
      </c>
      <c r="Z82" s="879">
        <f t="shared" si="29"/>
        <v>0</v>
      </c>
      <c r="AA82" s="879">
        <f t="shared" si="29"/>
        <v>0</v>
      </c>
      <c r="AB82" s="879">
        <f t="shared" si="29"/>
        <v>0</v>
      </c>
      <c r="AC82" s="879">
        <f t="shared" si="29"/>
        <v>0</v>
      </c>
      <c r="AD82" s="879">
        <f t="shared" si="29"/>
        <v>0</v>
      </c>
      <c r="AE82" s="879">
        <f t="shared" si="29"/>
        <v>0</v>
      </c>
      <c r="AF82" s="879">
        <f t="shared" si="29"/>
        <v>0</v>
      </c>
      <c r="AG82" s="879">
        <f t="shared" si="29"/>
        <v>0</v>
      </c>
      <c r="AH82" s="879">
        <f t="shared" si="29"/>
        <v>0</v>
      </c>
      <c r="AI82" s="879">
        <f t="shared" si="29"/>
        <v>0</v>
      </c>
      <c r="AJ82" s="880">
        <f t="shared" si="29"/>
        <v>0</v>
      </c>
    </row>
    <row r="83" spans="2:36" ht="24.95" customHeight="1" x14ac:dyDescent="0.2">
      <c r="B83" s="991" t="s">
        <v>133</v>
      </c>
      <c r="C83" s="994" t="s">
        <v>134</v>
      </c>
      <c r="D83" s="995"/>
      <c r="E83" s="881"/>
      <c r="F83" s="882"/>
      <c r="G83" s="883" t="str">
        <f>IF(G81&gt;=90%,"MB",IF(G81&gt;=70%,"BOM",IF(G81&gt;=50%,"SUF",IF(G81&gt;=20%,"INS",IF(G81&gt;0%,"INS",IF(G81=0%,""))))))</f>
        <v/>
      </c>
      <c r="H83" s="884" t="str">
        <f t="shared" ref="H83:AJ83" si="30">IF(H81&gt;=90%,"MB",IF(H81&gt;=70%,"BOM",IF(H81&gt;=50%,"SUF",IF(H81&gt;=20%,"INS",IF(H81&gt;0%,"INS",IF(H81=0%,""))))))</f>
        <v/>
      </c>
      <c r="I83" s="884" t="str">
        <f t="shared" si="30"/>
        <v/>
      </c>
      <c r="J83" s="884" t="str">
        <f t="shared" si="30"/>
        <v/>
      </c>
      <c r="K83" s="884" t="str">
        <f t="shared" si="30"/>
        <v/>
      </c>
      <c r="L83" s="884" t="str">
        <f t="shared" si="30"/>
        <v/>
      </c>
      <c r="M83" s="884" t="str">
        <f t="shared" si="30"/>
        <v/>
      </c>
      <c r="N83" s="884" t="str">
        <f t="shared" si="30"/>
        <v/>
      </c>
      <c r="O83" s="884" t="str">
        <f t="shared" si="30"/>
        <v/>
      </c>
      <c r="P83" s="884" t="str">
        <f t="shared" si="30"/>
        <v/>
      </c>
      <c r="Q83" s="884" t="str">
        <f t="shared" si="30"/>
        <v/>
      </c>
      <c r="R83" s="884" t="str">
        <f t="shared" si="30"/>
        <v/>
      </c>
      <c r="S83" s="884" t="str">
        <f t="shared" si="30"/>
        <v/>
      </c>
      <c r="T83" s="884" t="str">
        <f t="shared" si="30"/>
        <v/>
      </c>
      <c r="U83" s="884" t="str">
        <f t="shared" si="30"/>
        <v/>
      </c>
      <c r="V83" s="884" t="str">
        <f t="shared" si="30"/>
        <v/>
      </c>
      <c r="W83" s="884" t="str">
        <f t="shared" si="30"/>
        <v/>
      </c>
      <c r="X83" s="884" t="str">
        <f t="shared" si="30"/>
        <v/>
      </c>
      <c r="Y83" s="884" t="str">
        <f t="shared" si="30"/>
        <v/>
      </c>
      <c r="Z83" s="884" t="str">
        <f t="shared" si="30"/>
        <v/>
      </c>
      <c r="AA83" s="884" t="str">
        <f t="shared" si="30"/>
        <v/>
      </c>
      <c r="AB83" s="884" t="str">
        <f t="shared" si="30"/>
        <v/>
      </c>
      <c r="AC83" s="884" t="str">
        <f t="shared" si="30"/>
        <v/>
      </c>
      <c r="AD83" s="884" t="str">
        <f t="shared" si="30"/>
        <v/>
      </c>
      <c r="AE83" s="884" t="str">
        <f t="shared" si="30"/>
        <v/>
      </c>
      <c r="AF83" s="884" t="str">
        <f t="shared" si="30"/>
        <v/>
      </c>
      <c r="AG83" s="884" t="str">
        <f t="shared" si="30"/>
        <v/>
      </c>
      <c r="AH83" s="884" t="str">
        <f t="shared" si="30"/>
        <v/>
      </c>
      <c r="AI83" s="884" t="str">
        <f t="shared" si="30"/>
        <v/>
      </c>
      <c r="AJ83" s="885" t="str">
        <f t="shared" si="30"/>
        <v/>
      </c>
    </row>
    <row r="84" spans="2:36" ht="24.95" hidden="1" customHeight="1" x14ac:dyDescent="0.2">
      <c r="B84" s="992"/>
      <c r="C84" s="886"/>
      <c r="D84" s="887"/>
      <c r="E84" s="888"/>
      <c r="F84" s="887"/>
      <c r="G84" s="889">
        <f t="shared" ref="G84:AJ84" si="31">IFERROR(AVERAGE(G65,G24),0)</f>
        <v>0</v>
      </c>
      <c r="H84" s="889">
        <f t="shared" si="31"/>
        <v>0</v>
      </c>
      <c r="I84" s="889">
        <f t="shared" si="31"/>
        <v>0</v>
      </c>
      <c r="J84" s="889">
        <f t="shared" si="31"/>
        <v>0</v>
      </c>
      <c r="K84" s="889">
        <f t="shared" si="31"/>
        <v>0</v>
      </c>
      <c r="L84" s="889">
        <f t="shared" si="31"/>
        <v>0</v>
      </c>
      <c r="M84" s="889">
        <f t="shared" si="31"/>
        <v>0</v>
      </c>
      <c r="N84" s="889">
        <f t="shared" si="31"/>
        <v>0</v>
      </c>
      <c r="O84" s="889">
        <f t="shared" si="31"/>
        <v>0</v>
      </c>
      <c r="P84" s="889">
        <f t="shared" si="31"/>
        <v>0</v>
      </c>
      <c r="Q84" s="889">
        <f t="shared" si="31"/>
        <v>0</v>
      </c>
      <c r="R84" s="889">
        <f t="shared" si="31"/>
        <v>0</v>
      </c>
      <c r="S84" s="889">
        <f t="shared" si="31"/>
        <v>0</v>
      </c>
      <c r="T84" s="889">
        <f t="shared" si="31"/>
        <v>0</v>
      </c>
      <c r="U84" s="889">
        <f t="shared" si="31"/>
        <v>0</v>
      </c>
      <c r="V84" s="889">
        <f t="shared" si="31"/>
        <v>0</v>
      </c>
      <c r="W84" s="889">
        <f t="shared" si="31"/>
        <v>0</v>
      </c>
      <c r="X84" s="889">
        <f t="shared" si="31"/>
        <v>0</v>
      </c>
      <c r="Y84" s="889">
        <f t="shared" si="31"/>
        <v>0</v>
      </c>
      <c r="Z84" s="889">
        <f t="shared" si="31"/>
        <v>0</v>
      </c>
      <c r="AA84" s="889">
        <f t="shared" si="31"/>
        <v>0</v>
      </c>
      <c r="AB84" s="889">
        <f t="shared" si="31"/>
        <v>0</v>
      </c>
      <c r="AC84" s="889">
        <f t="shared" si="31"/>
        <v>0</v>
      </c>
      <c r="AD84" s="889">
        <f t="shared" si="31"/>
        <v>0</v>
      </c>
      <c r="AE84" s="889">
        <f t="shared" si="31"/>
        <v>0</v>
      </c>
      <c r="AF84" s="889">
        <f t="shared" si="31"/>
        <v>0</v>
      </c>
      <c r="AG84" s="889">
        <f t="shared" si="31"/>
        <v>0</v>
      </c>
      <c r="AH84" s="889">
        <f t="shared" si="31"/>
        <v>0</v>
      </c>
      <c r="AI84" s="889">
        <f t="shared" si="31"/>
        <v>0</v>
      </c>
      <c r="AJ84" s="890">
        <f t="shared" si="31"/>
        <v>0</v>
      </c>
    </row>
    <row r="85" spans="2:36" ht="24.95" hidden="1" customHeight="1" x14ac:dyDescent="0.2">
      <c r="B85" s="992"/>
      <c r="C85" s="886"/>
      <c r="D85" s="887"/>
      <c r="E85" s="888"/>
      <c r="F85" s="887"/>
      <c r="G85" s="891">
        <f>IF(G84=0%,0,IF(G84&gt;=90%,5,IF(G84&gt;=70%,4,IF(G84&gt;=50%,3,IF(G84&gt;=20%,2,IF(G84=0%,1,IF(G84=0,"")))))))</f>
        <v>0</v>
      </c>
      <c r="H85" s="891">
        <f t="shared" ref="H85:AJ85" si="32">IF(H84=0%,0,IF(H84&gt;=90%,5,IF(H84&gt;=70%,4,IF(H84&gt;=50%,3,IF(H84&gt;=20%,2,IF(H84=0%,1,IF(H84=0,"")))))))</f>
        <v>0</v>
      </c>
      <c r="I85" s="891">
        <f t="shared" si="32"/>
        <v>0</v>
      </c>
      <c r="J85" s="891">
        <f t="shared" si="32"/>
        <v>0</v>
      </c>
      <c r="K85" s="891">
        <f t="shared" si="32"/>
        <v>0</v>
      </c>
      <c r="L85" s="891">
        <f t="shared" si="32"/>
        <v>0</v>
      </c>
      <c r="M85" s="891">
        <f t="shared" si="32"/>
        <v>0</v>
      </c>
      <c r="N85" s="891">
        <f t="shared" si="32"/>
        <v>0</v>
      </c>
      <c r="O85" s="891">
        <f t="shared" si="32"/>
        <v>0</v>
      </c>
      <c r="P85" s="891">
        <f t="shared" si="32"/>
        <v>0</v>
      </c>
      <c r="Q85" s="891">
        <f t="shared" si="32"/>
        <v>0</v>
      </c>
      <c r="R85" s="891">
        <f t="shared" si="32"/>
        <v>0</v>
      </c>
      <c r="S85" s="891">
        <f t="shared" si="32"/>
        <v>0</v>
      </c>
      <c r="T85" s="891">
        <f t="shared" si="32"/>
        <v>0</v>
      </c>
      <c r="U85" s="891">
        <f t="shared" si="32"/>
        <v>0</v>
      </c>
      <c r="V85" s="891">
        <f t="shared" si="32"/>
        <v>0</v>
      </c>
      <c r="W85" s="891">
        <f t="shared" si="32"/>
        <v>0</v>
      </c>
      <c r="X85" s="891">
        <f t="shared" si="32"/>
        <v>0</v>
      </c>
      <c r="Y85" s="891">
        <f t="shared" si="32"/>
        <v>0</v>
      </c>
      <c r="Z85" s="891">
        <f t="shared" si="32"/>
        <v>0</v>
      </c>
      <c r="AA85" s="891">
        <f t="shared" si="32"/>
        <v>0</v>
      </c>
      <c r="AB85" s="891">
        <f t="shared" si="32"/>
        <v>0</v>
      </c>
      <c r="AC85" s="891">
        <f t="shared" si="32"/>
        <v>0</v>
      </c>
      <c r="AD85" s="891">
        <f t="shared" si="32"/>
        <v>0</v>
      </c>
      <c r="AE85" s="891">
        <f t="shared" si="32"/>
        <v>0</v>
      </c>
      <c r="AF85" s="891">
        <f t="shared" si="32"/>
        <v>0</v>
      </c>
      <c r="AG85" s="891">
        <f t="shared" si="32"/>
        <v>0</v>
      </c>
      <c r="AH85" s="891">
        <f t="shared" si="32"/>
        <v>0</v>
      </c>
      <c r="AI85" s="891">
        <f t="shared" si="32"/>
        <v>0</v>
      </c>
      <c r="AJ85" s="892">
        <f t="shared" si="32"/>
        <v>0</v>
      </c>
    </row>
    <row r="86" spans="2:36" ht="24.95" customHeight="1" x14ac:dyDescent="0.2">
      <c r="B86" s="992"/>
      <c r="C86" s="996" t="s">
        <v>135</v>
      </c>
      <c r="D86" s="997"/>
      <c r="E86" s="997"/>
      <c r="F86" s="997"/>
      <c r="G86" s="889" t="str">
        <f>IF(G84="","",""&amp;IF(G84&gt;=90%,"MB",IF(G84&gt;=70%,"BOM",IF(G84&gt;=50%,"SUF",IF(G84&gt;=20%,"INS",IF(G84&gt;0%,"INS",IF(G84=0%,"")))))&amp;""))</f>
        <v/>
      </c>
      <c r="H86" s="889" t="str">
        <f t="shared" ref="H86:AJ86" si="33">IF(H84="","",""&amp;IF(H84&gt;=90%,"MB",IF(H84&gt;=70%,"BOM",IF(H84&gt;=50%,"SUF",IF(H84&gt;=20%,"INS",IF(H84&gt;0%,"INS",IF(H84=0%,"")))))&amp;""))</f>
        <v/>
      </c>
      <c r="I86" s="889" t="str">
        <f t="shared" si="33"/>
        <v/>
      </c>
      <c r="J86" s="889" t="str">
        <f t="shared" si="33"/>
        <v/>
      </c>
      <c r="K86" s="889" t="str">
        <f t="shared" si="33"/>
        <v/>
      </c>
      <c r="L86" s="889" t="str">
        <f t="shared" si="33"/>
        <v/>
      </c>
      <c r="M86" s="889" t="str">
        <f t="shared" si="33"/>
        <v/>
      </c>
      <c r="N86" s="889" t="str">
        <f t="shared" si="33"/>
        <v/>
      </c>
      <c r="O86" s="889" t="str">
        <f t="shared" si="33"/>
        <v/>
      </c>
      <c r="P86" s="889" t="str">
        <f t="shared" si="33"/>
        <v/>
      </c>
      <c r="Q86" s="889" t="str">
        <f t="shared" si="33"/>
        <v/>
      </c>
      <c r="R86" s="889" t="str">
        <f t="shared" si="33"/>
        <v/>
      </c>
      <c r="S86" s="889" t="str">
        <f t="shared" si="33"/>
        <v/>
      </c>
      <c r="T86" s="889" t="str">
        <f t="shared" si="33"/>
        <v/>
      </c>
      <c r="U86" s="889" t="str">
        <f t="shared" si="33"/>
        <v/>
      </c>
      <c r="V86" s="889" t="str">
        <f t="shared" si="33"/>
        <v/>
      </c>
      <c r="W86" s="889" t="str">
        <f t="shared" si="33"/>
        <v/>
      </c>
      <c r="X86" s="889" t="str">
        <f t="shared" si="33"/>
        <v/>
      </c>
      <c r="Y86" s="889" t="str">
        <f t="shared" si="33"/>
        <v/>
      </c>
      <c r="Z86" s="889" t="str">
        <f t="shared" si="33"/>
        <v/>
      </c>
      <c r="AA86" s="889" t="str">
        <f t="shared" si="33"/>
        <v/>
      </c>
      <c r="AB86" s="889" t="str">
        <f t="shared" si="33"/>
        <v/>
      </c>
      <c r="AC86" s="889" t="str">
        <f t="shared" si="33"/>
        <v/>
      </c>
      <c r="AD86" s="889" t="str">
        <f t="shared" si="33"/>
        <v/>
      </c>
      <c r="AE86" s="889" t="str">
        <f t="shared" si="33"/>
        <v/>
      </c>
      <c r="AF86" s="889" t="str">
        <f t="shared" si="33"/>
        <v/>
      </c>
      <c r="AG86" s="889" t="str">
        <f t="shared" si="33"/>
        <v/>
      </c>
      <c r="AH86" s="889" t="str">
        <f t="shared" si="33"/>
        <v/>
      </c>
      <c r="AI86" s="889" t="str">
        <f t="shared" si="33"/>
        <v/>
      </c>
      <c r="AJ86" s="890" t="str">
        <f t="shared" si="33"/>
        <v/>
      </c>
    </row>
    <row r="87" spans="2:36" ht="24.95" hidden="1" customHeight="1" x14ac:dyDescent="0.2">
      <c r="B87" s="992"/>
      <c r="C87" s="886"/>
      <c r="D87" s="887"/>
      <c r="E87" s="888"/>
      <c r="F87" s="887"/>
      <c r="G87" s="889">
        <f t="shared" ref="G87:AJ87" si="34">IFERROR(AVERAGE(G23),0)</f>
        <v>0</v>
      </c>
      <c r="H87" s="889">
        <f t="shared" si="34"/>
        <v>0</v>
      </c>
      <c r="I87" s="889">
        <f t="shared" si="34"/>
        <v>0</v>
      </c>
      <c r="J87" s="889">
        <f t="shared" si="34"/>
        <v>0</v>
      </c>
      <c r="K87" s="889">
        <f t="shared" si="34"/>
        <v>0</v>
      </c>
      <c r="L87" s="889">
        <f t="shared" si="34"/>
        <v>0</v>
      </c>
      <c r="M87" s="889">
        <f t="shared" si="34"/>
        <v>0</v>
      </c>
      <c r="N87" s="889">
        <f t="shared" si="34"/>
        <v>0</v>
      </c>
      <c r="O87" s="889">
        <f t="shared" si="34"/>
        <v>0</v>
      </c>
      <c r="P87" s="889">
        <f t="shared" si="34"/>
        <v>0</v>
      </c>
      <c r="Q87" s="889">
        <f t="shared" si="34"/>
        <v>0</v>
      </c>
      <c r="R87" s="889">
        <f t="shared" si="34"/>
        <v>0</v>
      </c>
      <c r="S87" s="889">
        <f t="shared" si="34"/>
        <v>0</v>
      </c>
      <c r="T87" s="889">
        <f t="shared" si="34"/>
        <v>0</v>
      </c>
      <c r="U87" s="889">
        <f t="shared" si="34"/>
        <v>0</v>
      </c>
      <c r="V87" s="889">
        <f t="shared" si="34"/>
        <v>0</v>
      </c>
      <c r="W87" s="889">
        <f t="shared" si="34"/>
        <v>0</v>
      </c>
      <c r="X87" s="889">
        <f t="shared" si="34"/>
        <v>0</v>
      </c>
      <c r="Y87" s="889">
        <f t="shared" si="34"/>
        <v>0</v>
      </c>
      <c r="Z87" s="889">
        <f t="shared" si="34"/>
        <v>0</v>
      </c>
      <c r="AA87" s="889">
        <f t="shared" si="34"/>
        <v>0</v>
      </c>
      <c r="AB87" s="889">
        <f t="shared" si="34"/>
        <v>0</v>
      </c>
      <c r="AC87" s="889">
        <f t="shared" si="34"/>
        <v>0</v>
      </c>
      <c r="AD87" s="889">
        <f t="shared" si="34"/>
        <v>0</v>
      </c>
      <c r="AE87" s="889">
        <f t="shared" si="34"/>
        <v>0</v>
      </c>
      <c r="AF87" s="889">
        <f t="shared" si="34"/>
        <v>0</v>
      </c>
      <c r="AG87" s="889">
        <f t="shared" si="34"/>
        <v>0</v>
      </c>
      <c r="AH87" s="889">
        <f t="shared" si="34"/>
        <v>0</v>
      </c>
      <c r="AI87" s="889">
        <f t="shared" si="34"/>
        <v>0</v>
      </c>
      <c r="AJ87" s="890">
        <f t="shared" si="34"/>
        <v>0</v>
      </c>
    </row>
    <row r="88" spans="2:36" ht="24.95" hidden="1" customHeight="1" x14ac:dyDescent="0.2">
      <c r="B88" s="992"/>
      <c r="C88" s="886"/>
      <c r="D88" s="887"/>
      <c r="E88" s="888"/>
      <c r="F88" s="887"/>
      <c r="G88" s="893">
        <f>IF(G87=0%,0,IF(G87&gt;=90%,5,IF(G87&gt;=70%,4,IF(G87&gt;=50%,3,IF(G87&gt;=20%,2,IF(G87=0%,1,IF(G87=0,"")))))))</f>
        <v>0</v>
      </c>
      <c r="H88" s="893">
        <f t="shared" ref="H88:AJ88" si="35">IF(H87=0%,0,IF(H87&gt;=90%,5,IF(H87&gt;=70%,4,IF(H87&gt;=50%,3,IF(H87&gt;=20%,2,IF(H87=0%,1,IF(H87=0,"")))))))</f>
        <v>0</v>
      </c>
      <c r="I88" s="893">
        <f t="shared" si="35"/>
        <v>0</v>
      </c>
      <c r="J88" s="893">
        <f t="shared" si="35"/>
        <v>0</v>
      </c>
      <c r="K88" s="893">
        <f t="shared" si="35"/>
        <v>0</v>
      </c>
      <c r="L88" s="893">
        <f t="shared" si="35"/>
        <v>0</v>
      </c>
      <c r="M88" s="893">
        <f t="shared" si="35"/>
        <v>0</v>
      </c>
      <c r="N88" s="893">
        <f t="shared" si="35"/>
        <v>0</v>
      </c>
      <c r="O88" s="893">
        <f t="shared" si="35"/>
        <v>0</v>
      </c>
      <c r="P88" s="893">
        <f t="shared" si="35"/>
        <v>0</v>
      </c>
      <c r="Q88" s="893">
        <f t="shared" si="35"/>
        <v>0</v>
      </c>
      <c r="R88" s="893">
        <f t="shared" si="35"/>
        <v>0</v>
      </c>
      <c r="S88" s="893">
        <f t="shared" si="35"/>
        <v>0</v>
      </c>
      <c r="T88" s="893">
        <f t="shared" si="35"/>
        <v>0</v>
      </c>
      <c r="U88" s="893">
        <f t="shared" si="35"/>
        <v>0</v>
      </c>
      <c r="V88" s="893">
        <f t="shared" si="35"/>
        <v>0</v>
      </c>
      <c r="W88" s="893">
        <f t="shared" si="35"/>
        <v>0</v>
      </c>
      <c r="X88" s="893">
        <f t="shared" si="35"/>
        <v>0</v>
      </c>
      <c r="Y88" s="893">
        <f t="shared" si="35"/>
        <v>0</v>
      </c>
      <c r="Z88" s="893">
        <f t="shared" si="35"/>
        <v>0</v>
      </c>
      <c r="AA88" s="893">
        <f t="shared" si="35"/>
        <v>0</v>
      </c>
      <c r="AB88" s="893">
        <f t="shared" si="35"/>
        <v>0</v>
      </c>
      <c r="AC88" s="893">
        <f t="shared" si="35"/>
        <v>0</v>
      </c>
      <c r="AD88" s="893">
        <f t="shared" si="35"/>
        <v>0</v>
      </c>
      <c r="AE88" s="893">
        <f t="shared" si="35"/>
        <v>0</v>
      </c>
      <c r="AF88" s="893">
        <f t="shared" si="35"/>
        <v>0</v>
      </c>
      <c r="AG88" s="893">
        <f t="shared" si="35"/>
        <v>0</v>
      </c>
      <c r="AH88" s="893">
        <f t="shared" si="35"/>
        <v>0</v>
      </c>
      <c r="AI88" s="893">
        <f t="shared" si="35"/>
        <v>0</v>
      </c>
      <c r="AJ88" s="894">
        <f t="shared" si="35"/>
        <v>0</v>
      </c>
    </row>
    <row r="89" spans="2:36" ht="24.95" customHeight="1" x14ac:dyDescent="0.2">
      <c r="B89" s="992"/>
      <c r="C89" s="996" t="s">
        <v>136</v>
      </c>
      <c r="D89" s="997"/>
      <c r="E89" s="997"/>
      <c r="F89" s="997"/>
      <c r="G89" s="889" t="str">
        <f>IF(G87="","",""&amp;IF(G87&gt;=90%,"MB",IF(G87&gt;=70%,"BOM",IF(G87&gt;=50%,"SUF",IF(G87&gt;=20%,"INS",IF(G87&gt;0%,"INS",IF(G87=0%,"")))))&amp;""))</f>
        <v/>
      </c>
      <c r="H89" s="889" t="str">
        <f t="shared" ref="H89:AJ89" si="36">IF(H87="","",""&amp;IF(H87&gt;=90%,"MB",IF(H87&gt;=70%,"BOM",IF(H87&gt;=50%,"SUF",IF(H87&gt;=20%,"INS",IF(H87&gt;0%,"INS",IF(H87=0%,"")))))&amp;""))</f>
        <v/>
      </c>
      <c r="I89" s="889" t="str">
        <f t="shared" si="36"/>
        <v/>
      </c>
      <c r="J89" s="889" t="str">
        <f t="shared" si="36"/>
        <v/>
      </c>
      <c r="K89" s="889" t="str">
        <f t="shared" si="36"/>
        <v/>
      </c>
      <c r="L89" s="889" t="str">
        <f t="shared" si="36"/>
        <v/>
      </c>
      <c r="M89" s="889" t="str">
        <f t="shared" si="36"/>
        <v/>
      </c>
      <c r="N89" s="889" t="str">
        <f t="shared" si="36"/>
        <v/>
      </c>
      <c r="O89" s="889" t="str">
        <f t="shared" si="36"/>
        <v/>
      </c>
      <c r="P89" s="889" t="str">
        <f t="shared" si="36"/>
        <v/>
      </c>
      <c r="Q89" s="889" t="str">
        <f t="shared" si="36"/>
        <v/>
      </c>
      <c r="R89" s="889" t="str">
        <f t="shared" si="36"/>
        <v/>
      </c>
      <c r="S89" s="889" t="str">
        <f t="shared" si="36"/>
        <v/>
      </c>
      <c r="T89" s="889" t="str">
        <f t="shared" si="36"/>
        <v/>
      </c>
      <c r="U89" s="889" t="str">
        <f t="shared" si="36"/>
        <v/>
      </c>
      <c r="V89" s="889" t="str">
        <f t="shared" si="36"/>
        <v/>
      </c>
      <c r="W89" s="889" t="str">
        <f t="shared" si="36"/>
        <v/>
      </c>
      <c r="X89" s="889" t="str">
        <f t="shared" si="36"/>
        <v/>
      </c>
      <c r="Y89" s="889" t="str">
        <f t="shared" si="36"/>
        <v/>
      </c>
      <c r="Z89" s="889" t="str">
        <f t="shared" si="36"/>
        <v/>
      </c>
      <c r="AA89" s="889" t="str">
        <f t="shared" si="36"/>
        <v/>
      </c>
      <c r="AB89" s="889" t="str">
        <f t="shared" si="36"/>
        <v/>
      </c>
      <c r="AC89" s="889" t="str">
        <f t="shared" si="36"/>
        <v/>
      </c>
      <c r="AD89" s="889" t="str">
        <f t="shared" si="36"/>
        <v/>
      </c>
      <c r="AE89" s="889" t="str">
        <f t="shared" si="36"/>
        <v/>
      </c>
      <c r="AF89" s="889" t="str">
        <f t="shared" si="36"/>
        <v/>
      </c>
      <c r="AG89" s="889" t="str">
        <f t="shared" si="36"/>
        <v/>
      </c>
      <c r="AH89" s="889" t="str">
        <f t="shared" si="36"/>
        <v/>
      </c>
      <c r="AI89" s="889" t="str">
        <f t="shared" si="36"/>
        <v/>
      </c>
      <c r="AJ89" s="890" t="str">
        <f t="shared" si="36"/>
        <v/>
      </c>
    </row>
    <row r="90" spans="2:36" ht="24.95" hidden="1" customHeight="1" x14ac:dyDescent="0.2">
      <c r="B90" s="992"/>
      <c r="C90" s="886"/>
      <c r="D90" s="887"/>
      <c r="E90" s="888"/>
      <c r="F90" s="887"/>
      <c r="G90" s="889">
        <f t="shared" ref="G90:AJ90" si="37">IFERROR(AVERAGE(G22),0)</f>
        <v>0</v>
      </c>
      <c r="H90" s="889">
        <f t="shared" si="37"/>
        <v>0</v>
      </c>
      <c r="I90" s="889">
        <f t="shared" si="37"/>
        <v>0</v>
      </c>
      <c r="J90" s="889">
        <f t="shared" si="37"/>
        <v>0</v>
      </c>
      <c r="K90" s="889">
        <f t="shared" si="37"/>
        <v>0</v>
      </c>
      <c r="L90" s="889">
        <f t="shared" si="37"/>
        <v>0</v>
      </c>
      <c r="M90" s="889">
        <f t="shared" si="37"/>
        <v>0</v>
      </c>
      <c r="N90" s="889">
        <f t="shared" si="37"/>
        <v>0</v>
      </c>
      <c r="O90" s="889">
        <f t="shared" si="37"/>
        <v>0</v>
      </c>
      <c r="P90" s="889">
        <f t="shared" si="37"/>
        <v>0</v>
      </c>
      <c r="Q90" s="889">
        <f t="shared" si="37"/>
        <v>0</v>
      </c>
      <c r="R90" s="889">
        <f t="shared" si="37"/>
        <v>0</v>
      </c>
      <c r="S90" s="889">
        <f t="shared" si="37"/>
        <v>0</v>
      </c>
      <c r="T90" s="889">
        <f t="shared" si="37"/>
        <v>0</v>
      </c>
      <c r="U90" s="889">
        <f t="shared" si="37"/>
        <v>0</v>
      </c>
      <c r="V90" s="889">
        <f t="shared" si="37"/>
        <v>0</v>
      </c>
      <c r="W90" s="889">
        <f t="shared" si="37"/>
        <v>0</v>
      </c>
      <c r="X90" s="889">
        <f t="shared" si="37"/>
        <v>0</v>
      </c>
      <c r="Y90" s="889">
        <f t="shared" si="37"/>
        <v>0</v>
      </c>
      <c r="Z90" s="889">
        <f t="shared" si="37"/>
        <v>0</v>
      </c>
      <c r="AA90" s="889">
        <f t="shared" si="37"/>
        <v>0</v>
      </c>
      <c r="AB90" s="889">
        <f t="shared" si="37"/>
        <v>0</v>
      </c>
      <c r="AC90" s="889">
        <f t="shared" si="37"/>
        <v>0</v>
      </c>
      <c r="AD90" s="889">
        <f t="shared" si="37"/>
        <v>0</v>
      </c>
      <c r="AE90" s="889">
        <f t="shared" si="37"/>
        <v>0</v>
      </c>
      <c r="AF90" s="889">
        <f t="shared" si="37"/>
        <v>0</v>
      </c>
      <c r="AG90" s="889">
        <f t="shared" si="37"/>
        <v>0</v>
      </c>
      <c r="AH90" s="889">
        <f t="shared" si="37"/>
        <v>0</v>
      </c>
      <c r="AI90" s="889">
        <f t="shared" si="37"/>
        <v>0</v>
      </c>
      <c r="AJ90" s="890">
        <f t="shared" si="37"/>
        <v>0</v>
      </c>
    </row>
    <row r="91" spans="2:36" ht="24.95" hidden="1" customHeight="1" x14ac:dyDescent="0.2">
      <c r="B91" s="992"/>
      <c r="C91" s="895"/>
      <c r="D91" s="886"/>
      <c r="E91" s="896"/>
      <c r="F91" s="887"/>
      <c r="G91" s="893">
        <f>IF(G90=0%,0,IF(G90&gt;=90%,5,IF(G90&gt;=70%,4,IF(G90&gt;=50%,3,IF(G90&gt;=20%,2,IF(G90=0%,1,IF(G90=0,"")))))))</f>
        <v>0</v>
      </c>
      <c r="H91" s="893">
        <f t="shared" ref="H91:AJ91" si="38">IF(H90=0%,0,IF(H90&gt;=90%,5,IF(H90&gt;=70%,4,IF(H90&gt;=50%,3,IF(H90&gt;=20%,2,IF(H90=0%,1,IF(H90=0,"")))))))</f>
        <v>0</v>
      </c>
      <c r="I91" s="893">
        <f t="shared" si="38"/>
        <v>0</v>
      </c>
      <c r="J91" s="893">
        <f t="shared" si="38"/>
        <v>0</v>
      </c>
      <c r="K91" s="893">
        <f t="shared" si="38"/>
        <v>0</v>
      </c>
      <c r="L91" s="893">
        <f t="shared" si="38"/>
        <v>0</v>
      </c>
      <c r="M91" s="893">
        <f t="shared" si="38"/>
        <v>0</v>
      </c>
      <c r="N91" s="893">
        <f t="shared" si="38"/>
        <v>0</v>
      </c>
      <c r="O91" s="893">
        <f t="shared" si="38"/>
        <v>0</v>
      </c>
      <c r="P91" s="893">
        <f t="shared" si="38"/>
        <v>0</v>
      </c>
      <c r="Q91" s="893">
        <f t="shared" si="38"/>
        <v>0</v>
      </c>
      <c r="R91" s="893">
        <f t="shared" si="38"/>
        <v>0</v>
      </c>
      <c r="S91" s="893">
        <f t="shared" si="38"/>
        <v>0</v>
      </c>
      <c r="T91" s="893">
        <f t="shared" si="38"/>
        <v>0</v>
      </c>
      <c r="U91" s="893">
        <f t="shared" si="38"/>
        <v>0</v>
      </c>
      <c r="V91" s="893">
        <f t="shared" si="38"/>
        <v>0</v>
      </c>
      <c r="W91" s="893">
        <f t="shared" si="38"/>
        <v>0</v>
      </c>
      <c r="X91" s="893">
        <f t="shared" si="38"/>
        <v>0</v>
      </c>
      <c r="Y91" s="893">
        <f t="shared" si="38"/>
        <v>0</v>
      </c>
      <c r="Z91" s="893">
        <f t="shared" si="38"/>
        <v>0</v>
      </c>
      <c r="AA91" s="893">
        <f t="shared" si="38"/>
        <v>0</v>
      </c>
      <c r="AB91" s="893">
        <f t="shared" si="38"/>
        <v>0</v>
      </c>
      <c r="AC91" s="893">
        <f t="shared" si="38"/>
        <v>0</v>
      </c>
      <c r="AD91" s="893">
        <f t="shared" si="38"/>
        <v>0</v>
      </c>
      <c r="AE91" s="893">
        <f t="shared" si="38"/>
        <v>0</v>
      </c>
      <c r="AF91" s="893">
        <f t="shared" si="38"/>
        <v>0</v>
      </c>
      <c r="AG91" s="893">
        <f t="shared" si="38"/>
        <v>0</v>
      </c>
      <c r="AH91" s="893">
        <f t="shared" si="38"/>
        <v>0</v>
      </c>
      <c r="AI91" s="893">
        <f t="shared" si="38"/>
        <v>0</v>
      </c>
      <c r="AJ91" s="894">
        <f t="shared" si="38"/>
        <v>0</v>
      </c>
    </row>
    <row r="92" spans="2:36" ht="24.95" customHeight="1" x14ac:dyDescent="0.2">
      <c r="B92" s="992"/>
      <c r="C92" s="998" t="s">
        <v>137</v>
      </c>
      <c r="D92" s="996"/>
      <c r="E92" s="897"/>
      <c r="F92" s="887"/>
      <c r="G92" s="889" t="str">
        <f>IF(G90="","",""&amp;IF(G90&gt;=90%,"MB",IF(G90&gt;=70%,"BOM",IF(G90&gt;=50%,"SUF",IF(G90&gt;=20%,"INS",IF(G90&gt;0%,"INS",IF(G90=0%,"")))))&amp;""))</f>
        <v/>
      </c>
      <c r="H92" s="889" t="str">
        <f t="shared" ref="H92:AJ92" si="39">IF(H90="","",""&amp;IF(H90&gt;=90%,"MB",IF(H90&gt;=70%,"BOM",IF(H90&gt;=50%,"SUF",IF(H90&gt;=20%,"INS",IF(H90&gt;0%,"INS",IF(H90=0%,"")))))&amp;""))</f>
        <v/>
      </c>
      <c r="I92" s="889" t="str">
        <f t="shared" si="39"/>
        <v/>
      </c>
      <c r="J92" s="889" t="str">
        <f t="shared" si="39"/>
        <v/>
      </c>
      <c r="K92" s="889" t="str">
        <f t="shared" si="39"/>
        <v/>
      </c>
      <c r="L92" s="889" t="str">
        <f t="shared" si="39"/>
        <v/>
      </c>
      <c r="M92" s="889" t="str">
        <f t="shared" si="39"/>
        <v/>
      </c>
      <c r="N92" s="889" t="str">
        <f t="shared" si="39"/>
        <v/>
      </c>
      <c r="O92" s="889" t="str">
        <f t="shared" si="39"/>
        <v/>
      </c>
      <c r="P92" s="889" t="str">
        <f t="shared" si="39"/>
        <v/>
      </c>
      <c r="Q92" s="889" t="str">
        <f t="shared" si="39"/>
        <v/>
      </c>
      <c r="R92" s="889" t="str">
        <f t="shared" si="39"/>
        <v/>
      </c>
      <c r="S92" s="889" t="str">
        <f t="shared" si="39"/>
        <v/>
      </c>
      <c r="T92" s="889" t="str">
        <f t="shared" si="39"/>
        <v/>
      </c>
      <c r="U92" s="889" t="str">
        <f t="shared" si="39"/>
        <v/>
      </c>
      <c r="V92" s="889" t="str">
        <f t="shared" si="39"/>
        <v/>
      </c>
      <c r="W92" s="889" t="str">
        <f t="shared" si="39"/>
        <v/>
      </c>
      <c r="X92" s="889" t="str">
        <f t="shared" si="39"/>
        <v/>
      </c>
      <c r="Y92" s="889" t="str">
        <f t="shared" si="39"/>
        <v/>
      </c>
      <c r="Z92" s="889" t="str">
        <f t="shared" si="39"/>
        <v/>
      </c>
      <c r="AA92" s="889" t="str">
        <f t="shared" si="39"/>
        <v/>
      </c>
      <c r="AB92" s="889" t="str">
        <f t="shared" si="39"/>
        <v/>
      </c>
      <c r="AC92" s="889" t="str">
        <f t="shared" si="39"/>
        <v/>
      </c>
      <c r="AD92" s="889" t="str">
        <f t="shared" si="39"/>
        <v/>
      </c>
      <c r="AE92" s="889" t="str">
        <f t="shared" si="39"/>
        <v/>
      </c>
      <c r="AF92" s="889" t="str">
        <f t="shared" si="39"/>
        <v/>
      </c>
      <c r="AG92" s="889" t="str">
        <f t="shared" si="39"/>
        <v/>
      </c>
      <c r="AH92" s="889" t="str">
        <f t="shared" si="39"/>
        <v/>
      </c>
      <c r="AI92" s="889" t="str">
        <f t="shared" si="39"/>
        <v/>
      </c>
      <c r="AJ92" s="890" t="str">
        <f t="shared" si="39"/>
        <v/>
      </c>
    </row>
    <row r="93" spans="2:36" ht="24.95" hidden="1" customHeight="1" x14ac:dyDescent="0.2">
      <c r="B93" s="992"/>
      <c r="C93" s="886"/>
      <c r="D93" s="887"/>
      <c r="E93" s="888"/>
      <c r="F93" s="887"/>
      <c r="G93" s="889">
        <f t="shared" ref="G93:AJ93" si="40">IFERROR(AVERAGE(G61,G52,G35,G20),0)</f>
        <v>0</v>
      </c>
      <c r="H93" s="889">
        <f t="shared" si="40"/>
        <v>0</v>
      </c>
      <c r="I93" s="889">
        <f t="shared" si="40"/>
        <v>0</v>
      </c>
      <c r="J93" s="889">
        <f t="shared" si="40"/>
        <v>0</v>
      </c>
      <c r="K93" s="889">
        <f t="shared" si="40"/>
        <v>0</v>
      </c>
      <c r="L93" s="889">
        <f t="shared" si="40"/>
        <v>0</v>
      </c>
      <c r="M93" s="889">
        <f t="shared" si="40"/>
        <v>0</v>
      </c>
      <c r="N93" s="889">
        <f t="shared" si="40"/>
        <v>0</v>
      </c>
      <c r="O93" s="889">
        <f t="shared" si="40"/>
        <v>0</v>
      </c>
      <c r="P93" s="889">
        <f t="shared" si="40"/>
        <v>0</v>
      </c>
      <c r="Q93" s="889">
        <f t="shared" si="40"/>
        <v>0</v>
      </c>
      <c r="R93" s="889">
        <f t="shared" si="40"/>
        <v>0</v>
      </c>
      <c r="S93" s="889">
        <f t="shared" si="40"/>
        <v>0</v>
      </c>
      <c r="T93" s="889">
        <f t="shared" si="40"/>
        <v>0</v>
      </c>
      <c r="U93" s="889">
        <f t="shared" si="40"/>
        <v>0</v>
      </c>
      <c r="V93" s="889">
        <f t="shared" si="40"/>
        <v>0</v>
      </c>
      <c r="W93" s="889">
        <f t="shared" si="40"/>
        <v>0</v>
      </c>
      <c r="X93" s="889">
        <f t="shared" si="40"/>
        <v>0</v>
      </c>
      <c r="Y93" s="889">
        <f t="shared" si="40"/>
        <v>0</v>
      </c>
      <c r="Z93" s="889">
        <f t="shared" si="40"/>
        <v>0</v>
      </c>
      <c r="AA93" s="889">
        <f t="shared" si="40"/>
        <v>0</v>
      </c>
      <c r="AB93" s="889">
        <f t="shared" si="40"/>
        <v>0</v>
      </c>
      <c r="AC93" s="889">
        <f t="shared" si="40"/>
        <v>0</v>
      </c>
      <c r="AD93" s="889">
        <f t="shared" si="40"/>
        <v>0</v>
      </c>
      <c r="AE93" s="889">
        <f t="shared" si="40"/>
        <v>0</v>
      </c>
      <c r="AF93" s="889">
        <f t="shared" si="40"/>
        <v>0</v>
      </c>
      <c r="AG93" s="889">
        <f t="shared" si="40"/>
        <v>0</v>
      </c>
      <c r="AH93" s="889">
        <f t="shared" si="40"/>
        <v>0</v>
      </c>
      <c r="AI93" s="889">
        <f t="shared" si="40"/>
        <v>0</v>
      </c>
      <c r="AJ93" s="890">
        <f t="shared" si="40"/>
        <v>0</v>
      </c>
    </row>
    <row r="94" spans="2:36" ht="24.95" hidden="1" customHeight="1" x14ac:dyDescent="0.2">
      <c r="B94" s="992"/>
      <c r="C94" s="886"/>
      <c r="D94" s="887"/>
      <c r="E94" s="888"/>
      <c r="F94" s="887"/>
      <c r="G94" s="893">
        <f>IF(G93=0%,0,IF(G93&gt;=90%,5,IF(G93&gt;=70%,4,IF(G93&gt;=50%,3,IF(G93&gt;=20%,2,IF(G93=0%,1,IF(G93=0,"")))))))</f>
        <v>0</v>
      </c>
      <c r="H94" s="893">
        <f t="shared" ref="H94:AJ94" si="41">IF(H93=0%,0,IF(H93&gt;=90%,5,IF(H93&gt;=70%,4,IF(H93&gt;=50%,3,IF(H93&gt;=20%,2,IF(H93=0%,1,IF(H93=0,"")))))))</f>
        <v>0</v>
      </c>
      <c r="I94" s="893">
        <f t="shared" si="41"/>
        <v>0</v>
      </c>
      <c r="J94" s="893">
        <f t="shared" si="41"/>
        <v>0</v>
      </c>
      <c r="K94" s="893">
        <f t="shared" si="41"/>
        <v>0</v>
      </c>
      <c r="L94" s="893">
        <f t="shared" si="41"/>
        <v>0</v>
      </c>
      <c r="M94" s="893">
        <f t="shared" si="41"/>
        <v>0</v>
      </c>
      <c r="N94" s="893">
        <f t="shared" si="41"/>
        <v>0</v>
      </c>
      <c r="O94" s="893">
        <f t="shared" si="41"/>
        <v>0</v>
      </c>
      <c r="P94" s="893">
        <f t="shared" si="41"/>
        <v>0</v>
      </c>
      <c r="Q94" s="893">
        <f t="shared" si="41"/>
        <v>0</v>
      </c>
      <c r="R94" s="893">
        <f t="shared" si="41"/>
        <v>0</v>
      </c>
      <c r="S94" s="893">
        <f t="shared" si="41"/>
        <v>0</v>
      </c>
      <c r="T94" s="893">
        <f t="shared" si="41"/>
        <v>0</v>
      </c>
      <c r="U94" s="893">
        <f t="shared" si="41"/>
        <v>0</v>
      </c>
      <c r="V94" s="893">
        <f t="shared" si="41"/>
        <v>0</v>
      </c>
      <c r="W94" s="893">
        <f t="shared" si="41"/>
        <v>0</v>
      </c>
      <c r="X94" s="893">
        <f t="shared" si="41"/>
        <v>0</v>
      </c>
      <c r="Y94" s="893">
        <f t="shared" si="41"/>
        <v>0</v>
      </c>
      <c r="Z94" s="893">
        <f t="shared" si="41"/>
        <v>0</v>
      </c>
      <c r="AA94" s="893">
        <f t="shared" si="41"/>
        <v>0</v>
      </c>
      <c r="AB94" s="893">
        <f t="shared" si="41"/>
        <v>0</v>
      </c>
      <c r="AC94" s="893">
        <f t="shared" si="41"/>
        <v>0</v>
      </c>
      <c r="AD94" s="893">
        <f t="shared" si="41"/>
        <v>0</v>
      </c>
      <c r="AE94" s="893">
        <f t="shared" si="41"/>
        <v>0</v>
      </c>
      <c r="AF94" s="893">
        <f t="shared" si="41"/>
        <v>0</v>
      </c>
      <c r="AG94" s="893">
        <f t="shared" si="41"/>
        <v>0</v>
      </c>
      <c r="AH94" s="893">
        <f t="shared" si="41"/>
        <v>0</v>
      </c>
      <c r="AI94" s="893">
        <f t="shared" si="41"/>
        <v>0</v>
      </c>
      <c r="AJ94" s="894">
        <f t="shared" si="41"/>
        <v>0</v>
      </c>
    </row>
    <row r="95" spans="2:36" ht="24.95" customHeight="1" x14ac:dyDescent="0.2">
      <c r="B95" s="992"/>
      <c r="C95" s="996" t="s">
        <v>138</v>
      </c>
      <c r="D95" s="997"/>
      <c r="E95" s="997"/>
      <c r="F95" s="997"/>
      <c r="G95" s="889" t="str">
        <f>IF(G93="","",""&amp;IF(G93&gt;=90%,"MB",IF(G93&gt;=70%,"BOM",IF(G93&gt;=50%,"SUF",IF(G93&gt;=20%,"INS",IF(G93&gt;0%,"INS",IF(G93=0%,"")))))&amp;""))</f>
        <v/>
      </c>
      <c r="H95" s="889" t="str">
        <f t="shared" ref="H95:AJ95" si="42">IF(H93="","",""&amp;IF(H93&gt;=90%,"MB",IF(H93&gt;=70%,"BOM",IF(H93&gt;=50%,"SUF",IF(H93&gt;=20%,"INS",IF(H93&gt;0%,"INS",IF(H93=0%,"")))))&amp;""))</f>
        <v/>
      </c>
      <c r="I95" s="889" t="str">
        <f t="shared" si="42"/>
        <v/>
      </c>
      <c r="J95" s="889" t="str">
        <f t="shared" si="42"/>
        <v/>
      </c>
      <c r="K95" s="889" t="str">
        <f t="shared" si="42"/>
        <v/>
      </c>
      <c r="L95" s="889" t="str">
        <f t="shared" si="42"/>
        <v/>
      </c>
      <c r="M95" s="889" t="str">
        <f t="shared" si="42"/>
        <v/>
      </c>
      <c r="N95" s="889" t="str">
        <f t="shared" si="42"/>
        <v/>
      </c>
      <c r="O95" s="889" t="str">
        <f t="shared" si="42"/>
        <v/>
      </c>
      <c r="P95" s="889" t="str">
        <f t="shared" si="42"/>
        <v/>
      </c>
      <c r="Q95" s="889" t="str">
        <f t="shared" si="42"/>
        <v/>
      </c>
      <c r="R95" s="889" t="str">
        <f t="shared" si="42"/>
        <v/>
      </c>
      <c r="S95" s="889" t="str">
        <f t="shared" si="42"/>
        <v/>
      </c>
      <c r="T95" s="889" t="str">
        <f t="shared" si="42"/>
        <v/>
      </c>
      <c r="U95" s="889" t="str">
        <f t="shared" si="42"/>
        <v/>
      </c>
      <c r="V95" s="889" t="str">
        <f t="shared" si="42"/>
        <v/>
      </c>
      <c r="W95" s="889" t="str">
        <f t="shared" si="42"/>
        <v/>
      </c>
      <c r="X95" s="889" t="str">
        <f t="shared" si="42"/>
        <v/>
      </c>
      <c r="Y95" s="889" t="str">
        <f t="shared" si="42"/>
        <v/>
      </c>
      <c r="Z95" s="889" t="str">
        <f t="shared" si="42"/>
        <v/>
      </c>
      <c r="AA95" s="889" t="str">
        <f t="shared" si="42"/>
        <v/>
      </c>
      <c r="AB95" s="889" t="str">
        <f t="shared" si="42"/>
        <v/>
      </c>
      <c r="AC95" s="889" t="str">
        <f t="shared" si="42"/>
        <v/>
      </c>
      <c r="AD95" s="889" t="str">
        <f t="shared" si="42"/>
        <v/>
      </c>
      <c r="AE95" s="889" t="str">
        <f t="shared" si="42"/>
        <v/>
      </c>
      <c r="AF95" s="889" t="str">
        <f t="shared" si="42"/>
        <v/>
      </c>
      <c r="AG95" s="889" t="str">
        <f t="shared" si="42"/>
        <v/>
      </c>
      <c r="AH95" s="889" t="str">
        <f t="shared" si="42"/>
        <v/>
      </c>
      <c r="AI95" s="889" t="str">
        <f t="shared" si="42"/>
        <v/>
      </c>
      <c r="AJ95" s="890" t="str">
        <f t="shared" si="42"/>
        <v/>
      </c>
    </row>
    <row r="96" spans="2:36" ht="24.95" hidden="1" customHeight="1" x14ac:dyDescent="0.2">
      <c r="B96" s="992"/>
      <c r="C96" s="886"/>
      <c r="D96" s="887"/>
      <c r="E96" s="888"/>
      <c r="F96" s="887"/>
      <c r="G96" s="889">
        <f t="shared" ref="G96:AJ96" si="43">IFERROR(AVERAGE(G38),0)</f>
        <v>0</v>
      </c>
      <c r="H96" s="889">
        <f t="shared" si="43"/>
        <v>0</v>
      </c>
      <c r="I96" s="889">
        <f t="shared" si="43"/>
        <v>0</v>
      </c>
      <c r="J96" s="889">
        <f t="shared" si="43"/>
        <v>0</v>
      </c>
      <c r="K96" s="889">
        <f t="shared" si="43"/>
        <v>0</v>
      </c>
      <c r="L96" s="889">
        <f t="shared" si="43"/>
        <v>0</v>
      </c>
      <c r="M96" s="889">
        <f t="shared" si="43"/>
        <v>0</v>
      </c>
      <c r="N96" s="889">
        <f t="shared" si="43"/>
        <v>0</v>
      </c>
      <c r="O96" s="889">
        <f t="shared" si="43"/>
        <v>0</v>
      </c>
      <c r="P96" s="889">
        <f t="shared" si="43"/>
        <v>0</v>
      </c>
      <c r="Q96" s="889">
        <f t="shared" si="43"/>
        <v>0</v>
      </c>
      <c r="R96" s="889">
        <f t="shared" si="43"/>
        <v>0</v>
      </c>
      <c r="S96" s="889">
        <f t="shared" si="43"/>
        <v>0</v>
      </c>
      <c r="T96" s="889">
        <f t="shared" si="43"/>
        <v>0</v>
      </c>
      <c r="U96" s="889">
        <f t="shared" si="43"/>
        <v>0</v>
      </c>
      <c r="V96" s="889">
        <f t="shared" si="43"/>
        <v>0</v>
      </c>
      <c r="W96" s="889">
        <f t="shared" si="43"/>
        <v>0</v>
      </c>
      <c r="X96" s="889">
        <f t="shared" si="43"/>
        <v>0</v>
      </c>
      <c r="Y96" s="889">
        <f t="shared" si="43"/>
        <v>0</v>
      </c>
      <c r="Z96" s="889">
        <f t="shared" si="43"/>
        <v>0</v>
      </c>
      <c r="AA96" s="889">
        <f t="shared" si="43"/>
        <v>0</v>
      </c>
      <c r="AB96" s="889">
        <f t="shared" si="43"/>
        <v>0</v>
      </c>
      <c r="AC96" s="889">
        <f t="shared" si="43"/>
        <v>0</v>
      </c>
      <c r="AD96" s="889">
        <f t="shared" si="43"/>
        <v>0</v>
      </c>
      <c r="AE96" s="889">
        <f t="shared" si="43"/>
        <v>0</v>
      </c>
      <c r="AF96" s="889">
        <f t="shared" si="43"/>
        <v>0</v>
      </c>
      <c r="AG96" s="889">
        <f t="shared" si="43"/>
        <v>0</v>
      </c>
      <c r="AH96" s="889">
        <f t="shared" si="43"/>
        <v>0</v>
      </c>
      <c r="AI96" s="889">
        <f t="shared" si="43"/>
        <v>0</v>
      </c>
      <c r="AJ96" s="890">
        <f t="shared" si="43"/>
        <v>0</v>
      </c>
    </row>
    <row r="97" spans="2:37" ht="24.95" hidden="1" customHeight="1" x14ac:dyDescent="0.2">
      <c r="B97" s="992"/>
      <c r="C97" s="886"/>
      <c r="D97" s="887"/>
      <c r="E97" s="888"/>
      <c r="F97" s="887"/>
      <c r="G97" s="893">
        <f>IF(G96=0%,0,IF(G96&gt;=90%,5,IF(G96&gt;=70%,4,IF(G96&gt;=50%,3,IF(G96&gt;=20%,2,IF(G96=0%,1,IF(G96=0,"")))))))</f>
        <v>0</v>
      </c>
      <c r="H97" s="893">
        <f t="shared" ref="H97:AJ97" si="44">IF(H96=0%,0,IF(H96&gt;=90%,5,IF(H96&gt;=70%,4,IF(H96&gt;=50%,3,IF(H96&gt;=20%,2,IF(H96=0%,1,IF(H96=0,"")))))))</f>
        <v>0</v>
      </c>
      <c r="I97" s="893">
        <f t="shared" si="44"/>
        <v>0</v>
      </c>
      <c r="J97" s="893">
        <f t="shared" si="44"/>
        <v>0</v>
      </c>
      <c r="K97" s="893">
        <f t="shared" si="44"/>
        <v>0</v>
      </c>
      <c r="L97" s="893">
        <f t="shared" si="44"/>
        <v>0</v>
      </c>
      <c r="M97" s="893">
        <f t="shared" si="44"/>
        <v>0</v>
      </c>
      <c r="N97" s="893">
        <f t="shared" si="44"/>
        <v>0</v>
      </c>
      <c r="O97" s="893">
        <f t="shared" si="44"/>
        <v>0</v>
      </c>
      <c r="P97" s="893">
        <f t="shared" si="44"/>
        <v>0</v>
      </c>
      <c r="Q97" s="893">
        <f t="shared" si="44"/>
        <v>0</v>
      </c>
      <c r="R97" s="893">
        <f t="shared" si="44"/>
        <v>0</v>
      </c>
      <c r="S97" s="893">
        <f t="shared" si="44"/>
        <v>0</v>
      </c>
      <c r="T97" s="893">
        <f t="shared" si="44"/>
        <v>0</v>
      </c>
      <c r="U97" s="893">
        <f t="shared" si="44"/>
        <v>0</v>
      </c>
      <c r="V97" s="893">
        <f t="shared" si="44"/>
        <v>0</v>
      </c>
      <c r="W97" s="893">
        <f t="shared" si="44"/>
        <v>0</v>
      </c>
      <c r="X97" s="893">
        <f t="shared" si="44"/>
        <v>0</v>
      </c>
      <c r="Y97" s="893">
        <f t="shared" si="44"/>
        <v>0</v>
      </c>
      <c r="Z97" s="893">
        <f t="shared" si="44"/>
        <v>0</v>
      </c>
      <c r="AA97" s="893">
        <f t="shared" si="44"/>
        <v>0</v>
      </c>
      <c r="AB97" s="893">
        <f t="shared" si="44"/>
        <v>0</v>
      </c>
      <c r="AC97" s="893">
        <f t="shared" si="44"/>
        <v>0</v>
      </c>
      <c r="AD97" s="893">
        <f t="shared" si="44"/>
        <v>0</v>
      </c>
      <c r="AE97" s="893">
        <f t="shared" si="44"/>
        <v>0</v>
      </c>
      <c r="AF97" s="893">
        <f t="shared" si="44"/>
        <v>0</v>
      </c>
      <c r="AG97" s="893">
        <f t="shared" si="44"/>
        <v>0</v>
      </c>
      <c r="AH97" s="893">
        <f t="shared" si="44"/>
        <v>0</v>
      </c>
      <c r="AI97" s="893">
        <f t="shared" si="44"/>
        <v>0</v>
      </c>
      <c r="AJ97" s="894">
        <f t="shared" si="44"/>
        <v>0</v>
      </c>
    </row>
    <row r="98" spans="2:37" ht="24.95" customHeight="1" x14ac:dyDescent="0.2">
      <c r="B98" s="992"/>
      <c r="C98" s="996" t="s">
        <v>139</v>
      </c>
      <c r="D98" s="997"/>
      <c r="E98" s="997"/>
      <c r="F98" s="997"/>
      <c r="G98" s="889" t="str">
        <f>IF(G96="","",""&amp;IF(G96&gt;=90%,"MB",IF(G96&gt;=70%,"BOM",IF(G96&gt;=50%,"SUF",IF(G96&gt;=20%,"INS",IF(G96&gt;0%,"INS",IF(G96=0%,"")))))&amp;""))</f>
        <v/>
      </c>
      <c r="H98" s="889" t="str">
        <f t="shared" ref="H98:AJ98" si="45">IF(H96="","",""&amp;IF(H96&gt;=90%,"MB",IF(H96&gt;=70%,"BOM",IF(H96&gt;=50%,"SUF",IF(H96&gt;=20%,"INS",IF(H96&gt;0%,"INS",IF(H96=0%,"")))))&amp;""))</f>
        <v/>
      </c>
      <c r="I98" s="889" t="str">
        <f t="shared" si="45"/>
        <v/>
      </c>
      <c r="J98" s="889" t="str">
        <f t="shared" si="45"/>
        <v/>
      </c>
      <c r="K98" s="889" t="str">
        <f t="shared" si="45"/>
        <v/>
      </c>
      <c r="L98" s="889" t="str">
        <f t="shared" si="45"/>
        <v/>
      </c>
      <c r="M98" s="889" t="str">
        <f t="shared" si="45"/>
        <v/>
      </c>
      <c r="N98" s="889" t="str">
        <f t="shared" si="45"/>
        <v/>
      </c>
      <c r="O98" s="889" t="str">
        <f t="shared" si="45"/>
        <v/>
      </c>
      <c r="P98" s="889" t="str">
        <f t="shared" si="45"/>
        <v/>
      </c>
      <c r="Q98" s="889" t="str">
        <f t="shared" si="45"/>
        <v/>
      </c>
      <c r="R98" s="889" t="str">
        <f t="shared" si="45"/>
        <v/>
      </c>
      <c r="S98" s="889" t="str">
        <f t="shared" si="45"/>
        <v/>
      </c>
      <c r="T98" s="889" t="str">
        <f t="shared" si="45"/>
        <v/>
      </c>
      <c r="U98" s="889" t="str">
        <f t="shared" si="45"/>
        <v/>
      </c>
      <c r="V98" s="889" t="str">
        <f t="shared" si="45"/>
        <v/>
      </c>
      <c r="W98" s="889" t="str">
        <f t="shared" si="45"/>
        <v/>
      </c>
      <c r="X98" s="889" t="str">
        <f t="shared" si="45"/>
        <v/>
      </c>
      <c r="Y98" s="889" t="str">
        <f t="shared" si="45"/>
        <v/>
      </c>
      <c r="Z98" s="889" t="str">
        <f t="shared" si="45"/>
        <v/>
      </c>
      <c r="AA98" s="889" t="str">
        <f t="shared" si="45"/>
        <v/>
      </c>
      <c r="AB98" s="889" t="str">
        <f t="shared" si="45"/>
        <v/>
      </c>
      <c r="AC98" s="889" t="str">
        <f t="shared" si="45"/>
        <v/>
      </c>
      <c r="AD98" s="889" t="str">
        <f t="shared" si="45"/>
        <v/>
      </c>
      <c r="AE98" s="889" t="str">
        <f t="shared" si="45"/>
        <v/>
      </c>
      <c r="AF98" s="889" t="str">
        <f t="shared" si="45"/>
        <v/>
      </c>
      <c r="AG98" s="889" t="str">
        <f t="shared" si="45"/>
        <v/>
      </c>
      <c r="AH98" s="889" t="str">
        <f t="shared" si="45"/>
        <v/>
      </c>
      <c r="AI98" s="889" t="str">
        <f t="shared" si="45"/>
        <v/>
      </c>
      <c r="AJ98" s="890" t="str">
        <f t="shared" si="45"/>
        <v/>
      </c>
    </row>
    <row r="99" spans="2:37" ht="24.95" hidden="1" customHeight="1" thickBot="1" x14ac:dyDescent="0.25">
      <c r="B99" s="992"/>
      <c r="C99" s="886"/>
      <c r="D99" s="887"/>
      <c r="E99" s="888"/>
      <c r="F99" s="887"/>
      <c r="G99" s="889">
        <f>IFERROR(AVERAGE(G62),0)</f>
        <v>0</v>
      </c>
      <c r="H99" s="889">
        <f t="shared" ref="H99:AJ99" si="46">IFERROR(AVERAGE(H62),0)</f>
        <v>0</v>
      </c>
      <c r="I99" s="889">
        <f t="shared" si="46"/>
        <v>0</v>
      </c>
      <c r="J99" s="889">
        <f t="shared" si="46"/>
        <v>0</v>
      </c>
      <c r="K99" s="889">
        <f t="shared" si="46"/>
        <v>0</v>
      </c>
      <c r="L99" s="889">
        <f t="shared" si="46"/>
        <v>0</v>
      </c>
      <c r="M99" s="889">
        <f t="shared" si="46"/>
        <v>0</v>
      </c>
      <c r="N99" s="889">
        <f t="shared" si="46"/>
        <v>0</v>
      </c>
      <c r="O99" s="889">
        <f t="shared" si="46"/>
        <v>0</v>
      </c>
      <c r="P99" s="889">
        <f t="shared" si="46"/>
        <v>0</v>
      </c>
      <c r="Q99" s="889">
        <f t="shared" si="46"/>
        <v>0</v>
      </c>
      <c r="R99" s="889">
        <f t="shared" si="46"/>
        <v>0</v>
      </c>
      <c r="S99" s="889">
        <f t="shared" si="46"/>
        <v>0</v>
      </c>
      <c r="T99" s="889">
        <f t="shared" si="46"/>
        <v>0</v>
      </c>
      <c r="U99" s="889">
        <f t="shared" si="46"/>
        <v>0</v>
      </c>
      <c r="V99" s="889">
        <f t="shared" si="46"/>
        <v>0</v>
      </c>
      <c r="W99" s="889">
        <f t="shared" si="46"/>
        <v>0</v>
      </c>
      <c r="X99" s="889">
        <f t="shared" si="46"/>
        <v>0</v>
      </c>
      <c r="Y99" s="889">
        <f t="shared" si="46"/>
        <v>0</v>
      </c>
      <c r="Z99" s="889">
        <f t="shared" si="46"/>
        <v>0</v>
      </c>
      <c r="AA99" s="889">
        <f t="shared" si="46"/>
        <v>0</v>
      </c>
      <c r="AB99" s="889">
        <f t="shared" si="46"/>
        <v>0</v>
      </c>
      <c r="AC99" s="889">
        <f t="shared" si="46"/>
        <v>0</v>
      </c>
      <c r="AD99" s="889">
        <f t="shared" si="46"/>
        <v>0</v>
      </c>
      <c r="AE99" s="889">
        <f t="shared" si="46"/>
        <v>0</v>
      </c>
      <c r="AF99" s="889">
        <f t="shared" si="46"/>
        <v>0</v>
      </c>
      <c r="AG99" s="889">
        <f t="shared" si="46"/>
        <v>0</v>
      </c>
      <c r="AH99" s="889">
        <f t="shared" si="46"/>
        <v>0</v>
      </c>
      <c r="AI99" s="889">
        <f t="shared" si="46"/>
        <v>0</v>
      </c>
      <c r="AJ99" s="890">
        <f t="shared" si="46"/>
        <v>0</v>
      </c>
    </row>
    <row r="100" spans="2:37" ht="24.95" hidden="1" customHeight="1" x14ac:dyDescent="0.2">
      <c r="B100" s="992"/>
      <c r="C100" s="886"/>
      <c r="D100" s="887"/>
      <c r="E100" s="888"/>
      <c r="F100" s="887"/>
      <c r="G100" s="893">
        <f>IF(G99=0%,0,IF(G99&gt;=90%,5,IF(G99&gt;=70%,4,IF(G99&gt;=50%,3,IF(G99&gt;=20%,2,IF(G99=0%,1,IF(G99=0,"")))))))</f>
        <v>0</v>
      </c>
      <c r="H100" s="893">
        <f t="shared" ref="H100:AJ100" si="47">IF(H99=0%,0,IF(H99&gt;=90%,5,IF(H99&gt;=70%,4,IF(H99&gt;=50%,3,IF(H99&gt;=20%,2,IF(H99=0%,1,IF(H99=0,"")))))))</f>
        <v>0</v>
      </c>
      <c r="I100" s="893">
        <f t="shared" si="47"/>
        <v>0</v>
      </c>
      <c r="J100" s="893">
        <f t="shared" si="47"/>
        <v>0</v>
      </c>
      <c r="K100" s="893">
        <f t="shared" si="47"/>
        <v>0</v>
      </c>
      <c r="L100" s="893">
        <f t="shared" si="47"/>
        <v>0</v>
      </c>
      <c r="M100" s="893">
        <f t="shared" si="47"/>
        <v>0</v>
      </c>
      <c r="N100" s="893">
        <f t="shared" si="47"/>
        <v>0</v>
      </c>
      <c r="O100" s="893">
        <f t="shared" si="47"/>
        <v>0</v>
      </c>
      <c r="P100" s="893">
        <f t="shared" si="47"/>
        <v>0</v>
      </c>
      <c r="Q100" s="893">
        <f t="shared" si="47"/>
        <v>0</v>
      </c>
      <c r="R100" s="893">
        <f t="shared" si="47"/>
        <v>0</v>
      </c>
      <c r="S100" s="893">
        <f t="shared" si="47"/>
        <v>0</v>
      </c>
      <c r="T100" s="893">
        <f t="shared" si="47"/>
        <v>0</v>
      </c>
      <c r="U100" s="893">
        <f t="shared" si="47"/>
        <v>0</v>
      </c>
      <c r="V100" s="893">
        <f t="shared" si="47"/>
        <v>0</v>
      </c>
      <c r="W100" s="893">
        <f t="shared" si="47"/>
        <v>0</v>
      </c>
      <c r="X100" s="893">
        <f t="shared" si="47"/>
        <v>0</v>
      </c>
      <c r="Y100" s="893">
        <f t="shared" si="47"/>
        <v>0</v>
      </c>
      <c r="Z100" s="893">
        <f t="shared" si="47"/>
        <v>0</v>
      </c>
      <c r="AA100" s="893">
        <f t="shared" si="47"/>
        <v>0</v>
      </c>
      <c r="AB100" s="893">
        <f t="shared" si="47"/>
        <v>0</v>
      </c>
      <c r="AC100" s="893">
        <f t="shared" si="47"/>
        <v>0</v>
      </c>
      <c r="AD100" s="893">
        <f t="shared" si="47"/>
        <v>0</v>
      </c>
      <c r="AE100" s="893">
        <f t="shared" si="47"/>
        <v>0</v>
      </c>
      <c r="AF100" s="893">
        <f t="shared" si="47"/>
        <v>0</v>
      </c>
      <c r="AG100" s="893">
        <f t="shared" si="47"/>
        <v>0</v>
      </c>
      <c r="AH100" s="893">
        <f t="shared" si="47"/>
        <v>0</v>
      </c>
      <c r="AI100" s="893">
        <f t="shared" si="47"/>
        <v>0</v>
      </c>
      <c r="AJ100" s="894">
        <f t="shared" si="47"/>
        <v>0</v>
      </c>
    </row>
    <row r="101" spans="2:37" ht="24.95" customHeight="1" x14ac:dyDescent="0.2">
      <c r="B101" s="992"/>
      <c r="C101" s="998" t="s">
        <v>140</v>
      </c>
      <c r="D101" s="998"/>
      <c r="E101" s="998"/>
      <c r="F101" s="996"/>
      <c r="G101" s="889" t="str">
        <f>IF(G99="","",""&amp;IF(G99&gt;=90%,"MB",IF(G99&gt;=70%,"BOM",IF(G99&gt;=50%,"SUF",IF(G99&gt;=20%,"INS",IF(G99&gt;0%,"INS",IF(G99=0%,"")))))&amp;""))</f>
        <v/>
      </c>
      <c r="H101" s="889" t="str">
        <f t="shared" ref="H101:AJ101" si="48">IF(H99="","",""&amp;IF(H99&gt;=90%,"MB",IF(H99&gt;=70%,"BOM",IF(H99&gt;=50%,"SUF",IF(H99&gt;=20%,"INS",IF(H99&gt;0%,"INS",IF(H99=0%,"")))))&amp;""))</f>
        <v/>
      </c>
      <c r="I101" s="889" t="str">
        <f t="shared" si="48"/>
        <v/>
      </c>
      <c r="J101" s="889" t="str">
        <f t="shared" si="48"/>
        <v/>
      </c>
      <c r="K101" s="889" t="str">
        <f t="shared" si="48"/>
        <v/>
      </c>
      <c r="L101" s="889" t="str">
        <f t="shared" si="48"/>
        <v/>
      </c>
      <c r="M101" s="889" t="str">
        <f t="shared" si="48"/>
        <v/>
      </c>
      <c r="N101" s="889" t="str">
        <f t="shared" si="48"/>
        <v/>
      </c>
      <c r="O101" s="889" t="str">
        <f t="shared" si="48"/>
        <v/>
      </c>
      <c r="P101" s="889" t="str">
        <f t="shared" si="48"/>
        <v/>
      </c>
      <c r="Q101" s="889" t="str">
        <f t="shared" si="48"/>
        <v/>
      </c>
      <c r="R101" s="889" t="str">
        <f t="shared" si="48"/>
        <v/>
      </c>
      <c r="S101" s="889" t="str">
        <f t="shared" si="48"/>
        <v/>
      </c>
      <c r="T101" s="889" t="str">
        <f t="shared" si="48"/>
        <v/>
      </c>
      <c r="U101" s="889" t="str">
        <f t="shared" si="48"/>
        <v/>
      </c>
      <c r="V101" s="889" t="str">
        <f t="shared" si="48"/>
        <v/>
      </c>
      <c r="W101" s="889" t="str">
        <f t="shared" si="48"/>
        <v/>
      </c>
      <c r="X101" s="889" t="str">
        <f t="shared" si="48"/>
        <v/>
      </c>
      <c r="Y101" s="889" t="str">
        <f t="shared" si="48"/>
        <v/>
      </c>
      <c r="Z101" s="889" t="str">
        <f t="shared" si="48"/>
        <v/>
      </c>
      <c r="AA101" s="889" t="str">
        <f t="shared" si="48"/>
        <v/>
      </c>
      <c r="AB101" s="889" t="str">
        <f t="shared" si="48"/>
        <v/>
      </c>
      <c r="AC101" s="889" t="str">
        <f t="shared" si="48"/>
        <v/>
      </c>
      <c r="AD101" s="889" t="str">
        <f t="shared" si="48"/>
        <v/>
      </c>
      <c r="AE101" s="889" t="str">
        <f t="shared" si="48"/>
        <v/>
      </c>
      <c r="AF101" s="889" t="str">
        <f t="shared" si="48"/>
        <v/>
      </c>
      <c r="AG101" s="889" t="str">
        <f t="shared" si="48"/>
        <v/>
      </c>
      <c r="AH101" s="889" t="str">
        <f t="shared" si="48"/>
        <v/>
      </c>
      <c r="AI101" s="889" t="str">
        <f t="shared" si="48"/>
        <v/>
      </c>
      <c r="AJ101" s="890" t="str">
        <f t="shared" si="48"/>
        <v/>
      </c>
    </row>
    <row r="102" spans="2:37" ht="24.95" hidden="1" customHeight="1" thickBot="1" x14ac:dyDescent="0.25">
      <c r="B102" s="992"/>
      <c r="C102" s="886"/>
      <c r="D102" s="887"/>
      <c r="E102" s="888"/>
      <c r="F102" s="887"/>
      <c r="G102" s="889">
        <f t="shared" ref="G102:AJ102" si="49">IFERROR(AVERAGE(G75,G37),0)</f>
        <v>0</v>
      </c>
      <c r="H102" s="889">
        <f t="shared" si="49"/>
        <v>0</v>
      </c>
      <c r="I102" s="889">
        <f t="shared" si="49"/>
        <v>0</v>
      </c>
      <c r="J102" s="889">
        <f t="shared" si="49"/>
        <v>0</v>
      </c>
      <c r="K102" s="889">
        <f t="shared" si="49"/>
        <v>0</v>
      </c>
      <c r="L102" s="889">
        <f t="shared" si="49"/>
        <v>0</v>
      </c>
      <c r="M102" s="889">
        <f t="shared" si="49"/>
        <v>0</v>
      </c>
      <c r="N102" s="889">
        <f t="shared" si="49"/>
        <v>0</v>
      </c>
      <c r="O102" s="889">
        <f t="shared" si="49"/>
        <v>0</v>
      </c>
      <c r="P102" s="889">
        <f t="shared" si="49"/>
        <v>0</v>
      </c>
      <c r="Q102" s="889">
        <f t="shared" si="49"/>
        <v>0</v>
      </c>
      <c r="R102" s="889">
        <f t="shared" si="49"/>
        <v>0</v>
      </c>
      <c r="S102" s="889">
        <f t="shared" si="49"/>
        <v>0</v>
      </c>
      <c r="T102" s="889">
        <f t="shared" si="49"/>
        <v>0</v>
      </c>
      <c r="U102" s="889">
        <f t="shared" si="49"/>
        <v>0</v>
      </c>
      <c r="V102" s="889">
        <f t="shared" si="49"/>
        <v>0</v>
      </c>
      <c r="W102" s="889">
        <f t="shared" si="49"/>
        <v>0</v>
      </c>
      <c r="X102" s="889">
        <f t="shared" si="49"/>
        <v>0</v>
      </c>
      <c r="Y102" s="889">
        <f t="shared" si="49"/>
        <v>0</v>
      </c>
      <c r="Z102" s="889">
        <f t="shared" si="49"/>
        <v>0</v>
      </c>
      <c r="AA102" s="889">
        <f t="shared" si="49"/>
        <v>0</v>
      </c>
      <c r="AB102" s="889">
        <f t="shared" si="49"/>
        <v>0</v>
      </c>
      <c r="AC102" s="889">
        <f t="shared" si="49"/>
        <v>0</v>
      </c>
      <c r="AD102" s="889">
        <f t="shared" si="49"/>
        <v>0</v>
      </c>
      <c r="AE102" s="889">
        <f t="shared" si="49"/>
        <v>0</v>
      </c>
      <c r="AF102" s="889">
        <f t="shared" si="49"/>
        <v>0</v>
      </c>
      <c r="AG102" s="889">
        <f t="shared" si="49"/>
        <v>0</v>
      </c>
      <c r="AH102" s="889">
        <f t="shared" si="49"/>
        <v>0</v>
      </c>
      <c r="AI102" s="889">
        <f t="shared" si="49"/>
        <v>0</v>
      </c>
      <c r="AJ102" s="890">
        <f t="shared" si="49"/>
        <v>0</v>
      </c>
    </row>
    <row r="103" spans="2:37" ht="24.95" hidden="1" customHeight="1" x14ac:dyDescent="0.2">
      <c r="B103" s="992"/>
      <c r="C103" s="886"/>
      <c r="D103" s="887"/>
      <c r="E103" s="888"/>
      <c r="F103" s="887"/>
      <c r="G103" s="893">
        <f>IF(G102=0%,0,IF(G102&gt;=90%,5,IF(G102&gt;=70%,4,IF(G102&gt;=50%,3,IF(G102&gt;=20%,2,IF(G102=0%,1,IF(G102=0,"")))))))</f>
        <v>0</v>
      </c>
      <c r="H103" s="893">
        <f t="shared" ref="H103:AJ103" si="50">IF(H102=0%,0,IF(H102&gt;=90%,5,IF(H102&gt;=70%,4,IF(H102&gt;=50%,3,IF(H102&gt;=20%,2,IF(H102=0%,1,IF(H102=0,"")))))))</f>
        <v>0</v>
      </c>
      <c r="I103" s="893">
        <f t="shared" si="50"/>
        <v>0</v>
      </c>
      <c r="J103" s="893">
        <f t="shared" si="50"/>
        <v>0</v>
      </c>
      <c r="K103" s="893">
        <f t="shared" si="50"/>
        <v>0</v>
      </c>
      <c r="L103" s="893">
        <f t="shared" si="50"/>
        <v>0</v>
      </c>
      <c r="M103" s="893">
        <f t="shared" si="50"/>
        <v>0</v>
      </c>
      <c r="N103" s="893">
        <f t="shared" si="50"/>
        <v>0</v>
      </c>
      <c r="O103" s="893">
        <f t="shared" si="50"/>
        <v>0</v>
      </c>
      <c r="P103" s="893">
        <f t="shared" si="50"/>
        <v>0</v>
      </c>
      <c r="Q103" s="893">
        <f t="shared" si="50"/>
        <v>0</v>
      </c>
      <c r="R103" s="893">
        <f t="shared" si="50"/>
        <v>0</v>
      </c>
      <c r="S103" s="893">
        <f t="shared" si="50"/>
        <v>0</v>
      </c>
      <c r="T103" s="893">
        <f t="shared" si="50"/>
        <v>0</v>
      </c>
      <c r="U103" s="893">
        <f t="shared" si="50"/>
        <v>0</v>
      </c>
      <c r="V103" s="893">
        <f t="shared" si="50"/>
        <v>0</v>
      </c>
      <c r="W103" s="893">
        <f t="shared" si="50"/>
        <v>0</v>
      </c>
      <c r="X103" s="893">
        <f t="shared" si="50"/>
        <v>0</v>
      </c>
      <c r="Y103" s="893">
        <f t="shared" si="50"/>
        <v>0</v>
      </c>
      <c r="Z103" s="893">
        <f t="shared" si="50"/>
        <v>0</v>
      </c>
      <c r="AA103" s="893">
        <f t="shared" si="50"/>
        <v>0</v>
      </c>
      <c r="AB103" s="893">
        <f t="shared" si="50"/>
        <v>0</v>
      </c>
      <c r="AC103" s="893">
        <f t="shared" si="50"/>
        <v>0</v>
      </c>
      <c r="AD103" s="893">
        <f t="shared" si="50"/>
        <v>0</v>
      </c>
      <c r="AE103" s="893">
        <f t="shared" si="50"/>
        <v>0</v>
      </c>
      <c r="AF103" s="893">
        <f t="shared" si="50"/>
        <v>0</v>
      </c>
      <c r="AG103" s="893">
        <f t="shared" si="50"/>
        <v>0</v>
      </c>
      <c r="AH103" s="893">
        <f t="shared" si="50"/>
        <v>0</v>
      </c>
      <c r="AI103" s="893">
        <f t="shared" si="50"/>
        <v>0</v>
      </c>
      <c r="AJ103" s="894">
        <f t="shared" si="50"/>
        <v>0</v>
      </c>
    </row>
    <row r="104" spans="2:37" ht="24.95" customHeight="1" x14ac:dyDescent="0.2">
      <c r="B104" s="993"/>
      <c r="C104" s="998" t="s">
        <v>291</v>
      </c>
      <c r="D104" s="996"/>
      <c r="E104" s="887"/>
      <c r="F104" s="837"/>
      <c r="G104" s="889" t="str">
        <f>IF(G102="","",""&amp;IF(G102&gt;=90%,"MB",IF(G102&gt;=70%,"BOM",IF(G102&gt;=50%,"SUF",IF(G102&gt;=20%,"INS",IF(G102&gt;0%,"INS",IF(G102=0%,"")))))&amp;""))</f>
        <v/>
      </c>
      <c r="H104" s="889" t="str">
        <f t="shared" ref="H104:AJ104" si="51">IF(H102="","",""&amp;IF(H102&gt;=90%,"MB",IF(H102&gt;=70%,"BOM",IF(H102&gt;=50%,"SUF",IF(H102&gt;=20%,"INS",IF(H102&gt;0%,"INS",IF(H102=0%,"")))))&amp;""))</f>
        <v/>
      </c>
      <c r="I104" s="889" t="str">
        <f t="shared" si="51"/>
        <v/>
      </c>
      <c r="J104" s="889" t="str">
        <f t="shared" si="51"/>
        <v/>
      </c>
      <c r="K104" s="889" t="str">
        <f t="shared" si="51"/>
        <v/>
      </c>
      <c r="L104" s="889" t="str">
        <f t="shared" si="51"/>
        <v/>
      </c>
      <c r="M104" s="889" t="str">
        <f t="shared" si="51"/>
        <v/>
      </c>
      <c r="N104" s="889" t="str">
        <f t="shared" si="51"/>
        <v/>
      </c>
      <c r="O104" s="889" t="str">
        <f t="shared" si="51"/>
        <v/>
      </c>
      <c r="P104" s="889" t="str">
        <f t="shared" si="51"/>
        <v/>
      </c>
      <c r="Q104" s="889" t="str">
        <f t="shared" si="51"/>
        <v/>
      </c>
      <c r="R104" s="889" t="str">
        <f t="shared" si="51"/>
        <v/>
      </c>
      <c r="S104" s="889" t="str">
        <f t="shared" si="51"/>
        <v/>
      </c>
      <c r="T104" s="889" t="str">
        <f t="shared" si="51"/>
        <v/>
      </c>
      <c r="U104" s="889" t="str">
        <f t="shared" si="51"/>
        <v/>
      </c>
      <c r="V104" s="889" t="str">
        <f t="shared" si="51"/>
        <v/>
      </c>
      <c r="W104" s="889" t="str">
        <f t="shared" si="51"/>
        <v/>
      </c>
      <c r="X104" s="889" t="str">
        <f t="shared" si="51"/>
        <v/>
      </c>
      <c r="Y104" s="889" t="str">
        <f t="shared" si="51"/>
        <v/>
      </c>
      <c r="Z104" s="889" t="str">
        <f t="shared" si="51"/>
        <v/>
      </c>
      <c r="AA104" s="889" t="str">
        <f t="shared" si="51"/>
        <v/>
      </c>
      <c r="AB104" s="889" t="str">
        <f t="shared" si="51"/>
        <v/>
      </c>
      <c r="AC104" s="889" t="str">
        <f t="shared" si="51"/>
        <v/>
      </c>
      <c r="AD104" s="889" t="str">
        <f t="shared" si="51"/>
        <v/>
      </c>
      <c r="AE104" s="889" t="str">
        <f t="shared" si="51"/>
        <v/>
      </c>
      <c r="AF104" s="889" t="str">
        <f t="shared" si="51"/>
        <v/>
      </c>
      <c r="AG104" s="889" t="str">
        <f t="shared" si="51"/>
        <v/>
      </c>
      <c r="AH104" s="889" t="str">
        <f t="shared" si="51"/>
        <v/>
      </c>
      <c r="AI104" s="889" t="str">
        <f t="shared" si="51"/>
        <v/>
      </c>
      <c r="AJ104" s="890" t="str">
        <f t="shared" si="51"/>
        <v/>
      </c>
    </row>
    <row r="105" spans="2:37" ht="24.95" hidden="1" customHeight="1" x14ac:dyDescent="0.2">
      <c r="B105" s="898"/>
      <c r="C105" s="899"/>
      <c r="D105" s="900"/>
      <c r="E105" s="901"/>
      <c r="G105" s="902"/>
      <c r="H105" s="902"/>
      <c r="I105" s="902"/>
      <c r="J105" s="902"/>
      <c r="K105" s="902"/>
      <c r="L105" s="902"/>
      <c r="M105" s="902"/>
      <c r="N105" s="902"/>
      <c r="O105" s="902"/>
      <c r="P105" s="902"/>
      <c r="Q105" s="902"/>
      <c r="R105" s="902"/>
      <c r="S105" s="902"/>
      <c r="T105" s="902"/>
      <c r="U105" s="902"/>
      <c r="V105" s="902"/>
      <c r="W105" s="902"/>
      <c r="X105" s="902"/>
      <c r="Y105" s="902"/>
      <c r="Z105" s="902"/>
      <c r="AA105" s="902"/>
      <c r="AB105" s="902"/>
      <c r="AC105" s="902"/>
      <c r="AD105" s="902"/>
      <c r="AE105" s="902"/>
      <c r="AF105" s="902"/>
      <c r="AG105" s="902"/>
      <c r="AH105" s="902"/>
      <c r="AI105" s="902"/>
      <c r="AJ105" s="903"/>
    </row>
    <row r="106" spans="2:37" ht="24.95" customHeight="1" thickBot="1" x14ac:dyDescent="0.25">
      <c r="B106" s="1021" t="s">
        <v>167</v>
      </c>
      <c r="C106" s="1022"/>
      <c r="D106" s="1023"/>
      <c r="E106" s="836"/>
      <c r="F106" s="811"/>
      <c r="G106" s="826">
        <f>AVERAGE(G82,G85,G88,G91,G94,G97,G100,G103)</f>
        <v>0</v>
      </c>
      <c r="H106" s="826">
        <f t="shared" ref="H106:AJ106" si="52">AVERAGE(H82,H85,H88,H91,H94,H97,H100,H103)</f>
        <v>0</v>
      </c>
      <c r="I106" s="826">
        <f t="shared" si="52"/>
        <v>0</v>
      </c>
      <c r="J106" s="826">
        <f t="shared" si="52"/>
        <v>0</v>
      </c>
      <c r="K106" s="826">
        <f t="shared" si="52"/>
        <v>0</v>
      </c>
      <c r="L106" s="826">
        <f t="shared" si="52"/>
        <v>0</v>
      </c>
      <c r="M106" s="826">
        <f t="shared" si="52"/>
        <v>0</v>
      </c>
      <c r="N106" s="826">
        <f t="shared" si="52"/>
        <v>0</v>
      </c>
      <c r="O106" s="826">
        <f t="shared" si="52"/>
        <v>0</v>
      </c>
      <c r="P106" s="826">
        <f t="shared" si="52"/>
        <v>0</v>
      </c>
      <c r="Q106" s="826">
        <f t="shared" si="52"/>
        <v>0</v>
      </c>
      <c r="R106" s="826">
        <f t="shared" si="52"/>
        <v>0</v>
      </c>
      <c r="S106" s="826">
        <f t="shared" si="52"/>
        <v>0</v>
      </c>
      <c r="T106" s="826">
        <f t="shared" si="52"/>
        <v>0</v>
      </c>
      <c r="U106" s="826">
        <f t="shared" si="52"/>
        <v>0</v>
      </c>
      <c r="V106" s="826">
        <f t="shared" si="52"/>
        <v>0</v>
      </c>
      <c r="W106" s="826">
        <f t="shared" si="52"/>
        <v>0</v>
      </c>
      <c r="X106" s="826">
        <f t="shared" si="52"/>
        <v>0</v>
      </c>
      <c r="Y106" s="826">
        <f t="shared" si="52"/>
        <v>0</v>
      </c>
      <c r="Z106" s="826">
        <f t="shared" si="52"/>
        <v>0</v>
      </c>
      <c r="AA106" s="826">
        <f t="shared" si="52"/>
        <v>0</v>
      </c>
      <c r="AB106" s="826">
        <f t="shared" si="52"/>
        <v>0</v>
      </c>
      <c r="AC106" s="826">
        <f t="shared" si="52"/>
        <v>0</v>
      </c>
      <c r="AD106" s="826">
        <f t="shared" si="52"/>
        <v>0</v>
      </c>
      <c r="AE106" s="826">
        <f t="shared" si="52"/>
        <v>0</v>
      </c>
      <c r="AF106" s="826">
        <f t="shared" si="52"/>
        <v>0</v>
      </c>
      <c r="AG106" s="826">
        <f t="shared" si="52"/>
        <v>0</v>
      </c>
      <c r="AH106" s="826">
        <f t="shared" si="52"/>
        <v>0</v>
      </c>
      <c r="AI106" s="826">
        <f t="shared" si="52"/>
        <v>0</v>
      </c>
      <c r="AJ106" s="904">
        <f t="shared" si="52"/>
        <v>0</v>
      </c>
    </row>
    <row r="107" spans="2:37" ht="15" customHeight="1" thickBot="1" x14ac:dyDescent="0.25">
      <c r="B107" s="905"/>
      <c r="C107" s="862"/>
      <c r="D107" s="862"/>
      <c r="E107" s="862"/>
      <c r="F107" s="862"/>
      <c r="G107" s="906"/>
      <c r="H107" s="906"/>
      <c r="I107" s="906"/>
      <c r="J107" s="906"/>
      <c r="K107" s="906"/>
      <c r="L107" s="906"/>
      <c r="M107" s="906"/>
      <c r="N107" s="906"/>
      <c r="O107" s="906"/>
      <c r="P107" s="906"/>
      <c r="Q107" s="906"/>
      <c r="R107" s="906"/>
      <c r="S107" s="906"/>
      <c r="T107" s="906"/>
      <c r="U107" s="906"/>
      <c r="V107" s="906"/>
      <c r="W107" s="906"/>
      <c r="X107" s="906"/>
      <c r="Y107" s="906"/>
      <c r="Z107" s="906"/>
      <c r="AA107" s="906"/>
      <c r="AB107" s="906"/>
      <c r="AC107" s="906"/>
      <c r="AD107" s="906"/>
      <c r="AE107" s="906"/>
      <c r="AF107" s="906"/>
      <c r="AG107" s="906"/>
      <c r="AH107" s="906"/>
      <c r="AI107" s="906"/>
      <c r="AJ107" s="906"/>
    </row>
    <row r="108" spans="2:37" ht="24.95" customHeight="1" x14ac:dyDescent="0.2">
      <c r="B108" s="1024" t="s">
        <v>141</v>
      </c>
      <c r="C108" s="1027" t="s">
        <v>142</v>
      </c>
      <c r="D108" s="1027"/>
      <c r="E108" s="1027"/>
      <c r="F108" s="1027"/>
      <c r="G108" s="907" t="s">
        <v>62</v>
      </c>
      <c r="H108" s="907"/>
      <c r="I108" s="907"/>
      <c r="J108" s="907"/>
      <c r="K108" s="907"/>
      <c r="L108" s="907"/>
      <c r="M108" s="907"/>
      <c r="N108" s="907"/>
      <c r="O108" s="907"/>
      <c r="P108" s="907"/>
      <c r="Q108" s="907"/>
      <c r="R108" s="907"/>
      <c r="S108" s="907"/>
      <c r="T108" s="907"/>
      <c r="U108" s="907"/>
      <c r="V108" s="907"/>
      <c r="W108" s="907"/>
      <c r="X108" s="907"/>
      <c r="Y108" s="907"/>
      <c r="Z108" s="907"/>
      <c r="AA108" s="907"/>
      <c r="AB108" s="907"/>
      <c r="AC108" s="907"/>
      <c r="AD108" s="907"/>
      <c r="AE108" s="907"/>
      <c r="AF108" s="907"/>
      <c r="AG108" s="907"/>
      <c r="AH108" s="907"/>
      <c r="AI108" s="907"/>
      <c r="AJ108" s="908"/>
    </row>
    <row r="109" spans="2:37" ht="24.95" customHeight="1" x14ac:dyDescent="0.2">
      <c r="B109" s="1025"/>
      <c r="C109" s="997" t="s">
        <v>143</v>
      </c>
      <c r="D109" s="997"/>
      <c r="E109" s="997"/>
      <c r="F109" s="997"/>
      <c r="G109" s="909" t="s">
        <v>193</v>
      </c>
      <c r="H109" s="909"/>
      <c r="I109" s="909"/>
      <c r="J109" s="909"/>
      <c r="K109" s="909"/>
      <c r="L109" s="909"/>
      <c r="M109" s="909"/>
      <c r="N109" s="909"/>
      <c r="O109" s="909"/>
      <c r="P109" s="909"/>
      <c r="Q109" s="909"/>
      <c r="R109" s="909"/>
      <c r="S109" s="909"/>
      <c r="T109" s="909"/>
      <c r="U109" s="909"/>
      <c r="V109" s="909"/>
      <c r="W109" s="909"/>
      <c r="X109" s="909"/>
      <c r="Y109" s="909"/>
      <c r="Z109" s="909"/>
      <c r="AA109" s="909"/>
      <c r="AB109" s="909"/>
      <c r="AC109" s="909"/>
      <c r="AD109" s="909"/>
      <c r="AE109" s="909"/>
      <c r="AF109" s="909"/>
      <c r="AG109" s="909"/>
      <c r="AH109" s="909"/>
      <c r="AI109" s="909"/>
      <c r="AJ109" s="910"/>
    </row>
    <row r="110" spans="2:37" ht="24.95" customHeight="1" thickBot="1" x14ac:dyDescent="0.25">
      <c r="B110" s="1026"/>
      <c r="C110" s="1028" t="s">
        <v>144</v>
      </c>
      <c r="D110" s="1028"/>
      <c r="E110" s="1028"/>
      <c r="F110" s="1028"/>
      <c r="G110" s="911" t="s">
        <v>194</v>
      </c>
      <c r="H110" s="911"/>
      <c r="I110" s="911"/>
      <c r="J110" s="911"/>
      <c r="K110" s="911"/>
      <c r="L110" s="911"/>
      <c r="M110" s="911"/>
      <c r="N110" s="911"/>
      <c r="O110" s="911"/>
      <c r="P110" s="911"/>
      <c r="Q110" s="911"/>
      <c r="R110" s="911"/>
      <c r="S110" s="911"/>
      <c r="T110" s="911"/>
      <c r="U110" s="911"/>
      <c r="V110" s="911"/>
      <c r="W110" s="911"/>
      <c r="X110" s="911"/>
      <c r="Y110" s="911"/>
      <c r="Z110" s="911"/>
      <c r="AA110" s="911"/>
      <c r="AB110" s="911"/>
      <c r="AC110" s="911"/>
      <c r="AD110" s="911"/>
      <c r="AE110" s="911"/>
      <c r="AF110" s="911"/>
      <c r="AG110" s="911"/>
      <c r="AH110" s="911"/>
      <c r="AI110" s="911"/>
      <c r="AJ110" s="912"/>
    </row>
    <row r="111" spans="2:37" ht="18" x14ac:dyDescent="0.2">
      <c r="C111" s="63"/>
      <c r="D111" s="63"/>
      <c r="E111" s="125"/>
      <c r="F111" s="63"/>
      <c r="G111" s="913"/>
      <c r="H111" s="913"/>
      <c r="I111" s="913"/>
      <c r="J111" s="913"/>
      <c r="K111" s="913"/>
      <c r="L111" s="913"/>
      <c r="M111" s="913"/>
      <c r="N111" s="913"/>
      <c r="O111" s="913"/>
      <c r="P111" s="913"/>
      <c r="Q111" s="913"/>
      <c r="R111" s="913"/>
      <c r="S111" s="913"/>
      <c r="T111" s="913"/>
      <c r="U111" s="913"/>
      <c r="V111" s="913"/>
      <c r="W111" s="913"/>
      <c r="X111" s="913"/>
      <c r="Y111" s="913"/>
      <c r="Z111" s="913"/>
      <c r="AA111" s="913"/>
      <c r="AB111" s="913"/>
      <c r="AC111" s="913"/>
      <c r="AD111" s="913"/>
      <c r="AE111" s="913"/>
      <c r="AF111" s="913"/>
      <c r="AG111" s="913"/>
      <c r="AH111" s="913"/>
      <c r="AI111" s="913"/>
      <c r="AJ111" s="913"/>
      <c r="AK111" s="62"/>
    </row>
    <row r="112" spans="2:37" ht="18" x14ac:dyDescent="0.2">
      <c r="C112" s="63"/>
      <c r="D112" s="63"/>
      <c r="E112" s="125"/>
      <c r="F112" s="63"/>
      <c r="G112" s="913"/>
      <c r="H112" s="913"/>
      <c r="I112" s="913"/>
      <c r="J112" s="913"/>
      <c r="K112" s="913"/>
      <c r="L112" s="913"/>
      <c r="M112" s="913"/>
      <c r="N112" s="913"/>
      <c r="O112" s="913"/>
      <c r="P112" s="913"/>
      <c r="Q112" s="913"/>
      <c r="R112" s="913"/>
      <c r="S112" s="913"/>
      <c r="T112" s="913"/>
      <c r="U112" s="913"/>
      <c r="V112" s="913"/>
      <c r="W112" s="913"/>
      <c r="X112" s="913"/>
      <c r="Y112" s="913"/>
      <c r="Z112" s="913"/>
      <c r="AA112" s="913"/>
      <c r="AB112" s="913"/>
      <c r="AC112" s="913"/>
      <c r="AD112" s="913"/>
      <c r="AE112" s="913"/>
      <c r="AF112" s="913"/>
      <c r="AG112" s="913"/>
      <c r="AH112" s="913"/>
      <c r="AI112" s="913"/>
      <c r="AJ112" s="913"/>
    </row>
    <row r="113" x14ac:dyDescent="0.2"/>
    <row r="114" x14ac:dyDescent="0.2"/>
    <row r="115" x14ac:dyDescent="0.2"/>
    <row r="116" x14ac:dyDescent="0.2"/>
    <row r="117" x14ac:dyDescent="0.2"/>
    <row r="118" x14ac:dyDescent="0.2"/>
    <row r="119" x14ac:dyDescent="0.2"/>
    <row r="120" x14ac:dyDescent="0.2"/>
    <row r="121" x14ac:dyDescent="0.2"/>
    <row r="122" x14ac:dyDescent="0.2"/>
    <row r="123" x14ac:dyDescent="0.2"/>
    <row r="124" x14ac:dyDescent="0.2"/>
    <row r="125" x14ac:dyDescent="0.2"/>
    <row r="126" x14ac:dyDescent="0.2"/>
    <row r="127" x14ac:dyDescent="0.2"/>
    <row r="128" x14ac:dyDescent="0.2"/>
    <row r="129" x14ac:dyDescent="0.2"/>
    <row r="130" x14ac:dyDescent="0.2"/>
    <row r="131" x14ac:dyDescent="0.2"/>
    <row r="132" x14ac:dyDescent="0.2"/>
    <row r="133" x14ac:dyDescent="0.2"/>
    <row r="134" x14ac:dyDescent="0.2"/>
    <row r="135" x14ac:dyDescent="0.2"/>
    <row r="136" x14ac:dyDescent="0.2"/>
    <row r="137" x14ac:dyDescent="0.2"/>
    <row r="138" x14ac:dyDescent="0.2"/>
    <row r="139" x14ac:dyDescent="0.2"/>
    <row r="140" x14ac:dyDescent="0.2"/>
    <row r="141" x14ac:dyDescent="0.2"/>
    <row r="142" x14ac:dyDescent="0.2"/>
    <row r="143" x14ac:dyDescent="0.2"/>
    <row r="144" x14ac:dyDescent="0.2"/>
    <row r="145" x14ac:dyDescent="0.2"/>
    <row r="146" x14ac:dyDescent="0.2"/>
    <row r="147" x14ac:dyDescent="0.2"/>
    <row r="148" x14ac:dyDescent="0.2"/>
    <row r="149" x14ac:dyDescent="0.2"/>
    <row r="150" x14ac:dyDescent="0.2"/>
    <row r="151" x14ac:dyDescent="0.2"/>
    <row r="152" x14ac:dyDescent="0.2"/>
    <row r="153" x14ac:dyDescent="0.2"/>
    <row r="154" x14ac:dyDescent="0.2"/>
    <row r="155" x14ac:dyDescent="0.2"/>
    <row r="156" x14ac:dyDescent="0.2"/>
    <row r="157" x14ac:dyDescent="0.2"/>
    <row r="158" x14ac:dyDescent="0.2"/>
    <row r="159" x14ac:dyDescent="0.2"/>
    <row r="160" x14ac:dyDescent="0.2"/>
    <row r="161" x14ac:dyDescent="0.2"/>
    <row r="162" x14ac:dyDescent="0.2"/>
    <row r="163" x14ac:dyDescent="0.2"/>
    <row r="164" x14ac:dyDescent="0.2"/>
    <row r="165" ht="0" hidden="1" customHeight="1" x14ac:dyDescent="0.2"/>
    <row r="166" ht="0" hidden="1" customHeight="1" x14ac:dyDescent="0.2"/>
    <row r="167" ht="0" hidden="1" customHeight="1" x14ac:dyDescent="0.2"/>
    <row r="168" ht="0" hidden="1" customHeight="1" x14ac:dyDescent="0.2"/>
    <row r="169" ht="0" hidden="1" customHeight="1" x14ac:dyDescent="0.2"/>
    <row r="170" ht="0" hidden="1" customHeight="1" x14ac:dyDescent="0.2"/>
    <row r="171" ht="0" hidden="1" customHeight="1" x14ac:dyDescent="0.2"/>
    <row r="172" ht="0" hidden="1" customHeight="1" x14ac:dyDescent="0.2"/>
    <row r="173" ht="0" hidden="1" customHeight="1" x14ac:dyDescent="0.2"/>
    <row r="174" ht="0" hidden="1" customHeight="1" x14ac:dyDescent="0.2"/>
    <row r="175" ht="0" hidden="1" customHeight="1" x14ac:dyDescent="0.2"/>
    <row r="176" ht="0" hidden="1" customHeight="1" x14ac:dyDescent="0.2"/>
    <row r="177" ht="0" hidden="1" customHeight="1" x14ac:dyDescent="0.2"/>
    <row r="178" ht="0" hidden="1" customHeight="1" x14ac:dyDescent="0.2"/>
    <row r="179" ht="0" hidden="1" customHeight="1" x14ac:dyDescent="0.2"/>
  </sheetData>
  <sheetProtection algorithmName="SHA-512" hashValue="J9GHDFsdF6TpPGCDoNR+inM6RJknxzlLVArDi8PuIb8TjmF0jesw1H03JDPM2hQqvFPCEScRiu7hBAspkP/+Lw==" saltValue="BqwWYoAObgPf25u7apzKWg==" spinCount="100000" sheet="1" objects="1" scenarios="1" selectLockedCells="1"/>
  <mergeCells count="37">
    <mergeCell ref="B106:D106"/>
    <mergeCell ref="B108:B110"/>
    <mergeCell ref="C108:F108"/>
    <mergeCell ref="C109:F109"/>
    <mergeCell ref="C110:F110"/>
    <mergeCell ref="F55:F60"/>
    <mergeCell ref="C66:F66"/>
    <mergeCell ref="B67:B78"/>
    <mergeCell ref="C67:D67"/>
    <mergeCell ref="D69:D74"/>
    <mergeCell ref="F70:F74"/>
    <mergeCell ref="B6:C7"/>
    <mergeCell ref="D9:D10"/>
    <mergeCell ref="D6:D7"/>
    <mergeCell ref="C78:F78"/>
    <mergeCell ref="B9:B25"/>
    <mergeCell ref="D11:D13"/>
    <mergeCell ref="D14:D19"/>
    <mergeCell ref="C25:F25"/>
    <mergeCell ref="B26:B40"/>
    <mergeCell ref="D28:D34"/>
    <mergeCell ref="C40:F40"/>
    <mergeCell ref="B41:B54"/>
    <mergeCell ref="D41:D47"/>
    <mergeCell ref="C54:F54"/>
    <mergeCell ref="B55:B66"/>
    <mergeCell ref="D55:D60"/>
    <mergeCell ref="B79:D79"/>
    <mergeCell ref="B83:B104"/>
    <mergeCell ref="C83:D83"/>
    <mergeCell ref="C86:F86"/>
    <mergeCell ref="C89:F89"/>
    <mergeCell ref="C92:D92"/>
    <mergeCell ref="C95:F95"/>
    <mergeCell ref="C98:F98"/>
    <mergeCell ref="C104:D104"/>
    <mergeCell ref="C101:F101"/>
  </mergeCells>
  <conditionalFormatting sqref="G7:AJ7 G106:AJ106">
    <cfRule type="cellIs" dxfId="111" priority="9" operator="equal">
      <formula>0</formula>
    </cfRule>
  </conditionalFormatting>
  <conditionalFormatting sqref="G6:AJ6">
    <cfRule type="cellIs" dxfId="110" priority="8" operator="equal">
      <formula>0</formula>
    </cfRule>
  </conditionalFormatting>
  <conditionalFormatting sqref="E8">
    <cfRule type="cellIs" dxfId="109" priority="7" operator="equal">
      <formula>"S"</formula>
    </cfRule>
  </conditionalFormatting>
  <conditionalFormatting sqref="H8:AJ8">
    <cfRule type="cellIs" dxfId="108" priority="6" operator="equal">
      <formula>"s"</formula>
    </cfRule>
  </conditionalFormatting>
  <conditionalFormatting sqref="G9:AJ19">
    <cfRule type="cellIs" dxfId="107" priority="5" operator="equal">
      <formula>"s"</formula>
    </cfRule>
  </conditionalFormatting>
  <conditionalFormatting sqref="G26:AJ34">
    <cfRule type="cellIs" dxfId="106" priority="4" operator="equal">
      <formula>"s"</formula>
    </cfRule>
  </conditionalFormatting>
  <conditionalFormatting sqref="G41:AJ49">
    <cfRule type="cellIs" dxfId="105" priority="3" operator="equal">
      <formula>"s"</formula>
    </cfRule>
  </conditionalFormatting>
  <conditionalFormatting sqref="G55:AJ60">
    <cfRule type="cellIs" dxfId="104" priority="2" operator="equal">
      <formula>"s"</formula>
    </cfRule>
  </conditionalFormatting>
  <conditionalFormatting sqref="G67:AJ74">
    <cfRule type="cellIs" dxfId="103" priority="1" operator="equal">
      <formula>"s"</formula>
    </cfRule>
  </conditionalFormatting>
  <printOptions horizontalCentered="1"/>
  <pageMargins left="0.23622047244094491" right="0.23622047244094491" top="0.94488188976377963" bottom="0.35433070866141736" header="0.11811023622047245" footer="0.31496062992125984"/>
  <pageSetup paperSize="9" scale="38" orientation="portrait" r:id="rId1"/>
  <headerFooter>
    <oddHeader>&amp;L&amp;G&amp;C&amp;"Arial,Normal"&amp;24
Área Disciplinar de Português&amp;R&amp;"Arial,Normal"&amp;24
&amp;D</oddHead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8">
    <pageSetUpPr fitToPage="1"/>
  </sheetPr>
  <dimension ref="A1:BB175"/>
  <sheetViews>
    <sheetView showGridLines="0" topLeftCell="D2" zoomScale="75" zoomScaleNormal="75" zoomScalePageLayoutView="75" workbookViewId="0">
      <selection activeCell="F6" sqref="F6"/>
    </sheetView>
  </sheetViews>
  <sheetFormatPr defaultColWidth="0" defaultRowHeight="15" zeroHeight="1" x14ac:dyDescent="0.25"/>
  <cols>
    <col min="1" max="1" width="2.7109375" style="71" customWidth="1"/>
    <col min="2" max="2" width="6.42578125" style="71" customWidth="1"/>
    <col min="3" max="3" width="31.7109375" style="71" customWidth="1"/>
    <col min="4" max="4" width="24.7109375" style="71" customWidth="1"/>
    <col min="5" max="54" width="5.7109375" style="71" customWidth="1"/>
    <col min="55" max="16384" width="5.7109375" style="71" hidden="1"/>
  </cols>
  <sheetData>
    <row r="1" spans="1:43" ht="24.95" customHeight="1" x14ac:dyDescent="0.25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10"/>
      <c r="AF1" s="10"/>
      <c r="AG1" s="54"/>
      <c r="AH1" s="54"/>
      <c r="AI1" s="54"/>
      <c r="AJ1" s="143"/>
      <c r="AK1" s="143"/>
      <c r="AL1" s="143"/>
      <c r="AM1" s="143"/>
      <c r="AN1" s="143"/>
      <c r="AO1" s="143"/>
      <c r="AP1" s="143"/>
      <c r="AQ1" s="143"/>
    </row>
    <row r="2" spans="1:43" s="238" customFormat="1" ht="24.95" customHeight="1" x14ac:dyDescent="0.25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10"/>
      <c r="P2" s="54"/>
      <c r="Q2" s="54"/>
      <c r="R2" s="54"/>
      <c r="S2" s="54"/>
      <c r="T2" s="10"/>
      <c r="U2" s="54"/>
      <c r="V2" s="54"/>
      <c r="W2" s="54"/>
      <c r="X2" s="54"/>
      <c r="Y2" s="54"/>
      <c r="Z2" s="10"/>
      <c r="AA2" s="10"/>
      <c r="AB2" s="10"/>
      <c r="AC2" s="54"/>
      <c r="AD2" s="54"/>
      <c r="AE2" s="10"/>
      <c r="AF2" s="10"/>
      <c r="AG2" s="54"/>
      <c r="AH2" s="54"/>
      <c r="AI2" s="54"/>
      <c r="AJ2" s="143"/>
      <c r="AK2" s="143"/>
      <c r="AL2" s="143"/>
      <c r="AM2" s="143"/>
      <c r="AN2" s="143"/>
      <c r="AO2" s="143"/>
      <c r="AP2" s="143"/>
      <c r="AQ2" s="143"/>
    </row>
    <row r="3" spans="1:43" s="238" customFormat="1" ht="24.95" customHeight="1" x14ac:dyDescent="0.25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320"/>
      <c r="W3" s="54"/>
      <c r="X3" s="54"/>
      <c r="Y3" s="54"/>
      <c r="Z3" s="54"/>
      <c r="AA3" s="54"/>
      <c r="AB3" s="54"/>
      <c r="AC3" s="54"/>
      <c r="AD3" s="54"/>
      <c r="AE3" s="10"/>
      <c r="AF3" s="10"/>
      <c r="AG3" s="54"/>
      <c r="AH3" s="54"/>
      <c r="AI3" s="54"/>
      <c r="AJ3" s="143"/>
      <c r="AK3" s="143"/>
      <c r="AL3" s="143"/>
      <c r="AM3" s="143"/>
      <c r="AN3" s="143"/>
      <c r="AO3" s="143"/>
      <c r="AP3" s="143"/>
      <c r="AQ3" s="143"/>
    </row>
    <row r="4" spans="1:43" ht="24.95" customHeight="1" x14ac:dyDescent="0.4">
      <c r="A4" s="58"/>
      <c r="B4" s="804"/>
      <c r="C4" s="266"/>
      <c r="D4" s="76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  <c r="U4" s="805"/>
      <c r="V4" s="58"/>
      <c r="W4" s="58"/>
      <c r="X4" s="58"/>
      <c r="Y4" s="58"/>
      <c r="Z4" s="58"/>
      <c r="AA4" s="58"/>
      <c r="AB4" s="58"/>
      <c r="AC4" s="58"/>
      <c r="AD4" s="58"/>
      <c r="AE4" s="806"/>
      <c r="AF4" s="806"/>
      <c r="AG4" s="58"/>
      <c r="AH4" s="58"/>
      <c r="AI4" s="807"/>
      <c r="AJ4" s="143"/>
      <c r="AK4" s="143"/>
      <c r="AL4" s="143"/>
      <c r="AM4" s="143"/>
      <c r="AN4" s="143"/>
      <c r="AO4" s="143"/>
      <c r="AP4" s="143"/>
      <c r="AQ4" s="143"/>
    </row>
    <row r="5" spans="1:43" ht="24.95" customHeight="1" x14ac:dyDescent="0.35">
      <c r="A5" s="770"/>
      <c r="B5" s="315" t="str">
        <f>ENTRADA!U4</f>
        <v>7.º A - 2019/20</v>
      </c>
      <c r="C5" s="778"/>
      <c r="D5" s="56" t="s">
        <v>198</v>
      </c>
      <c r="E5" s="770"/>
      <c r="F5" s="771"/>
      <c r="G5" s="772"/>
      <c r="H5" s="772"/>
      <c r="I5" s="772"/>
      <c r="J5" s="772"/>
      <c r="K5" s="772"/>
      <c r="L5" s="772"/>
      <c r="M5" s="772"/>
      <c r="N5" s="772"/>
      <c r="O5" s="772"/>
      <c r="P5" s="772"/>
      <c r="Q5" s="772"/>
      <c r="R5" s="772"/>
      <c r="S5" s="772"/>
      <c r="T5" s="772"/>
      <c r="U5" s="772"/>
      <c r="V5" s="772"/>
      <c r="W5" s="772"/>
      <c r="X5" s="772"/>
      <c r="Y5" s="772"/>
      <c r="Z5" s="772"/>
      <c r="AA5" s="772"/>
      <c r="AB5" s="772"/>
      <c r="AC5" s="772"/>
      <c r="AD5" s="772"/>
      <c r="AE5" s="772"/>
      <c r="AF5" s="772"/>
      <c r="AG5" s="772"/>
      <c r="AH5" s="772"/>
      <c r="AI5" s="807"/>
      <c r="AJ5" s="143"/>
      <c r="AK5" s="143"/>
      <c r="AL5" s="143"/>
      <c r="AM5" s="143"/>
      <c r="AN5" s="143"/>
      <c r="AO5" s="143"/>
      <c r="AP5" s="143"/>
      <c r="AQ5" s="143"/>
    </row>
    <row r="6" spans="1:43" ht="30" customHeight="1" thickBot="1" x14ac:dyDescent="0.3">
      <c r="A6" s="773"/>
      <c r="B6" s="773"/>
      <c r="C6" s="777"/>
      <c r="D6" s="773"/>
      <c r="E6" s="773"/>
      <c r="F6" s="774"/>
      <c r="G6" s="772"/>
      <c r="H6" s="772"/>
      <c r="I6" s="772"/>
      <c r="J6" s="772"/>
      <c r="K6" s="772"/>
      <c r="L6" s="772"/>
      <c r="M6" s="772"/>
      <c r="N6" s="772"/>
      <c r="O6" s="772"/>
      <c r="P6" s="772"/>
      <c r="Q6" s="772"/>
      <c r="R6" s="772"/>
      <c r="S6" s="772"/>
      <c r="T6" s="772"/>
      <c r="U6" s="772"/>
      <c r="V6" s="772"/>
      <c r="W6" s="772"/>
      <c r="X6" s="772"/>
      <c r="Y6" s="772"/>
      <c r="Z6" s="772"/>
      <c r="AA6" s="772"/>
      <c r="AB6" s="772"/>
      <c r="AC6" s="772"/>
      <c r="AD6" s="772"/>
      <c r="AE6" s="772"/>
      <c r="AF6" s="772"/>
      <c r="AG6" s="772"/>
      <c r="AH6" s="772"/>
      <c r="AI6" s="266"/>
    </row>
    <row r="7" spans="1:43" ht="30.75" customHeight="1" x14ac:dyDescent="0.25">
      <c r="A7" s="772"/>
      <c r="B7" s="1040" t="str">
        <f>COMPETENCIAS!B6</f>
        <v>Competências</v>
      </c>
      <c r="C7" s="1041"/>
      <c r="D7" s="1044" t="str">
        <f>COMPETENCIAS!D6</f>
        <v>Perfil do aluno</v>
      </c>
      <c r="E7" s="808">
        <f>COMPETENCIAS!G6</f>
        <v>1</v>
      </c>
      <c r="F7" s="808">
        <f>COMPETENCIAS!H6</f>
        <v>2</v>
      </c>
      <c r="G7" s="808">
        <f>COMPETENCIAS!I6</f>
        <v>3</v>
      </c>
      <c r="H7" s="808">
        <f>COMPETENCIAS!J6</f>
        <v>4</v>
      </c>
      <c r="I7" s="808">
        <f>COMPETENCIAS!K6</f>
        <v>5</v>
      </c>
      <c r="J7" s="808">
        <f>COMPETENCIAS!L6</f>
        <v>6</v>
      </c>
      <c r="K7" s="808">
        <f>COMPETENCIAS!M6</f>
        <v>7</v>
      </c>
      <c r="L7" s="808">
        <f>COMPETENCIAS!N6</f>
        <v>8</v>
      </c>
      <c r="M7" s="808">
        <f>COMPETENCIAS!O6</f>
        <v>9</v>
      </c>
      <c r="N7" s="808">
        <f>COMPETENCIAS!P6</f>
        <v>10</v>
      </c>
      <c r="O7" s="808">
        <f>COMPETENCIAS!Q6</f>
        <v>11</v>
      </c>
      <c r="P7" s="808">
        <f>COMPETENCIAS!R6</f>
        <v>12</v>
      </c>
      <c r="Q7" s="808">
        <f>COMPETENCIAS!S6</f>
        <v>13</v>
      </c>
      <c r="R7" s="808">
        <f>COMPETENCIAS!T6</f>
        <v>14</v>
      </c>
      <c r="S7" s="808">
        <f>COMPETENCIAS!U6</f>
        <v>15</v>
      </c>
      <c r="T7" s="808">
        <f>COMPETENCIAS!V6</f>
        <v>16</v>
      </c>
      <c r="U7" s="808">
        <f>COMPETENCIAS!W6</f>
        <v>17</v>
      </c>
      <c r="V7" s="808">
        <f>COMPETENCIAS!X6</f>
        <v>18</v>
      </c>
      <c r="W7" s="808">
        <f>COMPETENCIAS!Y6</f>
        <v>19</v>
      </c>
      <c r="X7" s="808">
        <f>COMPETENCIAS!Z6</f>
        <v>20</v>
      </c>
      <c r="Y7" s="808">
        <f>COMPETENCIAS!AA6</f>
        <v>21</v>
      </c>
      <c r="Z7" s="808">
        <f>COMPETENCIAS!AB6</f>
        <v>22</v>
      </c>
      <c r="AA7" s="808">
        <f>COMPETENCIAS!AC6</f>
        <v>23</v>
      </c>
      <c r="AB7" s="808">
        <f>COMPETENCIAS!AD6</f>
        <v>24</v>
      </c>
      <c r="AC7" s="808">
        <f>COMPETENCIAS!AE6</f>
        <v>25</v>
      </c>
      <c r="AD7" s="808">
        <f>COMPETENCIAS!AF6</f>
        <v>26</v>
      </c>
      <c r="AE7" s="808">
        <f>COMPETENCIAS!AG6</f>
        <v>27</v>
      </c>
      <c r="AF7" s="808">
        <f>COMPETENCIAS!AH6</f>
        <v>28</v>
      </c>
      <c r="AG7" s="808">
        <f>COMPETENCIAS!AI6</f>
        <v>29</v>
      </c>
      <c r="AH7" s="809">
        <f>COMPETENCIAS!AJ6</f>
        <v>30</v>
      </c>
      <c r="AI7" s="266"/>
    </row>
    <row r="8" spans="1:43" ht="92.25" customHeight="1" thickBot="1" x14ac:dyDescent="0.3">
      <c r="A8" s="772"/>
      <c r="B8" s="1042"/>
      <c r="C8" s="1043"/>
      <c r="D8" s="1045"/>
      <c r="E8" s="802" t="str">
        <f>COMPETENCIAS!G7</f>
        <v>a</v>
      </c>
      <c r="F8" s="802" t="str">
        <f>COMPETENCIAS!H7</f>
        <v>b</v>
      </c>
      <c r="G8" s="802" t="str">
        <f>COMPETENCIAS!I7</f>
        <v>c</v>
      </c>
      <c r="H8" s="802" t="str">
        <f>COMPETENCIAS!J7</f>
        <v>d</v>
      </c>
      <c r="I8" s="802" t="str">
        <f>COMPETENCIAS!K7</f>
        <v>e</v>
      </c>
      <c r="J8" s="802" t="str">
        <f>COMPETENCIAS!L7</f>
        <v>f</v>
      </c>
      <c r="K8" s="802" t="str">
        <f>COMPETENCIAS!M7</f>
        <v>g</v>
      </c>
      <c r="L8" s="802" t="str">
        <f>COMPETENCIAS!N7</f>
        <v>h</v>
      </c>
      <c r="M8" s="802" t="str">
        <f>COMPETENCIAS!O7</f>
        <v>i</v>
      </c>
      <c r="N8" s="802" t="str">
        <f>COMPETENCIAS!P7</f>
        <v>j</v>
      </c>
      <c r="O8" s="802" t="str">
        <f>COMPETENCIAS!Q7</f>
        <v>k</v>
      </c>
      <c r="P8" s="802" t="str">
        <f>COMPETENCIAS!R7</f>
        <v>l</v>
      </c>
      <c r="Q8" s="802" t="str">
        <f>COMPETENCIAS!S7</f>
        <v>m</v>
      </c>
      <c r="R8" s="802" t="str">
        <f>COMPETENCIAS!T7</f>
        <v>n</v>
      </c>
      <c r="S8" s="802" t="str">
        <f>COMPETENCIAS!U7</f>
        <v>o</v>
      </c>
      <c r="T8" s="802" t="str">
        <f>COMPETENCIAS!V7</f>
        <v>p</v>
      </c>
      <c r="U8" s="802" t="str">
        <f>COMPETENCIAS!W7</f>
        <v>q</v>
      </c>
      <c r="V8" s="802" t="str">
        <f>COMPETENCIAS!X7</f>
        <v>r</v>
      </c>
      <c r="W8" s="802" t="str">
        <f>COMPETENCIAS!Y7</f>
        <v>s</v>
      </c>
      <c r="X8" s="802" t="str">
        <f>COMPETENCIAS!Z7</f>
        <v>t</v>
      </c>
      <c r="Y8" s="802" t="str">
        <f>COMPETENCIAS!AA7</f>
        <v>u</v>
      </c>
      <c r="Z8" s="802" t="str">
        <f>COMPETENCIAS!AB7</f>
        <v>v</v>
      </c>
      <c r="AA8" s="802" t="str">
        <f>COMPETENCIAS!AC7</f>
        <v>x</v>
      </c>
      <c r="AB8" s="802" t="str">
        <f>COMPETENCIAS!AD7</f>
        <v>z</v>
      </c>
      <c r="AC8" s="802" t="str">
        <f>COMPETENCIAS!AE7</f>
        <v>ab</v>
      </c>
      <c r="AD8" s="802" t="str">
        <f>COMPETENCIAS!AF7</f>
        <v>ac</v>
      </c>
      <c r="AE8" s="802" t="str">
        <f>COMPETENCIAS!AG7</f>
        <v>ad</v>
      </c>
      <c r="AF8" s="802" t="str">
        <f>COMPETENCIAS!AH7</f>
        <v>ae</v>
      </c>
      <c r="AG8" s="802" t="str">
        <f>COMPETENCIAS!AI7</f>
        <v>af</v>
      </c>
      <c r="AH8" s="803" t="str">
        <f>COMPETENCIAS!AJ7</f>
        <v>ag</v>
      </c>
      <c r="AI8" s="266"/>
    </row>
    <row r="9" spans="1:43" ht="35.1" customHeight="1" x14ac:dyDescent="0.25">
      <c r="A9" s="775"/>
      <c r="B9" s="1046" t="s">
        <v>6</v>
      </c>
      <c r="C9" s="1047" t="s">
        <v>375</v>
      </c>
      <c r="D9" s="785">
        <f>COMPETENCIAS!D17</f>
        <v>0</v>
      </c>
      <c r="E9" s="786">
        <f>COMPETENCIAS!G17</f>
        <v>0</v>
      </c>
      <c r="F9" s="786">
        <f>COMPETENCIAS!H17</f>
        <v>0</v>
      </c>
      <c r="G9" s="786">
        <f>COMPETENCIAS!I17</f>
        <v>0</v>
      </c>
      <c r="H9" s="786">
        <f>COMPETENCIAS!J17</f>
        <v>0</v>
      </c>
      <c r="I9" s="786">
        <f>COMPETENCIAS!K17</f>
        <v>0</v>
      </c>
      <c r="J9" s="786">
        <f>COMPETENCIAS!L17</f>
        <v>0</v>
      </c>
      <c r="K9" s="786">
        <f>COMPETENCIAS!M17</f>
        <v>0</v>
      </c>
      <c r="L9" s="786">
        <f>COMPETENCIAS!N17</f>
        <v>0</v>
      </c>
      <c r="M9" s="786">
        <f>COMPETENCIAS!O17</f>
        <v>0</v>
      </c>
      <c r="N9" s="786">
        <f>COMPETENCIAS!P17</f>
        <v>0</v>
      </c>
      <c r="O9" s="786">
        <f>COMPETENCIAS!Q17</f>
        <v>0</v>
      </c>
      <c r="P9" s="786">
        <f>COMPETENCIAS!R17</f>
        <v>0</v>
      </c>
      <c r="Q9" s="786">
        <f>COMPETENCIAS!S17</f>
        <v>0</v>
      </c>
      <c r="R9" s="786">
        <f>COMPETENCIAS!T17</f>
        <v>0</v>
      </c>
      <c r="S9" s="786">
        <f>COMPETENCIAS!U17</f>
        <v>0</v>
      </c>
      <c r="T9" s="786">
        <f>COMPETENCIAS!V17</f>
        <v>0</v>
      </c>
      <c r="U9" s="786">
        <f>COMPETENCIAS!W17</f>
        <v>0</v>
      </c>
      <c r="V9" s="786">
        <f>COMPETENCIAS!X17</f>
        <v>0</v>
      </c>
      <c r="W9" s="786">
        <f>COMPETENCIAS!Y17</f>
        <v>0</v>
      </c>
      <c r="X9" s="786">
        <f>COMPETENCIAS!Z17</f>
        <v>0</v>
      </c>
      <c r="Y9" s="786">
        <f>COMPETENCIAS!AA17</f>
        <v>0</v>
      </c>
      <c r="Z9" s="786">
        <f>COMPETENCIAS!AB17</f>
        <v>0</v>
      </c>
      <c r="AA9" s="786">
        <f>COMPETENCIAS!AC17</f>
        <v>0</v>
      </c>
      <c r="AB9" s="786">
        <f>COMPETENCIAS!AD17</f>
        <v>0</v>
      </c>
      <c r="AC9" s="786">
        <f>COMPETENCIAS!AE17</f>
        <v>0</v>
      </c>
      <c r="AD9" s="786">
        <f>COMPETENCIAS!AF17</f>
        <v>0</v>
      </c>
      <c r="AE9" s="786">
        <f>COMPETENCIAS!AG17</f>
        <v>0</v>
      </c>
      <c r="AF9" s="786">
        <f>COMPETENCIAS!AH17</f>
        <v>0</v>
      </c>
      <c r="AG9" s="786">
        <f>COMPETENCIAS!AI17</f>
        <v>0</v>
      </c>
      <c r="AH9" s="787">
        <f>COMPETENCIAS!AJ17</f>
        <v>0</v>
      </c>
      <c r="AI9" s="266"/>
    </row>
    <row r="10" spans="1:43" ht="35.1" customHeight="1" x14ac:dyDescent="0.25">
      <c r="A10" s="775"/>
      <c r="B10" s="1038"/>
      <c r="C10" s="1048"/>
      <c r="D10" s="780">
        <f>COMPETENCIAS!D18</f>
        <v>0</v>
      </c>
      <c r="E10" s="781">
        <f>COMPETENCIAS!G18</f>
        <v>0</v>
      </c>
      <c r="F10" s="781">
        <f>COMPETENCIAS!H18</f>
        <v>0</v>
      </c>
      <c r="G10" s="781">
        <f>COMPETENCIAS!I18</f>
        <v>0</v>
      </c>
      <c r="H10" s="781">
        <f>COMPETENCIAS!J18</f>
        <v>0</v>
      </c>
      <c r="I10" s="781">
        <f>COMPETENCIAS!K18</f>
        <v>0</v>
      </c>
      <c r="J10" s="781">
        <f>COMPETENCIAS!L18</f>
        <v>0</v>
      </c>
      <c r="K10" s="781">
        <f>COMPETENCIAS!M18</f>
        <v>0</v>
      </c>
      <c r="L10" s="781">
        <f>COMPETENCIAS!N18</f>
        <v>0</v>
      </c>
      <c r="M10" s="781">
        <f>COMPETENCIAS!O18</f>
        <v>0</v>
      </c>
      <c r="N10" s="781">
        <f>COMPETENCIAS!P18</f>
        <v>0</v>
      </c>
      <c r="O10" s="781">
        <f>COMPETENCIAS!Q18</f>
        <v>0</v>
      </c>
      <c r="P10" s="781">
        <f>COMPETENCIAS!R18</f>
        <v>0</v>
      </c>
      <c r="Q10" s="781">
        <f>COMPETENCIAS!S18</f>
        <v>0</v>
      </c>
      <c r="R10" s="781">
        <f>COMPETENCIAS!T18</f>
        <v>0</v>
      </c>
      <c r="S10" s="781">
        <f>COMPETENCIAS!U18</f>
        <v>0</v>
      </c>
      <c r="T10" s="781">
        <f>COMPETENCIAS!V18</f>
        <v>0</v>
      </c>
      <c r="U10" s="781">
        <f>COMPETENCIAS!W18</f>
        <v>0</v>
      </c>
      <c r="V10" s="781">
        <f>COMPETENCIAS!X18</f>
        <v>0</v>
      </c>
      <c r="W10" s="781">
        <f>COMPETENCIAS!Y18</f>
        <v>0</v>
      </c>
      <c r="X10" s="781">
        <f>COMPETENCIAS!Z18</f>
        <v>0</v>
      </c>
      <c r="Y10" s="781">
        <f>COMPETENCIAS!AA18</f>
        <v>0</v>
      </c>
      <c r="Z10" s="781">
        <f>COMPETENCIAS!AB18</f>
        <v>0</v>
      </c>
      <c r="AA10" s="781">
        <f>COMPETENCIAS!AC18</f>
        <v>0</v>
      </c>
      <c r="AB10" s="781">
        <f>COMPETENCIAS!AD18</f>
        <v>0</v>
      </c>
      <c r="AC10" s="781">
        <f>COMPETENCIAS!AE18</f>
        <v>0</v>
      </c>
      <c r="AD10" s="781">
        <f>COMPETENCIAS!AF18</f>
        <v>0</v>
      </c>
      <c r="AE10" s="781">
        <f>COMPETENCIAS!AG18</f>
        <v>0</v>
      </c>
      <c r="AF10" s="781">
        <f>COMPETENCIAS!AH18</f>
        <v>0</v>
      </c>
      <c r="AG10" s="781">
        <f>COMPETENCIAS!AI18</f>
        <v>0</v>
      </c>
      <c r="AH10" s="782">
        <f>COMPETENCIAS!AJ18</f>
        <v>0</v>
      </c>
      <c r="AI10" s="266"/>
    </row>
    <row r="11" spans="1:43" ht="35.1" customHeight="1" x14ac:dyDescent="0.25">
      <c r="A11" s="775"/>
      <c r="B11" s="1038"/>
      <c r="C11" s="1048"/>
      <c r="D11" s="780">
        <f>COMPETENCIAS!D19</f>
        <v>0</v>
      </c>
      <c r="E11" s="781">
        <f>COMPETENCIAS!G19</f>
        <v>0</v>
      </c>
      <c r="F11" s="781">
        <f>COMPETENCIAS!H19</f>
        <v>0</v>
      </c>
      <c r="G11" s="781">
        <f>COMPETENCIAS!I19</f>
        <v>0</v>
      </c>
      <c r="H11" s="781">
        <f>COMPETENCIAS!J19</f>
        <v>0</v>
      </c>
      <c r="I11" s="781">
        <f>COMPETENCIAS!K19</f>
        <v>0</v>
      </c>
      <c r="J11" s="781">
        <f>COMPETENCIAS!L19</f>
        <v>0</v>
      </c>
      <c r="K11" s="781">
        <f>COMPETENCIAS!M19</f>
        <v>0</v>
      </c>
      <c r="L11" s="781">
        <f>COMPETENCIAS!N19</f>
        <v>0</v>
      </c>
      <c r="M11" s="781">
        <f>COMPETENCIAS!O19</f>
        <v>0</v>
      </c>
      <c r="N11" s="781">
        <f>COMPETENCIAS!P19</f>
        <v>0</v>
      </c>
      <c r="O11" s="781">
        <f>COMPETENCIAS!Q19</f>
        <v>0</v>
      </c>
      <c r="P11" s="781">
        <f>COMPETENCIAS!R19</f>
        <v>0</v>
      </c>
      <c r="Q11" s="781">
        <f>COMPETENCIAS!S19</f>
        <v>0</v>
      </c>
      <c r="R11" s="781">
        <f>COMPETENCIAS!T19</f>
        <v>0</v>
      </c>
      <c r="S11" s="781">
        <f>COMPETENCIAS!U19</f>
        <v>0</v>
      </c>
      <c r="T11" s="781">
        <f>COMPETENCIAS!V19</f>
        <v>0</v>
      </c>
      <c r="U11" s="781">
        <f>COMPETENCIAS!W19</f>
        <v>0</v>
      </c>
      <c r="V11" s="781">
        <f>COMPETENCIAS!X19</f>
        <v>0</v>
      </c>
      <c r="W11" s="781">
        <f>COMPETENCIAS!Y19</f>
        <v>0</v>
      </c>
      <c r="X11" s="781">
        <f>COMPETENCIAS!Z19</f>
        <v>0</v>
      </c>
      <c r="Y11" s="781">
        <f>COMPETENCIAS!AA19</f>
        <v>0</v>
      </c>
      <c r="Z11" s="781">
        <f>COMPETENCIAS!AB19</f>
        <v>0</v>
      </c>
      <c r="AA11" s="781">
        <f>COMPETENCIAS!AC19</f>
        <v>0</v>
      </c>
      <c r="AB11" s="781">
        <f>COMPETENCIAS!AD19</f>
        <v>0</v>
      </c>
      <c r="AC11" s="781">
        <f>COMPETENCIAS!AE19</f>
        <v>0</v>
      </c>
      <c r="AD11" s="781">
        <f>COMPETENCIAS!AF19</f>
        <v>0</v>
      </c>
      <c r="AE11" s="781">
        <f>COMPETENCIAS!AG19</f>
        <v>0</v>
      </c>
      <c r="AF11" s="781">
        <f>COMPETENCIAS!AH19</f>
        <v>0</v>
      </c>
      <c r="AG11" s="781">
        <f>COMPETENCIAS!AI19</f>
        <v>0</v>
      </c>
      <c r="AH11" s="782">
        <f>COMPETENCIAS!AJ19</f>
        <v>0</v>
      </c>
      <c r="AI11" s="266"/>
    </row>
    <row r="12" spans="1:43" ht="35.1" customHeight="1" x14ac:dyDescent="0.25">
      <c r="A12" s="775"/>
      <c r="B12" s="1038"/>
      <c r="C12" s="1048"/>
      <c r="D12" s="780" t="str">
        <f>COMPETENCIAS!D20</f>
        <v xml:space="preserve">Conhecedor/ sabedor/ culto/ informado (A, B, G, I, J) </v>
      </c>
      <c r="E12" s="781" t="str">
        <f>COMPETENCIAS!G20</f>
        <v/>
      </c>
      <c r="F12" s="781" t="str">
        <f>COMPETENCIAS!H20</f>
        <v/>
      </c>
      <c r="G12" s="781" t="str">
        <f>COMPETENCIAS!I20</f>
        <v/>
      </c>
      <c r="H12" s="781" t="str">
        <f>COMPETENCIAS!J20</f>
        <v/>
      </c>
      <c r="I12" s="781" t="str">
        <f>COMPETENCIAS!K20</f>
        <v/>
      </c>
      <c r="J12" s="781" t="str">
        <f>COMPETENCIAS!L20</f>
        <v/>
      </c>
      <c r="K12" s="781" t="str">
        <f>COMPETENCIAS!M20</f>
        <v/>
      </c>
      <c r="L12" s="781" t="str">
        <f>COMPETENCIAS!N20</f>
        <v/>
      </c>
      <c r="M12" s="781" t="str">
        <f>COMPETENCIAS!O20</f>
        <v/>
      </c>
      <c r="N12" s="781" t="str">
        <f>COMPETENCIAS!P20</f>
        <v/>
      </c>
      <c r="O12" s="781" t="str">
        <f>COMPETENCIAS!Q20</f>
        <v/>
      </c>
      <c r="P12" s="781" t="str">
        <f>COMPETENCIAS!R20</f>
        <v/>
      </c>
      <c r="Q12" s="781" t="str">
        <f>COMPETENCIAS!S20</f>
        <v/>
      </c>
      <c r="R12" s="781" t="str">
        <f>COMPETENCIAS!T20</f>
        <v/>
      </c>
      <c r="S12" s="781" t="str">
        <f>COMPETENCIAS!U20</f>
        <v/>
      </c>
      <c r="T12" s="781" t="str">
        <f>COMPETENCIAS!V20</f>
        <v/>
      </c>
      <c r="U12" s="781" t="str">
        <f>COMPETENCIAS!W20</f>
        <v/>
      </c>
      <c r="V12" s="781" t="str">
        <f>COMPETENCIAS!X20</f>
        <v/>
      </c>
      <c r="W12" s="781" t="str">
        <f>COMPETENCIAS!Y20</f>
        <v/>
      </c>
      <c r="X12" s="781" t="str">
        <f>COMPETENCIAS!Z20</f>
        <v/>
      </c>
      <c r="Y12" s="781" t="str">
        <f>COMPETENCIAS!AA20</f>
        <v/>
      </c>
      <c r="Z12" s="781" t="str">
        <f>COMPETENCIAS!AB20</f>
        <v/>
      </c>
      <c r="AA12" s="781" t="str">
        <f>COMPETENCIAS!AC20</f>
        <v/>
      </c>
      <c r="AB12" s="781" t="str">
        <f>COMPETENCIAS!AD20</f>
        <v/>
      </c>
      <c r="AC12" s="781" t="str">
        <f>COMPETENCIAS!AE20</f>
        <v/>
      </c>
      <c r="AD12" s="781" t="str">
        <f>COMPETENCIAS!AF20</f>
        <v/>
      </c>
      <c r="AE12" s="781" t="str">
        <f>COMPETENCIAS!AG20</f>
        <v/>
      </c>
      <c r="AF12" s="781" t="str">
        <f>COMPETENCIAS!AH20</f>
        <v/>
      </c>
      <c r="AG12" s="781" t="str">
        <f>COMPETENCIAS!AI20</f>
        <v/>
      </c>
      <c r="AH12" s="782" t="str">
        <f>COMPETENCIAS!AJ20</f>
        <v/>
      </c>
      <c r="AI12" s="266"/>
    </row>
    <row r="13" spans="1:43" ht="35.1" customHeight="1" x14ac:dyDescent="0.25">
      <c r="A13" s="775"/>
      <c r="B13" s="1038"/>
      <c r="C13" s="1048"/>
      <c r="D13" s="780" t="str">
        <f>COMPETENCIAS!D21</f>
        <v>Criativo (A,C,D,J)</v>
      </c>
      <c r="E13" s="781" t="str">
        <f>COMPETENCIAS!G21</f>
        <v/>
      </c>
      <c r="F13" s="781" t="str">
        <f>COMPETENCIAS!H21</f>
        <v/>
      </c>
      <c r="G13" s="781" t="str">
        <f>COMPETENCIAS!I21</f>
        <v/>
      </c>
      <c r="H13" s="781" t="str">
        <f>COMPETENCIAS!J21</f>
        <v/>
      </c>
      <c r="I13" s="781" t="str">
        <f>COMPETENCIAS!K21</f>
        <v/>
      </c>
      <c r="J13" s="781" t="str">
        <f>COMPETENCIAS!L21</f>
        <v/>
      </c>
      <c r="K13" s="781" t="str">
        <f>COMPETENCIAS!M21</f>
        <v/>
      </c>
      <c r="L13" s="781" t="str">
        <f>COMPETENCIAS!N21</f>
        <v/>
      </c>
      <c r="M13" s="781" t="str">
        <f>COMPETENCIAS!O21</f>
        <v/>
      </c>
      <c r="N13" s="781" t="str">
        <f>COMPETENCIAS!P21</f>
        <v/>
      </c>
      <c r="O13" s="781" t="str">
        <f>COMPETENCIAS!Q21</f>
        <v/>
      </c>
      <c r="P13" s="781" t="str">
        <f>COMPETENCIAS!R21</f>
        <v/>
      </c>
      <c r="Q13" s="781" t="str">
        <f>COMPETENCIAS!S21</f>
        <v/>
      </c>
      <c r="R13" s="781" t="str">
        <f>COMPETENCIAS!T21</f>
        <v/>
      </c>
      <c r="S13" s="781" t="str">
        <f>COMPETENCIAS!U21</f>
        <v/>
      </c>
      <c r="T13" s="781" t="str">
        <f>COMPETENCIAS!V21</f>
        <v/>
      </c>
      <c r="U13" s="781" t="str">
        <f>COMPETENCIAS!W21</f>
        <v/>
      </c>
      <c r="V13" s="781" t="str">
        <f>COMPETENCIAS!X21</f>
        <v/>
      </c>
      <c r="W13" s="781" t="str">
        <f>COMPETENCIAS!Y21</f>
        <v/>
      </c>
      <c r="X13" s="781" t="str">
        <f>COMPETENCIAS!Z21</f>
        <v/>
      </c>
      <c r="Y13" s="781" t="str">
        <f>COMPETENCIAS!AA21</f>
        <v/>
      </c>
      <c r="Z13" s="781" t="str">
        <f>COMPETENCIAS!AB21</f>
        <v/>
      </c>
      <c r="AA13" s="781" t="str">
        <f>COMPETENCIAS!AC21</f>
        <v/>
      </c>
      <c r="AB13" s="781" t="str">
        <f>COMPETENCIAS!AD21</f>
        <v/>
      </c>
      <c r="AC13" s="781" t="str">
        <f>COMPETENCIAS!AE21</f>
        <v/>
      </c>
      <c r="AD13" s="781" t="str">
        <f>COMPETENCIAS!AF21</f>
        <v/>
      </c>
      <c r="AE13" s="781" t="str">
        <f>COMPETENCIAS!AG21</f>
        <v/>
      </c>
      <c r="AF13" s="781" t="str">
        <f>COMPETENCIAS!AH21</f>
        <v/>
      </c>
      <c r="AG13" s="781" t="str">
        <f>COMPETENCIAS!AI21</f>
        <v/>
      </c>
      <c r="AH13" s="782" t="str">
        <f>COMPETENCIAS!AJ21</f>
        <v/>
      </c>
      <c r="AI13" s="266"/>
    </row>
    <row r="14" spans="1:43" ht="35.1" customHeight="1" x14ac:dyDescent="0.25">
      <c r="A14" s="775"/>
      <c r="B14" s="1038"/>
      <c r="C14" s="1049">
        <f>COMPETENCIAS!C22</f>
        <v>0</v>
      </c>
      <c r="D14" s="1049"/>
      <c r="E14" s="788" t="str">
        <f>COMPETENCIAS!G22</f>
        <v/>
      </c>
      <c r="F14" s="788" t="str">
        <f>COMPETENCIAS!H22</f>
        <v/>
      </c>
      <c r="G14" s="788" t="str">
        <f>COMPETENCIAS!I22</f>
        <v/>
      </c>
      <c r="H14" s="788" t="str">
        <f>COMPETENCIAS!J22</f>
        <v/>
      </c>
      <c r="I14" s="788" t="str">
        <f>COMPETENCIAS!K22</f>
        <v/>
      </c>
      <c r="J14" s="788" t="str">
        <f>COMPETENCIAS!L22</f>
        <v/>
      </c>
      <c r="K14" s="788" t="str">
        <f>COMPETENCIAS!M22</f>
        <v/>
      </c>
      <c r="L14" s="788" t="str">
        <f>COMPETENCIAS!N22</f>
        <v/>
      </c>
      <c r="M14" s="788" t="str">
        <f>COMPETENCIAS!O22</f>
        <v/>
      </c>
      <c r="N14" s="788" t="str">
        <f>COMPETENCIAS!P22</f>
        <v/>
      </c>
      <c r="O14" s="788" t="str">
        <f>COMPETENCIAS!Q22</f>
        <v/>
      </c>
      <c r="P14" s="788" t="str">
        <f>COMPETENCIAS!R22</f>
        <v/>
      </c>
      <c r="Q14" s="788" t="str">
        <f>COMPETENCIAS!S22</f>
        <v/>
      </c>
      <c r="R14" s="788" t="str">
        <f>COMPETENCIAS!T22</f>
        <v/>
      </c>
      <c r="S14" s="788" t="str">
        <f>COMPETENCIAS!U22</f>
        <v/>
      </c>
      <c r="T14" s="788" t="str">
        <f>COMPETENCIAS!V22</f>
        <v/>
      </c>
      <c r="U14" s="788" t="str">
        <f>COMPETENCIAS!W22</f>
        <v/>
      </c>
      <c r="V14" s="788" t="str">
        <f>COMPETENCIAS!X22</f>
        <v/>
      </c>
      <c r="W14" s="788" t="str">
        <f>COMPETENCIAS!Y22</f>
        <v/>
      </c>
      <c r="X14" s="788" t="str">
        <f>COMPETENCIAS!Z22</f>
        <v/>
      </c>
      <c r="Y14" s="788" t="str">
        <f>COMPETENCIAS!AA22</f>
        <v/>
      </c>
      <c r="Z14" s="788" t="str">
        <f>COMPETENCIAS!AB22</f>
        <v/>
      </c>
      <c r="AA14" s="788" t="str">
        <f>COMPETENCIAS!AC22</f>
        <v/>
      </c>
      <c r="AB14" s="788" t="str">
        <f>COMPETENCIAS!AD22</f>
        <v/>
      </c>
      <c r="AC14" s="788" t="str">
        <f>COMPETENCIAS!AE22</f>
        <v/>
      </c>
      <c r="AD14" s="788" t="str">
        <f>COMPETENCIAS!AF22</f>
        <v/>
      </c>
      <c r="AE14" s="788" t="str">
        <f>COMPETENCIAS!AG22</f>
        <v/>
      </c>
      <c r="AF14" s="788" t="str">
        <f>COMPETENCIAS!AH22</f>
        <v/>
      </c>
      <c r="AG14" s="788" t="str">
        <f>COMPETENCIAS!AI22</f>
        <v/>
      </c>
      <c r="AH14" s="789" t="str">
        <f>COMPETENCIAS!AJ22</f>
        <v/>
      </c>
      <c r="AI14" s="266"/>
    </row>
    <row r="15" spans="1:43" ht="35.1" customHeight="1" x14ac:dyDescent="0.25">
      <c r="A15" s="775"/>
      <c r="B15" s="1038" t="s">
        <v>5</v>
      </c>
      <c r="C15" s="1050" t="s">
        <v>376</v>
      </c>
      <c r="D15" s="780">
        <f>COMPETENCIAS!D32</f>
        <v>0</v>
      </c>
      <c r="E15" s="781">
        <f>COMPETENCIAS!G32</f>
        <v>0</v>
      </c>
      <c r="F15" s="781">
        <f>COMPETENCIAS!H32</f>
        <v>0</v>
      </c>
      <c r="G15" s="781">
        <f>COMPETENCIAS!I32</f>
        <v>0</v>
      </c>
      <c r="H15" s="781">
        <f>COMPETENCIAS!J32</f>
        <v>0</v>
      </c>
      <c r="I15" s="781">
        <f>COMPETENCIAS!K32</f>
        <v>0</v>
      </c>
      <c r="J15" s="781">
        <f>COMPETENCIAS!L32</f>
        <v>0</v>
      </c>
      <c r="K15" s="781">
        <f>COMPETENCIAS!M32</f>
        <v>0</v>
      </c>
      <c r="L15" s="781">
        <f>COMPETENCIAS!N32</f>
        <v>0</v>
      </c>
      <c r="M15" s="781">
        <f>COMPETENCIAS!O32</f>
        <v>0</v>
      </c>
      <c r="N15" s="781">
        <f>COMPETENCIAS!P32</f>
        <v>0</v>
      </c>
      <c r="O15" s="781">
        <f>COMPETENCIAS!Q32</f>
        <v>0</v>
      </c>
      <c r="P15" s="781">
        <f>COMPETENCIAS!R32</f>
        <v>0</v>
      </c>
      <c r="Q15" s="781">
        <f>COMPETENCIAS!S32</f>
        <v>0</v>
      </c>
      <c r="R15" s="781">
        <f>COMPETENCIAS!T32</f>
        <v>0</v>
      </c>
      <c r="S15" s="781">
        <f>COMPETENCIAS!U32</f>
        <v>0</v>
      </c>
      <c r="T15" s="781">
        <f>COMPETENCIAS!V32</f>
        <v>0</v>
      </c>
      <c r="U15" s="781">
        <f>COMPETENCIAS!W32</f>
        <v>0</v>
      </c>
      <c r="V15" s="781">
        <f>COMPETENCIAS!X32</f>
        <v>0</v>
      </c>
      <c r="W15" s="781">
        <f>COMPETENCIAS!Y32</f>
        <v>0</v>
      </c>
      <c r="X15" s="781">
        <f>COMPETENCIAS!Z32</f>
        <v>0</v>
      </c>
      <c r="Y15" s="781">
        <f>COMPETENCIAS!AA32</f>
        <v>0</v>
      </c>
      <c r="Z15" s="781">
        <f>COMPETENCIAS!AB32</f>
        <v>0</v>
      </c>
      <c r="AA15" s="781">
        <f>COMPETENCIAS!AC32</f>
        <v>0</v>
      </c>
      <c r="AB15" s="781">
        <f>COMPETENCIAS!AD32</f>
        <v>0</v>
      </c>
      <c r="AC15" s="781">
        <f>COMPETENCIAS!AE32</f>
        <v>0</v>
      </c>
      <c r="AD15" s="781">
        <f>COMPETENCIAS!AF32</f>
        <v>0</v>
      </c>
      <c r="AE15" s="781">
        <f>COMPETENCIAS!AG32</f>
        <v>0</v>
      </c>
      <c r="AF15" s="781">
        <f>COMPETENCIAS!AH32</f>
        <v>0</v>
      </c>
      <c r="AG15" s="781">
        <f>COMPETENCIAS!AI32</f>
        <v>0</v>
      </c>
      <c r="AH15" s="782">
        <f>COMPETENCIAS!AJ32</f>
        <v>0</v>
      </c>
      <c r="AI15" s="266"/>
    </row>
    <row r="16" spans="1:43" ht="35.1" customHeight="1" x14ac:dyDescent="0.25">
      <c r="A16" s="775"/>
      <c r="B16" s="1038"/>
      <c r="C16" s="1050"/>
      <c r="D16" s="780">
        <f>COMPETENCIAS!D33</f>
        <v>0</v>
      </c>
      <c r="E16" s="781">
        <f>COMPETENCIAS!G33</f>
        <v>0</v>
      </c>
      <c r="F16" s="781">
        <f>COMPETENCIAS!H33</f>
        <v>0</v>
      </c>
      <c r="G16" s="781">
        <f>COMPETENCIAS!I33</f>
        <v>0</v>
      </c>
      <c r="H16" s="781">
        <f>COMPETENCIAS!J33</f>
        <v>0</v>
      </c>
      <c r="I16" s="781">
        <f>COMPETENCIAS!K33</f>
        <v>0</v>
      </c>
      <c r="J16" s="781">
        <f>COMPETENCIAS!L33</f>
        <v>0</v>
      </c>
      <c r="K16" s="781">
        <f>COMPETENCIAS!M33</f>
        <v>0</v>
      </c>
      <c r="L16" s="781">
        <f>COMPETENCIAS!N33</f>
        <v>0</v>
      </c>
      <c r="M16" s="781">
        <f>COMPETENCIAS!O33</f>
        <v>0</v>
      </c>
      <c r="N16" s="781">
        <f>COMPETENCIAS!P33</f>
        <v>0</v>
      </c>
      <c r="O16" s="781">
        <f>COMPETENCIAS!Q33</f>
        <v>0</v>
      </c>
      <c r="P16" s="781">
        <f>COMPETENCIAS!R33</f>
        <v>0</v>
      </c>
      <c r="Q16" s="781">
        <f>COMPETENCIAS!S33</f>
        <v>0</v>
      </c>
      <c r="R16" s="781">
        <f>COMPETENCIAS!T33</f>
        <v>0</v>
      </c>
      <c r="S16" s="781">
        <f>COMPETENCIAS!U33</f>
        <v>0</v>
      </c>
      <c r="T16" s="781">
        <f>COMPETENCIAS!V33</f>
        <v>0</v>
      </c>
      <c r="U16" s="781">
        <f>COMPETENCIAS!W33</f>
        <v>0</v>
      </c>
      <c r="V16" s="781">
        <f>COMPETENCIAS!X33</f>
        <v>0</v>
      </c>
      <c r="W16" s="781">
        <f>COMPETENCIAS!Y33</f>
        <v>0</v>
      </c>
      <c r="X16" s="781">
        <f>COMPETENCIAS!Z33</f>
        <v>0</v>
      </c>
      <c r="Y16" s="781">
        <f>COMPETENCIAS!AA33</f>
        <v>0</v>
      </c>
      <c r="Z16" s="781">
        <f>COMPETENCIAS!AB33</f>
        <v>0</v>
      </c>
      <c r="AA16" s="781">
        <f>COMPETENCIAS!AC33</f>
        <v>0</v>
      </c>
      <c r="AB16" s="781">
        <f>COMPETENCIAS!AD33</f>
        <v>0</v>
      </c>
      <c r="AC16" s="781">
        <f>COMPETENCIAS!AE33</f>
        <v>0</v>
      </c>
      <c r="AD16" s="781">
        <f>COMPETENCIAS!AF33</f>
        <v>0</v>
      </c>
      <c r="AE16" s="781">
        <f>COMPETENCIAS!AG33</f>
        <v>0</v>
      </c>
      <c r="AF16" s="781">
        <f>COMPETENCIAS!AH33</f>
        <v>0</v>
      </c>
      <c r="AG16" s="781">
        <f>COMPETENCIAS!AI33</f>
        <v>0</v>
      </c>
      <c r="AH16" s="782">
        <f>COMPETENCIAS!AJ33</f>
        <v>0</v>
      </c>
      <c r="AI16" s="266"/>
    </row>
    <row r="17" spans="1:35" ht="35.1" customHeight="1" x14ac:dyDescent="0.25">
      <c r="A17" s="775"/>
      <c r="B17" s="1038"/>
      <c r="C17" s="1050"/>
      <c r="D17" s="780">
        <f>COMPETENCIAS!D34</f>
        <v>0</v>
      </c>
      <c r="E17" s="781">
        <f>COMPETENCIAS!G34</f>
        <v>0</v>
      </c>
      <c r="F17" s="781">
        <f>COMPETENCIAS!H34</f>
        <v>0</v>
      </c>
      <c r="G17" s="781">
        <f>COMPETENCIAS!I34</f>
        <v>0</v>
      </c>
      <c r="H17" s="781">
        <f>COMPETENCIAS!J34</f>
        <v>0</v>
      </c>
      <c r="I17" s="781">
        <f>COMPETENCIAS!K34</f>
        <v>0</v>
      </c>
      <c r="J17" s="781">
        <f>COMPETENCIAS!L34</f>
        <v>0</v>
      </c>
      <c r="K17" s="781">
        <f>COMPETENCIAS!M34</f>
        <v>0</v>
      </c>
      <c r="L17" s="781">
        <f>COMPETENCIAS!N34</f>
        <v>0</v>
      </c>
      <c r="M17" s="781">
        <f>COMPETENCIAS!O34</f>
        <v>0</v>
      </c>
      <c r="N17" s="781">
        <f>COMPETENCIAS!P34</f>
        <v>0</v>
      </c>
      <c r="O17" s="781">
        <f>COMPETENCIAS!Q34</f>
        <v>0</v>
      </c>
      <c r="P17" s="781">
        <f>COMPETENCIAS!R34</f>
        <v>0</v>
      </c>
      <c r="Q17" s="781">
        <f>COMPETENCIAS!S34</f>
        <v>0</v>
      </c>
      <c r="R17" s="781">
        <f>COMPETENCIAS!T34</f>
        <v>0</v>
      </c>
      <c r="S17" s="781">
        <f>COMPETENCIAS!U34</f>
        <v>0</v>
      </c>
      <c r="T17" s="781">
        <f>COMPETENCIAS!V34</f>
        <v>0</v>
      </c>
      <c r="U17" s="781">
        <f>COMPETENCIAS!W34</f>
        <v>0</v>
      </c>
      <c r="V17" s="781">
        <f>COMPETENCIAS!X34</f>
        <v>0</v>
      </c>
      <c r="W17" s="781">
        <f>COMPETENCIAS!Y34</f>
        <v>0</v>
      </c>
      <c r="X17" s="781">
        <f>COMPETENCIAS!Z34</f>
        <v>0</v>
      </c>
      <c r="Y17" s="781">
        <f>COMPETENCIAS!AA34</f>
        <v>0</v>
      </c>
      <c r="Z17" s="781">
        <f>COMPETENCIAS!AB34</f>
        <v>0</v>
      </c>
      <c r="AA17" s="781">
        <f>COMPETENCIAS!AC34</f>
        <v>0</v>
      </c>
      <c r="AB17" s="781">
        <f>COMPETENCIAS!AD34</f>
        <v>0</v>
      </c>
      <c r="AC17" s="781">
        <f>COMPETENCIAS!AE34</f>
        <v>0</v>
      </c>
      <c r="AD17" s="781">
        <f>COMPETENCIAS!AF34</f>
        <v>0</v>
      </c>
      <c r="AE17" s="781">
        <f>COMPETENCIAS!AG34</f>
        <v>0</v>
      </c>
      <c r="AF17" s="781">
        <f>COMPETENCIAS!AH34</f>
        <v>0</v>
      </c>
      <c r="AG17" s="781">
        <f>COMPETENCIAS!AI34</f>
        <v>0</v>
      </c>
      <c r="AH17" s="782">
        <f>COMPETENCIAS!AJ34</f>
        <v>0</v>
      </c>
      <c r="AI17" s="266"/>
    </row>
    <row r="18" spans="1:35" ht="35.1" customHeight="1" x14ac:dyDescent="0.25">
      <c r="A18" s="775"/>
      <c r="B18" s="1038"/>
      <c r="C18" s="1050"/>
      <c r="D18" s="780" t="str">
        <f>COMPETENCIAS!D35</f>
        <v>Conhecedor/ sabedor/ culto/ informado (A, B, G, I, J)</v>
      </c>
      <c r="E18" s="781" t="str">
        <f>COMPETENCIAS!G35</f>
        <v/>
      </c>
      <c r="F18" s="781" t="str">
        <f>COMPETENCIAS!H35</f>
        <v/>
      </c>
      <c r="G18" s="781" t="str">
        <f>COMPETENCIAS!I35</f>
        <v/>
      </c>
      <c r="H18" s="781" t="str">
        <f>COMPETENCIAS!J35</f>
        <v/>
      </c>
      <c r="I18" s="781" t="str">
        <f>COMPETENCIAS!K35</f>
        <v/>
      </c>
      <c r="J18" s="781" t="str">
        <f>COMPETENCIAS!L35</f>
        <v/>
      </c>
      <c r="K18" s="781" t="str">
        <f>COMPETENCIAS!M35</f>
        <v/>
      </c>
      <c r="L18" s="781" t="str">
        <f>COMPETENCIAS!N35</f>
        <v/>
      </c>
      <c r="M18" s="781" t="str">
        <f>COMPETENCIAS!O35</f>
        <v/>
      </c>
      <c r="N18" s="781" t="str">
        <f>COMPETENCIAS!P35</f>
        <v/>
      </c>
      <c r="O18" s="781" t="str">
        <f>COMPETENCIAS!Q35</f>
        <v/>
      </c>
      <c r="P18" s="781" t="str">
        <f>COMPETENCIAS!R35</f>
        <v/>
      </c>
      <c r="Q18" s="781" t="str">
        <f>COMPETENCIAS!S35</f>
        <v/>
      </c>
      <c r="R18" s="781" t="str">
        <f>COMPETENCIAS!T35</f>
        <v/>
      </c>
      <c r="S18" s="781" t="str">
        <f>COMPETENCIAS!U35</f>
        <v/>
      </c>
      <c r="T18" s="781" t="str">
        <f>COMPETENCIAS!V35</f>
        <v/>
      </c>
      <c r="U18" s="781" t="str">
        <f>COMPETENCIAS!W35</f>
        <v/>
      </c>
      <c r="V18" s="781" t="str">
        <f>COMPETENCIAS!X35</f>
        <v/>
      </c>
      <c r="W18" s="781" t="str">
        <f>COMPETENCIAS!Y35</f>
        <v/>
      </c>
      <c r="X18" s="781" t="str">
        <f>COMPETENCIAS!Z35</f>
        <v/>
      </c>
      <c r="Y18" s="781" t="str">
        <f>COMPETENCIAS!AA35</f>
        <v/>
      </c>
      <c r="Z18" s="781" t="str">
        <f>COMPETENCIAS!AB35</f>
        <v/>
      </c>
      <c r="AA18" s="781" t="str">
        <f>COMPETENCIAS!AC35</f>
        <v/>
      </c>
      <c r="AB18" s="781" t="str">
        <f>COMPETENCIAS!AD35</f>
        <v/>
      </c>
      <c r="AC18" s="781" t="str">
        <f>COMPETENCIAS!AE35</f>
        <v/>
      </c>
      <c r="AD18" s="781" t="str">
        <f>COMPETENCIAS!AF35</f>
        <v/>
      </c>
      <c r="AE18" s="781" t="str">
        <f>COMPETENCIAS!AG35</f>
        <v/>
      </c>
      <c r="AF18" s="781" t="str">
        <f>COMPETENCIAS!AH35</f>
        <v/>
      </c>
      <c r="AG18" s="781" t="str">
        <f>COMPETENCIAS!AI35</f>
        <v/>
      </c>
      <c r="AH18" s="782" t="str">
        <f>COMPETENCIAS!AJ35</f>
        <v/>
      </c>
      <c r="AI18" s="266"/>
    </row>
    <row r="19" spans="1:35" ht="35.1" customHeight="1" x14ac:dyDescent="0.25">
      <c r="A19" s="775"/>
      <c r="B19" s="1038"/>
      <c r="C19" s="1050"/>
      <c r="D19" s="780" t="str">
        <f>COMPETENCIAS!D36</f>
        <v>Sistematizador/ organizador (A, B, C, I, J);</v>
      </c>
      <c r="E19" s="781" t="str">
        <f>COMPETENCIAS!G36</f>
        <v/>
      </c>
      <c r="F19" s="781" t="str">
        <f>COMPETENCIAS!H36</f>
        <v/>
      </c>
      <c r="G19" s="781" t="str">
        <f>COMPETENCIAS!I36</f>
        <v/>
      </c>
      <c r="H19" s="781" t="str">
        <f>COMPETENCIAS!J36</f>
        <v/>
      </c>
      <c r="I19" s="781" t="str">
        <f>COMPETENCIAS!K36</f>
        <v/>
      </c>
      <c r="J19" s="781" t="str">
        <f>COMPETENCIAS!L36</f>
        <v/>
      </c>
      <c r="K19" s="781" t="str">
        <f>COMPETENCIAS!M36</f>
        <v/>
      </c>
      <c r="L19" s="781" t="str">
        <f>COMPETENCIAS!N36</f>
        <v/>
      </c>
      <c r="M19" s="781" t="str">
        <f>COMPETENCIAS!O36</f>
        <v/>
      </c>
      <c r="N19" s="781" t="str">
        <f>COMPETENCIAS!P36</f>
        <v/>
      </c>
      <c r="O19" s="781" t="str">
        <f>COMPETENCIAS!Q36</f>
        <v/>
      </c>
      <c r="P19" s="781" t="str">
        <f>COMPETENCIAS!R36</f>
        <v/>
      </c>
      <c r="Q19" s="781" t="str">
        <f>COMPETENCIAS!S36</f>
        <v/>
      </c>
      <c r="R19" s="781" t="str">
        <f>COMPETENCIAS!T36</f>
        <v/>
      </c>
      <c r="S19" s="781" t="str">
        <f>COMPETENCIAS!U36</f>
        <v/>
      </c>
      <c r="T19" s="781" t="str">
        <f>COMPETENCIAS!V36</f>
        <v/>
      </c>
      <c r="U19" s="781" t="str">
        <f>COMPETENCIAS!W36</f>
        <v/>
      </c>
      <c r="V19" s="781" t="str">
        <f>COMPETENCIAS!X36</f>
        <v/>
      </c>
      <c r="W19" s="781" t="str">
        <f>COMPETENCIAS!Y36</f>
        <v/>
      </c>
      <c r="X19" s="781" t="str">
        <f>COMPETENCIAS!Z36</f>
        <v/>
      </c>
      <c r="Y19" s="781" t="str">
        <f>COMPETENCIAS!AA36</f>
        <v/>
      </c>
      <c r="Z19" s="781" t="str">
        <f>COMPETENCIAS!AB36</f>
        <v/>
      </c>
      <c r="AA19" s="781" t="str">
        <f>COMPETENCIAS!AC36</f>
        <v/>
      </c>
      <c r="AB19" s="781" t="str">
        <f>COMPETENCIAS!AD36</f>
        <v/>
      </c>
      <c r="AC19" s="781" t="str">
        <f>COMPETENCIAS!AE36</f>
        <v/>
      </c>
      <c r="AD19" s="781" t="str">
        <f>COMPETENCIAS!AF36</f>
        <v/>
      </c>
      <c r="AE19" s="781" t="str">
        <f>COMPETENCIAS!AG36</f>
        <v/>
      </c>
      <c r="AF19" s="781" t="str">
        <f>COMPETENCIAS!AH36</f>
        <v/>
      </c>
      <c r="AG19" s="781" t="str">
        <f>COMPETENCIAS!AI36</f>
        <v/>
      </c>
      <c r="AH19" s="782" t="str">
        <f>COMPETENCIAS!AJ36</f>
        <v/>
      </c>
      <c r="AI19" s="266"/>
    </row>
    <row r="20" spans="1:35" ht="35.1" customHeight="1" x14ac:dyDescent="0.25">
      <c r="A20" s="775"/>
      <c r="B20" s="1038"/>
      <c r="C20" s="1049">
        <f>COMPETENCIAS!C37</f>
        <v>0</v>
      </c>
      <c r="D20" s="1049"/>
      <c r="E20" s="788" t="str">
        <f>COMPETENCIAS!G37</f>
        <v/>
      </c>
      <c r="F20" s="788" t="str">
        <f>COMPETENCIAS!H37</f>
        <v/>
      </c>
      <c r="G20" s="788" t="str">
        <f>COMPETENCIAS!I37</f>
        <v/>
      </c>
      <c r="H20" s="788" t="str">
        <f>COMPETENCIAS!J37</f>
        <v/>
      </c>
      <c r="I20" s="788" t="str">
        <f>COMPETENCIAS!K37</f>
        <v/>
      </c>
      <c r="J20" s="788" t="str">
        <f>COMPETENCIAS!L37</f>
        <v/>
      </c>
      <c r="K20" s="788" t="str">
        <f>COMPETENCIAS!M37</f>
        <v/>
      </c>
      <c r="L20" s="788" t="str">
        <f>COMPETENCIAS!N37</f>
        <v/>
      </c>
      <c r="M20" s="788" t="str">
        <f>COMPETENCIAS!O37</f>
        <v/>
      </c>
      <c r="N20" s="788" t="str">
        <f>COMPETENCIAS!P37</f>
        <v/>
      </c>
      <c r="O20" s="788" t="str">
        <f>COMPETENCIAS!Q37</f>
        <v/>
      </c>
      <c r="P20" s="788" t="str">
        <f>COMPETENCIAS!R37</f>
        <v/>
      </c>
      <c r="Q20" s="788" t="str">
        <f>COMPETENCIAS!S37</f>
        <v/>
      </c>
      <c r="R20" s="788" t="str">
        <f>COMPETENCIAS!T37</f>
        <v/>
      </c>
      <c r="S20" s="788" t="str">
        <f>COMPETENCIAS!U37</f>
        <v/>
      </c>
      <c r="T20" s="788" t="str">
        <f>COMPETENCIAS!V37</f>
        <v/>
      </c>
      <c r="U20" s="788" t="str">
        <f>COMPETENCIAS!W37</f>
        <v/>
      </c>
      <c r="V20" s="788" t="str">
        <f>COMPETENCIAS!X37</f>
        <v/>
      </c>
      <c r="W20" s="788" t="str">
        <f>COMPETENCIAS!Y37</f>
        <v/>
      </c>
      <c r="X20" s="788" t="str">
        <f>COMPETENCIAS!Z37</f>
        <v/>
      </c>
      <c r="Y20" s="788" t="str">
        <f>COMPETENCIAS!AA37</f>
        <v/>
      </c>
      <c r="Z20" s="788" t="str">
        <f>COMPETENCIAS!AB37</f>
        <v/>
      </c>
      <c r="AA20" s="788" t="str">
        <f>COMPETENCIAS!AC37</f>
        <v/>
      </c>
      <c r="AB20" s="788" t="str">
        <f>COMPETENCIAS!AD37</f>
        <v/>
      </c>
      <c r="AC20" s="788" t="str">
        <f>COMPETENCIAS!AE37</f>
        <v/>
      </c>
      <c r="AD20" s="788" t="str">
        <f>COMPETENCIAS!AF37</f>
        <v/>
      </c>
      <c r="AE20" s="788" t="str">
        <f>COMPETENCIAS!AG37</f>
        <v/>
      </c>
      <c r="AF20" s="788" t="str">
        <f>COMPETENCIAS!AH37</f>
        <v/>
      </c>
      <c r="AG20" s="788" t="str">
        <f>COMPETENCIAS!AI37</f>
        <v/>
      </c>
      <c r="AH20" s="789" t="str">
        <f>COMPETENCIAS!AJ37</f>
        <v/>
      </c>
      <c r="AI20" s="266"/>
    </row>
    <row r="21" spans="1:35" ht="35.1" customHeight="1" x14ac:dyDescent="0.25">
      <c r="A21" s="775"/>
      <c r="B21" s="1051" t="s">
        <v>4</v>
      </c>
      <c r="C21" s="1050" t="s">
        <v>377</v>
      </c>
      <c r="D21" s="780" t="str">
        <f>COMPETENCIAS!D48</f>
        <v xml:space="preserve"> Responsável/ autónomo (C, D, E, F, G, I, J)  </v>
      </c>
      <c r="E21" s="781">
        <f>COMPETENCIAS!G48</f>
        <v>0</v>
      </c>
      <c r="F21" s="781">
        <f>COMPETENCIAS!H48</f>
        <v>0</v>
      </c>
      <c r="G21" s="781">
        <f>COMPETENCIAS!I48</f>
        <v>0</v>
      </c>
      <c r="H21" s="781">
        <f>COMPETENCIAS!J48</f>
        <v>0</v>
      </c>
      <c r="I21" s="781">
        <f>COMPETENCIAS!K48</f>
        <v>0</v>
      </c>
      <c r="J21" s="781">
        <f>COMPETENCIAS!L48</f>
        <v>0</v>
      </c>
      <c r="K21" s="781">
        <f>COMPETENCIAS!M48</f>
        <v>0</v>
      </c>
      <c r="L21" s="781">
        <f>COMPETENCIAS!N48</f>
        <v>0</v>
      </c>
      <c r="M21" s="781">
        <f>COMPETENCIAS!O48</f>
        <v>0</v>
      </c>
      <c r="N21" s="781">
        <f>COMPETENCIAS!P48</f>
        <v>0</v>
      </c>
      <c r="O21" s="781">
        <f>COMPETENCIAS!Q48</f>
        <v>0</v>
      </c>
      <c r="P21" s="781">
        <f>COMPETENCIAS!R48</f>
        <v>0</v>
      </c>
      <c r="Q21" s="781">
        <f>COMPETENCIAS!S48</f>
        <v>0</v>
      </c>
      <c r="R21" s="781">
        <f>COMPETENCIAS!T48</f>
        <v>0</v>
      </c>
      <c r="S21" s="781">
        <f>COMPETENCIAS!U48</f>
        <v>0</v>
      </c>
      <c r="T21" s="781">
        <f>COMPETENCIAS!V48</f>
        <v>0</v>
      </c>
      <c r="U21" s="781">
        <f>COMPETENCIAS!W48</f>
        <v>0</v>
      </c>
      <c r="V21" s="781">
        <f>COMPETENCIAS!X48</f>
        <v>0</v>
      </c>
      <c r="W21" s="781">
        <f>COMPETENCIAS!Y48</f>
        <v>0</v>
      </c>
      <c r="X21" s="781">
        <f>COMPETENCIAS!Z48</f>
        <v>0</v>
      </c>
      <c r="Y21" s="781">
        <f>COMPETENCIAS!AA48</f>
        <v>0</v>
      </c>
      <c r="Z21" s="781">
        <f>COMPETENCIAS!AB48</f>
        <v>0</v>
      </c>
      <c r="AA21" s="781">
        <f>COMPETENCIAS!AC48</f>
        <v>0</v>
      </c>
      <c r="AB21" s="781">
        <f>COMPETENCIAS!AD48</f>
        <v>0</v>
      </c>
      <c r="AC21" s="781">
        <f>COMPETENCIAS!AE48</f>
        <v>0</v>
      </c>
      <c r="AD21" s="781">
        <f>COMPETENCIAS!AF48</f>
        <v>0</v>
      </c>
      <c r="AE21" s="781">
        <f>COMPETENCIAS!AG48</f>
        <v>0</v>
      </c>
      <c r="AF21" s="781">
        <f>COMPETENCIAS!AH48</f>
        <v>0</v>
      </c>
      <c r="AG21" s="781">
        <f>COMPETENCIAS!AI48</f>
        <v>0</v>
      </c>
      <c r="AH21" s="782">
        <f>COMPETENCIAS!AJ48</f>
        <v>0</v>
      </c>
      <c r="AI21" s="266"/>
    </row>
    <row r="22" spans="1:35" ht="35.1" customHeight="1" x14ac:dyDescent="0.25">
      <c r="A22" s="775"/>
      <c r="B22" s="1051"/>
      <c r="C22" s="1050"/>
      <c r="D22" s="780" t="str">
        <f>COMPETENCIAS!D49</f>
        <v>Criativo (A, C, D, J)</v>
      </c>
      <c r="E22" s="781">
        <f>COMPETENCIAS!G49</f>
        <v>0</v>
      </c>
      <c r="F22" s="781">
        <f>COMPETENCIAS!H49</f>
        <v>0</v>
      </c>
      <c r="G22" s="781">
        <f>COMPETENCIAS!I49</f>
        <v>0</v>
      </c>
      <c r="H22" s="781">
        <f>COMPETENCIAS!J49</f>
        <v>0</v>
      </c>
      <c r="I22" s="781">
        <f>COMPETENCIAS!K49</f>
        <v>0</v>
      </c>
      <c r="J22" s="781">
        <f>COMPETENCIAS!L49</f>
        <v>0</v>
      </c>
      <c r="K22" s="781">
        <f>COMPETENCIAS!M49</f>
        <v>0</v>
      </c>
      <c r="L22" s="781">
        <f>COMPETENCIAS!N49</f>
        <v>0</v>
      </c>
      <c r="M22" s="781">
        <f>COMPETENCIAS!O49</f>
        <v>0</v>
      </c>
      <c r="N22" s="781">
        <f>COMPETENCIAS!P49</f>
        <v>0</v>
      </c>
      <c r="O22" s="781">
        <f>COMPETENCIAS!Q49</f>
        <v>0</v>
      </c>
      <c r="P22" s="781">
        <f>COMPETENCIAS!R49</f>
        <v>0</v>
      </c>
      <c r="Q22" s="781">
        <f>COMPETENCIAS!S49</f>
        <v>0</v>
      </c>
      <c r="R22" s="781">
        <f>COMPETENCIAS!T49</f>
        <v>0</v>
      </c>
      <c r="S22" s="781">
        <f>COMPETENCIAS!U49</f>
        <v>0</v>
      </c>
      <c r="T22" s="781">
        <f>COMPETENCIAS!V49</f>
        <v>0</v>
      </c>
      <c r="U22" s="781">
        <f>COMPETENCIAS!W49</f>
        <v>0</v>
      </c>
      <c r="V22" s="781">
        <f>COMPETENCIAS!X49</f>
        <v>0</v>
      </c>
      <c r="W22" s="781">
        <f>COMPETENCIAS!Y49</f>
        <v>0</v>
      </c>
      <c r="X22" s="781">
        <f>COMPETENCIAS!Z49</f>
        <v>0</v>
      </c>
      <c r="Y22" s="781">
        <f>COMPETENCIAS!AA49</f>
        <v>0</v>
      </c>
      <c r="Z22" s="781">
        <f>COMPETENCIAS!AB49</f>
        <v>0</v>
      </c>
      <c r="AA22" s="781">
        <f>COMPETENCIAS!AC49</f>
        <v>0</v>
      </c>
      <c r="AB22" s="781">
        <f>COMPETENCIAS!AD49</f>
        <v>0</v>
      </c>
      <c r="AC22" s="781">
        <f>COMPETENCIAS!AE49</f>
        <v>0</v>
      </c>
      <c r="AD22" s="781">
        <f>COMPETENCIAS!AF49</f>
        <v>0</v>
      </c>
      <c r="AE22" s="781">
        <f>COMPETENCIAS!AG49</f>
        <v>0</v>
      </c>
      <c r="AF22" s="781">
        <f>COMPETENCIAS!AH49</f>
        <v>0</v>
      </c>
      <c r="AG22" s="781">
        <f>COMPETENCIAS!AI49</f>
        <v>0</v>
      </c>
      <c r="AH22" s="782">
        <f>COMPETENCIAS!AJ49</f>
        <v>0</v>
      </c>
      <c r="AI22" s="266"/>
    </row>
    <row r="23" spans="1:35" ht="35.1" customHeight="1" x14ac:dyDescent="0.25">
      <c r="A23" s="775"/>
      <c r="B23" s="1051"/>
      <c r="C23" s="1050"/>
      <c r="D23" s="780" t="str">
        <f>COMPETENCIAS!D50</f>
        <v>Criativo (A, C, D, J)</v>
      </c>
      <c r="E23" s="781" t="str">
        <f>COMPETENCIAS!G50</f>
        <v/>
      </c>
      <c r="F23" s="781" t="str">
        <f>COMPETENCIAS!H50</f>
        <v/>
      </c>
      <c r="G23" s="781" t="str">
        <f>COMPETENCIAS!I50</f>
        <v/>
      </c>
      <c r="H23" s="781" t="str">
        <f>COMPETENCIAS!J50</f>
        <v/>
      </c>
      <c r="I23" s="781" t="str">
        <f>COMPETENCIAS!K50</f>
        <v/>
      </c>
      <c r="J23" s="781" t="str">
        <f>COMPETENCIAS!L50</f>
        <v/>
      </c>
      <c r="K23" s="781" t="str">
        <f>COMPETENCIAS!M50</f>
        <v/>
      </c>
      <c r="L23" s="781" t="str">
        <f>COMPETENCIAS!N50</f>
        <v/>
      </c>
      <c r="M23" s="781" t="str">
        <f>COMPETENCIAS!O50</f>
        <v/>
      </c>
      <c r="N23" s="781" t="str">
        <f>COMPETENCIAS!P50</f>
        <v/>
      </c>
      <c r="O23" s="781" t="str">
        <f>COMPETENCIAS!Q50</f>
        <v/>
      </c>
      <c r="P23" s="781" t="str">
        <f>COMPETENCIAS!R50</f>
        <v/>
      </c>
      <c r="Q23" s="781" t="str">
        <f>COMPETENCIAS!S50</f>
        <v/>
      </c>
      <c r="R23" s="781" t="str">
        <f>COMPETENCIAS!T50</f>
        <v/>
      </c>
      <c r="S23" s="781" t="str">
        <f>COMPETENCIAS!U50</f>
        <v/>
      </c>
      <c r="T23" s="781" t="str">
        <f>COMPETENCIAS!V50</f>
        <v/>
      </c>
      <c r="U23" s="781" t="str">
        <f>COMPETENCIAS!W50</f>
        <v/>
      </c>
      <c r="V23" s="781" t="str">
        <f>COMPETENCIAS!X50</f>
        <v/>
      </c>
      <c r="W23" s="781" t="str">
        <f>COMPETENCIAS!Y50</f>
        <v/>
      </c>
      <c r="X23" s="781" t="str">
        <f>COMPETENCIAS!Z50</f>
        <v/>
      </c>
      <c r="Y23" s="781" t="str">
        <f>COMPETENCIAS!AA50</f>
        <v/>
      </c>
      <c r="Z23" s="781" t="str">
        <f>COMPETENCIAS!AB50</f>
        <v/>
      </c>
      <c r="AA23" s="781" t="str">
        <f>COMPETENCIAS!AC50</f>
        <v/>
      </c>
      <c r="AB23" s="781" t="str">
        <f>COMPETENCIAS!AD50</f>
        <v/>
      </c>
      <c r="AC23" s="781" t="str">
        <f>COMPETENCIAS!AE50</f>
        <v/>
      </c>
      <c r="AD23" s="781" t="str">
        <f>COMPETENCIAS!AF50</f>
        <v/>
      </c>
      <c r="AE23" s="781" t="str">
        <f>COMPETENCIAS!AG50</f>
        <v/>
      </c>
      <c r="AF23" s="781" t="str">
        <f>COMPETENCIAS!AH50</f>
        <v/>
      </c>
      <c r="AG23" s="781" t="str">
        <f>COMPETENCIAS!AI50</f>
        <v/>
      </c>
      <c r="AH23" s="782" t="str">
        <f>COMPETENCIAS!AJ50</f>
        <v/>
      </c>
      <c r="AI23" s="266"/>
    </row>
    <row r="24" spans="1:35" ht="35.1" customHeight="1" x14ac:dyDescent="0.25">
      <c r="A24" s="775"/>
      <c r="B24" s="1051"/>
      <c r="C24" s="1050"/>
      <c r="D24" s="780" t="str">
        <f>COMPETENCIAS!D51</f>
        <v xml:space="preserve">Comunicador (A, B, D, E, H) </v>
      </c>
      <c r="E24" s="781" t="str">
        <f>COMPETENCIAS!G51</f>
        <v/>
      </c>
      <c r="F24" s="781" t="str">
        <f>COMPETENCIAS!H51</f>
        <v/>
      </c>
      <c r="G24" s="781" t="str">
        <f>COMPETENCIAS!I51</f>
        <v/>
      </c>
      <c r="H24" s="781" t="str">
        <f>COMPETENCIAS!J51</f>
        <v/>
      </c>
      <c r="I24" s="781" t="str">
        <f>COMPETENCIAS!K51</f>
        <v/>
      </c>
      <c r="J24" s="781" t="str">
        <f>COMPETENCIAS!L51</f>
        <v/>
      </c>
      <c r="K24" s="781" t="str">
        <f>COMPETENCIAS!M51</f>
        <v/>
      </c>
      <c r="L24" s="781" t="str">
        <f>COMPETENCIAS!N51</f>
        <v/>
      </c>
      <c r="M24" s="781" t="str">
        <f>COMPETENCIAS!O51</f>
        <v/>
      </c>
      <c r="N24" s="781" t="str">
        <f>COMPETENCIAS!P51</f>
        <v/>
      </c>
      <c r="O24" s="781" t="str">
        <f>COMPETENCIAS!Q51</f>
        <v/>
      </c>
      <c r="P24" s="781" t="str">
        <f>COMPETENCIAS!R51</f>
        <v/>
      </c>
      <c r="Q24" s="781" t="str">
        <f>COMPETENCIAS!S51</f>
        <v/>
      </c>
      <c r="R24" s="781" t="str">
        <f>COMPETENCIAS!T51</f>
        <v/>
      </c>
      <c r="S24" s="781" t="str">
        <f>COMPETENCIAS!U51</f>
        <v/>
      </c>
      <c r="T24" s="781" t="str">
        <f>COMPETENCIAS!V51</f>
        <v/>
      </c>
      <c r="U24" s="781" t="str">
        <f>COMPETENCIAS!W51</f>
        <v/>
      </c>
      <c r="V24" s="781" t="str">
        <f>COMPETENCIAS!X51</f>
        <v/>
      </c>
      <c r="W24" s="781" t="str">
        <f>COMPETENCIAS!Y51</f>
        <v/>
      </c>
      <c r="X24" s="781" t="str">
        <f>COMPETENCIAS!Z51</f>
        <v/>
      </c>
      <c r="Y24" s="781" t="str">
        <f>COMPETENCIAS!AA51</f>
        <v/>
      </c>
      <c r="Z24" s="781" t="str">
        <f>COMPETENCIAS!AB51</f>
        <v/>
      </c>
      <c r="AA24" s="781" t="str">
        <f>COMPETENCIAS!AC51</f>
        <v/>
      </c>
      <c r="AB24" s="781" t="str">
        <f>COMPETENCIAS!AD51</f>
        <v/>
      </c>
      <c r="AC24" s="781" t="str">
        <f>COMPETENCIAS!AE51</f>
        <v/>
      </c>
      <c r="AD24" s="781" t="str">
        <f>COMPETENCIAS!AF51</f>
        <v/>
      </c>
      <c r="AE24" s="781" t="str">
        <f>COMPETENCIAS!AG51</f>
        <v/>
      </c>
      <c r="AF24" s="781" t="str">
        <f>COMPETENCIAS!AH51</f>
        <v/>
      </c>
      <c r="AG24" s="781" t="str">
        <f>COMPETENCIAS!AI51</f>
        <v/>
      </c>
      <c r="AH24" s="782" t="str">
        <f>COMPETENCIAS!AJ51</f>
        <v/>
      </c>
      <c r="AI24" s="266"/>
    </row>
    <row r="25" spans="1:35" ht="35.1" customHeight="1" x14ac:dyDescent="0.25">
      <c r="A25" s="775"/>
      <c r="B25" s="1051"/>
      <c r="C25" s="1049">
        <f>COMPETENCIAS!C52</f>
        <v>0</v>
      </c>
      <c r="D25" s="1049"/>
      <c r="E25" s="788" t="str">
        <f>COMPETENCIAS!G52</f>
        <v/>
      </c>
      <c r="F25" s="788" t="str">
        <f>COMPETENCIAS!H52</f>
        <v/>
      </c>
      <c r="G25" s="788" t="str">
        <f>COMPETENCIAS!I52</f>
        <v/>
      </c>
      <c r="H25" s="788" t="str">
        <f>COMPETENCIAS!J52</f>
        <v/>
      </c>
      <c r="I25" s="788" t="str">
        <f>COMPETENCIAS!K52</f>
        <v/>
      </c>
      <c r="J25" s="788" t="str">
        <f>COMPETENCIAS!L52</f>
        <v/>
      </c>
      <c r="K25" s="788" t="str">
        <f>COMPETENCIAS!M52</f>
        <v/>
      </c>
      <c r="L25" s="788" t="str">
        <f>COMPETENCIAS!N52</f>
        <v/>
      </c>
      <c r="M25" s="788" t="str">
        <f>COMPETENCIAS!O52</f>
        <v/>
      </c>
      <c r="N25" s="788" t="str">
        <f>COMPETENCIAS!P52</f>
        <v/>
      </c>
      <c r="O25" s="788" t="str">
        <f>COMPETENCIAS!Q52</f>
        <v/>
      </c>
      <c r="P25" s="788" t="str">
        <f>COMPETENCIAS!R52</f>
        <v/>
      </c>
      <c r="Q25" s="788" t="str">
        <f>COMPETENCIAS!S52</f>
        <v/>
      </c>
      <c r="R25" s="788" t="str">
        <f>COMPETENCIAS!T52</f>
        <v/>
      </c>
      <c r="S25" s="788" t="str">
        <f>COMPETENCIAS!U52</f>
        <v/>
      </c>
      <c r="T25" s="788" t="str">
        <f>COMPETENCIAS!V52</f>
        <v/>
      </c>
      <c r="U25" s="788" t="str">
        <f>COMPETENCIAS!W52</f>
        <v/>
      </c>
      <c r="V25" s="788" t="str">
        <f>COMPETENCIAS!X52</f>
        <v/>
      </c>
      <c r="W25" s="788" t="str">
        <f>COMPETENCIAS!Y52</f>
        <v/>
      </c>
      <c r="X25" s="788" t="str">
        <f>COMPETENCIAS!Z52</f>
        <v/>
      </c>
      <c r="Y25" s="788" t="str">
        <f>COMPETENCIAS!AA52</f>
        <v/>
      </c>
      <c r="Z25" s="788" t="str">
        <f>COMPETENCIAS!AB52</f>
        <v/>
      </c>
      <c r="AA25" s="788" t="str">
        <f>COMPETENCIAS!AC52</f>
        <v/>
      </c>
      <c r="AB25" s="788" t="str">
        <f>COMPETENCIAS!AD52</f>
        <v/>
      </c>
      <c r="AC25" s="788" t="str">
        <f>COMPETENCIAS!AE52</f>
        <v/>
      </c>
      <c r="AD25" s="788" t="str">
        <f>COMPETENCIAS!AF52</f>
        <v/>
      </c>
      <c r="AE25" s="788" t="str">
        <f>COMPETENCIAS!AG52</f>
        <v/>
      </c>
      <c r="AF25" s="788" t="str">
        <f>COMPETENCIAS!AH52</f>
        <v/>
      </c>
      <c r="AG25" s="788" t="str">
        <f>COMPETENCIAS!AI52</f>
        <v/>
      </c>
      <c r="AH25" s="789" t="str">
        <f>COMPETENCIAS!AJ52</f>
        <v/>
      </c>
      <c r="AI25" s="266"/>
    </row>
    <row r="26" spans="1:35" ht="35.1" customHeight="1" x14ac:dyDescent="0.25">
      <c r="A26" s="775"/>
      <c r="B26" s="1052" t="s">
        <v>3</v>
      </c>
      <c r="C26" s="1010" t="s">
        <v>378</v>
      </c>
      <c r="D26" s="780">
        <f>COMPETENCIAS!D56</f>
        <v>0</v>
      </c>
      <c r="E26" s="781">
        <f>COMPETENCIAS!G56</f>
        <v>0</v>
      </c>
      <c r="F26" s="781">
        <f>COMPETENCIAS!H56</f>
        <v>0</v>
      </c>
      <c r="G26" s="781">
        <f>COMPETENCIAS!I56</f>
        <v>0</v>
      </c>
      <c r="H26" s="781">
        <f>COMPETENCIAS!J56</f>
        <v>0</v>
      </c>
      <c r="I26" s="781">
        <f>COMPETENCIAS!K56</f>
        <v>0</v>
      </c>
      <c r="J26" s="781">
        <f>COMPETENCIAS!L56</f>
        <v>0</v>
      </c>
      <c r="K26" s="781">
        <f>COMPETENCIAS!M56</f>
        <v>0</v>
      </c>
      <c r="L26" s="781">
        <f>COMPETENCIAS!N56</f>
        <v>0</v>
      </c>
      <c r="M26" s="781">
        <f>COMPETENCIAS!O56</f>
        <v>0</v>
      </c>
      <c r="N26" s="781">
        <f>COMPETENCIAS!P56</f>
        <v>0</v>
      </c>
      <c r="O26" s="781">
        <f>COMPETENCIAS!Q56</f>
        <v>0</v>
      </c>
      <c r="P26" s="781">
        <f>COMPETENCIAS!R56</f>
        <v>0</v>
      </c>
      <c r="Q26" s="781">
        <f>COMPETENCIAS!S56</f>
        <v>0</v>
      </c>
      <c r="R26" s="781">
        <f>COMPETENCIAS!T56</f>
        <v>0</v>
      </c>
      <c r="S26" s="781">
        <f>COMPETENCIAS!U56</f>
        <v>0</v>
      </c>
      <c r="T26" s="781">
        <f>COMPETENCIAS!V56</f>
        <v>0</v>
      </c>
      <c r="U26" s="781">
        <f>COMPETENCIAS!W56</f>
        <v>0</v>
      </c>
      <c r="V26" s="781">
        <f>COMPETENCIAS!X56</f>
        <v>0</v>
      </c>
      <c r="W26" s="781">
        <f>COMPETENCIAS!Y56</f>
        <v>0</v>
      </c>
      <c r="X26" s="781">
        <f>COMPETENCIAS!Z56</f>
        <v>0</v>
      </c>
      <c r="Y26" s="781">
        <f>COMPETENCIAS!AA56</f>
        <v>0</v>
      </c>
      <c r="Z26" s="781">
        <f>COMPETENCIAS!AB56</f>
        <v>0</v>
      </c>
      <c r="AA26" s="781">
        <f>COMPETENCIAS!AC56</f>
        <v>0</v>
      </c>
      <c r="AB26" s="781">
        <f>COMPETENCIAS!AD56</f>
        <v>0</v>
      </c>
      <c r="AC26" s="781">
        <f>COMPETENCIAS!AE56</f>
        <v>0</v>
      </c>
      <c r="AD26" s="781">
        <f>COMPETENCIAS!AF56</f>
        <v>0</v>
      </c>
      <c r="AE26" s="781">
        <f>COMPETENCIAS!AG56</f>
        <v>0</v>
      </c>
      <c r="AF26" s="781">
        <f>COMPETENCIAS!AH56</f>
        <v>0</v>
      </c>
      <c r="AG26" s="781">
        <f>COMPETENCIAS!AI56</f>
        <v>0</v>
      </c>
      <c r="AH26" s="782">
        <f>COMPETENCIAS!AJ56</f>
        <v>0</v>
      </c>
      <c r="AI26" s="266"/>
    </row>
    <row r="27" spans="1:35" ht="35.1" customHeight="1" x14ac:dyDescent="0.25">
      <c r="A27" s="775"/>
      <c r="B27" s="1052"/>
      <c r="C27" s="1010"/>
      <c r="D27" s="780">
        <f>COMPETENCIAS!D57</f>
        <v>0</v>
      </c>
      <c r="E27" s="781">
        <f>COMPETENCIAS!G57</f>
        <v>0</v>
      </c>
      <c r="F27" s="781">
        <f>COMPETENCIAS!H57</f>
        <v>0</v>
      </c>
      <c r="G27" s="781">
        <f>COMPETENCIAS!I57</f>
        <v>0</v>
      </c>
      <c r="H27" s="781">
        <f>COMPETENCIAS!J57</f>
        <v>0</v>
      </c>
      <c r="I27" s="781">
        <f>COMPETENCIAS!K57</f>
        <v>0</v>
      </c>
      <c r="J27" s="781">
        <f>COMPETENCIAS!L57</f>
        <v>0</v>
      </c>
      <c r="K27" s="781">
        <f>COMPETENCIAS!M57</f>
        <v>0</v>
      </c>
      <c r="L27" s="781">
        <f>COMPETENCIAS!N57</f>
        <v>0</v>
      </c>
      <c r="M27" s="781">
        <f>COMPETENCIAS!O57</f>
        <v>0</v>
      </c>
      <c r="N27" s="781">
        <f>COMPETENCIAS!P57</f>
        <v>0</v>
      </c>
      <c r="O27" s="781">
        <f>COMPETENCIAS!Q57</f>
        <v>0</v>
      </c>
      <c r="P27" s="781">
        <f>COMPETENCIAS!R57</f>
        <v>0</v>
      </c>
      <c r="Q27" s="781">
        <f>COMPETENCIAS!S57</f>
        <v>0</v>
      </c>
      <c r="R27" s="781">
        <f>COMPETENCIAS!T57</f>
        <v>0</v>
      </c>
      <c r="S27" s="781">
        <f>COMPETENCIAS!U57</f>
        <v>0</v>
      </c>
      <c r="T27" s="781">
        <f>COMPETENCIAS!V57</f>
        <v>0</v>
      </c>
      <c r="U27" s="781">
        <f>COMPETENCIAS!W57</f>
        <v>0</v>
      </c>
      <c r="V27" s="781">
        <f>COMPETENCIAS!X57</f>
        <v>0</v>
      </c>
      <c r="W27" s="781">
        <f>COMPETENCIAS!Y57</f>
        <v>0</v>
      </c>
      <c r="X27" s="781">
        <f>COMPETENCIAS!Z57</f>
        <v>0</v>
      </c>
      <c r="Y27" s="781">
        <f>COMPETENCIAS!AA57</f>
        <v>0</v>
      </c>
      <c r="Z27" s="781">
        <f>COMPETENCIAS!AB57</f>
        <v>0</v>
      </c>
      <c r="AA27" s="781">
        <f>COMPETENCIAS!AC57</f>
        <v>0</v>
      </c>
      <c r="AB27" s="781">
        <f>COMPETENCIAS!AD57</f>
        <v>0</v>
      </c>
      <c r="AC27" s="781">
        <f>COMPETENCIAS!AE57</f>
        <v>0</v>
      </c>
      <c r="AD27" s="781">
        <f>COMPETENCIAS!AF57</f>
        <v>0</v>
      </c>
      <c r="AE27" s="781">
        <f>COMPETENCIAS!AG57</f>
        <v>0</v>
      </c>
      <c r="AF27" s="781">
        <f>COMPETENCIAS!AH57</f>
        <v>0</v>
      </c>
      <c r="AG27" s="781">
        <f>COMPETENCIAS!AI57</f>
        <v>0</v>
      </c>
      <c r="AH27" s="782">
        <f>COMPETENCIAS!AJ57</f>
        <v>0</v>
      </c>
      <c r="AI27" s="266"/>
    </row>
    <row r="28" spans="1:35" ht="35.1" customHeight="1" x14ac:dyDescent="0.25">
      <c r="A28" s="775"/>
      <c r="B28" s="1052"/>
      <c r="C28" s="1010"/>
      <c r="D28" s="780">
        <f>COMPETENCIAS!D58</f>
        <v>0</v>
      </c>
      <c r="E28" s="781">
        <f>COMPETENCIAS!G58</f>
        <v>0</v>
      </c>
      <c r="F28" s="781">
        <f>COMPETENCIAS!H58</f>
        <v>0</v>
      </c>
      <c r="G28" s="781">
        <f>COMPETENCIAS!I58</f>
        <v>0</v>
      </c>
      <c r="H28" s="781">
        <f>COMPETENCIAS!J58</f>
        <v>0</v>
      </c>
      <c r="I28" s="781">
        <f>COMPETENCIAS!K58</f>
        <v>0</v>
      </c>
      <c r="J28" s="781">
        <f>COMPETENCIAS!L58</f>
        <v>0</v>
      </c>
      <c r="K28" s="781">
        <f>COMPETENCIAS!M58</f>
        <v>0</v>
      </c>
      <c r="L28" s="781">
        <f>COMPETENCIAS!N58</f>
        <v>0</v>
      </c>
      <c r="M28" s="781">
        <f>COMPETENCIAS!O58</f>
        <v>0</v>
      </c>
      <c r="N28" s="781">
        <f>COMPETENCIAS!P58</f>
        <v>0</v>
      </c>
      <c r="O28" s="781">
        <f>COMPETENCIAS!Q58</f>
        <v>0</v>
      </c>
      <c r="P28" s="781">
        <f>COMPETENCIAS!R58</f>
        <v>0</v>
      </c>
      <c r="Q28" s="781">
        <f>COMPETENCIAS!S58</f>
        <v>0</v>
      </c>
      <c r="R28" s="781">
        <f>COMPETENCIAS!T58</f>
        <v>0</v>
      </c>
      <c r="S28" s="781">
        <f>COMPETENCIAS!U58</f>
        <v>0</v>
      </c>
      <c r="T28" s="781">
        <f>COMPETENCIAS!V58</f>
        <v>0</v>
      </c>
      <c r="U28" s="781">
        <f>COMPETENCIAS!W58</f>
        <v>0</v>
      </c>
      <c r="V28" s="781">
        <f>COMPETENCIAS!X58</f>
        <v>0</v>
      </c>
      <c r="W28" s="781">
        <f>COMPETENCIAS!Y58</f>
        <v>0</v>
      </c>
      <c r="X28" s="781">
        <f>COMPETENCIAS!Z58</f>
        <v>0</v>
      </c>
      <c r="Y28" s="781">
        <f>COMPETENCIAS!AA58</f>
        <v>0</v>
      </c>
      <c r="Z28" s="781">
        <f>COMPETENCIAS!AB58</f>
        <v>0</v>
      </c>
      <c r="AA28" s="781">
        <f>COMPETENCIAS!AC58</f>
        <v>0</v>
      </c>
      <c r="AB28" s="781">
        <f>COMPETENCIAS!AD58</f>
        <v>0</v>
      </c>
      <c r="AC28" s="781">
        <f>COMPETENCIAS!AE58</f>
        <v>0</v>
      </c>
      <c r="AD28" s="781">
        <f>COMPETENCIAS!AF58</f>
        <v>0</v>
      </c>
      <c r="AE28" s="781">
        <f>COMPETENCIAS!AG58</f>
        <v>0</v>
      </c>
      <c r="AF28" s="781">
        <f>COMPETENCIAS!AH58</f>
        <v>0</v>
      </c>
      <c r="AG28" s="781">
        <f>COMPETENCIAS!AI58</f>
        <v>0</v>
      </c>
      <c r="AH28" s="782">
        <f>COMPETENCIAS!AJ58</f>
        <v>0</v>
      </c>
      <c r="AI28" s="266"/>
    </row>
    <row r="29" spans="1:35" ht="35.1" customHeight="1" x14ac:dyDescent="0.25">
      <c r="A29" s="775"/>
      <c r="B29" s="1052"/>
      <c r="C29" s="1010"/>
      <c r="D29" s="780">
        <f>COMPETENCIAS!D59</f>
        <v>0</v>
      </c>
      <c r="E29" s="781">
        <f>COMPETENCIAS!G59</f>
        <v>0</v>
      </c>
      <c r="F29" s="781">
        <f>COMPETENCIAS!H59</f>
        <v>0</v>
      </c>
      <c r="G29" s="781">
        <f>COMPETENCIAS!I59</f>
        <v>0</v>
      </c>
      <c r="H29" s="781">
        <f>COMPETENCIAS!J59</f>
        <v>0</v>
      </c>
      <c r="I29" s="781">
        <f>COMPETENCIAS!K59</f>
        <v>0</v>
      </c>
      <c r="J29" s="781">
        <f>COMPETENCIAS!L59</f>
        <v>0</v>
      </c>
      <c r="K29" s="781">
        <f>COMPETENCIAS!M59</f>
        <v>0</v>
      </c>
      <c r="L29" s="781">
        <f>COMPETENCIAS!N59</f>
        <v>0</v>
      </c>
      <c r="M29" s="781">
        <f>COMPETENCIAS!O59</f>
        <v>0</v>
      </c>
      <c r="N29" s="781">
        <f>COMPETENCIAS!P59</f>
        <v>0</v>
      </c>
      <c r="O29" s="781">
        <f>COMPETENCIAS!Q59</f>
        <v>0</v>
      </c>
      <c r="P29" s="781">
        <f>COMPETENCIAS!R59</f>
        <v>0</v>
      </c>
      <c r="Q29" s="781">
        <f>COMPETENCIAS!S59</f>
        <v>0</v>
      </c>
      <c r="R29" s="781">
        <f>COMPETENCIAS!T59</f>
        <v>0</v>
      </c>
      <c r="S29" s="781">
        <f>COMPETENCIAS!U59</f>
        <v>0</v>
      </c>
      <c r="T29" s="781">
        <f>COMPETENCIAS!V59</f>
        <v>0</v>
      </c>
      <c r="U29" s="781">
        <f>COMPETENCIAS!W59</f>
        <v>0</v>
      </c>
      <c r="V29" s="781">
        <f>COMPETENCIAS!X59</f>
        <v>0</v>
      </c>
      <c r="W29" s="781">
        <f>COMPETENCIAS!Y59</f>
        <v>0</v>
      </c>
      <c r="X29" s="781">
        <f>COMPETENCIAS!Z59</f>
        <v>0</v>
      </c>
      <c r="Y29" s="781">
        <f>COMPETENCIAS!AA59</f>
        <v>0</v>
      </c>
      <c r="Z29" s="781">
        <f>COMPETENCIAS!AB59</f>
        <v>0</v>
      </c>
      <c r="AA29" s="781">
        <f>COMPETENCIAS!AC59</f>
        <v>0</v>
      </c>
      <c r="AB29" s="781">
        <f>COMPETENCIAS!AD59</f>
        <v>0</v>
      </c>
      <c r="AC29" s="781">
        <f>COMPETENCIAS!AE59</f>
        <v>0</v>
      </c>
      <c r="AD29" s="781">
        <f>COMPETENCIAS!AF59</f>
        <v>0</v>
      </c>
      <c r="AE29" s="781">
        <f>COMPETENCIAS!AG59</f>
        <v>0</v>
      </c>
      <c r="AF29" s="781">
        <f>COMPETENCIAS!AH59</f>
        <v>0</v>
      </c>
      <c r="AG29" s="781">
        <f>COMPETENCIAS!AI59</f>
        <v>0</v>
      </c>
      <c r="AH29" s="782">
        <f>COMPETENCIAS!AJ59</f>
        <v>0</v>
      </c>
      <c r="AI29" s="266"/>
    </row>
    <row r="30" spans="1:35" ht="35.1" customHeight="1" x14ac:dyDescent="0.25">
      <c r="A30" s="775"/>
      <c r="B30" s="1052"/>
      <c r="C30" s="1010"/>
      <c r="D30" s="780">
        <f>COMPETENCIAS!D60</f>
        <v>0</v>
      </c>
      <c r="E30" s="781">
        <f>COMPETENCIAS!G60</f>
        <v>0</v>
      </c>
      <c r="F30" s="781">
        <f>COMPETENCIAS!H60</f>
        <v>0</v>
      </c>
      <c r="G30" s="781">
        <f>COMPETENCIAS!I60</f>
        <v>0</v>
      </c>
      <c r="H30" s="781">
        <f>COMPETENCIAS!J60</f>
        <v>0</v>
      </c>
      <c r="I30" s="781">
        <f>COMPETENCIAS!K60</f>
        <v>0</v>
      </c>
      <c r="J30" s="781">
        <f>COMPETENCIAS!L60</f>
        <v>0</v>
      </c>
      <c r="K30" s="781">
        <f>COMPETENCIAS!M60</f>
        <v>0</v>
      </c>
      <c r="L30" s="781">
        <f>COMPETENCIAS!N60</f>
        <v>0</v>
      </c>
      <c r="M30" s="781">
        <f>COMPETENCIAS!O60</f>
        <v>0</v>
      </c>
      <c r="N30" s="781">
        <f>COMPETENCIAS!P60</f>
        <v>0</v>
      </c>
      <c r="O30" s="781">
        <f>COMPETENCIAS!Q60</f>
        <v>0</v>
      </c>
      <c r="P30" s="781">
        <f>COMPETENCIAS!R60</f>
        <v>0</v>
      </c>
      <c r="Q30" s="781">
        <f>COMPETENCIAS!S60</f>
        <v>0</v>
      </c>
      <c r="R30" s="781">
        <f>COMPETENCIAS!T60</f>
        <v>0</v>
      </c>
      <c r="S30" s="781">
        <f>COMPETENCIAS!U60</f>
        <v>0</v>
      </c>
      <c r="T30" s="781">
        <f>COMPETENCIAS!V60</f>
        <v>0</v>
      </c>
      <c r="U30" s="781">
        <f>COMPETENCIAS!W60</f>
        <v>0</v>
      </c>
      <c r="V30" s="781">
        <f>COMPETENCIAS!X60</f>
        <v>0</v>
      </c>
      <c r="W30" s="781">
        <f>COMPETENCIAS!Y60</f>
        <v>0</v>
      </c>
      <c r="X30" s="781">
        <f>COMPETENCIAS!Z60</f>
        <v>0</v>
      </c>
      <c r="Y30" s="781">
        <f>COMPETENCIAS!AA60</f>
        <v>0</v>
      </c>
      <c r="Z30" s="781">
        <f>COMPETENCIAS!AB60</f>
        <v>0</v>
      </c>
      <c r="AA30" s="781">
        <f>COMPETENCIAS!AC60</f>
        <v>0</v>
      </c>
      <c r="AB30" s="781">
        <f>COMPETENCIAS!AD60</f>
        <v>0</v>
      </c>
      <c r="AC30" s="781">
        <f>COMPETENCIAS!AE60</f>
        <v>0</v>
      </c>
      <c r="AD30" s="781">
        <f>COMPETENCIAS!AF60</f>
        <v>0</v>
      </c>
      <c r="AE30" s="781">
        <f>COMPETENCIAS!AG60</f>
        <v>0</v>
      </c>
      <c r="AF30" s="781">
        <f>COMPETENCIAS!AH60</f>
        <v>0</v>
      </c>
      <c r="AG30" s="781">
        <f>COMPETENCIAS!AI60</f>
        <v>0</v>
      </c>
      <c r="AH30" s="782">
        <f>COMPETENCIAS!AJ60</f>
        <v>0</v>
      </c>
      <c r="AI30" s="266"/>
    </row>
    <row r="31" spans="1:35" ht="35.1" customHeight="1" x14ac:dyDescent="0.25">
      <c r="A31" s="775"/>
      <c r="B31" s="1052"/>
      <c r="C31" s="1049">
        <f>COMPETENCIAS!C61</f>
        <v>0</v>
      </c>
      <c r="D31" s="1049"/>
      <c r="E31" s="788" t="str">
        <f>COMPETENCIAS!G61</f>
        <v/>
      </c>
      <c r="F31" s="788" t="str">
        <f>COMPETENCIAS!H61</f>
        <v/>
      </c>
      <c r="G31" s="788" t="str">
        <f>COMPETENCIAS!I61</f>
        <v/>
      </c>
      <c r="H31" s="788" t="str">
        <f>COMPETENCIAS!J61</f>
        <v/>
      </c>
      <c r="I31" s="788" t="str">
        <f>COMPETENCIAS!K61</f>
        <v/>
      </c>
      <c r="J31" s="788" t="str">
        <f>COMPETENCIAS!L61</f>
        <v/>
      </c>
      <c r="K31" s="788" t="str">
        <f>COMPETENCIAS!M61</f>
        <v/>
      </c>
      <c r="L31" s="788" t="str">
        <f>COMPETENCIAS!N61</f>
        <v/>
      </c>
      <c r="M31" s="788" t="str">
        <f>COMPETENCIAS!O61</f>
        <v/>
      </c>
      <c r="N31" s="788" t="str">
        <f>COMPETENCIAS!P61</f>
        <v/>
      </c>
      <c r="O31" s="788" t="str">
        <f>COMPETENCIAS!Q61</f>
        <v/>
      </c>
      <c r="P31" s="788" t="str">
        <f>COMPETENCIAS!R61</f>
        <v/>
      </c>
      <c r="Q31" s="788" t="str">
        <f>COMPETENCIAS!S61</f>
        <v/>
      </c>
      <c r="R31" s="788" t="str">
        <f>COMPETENCIAS!T61</f>
        <v/>
      </c>
      <c r="S31" s="788" t="str">
        <f>COMPETENCIAS!U61</f>
        <v/>
      </c>
      <c r="T31" s="788" t="str">
        <f>COMPETENCIAS!V61</f>
        <v/>
      </c>
      <c r="U31" s="788" t="str">
        <f>COMPETENCIAS!W61</f>
        <v/>
      </c>
      <c r="V31" s="788" t="str">
        <f>COMPETENCIAS!X61</f>
        <v/>
      </c>
      <c r="W31" s="788" t="str">
        <f>COMPETENCIAS!Y61</f>
        <v/>
      </c>
      <c r="X31" s="788" t="str">
        <f>COMPETENCIAS!Z61</f>
        <v/>
      </c>
      <c r="Y31" s="788" t="str">
        <f>COMPETENCIAS!AA61</f>
        <v/>
      </c>
      <c r="Z31" s="788" t="str">
        <f>COMPETENCIAS!AB61</f>
        <v/>
      </c>
      <c r="AA31" s="788" t="str">
        <f>COMPETENCIAS!AC61</f>
        <v/>
      </c>
      <c r="AB31" s="788" t="str">
        <f>COMPETENCIAS!AD61</f>
        <v/>
      </c>
      <c r="AC31" s="788" t="str">
        <f>COMPETENCIAS!AE61</f>
        <v/>
      </c>
      <c r="AD31" s="788" t="str">
        <f>COMPETENCIAS!AF61</f>
        <v/>
      </c>
      <c r="AE31" s="788" t="str">
        <f>COMPETENCIAS!AG61</f>
        <v/>
      </c>
      <c r="AF31" s="788" t="str">
        <f>COMPETENCIAS!AH61</f>
        <v/>
      </c>
      <c r="AG31" s="788" t="str">
        <f>COMPETENCIAS!AI61</f>
        <v/>
      </c>
      <c r="AH31" s="789" t="str">
        <f>COMPETENCIAS!AJ61</f>
        <v/>
      </c>
      <c r="AI31" s="266"/>
    </row>
    <row r="32" spans="1:35" ht="35.1" customHeight="1" x14ac:dyDescent="0.25">
      <c r="A32" s="775"/>
      <c r="B32" s="1052" t="s">
        <v>2</v>
      </c>
      <c r="C32" s="1029" t="s">
        <v>168</v>
      </c>
      <c r="D32" s="780">
        <f>COMPETENCIAS!D67</f>
        <v>0</v>
      </c>
      <c r="E32" s="781">
        <f>COMPETENCIAS!G67</f>
        <v>0</v>
      </c>
      <c r="F32" s="781">
        <f>COMPETENCIAS!H67</f>
        <v>0</v>
      </c>
      <c r="G32" s="781">
        <f>COMPETENCIAS!I67</f>
        <v>0</v>
      </c>
      <c r="H32" s="781">
        <f>COMPETENCIAS!J67</f>
        <v>0</v>
      </c>
      <c r="I32" s="781">
        <f>COMPETENCIAS!K67</f>
        <v>0</v>
      </c>
      <c r="J32" s="781">
        <f>COMPETENCIAS!L67</f>
        <v>0</v>
      </c>
      <c r="K32" s="781">
        <f>COMPETENCIAS!M67</f>
        <v>0</v>
      </c>
      <c r="L32" s="781">
        <f>COMPETENCIAS!N67</f>
        <v>0</v>
      </c>
      <c r="M32" s="781">
        <f>COMPETENCIAS!O67</f>
        <v>0</v>
      </c>
      <c r="N32" s="781">
        <f>COMPETENCIAS!P67</f>
        <v>0</v>
      </c>
      <c r="O32" s="781">
        <f>COMPETENCIAS!Q67</f>
        <v>0</v>
      </c>
      <c r="P32" s="781">
        <f>COMPETENCIAS!R67</f>
        <v>0</v>
      </c>
      <c r="Q32" s="781">
        <f>COMPETENCIAS!S67</f>
        <v>0</v>
      </c>
      <c r="R32" s="781">
        <f>COMPETENCIAS!T67</f>
        <v>0</v>
      </c>
      <c r="S32" s="781">
        <f>COMPETENCIAS!U67</f>
        <v>0</v>
      </c>
      <c r="T32" s="781">
        <f>COMPETENCIAS!V67</f>
        <v>0</v>
      </c>
      <c r="U32" s="781">
        <f>COMPETENCIAS!W67</f>
        <v>0</v>
      </c>
      <c r="V32" s="781">
        <f>COMPETENCIAS!X67</f>
        <v>0</v>
      </c>
      <c r="W32" s="781">
        <f>COMPETENCIAS!Y67</f>
        <v>0</v>
      </c>
      <c r="X32" s="781">
        <f>COMPETENCIAS!Z67</f>
        <v>0</v>
      </c>
      <c r="Y32" s="781">
        <f>COMPETENCIAS!AA67</f>
        <v>0</v>
      </c>
      <c r="Z32" s="781">
        <f>COMPETENCIAS!AB67</f>
        <v>0</v>
      </c>
      <c r="AA32" s="781">
        <f>COMPETENCIAS!AC67</f>
        <v>0</v>
      </c>
      <c r="AB32" s="781">
        <f>COMPETENCIAS!AD67</f>
        <v>0</v>
      </c>
      <c r="AC32" s="781">
        <f>COMPETENCIAS!AE67</f>
        <v>0</v>
      </c>
      <c r="AD32" s="781">
        <f>COMPETENCIAS!AF67</f>
        <v>0</v>
      </c>
      <c r="AE32" s="781">
        <f>COMPETENCIAS!AG67</f>
        <v>0</v>
      </c>
      <c r="AF32" s="781">
        <f>COMPETENCIAS!AH67</f>
        <v>0</v>
      </c>
      <c r="AG32" s="781">
        <f>COMPETENCIAS!AI67</f>
        <v>0</v>
      </c>
      <c r="AH32" s="782">
        <f>COMPETENCIAS!AJ67</f>
        <v>0</v>
      </c>
      <c r="AI32" s="266"/>
    </row>
    <row r="33" spans="1:36" ht="35.1" customHeight="1" x14ac:dyDescent="0.25">
      <c r="A33" s="775"/>
      <c r="B33" s="1052"/>
      <c r="C33" s="1029"/>
      <c r="D33" s="780">
        <f>COMPETENCIAS!D68</f>
        <v>0</v>
      </c>
      <c r="E33" s="781">
        <f>COMPETENCIAS!G68</f>
        <v>0</v>
      </c>
      <c r="F33" s="781">
        <f>COMPETENCIAS!H68</f>
        <v>0</v>
      </c>
      <c r="G33" s="781">
        <f>COMPETENCIAS!I68</f>
        <v>0</v>
      </c>
      <c r="H33" s="781">
        <f>COMPETENCIAS!J68</f>
        <v>0</v>
      </c>
      <c r="I33" s="781">
        <f>COMPETENCIAS!K68</f>
        <v>0</v>
      </c>
      <c r="J33" s="781">
        <f>COMPETENCIAS!L68</f>
        <v>0</v>
      </c>
      <c r="K33" s="781">
        <f>COMPETENCIAS!M68</f>
        <v>0</v>
      </c>
      <c r="L33" s="781">
        <f>COMPETENCIAS!N68</f>
        <v>0</v>
      </c>
      <c r="M33" s="781">
        <f>COMPETENCIAS!O68</f>
        <v>0</v>
      </c>
      <c r="N33" s="781">
        <f>COMPETENCIAS!P68</f>
        <v>0</v>
      </c>
      <c r="O33" s="781">
        <f>COMPETENCIAS!Q68</f>
        <v>0</v>
      </c>
      <c r="P33" s="781">
        <f>COMPETENCIAS!R68</f>
        <v>0</v>
      </c>
      <c r="Q33" s="781">
        <f>COMPETENCIAS!S68</f>
        <v>0</v>
      </c>
      <c r="R33" s="781">
        <f>COMPETENCIAS!T68</f>
        <v>0</v>
      </c>
      <c r="S33" s="781">
        <f>COMPETENCIAS!U68</f>
        <v>0</v>
      </c>
      <c r="T33" s="781">
        <f>COMPETENCIAS!V68</f>
        <v>0</v>
      </c>
      <c r="U33" s="781">
        <f>COMPETENCIAS!W68</f>
        <v>0</v>
      </c>
      <c r="V33" s="781">
        <f>COMPETENCIAS!X68</f>
        <v>0</v>
      </c>
      <c r="W33" s="781">
        <f>COMPETENCIAS!Y68</f>
        <v>0</v>
      </c>
      <c r="X33" s="781">
        <f>COMPETENCIAS!Z68</f>
        <v>0</v>
      </c>
      <c r="Y33" s="781">
        <f>COMPETENCIAS!AA68</f>
        <v>0</v>
      </c>
      <c r="Z33" s="781">
        <f>COMPETENCIAS!AB68</f>
        <v>0</v>
      </c>
      <c r="AA33" s="781">
        <f>COMPETENCIAS!AC68</f>
        <v>0</v>
      </c>
      <c r="AB33" s="781">
        <f>COMPETENCIAS!AD68</f>
        <v>0</v>
      </c>
      <c r="AC33" s="781">
        <f>COMPETENCIAS!AE68</f>
        <v>0</v>
      </c>
      <c r="AD33" s="781">
        <f>COMPETENCIAS!AF68</f>
        <v>0</v>
      </c>
      <c r="AE33" s="781">
        <f>COMPETENCIAS!AG68</f>
        <v>0</v>
      </c>
      <c r="AF33" s="781">
        <f>COMPETENCIAS!AH68</f>
        <v>0</v>
      </c>
      <c r="AG33" s="781">
        <f>COMPETENCIAS!AI68</f>
        <v>0</v>
      </c>
      <c r="AH33" s="782">
        <f>COMPETENCIAS!AJ68</f>
        <v>0</v>
      </c>
      <c r="AI33" s="266"/>
    </row>
    <row r="34" spans="1:36" ht="35.1" customHeight="1" x14ac:dyDescent="0.25">
      <c r="A34" s="775"/>
      <c r="B34" s="1052"/>
      <c r="C34" s="1029"/>
      <c r="D34" s="780" t="str">
        <f>COMPETENCIAS!D69</f>
        <v>Questionador (A, F, G, I, J); Conhecedor/ sabedor/ culto/ informado (A, B, G, I, J); Sistematizador/ organizador (A, B, C, I, J)</v>
      </c>
      <c r="E34" s="781">
        <f>COMPETENCIAS!G69</f>
        <v>0</v>
      </c>
      <c r="F34" s="781">
        <f>COMPETENCIAS!H69</f>
        <v>0</v>
      </c>
      <c r="G34" s="781">
        <f>COMPETENCIAS!I69</f>
        <v>0</v>
      </c>
      <c r="H34" s="781">
        <f>COMPETENCIAS!J69</f>
        <v>0</v>
      </c>
      <c r="I34" s="781">
        <f>COMPETENCIAS!K69</f>
        <v>0</v>
      </c>
      <c r="J34" s="781">
        <f>COMPETENCIAS!L69</f>
        <v>0</v>
      </c>
      <c r="K34" s="781">
        <f>COMPETENCIAS!M69</f>
        <v>0</v>
      </c>
      <c r="L34" s="781">
        <f>COMPETENCIAS!N69</f>
        <v>0</v>
      </c>
      <c r="M34" s="781">
        <f>COMPETENCIAS!O69</f>
        <v>0</v>
      </c>
      <c r="N34" s="781">
        <f>COMPETENCIAS!P69</f>
        <v>0</v>
      </c>
      <c r="O34" s="781">
        <f>COMPETENCIAS!Q69</f>
        <v>0</v>
      </c>
      <c r="P34" s="781">
        <f>COMPETENCIAS!R69</f>
        <v>0</v>
      </c>
      <c r="Q34" s="781">
        <f>COMPETENCIAS!S69</f>
        <v>0</v>
      </c>
      <c r="R34" s="781">
        <f>COMPETENCIAS!T69</f>
        <v>0</v>
      </c>
      <c r="S34" s="781">
        <f>COMPETENCIAS!U69</f>
        <v>0</v>
      </c>
      <c r="T34" s="781">
        <f>COMPETENCIAS!V69</f>
        <v>0</v>
      </c>
      <c r="U34" s="781">
        <f>COMPETENCIAS!W69</f>
        <v>0</v>
      </c>
      <c r="V34" s="781">
        <f>COMPETENCIAS!X69</f>
        <v>0</v>
      </c>
      <c r="W34" s="781">
        <f>COMPETENCIAS!Y69</f>
        <v>0</v>
      </c>
      <c r="X34" s="781">
        <f>COMPETENCIAS!Z69</f>
        <v>0</v>
      </c>
      <c r="Y34" s="781">
        <f>COMPETENCIAS!AA69</f>
        <v>0</v>
      </c>
      <c r="Z34" s="781">
        <f>COMPETENCIAS!AB69</f>
        <v>0</v>
      </c>
      <c r="AA34" s="781">
        <f>COMPETENCIAS!AC69</f>
        <v>0</v>
      </c>
      <c r="AB34" s="781">
        <f>COMPETENCIAS!AD69</f>
        <v>0</v>
      </c>
      <c r="AC34" s="781">
        <f>COMPETENCIAS!AE69</f>
        <v>0</v>
      </c>
      <c r="AD34" s="781">
        <f>COMPETENCIAS!AF69</f>
        <v>0</v>
      </c>
      <c r="AE34" s="781">
        <f>COMPETENCIAS!AG69</f>
        <v>0</v>
      </c>
      <c r="AF34" s="781">
        <f>COMPETENCIAS!AH69</f>
        <v>0</v>
      </c>
      <c r="AG34" s="781">
        <f>COMPETENCIAS!AI69</f>
        <v>0</v>
      </c>
      <c r="AH34" s="782">
        <f>COMPETENCIAS!AJ69</f>
        <v>0</v>
      </c>
      <c r="AI34" s="266"/>
    </row>
    <row r="35" spans="1:36" ht="35.1" customHeight="1" x14ac:dyDescent="0.25">
      <c r="A35" s="775"/>
      <c r="B35" s="1052"/>
      <c r="C35" s="1030" t="str">
        <f>COMPETENCIAS!C70</f>
        <v>. Classes e Subclasses de Palavras</v>
      </c>
      <c r="D35" s="1030"/>
      <c r="E35" s="781">
        <f>COMPETENCIAS!G70</f>
        <v>0</v>
      </c>
      <c r="F35" s="781">
        <f>COMPETENCIAS!H70</f>
        <v>0</v>
      </c>
      <c r="G35" s="781">
        <f>COMPETENCIAS!I70</f>
        <v>0</v>
      </c>
      <c r="H35" s="781">
        <f>COMPETENCIAS!J70</f>
        <v>0</v>
      </c>
      <c r="I35" s="781">
        <f>COMPETENCIAS!K70</f>
        <v>0</v>
      </c>
      <c r="J35" s="781">
        <f>COMPETENCIAS!L70</f>
        <v>0</v>
      </c>
      <c r="K35" s="781">
        <f>COMPETENCIAS!M70</f>
        <v>0</v>
      </c>
      <c r="L35" s="781">
        <f>COMPETENCIAS!N70</f>
        <v>0</v>
      </c>
      <c r="M35" s="781">
        <f>COMPETENCIAS!O70</f>
        <v>0</v>
      </c>
      <c r="N35" s="781">
        <f>COMPETENCIAS!P70</f>
        <v>0</v>
      </c>
      <c r="O35" s="781">
        <f>COMPETENCIAS!Q70</f>
        <v>0</v>
      </c>
      <c r="P35" s="781">
        <f>COMPETENCIAS!R70</f>
        <v>0</v>
      </c>
      <c r="Q35" s="781">
        <f>COMPETENCIAS!S70</f>
        <v>0</v>
      </c>
      <c r="R35" s="781">
        <f>COMPETENCIAS!T70</f>
        <v>0</v>
      </c>
      <c r="S35" s="781">
        <f>COMPETENCIAS!U70</f>
        <v>0</v>
      </c>
      <c r="T35" s="781">
        <f>COMPETENCIAS!V70</f>
        <v>0</v>
      </c>
      <c r="U35" s="781">
        <f>COMPETENCIAS!W70</f>
        <v>0</v>
      </c>
      <c r="V35" s="781">
        <f>COMPETENCIAS!X70</f>
        <v>0</v>
      </c>
      <c r="W35" s="781">
        <f>COMPETENCIAS!Y70</f>
        <v>0</v>
      </c>
      <c r="X35" s="781">
        <f>COMPETENCIAS!Z70</f>
        <v>0</v>
      </c>
      <c r="Y35" s="781">
        <f>COMPETENCIAS!AA70</f>
        <v>0</v>
      </c>
      <c r="Z35" s="781">
        <f>COMPETENCIAS!AB70</f>
        <v>0</v>
      </c>
      <c r="AA35" s="781">
        <f>COMPETENCIAS!AC70</f>
        <v>0</v>
      </c>
      <c r="AB35" s="781">
        <f>COMPETENCIAS!AD70</f>
        <v>0</v>
      </c>
      <c r="AC35" s="781">
        <f>COMPETENCIAS!AE70</f>
        <v>0</v>
      </c>
      <c r="AD35" s="781">
        <f>COMPETENCIAS!AF70</f>
        <v>0</v>
      </c>
      <c r="AE35" s="781">
        <f>COMPETENCIAS!AG70</f>
        <v>0</v>
      </c>
      <c r="AF35" s="781">
        <f>COMPETENCIAS!AH70</f>
        <v>0</v>
      </c>
      <c r="AG35" s="781">
        <f>COMPETENCIAS!AI70</f>
        <v>0</v>
      </c>
      <c r="AH35" s="782">
        <f>COMPETENCIAS!AJ70</f>
        <v>0</v>
      </c>
      <c r="AI35" s="266"/>
      <c r="AJ35" s="266"/>
    </row>
    <row r="36" spans="1:36" ht="35.1" customHeight="1" thickBot="1" x14ac:dyDescent="0.3">
      <c r="A36" s="775"/>
      <c r="B36" s="1031">
        <f>COMPETENCIAS!B71</f>
        <v>0</v>
      </c>
      <c r="C36" s="1032"/>
      <c r="D36" s="1032"/>
      <c r="E36" s="790">
        <f>COMPETENCIAS!G71</f>
        <v>0</v>
      </c>
      <c r="F36" s="790">
        <f>COMPETENCIAS!H71</f>
        <v>0</v>
      </c>
      <c r="G36" s="790">
        <f>COMPETENCIAS!I71</f>
        <v>0</v>
      </c>
      <c r="H36" s="790">
        <f>COMPETENCIAS!J71</f>
        <v>0</v>
      </c>
      <c r="I36" s="790">
        <f>COMPETENCIAS!K71</f>
        <v>0</v>
      </c>
      <c r="J36" s="790">
        <f>COMPETENCIAS!L71</f>
        <v>0</v>
      </c>
      <c r="K36" s="790">
        <f>COMPETENCIAS!M71</f>
        <v>0</v>
      </c>
      <c r="L36" s="790">
        <f>COMPETENCIAS!N71</f>
        <v>0</v>
      </c>
      <c r="M36" s="790">
        <f>COMPETENCIAS!O71</f>
        <v>0</v>
      </c>
      <c r="N36" s="790">
        <f>COMPETENCIAS!P71</f>
        <v>0</v>
      </c>
      <c r="O36" s="790">
        <f>COMPETENCIAS!Q71</f>
        <v>0</v>
      </c>
      <c r="P36" s="790">
        <f>COMPETENCIAS!R71</f>
        <v>0</v>
      </c>
      <c r="Q36" s="790">
        <f>COMPETENCIAS!S71</f>
        <v>0</v>
      </c>
      <c r="R36" s="790">
        <f>COMPETENCIAS!T71</f>
        <v>0</v>
      </c>
      <c r="S36" s="790">
        <f>COMPETENCIAS!U71</f>
        <v>0</v>
      </c>
      <c r="T36" s="790">
        <f>COMPETENCIAS!V71</f>
        <v>0</v>
      </c>
      <c r="U36" s="790">
        <f>COMPETENCIAS!W71</f>
        <v>0</v>
      </c>
      <c r="V36" s="790">
        <f>COMPETENCIAS!X71</f>
        <v>0</v>
      </c>
      <c r="W36" s="790">
        <f>COMPETENCIAS!Y71</f>
        <v>0</v>
      </c>
      <c r="X36" s="790">
        <f>COMPETENCIAS!Z71</f>
        <v>0</v>
      </c>
      <c r="Y36" s="790">
        <f>COMPETENCIAS!AA71</f>
        <v>0</v>
      </c>
      <c r="Z36" s="790">
        <f>COMPETENCIAS!AB71</f>
        <v>0</v>
      </c>
      <c r="AA36" s="790">
        <f>COMPETENCIAS!AC71</f>
        <v>0</v>
      </c>
      <c r="AB36" s="790">
        <f>COMPETENCIAS!AD71</f>
        <v>0</v>
      </c>
      <c r="AC36" s="790">
        <f>COMPETENCIAS!AE71</f>
        <v>0</v>
      </c>
      <c r="AD36" s="790">
        <f>COMPETENCIAS!AF71</f>
        <v>0</v>
      </c>
      <c r="AE36" s="790">
        <f>COMPETENCIAS!AG71</f>
        <v>0</v>
      </c>
      <c r="AF36" s="790">
        <f>COMPETENCIAS!AH71</f>
        <v>0</v>
      </c>
      <c r="AG36" s="790">
        <f>COMPETENCIAS!AI71</f>
        <v>0</v>
      </c>
      <c r="AH36" s="791">
        <f>COMPETENCIAS!AJ71</f>
        <v>0</v>
      </c>
      <c r="AI36" s="266"/>
    </row>
    <row r="37" spans="1:36" ht="15" customHeight="1" thickBot="1" x14ac:dyDescent="0.3">
      <c r="A37" s="775"/>
      <c r="B37" s="775"/>
      <c r="C37" s="776"/>
      <c r="D37" s="779"/>
      <c r="E37" s="775"/>
      <c r="F37" s="775"/>
      <c r="G37" s="775"/>
      <c r="H37" s="775"/>
      <c r="I37" s="775"/>
      <c r="J37" s="775"/>
      <c r="K37" s="775"/>
      <c r="L37" s="775"/>
      <c r="M37" s="775"/>
      <c r="N37" s="775"/>
      <c r="O37" s="775"/>
      <c r="P37" s="775"/>
      <c r="Q37" s="775"/>
      <c r="R37" s="775"/>
      <c r="S37" s="775"/>
      <c r="T37" s="775"/>
      <c r="U37" s="775"/>
      <c r="V37" s="775"/>
      <c r="W37" s="775"/>
      <c r="X37" s="775"/>
      <c r="Y37" s="775"/>
      <c r="Z37" s="775"/>
      <c r="AA37" s="775"/>
      <c r="AB37" s="775"/>
      <c r="AC37" s="775"/>
      <c r="AD37" s="775"/>
      <c r="AE37" s="775"/>
      <c r="AF37" s="775"/>
      <c r="AG37" s="775"/>
      <c r="AH37" s="775"/>
      <c r="AI37" s="266"/>
    </row>
    <row r="38" spans="1:36" ht="30" customHeight="1" x14ac:dyDescent="0.25">
      <c r="A38" s="775"/>
      <c r="B38" s="1033" t="s">
        <v>133</v>
      </c>
      <c r="C38" s="792">
        <f>COMPETENCIAS!C75</f>
        <v>0</v>
      </c>
      <c r="D38" s="793"/>
      <c r="E38" s="794" t="str">
        <f>COMPETENCIAS!G75</f>
        <v/>
      </c>
      <c r="F38" s="794" t="str">
        <f>COMPETENCIAS!H75</f>
        <v/>
      </c>
      <c r="G38" s="794" t="str">
        <f>COMPETENCIAS!I75</f>
        <v/>
      </c>
      <c r="H38" s="794" t="str">
        <f>COMPETENCIAS!J75</f>
        <v/>
      </c>
      <c r="I38" s="794" t="str">
        <f>COMPETENCIAS!K75</f>
        <v/>
      </c>
      <c r="J38" s="794" t="str">
        <f>COMPETENCIAS!L75</f>
        <v/>
      </c>
      <c r="K38" s="794" t="str">
        <f>COMPETENCIAS!M75</f>
        <v/>
      </c>
      <c r="L38" s="794" t="str">
        <f>COMPETENCIAS!N75</f>
        <v/>
      </c>
      <c r="M38" s="794" t="str">
        <f>COMPETENCIAS!O75</f>
        <v/>
      </c>
      <c r="N38" s="794" t="str">
        <f>COMPETENCIAS!P75</f>
        <v/>
      </c>
      <c r="O38" s="794" t="str">
        <f>COMPETENCIAS!Q75</f>
        <v/>
      </c>
      <c r="P38" s="794" t="str">
        <f>COMPETENCIAS!R75</f>
        <v/>
      </c>
      <c r="Q38" s="794" t="str">
        <f>COMPETENCIAS!S75</f>
        <v/>
      </c>
      <c r="R38" s="794" t="str">
        <f>COMPETENCIAS!T75</f>
        <v/>
      </c>
      <c r="S38" s="794" t="str">
        <f>COMPETENCIAS!U75</f>
        <v/>
      </c>
      <c r="T38" s="794" t="str">
        <f>COMPETENCIAS!V75</f>
        <v/>
      </c>
      <c r="U38" s="794" t="str">
        <f>COMPETENCIAS!W75</f>
        <v/>
      </c>
      <c r="V38" s="794" t="str">
        <f>COMPETENCIAS!X75</f>
        <v/>
      </c>
      <c r="W38" s="794" t="str">
        <f>COMPETENCIAS!Y75</f>
        <v/>
      </c>
      <c r="X38" s="794" t="str">
        <f>COMPETENCIAS!Z75</f>
        <v/>
      </c>
      <c r="Y38" s="794" t="str">
        <f>COMPETENCIAS!AA75</f>
        <v/>
      </c>
      <c r="Z38" s="794" t="str">
        <f>COMPETENCIAS!AB75</f>
        <v/>
      </c>
      <c r="AA38" s="794" t="str">
        <f>COMPETENCIAS!AC75</f>
        <v/>
      </c>
      <c r="AB38" s="794" t="str">
        <f>COMPETENCIAS!AD75</f>
        <v/>
      </c>
      <c r="AC38" s="794" t="str">
        <f>COMPETENCIAS!AE75</f>
        <v/>
      </c>
      <c r="AD38" s="794" t="str">
        <f>COMPETENCIAS!AF75</f>
        <v/>
      </c>
      <c r="AE38" s="794" t="str">
        <f>COMPETENCIAS!AG75</f>
        <v/>
      </c>
      <c r="AF38" s="794" t="str">
        <f>COMPETENCIAS!AH75</f>
        <v/>
      </c>
      <c r="AG38" s="794" t="str">
        <f>COMPETENCIAS!AI75</f>
        <v/>
      </c>
      <c r="AH38" s="795" t="str">
        <f>COMPETENCIAS!AJ75</f>
        <v/>
      </c>
      <c r="AI38" s="266"/>
    </row>
    <row r="39" spans="1:36" ht="30" customHeight="1" x14ac:dyDescent="0.25">
      <c r="A39" s="775"/>
      <c r="B39" s="1034"/>
      <c r="C39" s="796" t="str">
        <f>COMPETENCIAS!C78</f>
        <v>Competências adquiridas</v>
      </c>
      <c r="D39" s="780"/>
      <c r="E39" s="797" t="str">
        <f>COMPETENCIAS!G78</f>
        <v/>
      </c>
      <c r="F39" s="797" t="str">
        <f>COMPETENCIAS!H78</f>
        <v/>
      </c>
      <c r="G39" s="797" t="str">
        <f>COMPETENCIAS!I78</f>
        <v/>
      </c>
      <c r="H39" s="797" t="str">
        <f>COMPETENCIAS!J78</f>
        <v/>
      </c>
      <c r="I39" s="797" t="str">
        <f>COMPETENCIAS!K78</f>
        <v/>
      </c>
      <c r="J39" s="797" t="str">
        <f>COMPETENCIAS!L78</f>
        <v/>
      </c>
      <c r="K39" s="797" t="str">
        <f>COMPETENCIAS!M78</f>
        <v/>
      </c>
      <c r="L39" s="797" t="str">
        <f>COMPETENCIAS!N78</f>
        <v/>
      </c>
      <c r="M39" s="797" t="str">
        <f>COMPETENCIAS!O78</f>
        <v/>
      </c>
      <c r="N39" s="797" t="str">
        <f>COMPETENCIAS!P78</f>
        <v/>
      </c>
      <c r="O39" s="797" t="str">
        <f>COMPETENCIAS!Q78</f>
        <v/>
      </c>
      <c r="P39" s="797" t="str">
        <f>COMPETENCIAS!R78</f>
        <v/>
      </c>
      <c r="Q39" s="797" t="str">
        <f>COMPETENCIAS!S78</f>
        <v/>
      </c>
      <c r="R39" s="797" t="str">
        <f>COMPETENCIAS!T78</f>
        <v/>
      </c>
      <c r="S39" s="797" t="str">
        <f>COMPETENCIAS!U78</f>
        <v/>
      </c>
      <c r="T39" s="797" t="str">
        <f>COMPETENCIAS!V78</f>
        <v/>
      </c>
      <c r="U39" s="797" t="str">
        <f>COMPETENCIAS!W78</f>
        <v/>
      </c>
      <c r="V39" s="797" t="str">
        <f>COMPETENCIAS!X78</f>
        <v/>
      </c>
      <c r="W39" s="797" t="str">
        <f>COMPETENCIAS!Y78</f>
        <v/>
      </c>
      <c r="X39" s="797" t="str">
        <f>COMPETENCIAS!Z78</f>
        <v/>
      </c>
      <c r="Y39" s="797" t="str">
        <f>COMPETENCIAS!AA78</f>
        <v/>
      </c>
      <c r="Z39" s="797" t="str">
        <f>COMPETENCIAS!AB78</f>
        <v/>
      </c>
      <c r="AA39" s="797" t="str">
        <f>COMPETENCIAS!AC78</f>
        <v/>
      </c>
      <c r="AB39" s="797" t="str">
        <f>COMPETENCIAS!AD78</f>
        <v/>
      </c>
      <c r="AC39" s="797" t="str">
        <f>COMPETENCIAS!AE78</f>
        <v/>
      </c>
      <c r="AD39" s="797" t="str">
        <f>COMPETENCIAS!AF78</f>
        <v/>
      </c>
      <c r="AE39" s="797" t="str">
        <f>COMPETENCIAS!AG78</f>
        <v/>
      </c>
      <c r="AF39" s="797" t="str">
        <f>COMPETENCIAS!AH78</f>
        <v/>
      </c>
      <c r="AG39" s="797" t="str">
        <f>COMPETENCIAS!AI78</f>
        <v/>
      </c>
      <c r="AH39" s="798" t="str">
        <f>COMPETENCIAS!AJ78</f>
        <v/>
      </c>
      <c r="AI39" s="266"/>
    </row>
    <row r="40" spans="1:36" ht="30" customHeight="1" x14ac:dyDescent="0.25">
      <c r="A40" s="775"/>
      <c r="B40" s="1034"/>
      <c r="C40" s="796">
        <f>COMPETENCIAS!C81</f>
        <v>0</v>
      </c>
      <c r="D40" s="780"/>
      <c r="E40" s="797">
        <f>COMPETENCIAS!G81</f>
        <v>0</v>
      </c>
      <c r="F40" s="797">
        <f>COMPETENCIAS!H81</f>
        <v>0</v>
      </c>
      <c r="G40" s="797">
        <f>COMPETENCIAS!I81</f>
        <v>0</v>
      </c>
      <c r="H40" s="797">
        <f>COMPETENCIAS!J81</f>
        <v>0</v>
      </c>
      <c r="I40" s="797">
        <f>COMPETENCIAS!K81</f>
        <v>0</v>
      </c>
      <c r="J40" s="797">
        <f>COMPETENCIAS!L81</f>
        <v>0</v>
      </c>
      <c r="K40" s="797">
        <f>COMPETENCIAS!M81</f>
        <v>0</v>
      </c>
      <c r="L40" s="797">
        <f>COMPETENCIAS!N81</f>
        <v>0</v>
      </c>
      <c r="M40" s="797">
        <f>COMPETENCIAS!O81</f>
        <v>0</v>
      </c>
      <c r="N40" s="797">
        <f>COMPETENCIAS!P81</f>
        <v>0</v>
      </c>
      <c r="O40" s="797">
        <f>COMPETENCIAS!Q81</f>
        <v>0</v>
      </c>
      <c r="P40" s="797">
        <f>COMPETENCIAS!R81</f>
        <v>0</v>
      </c>
      <c r="Q40" s="797">
        <f>COMPETENCIAS!S81</f>
        <v>0</v>
      </c>
      <c r="R40" s="797">
        <f>COMPETENCIAS!T81</f>
        <v>0</v>
      </c>
      <c r="S40" s="797">
        <f>COMPETENCIAS!U81</f>
        <v>0</v>
      </c>
      <c r="T40" s="797">
        <f>COMPETENCIAS!V81</f>
        <v>0</v>
      </c>
      <c r="U40" s="797">
        <f>COMPETENCIAS!W81</f>
        <v>0</v>
      </c>
      <c r="V40" s="797">
        <f>COMPETENCIAS!X81</f>
        <v>0</v>
      </c>
      <c r="W40" s="797">
        <f>COMPETENCIAS!Y81</f>
        <v>0</v>
      </c>
      <c r="X40" s="797">
        <f>COMPETENCIAS!Z81</f>
        <v>0</v>
      </c>
      <c r="Y40" s="797">
        <f>COMPETENCIAS!AA81</f>
        <v>0</v>
      </c>
      <c r="Z40" s="797">
        <f>COMPETENCIAS!AB81</f>
        <v>0</v>
      </c>
      <c r="AA40" s="797">
        <f>COMPETENCIAS!AC81</f>
        <v>0</v>
      </c>
      <c r="AB40" s="797">
        <f>COMPETENCIAS!AD81</f>
        <v>0</v>
      </c>
      <c r="AC40" s="797">
        <f>COMPETENCIAS!AE81</f>
        <v>0</v>
      </c>
      <c r="AD40" s="797">
        <f>COMPETENCIAS!AF81</f>
        <v>0</v>
      </c>
      <c r="AE40" s="797">
        <f>COMPETENCIAS!AG81</f>
        <v>0</v>
      </c>
      <c r="AF40" s="797">
        <f>COMPETENCIAS!AH81</f>
        <v>0</v>
      </c>
      <c r="AG40" s="797">
        <f>COMPETENCIAS!AI81</f>
        <v>0</v>
      </c>
      <c r="AH40" s="798">
        <f>COMPETENCIAS!AJ81</f>
        <v>0</v>
      </c>
      <c r="AI40" s="266"/>
    </row>
    <row r="41" spans="1:36" ht="30" customHeight="1" x14ac:dyDescent="0.25">
      <c r="A41" s="775"/>
      <c r="B41" s="1034"/>
      <c r="C41" s="796">
        <f>COMPETENCIAS!C84</f>
        <v>0</v>
      </c>
      <c r="D41" s="780"/>
      <c r="E41" s="797">
        <f>COMPETENCIAS!G84</f>
        <v>0</v>
      </c>
      <c r="F41" s="797">
        <f>COMPETENCIAS!H84</f>
        <v>0</v>
      </c>
      <c r="G41" s="797">
        <f>COMPETENCIAS!I84</f>
        <v>0</v>
      </c>
      <c r="H41" s="797">
        <f>COMPETENCIAS!J84</f>
        <v>0</v>
      </c>
      <c r="I41" s="797">
        <f>COMPETENCIAS!K84</f>
        <v>0</v>
      </c>
      <c r="J41" s="797">
        <f>COMPETENCIAS!L84</f>
        <v>0</v>
      </c>
      <c r="K41" s="797">
        <f>COMPETENCIAS!M84</f>
        <v>0</v>
      </c>
      <c r="L41" s="797">
        <f>COMPETENCIAS!N84</f>
        <v>0</v>
      </c>
      <c r="M41" s="797">
        <f>COMPETENCIAS!O84</f>
        <v>0</v>
      </c>
      <c r="N41" s="797">
        <f>COMPETENCIAS!P84</f>
        <v>0</v>
      </c>
      <c r="O41" s="797">
        <f>COMPETENCIAS!Q84</f>
        <v>0</v>
      </c>
      <c r="P41" s="797">
        <f>COMPETENCIAS!R84</f>
        <v>0</v>
      </c>
      <c r="Q41" s="797">
        <f>COMPETENCIAS!S84</f>
        <v>0</v>
      </c>
      <c r="R41" s="797">
        <f>COMPETENCIAS!T84</f>
        <v>0</v>
      </c>
      <c r="S41" s="797">
        <f>COMPETENCIAS!U84</f>
        <v>0</v>
      </c>
      <c r="T41" s="797">
        <f>COMPETENCIAS!V84</f>
        <v>0</v>
      </c>
      <c r="U41" s="797">
        <f>COMPETENCIAS!W84</f>
        <v>0</v>
      </c>
      <c r="V41" s="797">
        <f>COMPETENCIAS!X84</f>
        <v>0</v>
      </c>
      <c r="W41" s="797">
        <f>COMPETENCIAS!Y84</f>
        <v>0</v>
      </c>
      <c r="X41" s="797">
        <f>COMPETENCIAS!Z84</f>
        <v>0</v>
      </c>
      <c r="Y41" s="797">
        <f>COMPETENCIAS!AA84</f>
        <v>0</v>
      </c>
      <c r="Z41" s="797">
        <f>COMPETENCIAS!AB84</f>
        <v>0</v>
      </c>
      <c r="AA41" s="797">
        <f>COMPETENCIAS!AC84</f>
        <v>0</v>
      </c>
      <c r="AB41" s="797">
        <f>COMPETENCIAS!AD84</f>
        <v>0</v>
      </c>
      <c r="AC41" s="797">
        <f>COMPETENCIAS!AE84</f>
        <v>0</v>
      </c>
      <c r="AD41" s="797">
        <f>COMPETENCIAS!AF84</f>
        <v>0</v>
      </c>
      <c r="AE41" s="797">
        <f>COMPETENCIAS!AG84</f>
        <v>0</v>
      </c>
      <c r="AF41" s="797">
        <f>COMPETENCIAS!AH84</f>
        <v>0</v>
      </c>
      <c r="AG41" s="797">
        <f>COMPETENCIAS!AI84</f>
        <v>0</v>
      </c>
      <c r="AH41" s="798">
        <f>COMPETENCIAS!AJ84</f>
        <v>0</v>
      </c>
      <c r="AI41" s="266"/>
    </row>
    <row r="42" spans="1:36" ht="30" customHeight="1" x14ac:dyDescent="0.25">
      <c r="A42" s="775"/>
      <c r="B42" s="1034"/>
      <c r="C42" s="796">
        <f>COMPETENCIAS!C87</f>
        <v>0</v>
      </c>
      <c r="D42" s="780"/>
      <c r="E42" s="797">
        <f>COMPETENCIAS!G87</f>
        <v>0</v>
      </c>
      <c r="F42" s="797">
        <f>COMPETENCIAS!H87</f>
        <v>0</v>
      </c>
      <c r="G42" s="797">
        <f>COMPETENCIAS!I87</f>
        <v>0</v>
      </c>
      <c r="H42" s="797">
        <f>COMPETENCIAS!J87</f>
        <v>0</v>
      </c>
      <c r="I42" s="797">
        <f>COMPETENCIAS!K87</f>
        <v>0</v>
      </c>
      <c r="J42" s="797">
        <f>COMPETENCIAS!L87</f>
        <v>0</v>
      </c>
      <c r="K42" s="797">
        <f>COMPETENCIAS!M87</f>
        <v>0</v>
      </c>
      <c r="L42" s="797">
        <f>COMPETENCIAS!N87</f>
        <v>0</v>
      </c>
      <c r="M42" s="797">
        <f>COMPETENCIAS!O87</f>
        <v>0</v>
      </c>
      <c r="N42" s="797">
        <f>COMPETENCIAS!P87</f>
        <v>0</v>
      </c>
      <c r="O42" s="797">
        <f>COMPETENCIAS!Q87</f>
        <v>0</v>
      </c>
      <c r="P42" s="797">
        <f>COMPETENCIAS!R87</f>
        <v>0</v>
      </c>
      <c r="Q42" s="797">
        <f>COMPETENCIAS!S87</f>
        <v>0</v>
      </c>
      <c r="R42" s="797">
        <f>COMPETENCIAS!T87</f>
        <v>0</v>
      </c>
      <c r="S42" s="797">
        <f>COMPETENCIAS!U87</f>
        <v>0</v>
      </c>
      <c r="T42" s="797">
        <f>COMPETENCIAS!V87</f>
        <v>0</v>
      </c>
      <c r="U42" s="797">
        <f>COMPETENCIAS!W87</f>
        <v>0</v>
      </c>
      <c r="V42" s="797">
        <f>COMPETENCIAS!X87</f>
        <v>0</v>
      </c>
      <c r="W42" s="797">
        <f>COMPETENCIAS!Y87</f>
        <v>0</v>
      </c>
      <c r="X42" s="797">
        <f>COMPETENCIAS!Z87</f>
        <v>0</v>
      </c>
      <c r="Y42" s="797">
        <f>COMPETENCIAS!AA87</f>
        <v>0</v>
      </c>
      <c r="Z42" s="797">
        <f>COMPETENCIAS!AB87</f>
        <v>0</v>
      </c>
      <c r="AA42" s="797">
        <f>COMPETENCIAS!AC87</f>
        <v>0</v>
      </c>
      <c r="AB42" s="797">
        <f>COMPETENCIAS!AD87</f>
        <v>0</v>
      </c>
      <c r="AC42" s="797">
        <f>COMPETENCIAS!AE87</f>
        <v>0</v>
      </c>
      <c r="AD42" s="797">
        <f>COMPETENCIAS!AF87</f>
        <v>0</v>
      </c>
      <c r="AE42" s="797">
        <f>COMPETENCIAS!AG87</f>
        <v>0</v>
      </c>
      <c r="AF42" s="797">
        <f>COMPETENCIAS!AH87</f>
        <v>0</v>
      </c>
      <c r="AG42" s="797">
        <f>COMPETENCIAS!AI87</f>
        <v>0</v>
      </c>
      <c r="AH42" s="798">
        <f>COMPETENCIAS!AJ87</f>
        <v>0</v>
      </c>
      <c r="AI42" s="266"/>
    </row>
    <row r="43" spans="1:36" ht="35.1" customHeight="1" x14ac:dyDescent="0.25">
      <c r="A43" s="775"/>
      <c r="B43" s="1034"/>
      <c r="C43" s="796">
        <f>COMPETENCIAS!C90</f>
        <v>0</v>
      </c>
      <c r="D43" s="780"/>
      <c r="E43" s="797">
        <f>COMPETENCIAS!G90</f>
        <v>0</v>
      </c>
      <c r="F43" s="797">
        <f>COMPETENCIAS!H90</f>
        <v>0</v>
      </c>
      <c r="G43" s="797">
        <f>COMPETENCIAS!I90</f>
        <v>0</v>
      </c>
      <c r="H43" s="797">
        <f>COMPETENCIAS!J90</f>
        <v>0</v>
      </c>
      <c r="I43" s="797">
        <f>COMPETENCIAS!K90</f>
        <v>0</v>
      </c>
      <c r="J43" s="797">
        <f>COMPETENCIAS!L90</f>
        <v>0</v>
      </c>
      <c r="K43" s="797">
        <f>COMPETENCIAS!M90</f>
        <v>0</v>
      </c>
      <c r="L43" s="797">
        <f>COMPETENCIAS!N90</f>
        <v>0</v>
      </c>
      <c r="M43" s="797">
        <f>COMPETENCIAS!O90</f>
        <v>0</v>
      </c>
      <c r="N43" s="797">
        <f>COMPETENCIAS!P90</f>
        <v>0</v>
      </c>
      <c r="O43" s="797">
        <f>COMPETENCIAS!Q90</f>
        <v>0</v>
      </c>
      <c r="P43" s="797">
        <f>COMPETENCIAS!R90</f>
        <v>0</v>
      </c>
      <c r="Q43" s="797">
        <f>COMPETENCIAS!S90</f>
        <v>0</v>
      </c>
      <c r="R43" s="797">
        <f>COMPETENCIAS!T90</f>
        <v>0</v>
      </c>
      <c r="S43" s="797">
        <f>COMPETENCIAS!U90</f>
        <v>0</v>
      </c>
      <c r="T43" s="797">
        <f>COMPETENCIAS!V90</f>
        <v>0</v>
      </c>
      <c r="U43" s="797">
        <f>COMPETENCIAS!W90</f>
        <v>0</v>
      </c>
      <c r="V43" s="797">
        <f>COMPETENCIAS!X90</f>
        <v>0</v>
      </c>
      <c r="W43" s="797">
        <f>COMPETENCIAS!Y90</f>
        <v>0</v>
      </c>
      <c r="X43" s="797">
        <f>COMPETENCIAS!Z90</f>
        <v>0</v>
      </c>
      <c r="Y43" s="797">
        <f>COMPETENCIAS!AA90</f>
        <v>0</v>
      </c>
      <c r="Z43" s="797">
        <f>COMPETENCIAS!AB90</f>
        <v>0</v>
      </c>
      <c r="AA43" s="797">
        <f>COMPETENCIAS!AC90</f>
        <v>0</v>
      </c>
      <c r="AB43" s="797">
        <f>COMPETENCIAS!AD90</f>
        <v>0</v>
      </c>
      <c r="AC43" s="797">
        <f>COMPETENCIAS!AE90</f>
        <v>0</v>
      </c>
      <c r="AD43" s="797">
        <f>COMPETENCIAS!AF90</f>
        <v>0</v>
      </c>
      <c r="AE43" s="797">
        <f>COMPETENCIAS!AG90</f>
        <v>0</v>
      </c>
      <c r="AF43" s="797">
        <f>COMPETENCIAS!AH90</f>
        <v>0</v>
      </c>
      <c r="AG43" s="797">
        <f>COMPETENCIAS!AI90</f>
        <v>0</v>
      </c>
      <c r="AH43" s="798">
        <f>COMPETENCIAS!AJ90</f>
        <v>0</v>
      </c>
      <c r="AI43" s="266"/>
    </row>
    <row r="44" spans="1:36" ht="35.1" customHeight="1" x14ac:dyDescent="0.25">
      <c r="A44" s="775"/>
      <c r="B44" s="1034"/>
      <c r="C44" s="796">
        <f>COMPETENCIAS!C93</f>
        <v>0</v>
      </c>
      <c r="D44" s="780"/>
      <c r="E44" s="797">
        <f>COMPETENCIAS!G93</f>
        <v>0</v>
      </c>
      <c r="F44" s="797">
        <f>COMPETENCIAS!H93</f>
        <v>0</v>
      </c>
      <c r="G44" s="797">
        <f>COMPETENCIAS!I93</f>
        <v>0</v>
      </c>
      <c r="H44" s="797">
        <f>COMPETENCIAS!J93</f>
        <v>0</v>
      </c>
      <c r="I44" s="797">
        <f>COMPETENCIAS!K93</f>
        <v>0</v>
      </c>
      <c r="J44" s="797">
        <f>COMPETENCIAS!L93</f>
        <v>0</v>
      </c>
      <c r="K44" s="797">
        <f>COMPETENCIAS!M93</f>
        <v>0</v>
      </c>
      <c r="L44" s="797">
        <f>COMPETENCIAS!N93</f>
        <v>0</v>
      </c>
      <c r="M44" s="797">
        <f>COMPETENCIAS!O93</f>
        <v>0</v>
      </c>
      <c r="N44" s="797">
        <f>COMPETENCIAS!P93</f>
        <v>0</v>
      </c>
      <c r="O44" s="797">
        <f>COMPETENCIAS!Q93</f>
        <v>0</v>
      </c>
      <c r="P44" s="797">
        <f>COMPETENCIAS!R93</f>
        <v>0</v>
      </c>
      <c r="Q44" s="797">
        <f>COMPETENCIAS!S93</f>
        <v>0</v>
      </c>
      <c r="R44" s="797">
        <f>COMPETENCIAS!T93</f>
        <v>0</v>
      </c>
      <c r="S44" s="797">
        <f>COMPETENCIAS!U93</f>
        <v>0</v>
      </c>
      <c r="T44" s="797">
        <f>COMPETENCIAS!V93</f>
        <v>0</v>
      </c>
      <c r="U44" s="797">
        <f>COMPETENCIAS!W93</f>
        <v>0</v>
      </c>
      <c r="V44" s="797">
        <f>COMPETENCIAS!X93</f>
        <v>0</v>
      </c>
      <c r="W44" s="797">
        <f>COMPETENCIAS!Y93</f>
        <v>0</v>
      </c>
      <c r="X44" s="797">
        <f>COMPETENCIAS!Z93</f>
        <v>0</v>
      </c>
      <c r="Y44" s="797">
        <f>COMPETENCIAS!AA93</f>
        <v>0</v>
      </c>
      <c r="Z44" s="797">
        <f>COMPETENCIAS!AB93</f>
        <v>0</v>
      </c>
      <c r="AA44" s="797">
        <f>COMPETENCIAS!AC93</f>
        <v>0</v>
      </c>
      <c r="AB44" s="797">
        <f>COMPETENCIAS!AD93</f>
        <v>0</v>
      </c>
      <c r="AC44" s="797">
        <f>COMPETENCIAS!AE93</f>
        <v>0</v>
      </c>
      <c r="AD44" s="797">
        <f>COMPETENCIAS!AF93</f>
        <v>0</v>
      </c>
      <c r="AE44" s="797">
        <f>COMPETENCIAS!AG93</f>
        <v>0</v>
      </c>
      <c r="AF44" s="797">
        <f>COMPETENCIAS!AH93</f>
        <v>0</v>
      </c>
      <c r="AG44" s="797">
        <f>COMPETENCIAS!AI93</f>
        <v>0</v>
      </c>
      <c r="AH44" s="798">
        <f>COMPETENCIAS!AJ93</f>
        <v>0</v>
      </c>
      <c r="AI44" s="266"/>
    </row>
    <row r="45" spans="1:36" ht="35.1" customHeight="1" x14ac:dyDescent="0.25">
      <c r="A45" s="775"/>
      <c r="B45" s="1034"/>
      <c r="C45" s="796">
        <f>COMPETENCIAS!C96</f>
        <v>0</v>
      </c>
      <c r="D45" s="780"/>
      <c r="E45" s="797">
        <f>COMPETENCIAS!G96</f>
        <v>0</v>
      </c>
      <c r="F45" s="797">
        <f>COMPETENCIAS!H96</f>
        <v>0</v>
      </c>
      <c r="G45" s="797">
        <f>COMPETENCIAS!I96</f>
        <v>0</v>
      </c>
      <c r="H45" s="797">
        <f>COMPETENCIAS!J96</f>
        <v>0</v>
      </c>
      <c r="I45" s="797">
        <f>COMPETENCIAS!K96</f>
        <v>0</v>
      </c>
      <c r="J45" s="797">
        <f>COMPETENCIAS!L96</f>
        <v>0</v>
      </c>
      <c r="K45" s="797">
        <f>COMPETENCIAS!M96</f>
        <v>0</v>
      </c>
      <c r="L45" s="797">
        <f>COMPETENCIAS!N96</f>
        <v>0</v>
      </c>
      <c r="M45" s="797">
        <f>COMPETENCIAS!O96</f>
        <v>0</v>
      </c>
      <c r="N45" s="797">
        <f>COMPETENCIAS!P96</f>
        <v>0</v>
      </c>
      <c r="O45" s="797">
        <f>COMPETENCIAS!Q96</f>
        <v>0</v>
      </c>
      <c r="P45" s="797">
        <f>COMPETENCIAS!R96</f>
        <v>0</v>
      </c>
      <c r="Q45" s="797">
        <f>COMPETENCIAS!S96</f>
        <v>0</v>
      </c>
      <c r="R45" s="797">
        <f>COMPETENCIAS!T96</f>
        <v>0</v>
      </c>
      <c r="S45" s="797">
        <f>COMPETENCIAS!U96</f>
        <v>0</v>
      </c>
      <c r="T45" s="797">
        <f>COMPETENCIAS!V96</f>
        <v>0</v>
      </c>
      <c r="U45" s="797">
        <f>COMPETENCIAS!W96</f>
        <v>0</v>
      </c>
      <c r="V45" s="797">
        <f>COMPETENCIAS!X96</f>
        <v>0</v>
      </c>
      <c r="W45" s="797">
        <f>COMPETENCIAS!Y96</f>
        <v>0</v>
      </c>
      <c r="X45" s="797">
        <f>COMPETENCIAS!Z96</f>
        <v>0</v>
      </c>
      <c r="Y45" s="797">
        <f>COMPETENCIAS!AA96</f>
        <v>0</v>
      </c>
      <c r="Z45" s="797">
        <f>COMPETENCIAS!AB96</f>
        <v>0</v>
      </c>
      <c r="AA45" s="797">
        <f>COMPETENCIAS!AC96</f>
        <v>0</v>
      </c>
      <c r="AB45" s="797">
        <f>COMPETENCIAS!AD96</f>
        <v>0</v>
      </c>
      <c r="AC45" s="797">
        <f>COMPETENCIAS!AE96</f>
        <v>0</v>
      </c>
      <c r="AD45" s="797">
        <f>COMPETENCIAS!AF96</f>
        <v>0</v>
      </c>
      <c r="AE45" s="797">
        <f>COMPETENCIAS!AG96</f>
        <v>0</v>
      </c>
      <c r="AF45" s="797">
        <f>COMPETENCIAS!AH96</f>
        <v>0</v>
      </c>
      <c r="AG45" s="797">
        <f>COMPETENCIAS!AI96</f>
        <v>0</v>
      </c>
      <c r="AH45" s="798">
        <f>COMPETENCIAS!AJ96</f>
        <v>0</v>
      </c>
      <c r="AI45" s="266"/>
    </row>
    <row r="46" spans="1:36" ht="35.1" customHeight="1" thickBot="1" x14ac:dyDescent="0.3">
      <c r="A46" s="775"/>
      <c r="B46" s="799"/>
      <c r="C46" s="1035" t="str">
        <f>COMPETENCIAS!C98</f>
        <v>Leitor</v>
      </c>
      <c r="D46" s="1036"/>
      <c r="E46" s="783" t="str">
        <f>COMPETENCIAS!G98</f>
        <v/>
      </c>
      <c r="F46" s="783" t="str">
        <f>COMPETENCIAS!H98</f>
        <v/>
      </c>
      <c r="G46" s="783" t="str">
        <f>COMPETENCIAS!I98</f>
        <v/>
      </c>
      <c r="H46" s="783" t="str">
        <f>COMPETENCIAS!J98</f>
        <v/>
      </c>
      <c r="I46" s="783" t="str">
        <f>COMPETENCIAS!K98</f>
        <v/>
      </c>
      <c r="J46" s="783" t="str">
        <f>COMPETENCIAS!L98</f>
        <v/>
      </c>
      <c r="K46" s="783" t="str">
        <f>COMPETENCIAS!M98</f>
        <v/>
      </c>
      <c r="L46" s="783" t="str">
        <f>COMPETENCIAS!N98</f>
        <v/>
      </c>
      <c r="M46" s="783" t="str">
        <f>COMPETENCIAS!O98</f>
        <v/>
      </c>
      <c r="N46" s="783" t="str">
        <f>COMPETENCIAS!P98</f>
        <v/>
      </c>
      <c r="O46" s="783" t="str">
        <f>COMPETENCIAS!Q98</f>
        <v/>
      </c>
      <c r="P46" s="783" t="str">
        <f>COMPETENCIAS!R98</f>
        <v/>
      </c>
      <c r="Q46" s="783" t="str">
        <f>COMPETENCIAS!S98</f>
        <v/>
      </c>
      <c r="R46" s="783" t="str">
        <f>COMPETENCIAS!T98</f>
        <v/>
      </c>
      <c r="S46" s="783" t="str">
        <f>COMPETENCIAS!U98</f>
        <v/>
      </c>
      <c r="T46" s="783" t="str">
        <f>COMPETENCIAS!V98</f>
        <v/>
      </c>
      <c r="U46" s="783" t="str">
        <f>COMPETENCIAS!W98</f>
        <v/>
      </c>
      <c r="V46" s="783" t="str">
        <f>COMPETENCIAS!X98</f>
        <v/>
      </c>
      <c r="W46" s="783" t="str">
        <f>COMPETENCIAS!Y98</f>
        <v/>
      </c>
      <c r="X46" s="783" t="str">
        <f>COMPETENCIAS!Z98</f>
        <v/>
      </c>
      <c r="Y46" s="783" t="str">
        <f>COMPETENCIAS!AA98</f>
        <v/>
      </c>
      <c r="Z46" s="783" t="str">
        <f>COMPETENCIAS!AB98</f>
        <v/>
      </c>
      <c r="AA46" s="783" t="str">
        <f>COMPETENCIAS!AC98</f>
        <v/>
      </c>
      <c r="AB46" s="783" t="str">
        <f>COMPETENCIAS!AD98</f>
        <v/>
      </c>
      <c r="AC46" s="783" t="str">
        <f>COMPETENCIAS!AE98</f>
        <v/>
      </c>
      <c r="AD46" s="783" t="str">
        <f>COMPETENCIAS!AF98</f>
        <v/>
      </c>
      <c r="AE46" s="783" t="str">
        <f>COMPETENCIAS!AG98</f>
        <v/>
      </c>
      <c r="AF46" s="783" t="str">
        <f>COMPETENCIAS!AH98</f>
        <v/>
      </c>
      <c r="AG46" s="783" t="str">
        <f>COMPETENCIAS!AI98</f>
        <v/>
      </c>
      <c r="AH46" s="784" t="str">
        <f>COMPETENCIAS!AJ98</f>
        <v/>
      </c>
      <c r="AI46" s="266"/>
    </row>
    <row r="47" spans="1:36" ht="15" customHeight="1" thickBot="1" x14ac:dyDescent="0.3">
      <c r="A47" s="775"/>
      <c r="B47" s="775"/>
      <c r="C47" s="776"/>
      <c r="D47" s="779"/>
      <c r="E47" s="775"/>
      <c r="F47" s="775"/>
      <c r="G47" s="775"/>
      <c r="H47" s="775"/>
      <c r="I47" s="775"/>
      <c r="J47" s="775"/>
      <c r="K47" s="775"/>
      <c r="L47" s="775"/>
      <c r="M47" s="775"/>
      <c r="N47" s="775"/>
      <c r="O47" s="775"/>
      <c r="P47" s="775"/>
      <c r="Q47" s="775"/>
      <c r="R47" s="775"/>
      <c r="S47" s="775"/>
      <c r="T47" s="775"/>
      <c r="U47" s="775"/>
      <c r="V47" s="775"/>
      <c r="W47" s="775"/>
      <c r="X47" s="775"/>
      <c r="Y47" s="775"/>
      <c r="Z47" s="775"/>
      <c r="AA47" s="775"/>
      <c r="AB47" s="775"/>
      <c r="AC47" s="775"/>
      <c r="AD47" s="775"/>
      <c r="AE47" s="775"/>
      <c r="AF47" s="775"/>
      <c r="AG47" s="775"/>
      <c r="AH47" s="775"/>
      <c r="AI47" s="266"/>
    </row>
    <row r="48" spans="1:36" ht="35.1" customHeight="1" x14ac:dyDescent="0.25">
      <c r="A48" s="775"/>
      <c r="B48" s="1037">
        <f>COMPETENCIAS!B100</f>
        <v>0</v>
      </c>
      <c r="C48" s="792">
        <f>COMPETENCIAS!C100</f>
        <v>0</v>
      </c>
      <c r="D48" s="793"/>
      <c r="E48" s="794">
        <f>COMPETENCIAS!G100</f>
        <v>0</v>
      </c>
      <c r="F48" s="794">
        <f>COMPETENCIAS!H100</f>
        <v>0</v>
      </c>
      <c r="G48" s="794">
        <f>COMPETENCIAS!I100</f>
        <v>0</v>
      </c>
      <c r="H48" s="794">
        <f>COMPETENCIAS!J100</f>
        <v>0</v>
      </c>
      <c r="I48" s="794">
        <f>COMPETENCIAS!K100</f>
        <v>0</v>
      </c>
      <c r="J48" s="794">
        <f>COMPETENCIAS!L100</f>
        <v>0</v>
      </c>
      <c r="K48" s="794">
        <f>COMPETENCIAS!M100</f>
        <v>0</v>
      </c>
      <c r="L48" s="794">
        <f>COMPETENCIAS!N100</f>
        <v>0</v>
      </c>
      <c r="M48" s="794">
        <f>COMPETENCIAS!O100</f>
        <v>0</v>
      </c>
      <c r="N48" s="794">
        <f>COMPETENCIAS!P100</f>
        <v>0</v>
      </c>
      <c r="O48" s="794">
        <f>COMPETENCIAS!Q100</f>
        <v>0</v>
      </c>
      <c r="P48" s="794">
        <f>COMPETENCIAS!R100</f>
        <v>0</v>
      </c>
      <c r="Q48" s="794">
        <f>COMPETENCIAS!S100</f>
        <v>0</v>
      </c>
      <c r="R48" s="794">
        <f>COMPETENCIAS!T100</f>
        <v>0</v>
      </c>
      <c r="S48" s="794">
        <f>COMPETENCIAS!U100</f>
        <v>0</v>
      </c>
      <c r="T48" s="794">
        <f>COMPETENCIAS!V100</f>
        <v>0</v>
      </c>
      <c r="U48" s="794">
        <f>COMPETENCIAS!W100</f>
        <v>0</v>
      </c>
      <c r="V48" s="794">
        <f>COMPETENCIAS!X100</f>
        <v>0</v>
      </c>
      <c r="W48" s="794">
        <f>COMPETENCIAS!Y100</f>
        <v>0</v>
      </c>
      <c r="X48" s="794">
        <f>COMPETENCIAS!Z100</f>
        <v>0</v>
      </c>
      <c r="Y48" s="794">
        <f>COMPETENCIAS!AA100</f>
        <v>0</v>
      </c>
      <c r="Z48" s="794">
        <f>COMPETENCIAS!AB100</f>
        <v>0</v>
      </c>
      <c r="AA48" s="794">
        <f>COMPETENCIAS!AC100</f>
        <v>0</v>
      </c>
      <c r="AB48" s="794">
        <f>COMPETENCIAS!AD100</f>
        <v>0</v>
      </c>
      <c r="AC48" s="794">
        <f>COMPETENCIAS!AE100</f>
        <v>0</v>
      </c>
      <c r="AD48" s="794">
        <f>COMPETENCIAS!AF100</f>
        <v>0</v>
      </c>
      <c r="AE48" s="794">
        <f>COMPETENCIAS!AG100</f>
        <v>0</v>
      </c>
      <c r="AF48" s="794">
        <f>COMPETENCIAS!AH100</f>
        <v>0</v>
      </c>
      <c r="AG48" s="794">
        <f>COMPETENCIAS!AI100</f>
        <v>0</v>
      </c>
      <c r="AH48" s="795">
        <f>COMPETENCIAS!AJ100</f>
        <v>0</v>
      </c>
    </row>
    <row r="49" spans="1:34" ht="35.1" customHeight="1" x14ac:dyDescent="0.25">
      <c r="A49" s="775"/>
      <c r="B49" s="1038"/>
      <c r="C49" s="796" t="str">
        <f>COMPETENCIAS!C101</f>
        <v>Indagador / Investigador</v>
      </c>
      <c r="D49" s="780"/>
      <c r="E49" s="797" t="str">
        <f>COMPETENCIAS!G101</f>
        <v/>
      </c>
      <c r="F49" s="797" t="str">
        <f>COMPETENCIAS!H101</f>
        <v/>
      </c>
      <c r="G49" s="797" t="str">
        <f>COMPETENCIAS!I101</f>
        <v/>
      </c>
      <c r="H49" s="797" t="str">
        <f>COMPETENCIAS!J101</f>
        <v/>
      </c>
      <c r="I49" s="797" t="str">
        <f>COMPETENCIAS!K101</f>
        <v/>
      </c>
      <c r="J49" s="797" t="str">
        <f>COMPETENCIAS!L101</f>
        <v/>
      </c>
      <c r="K49" s="797" t="str">
        <f>COMPETENCIAS!M101</f>
        <v/>
      </c>
      <c r="L49" s="797" t="str">
        <f>COMPETENCIAS!N101</f>
        <v/>
      </c>
      <c r="M49" s="797" t="str">
        <f>COMPETENCIAS!O101</f>
        <v/>
      </c>
      <c r="N49" s="797" t="str">
        <f>COMPETENCIAS!P101</f>
        <v/>
      </c>
      <c r="O49" s="797" t="str">
        <f>COMPETENCIAS!Q101</f>
        <v/>
      </c>
      <c r="P49" s="797" t="str">
        <f>COMPETENCIAS!R101</f>
        <v/>
      </c>
      <c r="Q49" s="797" t="str">
        <f>COMPETENCIAS!S101</f>
        <v/>
      </c>
      <c r="R49" s="797" t="str">
        <f>COMPETENCIAS!T101</f>
        <v/>
      </c>
      <c r="S49" s="797" t="str">
        <f>COMPETENCIAS!U101</f>
        <v/>
      </c>
      <c r="T49" s="797" t="str">
        <f>COMPETENCIAS!V101</f>
        <v/>
      </c>
      <c r="U49" s="797" t="str">
        <f>COMPETENCIAS!W101</f>
        <v/>
      </c>
      <c r="V49" s="797" t="str">
        <f>COMPETENCIAS!X101</f>
        <v/>
      </c>
      <c r="W49" s="797" t="str">
        <f>COMPETENCIAS!Y101</f>
        <v/>
      </c>
      <c r="X49" s="797" t="str">
        <f>COMPETENCIAS!Z101</f>
        <v/>
      </c>
      <c r="Y49" s="797" t="str">
        <f>COMPETENCIAS!AA101</f>
        <v/>
      </c>
      <c r="Z49" s="797" t="str">
        <f>COMPETENCIAS!AB101</f>
        <v/>
      </c>
      <c r="AA49" s="797" t="str">
        <f>COMPETENCIAS!AC101</f>
        <v/>
      </c>
      <c r="AB49" s="797" t="str">
        <f>COMPETENCIAS!AD101</f>
        <v/>
      </c>
      <c r="AC49" s="797" t="str">
        <f>COMPETENCIAS!AE101</f>
        <v/>
      </c>
      <c r="AD49" s="797" t="str">
        <f>COMPETENCIAS!AF101</f>
        <v/>
      </c>
      <c r="AE49" s="797" t="str">
        <f>COMPETENCIAS!AG101</f>
        <v/>
      </c>
      <c r="AF49" s="797" t="str">
        <f>COMPETENCIAS!AH101</f>
        <v/>
      </c>
      <c r="AG49" s="797" t="str">
        <f>COMPETENCIAS!AI101</f>
        <v/>
      </c>
      <c r="AH49" s="798" t="str">
        <f>COMPETENCIAS!AJ101</f>
        <v/>
      </c>
    </row>
    <row r="50" spans="1:34" ht="35.1" customHeight="1" thickBot="1" x14ac:dyDescent="0.3">
      <c r="A50" s="775"/>
      <c r="B50" s="1039"/>
      <c r="C50" s="800">
        <f>COMPETENCIAS!C102</f>
        <v>0</v>
      </c>
      <c r="D50" s="801"/>
      <c r="E50" s="783">
        <f>COMPETENCIAS!G102</f>
        <v>0</v>
      </c>
      <c r="F50" s="783">
        <f>COMPETENCIAS!H102</f>
        <v>0</v>
      </c>
      <c r="G50" s="783">
        <f>COMPETENCIAS!I102</f>
        <v>0</v>
      </c>
      <c r="H50" s="783">
        <f>COMPETENCIAS!J102</f>
        <v>0</v>
      </c>
      <c r="I50" s="783">
        <f>COMPETENCIAS!K102</f>
        <v>0</v>
      </c>
      <c r="J50" s="783">
        <f>COMPETENCIAS!L102</f>
        <v>0</v>
      </c>
      <c r="K50" s="783">
        <f>COMPETENCIAS!M102</f>
        <v>0</v>
      </c>
      <c r="L50" s="783">
        <f>COMPETENCIAS!N102</f>
        <v>0</v>
      </c>
      <c r="M50" s="783">
        <f>COMPETENCIAS!O102</f>
        <v>0</v>
      </c>
      <c r="N50" s="783">
        <f>COMPETENCIAS!P102</f>
        <v>0</v>
      </c>
      <c r="O50" s="783">
        <f>COMPETENCIAS!Q102</f>
        <v>0</v>
      </c>
      <c r="P50" s="783">
        <f>COMPETENCIAS!R102</f>
        <v>0</v>
      </c>
      <c r="Q50" s="783">
        <f>COMPETENCIAS!S102</f>
        <v>0</v>
      </c>
      <c r="R50" s="783">
        <f>COMPETENCIAS!T102</f>
        <v>0</v>
      </c>
      <c r="S50" s="783">
        <f>COMPETENCIAS!U102</f>
        <v>0</v>
      </c>
      <c r="T50" s="783">
        <f>COMPETENCIAS!V102</f>
        <v>0</v>
      </c>
      <c r="U50" s="783">
        <f>COMPETENCIAS!W102</f>
        <v>0</v>
      </c>
      <c r="V50" s="783">
        <f>COMPETENCIAS!X102</f>
        <v>0</v>
      </c>
      <c r="W50" s="783">
        <f>COMPETENCIAS!Y102</f>
        <v>0</v>
      </c>
      <c r="X50" s="783">
        <f>COMPETENCIAS!Z102</f>
        <v>0</v>
      </c>
      <c r="Y50" s="783">
        <f>COMPETENCIAS!AA102</f>
        <v>0</v>
      </c>
      <c r="Z50" s="783">
        <f>COMPETENCIAS!AB102</f>
        <v>0</v>
      </c>
      <c r="AA50" s="783">
        <f>COMPETENCIAS!AC102</f>
        <v>0</v>
      </c>
      <c r="AB50" s="783">
        <f>COMPETENCIAS!AD102</f>
        <v>0</v>
      </c>
      <c r="AC50" s="783">
        <f>COMPETENCIAS!AE102</f>
        <v>0</v>
      </c>
      <c r="AD50" s="783">
        <f>COMPETENCIAS!AF102</f>
        <v>0</v>
      </c>
      <c r="AE50" s="783">
        <f>COMPETENCIAS!AG102</f>
        <v>0</v>
      </c>
      <c r="AF50" s="783">
        <f>COMPETENCIAS!AH102</f>
        <v>0</v>
      </c>
      <c r="AG50" s="783">
        <f>COMPETENCIAS!AI102</f>
        <v>0</v>
      </c>
      <c r="AH50" s="784">
        <f>COMPETENCIAS!AJ102</f>
        <v>0</v>
      </c>
    </row>
    <row r="51" spans="1:34" x14ac:dyDescent="0.25"/>
    <row r="52" spans="1:34" x14ac:dyDescent="0.25"/>
    <row r="53" spans="1:34" x14ac:dyDescent="0.25"/>
    <row r="54" spans="1:34" x14ac:dyDescent="0.25"/>
    <row r="55" spans="1:34" x14ac:dyDescent="0.25"/>
    <row r="56" spans="1:34" x14ac:dyDescent="0.25"/>
    <row r="57" spans="1:34" x14ac:dyDescent="0.25"/>
    <row r="58" spans="1:34" x14ac:dyDescent="0.25"/>
    <row r="59" spans="1:34" x14ac:dyDescent="0.25"/>
    <row r="60" spans="1:34" x14ac:dyDescent="0.25"/>
    <row r="61" spans="1:34" x14ac:dyDescent="0.25"/>
    <row r="62" spans="1:34" x14ac:dyDescent="0.25"/>
    <row r="63" spans="1:34" x14ac:dyDescent="0.25"/>
    <row r="64" spans="1:34" x14ac:dyDescent="0.25"/>
    <row r="65" x14ac:dyDescent="0.25"/>
    <row r="66" x14ac:dyDescent="0.25"/>
    <row r="67" x14ac:dyDescent="0.25"/>
    <row r="68" x14ac:dyDescent="0.25"/>
    <row r="69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</sheetData>
  <sheetProtection algorithmName="SHA-512" hashValue="YyooWTDqv8JX2xkc9tHUGD7xDatzioldJM2KDx9nikyPgO4snYszqCD5dFu+oYoxb6pLSl95Ourj9kugLe3g5g==" saltValue="z4y142jUc9b+Bm2IKD8V2g==" spinCount="100000" sheet="1" objects="1" scenarios="1" selectLockedCells="1"/>
  <mergeCells count="21">
    <mergeCell ref="B48:B50"/>
    <mergeCell ref="B7:C8"/>
    <mergeCell ref="D7:D8"/>
    <mergeCell ref="B9:B14"/>
    <mergeCell ref="C9:C13"/>
    <mergeCell ref="C14:D14"/>
    <mergeCell ref="B15:B20"/>
    <mergeCell ref="C15:C19"/>
    <mergeCell ref="C20:D20"/>
    <mergeCell ref="B21:B25"/>
    <mergeCell ref="C21:C24"/>
    <mergeCell ref="C25:D25"/>
    <mergeCell ref="B26:B31"/>
    <mergeCell ref="C26:C30"/>
    <mergeCell ref="C31:D31"/>
    <mergeCell ref="B32:B35"/>
    <mergeCell ref="C32:C34"/>
    <mergeCell ref="C35:D35"/>
    <mergeCell ref="B36:D36"/>
    <mergeCell ref="B38:B45"/>
    <mergeCell ref="C46:D46"/>
  </mergeCells>
  <conditionalFormatting sqref="F6:AI7">
    <cfRule type="cellIs" dxfId="102" priority="1" operator="equal">
      <formula>0</formula>
    </cfRule>
  </conditionalFormatting>
  <printOptions horizontalCentered="1"/>
  <pageMargins left="0.23622047244094491" right="0.23622047244094491" top="0.94488188976377963" bottom="0.35433070866141736" header="0.11811023622047245" footer="0.31496062992125984"/>
  <pageSetup paperSize="9" scale="42" orientation="portrait" blackAndWhite="1" r:id="rId1"/>
  <headerFooter>
    <oddHeader>&amp;L&amp;G
&amp;C&amp;"Arial,Normal"&amp;24
Área Disciplinar de Português&amp;Rs</oddHead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7"/>
  <dimension ref="A1:BF60"/>
  <sheetViews>
    <sheetView showGridLines="0" topLeftCell="A4" zoomScale="75" zoomScaleNormal="75" zoomScalePageLayoutView="70" workbookViewId="0">
      <selection activeCell="AE5" sqref="AE5"/>
    </sheetView>
  </sheetViews>
  <sheetFormatPr defaultColWidth="0" defaultRowHeight="0" customHeight="1" zeroHeight="1" x14ac:dyDescent="0.25"/>
  <cols>
    <col min="1" max="1" width="2.85546875" style="189" customWidth="1"/>
    <col min="2" max="2" width="4.5703125" style="239" customWidth="1"/>
    <col min="3" max="3" width="33.5703125" style="240" customWidth="1"/>
    <col min="4" max="4" width="15.42578125" style="240" customWidth="1"/>
    <col min="5" max="5" width="7.42578125" style="240" customWidth="1"/>
    <col min="6" max="16" width="3.7109375" style="240" customWidth="1"/>
    <col min="17" max="17" width="5.7109375" style="240" customWidth="1"/>
    <col min="18" max="18" width="35.140625" style="240" customWidth="1"/>
    <col min="19" max="19" width="8.42578125" style="241" customWidth="1"/>
    <col min="20" max="20" width="13.7109375" style="189" customWidth="1"/>
    <col min="21" max="42" width="0" style="242" hidden="1" customWidth="1"/>
    <col min="43" max="57" width="9.140625" style="242" hidden="1" customWidth="1"/>
    <col min="58" max="58" width="9.140625" style="243" hidden="1" customWidth="1"/>
    <col min="59" max="16384" width="9.140625" style="242" hidden="1"/>
  </cols>
  <sheetData>
    <row r="1" spans="1:32" ht="15" customHeight="1" x14ac:dyDescent="0.25"/>
    <row r="2" spans="1:32" s="54" customFormat="1" ht="30" customHeight="1" x14ac:dyDescent="0.2">
      <c r="B2" s="56"/>
      <c r="D2" s="140" t="s">
        <v>151</v>
      </c>
      <c r="AE2" s="10"/>
      <c r="AF2" s="10"/>
    </row>
    <row r="3" spans="1:32" s="243" customFormat="1" ht="30" customHeight="1" x14ac:dyDescent="0.25">
      <c r="A3" s="244"/>
      <c r="B3" s="244"/>
      <c r="C3" s="245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142"/>
      <c r="P3" s="246"/>
      <c r="Q3" s="246"/>
      <c r="R3" s="246"/>
      <c r="S3" s="246"/>
      <c r="T3" s="142"/>
      <c r="U3" s="247"/>
      <c r="Z3" s="135"/>
      <c r="AA3" s="135"/>
      <c r="AB3" s="135"/>
      <c r="AE3" s="135"/>
      <c r="AF3" s="135"/>
    </row>
    <row r="4" spans="1:32" ht="30" customHeight="1" x14ac:dyDescent="0.25">
      <c r="A4" s="248"/>
      <c r="B4" s="1054" t="s">
        <v>88</v>
      </c>
      <c r="C4" s="1054" t="s">
        <v>12</v>
      </c>
      <c r="D4" s="1054" t="s">
        <v>11</v>
      </c>
      <c r="E4" s="1054" t="s">
        <v>10</v>
      </c>
      <c r="F4" s="1055" t="s">
        <v>9</v>
      </c>
      <c r="G4" s="1055"/>
      <c r="H4" s="1055"/>
      <c r="I4" s="1055"/>
      <c r="J4" s="1055"/>
      <c r="K4" s="1055"/>
      <c r="L4" s="1055"/>
      <c r="M4" s="1055"/>
      <c r="N4" s="1055"/>
      <c r="O4" s="1055"/>
      <c r="P4" s="1055"/>
      <c r="Q4" s="1053" t="s">
        <v>8</v>
      </c>
      <c r="R4" s="1054" t="s">
        <v>152</v>
      </c>
      <c r="S4" s="249"/>
      <c r="T4" s="249"/>
      <c r="U4" s="189"/>
      <c r="AE4" s="1"/>
      <c r="AF4" s="1"/>
    </row>
    <row r="5" spans="1:32" ht="30" customHeight="1" x14ac:dyDescent="0.25">
      <c r="A5" s="248"/>
      <c r="B5" s="1054"/>
      <c r="C5" s="1054"/>
      <c r="D5" s="1054"/>
      <c r="E5" s="1054"/>
      <c r="F5" s="250" t="s">
        <v>7</v>
      </c>
      <c r="G5" s="250"/>
      <c r="H5" s="250"/>
      <c r="I5" s="250"/>
      <c r="J5" s="250"/>
      <c r="K5" s="250"/>
      <c r="L5" s="250"/>
      <c r="M5" s="250"/>
      <c r="N5" s="250"/>
      <c r="O5" s="250"/>
      <c r="P5" s="250"/>
      <c r="Q5" s="1053"/>
      <c r="R5" s="1054"/>
      <c r="S5" s="251"/>
      <c r="T5" s="248"/>
      <c r="AE5" s="1"/>
      <c r="AF5" s="1"/>
    </row>
    <row r="6" spans="1:32" ht="24.95" customHeight="1" x14ac:dyDescent="0.25">
      <c r="A6" s="248"/>
      <c r="B6" s="252">
        <f>ENTRADA!AE3</f>
        <v>1</v>
      </c>
      <c r="C6" s="253" t="str">
        <f>ENTRADA!AF3</f>
        <v>AA</v>
      </c>
      <c r="D6" s="254"/>
      <c r="E6" s="254"/>
      <c r="F6" s="255"/>
      <c r="G6" s="255"/>
      <c r="H6" s="255"/>
      <c r="I6" s="255"/>
      <c r="J6" s="255"/>
      <c r="K6" s="255"/>
      <c r="L6" s="255"/>
      <c r="M6" s="255"/>
      <c r="N6" s="255"/>
      <c r="O6" s="255"/>
      <c r="P6" s="255"/>
      <c r="Q6" s="255"/>
      <c r="R6" s="255"/>
      <c r="S6" s="256"/>
      <c r="T6" s="248"/>
      <c r="AE6" s="1"/>
      <c r="AF6" s="1"/>
    </row>
    <row r="7" spans="1:32" ht="20.100000000000001" customHeight="1" x14ac:dyDescent="0.25">
      <c r="A7" s="248"/>
      <c r="B7" s="252">
        <f>ENTRADA!AE5</f>
        <v>0</v>
      </c>
      <c r="C7" s="253">
        <f>ENTRADA!AF5</f>
        <v>0</v>
      </c>
      <c r="D7" s="254"/>
      <c r="E7" s="254"/>
      <c r="F7" s="255"/>
      <c r="G7" s="255"/>
      <c r="H7" s="255"/>
      <c r="I7" s="255"/>
      <c r="J7" s="255"/>
      <c r="K7" s="255"/>
      <c r="L7" s="255"/>
      <c r="M7" s="255"/>
      <c r="N7" s="255"/>
      <c r="O7" s="255"/>
      <c r="P7" s="255"/>
      <c r="Q7" s="255"/>
      <c r="R7" s="255"/>
      <c r="S7" s="256"/>
      <c r="T7" s="248"/>
      <c r="AE7" s="1"/>
      <c r="AF7" s="1"/>
    </row>
    <row r="8" spans="1:32" ht="20.100000000000001" customHeight="1" x14ac:dyDescent="0.25">
      <c r="A8" s="248"/>
      <c r="B8" s="252">
        <f>ENTRADA!AE6</f>
        <v>0</v>
      </c>
      <c r="C8" s="253">
        <f>ENTRADA!AF6</f>
        <v>0</v>
      </c>
      <c r="D8" s="254"/>
      <c r="E8" s="254"/>
      <c r="F8" s="255"/>
      <c r="G8" s="255"/>
      <c r="H8" s="255"/>
      <c r="I8" s="255"/>
      <c r="J8" s="255"/>
      <c r="K8" s="255"/>
      <c r="L8" s="255"/>
      <c r="M8" s="255"/>
      <c r="N8" s="255"/>
      <c r="O8" s="255"/>
      <c r="P8" s="255"/>
      <c r="Q8" s="255"/>
      <c r="R8" s="255"/>
      <c r="S8" s="256"/>
      <c r="T8" s="248"/>
      <c r="AE8" s="1"/>
      <c r="AF8" s="1"/>
    </row>
    <row r="9" spans="1:32" ht="20.100000000000001" customHeight="1" x14ac:dyDescent="0.25">
      <c r="A9" s="248"/>
      <c r="B9" s="252">
        <f>ENTRADA!AE7</f>
        <v>0</v>
      </c>
      <c r="C9" s="253">
        <f>ENTRADA!AF7</f>
        <v>0</v>
      </c>
      <c r="D9" s="254"/>
      <c r="E9" s="254"/>
      <c r="F9" s="255"/>
      <c r="G9" s="255"/>
      <c r="H9" s="255"/>
      <c r="I9" s="255"/>
      <c r="J9" s="255"/>
      <c r="K9" s="255"/>
      <c r="L9" s="255"/>
      <c r="M9" s="255"/>
      <c r="N9" s="255"/>
      <c r="O9" s="255"/>
      <c r="P9" s="255"/>
      <c r="Q9" s="255"/>
      <c r="R9" s="255"/>
      <c r="S9" s="256"/>
      <c r="T9" s="248"/>
      <c r="AE9" s="1"/>
      <c r="AF9" s="1"/>
    </row>
    <row r="10" spans="1:32" ht="20.100000000000001" customHeight="1" x14ac:dyDescent="0.25">
      <c r="A10" s="248"/>
      <c r="B10" s="252">
        <f>ENTRADA!AE8</f>
        <v>0</v>
      </c>
      <c r="C10" s="253">
        <f>ENTRADA!AF8</f>
        <v>0</v>
      </c>
      <c r="D10" s="254"/>
      <c r="E10" s="254"/>
      <c r="F10" s="255"/>
      <c r="G10" s="255"/>
      <c r="H10" s="255"/>
      <c r="I10" s="255"/>
      <c r="J10" s="255"/>
      <c r="K10" s="255"/>
      <c r="L10" s="255"/>
      <c r="M10" s="255"/>
      <c r="N10" s="255"/>
      <c r="O10" s="255"/>
      <c r="P10" s="255"/>
      <c r="Q10" s="255"/>
      <c r="R10" s="255"/>
      <c r="S10" s="256"/>
      <c r="T10" s="248"/>
      <c r="AE10" s="1"/>
      <c r="AF10" s="1"/>
    </row>
    <row r="11" spans="1:32" ht="20.100000000000001" customHeight="1" x14ac:dyDescent="0.25">
      <c r="A11" s="248"/>
      <c r="B11" s="252">
        <f>ENTRADA!AE9</f>
        <v>0</v>
      </c>
      <c r="C11" s="253">
        <f>ENTRADA!AF9</f>
        <v>0</v>
      </c>
      <c r="D11" s="254"/>
      <c r="E11" s="254"/>
      <c r="F11" s="255"/>
      <c r="G11" s="255"/>
      <c r="H11" s="255"/>
      <c r="I11" s="255"/>
      <c r="J11" s="255"/>
      <c r="K11" s="255"/>
      <c r="L11" s="255"/>
      <c r="M11" s="255"/>
      <c r="N11" s="255"/>
      <c r="O11" s="255"/>
      <c r="P11" s="255"/>
      <c r="Q11" s="255"/>
      <c r="R11" s="255"/>
      <c r="S11" s="256"/>
      <c r="T11" s="248"/>
      <c r="AE11" s="1"/>
      <c r="AF11" s="1"/>
    </row>
    <row r="12" spans="1:32" ht="20.100000000000001" customHeight="1" x14ac:dyDescent="0.25">
      <c r="A12" s="248"/>
      <c r="B12" s="252">
        <f>ENTRADA!AE10</f>
        <v>0</v>
      </c>
      <c r="C12" s="253">
        <f>ENTRADA!AF10</f>
        <v>0</v>
      </c>
      <c r="D12" s="254"/>
      <c r="E12" s="254"/>
      <c r="F12" s="255"/>
      <c r="G12" s="255"/>
      <c r="H12" s="255"/>
      <c r="I12" s="255"/>
      <c r="J12" s="255"/>
      <c r="K12" s="255"/>
      <c r="L12" s="255"/>
      <c r="M12" s="255"/>
      <c r="N12" s="255"/>
      <c r="O12" s="255"/>
      <c r="P12" s="255"/>
      <c r="Q12" s="255"/>
      <c r="R12" s="255"/>
      <c r="S12" s="256"/>
      <c r="T12" s="248"/>
      <c r="AE12" s="1"/>
      <c r="AF12" s="1"/>
    </row>
    <row r="13" spans="1:32" ht="20.100000000000001" customHeight="1" x14ac:dyDescent="0.25">
      <c r="A13" s="248"/>
      <c r="B13" s="252">
        <f>ENTRADA!AE11</f>
        <v>0</v>
      </c>
      <c r="C13" s="253">
        <f>ENTRADA!AF11</f>
        <v>0</v>
      </c>
      <c r="D13" s="254"/>
      <c r="E13" s="254"/>
      <c r="F13" s="255"/>
      <c r="G13" s="255"/>
      <c r="H13" s="255"/>
      <c r="I13" s="255"/>
      <c r="J13" s="255"/>
      <c r="K13" s="255"/>
      <c r="L13" s="255"/>
      <c r="M13" s="255"/>
      <c r="N13" s="255"/>
      <c r="O13" s="255"/>
      <c r="P13" s="255"/>
      <c r="Q13" s="255"/>
      <c r="R13" s="255"/>
      <c r="S13" s="256"/>
      <c r="T13" s="248"/>
      <c r="AE13" s="1"/>
      <c r="AF13" s="1"/>
    </row>
    <row r="14" spans="1:32" ht="20.100000000000001" customHeight="1" x14ac:dyDescent="0.25">
      <c r="A14" s="248"/>
      <c r="B14" s="252">
        <f>ENTRADA!AE12</f>
        <v>0</v>
      </c>
      <c r="C14" s="253">
        <f>ENTRADA!AF12</f>
        <v>0</v>
      </c>
      <c r="D14" s="254"/>
      <c r="E14" s="254"/>
      <c r="F14" s="255"/>
      <c r="G14" s="255"/>
      <c r="H14" s="255"/>
      <c r="I14" s="255"/>
      <c r="J14" s="255"/>
      <c r="K14" s="255"/>
      <c r="L14" s="255"/>
      <c r="M14" s="255"/>
      <c r="N14" s="255"/>
      <c r="O14" s="255"/>
      <c r="P14" s="255"/>
      <c r="Q14" s="255"/>
      <c r="R14" s="255"/>
      <c r="S14" s="256"/>
      <c r="T14" s="248"/>
      <c r="AE14" s="1"/>
      <c r="AF14" s="1"/>
    </row>
    <row r="15" spans="1:32" ht="20.100000000000001" customHeight="1" x14ac:dyDescent="0.25">
      <c r="A15" s="248"/>
      <c r="B15" s="252">
        <f>ENTRADA!AE13</f>
        <v>0</v>
      </c>
      <c r="C15" s="253">
        <f>ENTRADA!AF13</f>
        <v>0</v>
      </c>
      <c r="D15" s="254"/>
      <c r="E15" s="254"/>
      <c r="F15" s="255"/>
      <c r="G15" s="255"/>
      <c r="H15" s="255"/>
      <c r="I15" s="255"/>
      <c r="J15" s="255"/>
      <c r="K15" s="255"/>
      <c r="L15" s="255"/>
      <c r="M15" s="255"/>
      <c r="N15" s="255"/>
      <c r="O15" s="255"/>
      <c r="P15" s="255"/>
      <c r="Q15" s="255"/>
      <c r="R15" s="255"/>
      <c r="S15" s="256"/>
      <c r="T15" s="248"/>
      <c r="AE15" s="1"/>
      <c r="AF15" s="1"/>
    </row>
    <row r="16" spans="1:32" ht="20.100000000000001" customHeight="1" x14ac:dyDescent="0.25">
      <c r="A16" s="248"/>
      <c r="B16" s="252">
        <f>ENTRADA!AE14</f>
        <v>0</v>
      </c>
      <c r="C16" s="253">
        <f>ENTRADA!AF14</f>
        <v>0</v>
      </c>
      <c r="D16" s="254"/>
      <c r="E16" s="254"/>
      <c r="F16" s="255"/>
      <c r="G16" s="255"/>
      <c r="H16" s="255"/>
      <c r="I16" s="255"/>
      <c r="J16" s="255"/>
      <c r="K16" s="255"/>
      <c r="L16" s="255"/>
      <c r="M16" s="255"/>
      <c r="N16" s="255"/>
      <c r="O16" s="255"/>
      <c r="P16" s="255"/>
      <c r="Q16" s="255"/>
      <c r="R16" s="98"/>
      <c r="S16" s="256"/>
      <c r="T16" s="248"/>
      <c r="AE16" s="1"/>
      <c r="AF16" s="1"/>
    </row>
    <row r="17" spans="1:32" ht="20.100000000000001" customHeight="1" x14ac:dyDescent="0.25">
      <c r="A17" s="248"/>
      <c r="B17" s="252">
        <f>ENTRADA!AE15</f>
        <v>0</v>
      </c>
      <c r="C17" s="253">
        <f>ENTRADA!AF15</f>
        <v>0</v>
      </c>
      <c r="D17" s="254"/>
      <c r="E17" s="254"/>
      <c r="F17" s="255"/>
      <c r="G17" s="255"/>
      <c r="H17" s="255"/>
      <c r="I17" s="255"/>
      <c r="J17" s="255"/>
      <c r="K17" s="255"/>
      <c r="L17" s="255"/>
      <c r="M17" s="255"/>
      <c r="N17" s="255"/>
      <c r="O17" s="255"/>
      <c r="P17" s="255"/>
      <c r="Q17" s="255"/>
      <c r="R17" s="98"/>
      <c r="S17" s="256"/>
      <c r="T17" s="248"/>
      <c r="AE17" s="1"/>
      <c r="AF17" s="1"/>
    </row>
    <row r="18" spans="1:32" ht="20.100000000000001" customHeight="1" x14ac:dyDescent="0.25">
      <c r="A18" s="248"/>
      <c r="B18" s="252">
        <f>ENTRADA!AE16</f>
        <v>0</v>
      </c>
      <c r="C18" s="253">
        <f>ENTRADA!AF16</f>
        <v>0</v>
      </c>
      <c r="D18" s="254"/>
      <c r="E18" s="254"/>
      <c r="F18" s="255"/>
      <c r="G18" s="255"/>
      <c r="H18" s="255"/>
      <c r="I18" s="255"/>
      <c r="J18" s="255"/>
      <c r="K18" s="255"/>
      <c r="L18" s="255"/>
      <c r="M18" s="255"/>
      <c r="N18" s="255"/>
      <c r="O18" s="255"/>
      <c r="P18" s="255"/>
      <c r="Q18" s="255"/>
      <c r="R18" s="98"/>
      <c r="S18" s="256"/>
      <c r="T18" s="248"/>
      <c r="AE18" s="1"/>
      <c r="AF18" s="1"/>
    </row>
    <row r="19" spans="1:32" ht="20.100000000000001" customHeight="1" x14ac:dyDescent="0.25">
      <c r="A19" s="248"/>
      <c r="B19" s="252">
        <f>ENTRADA!AE17</f>
        <v>0</v>
      </c>
      <c r="C19" s="253">
        <f>ENTRADA!AF17</f>
        <v>0</v>
      </c>
      <c r="D19" s="254"/>
      <c r="E19" s="254"/>
      <c r="F19" s="255"/>
      <c r="G19" s="255"/>
      <c r="H19" s="255"/>
      <c r="I19" s="255"/>
      <c r="J19" s="255"/>
      <c r="K19" s="255"/>
      <c r="L19" s="255"/>
      <c r="M19" s="255"/>
      <c r="N19" s="255"/>
      <c r="O19" s="255"/>
      <c r="P19" s="255"/>
      <c r="Q19" s="255"/>
      <c r="R19" s="98"/>
      <c r="S19" s="256"/>
      <c r="T19" s="248"/>
      <c r="AE19" s="1"/>
      <c r="AF19" s="1"/>
    </row>
    <row r="20" spans="1:32" ht="20.100000000000001" customHeight="1" x14ac:dyDescent="0.25">
      <c r="A20" s="248"/>
      <c r="B20" s="252">
        <f>ENTRADA!AE18</f>
        <v>0</v>
      </c>
      <c r="C20" s="253">
        <f>ENTRADA!AF18</f>
        <v>0</v>
      </c>
      <c r="D20" s="254"/>
      <c r="E20" s="254"/>
      <c r="F20" s="255"/>
      <c r="G20" s="255"/>
      <c r="H20" s="255"/>
      <c r="I20" s="255"/>
      <c r="J20" s="255"/>
      <c r="K20" s="255"/>
      <c r="L20" s="255"/>
      <c r="M20" s="255"/>
      <c r="N20" s="255"/>
      <c r="O20" s="255"/>
      <c r="P20" s="255"/>
      <c r="Q20" s="255"/>
      <c r="R20" s="98"/>
      <c r="S20" s="256"/>
      <c r="T20" s="248"/>
      <c r="AE20" s="1"/>
      <c r="AF20" s="1"/>
    </row>
    <row r="21" spans="1:32" ht="20.100000000000001" customHeight="1" x14ac:dyDescent="0.25">
      <c r="A21" s="248"/>
      <c r="B21" s="252">
        <f>ENTRADA!AE19</f>
        <v>0</v>
      </c>
      <c r="C21" s="253">
        <f>ENTRADA!AF19</f>
        <v>0</v>
      </c>
      <c r="D21" s="254"/>
      <c r="E21" s="254"/>
      <c r="F21" s="255"/>
      <c r="G21" s="255"/>
      <c r="H21" s="255"/>
      <c r="I21" s="255"/>
      <c r="J21" s="255"/>
      <c r="K21" s="255"/>
      <c r="L21" s="255"/>
      <c r="M21" s="255"/>
      <c r="N21" s="255"/>
      <c r="O21" s="255"/>
      <c r="P21" s="255"/>
      <c r="Q21" s="255"/>
      <c r="R21" s="255"/>
      <c r="S21" s="256"/>
      <c r="T21" s="248"/>
      <c r="AE21" s="1"/>
      <c r="AF21" s="1"/>
    </row>
    <row r="22" spans="1:32" ht="20.100000000000001" customHeight="1" x14ac:dyDescent="0.25">
      <c r="A22" s="248"/>
      <c r="B22" s="252">
        <f>ENTRADA!AE20</f>
        <v>0</v>
      </c>
      <c r="C22" s="253">
        <f>ENTRADA!AF20</f>
        <v>0</v>
      </c>
      <c r="D22" s="254"/>
      <c r="E22" s="254"/>
      <c r="F22" s="255"/>
      <c r="G22" s="255"/>
      <c r="H22" s="255"/>
      <c r="I22" s="255"/>
      <c r="J22" s="255"/>
      <c r="K22" s="255"/>
      <c r="L22" s="255"/>
      <c r="M22" s="255"/>
      <c r="N22" s="255"/>
      <c r="O22" s="255"/>
      <c r="P22" s="255"/>
      <c r="Q22" s="255"/>
      <c r="R22" s="255"/>
      <c r="S22" s="256"/>
      <c r="T22" s="248"/>
      <c r="AE22" s="1"/>
      <c r="AF22" s="1"/>
    </row>
    <row r="23" spans="1:32" ht="20.100000000000001" customHeight="1" x14ac:dyDescent="0.25">
      <c r="A23" s="248"/>
      <c r="B23" s="252">
        <f>ENTRADA!AE21</f>
        <v>0</v>
      </c>
      <c r="C23" s="257">
        <f>ENTRADA!AF21</f>
        <v>0</v>
      </c>
      <c r="D23" s="258"/>
      <c r="E23" s="258"/>
      <c r="F23" s="258"/>
      <c r="G23" s="258"/>
      <c r="H23" s="258"/>
      <c r="I23" s="258"/>
      <c r="J23" s="258"/>
      <c r="K23" s="258"/>
      <c r="L23" s="258"/>
      <c r="M23" s="258"/>
      <c r="N23" s="258"/>
      <c r="O23" s="258"/>
      <c r="P23" s="258"/>
      <c r="Q23" s="258"/>
      <c r="R23" s="258"/>
      <c r="S23" s="256"/>
      <c r="T23" s="248"/>
      <c r="AE23" s="1"/>
      <c r="AF23" s="1"/>
    </row>
    <row r="24" spans="1:32" ht="20.100000000000001" customHeight="1" x14ac:dyDescent="0.25">
      <c r="A24" s="248"/>
      <c r="B24" s="252">
        <f>ENTRADA!AE22</f>
        <v>0</v>
      </c>
      <c r="C24" s="257">
        <f>ENTRADA!AF22</f>
        <v>0</v>
      </c>
      <c r="D24" s="258"/>
      <c r="E24" s="258"/>
      <c r="F24" s="258"/>
      <c r="G24" s="258"/>
      <c r="H24" s="258"/>
      <c r="I24" s="258"/>
      <c r="J24" s="258"/>
      <c r="K24" s="258"/>
      <c r="L24" s="258"/>
      <c r="M24" s="258"/>
      <c r="N24" s="258"/>
      <c r="O24" s="258"/>
      <c r="P24" s="258"/>
      <c r="Q24" s="258"/>
      <c r="R24" s="258"/>
      <c r="S24" s="256"/>
      <c r="T24" s="248"/>
      <c r="AE24" s="1"/>
      <c r="AF24" s="1"/>
    </row>
    <row r="25" spans="1:32" ht="20.100000000000001" customHeight="1" x14ac:dyDescent="0.25">
      <c r="A25" s="248"/>
      <c r="B25" s="252">
        <f>ENTRADA!AE23</f>
        <v>0</v>
      </c>
      <c r="C25" s="257">
        <f>ENTRADA!AF23</f>
        <v>0</v>
      </c>
      <c r="D25" s="258"/>
      <c r="E25" s="258"/>
      <c r="F25" s="258"/>
      <c r="G25" s="258"/>
      <c r="H25" s="258"/>
      <c r="I25" s="258"/>
      <c r="J25" s="258"/>
      <c r="K25" s="258"/>
      <c r="L25" s="258"/>
      <c r="M25" s="258"/>
      <c r="N25" s="258"/>
      <c r="O25" s="258"/>
      <c r="P25" s="258"/>
      <c r="Q25" s="258"/>
      <c r="R25" s="258"/>
      <c r="S25" s="256"/>
      <c r="T25" s="248"/>
      <c r="AE25" s="1"/>
      <c r="AF25" s="1"/>
    </row>
    <row r="26" spans="1:32" ht="20.100000000000001" customHeight="1" x14ac:dyDescent="0.25">
      <c r="A26" s="248"/>
      <c r="B26" s="252">
        <f>ENTRADA!AE24</f>
        <v>0</v>
      </c>
      <c r="C26" s="257">
        <f>ENTRADA!AF24</f>
        <v>0</v>
      </c>
      <c r="D26" s="258"/>
      <c r="E26" s="258"/>
      <c r="F26" s="258"/>
      <c r="G26" s="258"/>
      <c r="H26" s="258"/>
      <c r="I26" s="258"/>
      <c r="J26" s="258"/>
      <c r="K26" s="258"/>
      <c r="L26" s="258"/>
      <c r="M26" s="258"/>
      <c r="N26" s="258"/>
      <c r="O26" s="258"/>
      <c r="P26" s="258"/>
      <c r="Q26" s="258"/>
      <c r="R26" s="258"/>
      <c r="S26" s="256"/>
      <c r="T26" s="248"/>
      <c r="AE26" s="1"/>
      <c r="AF26" s="1"/>
    </row>
    <row r="27" spans="1:32" ht="20.100000000000001" customHeight="1" x14ac:dyDescent="0.25">
      <c r="A27" s="248"/>
      <c r="B27" s="252">
        <f>ENTRADA!AE25</f>
        <v>0</v>
      </c>
      <c r="C27" s="257">
        <f>ENTRADA!AF25</f>
        <v>0</v>
      </c>
      <c r="D27" s="258"/>
      <c r="E27" s="258"/>
      <c r="F27" s="258"/>
      <c r="G27" s="258"/>
      <c r="H27" s="258"/>
      <c r="I27" s="258"/>
      <c r="J27" s="258"/>
      <c r="K27" s="258"/>
      <c r="L27" s="258"/>
      <c r="M27" s="258"/>
      <c r="N27" s="258"/>
      <c r="O27" s="258"/>
      <c r="P27" s="258"/>
      <c r="Q27" s="258"/>
      <c r="R27" s="258"/>
      <c r="S27" s="256"/>
      <c r="T27" s="248"/>
      <c r="AE27" s="1"/>
      <c r="AF27" s="1"/>
    </row>
    <row r="28" spans="1:32" ht="20.100000000000001" customHeight="1" x14ac:dyDescent="0.25">
      <c r="A28" s="248"/>
      <c r="B28" s="252">
        <f>ENTRADA!AE26</f>
        <v>0</v>
      </c>
      <c r="C28" s="257">
        <f>ENTRADA!AF26</f>
        <v>0</v>
      </c>
      <c r="D28" s="258"/>
      <c r="E28" s="258"/>
      <c r="F28" s="258"/>
      <c r="G28" s="258"/>
      <c r="H28" s="258"/>
      <c r="I28" s="258"/>
      <c r="J28" s="258"/>
      <c r="K28" s="258"/>
      <c r="L28" s="258"/>
      <c r="M28" s="258"/>
      <c r="N28" s="258"/>
      <c r="O28" s="258"/>
      <c r="P28" s="258"/>
      <c r="Q28" s="258"/>
      <c r="R28" s="258"/>
      <c r="S28" s="256"/>
      <c r="T28" s="248"/>
      <c r="AE28" s="1"/>
      <c r="AF28" s="1"/>
    </row>
    <row r="29" spans="1:32" ht="20.100000000000001" customHeight="1" x14ac:dyDescent="0.25">
      <c r="A29" s="248"/>
      <c r="B29" s="252">
        <f>ENTRADA!AE27</f>
        <v>0</v>
      </c>
      <c r="C29" s="257">
        <f>ENTRADA!AF27</f>
        <v>0</v>
      </c>
      <c r="D29" s="258"/>
      <c r="E29" s="258"/>
      <c r="F29" s="258"/>
      <c r="G29" s="258"/>
      <c r="H29" s="258"/>
      <c r="I29" s="258"/>
      <c r="J29" s="258"/>
      <c r="K29" s="258"/>
      <c r="L29" s="258"/>
      <c r="M29" s="258"/>
      <c r="N29" s="258"/>
      <c r="O29" s="258"/>
      <c r="P29" s="258"/>
      <c r="Q29" s="258"/>
      <c r="R29" s="258"/>
      <c r="S29" s="256"/>
      <c r="T29" s="248"/>
      <c r="AE29" s="1"/>
      <c r="AF29" s="1"/>
    </row>
    <row r="30" spans="1:32" ht="20.100000000000001" customHeight="1" x14ac:dyDescent="0.25">
      <c r="A30" s="248"/>
      <c r="B30" s="252">
        <f>ENTRADA!AE28</f>
        <v>0</v>
      </c>
      <c r="C30" s="257">
        <f>ENTRADA!AF28</f>
        <v>0</v>
      </c>
      <c r="D30" s="258"/>
      <c r="E30" s="258"/>
      <c r="F30" s="258"/>
      <c r="G30" s="258"/>
      <c r="H30" s="258"/>
      <c r="I30" s="258"/>
      <c r="J30" s="258"/>
      <c r="K30" s="258"/>
      <c r="L30" s="258"/>
      <c r="M30" s="258"/>
      <c r="N30" s="258"/>
      <c r="O30" s="258"/>
      <c r="P30" s="258"/>
      <c r="Q30" s="258"/>
      <c r="R30" s="258"/>
      <c r="S30" s="256"/>
      <c r="T30" s="248"/>
      <c r="AE30" s="1"/>
      <c r="AF30" s="1"/>
    </row>
    <row r="31" spans="1:32" ht="20.100000000000001" customHeight="1" x14ac:dyDescent="0.25">
      <c r="A31" s="248"/>
      <c r="B31" s="252">
        <f>ENTRADA!AE29</f>
        <v>0</v>
      </c>
      <c r="C31" s="257">
        <f>ENTRADA!AF29</f>
        <v>0</v>
      </c>
      <c r="D31" s="258"/>
      <c r="E31" s="258"/>
      <c r="F31" s="258"/>
      <c r="G31" s="258"/>
      <c r="H31" s="258"/>
      <c r="I31" s="258"/>
      <c r="J31" s="258"/>
      <c r="K31" s="258"/>
      <c r="L31" s="258"/>
      <c r="M31" s="258"/>
      <c r="N31" s="258"/>
      <c r="O31" s="258"/>
      <c r="P31" s="258"/>
      <c r="Q31" s="258"/>
      <c r="R31" s="258"/>
      <c r="S31" s="256"/>
      <c r="T31" s="248"/>
      <c r="AE31" s="1"/>
      <c r="AF31" s="1"/>
    </row>
    <row r="32" spans="1:32" ht="20.100000000000001" customHeight="1" x14ac:dyDescent="0.25">
      <c r="A32" s="248"/>
      <c r="B32" s="252">
        <f>ENTRADA!AE30</f>
        <v>0</v>
      </c>
      <c r="C32" s="257">
        <f>ENTRADA!AF30</f>
        <v>0</v>
      </c>
      <c r="D32" s="258"/>
      <c r="E32" s="258"/>
      <c r="F32" s="258"/>
      <c r="G32" s="258"/>
      <c r="H32" s="258"/>
      <c r="I32" s="258"/>
      <c r="J32" s="258"/>
      <c r="K32" s="258"/>
      <c r="L32" s="258"/>
      <c r="M32" s="258"/>
      <c r="N32" s="258"/>
      <c r="O32" s="258"/>
      <c r="P32" s="258"/>
      <c r="Q32" s="258"/>
      <c r="R32" s="258"/>
      <c r="S32" s="256"/>
      <c r="T32" s="248"/>
      <c r="AE32" s="1"/>
      <c r="AF32" s="1"/>
    </row>
    <row r="33" spans="1:20" ht="20.100000000000001" customHeight="1" x14ac:dyDescent="0.25">
      <c r="A33" s="248"/>
      <c r="B33" s="252">
        <f>ENTRADA!AE31</f>
        <v>0</v>
      </c>
      <c r="C33" s="257">
        <f>ENTRADA!AF31</f>
        <v>0</v>
      </c>
      <c r="D33" s="258"/>
      <c r="E33" s="258"/>
      <c r="F33" s="258"/>
      <c r="G33" s="258"/>
      <c r="H33" s="258"/>
      <c r="I33" s="258"/>
      <c r="J33" s="258"/>
      <c r="K33" s="258"/>
      <c r="L33" s="258"/>
      <c r="M33" s="258"/>
      <c r="N33" s="258"/>
      <c r="O33" s="258"/>
      <c r="P33" s="258"/>
      <c r="Q33" s="258"/>
      <c r="R33" s="258"/>
      <c r="S33" s="256"/>
      <c r="T33" s="248"/>
    </row>
    <row r="34" spans="1:20" ht="20.100000000000001" customHeight="1" x14ac:dyDescent="0.25">
      <c r="A34" s="248"/>
      <c r="B34" s="252">
        <f>ENTRADA!AE32</f>
        <v>0</v>
      </c>
      <c r="C34" s="257">
        <f>ENTRADA!AF32</f>
        <v>0</v>
      </c>
      <c r="D34" s="258"/>
      <c r="E34" s="258"/>
      <c r="F34" s="258"/>
      <c r="G34" s="258"/>
      <c r="H34" s="258"/>
      <c r="I34" s="258"/>
      <c r="J34" s="258"/>
      <c r="K34" s="258"/>
      <c r="L34" s="258"/>
      <c r="M34" s="258"/>
      <c r="N34" s="258"/>
      <c r="O34" s="258"/>
      <c r="P34" s="258"/>
      <c r="Q34" s="258"/>
      <c r="R34" s="258"/>
      <c r="S34" s="256"/>
      <c r="T34" s="248"/>
    </row>
    <row r="35" spans="1:20" ht="20.100000000000001" customHeight="1" x14ac:dyDescent="0.25">
      <c r="A35" s="248"/>
      <c r="B35" s="252">
        <f>ENTRADA!AE33</f>
        <v>0</v>
      </c>
      <c r="C35" s="257">
        <f>ENTRADA!AF33</f>
        <v>0</v>
      </c>
      <c r="D35" s="258"/>
      <c r="E35" s="258"/>
      <c r="F35" s="258"/>
      <c r="G35" s="258"/>
      <c r="H35" s="258"/>
      <c r="I35" s="258"/>
      <c r="J35" s="258"/>
      <c r="K35" s="258"/>
      <c r="L35" s="258"/>
      <c r="M35" s="258"/>
      <c r="N35" s="258"/>
      <c r="O35" s="258"/>
      <c r="P35" s="258"/>
      <c r="Q35" s="258"/>
      <c r="R35" s="258"/>
      <c r="S35" s="256"/>
      <c r="T35" s="248"/>
    </row>
    <row r="36" spans="1:20" ht="20.100000000000001" customHeight="1" x14ac:dyDescent="0.25">
      <c r="A36" s="248"/>
      <c r="B36" s="252" t="e">
        <f>ENTRADA!#REF!</f>
        <v>#REF!</v>
      </c>
      <c r="C36" s="257" t="e">
        <f>ENTRADA!#REF!</f>
        <v>#REF!</v>
      </c>
      <c r="D36" s="258"/>
      <c r="E36" s="258"/>
      <c r="F36" s="258"/>
      <c r="G36" s="258"/>
      <c r="H36" s="258"/>
      <c r="I36" s="258"/>
      <c r="J36" s="258"/>
      <c r="K36" s="258"/>
      <c r="L36" s="258"/>
      <c r="M36" s="258"/>
      <c r="N36" s="258"/>
      <c r="O36" s="258"/>
      <c r="P36" s="258"/>
      <c r="Q36" s="258"/>
      <c r="R36" s="258"/>
      <c r="S36" s="256"/>
      <c r="T36" s="248"/>
    </row>
    <row r="37" spans="1:20" ht="20.100000000000001" customHeight="1" x14ac:dyDescent="0.25">
      <c r="A37" s="248"/>
      <c r="B37" s="252" t="e">
        <f>ENTRADA!#REF!</f>
        <v>#REF!</v>
      </c>
      <c r="C37" s="257" t="e">
        <f>ENTRADA!#REF!</f>
        <v>#REF!</v>
      </c>
      <c r="D37" s="258"/>
      <c r="E37" s="258"/>
      <c r="F37" s="258"/>
      <c r="G37" s="258"/>
      <c r="H37" s="258"/>
      <c r="I37" s="258"/>
      <c r="J37" s="258"/>
      <c r="K37" s="258"/>
      <c r="L37" s="258"/>
      <c r="M37" s="258"/>
      <c r="N37" s="258"/>
      <c r="O37" s="258"/>
      <c r="P37" s="258"/>
      <c r="Q37" s="258"/>
      <c r="R37" s="258"/>
      <c r="S37" s="256"/>
      <c r="T37" s="248"/>
    </row>
    <row r="38" spans="1:20" ht="20.100000000000001" customHeight="1" x14ac:dyDescent="0.25">
      <c r="A38" s="248"/>
      <c r="B38" s="252" t="e">
        <f>ENTRADA!#REF!</f>
        <v>#REF!</v>
      </c>
      <c r="C38" s="257" t="e">
        <f>ENTRADA!#REF!</f>
        <v>#REF!</v>
      </c>
      <c r="D38" s="258"/>
      <c r="E38" s="258"/>
      <c r="F38" s="258"/>
      <c r="G38" s="258"/>
      <c r="H38" s="258"/>
      <c r="I38" s="258"/>
      <c r="J38" s="258"/>
      <c r="K38" s="258"/>
      <c r="L38" s="258"/>
      <c r="M38" s="258"/>
      <c r="N38" s="258"/>
      <c r="O38" s="258"/>
      <c r="P38" s="258"/>
      <c r="Q38" s="258"/>
      <c r="R38" s="258"/>
      <c r="S38" s="256"/>
      <c r="T38" s="248"/>
    </row>
    <row r="39" spans="1:20" ht="20.100000000000001" customHeight="1" x14ac:dyDescent="0.25">
      <c r="A39" s="248"/>
      <c r="B39" s="259"/>
      <c r="C39" s="260"/>
      <c r="D39" s="261"/>
      <c r="E39" s="262"/>
      <c r="F39" s="261"/>
      <c r="G39" s="261"/>
      <c r="H39" s="261"/>
      <c r="I39" s="263"/>
      <c r="J39" s="261"/>
      <c r="K39" s="261"/>
      <c r="L39" s="261"/>
      <c r="M39" s="261"/>
      <c r="N39" s="261"/>
      <c r="O39" s="261"/>
      <c r="P39" s="261"/>
      <c r="Q39" s="261"/>
      <c r="R39" s="261"/>
      <c r="S39" s="264"/>
      <c r="T39" s="248"/>
    </row>
    <row r="40" spans="1:20" ht="15" customHeight="1" x14ac:dyDescent="0.25">
      <c r="A40" s="248"/>
      <c r="B40" s="265"/>
      <c r="C40" s="249"/>
      <c r="D40" s="249"/>
      <c r="E40" s="249"/>
      <c r="F40" s="249"/>
      <c r="G40" s="249"/>
      <c r="H40" s="249"/>
      <c r="I40" s="249"/>
      <c r="J40" s="249"/>
      <c r="K40" s="249"/>
      <c r="L40" s="249"/>
      <c r="M40" s="249"/>
      <c r="N40" s="249"/>
      <c r="O40" s="249"/>
      <c r="P40" s="249"/>
      <c r="Q40" s="249"/>
      <c r="R40" s="249"/>
      <c r="S40" s="249"/>
      <c r="T40" s="248"/>
    </row>
    <row r="41" spans="1:20" ht="15" hidden="1" customHeight="1" x14ac:dyDescent="0.25">
      <c r="A41" s="248"/>
      <c r="B41" s="265"/>
      <c r="C41" s="249"/>
      <c r="D41" s="249"/>
      <c r="E41" s="249"/>
      <c r="F41" s="249"/>
      <c r="G41" s="249"/>
      <c r="H41" s="249"/>
      <c r="I41" s="249"/>
      <c r="J41" s="249"/>
      <c r="K41" s="249"/>
      <c r="L41" s="249"/>
      <c r="M41" s="249"/>
      <c r="N41" s="249"/>
      <c r="O41" s="249"/>
      <c r="P41" s="249"/>
      <c r="Q41" s="249"/>
      <c r="R41" s="249"/>
      <c r="S41" s="249"/>
      <c r="T41" s="248"/>
    </row>
    <row r="42" spans="1:20" ht="15" hidden="1" customHeight="1" x14ac:dyDescent="0.25">
      <c r="A42" s="248"/>
      <c r="B42" s="265"/>
      <c r="C42" s="249"/>
      <c r="D42" s="249"/>
      <c r="E42" s="249"/>
      <c r="F42" s="249"/>
      <c r="G42" s="249"/>
      <c r="H42" s="249"/>
      <c r="I42" s="249"/>
      <c r="J42" s="249"/>
      <c r="K42" s="249"/>
      <c r="L42" s="249"/>
      <c r="M42" s="249"/>
      <c r="N42" s="249"/>
      <c r="O42" s="249"/>
      <c r="P42" s="249"/>
      <c r="Q42" s="249"/>
      <c r="R42" s="249"/>
      <c r="S42" s="249"/>
      <c r="T42" s="248"/>
    </row>
    <row r="43" spans="1:20" ht="15" hidden="1" customHeight="1" x14ac:dyDescent="0.25">
      <c r="A43" s="248"/>
      <c r="B43" s="265"/>
      <c r="C43" s="249"/>
      <c r="D43" s="249"/>
      <c r="E43" s="249"/>
      <c r="F43" s="249"/>
      <c r="G43" s="249"/>
      <c r="H43" s="249"/>
      <c r="I43" s="249"/>
      <c r="J43" s="249"/>
      <c r="K43" s="249"/>
      <c r="L43" s="249"/>
      <c r="M43" s="249"/>
      <c r="N43" s="249"/>
      <c r="O43" s="249"/>
      <c r="P43" s="249"/>
      <c r="Q43" s="249"/>
      <c r="R43" s="249"/>
      <c r="S43" s="249"/>
      <c r="T43" s="248"/>
    </row>
    <row r="44" spans="1:20" ht="15" hidden="1" customHeight="1" x14ac:dyDescent="0.25">
      <c r="A44" s="248"/>
      <c r="B44" s="265"/>
      <c r="C44" s="249"/>
      <c r="D44" s="249"/>
      <c r="E44" s="249"/>
      <c r="F44" s="249"/>
      <c r="G44" s="249"/>
      <c r="H44" s="249"/>
      <c r="I44" s="249"/>
      <c r="J44" s="249"/>
      <c r="K44" s="249"/>
      <c r="L44" s="249"/>
      <c r="M44" s="249"/>
      <c r="N44" s="249"/>
      <c r="O44" s="249"/>
      <c r="P44" s="249"/>
      <c r="Q44" s="249"/>
      <c r="R44" s="249"/>
      <c r="S44" s="249"/>
      <c r="T44" s="248"/>
    </row>
    <row r="45" spans="1:20" ht="15" hidden="1" customHeight="1" x14ac:dyDescent="0.25">
      <c r="A45" s="248"/>
      <c r="B45" s="265"/>
      <c r="C45" s="249"/>
      <c r="D45" s="249"/>
      <c r="E45" s="249"/>
      <c r="F45" s="249"/>
      <c r="G45" s="249"/>
      <c r="H45" s="249"/>
      <c r="I45" s="249"/>
      <c r="J45" s="249"/>
      <c r="K45" s="249"/>
      <c r="L45" s="249"/>
      <c r="M45" s="249"/>
      <c r="N45" s="249"/>
      <c r="O45" s="249"/>
      <c r="P45" s="249"/>
      <c r="Q45" s="249"/>
      <c r="R45" s="249"/>
      <c r="S45" s="249"/>
      <c r="T45" s="248"/>
    </row>
    <row r="46" spans="1:20" ht="15" hidden="1" customHeight="1" x14ac:dyDescent="0.25">
      <c r="A46" s="248"/>
      <c r="B46" s="265"/>
      <c r="C46" s="249"/>
      <c r="D46" s="249"/>
      <c r="E46" s="249"/>
      <c r="F46" s="249"/>
      <c r="G46" s="249"/>
      <c r="H46" s="249"/>
      <c r="I46" s="249"/>
      <c r="J46" s="249"/>
      <c r="K46" s="249"/>
      <c r="L46" s="249"/>
      <c r="M46" s="249"/>
      <c r="N46" s="249"/>
      <c r="O46" s="249"/>
      <c r="P46" s="249"/>
      <c r="Q46" s="249"/>
      <c r="R46" s="249"/>
      <c r="S46" s="249"/>
      <c r="T46" s="248"/>
    </row>
    <row r="47" spans="1:20" ht="15" hidden="1" customHeight="1" x14ac:dyDescent="0.25">
      <c r="A47" s="248"/>
      <c r="B47" s="265"/>
      <c r="C47" s="249"/>
      <c r="D47" s="249"/>
      <c r="E47" s="249"/>
      <c r="F47" s="249"/>
      <c r="G47" s="249"/>
      <c r="H47" s="249"/>
      <c r="I47" s="249"/>
      <c r="J47" s="249"/>
      <c r="K47" s="249"/>
      <c r="L47" s="249"/>
      <c r="M47" s="249"/>
      <c r="N47" s="249"/>
      <c r="O47" s="249"/>
      <c r="P47" s="249"/>
      <c r="Q47" s="249"/>
      <c r="R47" s="249"/>
      <c r="S47" s="249"/>
      <c r="T47" s="248"/>
    </row>
    <row r="48" spans="1:20" ht="15" hidden="1" customHeight="1" x14ac:dyDescent="0.25">
      <c r="A48" s="248"/>
      <c r="B48" s="265"/>
      <c r="C48" s="249"/>
      <c r="D48" s="249"/>
      <c r="E48" s="249"/>
      <c r="F48" s="249"/>
      <c r="G48" s="249"/>
      <c r="H48" s="249"/>
      <c r="I48" s="249"/>
      <c r="J48" s="249"/>
      <c r="K48" s="249"/>
      <c r="L48" s="249"/>
      <c r="M48" s="249"/>
      <c r="N48" s="249"/>
      <c r="O48" s="249"/>
      <c r="P48" s="249"/>
      <c r="Q48" s="249"/>
      <c r="R48" s="249"/>
      <c r="S48" s="249"/>
      <c r="T48" s="248"/>
    </row>
    <row r="49" spans="1:20" ht="15" hidden="1" customHeight="1" x14ac:dyDescent="0.25">
      <c r="A49" s="248"/>
      <c r="B49" s="265"/>
      <c r="C49" s="249"/>
      <c r="D49" s="249"/>
      <c r="E49" s="249"/>
      <c r="F49" s="249"/>
      <c r="G49" s="249"/>
      <c r="H49" s="249"/>
      <c r="I49" s="249"/>
      <c r="J49" s="249"/>
      <c r="K49" s="249"/>
      <c r="L49" s="249"/>
      <c r="M49" s="249"/>
      <c r="N49" s="249"/>
      <c r="O49" s="249"/>
      <c r="P49" s="249"/>
      <c r="Q49" s="249"/>
      <c r="R49" s="249"/>
      <c r="S49" s="249"/>
      <c r="T49" s="248"/>
    </row>
    <row r="50" spans="1:20" ht="15" hidden="1" customHeight="1" x14ac:dyDescent="0.25">
      <c r="A50" s="248"/>
      <c r="B50" s="265"/>
      <c r="C50" s="249"/>
      <c r="D50" s="249"/>
      <c r="E50" s="249"/>
      <c r="F50" s="249"/>
      <c r="G50" s="249"/>
      <c r="H50" s="249"/>
      <c r="I50" s="249"/>
      <c r="J50" s="249"/>
      <c r="K50" s="249"/>
      <c r="L50" s="249"/>
      <c r="M50" s="249"/>
      <c r="N50" s="249"/>
      <c r="O50" s="249"/>
      <c r="P50" s="249"/>
      <c r="Q50" s="249"/>
      <c r="R50" s="249"/>
      <c r="S50" s="249"/>
      <c r="T50" s="248"/>
    </row>
    <row r="51" spans="1:20" ht="15" customHeight="1" x14ac:dyDescent="0.25">
      <c r="A51" s="248"/>
      <c r="B51" s="265"/>
      <c r="C51" s="249"/>
      <c r="D51" s="249"/>
      <c r="E51" s="249"/>
      <c r="F51" s="249"/>
      <c r="G51" s="249"/>
      <c r="H51" s="249"/>
      <c r="I51" s="249"/>
      <c r="J51" s="249"/>
      <c r="K51" s="249"/>
      <c r="L51" s="249"/>
      <c r="M51" s="249"/>
      <c r="N51" s="249"/>
      <c r="O51" s="249"/>
      <c r="P51" s="249"/>
      <c r="Q51" s="249"/>
      <c r="R51" s="249"/>
      <c r="S51" s="249"/>
      <c r="T51" s="248"/>
    </row>
    <row r="52" spans="1:20" ht="15" customHeight="1" x14ac:dyDescent="0.25">
      <c r="A52" s="248"/>
      <c r="B52" s="265"/>
      <c r="C52" s="249"/>
      <c r="D52" s="249"/>
      <c r="E52" s="249"/>
      <c r="F52" s="249"/>
      <c r="G52" s="249"/>
      <c r="H52" s="249"/>
      <c r="I52" s="249"/>
      <c r="J52" s="249"/>
      <c r="K52" s="249"/>
      <c r="L52" s="249"/>
      <c r="M52" s="249"/>
      <c r="N52" s="249"/>
      <c r="O52" s="249"/>
      <c r="P52" s="249"/>
      <c r="Q52" s="249"/>
      <c r="R52" s="249"/>
      <c r="S52" s="249"/>
      <c r="T52" s="248"/>
    </row>
    <row r="53" spans="1:20" ht="15" customHeight="1" x14ac:dyDescent="0.25">
      <c r="A53" s="248"/>
      <c r="B53" s="265"/>
      <c r="C53" s="249"/>
      <c r="D53" s="249"/>
      <c r="E53" s="249"/>
      <c r="F53" s="249"/>
      <c r="G53" s="249"/>
      <c r="H53" s="249"/>
      <c r="I53" s="249"/>
      <c r="J53" s="249"/>
      <c r="K53" s="249"/>
      <c r="L53" s="249"/>
      <c r="M53" s="249"/>
      <c r="N53" s="249"/>
      <c r="O53" s="249"/>
      <c r="P53" s="249"/>
      <c r="Q53" s="249"/>
      <c r="R53" s="249"/>
      <c r="S53" s="249"/>
      <c r="T53" s="248"/>
    </row>
    <row r="54" spans="1:20" ht="15" hidden="1" customHeight="1" x14ac:dyDescent="0.25"/>
    <row r="55" spans="1:20" ht="15" hidden="1" customHeight="1" x14ac:dyDescent="0.25"/>
    <row r="56" spans="1:20" ht="15" hidden="1" customHeight="1" x14ac:dyDescent="0.25"/>
    <row r="57" spans="1:20" ht="15" hidden="1" customHeight="1" x14ac:dyDescent="0.25"/>
    <row r="58" spans="1:20" ht="15" hidden="1" customHeight="1" x14ac:dyDescent="0.25"/>
    <row r="59" spans="1:20" ht="15" hidden="1" customHeight="1" x14ac:dyDescent="0.25"/>
    <row r="60" spans="1:20" ht="15" hidden="1" customHeight="1" x14ac:dyDescent="0.25"/>
  </sheetData>
  <sheetProtection algorithmName="SHA-512" hashValue="1I1hE7HQkrKjulL/Rf/frGNYxwcqIiKiiWTXLSw81smZ/WF/WOYt39qr3bNqjfqSVTgOXGTwL/IVg2wdtxHWPw==" saltValue="R8e7LlS+/pNVGfjjW+QhJw==" spinCount="100000" sheet="1" objects="1" scenarios="1" selectLockedCells="1"/>
  <mergeCells count="7">
    <mergeCell ref="Q4:Q5"/>
    <mergeCell ref="R4:R5"/>
    <mergeCell ref="B4:B5"/>
    <mergeCell ref="C4:C5"/>
    <mergeCell ref="D4:D5"/>
    <mergeCell ref="E4:E5"/>
    <mergeCell ref="F4:P4"/>
  </mergeCells>
  <printOptions horizontalCentered="1"/>
  <pageMargins left="0.23622047244094488" right="0.23622047244094488" top="0.94488188976377951" bottom="0.354329615048119" header="0.1181091426071741" footer="0.31496062992125984"/>
  <pageSetup paperSize="9" scale="45" orientation="landscape" blackAndWhite="1" r:id="rId1"/>
  <headerFooter>
    <oddHeader>&amp;L
&amp;C&amp;"Arial,Normal"&amp;24
Área Disciplinar de Português&amp;Rs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23"/>
  <dimension ref="A1:BF90"/>
  <sheetViews>
    <sheetView showGridLines="0" topLeftCell="D3" zoomScale="75" zoomScaleNormal="75" zoomScalePageLayoutView="70" workbookViewId="0">
      <selection activeCell="AE5" sqref="AE5"/>
    </sheetView>
  </sheetViews>
  <sheetFormatPr defaultRowHeight="18.75" x14ac:dyDescent="0.3"/>
  <cols>
    <col min="1" max="1" width="28" style="421" customWidth="1"/>
    <col min="2" max="2" width="4.7109375" style="421" customWidth="1"/>
    <col min="3" max="3" width="117.42578125" style="421" customWidth="1"/>
    <col min="4" max="4" width="7.28515625" style="270" customWidth="1"/>
    <col min="5" max="5" width="14.140625" style="270" customWidth="1"/>
    <col min="6" max="57" width="9.140625" style="270"/>
    <col min="58" max="58" width="9.140625" style="283"/>
    <col min="59" max="16384" width="9.140625" style="270"/>
  </cols>
  <sheetData>
    <row r="1" spans="1:4" ht="15" customHeight="1" x14ac:dyDescent="0.3"/>
    <row r="2" spans="1:4" s="283" customFormat="1" ht="30" customHeight="1" x14ac:dyDescent="0.4">
      <c r="A2" s="422" t="s">
        <v>6</v>
      </c>
      <c r="B2" s="423"/>
      <c r="C2" s="422"/>
      <c r="D2" s="424"/>
    </row>
    <row r="3" spans="1:4" s="283" customFormat="1" ht="30" customHeight="1" x14ac:dyDescent="0.25">
      <c r="A3" s="425" t="s">
        <v>56</v>
      </c>
      <c r="B3" s="426" t="s">
        <v>75</v>
      </c>
      <c r="C3" s="425" t="s">
        <v>305</v>
      </c>
      <c r="D3" s="427"/>
    </row>
    <row r="4" spans="1:4" ht="30" customHeight="1" x14ac:dyDescent="0.25">
      <c r="A4" s="428"/>
      <c r="B4" s="429" t="s">
        <v>74</v>
      </c>
      <c r="C4" s="428" t="s">
        <v>306</v>
      </c>
      <c r="D4" s="430"/>
    </row>
    <row r="5" spans="1:4" ht="30" customHeight="1" x14ac:dyDescent="0.25">
      <c r="A5" s="428"/>
      <c r="B5" s="429" t="s">
        <v>73</v>
      </c>
      <c r="C5" s="428" t="s">
        <v>307</v>
      </c>
      <c r="D5" s="430"/>
    </row>
    <row r="6" spans="1:4" ht="24.95" customHeight="1" x14ac:dyDescent="0.25">
      <c r="A6" s="428"/>
      <c r="B6" s="429" t="s">
        <v>72</v>
      </c>
      <c r="C6" s="428" t="s">
        <v>308</v>
      </c>
      <c r="D6" s="430"/>
    </row>
    <row r="7" spans="1:4" ht="30" customHeight="1" x14ac:dyDescent="0.25">
      <c r="A7" s="428"/>
      <c r="B7" s="429"/>
      <c r="C7" s="428"/>
      <c r="D7" s="430"/>
    </row>
    <row r="8" spans="1:4" ht="30" customHeight="1" x14ac:dyDescent="0.25">
      <c r="A8" s="428"/>
      <c r="B8" s="429"/>
      <c r="C8" s="428"/>
      <c r="D8" s="430"/>
    </row>
    <row r="9" spans="1:4" ht="18" x14ac:dyDescent="0.25">
      <c r="A9" s="431" t="s">
        <v>54</v>
      </c>
      <c r="B9" s="432" t="s">
        <v>75</v>
      </c>
      <c r="C9" s="428" t="s">
        <v>309</v>
      </c>
      <c r="D9" s="433"/>
    </row>
    <row r="10" spans="1:4" x14ac:dyDescent="0.3">
      <c r="A10" s="431"/>
      <c r="B10" s="432" t="s">
        <v>74</v>
      </c>
      <c r="C10" s="421" t="s">
        <v>311</v>
      </c>
      <c r="D10" s="433"/>
    </row>
    <row r="11" spans="1:4" ht="18" x14ac:dyDescent="0.25">
      <c r="A11" s="428"/>
      <c r="B11" s="432" t="s">
        <v>73</v>
      </c>
      <c r="C11" s="431" t="s">
        <v>310</v>
      </c>
      <c r="D11" s="433"/>
    </row>
    <row r="12" spans="1:4" ht="18" x14ac:dyDescent="0.25">
      <c r="A12" s="428"/>
      <c r="B12" s="432" t="s">
        <v>72</v>
      </c>
      <c r="C12" s="431" t="s">
        <v>312</v>
      </c>
      <c r="D12" s="433"/>
    </row>
    <row r="13" spans="1:4" ht="18" x14ac:dyDescent="0.25">
      <c r="A13" s="428"/>
      <c r="B13" s="432" t="s">
        <v>71</v>
      </c>
      <c r="C13" s="428" t="s">
        <v>313</v>
      </c>
      <c r="D13" s="433"/>
    </row>
    <row r="14" spans="1:4" ht="18" x14ac:dyDescent="0.25">
      <c r="A14" s="428"/>
      <c r="B14" s="432" t="s">
        <v>70</v>
      </c>
      <c r="C14" s="431" t="s">
        <v>314</v>
      </c>
      <c r="D14" s="433"/>
    </row>
    <row r="15" spans="1:4" x14ac:dyDescent="0.3">
      <c r="B15" s="421" t="s">
        <v>69</v>
      </c>
      <c r="C15" s="421" t="s">
        <v>315</v>
      </c>
      <c r="D15" s="434"/>
    </row>
    <row r="16" spans="1:4" x14ac:dyDescent="0.3">
      <c r="D16" s="434"/>
    </row>
    <row r="17" spans="1:14" ht="18" x14ac:dyDescent="0.25">
      <c r="A17" s="428" t="s">
        <v>53</v>
      </c>
      <c r="B17" s="432" t="s">
        <v>75</v>
      </c>
      <c r="C17" s="431" t="s">
        <v>186</v>
      </c>
      <c r="D17" s="434"/>
    </row>
    <row r="18" spans="1:14" x14ac:dyDescent="0.3">
      <c r="A18" s="428"/>
      <c r="B18" s="432" t="s">
        <v>74</v>
      </c>
      <c r="C18" s="421" t="s">
        <v>204</v>
      </c>
      <c r="D18" s="434"/>
    </row>
    <row r="19" spans="1:14" ht="27" x14ac:dyDescent="0.25">
      <c r="A19" s="428"/>
      <c r="B19" s="429" t="s">
        <v>73</v>
      </c>
      <c r="C19" s="431" t="s">
        <v>52</v>
      </c>
      <c r="D19" s="733" t="s">
        <v>3</v>
      </c>
    </row>
    <row r="20" spans="1:14" ht="18" x14ac:dyDescent="0.25">
      <c r="A20" s="428"/>
      <c r="B20" s="429" t="s">
        <v>72</v>
      </c>
      <c r="C20" s="428" t="s">
        <v>51</v>
      </c>
      <c r="D20" s="434"/>
    </row>
    <row r="21" spans="1:14" x14ac:dyDescent="0.3">
      <c r="D21" s="435" t="s">
        <v>50</v>
      </c>
      <c r="E21" s="421"/>
      <c r="F21" s="421"/>
      <c r="G21" s="421"/>
      <c r="H21" s="421"/>
      <c r="I21" s="421"/>
      <c r="J21" s="421"/>
      <c r="K21" s="421"/>
    </row>
    <row r="22" spans="1:14" x14ac:dyDescent="0.3">
      <c r="D22" s="436" t="s">
        <v>75</v>
      </c>
      <c r="E22" s="437" t="s">
        <v>188</v>
      </c>
      <c r="F22" s="438"/>
      <c r="G22" s="438"/>
      <c r="H22" s="438"/>
      <c r="I22" s="438"/>
      <c r="J22" s="438"/>
      <c r="K22" s="438"/>
      <c r="L22" s="439"/>
      <c r="M22" s="439"/>
      <c r="N22" s="439"/>
    </row>
    <row r="23" spans="1:14" x14ac:dyDescent="0.3">
      <c r="D23" s="436" t="s">
        <v>74</v>
      </c>
      <c r="E23" s="437" t="s">
        <v>189</v>
      </c>
      <c r="F23" s="438"/>
      <c r="G23" s="438"/>
      <c r="H23" s="438"/>
      <c r="I23" s="438"/>
      <c r="J23" s="438"/>
      <c r="K23" s="438"/>
      <c r="L23" s="439"/>
      <c r="M23" s="439"/>
      <c r="N23" s="439"/>
    </row>
    <row r="24" spans="1:14" x14ac:dyDescent="0.3">
      <c r="D24" s="428"/>
      <c r="E24" s="438"/>
      <c r="F24" s="438"/>
      <c r="G24" s="438"/>
      <c r="H24" s="438"/>
      <c r="I24" s="438"/>
      <c r="J24" s="438"/>
      <c r="K24" s="438"/>
      <c r="L24" s="439"/>
      <c r="M24" s="439"/>
      <c r="N24" s="439"/>
    </row>
    <row r="25" spans="1:14" x14ac:dyDescent="0.3">
      <c r="A25" s="428"/>
      <c r="B25" s="429"/>
      <c r="C25" s="428"/>
      <c r="D25" s="428"/>
      <c r="E25" s="421"/>
      <c r="F25" s="421"/>
      <c r="G25" s="421"/>
      <c r="H25" s="421"/>
      <c r="I25" s="421"/>
      <c r="J25" s="421"/>
      <c r="K25" s="421"/>
    </row>
    <row r="26" spans="1:14" ht="27" x14ac:dyDescent="0.35">
      <c r="A26" s="440" t="s">
        <v>3</v>
      </c>
      <c r="B26" s="441"/>
      <c r="C26" s="442"/>
      <c r="D26" s="442"/>
      <c r="E26" s="421"/>
      <c r="F26" s="421"/>
      <c r="G26" s="421"/>
      <c r="H26" s="421"/>
      <c r="I26" s="421"/>
      <c r="J26" s="421"/>
      <c r="K26" s="421"/>
    </row>
    <row r="27" spans="1:14" x14ac:dyDescent="0.3">
      <c r="A27" s="431"/>
      <c r="B27" s="432"/>
      <c r="C27" s="431"/>
      <c r="D27" s="435" t="s">
        <v>118</v>
      </c>
      <c r="E27" s="421"/>
      <c r="F27" s="438"/>
      <c r="G27" s="438"/>
      <c r="H27" s="438"/>
      <c r="I27" s="438"/>
      <c r="J27" s="438"/>
      <c r="K27" s="438"/>
      <c r="L27" s="439"/>
      <c r="M27" s="439"/>
      <c r="N27" s="439"/>
    </row>
    <row r="28" spans="1:14" ht="18" x14ac:dyDescent="0.25">
      <c r="A28" s="431" t="s">
        <v>47</v>
      </c>
      <c r="B28" s="432"/>
      <c r="C28" s="431"/>
      <c r="D28" s="443" t="s">
        <v>75</v>
      </c>
      <c r="E28" s="437" t="s">
        <v>190</v>
      </c>
      <c r="F28" s="438"/>
      <c r="G28" s="438"/>
      <c r="H28" s="438"/>
      <c r="I28" s="438"/>
      <c r="J28" s="438"/>
      <c r="K28" s="438"/>
      <c r="L28" s="439"/>
      <c r="M28" s="439"/>
      <c r="N28" s="439"/>
    </row>
    <row r="29" spans="1:14" ht="18" x14ac:dyDescent="0.25">
      <c r="A29" s="444" t="s">
        <v>46</v>
      </c>
      <c r="B29" s="432"/>
      <c r="C29" s="428" t="s">
        <v>45</v>
      </c>
      <c r="D29" s="429" t="s">
        <v>74</v>
      </c>
      <c r="E29" s="437" t="s">
        <v>191</v>
      </c>
      <c r="F29" s="438"/>
      <c r="G29" s="438"/>
      <c r="H29" s="438"/>
      <c r="I29" s="438"/>
      <c r="J29" s="438"/>
      <c r="K29" s="438"/>
      <c r="L29" s="439"/>
      <c r="M29" s="439"/>
      <c r="N29" s="439"/>
    </row>
    <row r="30" spans="1:14" ht="18" x14ac:dyDescent="0.25">
      <c r="A30" s="431"/>
      <c r="B30" s="432"/>
      <c r="C30" s="428" t="s">
        <v>44</v>
      </c>
      <c r="D30" s="429" t="s">
        <v>73</v>
      </c>
      <c r="E30" s="437" t="s">
        <v>192</v>
      </c>
      <c r="F30" s="438"/>
      <c r="G30" s="438"/>
      <c r="H30" s="438"/>
      <c r="I30" s="438"/>
      <c r="J30" s="438"/>
      <c r="K30" s="438"/>
      <c r="L30" s="439"/>
      <c r="M30" s="439"/>
      <c r="N30" s="439"/>
    </row>
    <row r="31" spans="1:14" ht="18" x14ac:dyDescent="0.25">
      <c r="A31" s="431"/>
      <c r="B31" s="432"/>
      <c r="C31" s="428" t="s">
        <v>43</v>
      </c>
      <c r="D31" s="429" t="s">
        <v>72</v>
      </c>
      <c r="E31" s="437" t="s">
        <v>48</v>
      </c>
      <c r="F31" s="438"/>
      <c r="G31" s="438"/>
      <c r="H31" s="438"/>
      <c r="I31" s="438"/>
      <c r="J31" s="438"/>
      <c r="K31" s="438"/>
      <c r="L31" s="439"/>
      <c r="M31" s="439"/>
      <c r="N31" s="439"/>
    </row>
    <row r="32" spans="1:14" x14ac:dyDescent="0.3">
      <c r="A32" s="431"/>
      <c r="B32" s="432"/>
      <c r="C32" s="428" t="s">
        <v>42</v>
      </c>
      <c r="D32" s="429"/>
      <c r="E32" s="421"/>
      <c r="F32" s="421"/>
      <c r="G32" s="421"/>
      <c r="H32" s="421"/>
      <c r="I32" s="421"/>
      <c r="J32" s="421"/>
      <c r="K32" s="421"/>
    </row>
    <row r="33" spans="1:11" ht="27" x14ac:dyDescent="0.35">
      <c r="A33" s="431"/>
      <c r="B33" s="432"/>
      <c r="C33" s="428"/>
      <c r="D33" s="445" t="s">
        <v>96</v>
      </c>
      <c r="E33" s="421"/>
      <c r="F33" s="421"/>
      <c r="G33" s="421"/>
      <c r="H33" s="421"/>
      <c r="I33" s="421"/>
      <c r="J33" s="421"/>
      <c r="K33" s="421"/>
    </row>
    <row r="34" spans="1:11" x14ac:dyDescent="0.3">
      <c r="A34" s="444" t="s">
        <v>41</v>
      </c>
      <c r="B34" s="432"/>
      <c r="C34" s="428" t="s">
        <v>40</v>
      </c>
      <c r="D34" s="429"/>
      <c r="E34" s="421"/>
      <c r="F34" s="421"/>
      <c r="G34" s="421"/>
      <c r="H34" s="421"/>
      <c r="I34" s="421"/>
      <c r="J34" s="421"/>
      <c r="K34" s="421"/>
    </row>
    <row r="35" spans="1:11" x14ac:dyDescent="0.3">
      <c r="A35" s="431"/>
      <c r="B35" s="432"/>
      <c r="C35" s="428" t="s">
        <v>39</v>
      </c>
      <c r="D35" s="435" t="s">
        <v>50</v>
      </c>
      <c r="E35" s="421"/>
      <c r="F35" s="421"/>
      <c r="G35" s="421"/>
      <c r="H35" s="421"/>
      <c r="I35" s="421"/>
      <c r="J35" s="421"/>
      <c r="K35" s="421"/>
    </row>
    <row r="36" spans="1:11" x14ac:dyDescent="0.3">
      <c r="A36" s="431"/>
      <c r="B36" s="432"/>
      <c r="C36" s="428" t="s">
        <v>38</v>
      </c>
      <c r="D36" s="421" t="s">
        <v>75</v>
      </c>
      <c r="E36" s="437" t="s">
        <v>205</v>
      </c>
      <c r="F36" s="421"/>
      <c r="G36" s="421"/>
      <c r="H36" s="421"/>
      <c r="I36" s="421"/>
      <c r="J36" s="421"/>
      <c r="K36" s="421"/>
    </row>
    <row r="37" spans="1:11" x14ac:dyDescent="0.3">
      <c r="A37" s="431"/>
      <c r="B37" s="432"/>
      <c r="C37" s="428" t="s">
        <v>37</v>
      </c>
      <c r="D37" s="421" t="s">
        <v>74</v>
      </c>
      <c r="E37" s="437" t="s">
        <v>206</v>
      </c>
      <c r="F37" s="421"/>
      <c r="G37" s="421"/>
      <c r="H37" s="421"/>
      <c r="I37" s="421"/>
      <c r="J37" s="421"/>
      <c r="K37" s="421"/>
    </row>
    <row r="38" spans="1:11" x14ac:dyDescent="0.3">
      <c r="A38" s="431"/>
      <c r="B38" s="432"/>
      <c r="C38" s="431"/>
      <c r="D38" s="421" t="s">
        <v>73</v>
      </c>
      <c r="E38" s="437" t="s">
        <v>220</v>
      </c>
      <c r="F38" s="421"/>
      <c r="G38" s="421"/>
      <c r="H38" s="421"/>
      <c r="I38" s="421"/>
      <c r="J38" s="421"/>
      <c r="K38" s="421"/>
    </row>
    <row r="39" spans="1:11" x14ac:dyDescent="0.3">
      <c r="A39" s="444" t="s">
        <v>36</v>
      </c>
      <c r="B39" s="432"/>
      <c r="C39" s="428" t="s">
        <v>35</v>
      </c>
      <c r="D39" s="429"/>
      <c r="E39" s="421"/>
      <c r="F39" s="421"/>
      <c r="G39" s="421"/>
      <c r="H39" s="421"/>
      <c r="I39" s="421"/>
      <c r="J39" s="421"/>
      <c r="K39" s="421"/>
    </row>
    <row r="40" spans="1:11" x14ac:dyDescent="0.3">
      <c r="A40" s="431"/>
      <c r="B40" s="432"/>
      <c r="C40" s="428" t="s">
        <v>34</v>
      </c>
      <c r="D40" s="435" t="s">
        <v>93</v>
      </c>
      <c r="E40" s="421"/>
      <c r="F40" s="421"/>
      <c r="G40" s="421"/>
      <c r="H40" s="421"/>
      <c r="I40" s="421"/>
      <c r="J40" s="421"/>
      <c r="K40" s="421"/>
    </row>
    <row r="41" spans="1:11" x14ac:dyDescent="0.3">
      <c r="A41" s="431"/>
      <c r="B41" s="432"/>
      <c r="C41" s="428" t="s">
        <v>33</v>
      </c>
      <c r="D41" s="421" t="s">
        <v>75</v>
      </c>
      <c r="E41" s="437" t="s">
        <v>207</v>
      </c>
      <c r="F41" s="421"/>
      <c r="G41" s="421"/>
      <c r="H41" s="421"/>
      <c r="I41" s="421"/>
      <c r="J41" s="421"/>
      <c r="K41" s="421"/>
    </row>
    <row r="42" spans="1:11" x14ac:dyDescent="0.3">
      <c r="A42" s="431"/>
      <c r="B42" s="432"/>
      <c r="C42" s="428" t="s">
        <v>32</v>
      </c>
      <c r="D42" s="421" t="s">
        <v>74</v>
      </c>
      <c r="E42" s="437" t="s">
        <v>208</v>
      </c>
      <c r="F42" s="421"/>
      <c r="G42" s="421"/>
      <c r="H42" s="421"/>
      <c r="I42" s="421"/>
      <c r="J42" s="421"/>
      <c r="K42" s="421"/>
    </row>
    <row r="43" spans="1:11" x14ac:dyDescent="0.3">
      <c r="A43" s="431"/>
      <c r="B43" s="432"/>
      <c r="C43" s="431"/>
      <c r="D43" s="435" t="s">
        <v>73</v>
      </c>
      <c r="E43" s="437" t="s">
        <v>209</v>
      </c>
      <c r="F43" s="421"/>
      <c r="G43" s="421"/>
      <c r="H43" s="421"/>
      <c r="I43" s="421"/>
      <c r="J43" s="421"/>
      <c r="K43" s="421"/>
    </row>
    <row r="44" spans="1:11" x14ac:dyDescent="0.3">
      <c r="A44" s="444" t="s">
        <v>31</v>
      </c>
      <c r="B44" s="432"/>
      <c r="C44" s="428" t="s">
        <v>30</v>
      </c>
      <c r="D44" s="421" t="s">
        <v>72</v>
      </c>
      <c r="E44" s="437" t="s">
        <v>210</v>
      </c>
      <c r="F44" s="421"/>
      <c r="G44" s="421"/>
      <c r="H44" s="421"/>
      <c r="I44" s="421"/>
      <c r="J44" s="421"/>
      <c r="K44" s="421"/>
    </row>
    <row r="45" spans="1:11" x14ac:dyDescent="0.3">
      <c r="A45" s="431"/>
      <c r="B45" s="432"/>
      <c r="C45" s="428" t="s">
        <v>29</v>
      </c>
      <c r="D45" s="421" t="s">
        <v>71</v>
      </c>
      <c r="E45" s="437" t="s">
        <v>211</v>
      </c>
      <c r="F45" s="421"/>
      <c r="G45" s="421"/>
      <c r="H45" s="421"/>
      <c r="I45" s="421"/>
      <c r="J45" s="421"/>
      <c r="K45" s="421"/>
    </row>
    <row r="46" spans="1:11" x14ac:dyDescent="0.3">
      <c r="A46" s="431"/>
      <c r="B46" s="432"/>
      <c r="C46" s="428" t="s">
        <v>28</v>
      </c>
      <c r="D46" s="429"/>
      <c r="E46" s="421"/>
      <c r="F46" s="421"/>
      <c r="G46" s="421"/>
      <c r="H46" s="421"/>
      <c r="I46" s="421"/>
      <c r="J46" s="421"/>
      <c r="K46" s="421"/>
    </row>
    <row r="47" spans="1:11" x14ac:dyDescent="0.3">
      <c r="A47" s="431"/>
      <c r="B47" s="432"/>
      <c r="C47" s="428" t="s">
        <v>27</v>
      </c>
      <c r="D47" s="435" t="s">
        <v>212</v>
      </c>
      <c r="E47" s="421"/>
      <c r="F47" s="421"/>
      <c r="G47" s="421"/>
      <c r="H47" s="421"/>
      <c r="I47" s="421"/>
      <c r="J47" s="421"/>
      <c r="K47" s="421"/>
    </row>
    <row r="48" spans="1:11" x14ac:dyDescent="0.3">
      <c r="A48" s="428"/>
      <c r="B48" s="429"/>
      <c r="C48" s="428"/>
      <c r="D48" s="421" t="s">
        <v>75</v>
      </c>
      <c r="E48" s="437" t="s">
        <v>213</v>
      </c>
      <c r="F48" s="421"/>
      <c r="G48" s="421"/>
      <c r="H48" s="421"/>
      <c r="I48" s="421"/>
      <c r="J48" s="421"/>
      <c r="K48" s="421"/>
    </row>
    <row r="49" spans="1:11" x14ac:dyDescent="0.3">
      <c r="A49" s="428"/>
      <c r="B49" s="429"/>
      <c r="C49" s="428"/>
      <c r="D49" s="421" t="s">
        <v>74</v>
      </c>
      <c r="E49" s="437" t="s">
        <v>214</v>
      </c>
      <c r="F49" s="421"/>
      <c r="G49" s="421"/>
      <c r="H49" s="421"/>
      <c r="I49" s="421"/>
      <c r="J49" s="421"/>
      <c r="K49" s="421"/>
    </row>
    <row r="50" spans="1:11" x14ac:dyDescent="0.3">
      <c r="A50" s="444" t="s">
        <v>26</v>
      </c>
      <c r="B50" s="432"/>
      <c r="C50" s="428"/>
      <c r="D50" s="421" t="s">
        <v>73</v>
      </c>
      <c r="E50" s="437" t="s">
        <v>215</v>
      </c>
      <c r="F50" s="421"/>
      <c r="G50" s="421"/>
      <c r="H50" s="421"/>
      <c r="I50" s="421"/>
      <c r="J50" s="421"/>
      <c r="K50" s="421"/>
    </row>
    <row r="51" spans="1:11" x14ac:dyDescent="0.3">
      <c r="A51" s="431"/>
      <c r="B51" s="432" t="s">
        <v>25</v>
      </c>
      <c r="C51" s="428" t="s">
        <v>24</v>
      </c>
      <c r="D51" s="421" t="s">
        <v>72</v>
      </c>
      <c r="E51" s="437" t="s">
        <v>216</v>
      </c>
      <c r="F51" s="421"/>
      <c r="G51" s="421"/>
      <c r="H51" s="421"/>
      <c r="I51" s="421"/>
      <c r="J51" s="421"/>
      <c r="K51" s="421"/>
    </row>
    <row r="52" spans="1:11" x14ac:dyDescent="0.3">
      <c r="A52" s="431"/>
      <c r="B52" s="432" t="s">
        <v>23</v>
      </c>
      <c r="C52" s="428" t="s">
        <v>22</v>
      </c>
      <c r="D52" s="428"/>
      <c r="E52" s="421"/>
      <c r="F52" s="421"/>
      <c r="G52" s="421"/>
      <c r="H52" s="421"/>
      <c r="I52" s="421"/>
      <c r="J52" s="421"/>
      <c r="K52" s="421"/>
    </row>
    <row r="53" spans="1:11" x14ac:dyDescent="0.3">
      <c r="A53" s="431"/>
      <c r="B53" s="432" t="s">
        <v>21</v>
      </c>
      <c r="C53" s="428" t="s">
        <v>20</v>
      </c>
      <c r="D53" s="435" t="s">
        <v>91</v>
      </c>
      <c r="E53" s="421"/>
      <c r="F53" s="421"/>
      <c r="G53" s="421"/>
      <c r="H53" s="421"/>
      <c r="I53" s="421"/>
      <c r="J53" s="421"/>
      <c r="K53" s="421"/>
    </row>
    <row r="54" spans="1:11" x14ac:dyDescent="0.3">
      <c r="A54" s="428"/>
      <c r="B54" s="429" t="s">
        <v>19</v>
      </c>
      <c r="C54" s="428" t="s">
        <v>187</v>
      </c>
      <c r="D54" s="421" t="s">
        <v>75</v>
      </c>
      <c r="E54" s="437" t="s">
        <v>217</v>
      </c>
      <c r="F54" s="421"/>
      <c r="G54" s="421"/>
      <c r="H54" s="421"/>
      <c r="I54" s="421"/>
      <c r="J54" s="421"/>
      <c r="K54" s="421"/>
    </row>
    <row r="55" spans="1:11" x14ac:dyDescent="0.3">
      <c r="A55" s="428"/>
      <c r="B55" s="429" t="s">
        <v>18</v>
      </c>
      <c r="C55" s="428" t="s">
        <v>17</v>
      </c>
      <c r="D55" s="421" t="s">
        <v>74</v>
      </c>
      <c r="E55" s="437" t="s">
        <v>218</v>
      </c>
      <c r="F55" s="421"/>
      <c r="G55" s="421"/>
      <c r="H55" s="421"/>
      <c r="I55" s="421"/>
      <c r="J55" s="421"/>
      <c r="K55" s="421"/>
    </row>
    <row r="56" spans="1:11" x14ac:dyDescent="0.3">
      <c r="A56" s="428"/>
      <c r="B56" s="429" t="s">
        <v>16</v>
      </c>
      <c r="C56" s="428" t="s">
        <v>15</v>
      </c>
      <c r="D56" s="421" t="s">
        <v>73</v>
      </c>
      <c r="E56" s="437" t="s">
        <v>219</v>
      </c>
      <c r="F56" s="421"/>
      <c r="G56" s="421"/>
      <c r="H56" s="421"/>
      <c r="I56" s="421"/>
      <c r="J56" s="421"/>
      <c r="K56" s="421"/>
    </row>
    <row r="57" spans="1:11" ht="18" x14ac:dyDescent="0.25">
      <c r="A57" s="428"/>
      <c r="B57" s="429" t="s">
        <v>14</v>
      </c>
      <c r="C57" s="428" t="s">
        <v>13</v>
      </c>
      <c r="D57" s="430"/>
    </row>
    <row r="58" spans="1:11" ht="18" x14ac:dyDescent="0.25">
      <c r="A58" s="428"/>
      <c r="B58" s="429"/>
      <c r="C58" s="428"/>
      <c r="D58" s="430"/>
    </row>
    <row r="59" spans="1:11" ht="27" x14ac:dyDescent="0.35">
      <c r="A59" s="446" t="s">
        <v>121</v>
      </c>
      <c r="B59" s="429"/>
      <c r="C59" s="428"/>
      <c r="D59" s="446" t="s">
        <v>97</v>
      </c>
    </row>
    <row r="60" spans="1:11" ht="23.25" x14ac:dyDescent="0.35">
      <c r="B60" s="447" t="s">
        <v>6</v>
      </c>
      <c r="D60" s="448" t="s">
        <v>55</v>
      </c>
    </row>
    <row r="61" spans="1:11" ht="18" x14ac:dyDescent="0.25">
      <c r="A61" s="428"/>
      <c r="B61" s="429" t="s">
        <v>75</v>
      </c>
      <c r="C61" s="437" t="s">
        <v>97</v>
      </c>
      <c r="D61" s="439" t="s">
        <v>75</v>
      </c>
      <c r="E61" s="437" t="s">
        <v>221</v>
      </c>
      <c r="F61" s="438"/>
      <c r="G61" s="438"/>
      <c r="H61" s="438"/>
      <c r="I61" s="438"/>
    </row>
    <row r="62" spans="1:11" ht="18" x14ac:dyDescent="0.25">
      <c r="A62" s="428"/>
      <c r="B62" s="429" t="s">
        <v>74</v>
      </c>
      <c r="C62" s="437" t="s">
        <v>230</v>
      </c>
      <c r="D62" s="439" t="s">
        <v>74</v>
      </c>
      <c r="E62" s="437" t="s">
        <v>222</v>
      </c>
      <c r="F62" s="438"/>
      <c r="G62" s="438"/>
      <c r="H62" s="438"/>
      <c r="I62" s="438"/>
    </row>
    <row r="63" spans="1:11" ht="18" x14ac:dyDescent="0.25">
      <c r="A63" s="428"/>
      <c r="B63" s="429" t="s">
        <v>73</v>
      </c>
      <c r="C63" s="437" t="s">
        <v>231</v>
      </c>
      <c r="D63" s="439" t="s">
        <v>73</v>
      </c>
      <c r="E63" s="437" t="s">
        <v>223</v>
      </c>
      <c r="F63" s="438"/>
      <c r="G63" s="438"/>
      <c r="H63" s="438"/>
      <c r="I63" s="438"/>
    </row>
    <row r="64" spans="1:11" ht="18" x14ac:dyDescent="0.25">
      <c r="A64" s="428"/>
      <c r="B64" s="429" t="s">
        <v>72</v>
      </c>
      <c r="C64" s="437" t="s">
        <v>232</v>
      </c>
      <c r="D64" s="439" t="s">
        <v>72</v>
      </c>
      <c r="E64" s="437" t="s">
        <v>224</v>
      </c>
      <c r="F64" s="438"/>
      <c r="G64" s="438"/>
      <c r="H64" s="438"/>
      <c r="I64" s="438"/>
    </row>
    <row r="65" spans="1:9" ht="18" x14ac:dyDescent="0.25">
      <c r="A65" s="428"/>
      <c r="B65" s="429" t="s">
        <v>71</v>
      </c>
      <c r="C65" s="438" t="s">
        <v>277</v>
      </c>
      <c r="D65" s="449"/>
    </row>
    <row r="66" spans="1:9" x14ac:dyDescent="0.3">
      <c r="A66" s="428"/>
      <c r="B66" s="429" t="s">
        <v>339</v>
      </c>
      <c r="C66" s="421" t="s">
        <v>282</v>
      </c>
      <c r="D66" s="448" t="s">
        <v>54</v>
      </c>
    </row>
    <row r="67" spans="1:9" x14ac:dyDescent="0.3">
      <c r="A67" s="428"/>
      <c r="D67" s="421" t="s">
        <v>75</v>
      </c>
      <c r="E67" s="437" t="s">
        <v>225</v>
      </c>
      <c r="F67" s="421"/>
      <c r="G67" s="421"/>
      <c r="H67" s="421"/>
    </row>
    <row r="68" spans="1:9" ht="23.25" x14ac:dyDescent="0.35">
      <c r="A68" s="428"/>
      <c r="B68" s="447" t="s">
        <v>5</v>
      </c>
      <c r="D68" s="421" t="s">
        <v>74</v>
      </c>
      <c r="E68" s="437" t="s">
        <v>226</v>
      </c>
      <c r="F68" s="421"/>
      <c r="G68" s="421"/>
      <c r="H68" s="421"/>
    </row>
    <row r="69" spans="1:9" x14ac:dyDescent="0.3">
      <c r="A69" s="428"/>
      <c r="B69" s="429" t="s">
        <v>75</v>
      </c>
      <c r="C69" s="437" t="s">
        <v>235</v>
      </c>
      <c r="D69" s="421" t="s">
        <v>73</v>
      </c>
      <c r="E69" s="437" t="s">
        <v>227</v>
      </c>
      <c r="F69" s="421"/>
      <c r="G69" s="421"/>
      <c r="H69" s="421"/>
    </row>
    <row r="70" spans="1:9" x14ac:dyDescent="0.3">
      <c r="A70" s="428"/>
      <c r="B70" s="429" t="s">
        <v>74</v>
      </c>
      <c r="C70" s="421" t="s">
        <v>236</v>
      </c>
      <c r="D70" s="421" t="s">
        <v>72</v>
      </c>
      <c r="E70" s="437" t="s">
        <v>228</v>
      </c>
      <c r="F70" s="421"/>
      <c r="G70" s="421"/>
      <c r="H70" s="421"/>
    </row>
    <row r="71" spans="1:9" x14ac:dyDescent="0.3">
      <c r="A71" s="428"/>
      <c r="B71" s="429" t="s">
        <v>73</v>
      </c>
      <c r="C71" s="437" t="s">
        <v>233</v>
      </c>
      <c r="D71" s="421" t="s">
        <v>71</v>
      </c>
      <c r="E71" s="437" t="s">
        <v>229</v>
      </c>
      <c r="F71" s="421"/>
      <c r="G71" s="421"/>
      <c r="H71" s="421"/>
    </row>
    <row r="72" spans="1:9" x14ac:dyDescent="0.3">
      <c r="A72" s="428"/>
      <c r="B72" s="429" t="s">
        <v>72</v>
      </c>
      <c r="C72" s="421" t="s">
        <v>282</v>
      </c>
      <c r="D72" s="421"/>
      <c r="E72" s="421"/>
      <c r="F72" s="421"/>
      <c r="G72" s="421"/>
      <c r="H72" s="421"/>
    </row>
    <row r="73" spans="1:9" x14ac:dyDescent="0.3">
      <c r="A73" s="428"/>
    </row>
    <row r="74" spans="1:9" ht="23.25" x14ac:dyDescent="0.35">
      <c r="A74" s="428"/>
      <c r="D74" s="734" t="s">
        <v>5</v>
      </c>
    </row>
    <row r="75" spans="1:9" ht="23.25" x14ac:dyDescent="0.35">
      <c r="A75" s="428"/>
      <c r="B75" s="447" t="s">
        <v>4</v>
      </c>
      <c r="D75" s="421" t="s">
        <v>75</v>
      </c>
      <c r="E75" s="421" t="s">
        <v>319</v>
      </c>
      <c r="F75" s="421"/>
      <c r="G75" s="421"/>
      <c r="H75" s="421"/>
      <c r="I75" s="421"/>
    </row>
    <row r="76" spans="1:9" x14ac:dyDescent="0.3">
      <c r="A76" s="428"/>
      <c r="B76" s="429" t="s">
        <v>75</v>
      </c>
      <c r="C76" s="437" t="s">
        <v>235</v>
      </c>
      <c r="D76" s="421" t="s">
        <v>74</v>
      </c>
      <c r="E76" s="421" t="s">
        <v>320</v>
      </c>
      <c r="F76" s="421"/>
      <c r="G76" s="421"/>
      <c r="H76" s="421"/>
      <c r="I76" s="421"/>
    </row>
    <row r="77" spans="1:9" x14ac:dyDescent="0.3">
      <c r="A77" s="428"/>
      <c r="B77" s="429" t="s">
        <v>74</v>
      </c>
      <c r="C77" s="437" t="s">
        <v>240</v>
      </c>
      <c r="D77" s="421" t="s">
        <v>73</v>
      </c>
      <c r="E77" s="421" t="s">
        <v>321</v>
      </c>
      <c r="F77" s="421"/>
      <c r="G77" s="421"/>
      <c r="H77" s="421"/>
      <c r="I77" s="421"/>
    </row>
    <row r="78" spans="1:9" x14ac:dyDescent="0.3">
      <c r="B78" s="429" t="s">
        <v>73</v>
      </c>
      <c r="C78" s="437" t="s">
        <v>233</v>
      </c>
      <c r="D78" s="421" t="s">
        <v>72</v>
      </c>
      <c r="E78" s="421" t="s">
        <v>322</v>
      </c>
      <c r="F78" s="421"/>
      <c r="G78" s="421"/>
      <c r="H78" s="421"/>
      <c r="I78" s="421"/>
    </row>
    <row r="79" spans="1:9" x14ac:dyDescent="0.3">
      <c r="B79" s="429" t="s">
        <v>72</v>
      </c>
      <c r="C79" s="437" t="s">
        <v>231</v>
      </c>
      <c r="D79" s="421" t="s">
        <v>71</v>
      </c>
      <c r="E79" s="421" t="s">
        <v>323</v>
      </c>
      <c r="F79" s="421"/>
      <c r="G79" s="421"/>
      <c r="H79" s="421"/>
      <c r="I79" s="421"/>
    </row>
    <row r="80" spans="1:9" x14ac:dyDescent="0.3">
      <c r="B80" s="429" t="s">
        <v>71</v>
      </c>
      <c r="C80" s="437" t="s">
        <v>234</v>
      </c>
      <c r="D80" s="421" t="s">
        <v>70</v>
      </c>
      <c r="E80" s="421" t="s">
        <v>324</v>
      </c>
      <c r="F80" s="421"/>
      <c r="G80" s="421"/>
      <c r="H80" s="421"/>
      <c r="I80" s="421"/>
    </row>
    <row r="81" spans="2:9" x14ac:dyDescent="0.3">
      <c r="D81" s="421" t="s">
        <v>69</v>
      </c>
      <c r="E81" s="421" t="s">
        <v>325</v>
      </c>
      <c r="F81" s="421"/>
      <c r="G81" s="421"/>
      <c r="H81" s="421"/>
      <c r="I81" s="421"/>
    </row>
    <row r="83" spans="2:9" ht="26.25" x14ac:dyDescent="0.4">
      <c r="B83" s="447" t="s">
        <v>3</v>
      </c>
      <c r="D83" s="736" t="s">
        <v>326</v>
      </c>
    </row>
    <row r="84" spans="2:9" x14ac:dyDescent="0.3">
      <c r="B84" s="421" t="s">
        <v>75</v>
      </c>
      <c r="C84" s="437" t="s">
        <v>237</v>
      </c>
      <c r="D84" s="421" t="s">
        <v>75</v>
      </c>
      <c r="E84" s="421" t="s">
        <v>327</v>
      </c>
      <c r="F84" s="421"/>
    </row>
    <row r="85" spans="2:9" x14ac:dyDescent="0.3">
      <c r="B85" s="421" t="s">
        <v>74</v>
      </c>
      <c r="C85" s="437" t="s">
        <v>234</v>
      </c>
      <c r="D85" s="421" t="s">
        <v>74</v>
      </c>
      <c r="E85" s="421" t="s">
        <v>328</v>
      </c>
      <c r="F85" s="421"/>
    </row>
    <row r="86" spans="2:9" x14ac:dyDescent="0.3">
      <c r="B86" s="438" t="s">
        <v>73</v>
      </c>
      <c r="C86" s="438" t="s">
        <v>282</v>
      </c>
      <c r="D86" s="421" t="s">
        <v>73</v>
      </c>
      <c r="E86" s="421" t="s">
        <v>329</v>
      </c>
      <c r="F86" s="421"/>
    </row>
    <row r="87" spans="2:9" x14ac:dyDescent="0.3">
      <c r="D87" s="421" t="s">
        <v>72</v>
      </c>
      <c r="E87" s="421" t="s">
        <v>330</v>
      </c>
      <c r="F87" s="421"/>
    </row>
    <row r="88" spans="2:9" ht="23.25" x14ac:dyDescent="0.35">
      <c r="B88" s="447" t="s">
        <v>2</v>
      </c>
      <c r="D88" s="421" t="s">
        <v>71</v>
      </c>
      <c r="E88" s="421" t="s">
        <v>331</v>
      </c>
      <c r="F88" s="421"/>
    </row>
    <row r="89" spans="2:9" x14ac:dyDescent="0.3">
      <c r="B89" s="421" t="s">
        <v>75</v>
      </c>
      <c r="C89" s="437" t="s">
        <v>233</v>
      </c>
      <c r="D89" s="421" t="s">
        <v>70</v>
      </c>
      <c r="E89" s="421" t="s">
        <v>314</v>
      </c>
      <c r="F89" s="421"/>
    </row>
    <row r="90" spans="2:9" x14ac:dyDescent="0.3">
      <c r="B90" s="421" t="s">
        <v>74</v>
      </c>
      <c r="C90" s="437" t="s">
        <v>234</v>
      </c>
    </row>
  </sheetData>
  <sheetProtection algorithmName="SHA-512" hashValue="NpJUxFoDJBDug0y/p13hbA+eYArJIdu6IWSsZpuTT4HAI5/d4kPyqiAgzMUsuXY27opybj/b1VfOYAonumPJEg==" saltValue="P2ERbdQ172jzvL4aGuJ1iA==" spinCount="100000" sheet="1" objects="1" scenarios="1" selectLockedCells="1"/>
  <printOptions horizontalCentered="1"/>
  <pageMargins left="0.23622047244094488" right="0.23622047244094488" top="0.94488188976377951" bottom="0.354329615048119" header="0.1181091426071741" footer="0.31496062992125984"/>
  <pageSetup paperSize="9" scale="45" orientation="landscape" blackAndWhite="1" r:id="rId1"/>
  <headerFooter>
    <oddHeader>&amp;L
&amp;C&amp;"Arial,Normal"&amp;24
Área Disciplinar de Português&amp;Rs</oddHead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37">
    <tabColor rgb="FF00B0F0"/>
    <pageSetUpPr autoPageBreaks="0" fitToPage="1"/>
  </sheetPr>
  <dimension ref="A1:EQ138"/>
  <sheetViews>
    <sheetView showGridLines="0" zoomScale="75" zoomScaleNormal="75" zoomScalePageLayoutView="70" workbookViewId="0">
      <selection activeCell="AF5" sqref="AF5"/>
    </sheetView>
  </sheetViews>
  <sheetFormatPr defaultColWidth="0" defaultRowHeight="12.75" zeroHeight="1" x14ac:dyDescent="0.2"/>
  <cols>
    <col min="1" max="1" width="2.7109375" style="57" customWidth="1"/>
    <col min="2" max="2" width="5.140625" style="57" customWidth="1"/>
    <col min="3" max="8" width="3.7109375" style="57" customWidth="1"/>
    <col min="9" max="24" width="4.7109375" style="57" customWidth="1"/>
    <col min="25" max="25" width="7.7109375" style="57" customWidth="1"/>
    <col min="26" max="26" width="4.85546875" style="57" hidden="1" customWidth="1"/>
    <col min="27" max="38" width="4.7109375" style="57" customWidth="1"/>
    <col min="39" max="39" width="7.7109375" style="57" customWidth="1"/>
    <col min="40" max="40" width="4.85546875" style="57" hidden="1" customWidth="1"/>
    <col min="41" max="45" width="4.7109375" style="57" customWidth="1"/>
    <col min="46" max="46" width="7.7109375" style="57" customWidth="1"/>
    <col min="47" max="47" width="4.7109375" style="57" customWidth="1"/>
    <col min="48" max="48" width="7.7109375" style="57" customWidth="1"/>
    <col min="49" max="49" width="4.85546875" style="57" hidden="1" customWidth="1"/>
    <col min="50" max="50" width="7.7109375" style="57" customWidth="1"/>
    <col min="51" max="51" width="5.85546875" style="57" customWidth="1"/>
    <col min="52" max="52" width="5" style="57" hidden="1" customWidth="1"/>
    <col min="53" max="53" width="8" style="160" customWidth="1"/>
    <col min="54" max="54" width="44.42578125" style="160" customWidth="1"/>
    <col min="55" max="55" width="8.28515625" style="160" customWidth="1"/>
    <col min="56" max="61" width="9.140625" style="57" customWidth="1"/>
    <col min="62" max="76" width="9.140625" style="57" hidden="1" customWidth="1"/>
    <col min="77" max="81" width="24.5703125" style="57" hidden="1" customWidth="1"/>
    <col min="82" max="87" width="9.140625" style="57" hidden="1" customWidth="1"/>
    <col min="88" max="147" width="24.5703125" style="57" hidden="1" customWidth="1"/>
    <col min="148" max="16384" width="9.140625" style="57" hidden="1"/>
  </cols>
  <sheetData>
    <row r="1" spans="1:55" ht="24.95" customHeight="1" x14ac:dyDescent="0.2">
      <c r="AF1" s="274"/>
      <c r="AG1" s="274"/>
      <c r="BB1" s="57"/>
      <c r="BC1" s="57"/>
    </row>
    <row r="2" spans="1:55" ht="24.95" customHeight="1" x14ac:dyDescent="0.2">
      <c r="P2" s="274"/>
      <c r="U2" s="274"/>
      <c r="AA2" s="274"/>
      <c r="AB2" s="274"/>
      <c r="AC2" s="274"/>
      <c r="AF2" s="274"/>
      <c r="AG2" s="274"/>
      <c r="BB2" s="57"/>
      <c r="BC2" s="57"/>
    </row>
    <row r="3" spans="1:55" ht="24.95" customHeight="1" x14ac:dyDescent="0.2">
      <c r="AF3" s="274"/>
      <c r="AG3" s="274"/>
      <c r="BB3" s="57"/>
      <c r="BC3" s="57"/>
    </row>
    <row r="4" spans="1:55" ht="24.95" customHeight="1" x14ac:dyDescent="0.35">
      <c r="B4" s="200" t="str">
        <f>ENTRADA!U4</f>
        <v>7.º A - 2019/20</v>
      </c>
      <c r="J4" s="200" t="s">
        <v>265</v>
      </c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200"/>
      <c r="AG4" s="200"/>
      <c r="AI4" s="200"/>
      <c r="AU4" s="568"/>
      <c r="AV4" s="568"/>
      <c r="AW4" s="568"/>
      <c r="AX4" s="568"/>
      <c r="BA4" s="31"/>
      <c r="BB4" s="57"/>
      <c r="BC4" s="57"/>
    </row>
    <row r="5" spans="1:55" s="60" customFormat="1" ht="20.100000000000001" customHeight="1" thickBot="1" x14ac:dyDescent="0.25">
      <c r="A5" s="57"/>
      <c r="B5" s="57"/>
      <c r="C5" s="57"/>
      <c r="D5" s="57"/>
      <c r="E5" s="57"/>
      <c r="F5" s="3"/>
      <c r="G5" s="3"/>
      <c r="H5" s="3"/>
      <c r="I5" s="3"/>
      <c r="J5" s="3"/>
      <c r="K5" s="3"/>
      <c r="L5" s="3"/>
      <c r="M5" s="3"/>
      <c r="N5" s="3"/>
      <c r="O5" s="3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274"/>
      <c r="AG5" s="274"/>
      <c r="AH5" s="57"/>
      <c r="AI5" s="57"/>
      <c r="AJ5" s="57"/>
      <c r="AK5" s="57"/>
      <c r="AL5" s="57"/>
      <c r="AM5" s="57"/>
      <c r="AN5" s="57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 ht="27.95" customHeight="1" x14ac:dyDescent="0.2">
      <c r="A6" s="203"/>
      <c r="B6" s="1112" t="s">
        <v>77</v>
      </c>
      <c r="C6" s="1113"/>
      <c r="D6" s="1113"/>
      <c r="E6" s="1113"/>
      <c r="F6" s="1113"/>
      <c r="G6" s="1113"/>
      <c r="H6" s="1114"/>
      <c r="I6" s="1121" t="s">
        <v>80</v>
      </c>
      <c r="J6" s="1121"/>
      <c r="K6" s="1121"/>
      <c r="L6" s="1121"/>
      <c r="M6" s="1121"/>
      <c r="N6" s="1121"/>
      <c r="O6" s="1121"/>
      <c r="P6" s="1121"/>
      <c r="Q6" s="1121"/>
      <c r="R6" s="1121"/>
      <c r="S6" s="1121"/>
      <c r="T6" s="1121"/>
      <c r="U6" s="1121"/>
      <c r="V6" s="1121"/>
      <c r="W6" s="1121"/>
      <c r="X6" s="1121"/>
      <c r="Y6" s="1098" t="s">
        <v>79</v>
      </c>
      <c r="Z6" s="279"/>
      <c r="AA6" s="1127" t="s">
        <v>238</v>
      </c>
      <c r="AB6" s="1128"/>
      <c r="AC6" s="1128"/>
      <c r="AD6" s="1128"/>
      <c r="AE6" s="1128"/>
      <c r="AF6" s="1128"/>
      <c r="AG6" s="1128"/>
      <c r="AH6" s="1128"/>
      <c r="AI6" s="1128"/>
      <c r="AJ6" s="1128"/>
      <c r="AK6" s="1128"/>
      <c r="AL6" s="1129"/>
      <c r="AM6" s="1098" t="s">
        <v>79</v>
      </c>
      <c r="AN6" s="99"/>
      <c r="AO6" s="1133" t="s">
        <v>239</v>
      </c>
      <c r="AP6" s="1134"/>
      <c r="AQ6" s="1134"/>
      <c r="AR6" s="1134"/>
      <c r="AS6" s="1134"/>
      <c r="AT6" s="1134"/>
      <c r="AU6" s="1135"/>
      <c r="AV6" s="1098" t="s">
        <v>79</v>
      </c>
      <c r="AW6" s="100">
        <f>COUNTIF(AO10:AS10,"&lt;&gt;=0")</f>
        <v>5</v>
      </c>
      <c r="AX6" s="1124" t="s">
        <v>1</v>
      </c>
      <c r="AY6" s="1101" t="s">
        <v>78</v>
      </c>
      <c r="AZ6" s="515"/>
      <c r="BA6" s="970" t="s">
        <v>120</v>
      </c>
      <c r="BB6" s="1102"/>
      <c r="BC6" s="971"/>
    </row>
    <row r="7" spans="1:55" ht="27.95" customHeight="1" x14ac:dyDescent="0.2">
      <c r="A7" s="203"/>
      <c r="B7" s="1115"/>
      <c r="C7" s="1116"/>
      <c r="D7" s="1116"/>
      <c r="E7" s="1116"/>
      <c r="F7" s="1116"/>
      <c r="G7" s="1116"/>
      <c r="H7" s="1117"/>
      <c r="I7" s="1105" t="s">
        <v>25</v>
      </c>
      <c r="J7" s="1106"/>
      <c r="K7" s="1106"/>
      <c r="L7" s="1107"/>
      <c r="M7" s="1105" t="s">
        <v>23</v>
      </c>
      <c r="N7" s="1106"/>
      <c r="O7" s="1106"/>
      <c r="P7" s="1106"/>
      <c r="Q7" s="1106"/>
      <c r="R7" s="1106"/>
      <c r="S7" s="1106"/>
      <c r="T7" s="1106"/>
      <c r="U7" s="1107"/>
      <c r="V7" s="1105" t="s">
        <v>244</v>
      </c>
      <c r="W7" s="1106"/>
      <c r="X7" s="1107"/>
      <c r="Y7" s="1099"/>
      <c r="Z7" s="569"/>
      <c r="AA7" s="1130"/>
      <c r="AB7" s="1131"/>
      <c r="AC7" s="1131"/>
      <c r="AD7" s="1131"/>
      <c r="AE7" s="1131"/>
      <c r="AF7" s="1131"/>
      <c r="AG7" s="1131"/>
      <c r="AH7" s="1131"/>
      <c r="AI7" s="1131"/>
      <c r="AJ7" s="1131"/>
      <c r="AK7" s="1131"/>
      <c r="AL7" s="1132"/>
      <c r="AM7" s="1099"/>
      <c r="AN7" s="570"/>
      <c r="AO7" s="1136"/>
      <c r="AP7" s="1137"/>
      <c r="AQ7" s="1137"/>
      <c r="AR7" s="1137"/>
      <c r="AS7" s="1137"/>
      <c r="AT7" s="1137"/>
      <c r="AU7" s="1138"/>
      <c r="AV7" s="1099"/>
      <c r="AW7" s="571"/>
      <c r="AX7" s="1125"/>
      <c r="AY7" s="1101"/>
      <c r="AZ7" s="515"/>
      <c r="BA7" s="972"/>
      <c r="BB7" s="1103"/>
      <c r="BC7" s="973"/>
    </row>
    <row r="8" spans="1:55" ht="27.95" customHeight="1" x14ac:dyDescent="0.2">
      <c r="A8" s="203"/>
      <c r="B8" s="1115"/>
      <c r="C8" s="1116"/>
      <c r="D8" s="1116"/>
      <c r="E8" s="1116"/>
      <c r="F8" s="1116"/>
      <c r="G8" s="1116"/>
      <c r="H8" s="1117"/>
      <c r="I8" s="1108">
        <v>1</v>
      </c>
      <c r="J8" s="1108">
        <v>2</v>
      </c>
      <c r="K8" s="1108">
        <v>3</v>
      </c>
      <c r="L8" s="1108">
        <v>4</v>
      </c>
      <c r="M8" s="1123">
        <v>1</v>
      </c>
      <c r="N8" s="1123"/>
      <c r="O8" s="1123"/>
      <c r="P8" s="1123">
        <v>2</v>
      </c>
      <c r="Q8" s="1123"/>
      <c r="R8" s="1123"/>
      <c r="S8" s="1123">
        <v>3</v>
      </c>
      <c r="T8" s="1123"/>
      <c r="U8" s="1123"/>
      <c r="V8" s="1123">
        <v>4</v>
      </c>
      <c r="W8" s="1123"/>
      <c r="X8" s="1123"/>
      <c r="Y8" s="1100"/>
      <c r="Z8" s="280">
        <f>COUNTIF(I11:X11,"&lt;&gt;=0")</f>
        <v>16</v>
      </c>
      <c r="AA8" s="305"/>
      <c r="AB8" s="306"/>
      <c r="AC8" s="306"/>
      <c r="AD8" s="306"/>
      <c r="AE8" s="306"/>
      <c r="AF8" s="306"/>
      <c r="AG8" s="306"/>
      <c r="AH8" s="306"/>
      <c r="AI8" s="306"/>
      <c r="AJ8" s="306"/>
      <c r="AK8" s="306"/>
      <c r="AL8" s="306"/>
      <c r="AM8" s="1100"/>
      <c r="AN8" s="91">
        <f>COUNTIF(AA11:AL11,"&lt;&gt;=0")</f>
        <v>12</v>
      </c>
      <c r="AO8" s="1139" t="s">
        <v>76</v>
      </c>
      <c r="AP8" s="1139"/>
      <c r="AQ8" s="1139"/>
      <c r="AR8" s="1139"/>
      <c r="AS8" s="1139"/>
      <c r="AT8" s="1139"/>
      <c r="AU8" s="1140" t="s">
        <v>422</v>
      </c>
      <c r="AV8" s="1100"/>
      <c r="AW8" s="90">
        <f>COUNTIF(AO11:AU11,"&lt;&gt;=0")</f>
        <v>7</v>
      </c>
      <c r="AX8" s="1125"/>
      <c r="AY8" s="1101"/>
      <c r="AZ8" s="515"/>
      <c r="BA8" s="972"/>
      <c r="BB8" s="1103"/>
      <c r="BC8" s="973"/>
    </row>
    <row r="9" spans="1:55" ht="27.95" customHeight="1" x14ac:dyDescent="0.2">
      <c r="A9" s="203"/>
      <c r="B9" s="1118"/>
      <c r="C9" s="1119"/>
      <c r="D9" s="1119"/>
      <c r="E9" s="1119"/>
      <c r="F9" s="1119"/>
      <c r="G9" s="1119"/>
      <c r="H9" s="1120"/>
      <c r="I9" s="1109"/>
      <c r="J9" s="1109"/>
      <c r="K9" s="1109"/>
      <c r="L9" s="1109"/>
      <c r="M9" s="221" t="str">
        <f>IF(M8="","",IF(M8&gt;=1,"C"))</f>
        <v>C</v>
      </c>
      <c r="N9" s="221" t="str">
        <f>IF(M8="","",IF(M8&gt;=1,"F"))</f>
        <v>F</v>
      </c>
      <c r="O9" s="222" t="str">
        <f>IF(M8="","",IF(M8&gt;=1,"C+F"))</f>
        <v>C+F</v>
      </c>
      <c r="P9" s="221" t="str">
        <f>IF(P8="","",IF(P8&gt;=1,"C"))</f>
        <v>C</v>
      </c>
      <c r="Q9" s="221" t="str">
        <f>IF(P8="","",IF(P8&gt;=1,"F"))</f>
        <v>F</v>
      </c>
      <c r="R9" s="222" t="str">
        <f>IF(P8="","",IF(P8&gt;=1,"C+F"))</f>
        <v>C+F</v>
      </c>
      <c r="S9" s="221" t="str">
        <f>IF(S8="","",IF(S8&gt;=1,"C"))</f>
        <v>C</v>
      </c>
      <c r="T9" s="221" t="str">
        <f>IF(S8="","",IF(S8&gt;=1,"F"))</f>
        <v>F</v>
      </c>
      <c r="U9" s="222" t="str">
        <f>IF(S8="","",IF(S8&gt;=1,"C+F"))</f>
        <v>C+F</v>
      </c>
      <c r="V9" s="221" t="str">
        <f>IF(V8="","",IF(V8&gt;=1,"C"))</f>
        <v>C</v>
      </c>
      <c r="W9" s="221" t="str">
        <f>IF(V8="","",IF(V8&gt;=1,"F"))</f>
        <v>F</v>
      </c>
      <c r="X9" s="222" t="str">
        <f>IF(V8="","",IF(V8&gt;=1,"C+F"))</f>
        <v>C+F</v>
      </c>
      <c r="Y9" s="1100"/>
      <c r="Z9" s="281"/>
      <c r="AA9" s="513" t="s">
        <v>75</v>
      </c>
      <c r="AB9" s="513" t="s">
        <v>74</v>
      </c>
      <c r="AC9" s="513" t="s">
        <v>73</v>
      </c>
      <c r="AD9" s="513" t="s">
        <v>72</v>
      </c>
      <c r="AE9" s="513" t="s">
        <v>71</v>
      </c>
      <c r="AF9" s="513" t="s">
        <v>70</v>
      </c>
      <c r="AG9" s="513" t="s">
        <v>69</v>
      </c>
      <c r="AH9" s="513" t="s">
        <v>200</v>
      </c>
      <c r="AI9" s="513" t="s">
        <v>201</v>
      </c>
      <c r="AJ9" s="513" t="s">
        <v>202</v>
      </c>
      <c r="AK9" s="513" t="s">
        <v>203</v>
      </c>
      <c r="AL9" s="513"/>
      <c r="AM9" s="1100"/>
      <c r="AN9" s="89"/>
      <c r="AO9" s="221" t="s">
        <v>25</v>
      </c>
      <c r="AP9" s="221" t="s">
        <v>23</v>
      </c>
      <c r="AQ9" s="221" t="s">
        <v>21</v>
      </c>
      <c r="AR9" s="221" t="s">
        <v>19</v>
      </c>
      <c r="AS9" s="221" t="s">
        <v>18</v>
      </c>
      <c r="AT9" s="1076" t="s">
        <v>68</v>
      </c>
      <c r="AU9" s="1141"/>
      <c r="AV9" s="1100"/>
      <c r="AW9" s="92"/>
      <c r="AX9" s="1126"/>
      <c r="AY9" s="1101"/>
      <c r="AZ9" s="515"/>
      <c r="BA9" s="972"/>
      <c r="BB9" s="1103"/>
      <c r="BC9" s="973"/>
    </row>
    <row r="10" spans="1:55" ht="27.95" customHeight="1" thickBot="1" x14ac:dyDescent="0.25">
      <c r="A10" s="203"/>
      <c r="B10" s="516" t="s">
        <v>67</v>
      </c>
      <c r="C10" s="1122" t="s">
        <v>66</v>
      </c>
      <c r="D10" s="1122"/>
      <c r="E10" s="1122"/>
      <c r="F10" s="1122"/>
      <c r="G10" s="1122"/>
      <c r="H10" s="1122"/>
      <c r="I10" s="282"/>
      <c r="J10" s="282"/>
      <c r="K10" s="282"/>
      <c r="L10" s="282"/>
      <c r="M10" s="282"/>
      <c r="N10" s="282"/>
      <c r="O10" s="406" t="str">
        <f>IF(SUM(M10:N10)=0,"",SUM(M10:N10))</f>
        <v/>
      </c>
      <c r="P10" s="282"/>
      <c r="Q10" s="282"/>
      <c r="R10" s="406" t="str">
        <f>IF(SUM(P10:Q10)=0,"",SUM(P10:Q10))</f>
        <v/>
      </c>
      <c r="S10" s="282"/>
      <c r="T10" s="282"/>
      <c r="U10" s="406" t="str">
        <f>IF(SUM(S10:T10)=0,"",SUM(S10:T10))</f>
        <v/>
      </c>
      <c r="V10" s="282"/>
      <c r="W10" s="282"/>
      <c r="X10" s="406" t="str">
        <f>IF(SUM(V10:W10)=0,"",SUM(V10:W10))</f>
        <v/>
      </c>
      <c r="Y10" s="307" t="str">
        <f>IF(COUNTBLANK(I10:X10)=Z$8,"",SUM(I10,J10,K10,L10,O10,R10,U10,X10))</f>
        <v/>
      </c>
      <c r="Z10" s="282"/>
      <c r="AA10" s="282"/>
      <c r="AB10" s="282"/>
      <c r="AC10" s="282"/>
      <c r="AD10" s="282"/>
      <c r="AE10" s="282"/>
      <c r="AF10" s="282"/>
      <c r="AG10" s="282"/>
      <c r="AH10" s="282"/>
      <c r="AI10" s="282"/>
      <c r="AJ10" s="282"/>
      <c r="AK10" s="282"/>
      <c r="AL10" s="304"/>
      <c r="AM10" s="307" t="str">
        <f t="shared" ref="AM10:AM40" si="0">IF(COUNTBLANK(AA10:AL10)=AN$8,"",SUM(AA10:AL10))</f>
        <v/>
      </c>
      <c r="AN10" s="110"/>
      <c r="AO10" s="282"/>
      <c r="AP10" s="282"/>
      <c r="AQ10" s="282"/>
      <c r="AR10" s="282"/>
      <c r="AS10" s="282"/>
      <c r="AT10" s="1077"/>
      <c r="AU10" s="1142"/>
      <c r="AV10" s="308" t="str">
        <f>IF(SUM(AO10:AT10)=0,"",SUM(AO10:AT10))</f>
        <v/>
      </c>
      <c r="AW10" s="111"/>
      <c r="AX10" s="113" t="str">
        <f>IF(COUNTBLANK(I10:AV10)=AZ$11,"",AVERAGE(Y10,AM10,AV10)-AU10)</f>
        <v/>
      </c>
      <c r="AY10" s="1101"/>
      <c r="AZ10" s="515"/>
      <c r="BA10" s="974"/>
      <c r="BB10" s="1104"/>
      <c r="BC10" s="975"/>
    </row>
    <row r="11" spans="1:55" ht="17.100000000000001" customHeight="1" x14ac:dyDescent="0.2">
      <c r="A11" s="198"/>
      <c r="B11" s="522">
        <f>IF(ENTRADA!AE3="","",ENTRADA!AE3)</f>
        <v>1</v>
      </c>
      <c r="C11" s="988" t="str">
        <f>IF(ENTRADA!AF3="","",ENTRADA!AF3)</f>
        <v>AA</v>
      </c>
      <c r="D11" s="988"/>
      <c r="E11" s="988"/>
      <c r="F11" s="988"/>
      <c r="G11" s="988"/>
      <c r="H11" s="988"/>
      <c r="I11" s="525"/>
      <c r="J11" s="525"/>
      <c r="K11" s="525"/>
      <c r="L11" s="108"/>
      <c r="M11" s="525"/>
      <c r="N11" s="525"/>
      <c r="O11" s="109" t="str">
        <f t="shared" ref="O11:O40" si="1">IF(COUNTBLANK(M11:N11)=2,"",SUM(M11:N11))</f>
        <v/>
      </c>
      <c r="P11" s="525"/>
      <c r="Q11" s="525"/>
      <c r="R11" s="109" t="str">
        <f t="shared" ref="R11:R43" si="2">IF(COUNTBLANK(P11:Q11)=2,"",SUM(P11:Q11))</f>
        <v/>
      </c>
      <c r="S11" s="525"/>
      <c r="T11" s="525"/>
      <c r="U11" s="109" t="str">
        <f t="shared" ref="U11:U43" si="3">IF(COUNTBLANK(S11:T11)=2,"",SUM(S11:T11))</f>
        <v/>
      </c>
      <c r="V11" s="525"/>
      <c r="W11" s="525"/>
      <c r="X11" s="109" t="str">
        <f t="shared" ref="X11:X43" si="4">IF(COUNTBLANK(V11:W11)=2,"",SUM(V11:W11))</f>
        <v/>
      </c>
      <c r="Y11" s="399" t="str">
        <f>IF(COUNTBLANK(I11:X11)=Z$8,"",SUM(I11,J11,K11,L11,O11,R11,U11,X11))</f>
        <v/>
      </c>
      <c r="Z11" s="572"/>
      <c r="AA11" s="525"/>
      <c r="AB11" s="525"/>
      <c r="AC11" s="525"/>
      <c r="AD11" s="525"/>
      <c r="AE11" s="525"/>
      <c r="AF11" s="525"/>
      <c r="AG11" s="525"/>
      <c r="AH11" s="525"/>
      <c r="AI11" s="525"/>
      <c r="AJ11" s="525"/>
      <c r="AK11" s="525"/>
      <c r="AL11" s="525"/>
      <c r="AM11" s="399" t="str">
        <f>IF(COUNTBLANK(AA11:AL11)=AN$8,"",SUM(AA11:AL11))</f>
        <v/>
      </c>
      <c r="AN11" s="573"/>
      <c r="AO11" s="525"/>
      <c r="AP11" s="525"/>
      <c r="AQ11" s="525"/>
      <c r="AR11" s="525"/>
      <c r="AS11" s="525"/>
      <c r="AT11" s="109" t="str">
        <f t="shared" ref="AT11:AT43" si="5">IF(COUNTBLANK(AO11:AS11)=AW$6,"",SUM(AO11:AS11))</f>
        <v/>
      </c>
      <c r="AU11" s="456"/>
      <c r="AV11" s="399" t="str">
        <f t="shared" ref="AV11:AV43" si="6">IF(COUNTBLANK(AO11:AU11)=AW$8,"",AT11-AU11)</f>
        <v/>
      </c>
      <c r="AW11" s="404"/>
      <c r="AX11" s="395" t="str">
        <f t="shared" ref="AX11:AX43" si="7">IF(COUNTBLANK(I11:AV11)=AZ$11,"",AVERAGE(Y11,AM11,AV11)-AU11)</f>
        <v/>
      </c>
      <c r="AY11" s="2">
        <f>IF(AX11&lt;95,1,0)</f>
        <v>0</v>
      </c>
      <c r="AZ11" s="68">
        <f>COUNTIF(I11:AV11,"&lt;&gt;=0")</f>
        <v>40</v>
      </c>
      <c r="BA11" s="321"/>
      <c r="BB11" s="321"/>
      <c r="BC11" s="321"/>
    </row>
    <row r="12" spans="1:55" ht="17.100000000000001" customHeight="1" x14ac:dyDescent="0.25">
      <c r="A12" s="198"/>
      <c r="B12" s="527" t="str">
        <f>IF(ENTRADA!AE4="","",ENTRADA!AE4)</f>
        <v/>
      </c>
      <c r="C12" s="937" t="str">
        <f>IF(ENTRADA!AF4="","",ENTRADA!AF4)</f>
        <v/>
      </c>
      <c r="D12" s="937"/>
      <c r="E12" s="937"/>
      <c r="F12" s="937"/>
      <c r="G12" s="937"/>
      <c r="H12" s="937"/>
      <c r="I12" s="529"/>
      <c r="J12" s="529"/>
      <c r="K12" s="529"/>
      <c r="L12" s="83"/>
      <c r="M12" s="529"/>
      <c r="N12" s="529"/>
      <c r="O12" s="84" t="str">
        <f t="shared" si="1"/>
        <v/>
      </c>
      <c r="P12" s="529"/>
      <c r="Q12" s="529"/>
      <c r="R12" s="84" t="str">
        <f t="shared" si="2"/>
        <v/>
      </c>
      <c r="S12" s="529"/>
      <c r="T12" s="529"/>
      <c r="U12" s="84" t="str">
        <f t="shared" si="3"/>
        <v/>
      </c>
      <c r="V12" s="529"/>
      <c r="W12" s="529"/>
      <c r="X12" s="84" t="str">
        <f t="shared" si="4"/>
        <v/>
      </c>
      <c r="Y12" s="400" t="str">
        <f t="shared" ref="Y12:Y43" si="8">IF(COUNTBLANK(I12:X12)=Z$8,"",SUM(I12,J12,K12,L12,O12,R12,U12,X12))</f>
        <v/>
      </c>
      <c r="Z12" s="93"/>
      <c r="AA12" s="529"/>
      <c r="AB12" s="529"/>
      <c r="AC12" s="529"/>
      <c r="AD12" s="529"/>
      <c r="AE12" s="529"/>
      <c r="AF12" s="529"/>
      <c r="AG12" s="529"/>
      <c r="AH12" s="529"/>
      <c r="AI12" s="529"/>
      <c r="AJ12" s="529"/>
      <c r="AK12" s="529"/>
      <c r="AL12" s="529"/>
      <c r="AM12" s="400" t="str">
        <f>IF(COUNTBLANK(AA12:AL12)=AN$8,"",SUM(AA12:AL12))</f>
        <v/>
      </c>
      <c r="AN12" s="84"/>
      <c r="AO12" s="529"/>
      <c r="AP12" s="529"/>
      <c r="AQ12" s="529"/>
      <c r="AR12" s="529"/>
      <c r="AS12" s="529"/>
      <c r="AT12" s="84" t="str">
        <f t="shared" si="5"/>
        <v/>
      </c>
      <c r="AU12" s="93"/>
      <c r="AV12" s="400" t="str">
        <f t="shared" si="6"/>
        <v/>
      </c>
      <c r="AW12" s="400"/>
      <c r="AX12" s="390" t="str">
        <f t="shared" si="7"/>
        <v/>
      </c>
      <c r="AY12" s="2">
        <f t="shared" ref="AY12:AY43" si="9">IF(AX12&lt;100,1,0)</f>
        <v>0</v>
      </c>
      <c r="AZ12" s="515"/>
      <c r="BA12" s="288" t="s">
        <v>64</v>
      </c>
      <c r="BB12" s="289"/>
      <c r="BC12" s="574"/>
    </row>
    <row r="13" spans="1:55" ht="17.100000000000001" customHeight="1" x14ac:dyDescent="0.2">
      <c r="A13" s="198"/>
      <c r="B13" s="533" t="str">
        <f>IF(ENTRADA!AE5="","",ENTRADA!AE5)</f>
        <v/>
      </c>
      <c r="C13" s="938" t="str">
        <f>IF(ENTRADA!AF5="","",ENTRADA!AF5)</f>
        <v/>
      </c>
      <c r="D13" s="938"/>
      <c r="E13" s="938"/>
      <c r="F13" s="938"/>
      <c r="G13" s="938"/>
      <c r="H13" s="938"/>
      <c r="I13" s="537"/>
      <c r="J13" s="536"/>
      <c r="K13" s="536"/>
      <c r="L13" s="85"/>
      <c r="M13" s="537"/>
      <c r="N13" s="536"/>
      <c r="O13" s="87" t="str">
        <f t="shared" si="1"/>
        <v/>
      </c>
      <c r="P13" s="537"/>
      <c r="Q13" s="536"/>
      <c r="R13" s="87" t="str">
        <f t="shared" si="2"/>
        <v/>
      </c>
      <c r="S13" s="536"/>
      <c r="T13" s="536"/>
      <c r="U13" s="87" t="str">
        <f t="shared" si="3"/>
        <v/>
      </c>
      <c r="V13" s="537"/>
      <c r="W13" s="537"/>
      <c r="X13" s="82" t="str">
        <f t="shared" si="4"/>
        <v/>
      </c>
      <c r="Y13" s="401" t="str">
        <f t="shared" si="8"/>
        <v/>
      </c>
      <c r="Z13" s="93"/>
      <c r="AA13" s="536"/>
      <c r="AB13" s="536"/>
      <c r="AC13" s="536"/>
      <c r="AD13" s="536"/>
      <c r="AE13" s="536"/>
      <c r="AF13" s="536"/>
      <c r="AG13" s="536"/>
      <c r="AH13" s="536"/>
      <c r="AI13" s="536"/>
      <c r="AJ13" s="536"/>
      <c r="AK13" s="536"/>
      <c r="AL13" s="536"/>
      <c r="AM13" s="401" t="str">
        <f>IF(COUNTBLANK(AA13:AL13)=AN$8,"",SUM(AA13:AL13))</f>
        <v/>
      </c>
      <c r="AN13" s="84"/>
      <c r="AO13" s="536"/>
      <c r="AP13" s="536"/>
      <c r="AQ13" s="536"/>
      <c r="AR13" s="536"/>
      <c r="AS13" s="536"/>
      <c r="AT13" s="87" t="str">
        <f t="shared" si="5"/>
        <v/>
      </c>
      <c r="AU13" s="95"/>
      <c r="AV13" s="401" t="str">
        <f t="shared" si="6"/>
        <v/>
      </c>
      <c r="AW13" s="400"/>
      <c r="AX13" s="391" t="str">
        <f t="shared" si="7"/>
        <v/>
      </c>
      <c r="AY13" s="2">
        <f t="shared" si="9"/>
        <v>0</v>
      </c>
      <c r="AZ13" s="515"/>
      <c r="BA13" s="575" t="s">
        <v>25</v>
      </c>
      <c r="BB13" s="576" t="s">
        <v>245</v>
      </c>
      <c r="BC13" s="577">
        <v>20</v>
      </c>
    </row>
    <row r="14" spans="1:55" ht="17.100000000000001" customHeight="1" x14ac:dyDescent="0.2">
      <c r="A14" s="198"/>
      <c r="B14" s="527" t="str">
        <f>IF(ENTRADA!AE6="","",ENTRADA!AE6)</f>
        <v/>
      </c>
      <c r="C14" s="937" t="str">
        <f>IF(ENTRADA!AF6="","",ENTRADA!AF6)</f>
        <v/>
      </c>
      <c r="D14" s="937"/>
      <c r="E14" s="937"/>
      <c r="F14" s="937"/>
      <c r="G14" s="937"/>
      <c r="H14" s="937"/>
      <c r="I14" s="529"/>
      <c r="J14" s="529"/>
      <c r="K14" s="529"/>
      <c r="L14" s="83"/>
      <c r="M14" s="529"/>
      <c r="N14" s="529"/>
      <c r="O14" s="84" t="str">
        <f t="shared" si="1"/>
        <v/>
      </c>
      <c r="P14" s="529"/>
      <c r="Q14" s="529"/>
      <c r="R14" s="84" t="str">
        <f t="shared" si="2"/>
        <v/>
      </c>
      <c r="S14" s="529"/>
      <c r="T14" s="529"/>
      <c r="U14" s="84" t="str">
        <f t="shared" si="3"/>
        <v/>
      </c>
      <c r="V14" s="529"/>
      <c r="W14" s="529"/>
      <c r="X14" s="84" t="str">
        <f t="shared" si="4"/>
        <v/>
      </c>
      <c r="Y14" s="400" t="str">
        <f t="shared" si="8"/>
        <v/>
      </c>
      <c r="Z14" s="93"/>
      <c r="AA14" s="529"/>
      <c r="AB14" s="529"/>
      <c r="AC14" s="529"/>
      <c r="AD14" s="529"/>
      <c r="AE14" s="529"/>
      <c r="AF14" s="529"/>
      <c r="AG14" s="529"/>
      <c r="AH14" s="529"/>
      <c r="AI14" s="529"/>
      <c r="AJ14" s="529"/>
      <c r="AK14" s="529"/>
      <c r="AL14" s="529"/>
      <c r="AM14" s="400" t="str">
        <f>IF(COUNTBLANK(AA14:AL14)=AN$8,"",SUM(AA14:AL14))</f>
        <v/>
      </c>
      <c r="AN14" s="84"/>
      <c r="AO14" s="529"/>
      <c r="AP14" s="529"/>
      <c r="AQ14" s="529"/>
      <c r="AR14" s="529"/>
      <c r="AS14" s="529"/>
      <c r="AT14" s="84" t="str">
        <f t="shared" si="5"/>
        <v/>
      </c>
      <c r="AU14" s="93"/>
      <c r="AV14" s="400" t="str">
        <f t="shared" si="6"/>
        <v/>
      </c>
      <c r="AW14" s="400"/>
      <c r="AX14" s="390" t="str">
        <f t="shared" si="7"/>
        <v/>
      </c>
      <c r="AY14" s="2">
        <f t="shared" si="9"/>
        <v>0</v>
      </c>
      <c r="AZ14" s="515"/>
      <c r="BA14" s="575" t="s">
        <v>23</v>
      </c>
      <c r="BB14" s="576" t="s">
        <v>246</v>
      </c>
      <c r="BC14" s="577">
        <v>20</v>
      </c>
    </row>
    <row r="15" spans="1:55" ht="17.100000000000001" customHeight="1" x14ac:dyDescent="0.2">
      <c r="A15" s="198"/>
      <c r="B15" s="533" t="str">
        <f>IF(ENTRADA!AE7="","",ENTRADA!AE7)</f>
        <v/>
      </c>
      <c r="C15" s="938" t="str">
        <f>IF(ENTRADA!AF7="","",ENTRADA!AF7)</f>
        <v/>
      </c>
      <c r="D15" s="938"/>
      <c r="E15" s="938"/>
      <c r="F15" s="938"/>
      <c r="G15" s="938"/>
      <c r="H15" s="938"/>
      <c r="I15" s="537"/>
      <c r="J15" s="536"/>
      <c r="K15" s="536"/>
      <c r="L15" s="85"/>
      <c r="M15" s="537"/>
      <c r="N15" s="536"/>
      <c r="O15" s="87" t="str">
        <f t="shared" si="1"/>
        <v/>
      </c>
      <c r="P15" s="537"/>
      <c r="Q15" s="536"/>
      <c r="R15" s="87" t="str">
        <f t="shared" si="2"/>
        <v/>
      </c>
      <c r="S15" s="536"/>
      <c r="T15" s="536"/>
      <c r="U15" s="87" t="str">
        <f t="shared" si="3"/>
        <v/>
      </c>
      <c r="V15" s="537"/>
      <c r="W15" s="537"/>
      <c r="X15" s="82" t="str">
        <f t="shared" si="4"/>
        <v/>
      </c>
      <c r="Y15" s="401" t="str">
        <f t="shared" si="8"/>
        <v/>
      </c>
      <c r="Z15" s="93"/>
      <c r="AA15" s="536"/>
      <c r="AB15" s="536"/>
      <c r="AC15" s="536"/>
      <c r="AD15" s="536"/>
      <c r="AE15" s="536"/>
      <c r="AF15" s="536"/>
      <c r="AG15" s="536"/>
      <c r="AH15" s="536"/>
      <c r="AI15" s="536"/>
      <c r="AJ15" s="536"/>
      <c r="AK15" s="536"/>
      <c r="AL15" s="536"/>
      <c r="AM15" s="401" t="str">
        <f>IF(COUNTBLANK(AA15:AL15)=AN$8,"",SUM(AA15:AL15))</f>
        <v/>
      </c>
      <c r="AN15" s="84"/>
      <c r="AO15" s="536"/>
      <c r="AP15" s="536"/>
      <c r="AQ15" s="536"/>
      <c r="AR15" s="536"/>
      <c r="AS15" s="536"/>
      <c r="AT15" s="87" t="str">
        <f t="shared" si="5"/>
        <v/>
      </c>
      <c r="AU15" s="95"/>
      <c r="AV15" s="401" t="str">
        <f t="shared" si="6"/>
        <v/>
      </c>
      <c r="AW15" s="400"/>
      <c r="AX15" s="391" t="str">
        <f t="shared" si="7"/>
        <v/>
      </c>
      <c r="AY15" s="2">
        <f t="shared" si="9"/>
        <v>0</v>
      </c>
      <c r="AZ15" s="515"/>
      <c r="BA15" s="575" t="s">
        <v>21</v>
      </c>
      <c r="BB15" s="576" t="s">
        <v>49</v>
      </c>
      <c r="BC15" s="577">
        <v>20</v>
      </c>
    </row>
    <row r="16" spans="1:55" ht="17.100000000000001" customHeight="1" x14ac:dyDescent="0.25">
      <c r="A16" s="198"/>
      <c r="B16" s="527" t="str">
        <f>IF(ENTRADA!AE8="","",ENTRADA!AE8)</f>
        <v/>
      </c>
      <c r="C16" s="937" t="str">
        <f>IF(ENTRADA!AF8="","",ENTRADA!AF8)</f>
        <v/>
      </c>
      <c r="D16" s="937"/>
      <c r="E16" s="937"/>
      <c r="F16" s="937"/>
      <c r="G16" s="937"/>
      <c r="H16" s="937"/>
      <c r="I16" s="529"/>
      <c r="J16" s="529"/>
      <c r="K16" s="529"/>
      <c r="L16" s="83"/>
      <c r="M16" s="529"/>
      <c r="N16" s="529"/>
      <c r="O16" s="84" t="str">
        <f t="shared" si="1"/>
        <v/>
      </c>
      <c r="P16" s="529"/>
      <c r="Q16" s="529"/>
      <c r="R16" s="84" t="str">
        <f t="shared" si="2"/>
        <v/>
      </c>
      <c r="S16" s="529"/>
      <c r="T16" s="529"/>
      <c r="U16" s="84" t="str">
        <f t="shared" si="3"/>
        <v/>
      </c>
      <c r="V16" s="529"/>
      <c r="W16" s="529"/>
      <c r="X16" s="84" t="str">
        <f t="shared" si="4"/>
        <v/>
      </c>
      <c r="Y16" s="400" t="str">
        <f t="shared" si="8"/>
        <v/>
      </c>
      <c r="Z16" s="93"/>
      <c r="AA16" s="529"/>
      <c r="AB16" s="529"/>
      <c r="AC16" s="529"/>
      <c r="AD16" s="529"/>
      <c r="AE16" s="529"/>
      <c r="AF16" s="529"/>
      <c r="AG16" s="529"/>
      <c r="AH16" s="529"/>
      <c r="AI16" s="529"/>
      <c r="AJ16" s="529"/>
      <c r="AK16" s="529"/>
      <c r="AL16" s="529"/>
      <c r="AM16" s="400" t="str">
        <f t="shared" si="0"/>
        <v/>
      </c>
      <c r="AN16" s="84"/>
      <c r="AO16" s="529"/>
      <c r="AP16" s="529"/>
      <c r="AQ16" s="529"/>
      <c r="AR16" s="529"/>
      <c r="AS16" s="529"/>
      <c r="AT16" s="84" t="str">
        <f t="shared" si="5"/>
        <v/>
      </c>
      <c r="AU16" s="93"/>
      <c r="AV16" s="400" t="str">
        <f t="shared" si="6"/>
        <v/>
      </c>
      <c r="AW16" s="400"/>
      <c r="AX16" s="390" t="str">
        <f t="shared" si="7"/>
        <v/>
      </c>
      <c r="AY16" s="2">
        <f t="shared" si="9"/>
        <v>0</v>
      </c>
      <c r="AZ16" s="2"/>
      <c r="BA16" s="578" t="s">
        <v>19</v>
      </c>
      <c r="BB16" s="576" t="s">
        <v>247</v>
      </c>
      <c r="BC16" s="577">
        <v>20</v>
      </c>
    </row>
    <row r="17" spans="1:58" ht="17.100000000000001" customHeight="1" x14ac:dyDescent="0.25">
      <c r="A17" s="198"/>
      <c r="B17" s="533" t="str">
        <f>IF(ENTRADA!AE9="","",ENTRADA!AE9)</f>
        <v/>
      </c>
      <c r="C17" s="938" t="str">
        <f>IF(ENTRADA!AF9="","",ENTRADA!AF9)</f>
        <v/>
      </c>
      <c r="D17" s="938"/>
      <c r="E17" s="938"/>
      <c r="F17" s="938"/>
      <c r="G17" s="938"/>
      <c r="H17" s="938"/>
      <c r="I17" s="537"/>
      <c r="J17" s="536"/>
      <c r="K17" s="536"/>
      <c r="L17" s="85"/>
      <c r="M17" s="537"/>
      <c r="N17" s="536"/>
      <c r="O17" s="87" t="str">
        <f t="shared" si="1"/>
        <v/>
      </c>
      <c r="P17" s="537"/>
      <c r="Q17" s="536"/>
      <c r="R17" s="87" t="str">
        <f t="shared" si="2"/>
        <v/>
      </c>
      <c r="S17" s="536"/>
      <c r="T17" s="536"/>
      <c r="U17" s="87" t="str">
        <f t="shared" si="3"/>
        <v/>
      </c>
      <c r="V17" s="537"/>
      <c r="W17" s="537"/>
      <c r="X17" s="82" t="str">
        <f t="shared" si="4"/>
        <v/>
      </c>
      <c r="Y17" s="401" t="str">
        <f t="shared" si="8"/>
        <v/>
      </c>
      <c r="Z17" s="93"/>
      <c r="AA17" s="536"/>
      <c r="AB17" s="536"/>
      <c r="AC17" s="536"/>
      <c r="AD17" s="536"/>
      <c r="AE17" s="536"/>
      <c r="AF17" s="536"/>
      <c r="AG17" s="536"/>
      <c r="AH17" s="536"/>
      <c r="AI17" s="536"/>
      <c r="AJ17" s="536"/>
      <c r="AK17" s="536"/>
      <c r="AL17" s="536"/>
      <c r="AM17" s="401" t="str">
        <f t="shared" si="0"/>
        <v/>
      </c>
      <c r="AN17" s="84"/>
      <c r="AO17" s="536"/>
      <c r="AP17" s="536"/>
      <c r="AQ17" s="536"/>
      <c r="AR17" s="536"/>
      <c r="AS17" s="536"/>
      <c r="AT17" s="87" t="str">
        <f t="shared" si="5"/>
        <v/>
      </c>
      <c r="AU17" s="95"/>
      <c r="AV17" s="401" t="str">
        <f t="shared" si="6"/>
        <v/>
      </c>
      <c r="AW17" s="400"/>
      <c r="AX17" s="391" t="str">
        <f t="shared" si="7"/>
        <v/>
      </c>
      <c r="AY17" s="2">
        <f t="shared" si="9"/>
        <v>0</v>
      </c>
      <c r="AZ17" s="2"/>
      <c r="BA17" s="578" t="s">
        <v>18</v>
      </c>
      <c r="BB17" s="576" t="s">
        <v>248</v>
      </c>
      <c r="BC17" s="577">
        <v>20</v>
      </c>
      <c r="BF17"/>
    </row>
    <row r="18" spans="1:58" ht="17.100000000000001" customHeight="1" x14ac:dyDescent="0.2">
      <c r="A18" s="198"/>
      <c r="B18" s="527" t="str">
        <f>IF(ENTRADA!AE10="","",ENTRADA!AE10)</f>
        <v/>
      </c>
      <c r="C18" s="937" t="str">
        <f>IF(ENTRADA!AF10="","",ENTRADA!AF10)</f>
        <v/>
      </c>
      <c r="D18" s="937"/>
      <c r="E18" s="937"/>
      <c r="F18" s="937"/>
      <c r="G18" s="937"/>
      <c r="H18" s="937"/>
      <c r="I18" s="529"/>
      <c r="J18" s="529"/>
      <c r="K18" s="529"/>
      <c r="L18" s="83"/>
      <c r="M18" s="529"/>
      <c r="N18" s="529"/>
      <c r="O18" s="84" t="str">
        <f t="shared" si="1"/>
        <v/>
      </c>
      <c r="P18" s="529"/>
      <c r="Q18" s="529"/>
      <c r="R18" s="84" t="str">
        <f t="shared" si="2"/>
        <v/>
      </c>
      <c r="S18" s="529"/>
      <c r="T18" s="529"/>
      <c r="U18" s="84" t="str">
        <f t="shared" si="3"/>
        <v/>
      </c>
      <c r="V18" s="529"/>
      <c r="W18" s="529"/>
      <c r="X18" s="84" t="str">
        <f t="shared" si="4"/>
        <v/>
      </c>
      <c r="Y18" s="400" t="str">
        <f t="shared" si="8"/>
        <v/>
      </c>
      <c r="Z18" s="93"/>
      <c r="AA18" s="529"/>
      <c r="AB18" s="529"/>
      <c r="AC18" s="529"/>
      <c r="AD18" s="529"/>
      <c r="AE18" s="529"/>
      <c r="AF18" s="529"/>
      <c r="AG18" s="529"/>
      <c r="AH18" s="529"/>
      <c r="AI18" s="529"/>
      <c r="AJ18" s="529"/>
      <c r="AK18" s="529"/>
      <c r="AL18" s="529"/>
      <c r="AM18" s="400" t="str">
        <f t="shared" si="0"/>
        <v/>
      </c>
      <c r="AN18" s="84"/>
      <c r="AO18" s="529"/>
      <c r="AP18" s="529"/>
      <c r="AQ18" s="529"/>
      <c r="AR18" s="529"/>
      <c r="AS18" s="529"/>
      <c r="AT18" s="84" t="str">
        <f t="shared" si="5"/>
        <v/>
      </c>
      <c r="AU18" s="93"/>
      <c r="AV18" s="400" t="str">
        <f t="shared" si="6"/>
        <v/>
      </c>
      <c r="AW18" s="400"/>
      <c r="AX18" s="390" t="str">
        <f t="shared" si="7"/>
        <v/>
      </c>
      <c r="AY18" s="2">
        <f t="shared" si="9"/>
        <v>0</v>
      </c>
      <c r="AZ18" s="2"/>
      <c r="BA18" s="579"/>
      <c r="BB18" s="580"/>
      <c r="BC18" s="581"/>
    </row>
    <row r="19" spans="1:58" ht="17.100000000000001" customHeight="1" x14ac:dyDescent="0.25">
      <c r="A19" s="198"/>
      <c r="B19" s="533" t="str">
        <f>IF(ENTRADA!AE11="","",ENTRADA!AE11)</f>
        <v/>
      </c>
      <c r="C19" s="938" t="str">
        <f>IF(ENTRADA!AF11="","",ENTRADA!AF11)</f>
        <v/>
      </c>
      <c r="D19" s="938"/>
      <c r="E19" s="938"/>
      <c r="F19" s="938"/>
      <c r="G19" s="938"/>
      <c r="H19" s="938"/>
      <c r="I19" s="537"/>
      <c r="J19" s="536"/>
      <c r="K19" s="536"/>
      <c r="L19" s="85"/>
      <c r="M19" s="537"/>
      <c r="N19" s="536"/>
      <c r="O19" s="87" t="str">
        <f t="shared" si="1"/>
        <v/>
      </c>
      <c r="P19" s="537"/>
      <c r="Q19" s="536"/>
      <c r="R19" s="87" t="str">
        <f t="shared" si="2"/>
        <v/>
      </c>
      <c r="S19" s="536"/>
      <c r="T19" s="536"/>
      <c r="U19" s="87" t="str">
        <f t="shared" si="3"/>
        <v/>
      </c>
      <c r="V19" s="537"/>
      <c r="W19" s="537"/>
      <c r="X19" s="82" t="str">
        <f t="shared" si="4"/>
        <v/>
      </c>
      <c r="Y19" s="401" t="str">
        <f t="shared" si="8"/>
        <v/>
      </c>
      <c r="Z19" s="93"/>
      <c r="AA19" s="536"/>
      <c r="AB19" s="536"/>
      <c r="AC19" s="536"/>
      <c r="AD19" s="536"/>
      <c r="AE19" s="536"/>
      <c r="AF19" s="536"/>
      <c r="AG19" s="536"/>
      <c r="AH19" s="536"/>
      <c r="AI19" s="536"/>
      <c r="AJ19" s="536"/>
      <c r="AK19" s="536"/>
      <c r="AL19" s="536"/>
      <c r="AM19" s="401" t="str">
        <f t="shared" si="0"/>
        <v/>
      </c>
      <c r="AN19" s="84"/>
      <c r="AO19" s="536"/>
      <c r="AP19" s="536"/>
      <c r="AQ19" s="536"/>
      <c r="AR19" s="536"/>
      <c r="AS19" s="536"/>
      <c r="AT19" s="87" t="str">
        <f t="shared" si="5"/>
        <v/>
      </c>
      <c r="AU19" s="95"/>
      <c r="AV19" s="401" t="str">
        <f t="shared" si="6"/>
        <v/>
      </c>
      <c r="AW19" s="400"/>
      <c r="AX19" s="391" t="str">
        <f t="shared" si="7"/>
        <v/>
      </c>
      <c r="AY19" s="2">
        <f t="shared" si="9"/>
        <v>0</v>
      </c>
      <c r="AZ19" s="2"/>
      <c r="BA19" s="578" t="s">
        <v>14</v>
      </c>
      <c r="BB19" s="576" t="s">
        <v>249</v>
      </c>
      <c r="BC19" s="577" t="s">
        <v>250</v>
      </c>
    </row>
    <row r="20" spans="1:58" ht="17.100000000000001" customHeight="1" x14ac:dyDescent="0.2">
      <c r="A20" s="198"/>
      <c r="B20" s="527" t="str">
        <f>IF(ENTRADA!AE12="","",ENTRADA!AE12)</f>
        <v/>
      </c>
      <c r="C20" s="937" t="str">
        <f>IF(ENTRADA!AF12="","",ENTRADA!AF12)</f>
        <v/>
      </c>
      <c r="D20" s="937"/>
      <c r="E20" s="937"/>
      <c r="F20" s="937"/>
      <c r="G20" s="937"/>
      <c r="H20" s="937"/>
      <c r="I20" s="529"/>
      <c r="J20" s="529"/>
      <c r="K20" s="529"/>
      <c r="L20" s="83"/>
      <c r="M20" s="529"/>
      <c r="N20" s="529"/>
      <c r="O20" s="84" t="str">
        <f t="shared" si="1"/>
        <v/>
      </c>
      <c r="P20" s="529"/>
      <c r="Q20" s="529"/>
      <c r="R20" s="84" t="str">
        <f t="shared" si="2"/>
        <v/>
      </c>
      <c r="S20" s="529"/>
      <c r="T20" s="529"/>
      <c r="U20" s="84" t="str">
        <f t="shared" si="3"/>
        <v/>
      </c>
      <c r="V20" s="529"/>
      <c r="W20" s="529"/>
      <c r="X20" s="84" t="str">
        <f t="shared" si="4"/>
        <v/>
      </c>
      <c r="Y20" s="400" t="str">
        <f t="shared" si="8"/>
        <v/>
      </c>
      <c r="Z20" s="93"/>
      <c r="AA20" s="529"/>
      <c r="AB20" s="529"/>
      <c r="AC20" s="529"/>
      <c r="AD20" s="529"/>
      <c r="AE20" s="529"/>
      <c r="AF20" s="529"/>
      <c r="AG20" s="529"/>
      <c r="AH20" s="529"/>
      <c r="AI20" s="529"/>
      <c r="AJ20" s="529"/>
      <c r="AK20" s="529"/>
      <c r="AL20" s="529"/>
      <c r="AM20" s="400" t="str">
        <f t="shared" si="0"/>
        <v/>
      </c>
      <c r="AN20" s="84"/>
      <c r="AO20" s="529"/>
      <c r="AP20" s="529"/>
      <c r="AQ20" s="529"/>
      <c r="AR20" s="529"/>
      <c r="AS20" s="529"/>
      <c r="AT20" s="84" t="str">
        <f t="shared" si="5"/>
        <v/>
      </c>
      <c r="AU20" s="93"/>
      <c r="AV20" s="400" t="str">
        <f t="shared" si="6"/>
        <v/>
      </c>
      <c r="AW20" s="400"/>
      <c r="AX20" s="390" t="str">
        <f t="shared" si="7"/>
        <v/>
      </c>
      <c r="AY20" s="2">
        <f t="shared" si="9"/>
        <v>0</v>
      </c>
      <c r="AZ20" s="2"/>
      <c r="BA20" s="1078"/>
      <c r="BB20" s="1079"/>
      <c r="BC20" s="287"/>
    </row>
    <row r="21" spans="1:58" ht="17.100000000000001" customHeight="1" x14ac:dyDescent="0.25">
      <c r="A21" s="198"/>
      <c r="B21" s="533" t="str">
        <f>IF(ENTRADA!AE13="","",ENTRADA!AE13)</f>
        <v/>
      </c>
      <c r="C21" s="938" t="str">
        <f>IF(ENTRADA!AF13="","",ENTRADA!AF13)</f>
        <v/>
      </c>
      <c r="D21" s="938"/>
      <c r="E21" s="938"/>
      <c r="F21" s="938"/>
      <c r="G21" s="938"/>
      <c r="H21" s="938"/>
      <c r="I21" s="536"/>
      <c r="J21" s="536"/>
      <c r="K21" s="536"/>
      <c r="L21" s="85"/>
      <c r="M21" s="536"/>
      <c r="N21" s="536"/>
      <c r="O21" s="87" t="str">
        <f t="shared" si="1"/>
        <v/>
      </c>
      <c r="P21" s="536"/>
      <c r="Q21" s="536"/>
      <c r="R21" s="87" t="str">
        <f t="shared" si="2"/>
        <v/>
      </c>
      <c r="S21" s="536"/>
      <c r="T21" s="536"/>
      <c r="U21" s="87" t="str">
        <f t="shared" si="3"/>
        <v/>
      </c>
      <c r="V21" s="537"/>
      <c r="W21" s="537"/>
      <c r="X21" s="82" t="str">
        <f t="shared" si="4"/>
        <v/>
      </c>
      <c r="Y21" s="401" t="str">
        <f t="shared" si="8"/>
        <v/>
      </c>
      <c r="Z21" s="93"/>
      <c r="AA21" s="536"/>
      <c r="AB21" s="536"/>
      <c r="AC21" s="536"/>
      <c r="AD21" s="536"/>
      <c r="AE21" s="536"/>
      <c r="AF21" s="536"/>
      <c r="AG21" s="536"/>
      <c r="AH21" s="536"/>
      <c r="AI21" s="536"/>
      <c r="AJ21" s="536"/>
      <c r="AK21" s="536"/>
      <c r="AL21" s="536"/>
      <c r="AM21" s="401" t="str">
        <f t="shared" si="0"/>
        <v/>
      </c>
      <c r="AN21" s="84"/>
      <c r="AO21" s="536"/>
      <c r="AP21" s="536"/>
      <c r="AQ21" s="536"/>
      <c r="AR21" s="536"/>
      <c r="AS21" s="536"/>
      <c r="AT21" s="87" t="str">
        <f t="shared" si="5"/>
        <v/>
      </c>
      <c r="AU21" s="95"/>
      <c r="AV21" s="401" t="str">
        <f t="shared" si="6"/>
        <v/>
      </c>
      <c r="AW21" s="400"/>
      <c r="AX21" s="391" t="str">
        <f t="shared" si="7"/>
        <v/>
      </c>
      <c r="AY21" s="2">
        <f t="shared" si="9"/>
        <v>0</v>
      </c>
      <c r="AZ21" s="2"/>
      <c r="BA21" s="234"/>
      <c r="BB21" s="235" t="s">
        <v>107</v>
      </c>
      <c r="BC21" s="236">
        <v>100</v>
      </c>
    </row>
    <row r="22" spans="1:58" ht="17.100000000000001" customHeight="1" x14ac:dyDescent="0.2">
      <c r="A22" s="198"/>
      <c r="B22" s="527" t="str">
        <f>IF(ENTRADA!AE14="","",ENTRADA!AE14)</f>
        <v/>
      </c>
      <c r="C22" s="937" t="str">
        <f>IF(ENTRADA!AF14="","",ENTRADA!AF14)</f>
        <v/>
      </c>
      <c r="D22" s="937"/>
      <c r="E22" s="937"/>
      <c r="F22" s="937"/>
      <c r="G22" s="937"/>
      <c r="H22" s="937"/>
      <c r="I22" s="529"/>
      <c r="J22" s="529"/>
      <c r="K22" s="529"/>
      <c r="L22" s="83"/>
      <c r="M22" s="529"/>
      <c r="N22" s="529"/>
      <c r="O22" s="84" t="str">
        <f t="shared" si="1"/>
        <v/>
      </c>
      <c r="P22" s="529"/>
      <c r="Q22" s="529"/>
      <c r="R22" s="84" t="str">
        <f t="shared" si="2"/>
        <v/>
      </c>
      <c r="S22" s="529"/>
      <c r="T22" s="529"/>
      <c r="U22" s="84" t="str">
        <f t="shared" si="3"/>
        <v/>
      </c>
      <c r="V22" s="529"/>
      <c r="W22" s="529"/>
      <c r="X22" s="84" t="str">
        <f t="shared" si="4"/>
        <v/>
      </c>
      <c r="Y22" s="400" t="str">
        <f t="shared" si="8"/>
        <v/>
      </c>
      <c r="Z22" s="93"/>
      <c r="AA22" s="529"/>
      <c r="AB22" s="529"/>
      <c r="AC22" s="529"/>
      <c r="AD22" s="529"/>
      <c r="AE22" s="529"/>
      <c r="AF22" s="529"/>
      <c r="AG22" s="529"/>
      <c r="AH22" s="529"/>
      <c r="AI22" s="529"/>
      <c r="AJ22" s="529"/>
      <c r="AK22" s="529"/>
      <c r="AL22" s="529"/>
      <c r="AM22" s="400" t="str">
        <f t="shared" si="0"/>
        <v/>
      </c>
      <c r="AN22" s="84"/>
      <c r="AO22" s="529"/>
      <c r="AP22" s="529"/>
      <c r="AQ22" s="529"/>
      <c r="AR22" s="529"/>
      <c r="AS22" s="529"/>
      <c r="AT22" s="84" t="str">
        <f t="shared" si="5"/>
        <v/>
      </c>
      <c r="AU22" s="93"/>
      <c r="AV22" s="400" t="str">
        <f t="shared" si="6"/>
        <v/>
      </c>
      <c r="AW22" s="400"/>
      <c r="AX22" s="390" t="str">
        <f t="shared" si="7"/>
        <v/>
      </c>
      <c r="AY22" s="2">
        <f t="shared" si="9"/>
        <v>0</v>
      </c>
      <c r="AZ22" s="2"/>
      <c r="BA22" s="321"/>
      <c r="BB22" s="321"/>
      <c r="BC22" s="321"/>
    </row>
    <row r="23" spans="1:58" ht="17.100000000000001" customHeight="1" x14ac:dyDescent="0.2">
      <c r="A23" s="198"/>
      <c r="B23" s="533" t="str">
        <f>IF(ENTRADA!AE15="","",ENTRADA!AE15)</f>
        <v/>
      </c>
      <c r="C23" s="938" t="str">
        <f>IF(ENTRADA!AF15="","",ENTRADA!AF15)</f>
        <v/>
      </c>
      <c r="D23" s="938"/>
      <c r="E23" s="938"/>
      <c r="F23" s="938"/>
      <c r="G23" s="938"/>
      <c r="H23" s="938"/>
      <c r="I23" s="536"/>
      <c r="J23" s="536"/>
      <c r="K23" s="536"/>
      <c r="L23" s="85"/>
      <c r="M23" s="536"/>
      <c r="N23" s="536"/>
      <c r="O23" s="87" t="str">
        <f t="shared" si="1"/>
        <v/>
      </c>
      <c r="P23" s="536"/>
      <c r="Q23" s="536"/>
      <c r="R23" s="87" t="str">
        <f t="shared" si="2"/>
        <v/>
      </c>
      <c r="S23" s="536"/>
      <c r="T23" s="536"/>
      <c r="U23" s="87" t="str">
        <f t="shared" si="3"/>
        <v/>
      </c>
      <c r="V23" s="537"/>
      <c r="W23" s="537"/>
      <c r="X23" s="82" t="str">
        <f t="shared" si="4"/>
        <v/>
      </c>
      <c r="Y23" s="401" t="str">
        <f t="shared" si="8"/>
        <v/>
      </c>
      <c r="Z23" s="93"/>
      <c r="AA23" s="536"/>
      <c r="AB23" s="536"/>
      <c r="AC23" s="536"/>
      <c r="AD23" s="536"/>
      <c r="AE23" s="536"/>
      <c r="AF23" s="536"/>
      <c r="AG23" s="536"/>
      <c r="AH23" s="536"/>
      <c r="AI23" s="536"/>
      <c r="AJ23" s="536"/>
      <c r="AK23" s="536"/>
      <c r="AL23" s="536"/>
      <c r="AM23" s="401" t="str">
        <f t="shared" si="0"/>
        <v/>
      </c>
      <c r="AN23" s="84"/>
      <c r="AO23" s="536"/>
      <c r="AP23" s="536"/>
      <c r="AQ23" s="536"/>
      <c r="AR23" s="536"/>
      <c r="AS23" s="536"/>
      <c r="AT23" s="87" t="str">
        <f t="shared" si="5"/>
        <v/>
      </c>
      <c r="AU23" s="95"/>
      <c r="AV23" s="401" t="str">
        <f t="shared" si="6"/>
        <v/>
      </c>
      <c r="AW23" s="400"/>
      <c r="AX23" s="391" t="str">
        <f t="shared" si="7"/>
        <v/>
      </c>
      <c r="AY23" s="2">
        <f t="shared" si="9"/>
        <v>0</v>
      </c>
      <c r="AZ23" s="2"/>
      <c r="BA23" s="1080" t="s">
        <v>251</v>
      </c>
      <c r="BB23" s="1081"/>
      <c r="BC23" s="1082"/>
    </row>
    <row r="24" spans="1:58" ht="17.100000000000001" customHeight="1" x14ac:dyDescent="0.2">
      <c r="A24" s="198"/>
      <c r="B24" s="527" t="str">
        <f>IF(ENTRADA!AE16="","",ENTRADA!AE16)</f>
        <v/>
      </c>
      <c r="C24" s="937" t="str">
        <f>IF(ENTRADA!AF16="","",ENTRADA!AF16)</f>
        <v/>
      </c>
      <c r="D24" s="937"/>
      <c r="E24" s="937"/>
      <c r="F24" s="937"/>
      <c r="G24" s="937"/>
      <c r="H24" s="937"/>
      <c r="I24" s="529"/>
      <c r="J24" s="529"/>
      <c r="K24" s="529"/>
      <c r="L24" s="83"/>
      <c r="M24" s="529"/>
      <c r="N24" s="529"/>
      <c r="O24" s="84" t="str">
        <f t="shared" si="1"/>
        <v/>
      </c>
      <c r="P24" s="529"/>
      <c r="Q24" s="529"/>
      <c r="R24" s="84" t="str">
        <f t="shared" si="2"/>
        <v/>
      </c>
      <c r="S24" s="529"/>
      <c r="T24" s="529"/>
      <c r="U24" s="84" t="str">
        <f t="shared" si="3"/>
        <v/>
      </c>
      <c r="V24" s="529"/>
      <c r="W24" s="529"/>
      <c r="X24" s="84" t="str">
        <f t="shared" si="4"/>
        <v/>
      </c>
      <c r="Y24" s="400" t="str">
        <f t="shared" si="8"/>
        <v/>
      </c>
      <c r="Z24" s="93"/>
      <c r="AA24" s="529"/>
      <c r="AB24" s="529"/>
      <c r="AC24" s="529"/>
      <c r="AD24" s="529"/>
      <c r="AE24" s="529"/>
      <c r="AF24" s="529"/>
      <c r="AG24" s="529"/>
      <c r="AH24" s="529"/>
      <c r="AI24" s="529"/>
      <c r="AJ24" s="529"/>
      <c r="AK24" s="529"/>
      <c r="AL24" s="529"/>
      <c r="AM24" s="400" t="str">
        <f t="shared" si="0"/>
        <v/>
      </c>
      <c r="AN24" s="84"/>
      <c r="AO24" s="529"/>
      <c r="AP24" s="529"/>
      <c r="AQ24" s="529"/>
      <c r="AR24" s="529"/>
      <c r="AS24" s="529"/>
      <c r="AT24" s="84" t="str">
        <f t="shared" si="5"/>
        <v/>
      </c>
      <c r="AU24" s="93"/>
      <c r="AV24" s="400" t="str">
        <f t="shared" si="6"/>
        <v/>
      </c>
      <c r="AW24" s="400"/>
      <c r="AX24" s="390" t="str">
        <f t="shared" si="7"/>
        <v/>
      </c>
      <c r="AY24" s="2">
        <f t="shared" si="9"/>
        <v>0</v>
      </c>
      <c r="AZ24" s="2"/>
      <c r="BA24" s="1083"/>
      <c r="BB24" s="1084"/>
      <c r="BC24" s="1085"/>
    </row>
    <row r="25" spans="1:58" ht="17.100000000000001" customHeight="1" x14ac:dyDescent="0.2">
      <c r="A25" s="198"/>
      <c r="B25" s="533" t="str">
        <f>IF(ENTRADA!AE17="","",ENTRADA!AE17)</f>
        <v/>
      </c>
      <c r="C25" s="938" t="str">
        <f>IF(ENTRADA!AF17="","",ENTRADA!AF17)</f>
        <v/>
      </c>
      <c r="D25" s="938"/>
      <c r="E25" s="938"/>
      <c r="F25" s="938"/>
      <c r="G25" s="938"/>
      <c r="H25" s="938"/>
      <c r="I25" s="536"/>
      <c r="J25" s="536"/>
      <c r="K25" s="536"/>
      <c r="L25" s="85"/>
      <c r="M25" s="536"/>
      <c r="N25" s="536"/>
      <c r="O25" s="87" t="str">
        <f t="shared" si="1"/>
        <v/>
      </c>
      <c r="P25" s="536"/>
      <c r="Q25" s="536"/>
      <c r="R25" s="87" t="str">
        <f t="shared" si="2"/>
        <v/>
      </c>
      <c r="S25" s="536"/>
      <c r="T25" s="536"/>
      <c r="U25" s="87" t="str">
        <f t="shared" si="3"/>
        <v/>
      </c>
      <c r="V25" s="537"/>
      <c r="W25" s="537"/>
      <c r="X25" s="82" t="str">
        <f t="shared" si="4"/>
        <v/>
      </c>
      <c r="Y25" s="401" t="str">
        <f t="shared" si="8"/>
        <v/>
      </c>
      <c r="Z25" s="93"/>
      <c r="AA25" s="536"/>
      <c r="AB25" s="536"/>
      <c r="AC25" s="536"/>
      <c r="AD25" s="536"/>
      <c r="AE25" s="536"/>
      <c r="AF25" s="536"/>
      <c r="AG25" s="536"/>
      <c r="AH25" s="536"/>
      <c r="AI25" s="536"/>
      <c r="AJ25" s="536"/>
      <c r="AK25" s="536"/>
      <c r="AL25" s="536"/>
      <c r="AM25" s="401" t="str">
        <f t="shared" si="0"/>
        <v/>
      </c>
      <c r="AN25" s="84"/>
      <c r="AO25" s="536"/>
      <c r="AP25" s="536"/>
      <c r="AQ25" s="536"/>
      <c r="AR25" s="536"/>
      <c r="AS25" s="536"/>
      <c r="AT25" s="87" t="str">
        <f t="shared" si="5"/>
        <v/>
      </c>
      <c r="AU25" s="95"/>
      <c r="AV25" s="401" t="str">
        <f t="shared" si="6"/>
        <v/>
      </c>
      <c r="AW25" s="400"/>
      <c r="AX25" s="391" t="str">
        <f t="shared" si="7"/>
        <v/>
      </c>
      <c r="AY25" s="2">
        <f t="shared" si="9"/>
        <v>0</v>
      </c>
      <c r="AZ25" s="2"/>
      <c r="BA25" s="1086" t="s">
        <v>252</v>
      </c>
      <c r="BB25" s="1087"/>
      <c r="BC25" s="1088"/>
    </row>
    <row r="26" spans="1:58" ht="17.100000000000001" customHeight="1" x14ac:dyDescent="0.2">
      <c r="A26" s="198"/>
      <c r="B26" s="527" t="str">
        <f>IF(ENTRADA!AE18="","",ENTRADA!AE18)</f>
        <v/>
      </c>
      <c r="C26" s="937" t="str">
        <f>IF(ENTRADA!AF18="","",ENTRADA!AF18)</f>
        <v/>
      </c>
      <c r="D26" s="937"/>
      <c r="E26" s="937"/>
      <c r="F26" s="937"/>
      <c r="G26" s="937"/>
      <c r="H26" s="937"/>
      <c r="I26" s="529"/>
      <c r="J26" s="529"/>
      <c r="K26" s="529"/>
      <c r="L26" s="83"/>
      <c r="M26" s="529"/>
      <c r="N26" s="529"/>
      <c r="O26" s="84" t="str">
        <f t="shared" si="1"/>
        <v/>
      </c>
      <c r="P26" s="529"/>
      <c r="Q26" s="529"/>
      <c r="R26" s="84" t="str">
        <f t="shared" si="2"/>
        <v/>
      </c>
      <c r="S26" s="529"/>
      <c r="T26" s="529"/>
      <c r="U26" s="84" t="str">
        <f t="shared" si="3"/>
        <v/>
      </c>
      <c r="V26" s="529"/>
      <c r="W26" s="529"/>
      <c r="X26" s="84" t="str">
        <f t="shared" si="4"/>
        <v/>
      </c>
      <c r="Y26" s="400" t="str">
        <f t="shared" si="8"/>
        <v/>
      </c>
      <c r="Z26" s="93"/>
      <c r="AA26" s="529"/>
      <c r="AB26" s="529"/>
      <c r="AC26" s="529"/>
      <c r="AD26" s="529"/>
      <c r="AE26" s="529"/>
      <c r="AF26" s="529"/>
      <c r="AG26" s="529"/>
      <c r="AH26" s="529"/>
      <c r="AI26" s="529"/>
      <c r="AJ26" s="529"/>
      <c r="AK26" s="529"/>
      <c r="AL26" s="529"/>
      <c r="AM26" s="400" t="str">
        <f t="shared" si="0"/>
        <v/>
      </c>
      <c r="AN26" s="84"/>
      <c r="AO26" s="529"/>
      <c r="AP26" s="529"/>
      <c r="AQ26" s="529"/>
      <c r="AR26" s="529"/>
      <c r="AS26" s="529"/>
      <c r="AT26" s="84" t="str">
        <f t="shared" si="5"/>
        <v/>
      </c>
      <c r="AU26" s="93"/>
      <c r="AV26" s="400" t="str">
        <f t="shared" si="6"/>
        <v/>
      </c>
      <c r="AW26" s="400"/>
      <c r="AX26" s="390" t="str">
        <f t="shared" si="7"/>
        <v/>
      </c>
      <c r="AY26" s="2">
        <f t="shared" si="9"/>
        <v>0</v>
      </c>
      <c r="AZ26" s="2"/>
      <c r="BA26" s="1089"/>
      <c r="BB26" s="1090"/>
      <c r="BC26" s="1091"/>
    </row>
    <row r="27" spans="1:58" ht="17.100000000000001" customHeight="1" x14ac:dyDescent="0.2">
      <c r="A27" s="198"/>
      <c r="B27" s="533" t="str">
        <f>IF(ENTRADA!AE19="","",ENTRADA!AE19)</f>
        <v/>
      </c>
      <c r="C27" s="938" t="str">
        <f>IF(ENTRADA!AF19="","",ENTRADA!AF19)</f>
        <v/>
      </c>
      <c r="D27" s="938"/>
      <c r="E27" s="938"/>
      <c r="F27" s="938"/>
      <c r="G27" s="938"/>
      <c r="H27" s="938"/>
      <c r="I27" s="536"/>
      <c r="J27" s="536"/>
      <c r="K27" s="536"/>
      <c r="L27" s="85"/>
      <c r="M27" s="536"/>
      <c r="N27" s="536"/>
      <c r="O27" s="87" t="str">
        <f t="shared" si="1"/>
        <v/>
      </c>
      <c r="P27" s="536"/>
      <c r="Q27" s="536"/>
      <c r="R27" s="87" t="str">
        <f t="shared" si="2"/>
        <v/>
      </c>
      <c r="S27" s="536"/>
      <c r="T27" s="536"/>
      <c r="U27" s="87" t="str">
        <f t="shared" si="3"/>
        <v/>
      </c>
      <c r="V27" s="537"/>
      <c r="W27" s="537"/>
      <c r="X27" s="82" t="str">
        <f t="shared" si="4"/>
        <v/>
      </c>
      <c r="Y27" s="401" t="str">
        <f t="shared" si="8"/>
        <v/>
      </c>
      <c r="Z27" s="93"/>
      <c r="AA27" s="536"/>
      <c r="AB27" s="536"/>
      <c r="AC27" s="536"/>
      <c r="AD27" s="536"/>
      <c r="AE27" s="536"/>
      <c r="AF27" s="536"/>
      <c r="AG27" s="536"/>
      <c r="AH27" s="536"/>
      <c r="AI27" s="536"/>
      <c r="AJ27" s="536"/>
      <c r="AK27" s="536"/>
      <c r="AL27" s="536"/>
      <c r="AM27" s="401" t="str">
        <f t="shared" si="0"/>
        <v/>
      </c>
      <c r="AN27" s="84"/>
      <c r="AO27" s="536"/>
      <c r="AP27" s="536"/>
      <c r="AQ27" s="536"/>
      <c r="AR27" s="536"/>
      <c r="AS27" s="536"/>
      <c r="AT27" s="87" t="str">
        <f t="shared" si="5"/>
        <v/>
      </c>
      <c r="AU27" s="95"/>
      <c r="AV27" s="401" t="str">
        <f t="shared" si="6"/>
        <v/>
      </c>
      <c r="AW27" s="400"/>
      <c r="AX27" s="391" t="str">
        <f t="shared" si="7"/>
        <v/>
      </c>
      <c r="AY27" s="2">
        <f t="shared" si="9"/>
        <v>0</v>
      </c>
      <c r="AZ27" s="2"/>
      <c r="BA27" s="1089"/>
      <c r="BB27" s="1090"/>
      <c r="BC27" s="1091"/>
    </row>
    <row r="28" spans="1:58" ht="17.100000000000001" customHeight="1" x14ac:dyDescent="0.2">
      <c r="A28" s="198"/>
      <c r="B28" s="527" t="str">
        <f>IF(ENTRADA!AE20="","",ENTRADA!AE20)</f>
        <v/>
      </c>
      <c r="C28" s="937" t="str">
        <f>IF(ENTRADA!AF20="","",ENTRADA!AF20)</f>
        <v/>
      </c>
      <c r="D28" s="937"/>
      <c r="E28" s="937"/>
      <c r="F28" s="937"/>
      <c r="G28" s="937"/>
      <c r="H28" s="937"/>
      <c r="I28" s="529"/>
      <c r="J28" s="529"/>
      <c r="K28" s="529"/>
      <c r="L28" s="83"/>
      <c r="M28" s="529"/>
      <c r="N28" s="529"/>
      <c r="O28" s="84" t="str">
        <f t="shared" si="1"/>
        <v/>
      </c>
      <c r="P28" s="529"/>
      <c r="Q28" s="529"/>
      <c r="R28" s="84" t="str">
        <f t="shared" si="2"/>
        <v/>
      </c>
      <c r="S28" s="529"/>
      <c r="T28" s="529"/>
      <c r="U28" s="84" t="str">
        <f t="shared" si="3"/>
        <v/>
      </c>
      <c r="V28" s="529"/>
      <c r="W28" s="529"/>
      <c r="X28" s="84" t="str">
        <f t="shared" si="4"/>
        <v/>
      </c>
      <c r="Y28" s="400" t="str">
        <f t="shared" si="8"/>
        <v/>
      </c>
      <c r="Z28" s="93"/>
      <c r="AA28" s="529"/>
      <c r="AB28" s="529"/>
      <c r="AC28" s="529"/>
      <c r="AD28" s="529"/>
      <c r="AE28" s="529"/>
      <c r="AF28" s="529"/>
      <c r="AG28" s="529"/>
      <c r="AH28" s="529"/>
      <c r="AI28" s="529"/>
      <c r="AJ28" s="529"/>
      <c r="AK28" s="529"/>
      <c r="AL28" s="529"/>
      <c r="AM28" s="400" t="str">
        <f t="shared" si="0"/>
        <v/>
      </c>
      <c r="AN28" s="84"/>
      <c r="AO28" s="529"/>
      <c r="AP28" s="529"/>
      <c r="AQ28" s="529"/>
      <c r="AR28" s="529"/>
      <c r="AS28" s="529"/>
      <c r="AT28" s="84" t="str">
        <f t="shared" si="5"/>
        <v/>
      </c>
      <c r="AU28" s="93"/>
      <c r="AV28" s="400" t="str">
        <f t="shared" si="6"/>
        <v/>
      </c>
      <c r="AW28" s="400"/>
      <c r="AX28" s="390" t="str">
        <f t="shared" si="7"/>
        <v/>
      </c>
      <c r="AY28" s="2">
        <f t="shared" si="9"/>
        <v>0</v>
      </c>
      <c r="AZ28" s="2"/>
      <c r="BA28" s="1092"/>
      <c r="BB28" s="1093"/>
      <c r="BC28" s="1094"/>
    </row>
    <row r="29" spans="1:58" ht="17.100000000000001" customHeight="1" x14ac:dyDescent="0.2">
      <c r="A29" s="198"/>
      <c r="B29" s="533" t="str">
        <f>IF(ENTRADA!AE21="","",ENTRADA!AE21)</f>
        <v/>
      </c>
      <c r="C29" s="938" t="str">
        <f>IF(ENTRADA!AF21="","",ENTRADA!AF21)</f>
        <v/>
      </c>
      <c r="D29" s="938"/>
      <c r="E29" s="938"/>
      <c r="F29" s="938"/>
      <c r="G29" s="938"/>
      <c r="H29" s="938"/>
      <c r="I29" s="536"/>
      <c r="J29" s="536"/>
      <c r="K29" s="536"/>
      <c r="L29" s="85"/>
      <c r="M29" s="536"/>
      <c r="N29" s="536"/>
      <c r="O29" s="87" t="str">
        <f t="shared" si="1"/>
        <v/>
      </c>
      <c r="P29" s="536"/>
      <c r="Q29" s="536"/>
      <c r="R29" s="87" t="str">
        <f t="shared" si="2"/>
        <v/>
      </c>
      <c r="S29" s="536"/>
      <c r="T29" s="536"/>
      <c r="U29" s="87" t="str">
        <f t="shared" si="3"/>
        <v/>
      </c>
      <c r="V29" s="536"/>
      <c r="W29" s="536"/>
      <c r="X29" s="87" t="str">
        <f t="shared" si="4"/>
        <v/>
      </c>
      <c r="Y29" s="401" t="str">
        <f t="shared" si="8"/>
        <v/>
      </c>
      <c r="Z29" s="93"/>
      <c r="AA29" s="536"/>
      <c r="AB29" s="536"/>
      <c r="AC29" s="536"/>
      <c r="AD29" s="536"/>
      <c r="AE29" s="536"/>
      <c r="AF29" s="536"/>
      <c r="AG29" s="536"/>
      <c r="AH29" s="536"/>
      <c r="AI29" s="536"/>
      <c r="AJ29" s="536"/>
      <c r="AK29" s="536"/>
      <c r="AL29" s="536"/>
      <c r="AM29" s="401" t="str">
        <f t="shared" si="0"/>
        <v/>
      </c>
      <c r="AN29" s="84"/>
      <c r="AO29" s="536"/>
      <c r="AP29" s="536"/>
      <c r="AQ29" s="536"/>
      <c r="AR29" s="536"/>
      <c r="AS29" s="536"/>
      <c r="AT29" s="87" t="str">
        <f t="shared" si="5"/>
        <v/>
      </c>
      <c r="AU29" s="95"/>
      <c r="AV29" s="401" t="str">
        <f t="shared" si="6"/>
        <v/>
      </c>
      <c r="AW29" s="400"/>
      <c r="AX29" s="391" t="str">
        <f t="shared" si="7"/>
        <v/>
      </c>
      <c r="AY29" s="2">
        <f t="shared" si="9"/>
        <v>0</v>
      </c>
      <c r="AZ29" s="2"/>
      <c r="BA29" s="1095" t="s">
        <v>253</v>
      </c>
      <c r="BB29" s="1096"/>
      <c r="BC29" s="1097"/>
    </row>
    <row r="30" spans="1:58" ht="17.100000000000001" customHeight="1" x14ac:dyDescent="0.2">
      <c r="A30" s="198"/>
      <c r="B30" s="527" t="str">
        <f>IF(ENTRADA!AE22="","",ENTRADA!AE22)</f>
        <v/>
      </c>
      <c r="C30" s="937" t="str">
        <f>IF(ENTRADA!AF22="","",ENTRADA!AF22)</f>
        <v/>
      </c>
      <c r="D30" s="937"/>
      <c r="E30" s="937"/>
      <c r="F30" s="937"/>
      <c r="G30" s="937"/>
      <c r="H30" s="937"/>
      <c r="I30" s="529"/>
      <c r="J30" s="529"/>
      <c r="K30" s="529"/>
      <c r="L30" s="83"/>
      <c r="M30" s="529"/>
      <c r="N30" s="529"/>
      <c r="O30" s="84" t="str">
        <f t="shared" si="1"/>
        <v/>
      </c>
      <c r="P30" s="529"/>
      <c r="Q30" s="529"/>
      <c r="R30" s="84" t="str">
        <f t="shared" si="2"/>
        <v/>
      </c>
      <c r="S30" s="529"/>
      <c r="T30" s="529"/>
      <c r="U30" s="84" t="str">
        <f t="shared" si="3"/>
        <v/>
      </c>
      <c r="V30" s="529"/>
      <c r="W30" s="529"/>
      <c r="X30" s="84" t="str">
        <f t="shared" si="4"/>
        <v/>
      </c>
      <c r="Y30" s="400" t="str">
        <f t="shared" si="8"/>
        <v/>
      </c>
      <c r="Z30" s="93"/>
      <c r="AA30" s="529"/>
      <c r="AB30" s="529"/>
      <c r="AC30" s="529"/>
      <c r="AD30" s="529"/>
      <c r="AE30" s="529"/>
      <c r="AF30" s="529"/>
      <c r="AG30" s="529"/>
      <c r="AH30" s="529"/>
      <c r="AI30" s="529"/>
      <c r="AJ30" s="529"/>
      <c r="AK30" s="529"/>
      <c r="AL30" s="529"/>
      <c r="AM30" s="400" t="str">
        <f t="shared" si="0"/>
        <v/>
      </c>
      <c r="AN30" s="84"/>
      <c r="AO30" s="529"/>
      <c r="AP30" s="529"/>
      <c r="AQ30" s="529"/>
      <c r="AR30" s="529"/>
      <c r="AS30" s="529"/>
      <c r="AT30" s="84" t="str">
        <f t="shared" si="5"/>
        <v/>
      </c>
      <c r="AU30" s="93"/>
      <c r="AV30" s="400" t="str">
        <f t="shared" si="6"/>
        <v/>
      </c>
      <c r="AW30" s="400"/>
      <c r="AX30" s="390" t="str">
        <f t="shared" si="7"/>
        <v/>
      </c>
      <c r="AY30" s="2">
        <f t="shared" si="9"/>
        <v>0</v>
      </c>
      <c r="AZ30" s="2"/>
      <c r="BA30" s="1061" t="s">
        <v>254</v>
      </c>
      <c r="BB30" s="1062"/>
      <c r="BC30" s="1063"/>
    </row>
    <row r="31" spans="1:58" ht="17.100000000000001" customHeight="1" x14ac:dyDescent="0.2">
      <c r="A31" s="198"/>
      <c r="B31" s="533" t="str">
        <f>IF(ENTRADA!AE23="","",ENTRADA!AE23)</f>
        <v/>
      </c>
      <c r="C31" s="938" t="str">
        <f>IF(ENTRADA!AF23="","",ENTRADA!AF23)</f>
        <v/>
      </c>
      <c r="D31" s="938"/>
      <c r="E31" s="938"/>
      <c r="F31" s="938"/>
      <c r="G31" s="938"/>
      <c r="H31" s="938"/>
      <c r="I31" s="536"/>
      <c r="J31" s="536"/>
      <c r="K31" s="536"/>
      <c r="L31" s="85"/>
      <c r="M31" s="536"/>
      <c r="N31" s="536"/>
      <c r="O31" s="87" t="str">
        <f t="shared" si="1"/>
        <v/>
      </c>
      <c r="P31" s="536"/>
      <c r="Q31" s="536"/>
      <c r="R31" s="87" t="str">
        <f t="shared" si="2"/>
        <v/>
      </c>
      <c r="S31" s="536"/>
      <c r="T31" s="536"/>
      <c r="U31" s="87" t="str">
        <f t="shared" si="3"/>
        <v/>
      </c>
      <c r="V31" s="536"/>
      <c r="W31" s="536"/>
      <c r="X31" s="87" t="str">
        <f t="shared" si="4"/>
        <v/>
      </c>
      <c r="Y31" s="401" t="str">
        <f t="shared" si="8"/>
        <v/>
      </c>
      <c r="Z31" s="93"/>
      <c r="AA31" s="536"/>
      <c r="AB31" s="536"/>
      <c r="AC31" s="536"/>
      <c r="AD31" s="536"/>
      <c r="AE31" s="536"/>
      <c r="AF31" s="536"/>
      <c r="AG31" s="536"/>
      <c r="AH31" s="536"/>
      <c r="AI31" s="536"/>
      <c r="AJ31" s="536"/>
      <c r="AK31" s="536"/>
      <c r="AL31" s="536"/>
      <c r="AM31" s="401" t="str">
        <f t="shared" si="0"/>
        <v/>
      </c>
      <c r="AN31" s="84"/>
      <c r="AO31" s="536"/>
      <c r="AP31" s="536"/>
      <c r="AQ31" s="536"/>
      <c r="AR31" s="536"/>
      <c r="AS31" s="536"/>
      <c r="AT31" s="87" t="str">
        <f t="shared" si="5"/>
        <v/>
      </c>
      <c r="AU31" s="95"/>
      <c r="AV31" s="401" t="str">
        <f t="shared" si="6"/>
        <v/>
      </c>
      <c r="AW31" s="400"/>
      <c r="AX31" s="391" t="str">
        <f t="shared" si="7"/>
        <v/>
      </c>
      <c r="AY31" s="2">
        <f t="shared" si="9"/>
        <v>0</v>
      </c>
      <c r="AZ31" s="2"/>
      <c r="BA31" s="1092"/>
      <c r="BB31" s="1093"/>
      <c r="BC31" s="1094"/>
    </row>
    <row r="32" spans="1:58" ht="17.100000000000001" customHeight="1" x14ac:dyDescent="0.2">
      <c r="A32" s="198"/>
      <c r="B32" s="527" t="str">
        <f>IF(ENTRADA!AE24="","",ENTRADA!AE24)</f>
        <v/>
      </c>
      <c r="C32" s="937" t="str">
        <f>IF(ENTRADA!AF24="","",ENTRADA!AF24)</f>
        <v/>
      </c>
      <c r="D32" s="937"/>
      <c r="E32" s="937"/>
      <c r="F32" s="937"/>
      <c r="G32" s="937"/>
      <c r="H32" s="937"/>
      <c r="I32" s="529"/>
      <c r="J32" s="529"/>
      <c r="K32" s="529"/>
      <c r="L32" s="83"/>
      <c r="M32" s="529"/>
      <c r="N32" s="529"/>
      <c r="O32" s="84" t="str">
        <f t="shared" si="1"/>
        <v/>
      </c>
      <c r="P32" s="529"/>
      <c r="Q32" s="529"/>
      <c r="R32" s="84" t="str">
        <f t="shared" si="2"/>
        <v/>
      </c>
      <c r="S32" s="529"/>
      <c r="T32" s="529"/>
      <c r="U32" s="84" t="str">
        <f t="shared" si="3"/>
        <v/>
      </c>
      <c r="V32" s="529"/>
      <c r="W32" s="529"/>
      <c r="X32" s="84" t="str">
        <f t="shared" si="4"/>
        <v/>
      </c>
      <c r="Y32" s="400" t="str">
        <f t="shared" si="8"/>
        <v/>
      </c>
      <c r="Z32" s="93"/>
      <c r="AA32" s="529"/>
      <c r="AB32" s="529"/>
      <c r="AC32" s="529"/>
      <c r="AD32" s="529"/>
      <c r="AE32" s="529"/>
      <c r="AF32" s="529"/>
      <c r="AG32" s="529"/>
      <c r="AH32" s="529"/>
      <c r="AI32" s="529"/>
      <c r="AJ32" s="529"/>
      <c r="AK32" s="529"/>
      <c r="AL32" s="529"/>
      <c r="AM32" s="400" t="str">
        <f t="shared" si="0"/>
        <v/>
      </c>
      <c r="AN32" s="84"/>
      <c r="AO32" s="529"/>
      <c r="AP32" s="529"/>
      <c r="AQ32" s="529"/>
      <c r="AR32" s="529"/>
      <c r="AS32" s="529"/>
      <c r="AT32" s="84" t="str">
        <f t="shared" si="5"/>
        <v/>
      </c>
      <c r="AU32" s="93"/>
      <c r="AV32" s="400" t="str">
        <f t="shared" si="6"/>
        <v/>
      </c>
      <c r="AW32" s="400"/>
      <c r="AX32" s="390" t="str">
        <f t="shared" si="7"/>
        <v/>
      </c>
      <c r="AY32" s="2">
        <f t="shared" si="9"/>
        <v>0</v>
      </c>
      <c r="AZ32" s="2"/>
      <c r="BA32" s="1058" t="s">
        <v>255</v>
      </c>
      <c r="BB32" s="1059"/>
      <c r="BC32" s="1060"/>
    </row>
    <row r="33" spans="1:55" ht="17.100000000000001" customHeight="1" x14ac:dyDescent="0.2">
      <c r="A33" s="198"/>
      <c r="B33" s="533" t="str">
        <f>IF(ENTRADA!AE25="","",ENTRADA!AE25)</f>
        <v/>
      </c>
      <c r="C33" s="938" t="str">
        <f>IF(ENTRADA!AF25="","",ENTRADA!AF25)</f>
        <v/>
      </c>
      <c r="D33" s="938"/>
      <c r="E33" s="938"/>
      <c r="F33" s="938"/>
      <c r="G33" s="938"/>
      <c r="H33" s="938"/>
      <c r="I33" s="536"/>
      <c r="J33" s="536"/>
      <c r="K33" s="536"/>
      <c r="L33" s="85"/>
      <c r="M33" s="536"/>
      <c r="N33" s="536"/>
      <c r="O33" s="87" t="str">
        <f t="shared" si="1"/>
        <v/>
      </c>
      <c r="P33" s="536"/>
      <c r="Q33" s="536"/>
      <c r="R33" s="87" t="str">
        <f t="shared" si="2"/>
        <v/>
      </c>
      <c r="S33" s="536"/>
      <c r="T33" s="536"/>
      <c r="U33" s="87" t="str">
        <f t="shared" si="3"/>
        <v/>
      </c>
      <c r="V33" s="536"/>
      <c r="W33" s="536"/>
      <c r="X33" s="87" t="str">
        <f t="shared" si="4"/>
        <v/>
      </c>
      <c r="Y33" s="401" t="str">
        <f t="shared" si="8"/>
        <v/>
      </c>
      <c r="Z33" s="84"/>
      <c r="AA33" s="536"/>
      <c r="AB33" s="536"/>
      <c r="AC33" s="536"/>
      <c r="AD33" s="536"/>
      <c r="AE33" s="536"/>
      <c r="AF33" s="536"/>
      <c r="AG33" s="536"/>
      <c r="AH33" s="536"/>
      <c r="AI33" s="536"/>
      <c r="AJ33" s="536"/>
      <c r="AK33" s="536"/>
      <c r="AL33" s="536"/>
      <c r="AM33" s="401" t="str">
        <f t="shared" si="0"/>
        <v/>
      </c>
      <c r="AN33" s="84"/>
      <c r="AO33" s="536"/>
      <c r="AP33" s="536"/>
      <c r="AQ33" s="536"/>
      <c r="AR33" s="536"/>
      <c r="AS33" s="536"/>
      <c r="AT33" s="87" t="str">
        <f t="shared" si="5"/>
        <v/>
      </c>
      <c r="AU33" s="95"/>
      <c r="AV33" s="401" t="str">
        <f t="shared" si="6"/>
        <v/>
      </c>
      <c r="AW33" s="400"/>
      <c r="AX33" s="391" t="str">
        <f t="shared" si="7"/>
        <v/>
      </c>
      <c r="AY33" s="2">
        <f t="shared" si="9"/>
        <v>0</v>
      </c>
      <c r="AZ33" s="2"/>
      <c r="BA33" s="1058" t="s">
        <v>256</v>
      </c>
      <c r="BB33" s="1059"/>
      <c r="BC33" s="1060"/>
    </row>
    <row r="34" spans="1:55" ht="17.100000000000001" customHeight="1" x14ac:dyDescent="0.2">
      <c r="A34" s="198"/>
      <c r="B34" s="527" t="str">
        <f>IF(ENTRADA!AE26="","",ENTRADA!AE26)</f>
        <v/>
      </c>
      <c r="C34" s="937" t="str">
        <f>IF(ENTRADA!AF26="","",ENTRADA!AF26)</f>
        <v/>
      </c>
      <c r="D34" s="937"/>
      <c r="E34" s="937"/>
      <c r="F34" s="937"/>
      <c r="G34" s="937"/>
      <c r="H34" s="937"/>
      <c r="I34" s="529"/>
      <c r="J34" s="529"/>
      <c r="K34" s="529"/>
      <c r="L34" s="83"/>
      <c r="M34" s="529"/>
      <c r="N34" s="529"/>
      <c r="O34" s="84" t="str">
        <f t="shared" si="1"/>
        <v/>
      </c>
      <c r="P34" s="529"/>
      <c r="Q34" s="529"/>
      <c r="R34" s="84" t="str">
        <f t="shared" si="2"/>
        <v/>
      </c>
      <c r="S34" s="529"/>
      <c r="T34" s="529"/>
      <c r="U34" s="84" t="str">
        <f t="shared" si="3"/>
        <v/>
      </c>
      <c r="V34" s="529"/>
      <c r="W34" s="529"/>
      <c r="X34" s="84" t="str">
        <f t="shared" si="4"/>
        <v/>
      </c>
      <c r="Y34" s="400" t="str">
        <f t="shared" si="8"/>
        <v/>
      </c>
      <c r="Z34" s="84"/>
      <c r="AA34" s="529"/>
      <c r="AB34" s="529"/>
      <c r="AC34" s="529"/>
      <c r="AD34" s="529"/>
      <c r="AE34" s="529"/>
      <c r="AF34" s="529"/>
      <c r="AG34" s="529"/>
      <c r="AH34" s="529"/>
      <c r="AI34" s="529"/>
      <c r="AJ34" s="529"/>
      <c r="AK34" s="529"/>
      <c r="AL34" s="529"/>
      <c r="AM34" s="400" t="str">
        <f t="shared" si="0"/>
        <v/>
      </c>
      <c r="AN34" s="84"/>
      <c r="AO34" s="529"/>
      <c r="AP34" s="529"/>
      <c r="AQ34" s="529"/>
      <c r="AR34" s="529"/>
      <c r="AS34" s="529"/>
      <c r="AT34" s="84" t="str">
        <f t="shared" si="5"/>
        <v/>
      </c>
      <c r="AU34" s="93"/>
      <c r="AV34" s="400" t="str">
        <f t="shared" si="6"/>
        <v/>
      </c>
      <c r="AW34" s="400"/>
      <c r="AX34" s="390" t="str">
        <f t="shared" si="7"/>
        <v/>
      </c>
      <c r="AY34" s="2">
        <f t="shared" si="9"/>
        <v>0</v>
      </c>
      <c r="AZ34" s="2"/>
      <c r="BA34" s="1061" t="s">
        <v>257</v>
      </c>
      <c r="BB34" s="1062"/>
      <c r="BC34" s="1063"/>
    </row>
    <row r="35" spans="1:55" ht="17.100000000000001" customHeight="1" x14ac:dyDescent="0.2">
      <c r="A35" s="198"/>
      <c r="B35" s="533" t="str">
        <f>IF(ENTRADA!AE27="","",ENTRADA!AE27)</f>
        <v/>
      </c>
      <c r="C35" s="938" t="str">
        <f>IF(ENTRADA!AF27="","",ENTRADA!AF27)</f>
        <v/>
      </c>
      <c r="D35" s="938"/>
      <c r="E35" s="938"/>
      <c r="F35" s="938"/>
      <c r="G35" s="938"/>
      <c r="H35" s="938"/>
      <c r="I35" s="536"/>
      <c r="J35" s="536"/>
      <c r="K35" s="536"/>
      <c r="L35" s="85"/>
      <c r="M35" s="536"/>
      <c r="N35" s="536"/>
      <c r="O35" s="87" t="str">
        <f t="shared" si="1"/>
        <v/>
      </c>
      <c r="P35" s="536"/>
      <c r="Q35" s="536"/>
      <c r="R35" s="87" t="str">
        <f t="shared" si="2"/>
        <v/>
      </c>
      <c r="S35" s="536"/>
      <c r="T35" s="536"/>
      <c r="U35" s="87" t="str">
        <f t="shared" si="3"/>
        <v/>
      </c>
      <c r="V35" s="536"/>
      <c r="W35" s="536"/>
      <c r="X35" s="87" t="str">
        <f t="shared" si="4"/>
        <v/>
      </c>
      <c r="Y35" s="401" t="str">
        <f t="shared" si="8"/>
        <v/>
      </c>
      <c r="Z35" s="84"/>
      <c r="AA35" s="536"/>
      <c r="AB35" s="536"/>
      <c r="AC35" s="536"/>
      <c r="AD35" s="536"/>
      <c r="AE35" s="536"/>
      <c r="AF35" s="536"/>
      <c r="AG35" s="536"/>
      <c r="AH35" s="536"/>
      <c r="AI35" s="536"/>
      <c r="AJ35" s="536"/>
      <c r="AK35" s="536"/>
      <c r="AL35" s="536"/>
      <c r="AM35" s="401" t="str">
        <f t="shared" si="0"/>
        <v/>
      </c>
      <c r="AN35" s="84"/>
      <c r="AO35" s="536"/>
      <c r="AP35" s="536"/>
      <c r="AQ35" s="536"/>
      <c r="AR35" s="536"/>
      <c r="AS35" s="536"/>
      <c r="AT35" s="87" t="str">
        <f t="shared" si="5"/>
        <v/>
      </c>
      <c r="AU35" s="95"/>
      <c r="AV35" s="401" t="str">
        <f t="shared" si="6"/>
        <v/>
      </c>
      <c r="AW35" s="400"/>
      <c r="AX35" s="391" t="str">
        <f t="shared" si="7"/>
        <v/>
      </c>
      <c r="AY35" s="2">
        <f t="shared" si="9"/>
        <v>0</v>
      </c>
      <c r="AZ35" s="2"/>
      <c r="BA35" s="1064"/>
      <c r="BB35" s="1065"/>
      <c r="BC35" s="1066"/>
    </row>
    <row r="36" spans="1:55" ht="17.100000000000001" customHeight="1" x14ac:dyDescent="0.2">
      <c r="A36" s="198"/>
      <c r="B36" s="527" t="str">
        <f>IF(ENTRADA!AE28="","",ENTRADA!AE28)</f>
        <v/>
      </c>
      <c r="C36" s="937" t="str">
        <f>IF(ENTRADA!AF28="","",ENTRADA!AF28)</f>
        <v/>
      </c>
      <c r="D36" s="937"/>
      <c r="E36" s="937"/>
      <c r="F36" s="937"/>
      <c r="G36" s="937"/>
      <c r="H36" s="937"/>
      <c r="I36" s="529"/>
      <c r="J36" s="529"/>
      <c r="K36" s="529"/>
      <c r="L36" s="83"/>
      <c r="M36" s="529"/>
      <c r="N36" s="529"/>
      <c r="O36" s="84" t="str">
        <f t="shared" si="1"/>
        <v/>
      </c>
      <c r="P36" s="529"/>
      <c r="Q36" s="529"/>
      <c r="R36" s="84" t="str">
        <f t="shared" si="2"/>
        <v/>
      </c>
      <c r="S36" s="529"/>
      <c r="T36" s="529"/>
      <c r="U36" s="84" t="str">
        <f t="shared" si="3"/>
        <v/>
      </c>
      <c r="V36" s="529"/>
      <c r="W36" s="529"/>
      <c r="X36" s="84" t="str">
        <f t="shared" si="4"/>
        <v/>
      </c>
      <c r="Y36" s="400" t="str">
        <f t="shared" si="8"/>
        <v/>
      </c>
      <c r="Z36" s="84"/>
      <c r="AA36" s="529"/>
      <c r="AB36" s="529"/>
      <c r="AC36" s="529"/>
      <c r="AD36" s="529"/>
      <c r="AE36" s="529"/>
      <c r="AF36" s="529"/>
      <c r="AG36" s="529"/>
      <c r="AH36" s="529"/>
      <c r="AI36" s="529"/>
      <c r="AJ36" s="529"/>
      <c r="AK36" s="529"/>
      <c r="AL36" s="529"/>
      <c r="AM36" s="400" t="str">
        <f t="shared" si="0"/>
        <v/>
      </c>
      <c r="AN36" s="84"/>
      <c r="AO36" s="529"/>
      <c r="AP36" s="529"/>
      <c r="AQ36" s="529"/>
      <c r="AR36" s="529"/>
      <c r="AS36" s="529"/>
      <c r="AT36" s="84" t="str">
        <f t="shared" si="5"/>
        <v/>
      </c>
      <c r="AU36" s="93"/>
      <c r="AV36" s="400" t="str">
        <f t="shared" si="6"/>
        <v/>
      </c>
      <c r="AW36" s="400"/>
      <c r="AX36" s="390" t="str">
        <f t="shared" si="7"/>
        <v/>
      </c>
      <c r="AY36" s="2">
        <f t="shared" si="9"/>
        <v>0</v>
      </c>
      <c r="AZ36" s="2"/>
      <c r="BA36" s="582"/>
      <c r="BB36" s="582"/>
      <c r="BC36" s="582"/>
    </row>
    <row r="37" spans="1:55" ht="17.100000000000001" customHeight="1" x14ac:dyDescent="0.2">
      <c r="A37" s="198"/>
      <c r="B37" s="533" t="str">
        <f>IF(ENTRADA!AE29="","",ENTRADA!AE29)</f>
        <v/>
      </c>
      <c r="C37" s="938" t="str">
        <f>IF(ENTRADA!AF29="","",ENTRADA!AF29)</f>
        <v/>
      </c>
      <c r="D37" s="938"/>
      <c r="E37" s="938"/>
      <c r="F37" s="938"/>
      <c r="G37" s="938"/>
      <c r="H37" s="938"/>
      <c r="I37" s="536"/>
      <c r="J37" s="536"/>
      <c r="K37" s="536"/>
      <c r="L37" s="85"/>
      <c r="M37" s="536"/>
      <c r="N37" s="536"/>
      <c r="O37" s="87" t="str">
        <f t="shared" si="1"/>
        <v/>
      </c>
      <c r="P37" s="536"/>
      <c r="Q37" s="536"/>
      <c r="R37" s="87" t="str">
        <f t="shared" si="2"/>
        <v/>
      </c>
      <c r="S37" s="536"/>
      <c r="T37" s="536"/>
      <c r="U37" s="87" t="str">
        <f t="shared" si="3"/>
        <v/>
      </c>
      <c r="V37" s="536"/>
      <c r="W37" s="536"/>
      <c r="X37" s="87" t="str">
        <f t="shared" si="4"/>
        <v/>
      </c>
      <c r="Y37" s="401" t="str">
        <f t="shared" si="8"/>
        <v/>
      </c>
      <c r="Z37" s="84"/>
      <c r="AA37" s="536"/>
      <c r="AB37" s="536"/>
      <c r="AC37" s="536"/>
      <c r="AD37" s="536"/>
      <c r="AE37" s="536"/>
      <c r="AF37" s="536"/>
      <c r="AG37" s="536"/>
      <c r="AH37" s="536"/>
      <c r="AI37" s="536"/>
      <c r="AJ37" s="536"/>
      <c r="AK37" s="536"/>
      <c r="AL37" s="536"/>
      <c r="AM37" s="401" t="str">
        <f t="shared" si="0"/>
        <v/>
      </c>
      <c r="AN37" s="84"/>
      <c r="AO37" s="536"/>
      <c r="AP37" s="536"/>
      <c r="AQ37" s="536"/>
      <c r="AR37" s="536"/>
      <c r="AS37" s="536"/>
      <c r="AT37" s="87" t="str">
        <f t="shared" si="5"/>
        <v/>
      </c>
      <c r="AU37" s="95"/>
      <c r="AV37" s="401" t="str">
        <f t="shared" si="6"/>
        <v/>
      </c>
      <c r="AW37" s="400"/>
      <c r="AX37" s="391" t="str">
        <f t="shared" si="7"/>
        <v/>
      </c>
      <c r="AY37" s="2">
        <f t="shared" si="9"/>
        <v>0</v>
      </c>
      <c r="AZ37" s="2"/>
      <c r="BA37" s="1067" t="s">
        <v>248</v>
      </c>
      <c r="BB37" s="1068"/>
      <c r="BC37" s="1069"/>
    </row>
    <row r="38" spans="1:55" ht="17.100000000000001" customHeight="1" x14ac:dyDescent="0.2">
      <c r="A38" s="198"/>
      <c r="B38" s="527" t="str">
        <f>IF(ENTRADA!AE30="","",ENTRADA!AE30)</f>
        <v/>
      </c>
      <c r="C38" s="937" t="str">
        <f>IF(ENTRADA!AF30="","",ENTRADA!AF30)</f>
        <v/>
      </c>
      <c r="D38" s="937"/>
      <c r="E38" s="937"/>
      <c r="F38" s="937"/>
      <c r="G38" s="937"/>
      <c r="H38" s="937"/>
      <c r="I38" s="529"/>
      <c r="J38" s="529"/>
      <c r="K38" s="529"/>
      <c r="L38" s="83"/>
      <c r="M38" s="529"/>
      <c r="N38" s="529"/>
      <c r="O38" s="84" t="str">
        <f t="shared" si="1"/>
        <v/>
      </c>
      <c r="P38" s="529"/>
      <c r="Q38" s="529"/>
      <c r="R38" s="84" t="str">
        <f t="shared" si="2"/>
        <v/>
      </c>
      <c r="S38" s="529"/>
      <c r="T38" s="529"/>
      <c r="U38" s="84" t="str">
        <f t="shared" si="3"/>
        <v/>
      </c>
      <c r="V38" s="529"/>
      <c r="W38" s="529"/>
      <c r="X38" s="84" t="str">
        <f t="shared" si="4"/>
        <v/>
      </c>
      <c r="Y38" s="400" t="str">
        <f t="shared" si="8"/>
        <v/>
      </c>
      <c r="Z38" s="84"/>
      <c r="AA38" s="529"/>
      <c r="AB38" s="529"/>
      <c r="AC38" s="529"/>
      <c r="AD38" s="529"/>
      <c r="AE38" s="529"/>
      <c r="AF38" s="529"/>
      <c r="AG38" s="529"/>
      <c r="AH38" s="529"/>
      <c r="AI38" s="529"/>
      <c r="AJ38" s="529"/>
      <c r="AK38" s="529"/>
      <c r="AL38" s="529"/>
      <c r="AM38" s="400" t="str">
        <f t="shared" si="0"/>
        <v/>
      </c>
      <c r="AN38" s="84"/>
      <c r="AO38" s="529"/>
      <c r="AP38" s="529"/>
      <c r="AQ38" s="529"/>
      <c r="AR38" s="529"/>
      <c r="AS38" s="529"/>
      <c r="AT38" s="84" t="str">
        <f t="shared" si="5"/>
        <v/>
      </c>
      <c r="AU38" s="93"/>
      <c r="AV38" s="400" t="str">
        <f t="shared" si="6"/>
        <v/>
      </c>
      <c r="AW38" s="400"/>
      <c r="AX38" s="390" t="str">
        <f t="shared" si="7"/>
        <v/>
      </c>
      <c r="AY38" s="2">
        <f t="shared" si="9"/>
        <v>0</v>
      </c>
      <c r="AZ38" s="2"/>
      <c r="BA38" s="1070"/>
      <c r="BB38" s="1071"/>
      <c r="BC38" s="1072"/>
    </row>
    <row r="39" spans="1:55" ht="17.100000000000001" customHeight="1" x14ac:dyDescent="0.25">
      <c r="A39" s="198"/>
      <c r="B39" s="533" t="str">
        <f>IF(ENTRADA!AE31="","",ENTRADA!AE31)</f>
        <v/>
      </c>
      <c r="C39" s="938" t="str">
        <f>IF(ENTRADA!AF31="","",ENTRADA!AF31)</f>
        <v/>
      </c>
      <c r="D39" s="938"/>
      <c r="E39" s="938"/>
      <c r="F39" s="938"/>
      <c r="G39" s="938"/>
      <c r="H39" s="938"/>
      <c r="I39" s="536"/>
      <c r="J39" s="536"/>
      <c r="K39" s="536"/>
      <c r="L39" s="85"/>
      <c r="M39" s="536"/>
      <c r="N39" s="536"/>
      <c r="O39" s="87" t="str">
        <f t="shared" si="1"/>
        <v/>
      </c>
      <c r="P39" s="536"/>
      <c r="Q39" s="536"/>
      <c r="R39" s="87" t="str">
        <f t="shared" si="2"/>
        <v/>
      </c>
      <c r="S39" s="536"/>
      <c r="T39" s="536"/>
      <c r="U39" s="87" t="str">
        <f t="shared" si="3"/>
        <v/>
      </c>
      <c r="V39" s="536"/>
      <c r="W39" s="536"/>
      <c r="X39" s="87" t="str">
        <f t="shared" si="4"/>
        <v/>
      </c>
      <c r="Y39" s="401" t="str">
        <f t="shared" si="8"/>
        <v/>
      </c>
      <c r="Z39" s="84"/>
      <c r="AA39" s="536"/>
      <c r="AB39" s="536"/>
      <c r="AC39" s="536"/>
      <c r="AD39" s="536"/>
      <c r="AE39" s="536"/>
      <c r="AF39" s="536"/>
      <c r="AG39" s="536"/>
      <c r="AH39" s="536"/>
      <c r="AI39" s="536"/>
      <c r="AJ39" s="536"/>
      <c r="AK39" s="536"/>
      <c r="AL39" s="536"/>
      <c r="AM39" s="401" t="str">
        <f t="shared" si="0"/>
        <v/>
      </c>
      <c r="AN39" s="84"/>
      <c r="AO39" s="536"/>
      <c r="AP39" s="536"/>
      <c r="AQ39" s="536"/>
      <c r="AR39" s="536"/>
      <c r="AS39" s="536"/>
      <c r="AT39" s="87" t="str">
        <f t="shared" si="5"/>
        <v/>
      </c>
      <c r="AU39" s="95"/>
      <c r="AV39" s="401" t="str">
        <f t="shared" si="6"/>
        <v/>
      </c>
      <c r="AW39" s="400"/>
      <c r="AX39" s="391" t="str">
        <f t="shared" si="7"/>
        <v/>
      </c>
      <c r="AY39" s="2">
        <f t="shared" si="9"/>
        <v>0</v>
      </c>
      <c r="AZ39" s="2"/>
      <c r="BA39" s="583" t="s">
        <v>258</v>
      </c>
      <c r="BB39" s="584" t="s">
        <v>119</v>
      </c>
      <c r="BC39" s="583" t="s">
        <v>259</v>
      </c>
    </row>
    <row r="40" spans="1:55" ht="17.100000000000001" customHeight="1" x14ac:dyDescent="0.2">
      <c r="A40" s="198"/>
      <c r="B40" s="527" t="str">
        <f>IF(ENTRADA!AE32="","",ENTRADA!AE32)</f>
        <v/>
      </c>
      <c r="C40" s="937" t="str">
        <f>IF(ENTRADA!AF32="","",ENTRADA!AF32)</f>
        <v/>
      </c>
      <c r="D40" s="937"/>
      <c r="E40" s="937"/>
      <c r="F40" s="937"/>
      <c r="G40" s="937"/>
      <c r="H40" s="937"/>
      <c r="I40" s="529"/>
      <c r="J40" s="529"/>
      <c r="K40" s="529"/>
      <c r="L40" s="83"/>
      <c r="M40" s="529"/>
      <c r="N40" s="529"/>
      <c r="O40" s="84" t="str">
        <f t="shared" si="1"/>
        <v/>
      </c>
      <c r="P40" s="529"/>
      <c r="Q40" s="529"/>
      <c r="R40" s="84" t="str">
        <f t="shared" si="2"/>
        <v/>
      </c>
      <c r="S40" s="529"/>
      <c r="T40" s="529"/>
      <c r="U40" s="84" t="str">
        <f t="shared" si="3"/>
        <v/>
      </c>
      <c r="V40" s="529"/>
      <c r="W40" s="529"/>
      <c r="X40" s="84" t="str">
        <f t="shared" si="4"/>
        <v/>
      </c>
      <c r="Y40" s="400" t="str">
        <f t="shared" si="8"/>
        <v/>
      </c>
      <c r="Z40" s="84"/>
      <c r="AA40" s="529"/>
      <c r="AB40" s="529"/>
      <c r="AC40" s="529"/>
      <c r="AD40" s="529"/>
      <c r="AE40" s="529"/>
      <c r="AF40" s="529"/>
      <c r="AG40" s="529"/>
      <c r="AH40" s="529"/>
      <c r="AI40" s="529"/>
      <c r="AJ40" s="529"/>
      <c r="AK40" s="529"/>
      <c r="AL40" s="529"/>
      <c r="AM40" s="400" t="str">
        <f t="shared" si="0"/>
        <v/>
      </c>
      <c r="AN40" s="84"/>
      <c r="AO40" s="529"/>
      <c r="AP40" s="529"/>
      <c r="AQ40" s="529"/>
      <c r="AR40" s="529"/>
      <c r="AS40" s="529"/>
      <c r="AT40" s="84" t="str">
        <f t="shared" si="5"/>
        <v/>
      </c>
      <c r="AU40" s="93"/>
      <c r="AV40" s="400" t="str">
        <f t="shared" si="6"/>
        <v/>
      </c>
      <c r="AW40" s="400"/>
      <c r="AX40" s="390" t="str">
        <f t="shared" si="7"/>
        <v/>
      </c>
      <c r="AY40" s="2">
        <f t="shared" si="9"/>
        <v>0</v>
      </c>
      <c r="AZ40" s="2"/>
      <c r="BA40" s="585">
        <v>3</v>
      </c>
      <c r="BB40" s="585" t="s">
        <v>260</v>
      </c>
      <c r="BC40" s="585">
        <v>10</v>
      </c>
    </row>
    <row r="41" spans="1:55" ht="17.100000000000001" customHeight="1" x14ac:dyDescent="0.2">
      <c r="A41" s="198"/>
      <c r="B41" s="541" t="str">
        <f>IF(ENTRADA!AE33="","",ENTRADA!AE33)</f>
        <v/>
      </c>
      <c r="C41" s="942" t="str">
        <f>IF(ENTRADA!AF33="","",ENTRADA!AF33)</f>
        <v/>
      </c>
      <c r="D41" s="942"/>
      <c r="E41" s="942"/>
      <c r="F41" s="942"/>
      <c r="G41" s="942"/>
      <c r="H41" s="942"/>
      <c r="I41" s="539"/>
      <c r="J41" s="539"/>
      <c r="K41" s="539"/>
      <c r="L41" s="285"/>
      <c r="M41" s="539"/>
      <c r="N41" s="539"/>
      <c r="O41" s="88" t="str">
        <f>IF(COUNTBLANK(M41:N41)=2,"",SUM(M41:N41))</f>
        <v/>
      </c>
      <c r="P41" s="539"/>
      <c r="Q41" s="539"/>
      <c r="R41" s="88" t="str">
        <f t="shared" si="2"/>
        <v/>
      </c>
      <c r="S41" s="539"/>
      <c r="T41" s="539"/>
      <c r="U41" s="88" t="str">
        <f t="shared" si="3"/>
        <v/>
      </c>
      <c r="V41" s="539"/>
      <c r="W41" s="539"/>
      <c r="X41" s="88" t="str">
        <f t="shared" si="4"/>
        <v/>
      </c>
      <c r="Y41" s="402" t="str">
        <f t="shared" si="8"/>
        <v/>
      </c>
      <c r="Z41" s="84"/>
      <c r="AA41" s="539"/>
      <c r="AB41" s="539"/>
      <c r="AC41" s="539"/>
      <c r="AD41" s="539"/>
      <c r="AE41" s="539"/>
      <c r="AF41" s="539"/>
      <c r="AG41" s="539"/>
      <c r="AH41" s="539"/>
      <c r="AI41" s="539"/>
      <c r="AJ41" s="539"/>
      <c r="AK41" s="539"/>
      <c r="AL41" s="539"/>
      <c r="AM41" s="402" t="str">
        <f>IF(COUNTBLANK(AA41:AL41)=AN$8,"",SUM(AA41:AL41))</f>
        <v/>
      </c>
      <c r="AN41" s="84"/>
      <c r="AO41" s="539"/>
      <c r="AP41" s="539"/>
      <c r="AQ41" s="539"/>
      <c r="AR41" s="539"/>
      <c r="AS41" s="539"/>
      <c r="AT41" s="88" t="str">
        <f t="shared" si="5"/>
        <v/>
      </c>
      <c r="AU41" s="457"/>
      <c r="AV41" s="402" t="str">
        <f t="shared" si="6"/>
        <v/>
      </c>
      <c r="AW41" s="400"/>
      <c r="AX41" s="392" t="str">
        <f t="shared" si="7"/>
        <v/>
      </c>
      <c r="AY41" s="2">
        <f t="shared" si="9"/>
        <v>0</v>
      </c>
      <c r="AZ41" s="2"/>
      <c r="BA41" s="585">
        <v>2</v>
      </c>
      <c r="BB41" s="585" t="s">
        <v>261</v>
      </c>
      <c r="BC41" s="585">
        <v>6</v>
      </c>
    </row>
    <row r="42" spans="1:55" ht="17.100000000000001" customHeight="1" x14ac:dyDescent="0.2">
      <c r="A42" s="198"/>
      <c r="B42" s="527" t="str">
        <f>IF(ENTRADA!AE34="","",ENTRADA!AE34)</f>
        <v/>
      </c>
      <c r="C42" s="937" t="str">
        <f>IF(ENTRADA!AF34="","",ENTRADA!AF34)</f>
        <v/>
      </c>
      <c r="D42" s="937"/>
      <c r="E42" s="937"/>
      <c r="F42" s="937"/>
      <c r="G42" s="937"/>
      <c r="H42" s="937"/>
      <c r="I42" s="529"/>
      <c r="J42" s="529"/>
      <c r="K42" s="529"/>
      <c r="L42" s="83"/>
      <c r="M42" s="529"/>
      <c r="N42" s="529"/>
      <c r="O42" s="84" t="str">
        <f>IF(COUNTBLANK(M42:N42)=2,"",SUM(M42:N42))</f>
        <v/>
      </c>
      <c r="P42" s="529"/>
      <c r="Q42" s="529"/>
      <c r="R42" s="84" t="str">
        <f t="shared" si="2"/>
        <v/>
      </c>
      <c r="S42" s="529"/>
      <c r="T42" s="529"/>
      <c r="U42" s="84" t="str">
        <f t="shared" si="3"/>
        <v/>
      </c>
      <c r="V42" s="529"/>
      <c r="W42" s="529"/>
      <c r="X42" s="84" t="str">
        <f t="shared" si="4"/>
        <v/>
      </c>
      <c r="Y42" s="400" t="str">
        <f t="shared" si="8"/>
        <v/>
      </c>
      <c r="Z42" s="84"/>
      <c r="AA42" s="529"/>
      <c r="AB42" s="529"/>
      <c r="AC42" s="529"/>
      <c r="AD42" s="529"/>
      <c r="AE42" s="529"/>
      <c r="AF42" s="529"/>
      <c r="AG42" s="529"/>
      <c r="AH42" s="529"/>
      <c r="AI42" s="529"/>
      <c r="AJ42" s="529"/>
      <c r="AK42" s="529"/>
      <c r="AL42" s="529"/>
      <c r="AM42" s="400" t="str">
        <f>IF(COUNTBLANK(AA42:AL42)=AN$8,"",SUM(AA42:AL42))</f>
        <v/>
      </c>
      <c r="AN42" s="84"/>
      <c r="AO42" s="529"/>
      <c r="AP42" s="529"/>
      <c r="AQ42" s="529"/>
      <c r="AR42" s="529"/>
      <c r="AS42" s="529"/>
      <c r="AT42" s="84" t="str">
        <f t="shared" si="5"/>
        <v/>
      </c>
      <c r="AU42" s="93"/>
      <c r="AV42" s="400" t="str">
        <f t="shared" si="6"/>
        <v/>
      </c>
      <c r="AW42" s="400"/>
      <c r="AX42" s="390" t="str">
        <f t="shared" si="7"/>
        <v/>
      </c>
      <c r="AY42" s="2">
        <f t="shared" si="9"/>
        <v>0</v>
      </c>
      <c r="AZ42" s="2"/>
      <c r="BA42" s="585">
        <v>1</v>
      </c>
      <c r="BB42" s="585" t="s">
        <v>262</v>
      </c>
      <c r="BC42" s="585">
        <v>4</v>
      </c>
    </row>
    <row r="43" spans="1:55" ht="17.100000000000001" customHeight="1" thickBot="1" x14ac:dyDescent="0.25">
      <c r="A43" s="198"/>
      <c r="B43" s="586" t="str">
        <f>IF(ENTRADA!AE35="","",ENTRADA!AE35)</f>
        <v/>
      </c>
      <c r="C43" s="1073" t="str">
        <f>IF(ENTRADA!AF35="","",ENTRADA!AF35)</f>
        <v/>
      </c>
      <c r="D43" s="1073"/>
      <c r="E43" s="1073"/>
      <c r="F43" s="1073"/>
      <c r="G43" s="1073"/>
      <c r="H43" s="1073"/>
      <c r="I43" s="587"/>
      <c r="J43" s="587"/>
      <c r="K43" s="587"/>
      <c r="L43" s="286"/>
      <c r="M43" s="587"/>
      <c r="N43" s="587"/>
      <c r="O43" s="105" t="str">
        <f>IF(COUNTBLANK(M43:N43)=2,"",SUM(M43:N43))</f>
        <v/>
      </c>
      <c r="P43" s="587"/>
      <c r="Q43" s="587"/>
      <c r="R43" s="105" t="str">
        <f t="shared" si="2"/>
        <v/>
      </c>
      <c r="S43" s="587"/>
      <c r="T43" s="587"/>
      <c r="U43" s="105" t="str">
        <f t="shared" si="3"/>
        <v/>
      </c>
      <c r="V43" s="587"/>
      <c r="W43" s="587"/>
      <c r="X43" s="105" t="str">
        <f t="shared" si="4"/>
        <v/>
      </c>
      <c r="Y43" s="403" t="str">
        <f t="shared" si="8"/>
        <v/>
      </c>
      <c r="Z43" s="106"/>
      <c r="AA43" s="587"/>
      <c r="AB43" s="587"/>
      <c r="AC43" s="587"/>
      <c r="AD43" s="587"/>
      <c r="AE43" s="587"/>
      <c r="AF43" s="587"/>
      <c r="AG43" s="587"/>
      <c r="AH43" s="587"/>
      <c r="AI43" s="587"/>
      <c r="AJ43" s="587"/>
      <c r="AK43" s="587"/>
      <c r="AL43" s="587"/>
      <c r="AM43" s="403" t="str">
        <f>IF(COUNTBLANK(AA43:AL43)=AN$8,"",SUM(AA43:AL43))</f>
        <v/>
      </c>
      <c r="AN43" s="106"/>
      <c r="AO43" s="587"/>
      <c r="AP43" s="587"/>
      <c r="AQ43" s="587"/>
      <c r="AR43" s="587"/>
      <c r="AS43" s="587"/>
      <c r="AT43" s="105" t="str">
        <f t="shared" si="5"/>
        <v/>
      </c>
      <c r="AU43" s="458"/>
      <c r="AV43" s="403" t="str">
        <f t="shared" si="6"/>
        <v/>
      </c>
      <c r="AW43" s="405"/>
      <c r="AX43" s="393" t="str">
        <f t="shared" si="7"/>
        <v/>
      </c>
      <c r="AY43" s="2">
        <f t="shared" si="9"/>
        <v>0</v>
      </c>
      <c r="AZ43" s="2"/>
      <c r="BA43" s="582"/>
      <c r="BB43" s="582"/>
      <c r="BC43" s="582"/>
    </row>
    <row r="44" spans="1:55" ht="19.5" customHeight="1" x14ac:dyDescent="0.2">
      <c r="Y44" s="557"/>
      <c r="Z44" s="557"/>
      <c r="AA44" s="557"/>
      <c r="AB44" s="557"/>
      <c r="AL44" s="237"/>
      <c r="AM44" s="237"/>
      <c r="AN44" s="237"/>
      <c r="AO44" s="1074" t="s">
        <v>61</v>
      </c>
      <c r="AP44" s="1074"/>
      <c r="AQ44" s="1074"/>
      <c r="AR44" s="1074"/>
      <c r="AS44" s="1074"/>
      <c r="AT44" s="1074"/>
      <c r="AU44" s="1074"/>
      <c r="AV44" s="1075"/>
      <c r="AW44" s="588"/>
      <c r="AX44" s="507" t="str">
        <f>IF(COUNTBLANK(AX11:AX43)=AZ44,"",COUNTIF(AX11:AX43,"&gt;=0"))</f>
        <v/>
      </c>
      <c r="AZ44" s="2">
        <f>COUNTIF(AX11:AX43,"&lt;&gt;=0")</f>
        <v>33</v>
      </c>
      <c r="BA44" s="57"/>
      <c r="BB44" s="57"/>
      <c r="BC44" s="57"/>
    </row>
    <row r="45" spans="1:55" ht="19.5" customHeight="1" x14ac:dyDescent="0.2">
      <c r="Y45" s="1110"/>
      <c r="Z45" s="1110"/>
      <c r="AA45" s="1110"/>
      <c r="AB45" s="1110"/>
      <c r="AL45" s="237"/>
      <c r="AM45" s="237"/>
      <c r="AN45" s="237"/>
      <c r="AO45" s="1056" t="s">
        <v>60</v>
      </c>
      <c r="AP45" s="1056"/>
      <c r="AQ45" s="1056"/>
      <c r="AR45" s="1056"/>
      <c r="AS45" s="1056"/>
      <c r="AT45" s="1056"/>
      <c r="AU45" s="1056"/>
      <c r="AV45" s="1057"/>
      <c r="AW45" s="589"/>
      <c r="AX45" s="655" t="str">
        <f>IF(COUNTBLANK(AX11:AX43)=AZ44,"",AVERAGE(AX11:AX43))</f>
        <v/>
      </c>
      <c r="AY45" s="557"/>
      <c r="AZ45" s="561"/>
      <c r="BA45" s="57"/>
      <c r="BB45" s="57"/>
      <c r="BC45" s="57"/>
    </row>
    <row r="46" spans="1:55" ht="19.5" customHeight="1" x14ac:dyDescent="0.2">
      <c r="Y46" s="1111"/>
      <c r="Z46" s="1111"/>
      <c r="AA46" s="1111"/>
      <c r="AB46" s="1111"/>
      <c r="AL46" s="237"/>
      <c r="AM46" s="237"/>
      <c r="AN46" s="237"/>
      <c r="AO46" s="1056" t="s">
        <v>59</v>
      </c>
      <c r="AP46" s="1056"/>
      <c r="AQ46" s="1056"/>
      <c r="AR46" s="1056"/>
      <c r="AS46" s="1056"/>
      <c r="AT46" s="1056"/>
      <c r="AU46" s="1056"/>
      <c r="AV46" s="1057"/>
      <c r="AW46" s="589"/>
      <c r="AX46" s="508" t="str">
        <f>IF(COUNTBLANK(AX11:AX43)=AZ44,"",COUNTIF(AX11:AX43,"&lt;95"))</f>
        <v/>
      </c>
      <c r="AY46" s="561"/>
      <c r="AZ46" s="557"/>
      <c r="BA46" s="57"/>
      <c r="BB46" s="57"/>
      <c r="BC46" s="57"/>
    </row>
    <row r="47" spans="1:55" ht="19.5" customHeight="1" x14ac:dyDescent="0.2">
      <c r="AO47" s="1056" t="s">
        <v>58</v>
      </c>
      <c r="AP47" s="1056"/>
      <c r="AQ47" s="1056"/>
      <c r="AR47" s="1056"/>
      <c r="AS47" s="1056"/>
      <c r="AT47" s="1056"/>
      <c r="AU47" s="1056"/>
      <c r="AV47" s="1057"/>
      <c r="AW47" s="589"/>
      <c r="AX47" s="508" t="str">
        <f>IF(COUNTBLANK(AX11:AX43)=AZ44,"",COUNTIF(AX11:AX43,"&gt;=95"))</f>
        <v/>
      </c>
      <c r="AY47" s="557"/>
      <c r="BA47" s="57"/>
      <c r="BB47" s="57"/>
      <c r="BC47" s="57"/>
    </row>
    <row r="48" spans="1:55" ht="19.5" customHeight="1" x14ac:dyDescent="0.2">
      <c r="AO48" s="1056" t="s">
        <v>57</v>
      </c>
      <c r="AP48" s="1056"/>
      <c r="AQ48" s="1056"/>
      <c r="AR48" s="1056"/>
      <c r="AS48" s="1056"/>
      <c r="AT48" s="1056"/>
      <c r="AU48" s="1056"/>
      <c r="AV48" s="1057"/>
      <c r="AW48" s="589"/>
      <c r="AX48" s="509" t="str">
        <f>IF(COUNTBLANK(AX44:AX47)=4,"",AX47/AX44)</f>
        <v/>
      </c>
    </row>
    <row r="49" spans="53:55" ht="12.75" customHeight="1" x14ac:dyDescent="0.2"/>
    <row r="50" spans="53:55" ht="12.75" customHeight="1" x14ac:dyDescent="0.2"/>
    <row r="51" spans="53:55" ht="12.75" customHeight="1" x14ac:dyDescent="0.2"/>
    <row r="52" spans="53:55" ht="12.75" customHeight="1" x14ac:dyDescent="0.2"/>
    <row r="53" spans="53:55" ht="12.75" customHeight="1" x14ac:dyDescent="0.2"/>
    <row r="54" spans="53:55" ht="12.75" customHeight="1" x14ac:dyDescent="0.2"/>
    <row r="55" spans="53:55" ht="12.75" customHeight="1" x14ac:dyDescent="0.2"/>
    <row r="56" spans="53:55" ht="12.75" customHeight="1" x14ac:dyDescent="0.2"/>
    <row r="57" spans="53:55" ht="12.75" customHeight="1" x14ac:dyDescent="0.2"/>
    <row r="58" spans="53:55" ht="12.75" customHeight="1" x14ac:dyDescent="0.2"/>
    <row r="59" spans="53:55" ht="12.75" customHeight="1" x14ac:dyDescent="0.2">
      <c r="BA59" s="57"/>
      <c r="BB59" s="57"/>
      <c r="BC59" s="57"/>
    </row>
    <row r="60" spans="53:55" hidden="1" x14ac:dyDescent="0.2"/>
    <row r="61" spans="53:55" hidden="1" x14ac:dyDescent="0.2"/>
    <row r="62" spans="53:55" hidden="1" x14ac:dyDescent="0.2"/>
    <row r="63" spans="53:55" hidden="1" x14ac:dyDescent="0.2"/>
    <row r="64" spans="53:55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t="0" hidden="1" customHeight="1" x14ac:dyDescent="0.2"/>
    <row r="137" ht="0" hidden="1" customHeight="1" x14ac:dyDescent="0.2"/>
    <row r="138" ht="0" hidden="1" customHeight="1" x14ac:dyDescent="0.2"/>
  </sheetData>
  <sheetProtection algorithmName="SHA-512" hashValue="HiWrg35OUKN9zQb0csEuansiLBLJIhkVXaB+TCGqZHEbPHw6hIrlDbIxkqlU5j7gFLqkEqUrQiuq7Ze+EYWNfg==" saltValue="kUUS1Rd61cwUZPUxKgji8A==" spinCount="100000" sheet="1" objects="1" scenarios="1" selectLockedCells="1"/>
  <mergeCells count="74">
    <mergeCell ref="AX6:AX9"/>
    <mergeCell ref="Y6:Y9"/>
    <mergeCell ref="AA6:AL7"/>
    <mergeCell ref="AM6:AM9"/>
    <mergeCell ref="AO6:AU7"/>
    <mergeCell ref="AO8:AT8"/>
    <mergeCell ref="AU8:AU10"/>
    <mergeCell ref="C28:H28"/>
    <mergeCell ref="C32:H32"/>
    <mergeCell ref="C27:H27"/>
    <mergeCell ref="BA30:BC31"/>
    <mergeCell ref="BA32:BC32"/>
    <mergeCell ref="C30:H30"/>
    <mergeCell ref="C29:H29"/>
    <mergeCell ref="B6:H9"/>
    <mergeCell ref="I6:X6"/>
    <mergeCell ref="C25:H25"/>
    <mergeCell ref="C24:H24"/>
    <mergeCell ref="C26:H26"/>
    <mergeCell ref="C16:H16"/>
    <mergeCell ref="C12:H12"/>
    <mergeCell ref="C11:H11"/>
    <mergeCell ref="C14:H14"/>
    <mergeCell ref="C10:H10"/>
    <mergeCell ref="C13:H13"/>
    <mergeCell ref="L8:L9"/>
    <mergeCell ref="M8:O8"/>
    <mergeCell ref="P8:R8"/>
    <mergeCell ref="S8:U8"/>
    <mergeCell ref="V8:X8"/>
    <mergeCell ref="Y45:AB45"/>
    <mergeCell ref="AO45:AV45"/>
    <mergeCell ref="Y46:AB46"/>
    <mergeCell ref="C33:H33"/>
    <mergeCell ref="C15:H15"/>
    <mergeCell ref="C17:H17"/>
    <mergeCell ref="C36:H36"/>
    <mergeCell ref="C34:H34"/>
    <mergeCell ref="C35:H35"/>
    <mergeCell ref="C19:H19"/>
    <mergeCell ref="C18:H18"/>
    <mergeCell ref="C20:H20"/>
    <mergeCell ref="C22:H22"/>
    <mergeCell ref="C21:H21"/>
    <mergeCell ref="C23:H23"/>
    <mergeCell ref="C31:H31"/>
    <mergeCell ref="C42:H42"/>
    <mergeCell ref="C38:H38"/>
    <mergeCell ref="C37:H37"/>
    <mergeCell ref="C39:H39"/>
    <mergeCell ref="C41:H41"/>
    <mergeCell ref="C40:H40"/>
    <mergeCell ref="C43:H43"/>
    <mergeCell ref="AO44:AV44"/>
    <mergeCell ref="AT9:AT10"/>
    <mergeCell ref="BA20:BB20"/>
    <mergeCell ref="BA23:BC24"/>
    <mergeCell ref="BA25:BC28"/>
    <mergeCell ref="BA29:BC29"/>
    <mergeCell ref="AV6:AV9"/>
    <mergeCell ref="AY6:AY10"/>
    <mergeCell ref="BA6:BC10"/>
    <mergeCell ref="I7:L7"/>
    <mergeCell ref="M7:U7"/>
    <mergeCell ref="V7:X7"/>
    <mergeCell ref="I8:I9"/>
    <mergeCell ref="J8:J9"/>
    <mergeCell ref="K8:K9"/>
    <mergeCell ref="AO46:AV46"/>
    <mergeCell ref="AO47:AV47"/>
    <mergeCell ref="AO48:AV48"/>
    <mergeCell ref="BA33:BC33"/>
    <mergeCell ref="BA34:BC35"/>
    <mergeCell ref="BA37:BC38"/>
  </mergeCells>
  <dataValidations count="2">
    <dataValidation type="decimal" operator="lessThanOrEqual" allowBlank="1" showErrorMessage="1" errorTitle="ERRO!" error="A pergunta não vale tanto!" sqref="I11:X43">
      <formula1>I$10</formula1>
    </dataValidation>
    <dataValidation type="decimal" operator="lessThanOrEqual" allowBlank="1" showInputMessage="1" showErrorMessage="1" errorTitle="ERRO!" error="A pergunta não vale tanto!..." sqref="AN8 AO11:AS11 AN12:AS43 Z8 AW6:AW8 AA11:AL11 AM43 AU11:AU43 AW12:AW43 Z12:AL43">
      <formula1>Z$10</formula1>
    </dataValidation>
  </dataValidations>
  <printOptions horizontalCentered="1"/>
  <pageMargins left="0.23622047244094491" right="0.23622047244094491" top="0.94488188976377963" bottom="0.35433070866141736" header="0.11811023622047245" footer="0.31496062992125984"/>
  <pageSetup paperSize="9" scale="62" orientation="landscape" blackAndWhite="1" horizontalDpi="4294967294" verticalDpi="300" r:id="rId1"/>
  <headerFooter>
    <oddHeader>&amp;L&amp;G&amp;C&amp;"Arial,Normal"&amp;24
Área Disciplinar de Português&amp;R&amp;"Arial,Normal"&amp;24
&amp;D</oddHeader>
  </headerFooter>
  <ignoredErrors>
    <ignoredError sqref="O10:O43" formulaRange="1"/>
  </ignoredErrors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38">
    <tabColor rgb="FF00B0F0"/>
    <pageSetUpPr autoPageBreaks="0"/>
  </sheetPr>
  <dimension ref="A1:EQ139"/>
  <sheetViews>
    <sheetView showGridLines="0" zoomScale="75" zoomScaleNormal="75" zoomScalePageLayoutView="70" workbookViewId="0">
      <selection activeCell="AF5" sqref="AF5"/>
    </sheetView>
  </sheetViews>
  <sheetFormatPr defaultColWidth="0" defaultRowHeight="12.75" zeroHeight="1" x14ac:dyDescent="0.2"/>
  <cols>
    <col min="1" max="1" width="2.7109375" style="57" customWidth="1"/>
    <col min="2" max="2" width="5.140625" style="57" customWidth="1"/>
    <col min="3" max="8" width="3.7109375" style="57" customWidth="1"/>
    <col min="9" max="24" width="4.7109375" style="57" customWidth="1"/>
    <col min="25" max="25" width="7.7109375" style="57" customWidth="1"/>
    <col min="26" max="26" width="4.85546875" style="57" hidden="1" customWidth="1"/>
    <col min="27" max="38" width="4.7109375" style="57" customWidth="1"/>
    <col min="39" max="39" width="7.7109375" style="57" customWidth="1"/>
    <col min="40" max="40" width="4.85546875" style="57" hidden="1" customWidth="1"/>
    <col min="41" max="45" width="4.7109375" style="57" customWidth="1"/>
    <col min="46" max="46" width="7.7109375" style="57" customWidth="1"/>
    <col min="47" max="47" width="4.7109375" style="57" customWidth="1"/>
    <col min="48" max="48" width="7.7109375" style="57" customWidth="1"/>
    <col min="49" max="49" width="4.85546875" style="57" hidden="1" customWidth="1"/>
    <col min="50" max="50" width="7.7109375" style="57" customWidth="1"/>
    <col min="51" max="51" width="5.85546875" style="57" customWidth="1"/>
    <col min="52" max="52" width="5" style="57" hidden="1" customWidth="1"/>
    <col min="53" max="53" width="8" style="160" customWidth="1"/>
    <col min="54" max="54" width="44.42578125" style="160" customWidth="1"/>
    <col min="55" max="55" width="8.28515625" style="160" customWidth="1"/>
    <col min="56" max="61" width="9.140625" style="57" customWidth="1"/>
    <col min="62" max="76" width="9.140625" style="57" hidden="1" customWidth="1"/>
    <col min="77" max="81" width="24.5703125" style="57" hidden="1" customWidth="1"/>
    <col min="82" max="87" width="9.140625" style="57" hidden="1" customWidth="1"/>
    <col min="88" max="147" width="24.5703125" style="57" hidden="1" customWidth="1"/>
    <col min="148" max="16384" width="9.140625" style="57" hidden="1"/>
  </cols>
  <sheetData>
    <row r="1" spans="1:55" ht="24.95" customHeight="1" x14ac:dyDescent="0.2">
      <c r="AF1" s="274"/>
      <c r="AG1" s="274"/>
      <c r="BB1" s="57"/>
      <c r="BC1" s="57"/>
    </row>
    <row r="2" spans="1:55" ht="24.95" customHeight="1" x14ac:dyDescent="0.2">
      <c r="P2" s="274"/>
      <c r="U2" s="274"/>
      <c r="AA2" s="274"/>
      <c r="AB2" s="274"/>
      <c r="AC2" s="274"/>
      <c r="AF2" s="274"/>
      <c r="AG2" s="274"/>
      <c r="BB2" s="57"/>
      <c r="BC2" s="57"/>
    </row>
    <row r="3" spans="1:55" ht="24.95" customHeight="1" x14ac:dyDescent="0.2">
      <c r="AF3" s="274"/>
      <c r="AG3" s="274"/>
      <c r="BB3" s="57"/>
      <c r="BC3" s="57"/>
    </row>
    <row r="4" spans="1:55" ht="24.95" customHeight="1" x14ac:dyDescent="0.35">
      <c r="B4" s="200" t="str">
        <f>ENTRADA!U4</f>
        <v>7.º A - 2019/20</v>
      </c>
      <c r="J4" s="200" t="s">
        <v>420</v>
      </c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200"/>
      <c r="AG4" s="200"/>
      <c r="AI4" s="200"/>
      <c r="AU4" s="568"/>
      <c r="AV4" s="568"/>
      <c r="AW4" s="568"/>
      <c r="AX4" s="568"/>
      <c r="BA4" s="31"/>
      <c r="BB4" s="57"/>
      <c r="BC4" s="57"/>
    </row>
    <row r="5" spans="1:55" s="60" customFormat="1" ht="20.100000000000001" customHeight="1" thickBot="1" x14ac:dyDescent="0.25">
      <c r="A5" s="57"/>
      <c r="B5" s="57"/>
      <c r="C5" s="57"/>
      <c r="D5" s="57"/>
      <c r="E5" s="57"/>
      <c r="F5" s="3"/>
      <c r="G5" s="3"/>
      <c r="H5" s="3"/>
      <c r="I5" s="3"/>
      <c r="J5" s="3"/>
      <c r="K5" s="3"/>
      <c r="L5" s="3"/>
      <c r="M5" s="3"/>
      <c r="N5" s="3"/>
      <c r="O5" s="3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274"/>
      <c r="AG5" s="274"/>
      <c r="AH5" s="57"/>
      <c r="AI5" s="57"/>
      <c r="AJ5" s="57"/>
      <c r="AK5" s="57"/>
      <c r="AL5" s="57"/>
      <c r="AM5" s="57"/>
      <c r="AN5" s="57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 ht="27.95" customHeight="1" x14ac:dyDescent="0.2">
      <c r="A6" s="203"/>
      <c r="B6" s="1112" t="s">
        <v>77</v>
      </c>
      <c r="C6" s="1113"/>
      <c r="D6" s="1113"/>
      <c r="E6" s="1113"/>
      <c r="F6" s="1113"/>
      <c r="G6" s="1113"/>
      <c r="H6" s="1114"/>
      <c r="I6" s="1121" t="s">
        <v>80</v>
      </c>
      <c r="J6" s="1121"/>
      <c r="K6" s="1121"/>
      <c r="L6" s="1121"/>
      <c r="M6" s="1121"/>
      <c r="N6" s="1121"/>
      <c r="O6" s="1121"/>
      <c r="P6" s="1121"/>
      <c r="Q6" s="1121"/>
      <c r="R6" s="1121"/>
      <c r="S6" s="1121"/>
      <c r="T6" s="1121"/>
      <c r="U6" s="1121"/>
      <c r="V6" s="1121"/>
      <c r="W6" s="1121"/>
      <c r="X6" s="1121"/>
      <c r="Y6" s="1098" t="s">
        <v>79</v>
      </c>
      <c r="Z6" s="279"/>
      <c r="AA6" s="1127" t="s">
        <v>238</v>
      </c>
      <c r="AB6" s="1128"/>
      <c r="AC6" s="1128"/>
      <c r="AD6" s="1128"/>
      <c r="AE6" s="1128"/>
      <c r="AF6" s="1128"/>
      <c r="AG6" s="1128"/>
      <c r="AH6" s="1128"/>
      <c r="AI6" s="1128"/>
      <c r="AJ6" s="1128"/>
      <c r="AK6" s="1128"/>
      <c r="AL6" s="1129"/>
      <c r="AM6" s="1098" t="s">
        <v>79</v>
      </c>
      <c r="AN6" s="99"/>
      <c r="AO6" s="1133" t="s">
        <v>239</v>
      </c>
      <c r="AP6" s="1134"/>
      <c r="AQ6" s="1134"/>
      <c r="AR6" s="1134"/>
      <c r="AS6" s="1134"/>
      <c r="AT6" s="1134"/>
      <c r="AU6" s="1135"/>
      <c r="AV6" s="1098" t="s">
        <v>79</v>
      </c>
      <c r="AW6" s="100">
        <f>COUNTIF(AO10:AS10,"&lt;&gt;=0")</f>
        <v>5</v>
      </c>
      <c r="AX6" s="1124" t="s">
        <v>1</v>
      </c>
      <c r="AY6" s="1101" t="s">
        <v>78</v>
      </c>
      <c r="AZ6" s="515"/>
      <c r="BA6" s="970" t="s">
        <v>120</v>
      </c>
      <c r="BB6" s="1102"/>
      <c r="BC6" s="971"/>
    </row>
    <row r="7" spans="1:55" ht="27.95" customHeight="1" x14ac:dyDescent="0.2">
      <c r="A7" s="203"/>
      <c r="B7" s="1115"/>
      <c r="C7" s="1116"/>
      <c r="D7" s="1116"/>
      <c r="E7" s="1116"/>
      <c r="F7" s="1116"/>
      <c r="G7" s="1116"/>
      <c r="H7" s="1117"/>
      <c r="I7" s="1105" t="s">
        <v>25</v>
      </c>
      <c r="J7" s="1106"/>
      <c r="K7" s="1106"/>
      <c r="L7" s="1107"/>
      <c r="M7" s="1105" t="s">
        <v>23</v>
      </c>
      <c r="N7" s="1106"/>
      <c r="O7" s="1106"/>
      <c r="P7" s="1106"/>
      <c r="Q7" s="1106"/>
      <c r="R7" s="1106"/>
      <c r="S7" s="1106"/>
      <c r="T7" s="1106"/>
      <c r="U7" s="1107"/>
      <c r="V7" s="1105" t="s">
        <v>244</v>
      </c>
      <c r="W7" s="1106"/>
      <c r="X7" s="1107"/>
      <c r="Y7" s="1099"/>
      <c r="Z7" s="569"/>
      <c r="AA7" s="1130"/>
      <c r="AB7" s="1131"/>
      <c r="AC7" s="1131"/>
      <c r="AD7" s="1131"/>
      <c r="AE7" s="1131"/>
      <c r="AF7" s="1131"/>
      <c r="AG7" s="1131"/>
      <c r="AH7" s="1131"/>
      <c r="AI7" s="1131"/>
      <c r="AJ7" s="1131"/>
      <c r="AK7" s="1131"/>
      <c r="AL7" s="1132"/>
      <c r="AM7" s="1099"/>
      <c r="AN7" s="570"/>
      <c r="AO7" s="1136"/>
      <c r="AP7" s="1137"/>
      <c r="AQ7" s="1137"/>
      <c r="AR7" s="1137"/>
      <c r="AS7" s="1137"/>
      <c r="AT7" s="1137"/>
      <c r="AU7" s="1138"/>
      <c r="AV7" s="1099"/>
      <c r="AW7" s="571"/>
      <c r="AX7" s="1125"/>
      <c r="AY7" s="1101"/>
      <c r="AZ7" s="515"/>
      <c r="BA7" s="972"/>
      <c r="BB7" s="1103"/>
      <c r="BC7" s="973"/>
    </row>
    <row r="8" spans="1:55" ht="27.95" customHeight="1" x14ac:dyDescent="0.2">
      <c r="A8" s="203"/>
      <c r="B8" s="1115"/>
      <c r="C8" s="1116"/>
      <c r="D8" s="1116"/>
      <c r="E8" s="1116"/>
      <c r="F8" s="1116"/>
      <c r="G8" s="1116"/>
      <c r="H8" s="1117"/>
      <c r="I8" s="1108">
        <v>1</v>
      </c>
      <c r="J8" s="1108">
        <v>2</v>
      </c>
      <c r="K8" s="1108">
        <v>3</v>
      </c>
      <c r="L8" s="1108">
        <v>4</v>
      </c>
      <c r="M8" s="1123">
        <v>1</v>
      </c>
      <c r="N8" s="1123"/>
      <c r="O8" s="1123"/>
      <c r="P8" s="1123">
        <v>2</v>
      </c>
      <c r="Q8" s="1123"/>
      <c r="R8" s="1123"/>
      <c r="S8" s="1123">
        <v>3</v>
      </c>
      <c r="T8" s="1123"/>
      <c r="U8" s="1123"/>
      <c r="V8" s="1123">
        <v>4</v>
      </c>
      <c r="W8" s="1123"/>
      <c r="X8" s="1123"/>
      <c r="Y8" s="1100"/>
      <c r="Z8" s="280">
        <f>COUNTIF(I11:X11,"&lt;&gt;=0")</f>
        <v>16</v>
      </c>
      <c r="AA8" s="305"/>
      <c r="AB8" s="306"/>
      <c r="AC8" s="306"/>
      <c r="AD8" s="306"/>
      <c r="AE8" s="306"/>
      <c r="AF8" s="306"/>
      <c r="AG8" s="306"/>
      <c r="AH8" s="306"/>
      <c r="AI8" s="306"/>
      <c r="AJ8" s="306"/>
      <c r="AK8" s="306"/>
      <c r="AL8" s="306"/>
      <c r="AM8" s="1100"/>
      <c r="AN8" s="91">
        <f>COUNTIF(AA11:AL11,"&lt;&gt;=0")</f>
        <v>12</v>
      </c>
      <c r="AO8" s="1139" t="s">
        <v>76</v>
      </c>
      <c r="AP8" s="1139"/>
      <c r="AQ8" s="1139"/>
      <c r="AR8" s="1139"/>
      <c r="AS8" s="1139"/>
      <c r="AT8" s="1139"/>
      <c r="AU8" s="1140" t="s">
        <v>422</v>
      </c>
      <c r="AV8" s="1100"/>
      <c r="AW8" s="90">
        <f>COUNTIF(AO11:AU11,"&lt;&gt;=0")</f>
        <v>7</v>
      </c>
      <c r="AX8" s="1125"/>
      <c r="AY8" s="1101"/>
      <c r="AZ8" s="515"/>
      <c r="BA8" s="972"/>
      <c r="BB8" s="1103"/>
      <c r="BC8" s="973"/>
    </row>
    <row r="9" spans="1:55" ht="27.95" customHeight="1" x14ac:dyDescent="0.2">
      <c r="A9" s="203"/>
      <c r="B9" s="1118"/>
      <c r="C9" s="1119"/>
      <c r="D9" s="1119"/>
      <c r="E9" s="1119"/>
      <c r="F9" s="1119"/>
      <c r="G9" s="1119"/>
      <c r="H9" s="1120"/>
      <c r="I9" s="1109"/>
      <c r="J9" s="1109"/>
      <c r="K9" s="1109"/>
      <c r="L9" s="1109"/>
      <c r="M9" s="221" t="str">
        <f>IF(M8="","",IF(M8&gt;=1,"C"))</f>
        <v>C</v>
      </c>
      <c r="N9" s="221" t="str">
        <f>IF(M8="","",IF(M8&gt;=1,"F"))</f>
        <v>F</v>
      </c>
      <c r="O9" s="222" t="str">
        <f>IF(M8="","",IF(M8&gt;=1,"C+F"))</f>
        <v>C+F</v>
      </c>
      <c r="P9" s="221" t="str">
        <f>IF(P8="","",IF(P8&gt;=1,"C"))</f>
        <v>C</v>
      </c>
      <c r="Q9" s="221" t="str">
        <f>IF(P8="","",IF(P8&gt;=1,"F"))</f>
        <v>F</v>
      </c>
      <c r="R9" s="222" t="str">
        <f>IF(P8="","",IF(P8&gt;=1,"C+F"))</f>
        <v>C+F</v>
      </c>
      <c r="S9" s="221" t="str">
        <f>IF(S8="","",IF(S8&gt;=1,"C"))</f>
        <v>C</v>
      </c>
      <c r="T9" s="221" t="str">
        <f>IF(S8="","",IF(S8&gt;=1,"F"))</f>
        <v>F</v>
      </c>
      <c r="U9" s="222" t="str">
        <f>IF(S8="","",IF(S8&gt;=1,"C+F"))</f>
        <v>C+F</v>
      </c>
      <c r="V9" s="221" t="str">
        <f>IF(V8="","",IF(V8&gt;=1,"C"))</f>
        <v>C</v>
      </c>
      <c r="W9" s="221" t="str">
        <f>IF(V8="","",IF(V8&gt;=1,"F"))</f>
        <v>F</v>
      </c>
      <c r="X9" s="222" t="str">
        <f>IF(V8="","",IF(V8&gt;=1,"C+F"))</f>
        <v>C+F</v>
      </c>
      <c r="Y9" s="1100"/>
      <c r="Z9" s="281"/>
      <c r="AA9" s="513" t="s">
        <v>75</v>
      </c>
      <c r="AB9" s="513" t="s">
        <v>74</v>
      </c>
      <c r="AC9" s="513" t="s">
        <v>73</v>
      </c>
      <c r="AD9" s="513" t="s">
        <v>72</v>
      </c>
      <c r="AE9" s="513" t="s">
        <v>71</v>
      </c>
      <c r="AF9" s="513" t="s">
        <v>70</v>
      </c>
      <c r="AG9" s="513" t="s">
        <v>69</v>
      </c>
      <c r="AH9" s="513" t="s">
        <v>200</v>
      </c>
      <c r="AI9" s="513" t="s">
        <v>201</v>
      </c>
      <c r="AJ9" s="513" t="s">
        <v>202</v>
      </c>
      <c r="AK9" s="513" t="s">
        <v>203</v>
      </c>
      <c r="AL9" s="513"/>
      <c r="AM9" s="1100"/>
      <c r="AN9" s="89"/>
      <c r="AO9" s="221" t="s">
        <v>25</v>
      </c>
      <c r="AP9" s="221" t="s">
        <v>23</v>
      </c>
      <c r="AQ9" s="221" t="s">
        <v>21</v>
      </c>
      <c r="AR9" s="221" t="s">
        <v>19</v>
      </c>
      <c r="AS9" s="221" t="s">
        <v>18</v>
      </c>
      <c r="AT9" s="1076" t="s">
        <v>68</v>
      </c>
      <c r="AU9" s="1141"/>
      <c r="AV9" s="1100"/>
      <c r="AW9" s="92"/>
      <c r="AX9" s="1126"/>
      <c r="AY9" s="1101"/>
      <c r="AZ9" s="515"/>
      <c r="BA9" s="972"/>
      <c r="BB9" s="1103"/>
      <c r="BC9" s="973"/>
    </row>
    <row r="10" spans="1:55" ht="27.95" customHeight="1" thickBot="1" x14ac:dyDescent="0.25">
      <c r="A10" s="203"/>
      <c r="B10" s="516" t="s">
        <v>67</v>
      </c>
      <c r="C10" s="1122" t="s">
        <v>66</v>
      </c>
      <c r="D10" s="1122"/>
      <c r="E10" s="1122"/>
      <c r="F10" s="1122"/>
      <c r="G10" s="1122"/>
      <c r="H10" s="1122"/>
      <c r="I10" s="282"/>
      <c r="J10" s="282"/>
      <c r="K10" s="282"/>
      <c r="L10" s="282"/>
      <c r="M10" s="282"/>
      <c r="N10" s="282"/>
      <c r="O10" s="406" t="str">
        <f>IF(SUM(M10:N10)=0,"",SUM(M10:N10))</f>
        <v/>
      </c>
      <c r="P10" s="282"/>
      <c r="Q10" s="282"/>
      <c r="R10" s="406" t="str">
        <f>IF(SUM(P10:Q10)=0,"",SUM(P10:Q10))</f>
        <v/>
      </c>
      <c r="S10" s="282"/>
      <c r="T10" s="282"/>
      <c r="U10" s="406" t="str">
        <f>IF(SUM(S10:T10)=0,"",SUM(S10:T10))</f>
        <v/>
      </c>
      <c r="V10" s="282"/>
      <c r="W10" s="282"/>
      <c r="X10" s="406" t="str">
        <f>IF(SUM(V10:W10)=0,"",SUM(V10:W10))</f>
        <v/>
      </c>
      <c r="Y10" s="307" t="str">
        <f>IF(COUNTBLANK(I10:X10)=Z$8,"",SUM(I10,J10,K10,L10,O10,R10,U10,X10))</f>
        <v/>
      </c>
      <c r="Z10" s="282"/>
      <c r="AA10" s="282"/>
      <c r="AB10" s="282"/>
      <c r="AC10" s="282"/>
      <c r="AD10" s="282"/>
      <c r="AE10" s="282"/>
      <c r="AF10" s="282"/>
      <c r="AG10" s="282"/>
      <c r="AH10" s="282"/>
      <c r="AI10" s="282"/>
      <c r="AJ10" s="282"/>
      <c r="AK10" s="282"/>
      <c r="AL10" s="304"/>
      <c r="AM10" s="307" t="str">
        <f t="shared" ref="AM10:AM40" si="0">IF(COUNTBLANK(AA10:AL10)=AN$8,"",SUM(AA10:AL10))</f>
        <v/>
      </c>
      <c r="AN10" s="110"/>
      <c r="AO10" s="282"/>
      <c r="AP10" s="282"/>
      <c r="AQ10" s="282"/>
      <c r="AR10" s="282"/>
      <c r="AS10" s="282"/>
      <c r="AT10" s="1077"/>
      <c r="AU10" s="1142"/>
      <c r="AV10" s="308" t="str">
        <f>IF(SUM(AO10:AT10)=0,"",SUM(AO10:AT10))</f>
        <v/>
      </c>
      <c r="AW10" s="111"/>
      <c r="AX10" s="113" t="str">
        <f>IF(COUNTBLANK(I10:AV10)=AZ$11,"",AVERAGE(Y10,AM10,AV10)-AU10)</f>
        <v/>
      </c>
      <c r="AY10" s="1101"/>
      <c r="AZ10" s="515"/>
      <c r="BA10" s="974"/>
      <c r="BB10" s="1104"/>
      <c r="BC10" s="975"/>
    </row>
    <row r="11" spans="1:55" ht="17.100000000000001" customHeight="1" x14ac:dyDescent="0.2">
      <c r="A11" s="198"/>
      <c r="B11" s="522">
        <f>IF(ENTRADA!AE3="","",ENTRADA!AE3)</f>
        <v>1</v>
      </c>
      <c r="C11" s="988" t="str">
        <f>IF(ENTRADA!AF3="","",ENTRADA!AF3)</f>
        <v>AA</v>
      </c>
      <c r="D11" s="988"/>
      <c r="E11" s="988"/>
      <c r="F11" s="988"/>
      <c r="G11" s="988"/>
      <c r="H11" s="988"/>
      <c r="I11" s="525"/>
      <c r="J11" s="525"/>
      <c r="K11" s="525"/>
      <c r="L11" s="108"/>
      <c r="M11" s="525"/>
      <c r="N11" s="525"/>
      <c r="O11" s="109" t="str">
        <f t="shared" ref="O11:O40" si="1">IF(COUNTBLANK(M11:N11)=2,"",SUM(M11:N11))</f>
        <v/>
      </c>
      <c r="P11" s="525"/>
      <c r="Q11" s="525"/>
      <c r="R11" s="109" t="str">
        <f t="shared" ref="R11:R43" si="2">IF(COUNTBLANK(P11:Q11)=2,"",SUM(P11:Q11))</f>
        <v/>
      </c>
      <c r="S11" s="525"/>
      <c r="T11" s="525"/>
      <c r="U11" s="109" t="str">
        <f t="shared" ref="U11:U43" si="3">IF(COUNTBLANK(S11:T11)=2,"",SUM(S11:T11))</f>
        <v/>
      </c>
      <c r="V11" s="525"/>
      <c r="W11" s="525"/>
      <c r="X11" s="109" t="str">
        <f t="shared" ref="X11:X43" si="4">IF(COUNTBLANK(V11:W11)=2,"",SUM(V11:W11))</f>
        <v/>
      </c>
      <c r="Y11" s="399" t="str">
        <f>IF(COUNTBLANK(I11:X11)=Z$8,"",SUM(I11,J11,K11,L11,O11,R11,U11,X11))</f>
        <v/>
      </c>
      <c r="Z11" s="572"/>
      <c r="AA11" s="525"/>
      <c r="AB11" s="525"/>
      <c r="AC11" s="525"/>
      <c r="AD11" s="525"/>
      <c r="AE11" s="525"/>
      <c r="AF11" s="525"/>
      <c r="AG11" s="525"/>
      <c r="AH11" s="525"/>
      <c r="AI11" s="525"/>
      <c r="AJ11" s="525"/>
      <c r="AK11" s="525"/>
      <c r="AL11" s="525"/>
      <c r="AM11" s="399" t="str">
        <f>IF(COUNTBLANK(AA11:AL11)=AN$8,"",SUM(AA11:AL11))</f>
        <v/>
      </c>
      <c r="AN11" s="573"/>
      <c r="AO11" s="525"/>
      <c r="AP11" s="525"/>
      <c r="AQ11" s="525"/>
      <c r="AR11" s="525"/>
      <c r="AS11" s="525"/>
      <c r="AT11" s="109" t="str">
        <f t="shared" ref="AT11:AT43" si="5">IF(COUNTBLANK(AO11:AS11)=AW$6,"",SUM(AO11:AS11))</f>
        <v/>
      </c>
      <c r="AU11" s="456"/>
      <c r="AV11" s="399" t="str">
        <f t="shared" ref="AV11:AV43" si="6">IF(COUNTBLANK(AO11:AU11)=AW$8,"",AT11-AU11)</f>
        <v/>
      </c>
      <c r="AW11" s="404"/>
      <c r="AX11" s="395" t="str">
        <f t="shared" ref="AX11:AX43" si="7">IF(COUNTBLANK(I11:AV11)=AZ$11,"",AVERAGE(Y11,AM11,AV11)-AU11)</f>
        <v/>
      </c>
      <c r="AY11" s="2">
        <f>IF(AX11&lt;95,1,0)</f>
        <v>0</v>
      </c>
      <c r="AZ11" s="68">
        <f>COUNTIF(I11:AV11,"&lt;&gt;=0")</f>
        <v>40</v>
      </c>
      <c r="BA11" s="321"/>
      <c r="BB11" s="321"/>
      <c r="BC11" s="321"/>
    </row>
    <row r="12" spans="1:55" ht="17.100000000000001" customHeight="1" x14ac:dyDescent="0.25">
      <c r="A12" s="198"/>
      <c r="B12" s="527" t="str">
        <f>IF(ENTRADA!AE4="","",ENTRADA!AE4)</f>
        <v/>
      </c>
      <c r="C12" s="937" t="str">
        <f>IF(ENTRADA!AF4="","",ENTRADA!AF4)</f>
        <v/>
      </c>
      <c r="D12" s="937"/>
      <c r="E12" s="937"/>
      <c r="F12" s="937"/>
      <c r="G12" s="937"/>
      <c r="H12" s="937"/>
      <c r="I12" s="529"/>
      <c r="J12" s="529"/>
      <c r="K12" s="529"/>
      <c r="L12" s="83"/>
      <c r="M12" s="529"/>
      <c r="N12" s="529"/>
      <c r="O12" s="84" t="str">
        <f t="shared" si="1"/>
        <v/>
      </c>
      <c r="P12" s="529"/>
      <c r="Q12" s="529"/>
      <c r="R12" s="84" t="str">
        <f t="shared" si="2"/>
        <v/>
      </c>
      <c r="S12" s="529"/>
      <c r="T12" s="529"/>
      <c r="U12" s="84" t="str">
        <f t="shared" si="3"/>
        <v/>
      </c>
      <c r="V12" s="529"/>
      <c r="W12" s="529"/>
      <c r="X12" s="84" t="str">
        <f t="shared" si="4"/>
        <v/>
      </c>
      <c r="Y12" s="400" t="str">
        <f t="shared" ref="Y12:Y43" si="8">IF(COUNTBLANK(I12:X12)=Z$8,"",SUM(I12,J12,K12,L12,O12,R12,U12,X12))</f>
        <v/>
      </c>
      <c r="Z12" s="93"/>
      <c r="AA12" s="529"/>
      <c r="AB12" s="529"/>
      <c r="AC12" s="529"/>
      <c r="AD12" s="529"/>
      <c r="AE12" s="529"/>
      <c r="AF12" s="529"/>
      <c r="AG12" s="529"/>
      <c r="AH12" s="529"/>
      <c r="AI12" s="529"/>
      <c r="AJ12" s="529"/>
      <c r="AK12" s="529"/>
      <c r="AL12" s="529"/>
      <c r="AM12" s="400" t="str">
        <f t="shared" si="0"/>
        <v/>
      </c>
      <c r="AN12" s="84"/>
      <c r="AO12" s="529"/>
      <c r="AP12" s="529"/>
      <c r="AQ12" s="529"/>
      <c r="AR12" s="529"/>
      <c r="AS12" s="529"/>
      <c r="AT12" s="84" t="str">
        <f t="shared" si="5"/>
        <v/>
      </c>
      <c r="AU12" s="93"/>
      <c r="AV12" s="400" t="str">
        <f t="shared" si="6"/>
        <v/>
      </c>
      <c r="AW12" s="400"/>
      <c r="AX12" s="390" t="str">
        <f t="shared" si="7"/>
        <v/>
      </c>
      <c r="AY12" s="2">
        <f t="shared" ref="AY12:AY43" si="9">IF(AX12&lt;100,1,0)</f>
        <v>0</v>
      </c>
      <c r="AZ12" s="515"/>
      <c r="BA12" s="288" t="s">
        <v>64</v>
      </c>
      <c r="BB12" s="289"/>
      <c r="BC12" s="574"/>
    </row>
    <row r="13" spans="1:55" ht="17.100000000000001" customHeight="1" x14ac:dyDescent="0.2">
      <c r="A13" s="198"/>
      <c r="B13" s="533" t="str">
        <f>IF(ENTRADA!AE5="","",ENTRADA!AE5)</f>
        <v/>
      </c>
      <c r="C13" s="938" t="str">
        <f>IF(ENTRADA!AF5="","",ENTRADA!AF5)</f>
        <v/>
      </c>
      <c r="D13" s="938"/>
      <c r="E13" s="938"/>
      <c r="F13" s="938"/>
      <c r="G13" s="938"/>
      <c r="H13" s="938"/>
      <c r="I13" s="537"/>
      <c r="J13" s="536"/>
      <c r="K13" s="536"/>
      <c r="L13" s="85"/>
      <c r="M13" s="537"/>
      <c r="N13" s="536"/>
      <c r="O13" s="87" t="str">
        <f t="shared" si="1"/>
        <v/>
      </c>
      <c r="P13" s="537"/>
      <c r="Q13" s="536"/>
      <c r="R13" s="87" t="str">
        <f t="shared" si="2"/>
        <v/>
      </c>
      <c r="S13" s="536"/>
      <c r="T13" s="536"/>
      <c r="U13" s="87" t="str">
        <f t="shared" si="3"/>
        <v/>
      </c>
      <c r="V13" s="537"/>
      <c r="W13" s="537"/>
      <c r="X13" s="82" t="str">
        <f t="shared" si="4"/>
        <v/>
      </c>
      <c r="Y13" s="401" t="str">
        <f t="shared" si="8"/>
        <v/>
      </c>
      <c r="Z13" s="93"/>
      <c r="AA13" s="536"/>
      <c r="AB13" s="536"/>
      <c r="AC13" s="536"/>
      <c r="AD13" s="536"/>
      <c r="AE13" s="536"/>
      <c r="AF13" s="536"/>
      <c r="AG13" s="536"/>
      <c r="AH13" s="536"/>
      <c r="AI13" s="536"/>
      <c r="AJ13" s="536"/>
      <c r="AK13" s="536"/>
      <c r="AL13" s="536"/>
      <c r="AM13" s="401" t="str">
        <f t="shared" si="0"/>
        <v/>
      </c>
      <c r="AN13" s="84"/>
      <c r="AO13" s="536"/>
      <c r="AP13" s="536"/>
      <c r="AQ13" s="536"/>
      <c r="AR13" s="536"/>
      <c r="AS13" s="536"/>
      <c r="AT13" s="87" t="str">
        <f t="shared" si="5"/>
        <v/>
      </c>
      <c r="AU13" s="95"/>
      <c r="AV13" s="401" t="str">
        <f t="shared" si="6"/>
        <v/>
      </c>
      <c r="AW13" s="400"/>
      <c r="AX13" s="391" t="str">
        <f t="shared" si="7"/>
        <v/>
      </c>
      <c r="AY13" s="2">
        <f t="shared" si="9"/>
        <v>0</v>
      </c>
      <c r="AZ13" s="515"/>
      <c r="BA13" s="575" t="s">
        <v>25</v>
      </c>
      <c r="BB13" s="576" t="s">
        <v>245</v>
      </c>
      <c r="BC13" s="577">
        <v>20</v>
      </c>
    </row>
    <row r="14" spans="1:55" ht="17.100000000000001" customHeight="1" x14ac:dyDescent="0.2">
      <c r="A14" s="198"/>
      <c r="B14" s="527" t="str">
        <f>IF(ENTRADA!AE6="","",ENTRADA!AE6)</f>
        <v/>
      </c>
      <c r="C14" s="937" t="str">
        <f>IF(ENTRADA!AF6="","",ENTRADA!AF6)</f>
        <v/>
      </c>
      <c r="D14" s="937"/>
      <c r="E14" s="937"/>
      <c r="F14" s="937"/>
      <c r="G14" s="937"/>
      <c r="H14" s="937"/>
      <c r="I14" s="529"/>
      <c r="J14" s="529"/>
      <c r="K14" s="529"/>
      <c r="L14" s="83"/>
      <c r="M14" s="529"/>
      <c r="N14" s="529"/>
      <c r="O14" s="84" t="str">
        <f t="shared" si="1"/>
        <v/>
      </c>
      <c r="P14" s="529"/>
      <c r="Q14" s="529"/>
      <c r="R14" s="84" t="str">
        <f t="shared" si="2"/>
        <v/>
      </c>
      <c r="S14" s="529"/>
      <c r="T14" s="529"/>
      <c r="U14" s="84" t="str">
        <f t="shared" si="3"/>
        <v/>
      </c>
      <c r="V14" s="529"/>
      <c r="W14" s="529"/>
      <c r="X14" s="84" t="str">
        <f t="shared" si="4"/>
        <v/>
      </c>
      <c r="Y14" s="400" t="str">
        <f t="shared" si="8"/>
        <v/>
      </c>
      <c r="Z14" s="93"/>
      <c r="AA14" s="529"/>
      <c r="AB14" s="529"/>
      <c r="AC14" s="529"/>
      <c r="AD14" s="529"/>
      <c r="AE14" s="529"/>
      <c r="AF14" s="529"/>
      <c r="AG14" s="529"/>
      <c r="AH14" s="529"/>
      <c r="AI14" s="529"/>
      <c r="AJ14" s="529"/>
      <c r="AK14" s="529"/>
      <c r="AL14" s="529"/>
      <c r="AM14" s="400" t="str">
        <f t="shared" si="0"/>
        <v/>
      </c>
      <c r="AN14" s="84"/>
      <c r="AO14" s="529"/>
      <c r="AP14" s="529"/>
      <c r="AQ14" s="529"/>
      <c r="AR14" s="529"/>
      <c r="AS14" s="529"/>
      <c r="AT14" s="84" t="str">
        <f t="shared" si="5"/>
        <v/>
      </c>
      <c r="AU14" s="93"/>
      <c r="AV14" s="400" t="str">
        <f t="shared" si="6"/>
        <v/>
      </c>
      <c r="AW14" s="400"/>
      <c r="AX14" s="390" t="str">
        <f t="shared" si="7"/>
        <v/>
      </c>
      <c r="AY14" s="2">
        <f t="shared" si="9"/>
        <v>0</v>
      </c>
      <c r="AZ14" s="515"/>
      <c r="BA14" s="575" t="s">
        <v>23</v>
      </c>
      <c r="BB14" s="576" t="s">
        <v>246</v>
      </c>
      <c r="BC14" s="577">
        <v>20</v>
      </c>
    </row>
    <row r="15" spans="1:55" ht="17.100000000000001" customHeight="1" x14ac:dyDescent="0.2">
      <c r="A15" s="198"/>
      <c r="B15" s="533" t="str">
        <f>IF(ENTRADA!AE7="","",ENTRADA!AE7)</f>
        <v/>
      </c>
      <c r="C15" s="938" t="str">
        <f>IF(ENTRADA!AF7="","",ENTRADA!AF7)</f>
        <v/>
      </c>
      <c r="D15" s="938"/>
      <c r="E15" s="938"/>
      <c r="F15" s="938"/>
      <c r="G15" s="938"/>
      <c r="H15" s="938"/>
      <c r="I15" s="537"/>
      <c r="J15" s="536"/>
      <c r="K15" s="536"/>
      <c r="L15" s="85"/>
      <c r="M15" s="537"/>
      <c r="N15" s="536"/>
      <c r="O15" s="87" t="str">
        <f t="shared" si="1"/>
        <v/>
      </c>
      <c r="P15" s="537"/>
      <c r="Q15" s="536"/>
      <c r="R15" s="87" t="str">
        <f t="shared" si="2"/>
        <v/>
      </c>
      <c r="S15" s="536"/>
      <c r="T15" s="536"/>
      <c r="U15" s="87" t="str">
        <f t="shared" si="3"/>
        <v/>
      </c>
      <c r="V15" s="537"/>
      <c r="W15" s="537"/>
      <c r="X15" s="82" t="str">
        <f t="shared" si="4"/>
        <v/>
      </c>
      <c r="Y15" s="401" t="str">
        <f t="shared" si="8"/>
        <v/>
      </c>
      <c r="Z15" s="93"/>
      <c r="AA15" s="536"/>
      <c r="AB15" s="536"/>
      <c r="AC15" s="536"/>
      <c r="AD15" s="536"/>
      <c r="AE15" s="536"/>
      <c r="AF15" s="536"/>
      <c r="AG15" s="536"/>
      <c r="AH15" s="536"/>
      <c r="AI15" s="536"/>
      <c r="AJ15" s="536"/>
      <c r="AK15" s="536"/>
      <c r="AL15" s="536"/>
      <c r="AM15" s="401" t="str">
        <f t="shared" si="0"/>
        <v/>
      </c>
      <c r="AN15" s="84"/>
      <c r="AO15" s="536"/>
      <c r="AP15" s="536"/>
      <c r="AQ15" s="536"/>
      <c r="AR15" s="536"/>
      <c r="AS15" s="536"/>
      <c r="AT15" s="87" t="str">
        <f t="shared" si="5"/>
        <v/>
      </c>
      <c r="AU15" s="95"/>
      <c r="AV15" s="401" t="str">
        <f t="shared" si="6"/>
        <v/>
      </c>
      <c r="AW15" s="400"/>
      <c r="AX15" s="391" t="str">
        <f t="shared" si="7"/>
        <v/>
      </c>
      <c r="AY15" s="2">
        <f t="shared" si="9"/>
        <v>0</v>
      </c>
      <c r="AZ15" s="515"/>
      <c r="BA15" s="575" t="s">
        <v>21</v>
      </c>
      <c r="BB15" s="576" t="s">
        <v>49</v>
      </c>
      <c r="BC15" s="577">
        <v>20</v>
      </c>
    </row>
    <row r="16" spans="1:55" ht="17.100000000000001" customHeight="1" x14ac:dyDescent="0.25">
      <c r="A16" s="198"/>
      <c r="B16" s="527" t="str">
        <f>IF(ENTRADA!AE8="","",ENTRADA!AE8)</f>
        <v/>
      </c>
      <c r="C16" s="937" t="str">
        <f>IF(ENTRADA!AF8="","",ENTRADA!AF8)</f>
        <v/>
      </c>
      <c r="D16" s="937"/>
      <c r="E16" s="937"/>
      <c r="F16" s="937"/>
      <c r="G16" s="937"/>
      <c r="H16" s="937"/>
      <c r="I16" s="529"/>
      <c r="J16" s="529"/>
      <c r="K16" s="529"/>
      <c r="L16" s="83"/>
      <c r="M16" s="529"/>
      <c r="N16" s="529"/>
      <c r="O16" s="84" t="str">
        <f t="shared" si="1"/>
        <v/>
      </c>
      <c r="P16" s="529"/>
      <c r="Q16" s="529"/>
      <c r="R16" s="84" t="str">
        <f t="shared" si="2"/>
        <v/>
      </c>
      <c r="S16" s="529"/>
      <c r="T16" s="529"/>
      <c r="U16" s="84" t="str">
        <f t="shared" si="3"/>
        <v/>
      </c>
      <c r="V16" s="529"/>
      <c r="W16" s="529"/>
      <c r="X16" s="84" t="str">
        <f t="shared" si="4"/>
        <v/>
      </c>
      <c r="Y16" s="400" t="str">
        <f t="shared" si="8"/>
        <v/>
      </c>
      <c r="Z16" s="93"/>
      <c r="AA16" s="529"/>
      <c r="AB16" s="529"/>
      <c r="AC16" s="529"/>
      <c r="AD16" s="529"/>
      <c r="AE16" s="529"/>
      <c r="AF16" s="529"/>
      <c r="AG16" s="529"/>
      <c r="AH16" s="529"/>
      <c r="AI16" s="529"/>
      <c r="AJ16" s="529"/>
      <c r="AK16" s="529"/>
      <c r="AL16" s="529"/>
      <c r="AM16" s="400" t="str">
        <f t="shared" si="0"/>
        <v/>
      </c>
      <c r="AN16" s="84"/>
      <c r="AO16" s="529"/>
      <c r="AP16" s="529"/>
      <c r="AQ16" s="529"/>
      <c r="AR16" s="529"/>
      <c r="AS16" s="529"/>
      <c r="AT16" s="84" t="str">
        <f t="shared" si="5"/>
        <v/>
      </c>
      <c r="AU16" s="93"/>
      <c r="AV16" s="400" t="str">
        <f t="shared" si="6"/>
        <v/>
      </c>
      <c r="AW16" s="400"/>
      <c r="AX16" s="390" t="str">
        <f t="shared" si="7"/>
        <v/>
      </c>
      <c r="AY16" s="2">
        <f t="shared" si="9"/>
        <v>0</v>
      </c>
      <c r="AZ16" s="2"/>
      <c r="BA16" s="578" t="s">
        <v>19</v>
      </c>
      <c r="BB16" s="576" t="s">
        <v>247</v>
      </c>
      <c r="BC16" s="577">
        <v>20</v>
      </c>
    </row>
    <row r="17" spans="1:58" ht="17.100000000000001" customHeight="1" x14ac:dyDescent="0.25">
      <c r="A17" s="198"/>
      <c r="B17" s="533" t="str">
        <f>IF(ENTRADA!AE9="","",ENTRADA!AE9)</f>
        <v/>
      </c>
      <c r="C17" s="938" t="str">
        <f>IF(ENTRADA!AF9="","",ENTRADA!AF9)</f>
        <v/>
      </c>
      <c r="D17" s="938"/>
      <c r="E17" s="938"/>
      <c r="F17" s="938"/>
      <c r="G17" s="938"/>
      <c r="H17" s="938"/>
      <c r="I17" s="537"/>
      <c r="J17" s="536"/>
      <c r="K17" s="536"/>
      <c r="L17" s="85"/>
      <c r="M17" s="537"/>
      <c r="N17" s="536"/>
      <c r="O17" s="87" t="str">
        <f t="shared" si="1"/>
        <v/>
      </c>
      <c r="P17" s="537"/>
      <c r="Q17" s="536"/>
      <c r="R17" s="87" t="str">
        <f t="shared" si="2"/>
        <v/>
      </c>
      <c r="S17" s="536"/>
      <c r="T17" s="536"/>
      <c r="U17" s="87" t="str">
        <f t="shared" si="3"/>
        <v/>
      </c>
      <c r="V17" s="537"/>
      <c r="W17" s="537"/>
      <c r="X17" s="82" t="str">
        <f t="shared" si="4"/>
        <v/>
      </c>
      <c r="Y17" s="401" t="str">
        <f t="shared" si="8"/>
        <v/>
      </c>
      <c r="Z17" s="93"/>
      <c r="AA17" s="536"/>
      <c r="AB17" s="536"/>
      <c r="AC17" s="536"/>
      <c r="AD17" s="536"/>
      <c r="AE17" s="536"/>
      <c r="AF17" s="536"/>
      <c r="AG17" s="536"/>
      <c r="AH17" s="536"/>
      <c r="AI17" s="536"/>
      <c r="AJ17" s="536"/>
      <c r="AK17" s="536"/>
      <c r="AL17" s="536"/>
      <c r="AM17" s="401" t="str">
        <f t="shared" si="0"/>
        <v/>
      </c>
      <c r="AN17" s="84"/>
      <c r="AO17" s="536"/>
      <c r="AP17" s="536"/>
      <c r="AQ17" s="536"/>
      <c r="AR17" s="536"/>
      <c r="AS17" s="536"/>
      <c r="AT17" s="87" t="str">
        <f t="shared" si="5"/>
        <v/>
      </c>
      <c r="AU17" s="95"/>
      <c r="AV17" s="401" t="str">
        <f t="shared" si="6"/>
        <v/>
      </c>
      <c r="AW17" s="400"/>
      <c r="AX17" s="391" t="str">
        <f t="shared" si="7"/>
        <v/>
      </c>
      <c r="AY17" s="2">
        <f t="shared" si="9"/>
        <v>0</v>
      </c>
      <c r="AZ17" s="2"/>
      <c r="BA17" s="578" t="s">
        <v>18</v>
      </c>
      <c r="BB17" s="576" t="s">
        <v>248</v>
      </c>
      <c r="BC17" s="577">
        <v>20</v>
      </c>
      <c r="BF17"/>
    </row>
    <row r="18" spans="1:58" ht="17.100000000000001" customHeight="1" x14ac:dyDescent="0.2">
      <c r="A18" s="198"/>
      <c r="B18" s="527" t="str">
        <f>IF(ENTRADA!AE10="","",ENTRADA!AE10)</f>
        <v/>
      </c>
      <c r="C18" s="937" t="str">
        <f>IF(ENTRADA!AF10="","",ENTRADA!AF10)</f>
        <v/>
      </c>
      <c r="D18" s="937"/>
      <c r="E18" s="937"/>
      <c r="F18" s="937"/>
      <c r="G18" s="937"/>
      <c r="H18" s="937"/>
      <c r="I18" s="529"/>
      <c r="J18" s="529"/>
      <c r="K18" s="529"/>
      <c r="L18" s="83"/>
      <c r="M18" s="529"/>
      <c r="N18" s="529"/>
      <c r="O18" s="84" t="str">
        <f t="shared" si="1"/>
        <v/>
      </c>
      <c r="P18" s="529"/>
      <c r="Q18" s="529"/>
      <c r="R18" s="84" t="str">
        <f t="shared" si="2"/>
        <v/>
      </c>
      <c r="S18" s="529"/>
      <c r="T18" s="529"/>
      <c r="U18" s="84" t="str">
        <f t="shared" si="3"/>
        <v/>
      </c>
      <c r="V18" s="529"/>
      <c r="W18" s="529"/>
      <c r="X18" s="84" t="str">
        <f t="shared" si="4"/>
        <v/>
      </c>
      <c r="Y18" s="400" t="str">
        <f t="shared" si="8"/>
        <v/>
      </c>
      <c r="Z18" s="93"/>
      <c r="AA18" s="529"/>
      <c r="AB18" s="529"/>
      <c r="AC18" s="529"/>
      <c r="AD18" s="529"/>
      <c r="AE18" s="529"/>
      <c r="AF18" s="529"/>
      <c r="AG18" s="529"/>
      <c r="AH18" s="529"/>
      <c r="AI18" s="529"/>
      <c r="AJ18" s="529"/>
      <c r="AK18" s="529"/>
      <c r="AL18" s="529"/>
      <c r="AM18" s="400" t="str">
        <f t="shared" si="0"/>
        <v/>
      </c>
      <c r="AN18" s="84"/>
      <c r="AO18" s="529"/>
      <c r="AP18" s="529"/>
      <c r="AQ18" s="529"/>
      <c r="AR18" s="529"/>
      <c r="AS18" s="529"/>
      <c r="AT18" s="84" t="str">
        <f t="shared" si="5"/>
        <v/>
      </c>
      <c r="AU18" s="93"/>
      <c r="AV18" s="400" t="str">
        <f t="shared" si="6"/>
        <v/>
      </c>
      <c r="AW18" s="400"/>
      <c r="AX18" s="390" t="str">
        <f t="shared" si="7"/>
        <v/>
      </c>
      <c r="AY18" s="2">
        <f t="shared" si="9"/>
        <v>0</v>
      </c>
      <c r="AZ18" s="2"/>
      <c r="BA18" s="579"/>
      <c r="BB18" s="580"/>
      <c r="BC18" s="581"/>
    </row>
    <row r="19" spans="1:58" ht="17.100000000000001" customHeight="1" x14ac:dyDescent="0.25">
      <c r="A19" s="198"/>
      <c r="B19" s="533" t="str">
        <f>IF(ENTRADA!AE11="","",ENTRADA!AE11)</f>
        <v/>
      </c>
      <c r="C19" s="938" t="str">
        <f>IF(ENTRADA!AF11="","",ENTRADA!AF11)</f>
        <v/>
      </c>
      <c r="D19" s="938"/>
      <c r="E19" s="938"/>
      <c r="F19" s="938"/>
      <c r="G19" s="938"/>
      <c r="H19" s="938"/>
      <c r="I19" s="537"/>
      <c r="J19" s="536"/>
      <c r="K19" s="536"/>
      <c r="L19" s="85"/>
      <c r="M19" s="537"/>
      <c r="N19" s="536"/>
      <c r="O19" s="87" t="str">
        <f t="shared" si="1"/>
        <v/>
      </c>
      <c r="P19" s="537"/>
      <c r="Q19" s="536"/>
      <c r="R19" s="87" t="str">
        <f t="shared" si="2"/>
        <v/>
      </c>
      <c r="S19" s="536"/>
      <c r="T19" s="536"/>
      <c r="U19" s="87" t="str">
        <f t="shared" si="3"/>
        <v/>
      </c>
      <c r="V19" s="537"/>
      <c r="W19" s="537"/>
      <c r="X19" s="82" t="str">
        <f t="shared" si="4"/>
        <v/>
      </c>
      <c r="Y19" s="401" t="str">
        <f t="shared" si="8"/>
        <v/>
      </c>
      <c r="Z19" s="93"/>
      <c r="AA19" s="536"/>
      <c r="AB19" s="536"/>
      <c r="AC19" s="536"/>
      <c r="AD19" s="536"/>
      <c r="AE19" s="536"/>
      <c r="AF19" s="536"/>
      <c r="AG19" s="536"/>
      <c r="AH19" s="536"/>
      <c r="AI19" s="536"/>
      <c r="AJ19" s="536"/>
      <c r="AK19" s="536"/>
      <c r="AL19" s="536"/>
      <c r="AM19" s="401" t="str">
        <f t="shared" si="0"/>
        <v/>
      </c>
      <c r="AN19" s="84"/>
      <c r="AO19" s="536"/>
      <c r="AP19" s="536"/>
      <c r="AQ19" s="536"/>
      <c r="AR19" s="536"/>
      <c r="AS19" s="536"/>
      <c r="AT19" s="87" t="str">
        <f t="shared" si="5"/>
        <v/>
      </c>
      <c r="AU19" s="95"/>
      <c r="AV19" s="401" t="str">
        <f t="shared" si="6"/>
        <v/>
      </c>
      <c r="AW19" s="400"/>
      <c r="AX19" s="391" t="str">
        <f t="shared" si="7"/>
        <v/>
      </c>
      <c r="AY19" s="2">
        <f t="shared" si="9"/>
        <v>0</v>
      </c>
      <c r="AZ19" s="2"/>
      <c r="BA19" s="578" t="s">
        <v>14</v>
      </c>
      <c r="BB19" s="576" t="s">
        <v>249</v>
      </c>
      <c r="BC19" s="577" t="s">
        <v>250</v>
      </c>
    </row>
    <row r="20" spans="1:58" ht="17.100000000000001" customHeight="1" x14ac:dyDescent="0.2">
      <c r="A20" s="198"/>
      <c r="B20" s="527" t="str">
        <f>IF(ENTRADA!AE12="","",ENTRADA!AE12)</f>
        <v/>
      </c>
      <c r="C20" s="937" t="str">
        <f>IF(ENTRADA!AF12="","",ENTRADA!AF12)</f>
        <v/>
      </c>
      <c r="D20" s="937"/>
      <c r="E20" s="937"/>
      <c r="F20" s="937"/>
      <c r="G20" s="937"/>
      <c r="H20" s="937"/>
      <c r="I20" s="529"/>
      <c r="J20" s="529"/>
      <c r="K20" s="529"/>
      <c r="L20" s="83"/>
      <c r="M20" s="529"/>
      <c r="N20" s="529"/>
      <c r="O20" s="84" t="str">
        <f t="shared" si="1"/>
        <v/>
      </c>
      <c r="P20" s="529"/>
      <c r="Q20" s="529"/>
      <c r="R20" s="84" t="str">
        <f t="shared" si="2"/>
        <v/>
      </c>
      <c r="S20" s="529"/>
      <c r="T20" s="529"/>
      <c r="U20" s="84" t="str">
        <f t="shared" si="3"/>
        <v/>
      </c>
      <c r="V20" s="529"/>
      <c r="W20" s="529"/>
      <c r="X20" s="84" t="str">
        <f t="shared" si="4"/>
        <v/>
      </c>
      <c r="Y20" s="400" t="str">
        <f t="shared" si="8"/>
        <v/>
      </c>
      <c r="Z20" s="93"/>
      <c r="AA20" s="529"/>
      <c r="AB20" s="529"/>
      <c r="AC20" s="529"/>
      <c r="AD20" s="529"/>
      <c r="AE20" s="529"/>
      <c r="AF20" s="529"/>
      <c r="AG20" s="529"/>
      <c r="AH20" s="529"/>
      <c r="AI20" s="529"/>
      <c r="AJ20" s="529"/>
      <c r="AK20" s="529"/>
      <c r="AL20" s="529"/>
      <c r="AM20" s="400" t="str">
        <f t="shared" si="0"/>
        <v/>
      </c>
      <c r="AN20" s="84"/>
      <c r="AO20" s="529"/>
      <c r="AP20" s="529"/>
      <c r="AQ20" s="529"/>
      <c r="AR20" s="529"/>
      <c r="AS20" s="529"/>
      <c r="AT20" s="84" t="str">
        <f t="shared" si="5"/>
        <v/>
      </c>
      <c r="AU20" s="93"/>
      <c r="AV20" s="400" t="str">
        <f t="shared" si="6"/>
        <v/>
      </c>
      <c r="AW20" s="400"/>
      <c r="AX20" s="390" t="str">
        <f t="shared" si="7"/>
        <v/>
      </c>
      <c r="AY20" s="2">
        <f t="shared" si="9"/>
        <v>0</v>
      </c>
      <c r="AZ20" s="2"/>
      <c r="BA20" s="1078"/>
      <c r="BB20" s="1079"/>
      <c r="BC20" s="287"/>
    </row>
    <row r="21" spans="1:58" ht="17.100000000000001" customHeight="1" x14ac:dyDescent="0.25">
      <c r="A21" s="198"/>
      <c r="B21" s="533" t="str">
        <f>IF(ENTRADA!AE13="","",ENTRADA!AE13)</f>
        <v/>
      </c>
      <c r="C21" s="938" t="str">
        <f>IF(ENTRADA!AF13="","",ENTRADA!AF13)</f>
        <v/>
      </c>
      <c r="D21" s="938"/>
      <c r="E21" s="938"/>
      <c r="F21" s="938"/>
      <c r="G21" s="938"/>
      <c r="H21" s="938"/>
      <c r="I21" s="536"/>
      <c r="J21" s="536"/>
      <c r="K21" s="536"/>
      <c r="L21" s="85"/>
      <c r="M21" s="536"/>
      <c r="N21" s="536"/>
      <c r="O21" s="87" t="str">
        <f t="shared" si="1"/>
        <v/>
      </c>
      <c r="P21" s="536"/>
      <c r="Q21" s="536"/>
      <c r="R21" s="87" t="str">
        <f t="shared" si="2"/>
        <v/>
      </c>
      <c r="S21" s="536"/>
      <c r="T21" s="536"/>
      <c r="U21" s="87" t="str">
        <f t="shared" si="3"/>
        <v/>
      </c>
      <c r="V21" s="537"/>
      <c r="W21" s="537"/>
      <c r="X21" s="82" t="str">
        <f t="shared" si="4"/>
        <v/>
      </c>
      <c r="Y21" s="401" t="str">
        <f t="shared" si="8"/>
        <v/>
      </c>
      <c r="Z21" s="93"/>
      <c r="AA21" s="536"/>
      <c r="AB21" s="536"/>
      <c r="AC21" s="536"/>
      <c r="AD21" s="536"/>
      <c r="AE21" s="536"/>
      <c r="AF21" s="536"/>
      <c r="AG21" s="536"/>
      <c r="AH21" s="536"/>
      <c r="AI21" s="536"/>
      <c r="AJ21" s="536"/>
      <c r="AK21" s="536"/>
      <c r="AL21" s="536"/>
      <c r="AM21" s="401" t="str">
        <f t="shared" si="0"/>
        <v/>
      </c>
      <c r="AN21" s="84"/>
      <c r="AO21" s="536"/>
      <c r="AP21" s="536"/>
      <c r="AQ21" s="536"/>
      <c r="AR21" s="536"/>
      <c r="AS21" s="536"/>
      <c r="AT21" s="87" t="str">
        <f t="shared" si="5"/>
        <v/>
      </c>
      <c r="AU21" s="95"/>
      <c r="AV21" s="401" t="str">
        <f t="shared" si="6"/>
        <v/>
      </c>
      <c r="AW21" s="400"/>
      <c r="AX21" s="391" t="str">
        <f t="shared" si="7"/>
        <v/>
      </c>
      <c r="AY21" s="2">
        <f t="shared" si="9"/>
        <v>0</v>
      </c>
      <c r="AZ21" s="2"/>
      <c r="BA21" s="234"/>
      <c r="BB21" s="235" t="s">
        <v>107</v>
      </c>
      <c r="BC21" s="236">
        <v>100</v>
      </c>
    </row>
    <row r="22" spans="1:58" ht="17.100000000000001" customHeight="1" x14ac:dyDescent="0.2">
      <c r="A22" s="198"/>
      <c r="B22" s="527" t="str">
        <f>IF(ENTRADA!AE14="","",ENTRADA!AE14)</f>
        <v/>
      </c>
      <c r="C22" s="937" t="str">
        <f>IF(ENTRADA!AF14="","",ENTRADA!AF14)</f>
        <v/>
      </c>
      <c r="D22" s="937"/>
      <c r="E22" s="937"/>
      <c r="F22" s="937"/>
      <c r="G22" s="937"/>
      <c r="H22" s="937"/>
      <c r="I22" s="529"/>
      <c r="J22" s="529"/>
      <c r="K22" s="529"/>
      <c r="L22" s="83"/>
      <c r="M22" s="529"/>
      <c r="N22" s="529"/>
      <c r="O22" s="84" t="str">
        <f t="shared" si="1"/>
        <v/>
      </c>
      <c r="P22" s="529"/>
      <c r="Q22" s="529"/>
      <c r="R22" s="84" t="str">
        <f t="shared" si="2"/>
        <v/>
      </c>
      <c r="S22" s="529"/>
      <c r="T22" s="529"/>
      <c r="U22" s="84" t="str">
        <f t="shared" si="3"/>
        <v/>
      </c>
      <c r="V22" s="529"/>
      <c r="W22" s="529"/>
      <c r="X22" s="84" t="str">
        <f t="shared" si="4"/>
        <v/>
      </c>
      <c r="Y22" s="400" t="str">
        <f t="shared" si="8"/>
        <v/>
      </c>
      <c r="Z22" s="93"/>
      <c r="AA22" s="529"/>
      <c r="AB22" s="529"/>
      <c r="AC22" s="529"/>
      <c r="AD22" s="529"/>
      <c r="AE22" s="529"/>
      <c r="AF22" s="529"/>
      <c r="AG22" s="529"/>
      <c r="AH22" s="529"/>
      <c r="AI22" s="529"/>
      <c r="AJ22" s="529"/>
      <c r="AK22" s="529"/>
      <c r="AL22" s="529"/>
      <c r="AM22" s="400" t="str">
        <f t="shared" si="0"/>
        <v/>
      </c>
      <c r="AN22" s="84"/>
      <c r="AO22" s="529"/>
      <c r="AP22" s="529"/>
      <c r="AQ22" s="529"/>
      <c r="AR22" s="529"/>
      <c r="AS22" s="529"/>
      <c r="AT22" s="84" t="str">
        <f t="shared" si="5"/>
        <v/>
      </c>
      <c r="AU22" s="93"/>
      <c r="AV22" s="400" t="str">
        <f t="shared" si="6"/>
        <v/>
      </c>
      <c r="AW22" s="400"/>
      <c r="AX22" s="390" t="str">
        <f t="shared" si="7"/>
        <v/>
      </c>
      <c r="AY22" s="2">
        <f t="shared" si="9"/>
        <v>0</v>
      </c>
      <c r="AZ22" s="2"/>
      <c r="BA22" s="321"/>
      <c r="BB22" s="321"/>
      <c r="BC22" s="321"/>
    </row>
    <row r="23" spans="1:58" ht="17.100000000000001" customHeight="1" x14ac:dyDescent="0.2">
      <c r="A23" s="198"/>
      <c r="B23" s="533" t="str">
        <f>IF(ENTRADA!AE15="","",ENTRADA!AE15)</f>
        <v/>
      </c>
      <c r="C23" s="938" t="str">
        <f>IF(ENTRADA!AF15="","",ENTRADA!AF15)</f>
        <v/>
      </c>
      <c r="D23" s="938"/>
      <c r="E23" s="938"/>
      <c r="F23" s="938"/>
      <c r="G23" s="938"/>
      <c r="H23" s="938"/>
      <c r="I23" s="536"/>
      <c r="J23" s="536"/>
      <c r="K23" s="536"/>
      <c r="L23" s="85"/>
      <c r="M23" s="536"/>
      <c r="N23" s="536"/>
      <c r="O23" s="87" t="str">
        <f t="shared" si="1"/>
        <v/>
      </c>
      <c r="P23" s="536"/>
      <c r="Q23" s="536"/>
      <c r="R23" s="87" t="str">
        <f t="shared" si="2"/>
        <v/>
      </c>
      <c r="S23" s="536"/>
      <c r="T23" s="536"/>
      <c r="U23" s="87" t="str">
        <f t="shared" si="3"/>
        <v/>
      </c>
      <c r="V23" s="537"/>
      <c r="W23" s="537"/>
      <c r="X23" s="82" t="str">
        <f t="shared" si="4"/>
        <v/>
      </c>
      <c r="Y23" s="401" t="str">
        <f t="shared" si="8"/>
        <v/>
      </c>
      <c r="Z23" s="93"/>
      <c r="AA23" s="536"/>
      <c r="AB23" s="536"/>
      <c r="AC23" s="536"/>
      <c r="AD23" s="536"/>
      <c r="AE23" s="536"/>
      <c r="AF23" s="536"/>
      <c r="AG23" s="536"/>
      <c r="AH23" s="536"/>
      <c r="AI23" s="536"/>
      <c r="AJ23" s="536"/>
      <c r="AK23" s="536"/>
      <c r="AL23" s="536"/>
      <c r="AM23" s="401" t="str">
        <f t="shared" si="0"/>
        <v/>
      </c>
      <c r="AN23" s="84"/>
      <c r="AO23" s="536"/>
      <c r="AP23" s="536"/>
      <c r="AQ23" s="536"/>
      <c r="AR23" s="536"/>
      <c r="AS23" s="536"/>
      <c r="AT23" s="87" t="str">
        <f t="shared" si="5"/>
        <v/>
      </c>
      <c r="AU23" s="95"/>
      <c r="AV23" s="401" t="str">
        <f t="shared" si="6"/>
        <v/>
      </c>
      <c r="AW23" s="400"/>
      <c r="AX23" s="391" t="str">
        <f t="shared" si="7"/>
        <v/>
      </c>
      <c r="AY23" s="2">
        <f t="shared" si="9"/>
        <v>0</v>
      </c>
      <c r="AZ23" s="2"/>
      <c r="BA23" s="1080" t="s">
        <v>251</v>
      </c>
      <c r="BB23" s="1081"/>
      <c r="BC23" s="1082"/>
    </row>
    <row r="24" spans="1:58" ht="17.100000000000001" customHeight="1" x14ac:dyDescent="0.2">
      <c r="A24" s="198"/>
      <c r="B24" s="527" t="str">
        <f>IF(ENTRADA!AE16="","",ENTRADA!AE16)</f>
        <v/>
      </c>
      <c r="C24" s="937" t="str">
        <f>IF(ENTRADA!AF16="","",ENTRADA!AF16)</f>
        <v/>
      </c>
      <c r="D24" s="937"/>
      <c r="E24" s="937"/>
      <c r="F24" s="937"/>
      <c r="G24" s="937"/>
      <c r="H24" s="937"/>
      <c r="I24" s="529"/>
      <c r="J24" s="529"/>
      <c r="K24" s="529"/>
      <c r="L24" s="83"/>
      <c r="M24" s="529"/>
      <c r="N24" s="529"/>
      <c r="O24" s="84" t="str">
        <f t="shared" si="1"/>
        <v/>
      </c>
      <c r="P24" s="529"/>
      <c r="Q24" s="529"/>
      <c r="R24" s="84" t="str">
        <f t="shared" si="2"/>
        <v/>
      </c>
      <c r="S24" s="529"/>
      <c r="T24" s="529"/>
      <c r="U24" s="84" t="str">
        <f t="shared" si="3"/>
        <v/>
      </c>
      <c r="V24" s="529"/>
      <c r="W24" s="529"/>
      <c r="X24" s="84" t="str">
        <f t="shared" si="4"/>
        <v/>
      </c>
      <c r="Y24" s="400" t="str">
        <f t="shared" si="8"/>
        <v/>
      </c>
      <c r="Z24" s="93"/>
      <c r="AA24" s="529"/>
      <c r="AB24" s="529"/>
      <c r="AC24" s="529"/>
      <c r="AD24" s="529"/>
      <c r="AE24" s="529"/>
      <c r="AF24" s="529"/>
      <c r="AG24" s="529"/>
      <c r="AH24" s="529"/>
      <c r="AI24" s="529"/>
      <c r="AJ24" s="529"/>
      <c r="AK24" s="529"/>
      <c r="AL24" s="529"/>
      <c r="AM24" s="400" t="str">
        <f t="shared" si="0"/>
        <v/>
      </c>
      <c r="AN24" s="84"/>
      <c r="AO24" s="529"/>
      <c r="AP24" s="529"/>
      <c r="AQ24" s="529"/>
      <c r="AR24" s="529"/>
      <c r="AS24" s="529"/>
      <c r="AT24" s="84" t="str">
        <f t="shared" si="5"/>
        <v/>
      </c>
      <c r="AU24" s="93"/>
      <c r="AV24" s="400" t="str">
        <f t="shared" si="6"/>
        <v/>
      </c>
      <c r="AW24" s="400"/>
      <c r="AX24" s="390" t="str">
        <f t="shared" si="7"/>
        <v/>
      </c>
      <c r="AY24" s="2">
        <f t="shared" si="9"/>
        <v>0</v>
      </c>
      <c r="AZ24" s="2"/>
      <c r="BA24" s="1083"/>
      <c r="BB24" s="1084"/>
      <c r="BC24" s="1085"/>
    </row>
    <row r="25" spans="1:58" ht="17.100000000000001" customHeight="1" x14ac:dyDescent="0.2">
      <c r="A25" s="198"/>
      <c r="B25" s="533" t="str">
        <f>IF(ENTRADA!AE17="","",ENTRADA!AE17)</f>
        <v/>
      </c>
      <c r="C25" s="938" t="str">
        <f>IF(ENTRADA!AF17="","",ENTRADA!AF17)</f>
        <v/>
      </c>
      <c r="D25" s="938"/>
      <c r="E25" s="938"/>
      <c r="F25" s="938"/>
      <c r="G25" s="938"/>
      <c r="H25" s="938"/>
      <c r="I25" s="536"/>
      <c r="J25" s="536"/>
      <c r="K25" s="536"/>
      <c r="L25" s="85"/>
      <c r="M25" s="536"/>
      <c r="N25" s="536"/>
      <c r="O25" s="87" t="str">
        <f t="shared" si="1"/>
        <v/>
      </c>
      <c r="P25" s="536"/>
      <c r="Q25" s="536"/>
      <c r="R25" s="87" t="str">
        <f t="shared" si="2"/>
        <v/>
      </c>
      <c r="S25" s="536"/>
      <c r="T25" s="536"/>
      <c r="U25" s="87" t="str">
        <f t="shared" si="3"/>
        <v/>
      </c>
      <c r="V25" s="537"/>
      <c r="W25" s="537"/>
      <c r="X25" s="82" t="str">
        <f t="shared" si="4"/>
        <v/>
      </c>
      <c r="Y25" s="401" t="str">
        <f t="shared" si="8"/>
        <v/>
      </c>
      <c r="Z25" s="93"/>
      <c r="AA25" s="536"/>
      <c r="AB25" s="536"/>
      <c r="AC25" s="536"/>
      <c r="AD25" s="536"/>
      <c r="AE25" s="536"/>
      <c r="AF25" s="536"/>
      <c r="AG25" s="536"/>
      <c r="AH25" s="536"/>
      <c r="AI25" s="536"/>
      <c r="AJ25" s="536"/>
      <c r="AK25" s="536"/>
      <c r="AL25" s="536"/>
      <c r="AM25" s="401" t="str">
        <f t="shared" si="0"/>
        <v/>
      </c>
      <c r="AN25" s="84"/>
      <c r="AO25" s="536"/>
      <c r="AP25" s="536"/>
      <c r="AQ25" s="536"/>
      <c r="AR25" s="536"/>
      <c r="AS25" s="536"/>
      <c r="AT25" s="87" t="str">
        <f t="shared" si="5"/>
        <v/>
      </c>
      <c r="AU25" s="95"/>
      <c r="AV25" s="401" t="str">
        <f t="shared" si="6"/>
        <v/>
      </c>
      <c r="AW25" s="400"/>
      <c r="AX25" s="391" t="str">
        <f t="shared" si="7"/>
        <v/>
      </c>
      <c r="AY25" s="2">
        <f t="shared" si="9"/>
        <v>0</v>
      </c>
      <c r="AZ25" s="2"/>
      <c r="BA25" s="1086" t="s">
        <v>252</v>
      </c>
      <c r="BB25" s="1087"/>
      <c r="BC25" s="1088"/>
    </row>
    <row r="26" spans="1:58" ht="17.100000000000001" customHeight="1" x14ac:dyDescent="0.2">
      <c r="A26" s="198"/>
      <c r="B26" s="527" t="str">
        <f>IF(ENTRADA!AE18="","",ENTRADA!AE18)</f>
        <v/>
      </c>
      <c r="C26" s="937" t="str">
        <f>IF(ENTRADA!AF18="","",ENTRADA!AF18)</f>
        <v/>
      </c>
      <c r="D26" s="937"/>
      <c r="E26" s="937"/>
      <c r="F26" s="937"/>
      <c r="G26" s="937"/>
      <c r="H26" s="937"/>
      <c r="I26" s="529"/>
      <c r="J26" s="529"/>
      <c r="K26" s="529"/>
      <c r="L26" s="83"/>
      <c r="M26" s="529"/>
      <c r="N26" s="529"/>
      <c r="O26" s="84" t="str">
        <f t="shared" si="1"/>
        <v/>
      </c>
      <c r="P26" s="529"/>
      <c r="Q26" s="529"/>
      <c r="R26" s="84" t="str">
        <f t="shared" si="2"/>
        <v/>
      </c>
      <c r="S26" s="529"/>
      <c r="T26" s="529"/>
      <c r="U26" s="84" t="str">
        <f t="shared" si="3"/>
        <v/>
      </c>
      <c r="V26" s="529"/>
      <c r="W26" s="529"/>
      <c r="X26" s="84" t="str">
        <f t="shared" si="4"/>
        <v/>
      </c>
      <c r="Y26" s="400" t="str">
        <f t="shared" si="8"/>
        <v/>
      </c>
      <c r="Z26" s="93"/>
      <c r="AA26" s="529"/>
      <c r="AB26" s="529"/>
      <c r="AC26" s="529"/>
      <c r="AD26" s="529"/>
      <c r="AE26" s="529"/>
      <c r="AF26" s="529"/>
      <c r="AG26" s="529"/>
      <c r="AH26" s="529"/>
      <c r="AI26" s="529"/>
      <c r="AJ26" s="529"/>
      <c r="AK26" s="529"/>
      <c r="AL26" s="529"/>
      <c r="AM26" s="400" t="str">
        <f t="shared" si="0"/>
        <v/>
      </c>
      <c r="AN26" s="84"/>
      <c r="AO26" s="529"/>
      <c r="AP26" s="529"/>
      <c r="AQ26" s="529"/>
      <c r="AR26" s="529"/>
      <c r="AS26" s="529"/>
      <c r="AT26" s="84" t="str">
        <f t="shared" si="5"/>
        <v/>
      </c>
      <c r="AU26" s="93"/>
      <c r="AV26" s="400" t="str">
        <f t="shared" si="6"/>
        <v/>
      </c>
      <c r="AW26" s="400"/>
      <c r="AX26" s="390" t="str">
        <f t="shared" si="7"/>
        <v/>
      </c>
      <c r="AY26" s="2">
        <f t="shared" si="9"/>
        <v>0</v>
      </c>
      <c r="AZ26" s="2"/>
      <c r="BA26" s="1089"/>
      <c r="BB26" s="1090"/>
      <c r="BC26" s="1091"/>
    </row>
    <row r="27" spans="1:58" ht="17.100000000000001" customHeight="1" x14ac:dyDescent="0.2">
      <c r="A27" s="198"/>
      <c r="B27" s="533" t="str">
        <f>IF(ENTRADA!AE19="","",ENTRADA!AE19)</f>
        <v/>
      </c>
      <c r="C27" s="938" t="str">
        <f>IF(ENTRADA!AF19="","",ENTRADA!AF19)</f>
        <v/>
      </c>
      <c r="D27" s="938"/>
      <c r="E27" s="938"/>
      <c r="F27" s="938"/>
      <c r="G27" s="938"/>
      <c r="H27" s="938"/>
      <c r="I27" s="536"/>
      <c r="J27" s="536"/>
      <c r="K27" s="536"/>
      <c r="L27" s="85"/>
      <c r="M27" s="536"/>
      <c r="N27" s="536"/>
      <c r="O27" s="87" t="str">
        <f t="shared" si="1"/>
        <v/>
      </c>
      <c r="P27" s="536"/>
      <c r="Q27" s="536"/>
      <c r="R27" s="87" t="str">
        <f t="shared" si="2"/>
        <v/>
      </c>
      <c r="S27" s="536"/>
      <c r="T27" s="536"/>
      <c r="U27" s="87" t="str">
        <f t="shared" si="3"/>
        <v/>
      </c>
      <c r="V27" s="537"/>
      <c r="W27" s="537"/>
      <c r="X27" s="82" t="str">
        <f t="shared" si="4"/>
        <v/>
      </c>
      <c r="Y27" s="401" t="str">
        <f t="shared" si="8"/>
        <v/>
      </c>
      <c r="Z27" s="93"/>
      <c r="AA27" s="536"/>
      <c r="AB27" s="536"/>
      <c r="AC27" s="536"/>
      <c r="AD27" s="536"/>
      <c r="AE27" s="536"/>
      <c r="AF27" s="536"/>
      <c r="AG27" s="536"/>
      <c r="AH27" s="536"/>
      <c r="AI27" s="536"/>
      <c r="AJ27" s="536"/>
      <c r="AK27" s="536"/>
      <c r="AL27" s="536"/>
      <c r="AM27" s="401" t="str">
        <f t="shared" si="0"/>
        <v/>
      </c>
      <c r="AN27" s="84"/>
      <c r="AO27" s="536"/>
      <c r="AP27" s="536"/>
      <c r="AQ27" s="536"/>
      <c r="AR27" s="536"/>
      <c r="AS27" s="536"/>
      <c r="AT27" s="87" t="str">
        <f t="shared" si="5"/>
        <v/>
      </c>
      <c r="AU27" s="95"/>
      <c r="AV27" s="401" t="str">
        <f t="shared" si="6"/>
        <v/>
      </c>
      <c r="AW27" s="400"/>
      <c r="AX27" s="391" t="str">
        <f t="shared" si="7"/>
        <v/>
      </c>
      <c r="AY27" s="2">
        <f t="shared" si="9"/>
        <v>0</v>
      </c>
      <c r="AZ27" s="2"/>
      <c r="BA27" s="1089"/>
      <c r="BB27" s="1090"/>
      <c r="BC27" s="1091"/>
    </row>
    <row r="28" spans="1:58" ht="17.100000000000001" customHeight="1" x14ac:dyDescent="0.2">
      <c r="A28" s="198"/>
      <c r="B28" s="527" t="str">
        <f>IF(ENTRADA!AE20="","",ENTRADA!AE20)</f>
        <v/>
      </c>
      <c r="C28" s="937" t="str">
        <f>IF(ENTRADA!AF20="","",ENTRADA!AF20)</f>
        <v/>
      </c>
      <c r="D28" s="937"/>
      <c r="E28" s="937"/>
      <c r="F28" s="937"/>
      <c r="G28" s="937"/>
      <c r="H28" s="937"/>
      <c r="I28" s="529"/>
      <c r="J28" s="529"/>
      <c r="K28" s="529"/>
      <c r="L28" s="83"/>
      <c r="M28" s="529"/>
      <c r="N28" s="529"/>
      <c r="O28" s="84" t="str">
        <f t="shared" si="1"/>
        <v/>
      </c>
      <c r="P28" s="529"/>
      <c r="Q28" s="529"/>
      <c r="R28" s="84" t="str">
        <f t="shared" si="2"/>
        <v/>
      </c>
      <c r="S28" s="529"/>
      <c r="T28" s="529"/>
      <c r="U28" s="84" t="str">
        <f t="shared" si="3"/>
        <v/>
      </c>
      <c r="V28" s="529"/>
      <c r="W28" s="529"/>
      <c r="X28" s="84" t="str">
        <f t="shared" si="4"/>
        <v/>
      </c>
      <c r="Y28" s="400" t="str">
        <f t="shared" si="8"/>
        <v/>
      </c>
      <c r="Z28" s="93"/>
      <c r="AA28" s="529"/>
      <c r="AB28" s="529"/>
      <c r="AC28" s="529"/>
      <c r="AD28" s="529"/>
      <c r="AE28" s="529"/>
      <c r="AF28" s="529"/>
      <c r="AG28" s="529"/>
      <c r="AH28" s="529"/>
      <c r="AI28" s="529"/>
      <c r="AJ28" s="529"/>
      <c r="AK28" s="529"/>
      <c r="AL28" s="529"/>
      <c r="AM28" s="400" t="str">
        <f t="shared" si="0"/>
        <v/>
      </c>
      <c r="AN28" s="84"/>
      <c r="AO28" s="529"/>
      <c r="AP28" s="529"/>
      <c r="AQ28" s="529"/>
      <c r="AR28" s="529"/>
      <c r="AS28" s="529"/>
      <c r="AT28" s="84" t="str">
        <f t="shared" si="5"/>
        <v/>
      </c>
      <c r="AU28" s="93"/>
      <c r="AV28" s="400" t="str">
        <f t="shared" si="6"/>
        <v/>
      </c>
      <c r="AW28" s="400"/>
      <c r="AX28" s="390" t="str">
        <f t="shared" si="7"/>
        <v/>
      </c>
      <c r="AY28" s="2">
        <f t="shared" si="9"/>
        <v>0</v>
      </c>
      <c r="AZ28" s="2"/>
      <c r="BA28" s="1092"/>
      <c r="BB28" s="1093"/>
      <c r="BC28" s="1094"/>
    </row>
    <row r="29" spans="1:58" ht="17.100000000000001" customHeight="1" x14ac:dyDescent="0.2">
      <c r="A29" s="198"/>
      <c r="B29" s="533" t="str">
        <f>IF(ENTRADA!AE21="","",ENTRADA!AE21)</f>
        <v/>
      </c>
      <c r="C29" s="938" t="str">
        <f>IF(ENTRADA!AF21="","",ENTRADA!AF21)</f>
        <v/>
      </c>
      <c r="D29" s="938"/>
      <c r="E29" s="938"/>
      <c r="F29" s="938"/>
      <c r="G29" s="938"/>
      <c r="H29" s="938"/>
      <c r="I29" s="536"/>
      <c r="J29" s="536"/>
      <c r="K29" s="536"/>
      <c r="L29" s="85"/>
      <c r="M29" s="536"/>
      <c r="N29" s="536"/>
      <c r="O29" s="87" t="str">
        <f t="shared" si="1"/>
        <v/>
      </c>
      <c r="P29" s="536"/>
      <c r="Q29" s="536"/>
      <c r="R29" s="87" t="str">
        <f t="shared" si="2"/>
        <v/>
      </c>
      <c r="S29" s="536"/>
      <c r="T29" s="536"/>
      <c r="U29" s="87" t="str">
        <f t="shared" si="3"/>
        <v/>
      </c>
      <c r="V29" s="536"/>
      <c r="W29" s="536"/>
      <c r="X29" s="87" t="str">
        <f t="shared" si="4"/>
        <v/>
      </c>
      <c r="Y29" s="401" t="str">
        <f t="shared" si="8"/>
        <v/>
      </c>
      <c r="Z29" s="93"/>
      <c r="AA29" s="536"/>
      <c r="AB29" s="536"/>
      <c r="AC29" s="536"/>
      <c r="AD29" s="536"/>
      <c r="AE29" s="536"/>
      <c r="AF29" s="536"/>
      <c r="AG29" s="536"/>
      <c r="AH29" s="536"/>
      <c r="AI29" s="536"/>
      <c r="AJ29" s="536"/>
      <c r="AK29" s="536"/>
      <c r="AL29" s="536"/>
      <c r="AM29" s="401" t="str">
        <f t="shared" si="0"/>
        <v/>
      </c>
      <c r="AN29" s="84"/>
      <c r="AO29" s="536"/>
      <c r="AP29" s="536"/>
      <c r="AQ29" s="536"/>
      <c r="AR29" s="536"/>
      <c r="AS29" s="536"/>
      <c r="AT29" s="87" t="str">
        <f t="shared" si="5"/>
        <v/>
      </c>
      <c r="AU29" s="95"/>
      <c r="AV29" s="401" t="str">
        <f t="shared" si="6"/>
        <v/>
      </c>
      <c r="AW29" s="400"/>
      <c r="AX29" s="391" t="str">
        <f t="shared" si="7"/>
        <v/>
      </c>
      <c r="AY29" s="2">
        <f t="shared" si="9"/>
        <v>0</v>
      </c>
      <c r="AZ29" s="2"/>
      <c r="BA29" s="1095" t="s">
        <v>253</v>
      </c>
      <c r="BB29" s="1096"/>
      <c r="BC29" s="1097"/>
    </row>
    <row r="30" spans="1:58" ht="17.100000000000001" customHeight="1" x14ac:dyDescent="0.2">
      <c r="A30" s="198"/>
      <c r="B30" s="527" t="str">
        <f>IF(ENTRADA!AE22="","",ENTRADA!AE22)</f>
        <v/>
      </c>
      <c r="C30" s="937" t="str">
        <f>IF(ENTRADA!AF22="","",ENTRADA!AF22)</f>
        <v/>
      </c>
      <c r="D30" s="937"/>
      <c r="E30" s="937"/>
      <c r="F30" s="937"/>
      <c r="G30" s="937"/>
      <c r="H30" s="937"/>
      <c r="I30" s="529"/>
      <c r="J30" s="529"/>
      <c r="K30" s="529"/>
      <c r="L30" s="83"/>
      <c r="M30" s="529"/>
      <c r="N30" s="529"/>
      <c r="O30" s="84" t="str">
        <f t="shared" si="1"/>
        <v/>
      </c>
      <c r="P30" s="529"/>
      <c r="Q30" s="529"/>
      <c r="R30" s="84" t="str">
        <f t="shared" si="2"/>
        <v/>
      </c>
      <c r="S30" s="529"/>
      <c r="T30" s="529"/>
      <c r="U30" s="84" t="str">
        <f t="shared" si="3"/>
        <v/>
      </c>
      <c r="V30" s="529"/>
      <c r="W30" s="529"/>
      <c r="X30" s="84" t="str">
        <f t="shared" si="4"/>
        <v/>
      </c>
      <c r="Y30" s="400" t="str">
        <f t="shared" si="8"/>
        <v/>
      </c>
      <c r="Z30" s="93"/>
      <c r="AA30" s="529"/>
      <c r="AB30" s="529"/>
      <c r="AC30" s="529"/>
      <c r="AD30" s="529"/>
      <c r="AE30" s="529"/>
      <c r="AF30" s="529"/>
      <c r="AG30" s="529"/>
      <c r="AH30" s="529"/>
      <c r="AI30" s="529"/>
      <c r="AJ30" s="529"/>
      <c r="AK30" s="529"/>
      <c r="AL30" s="529"/>
      <c r="AM30" s="400" t="str">
        <f t="shared" si="0"/>
        <v/>
      </c>
      <c r="AN30" s="84"/>
      <c r="AO30" s="529"/>
      <c r="AP30" s="529"/>
      <c r="AQ30" s="529"/>
      <c r="AR30" s="529"/>
      <c r="AS30" s="529"/>
      <c r="AT30" s="84" t="str">
        <f t="shared" si="5"/>
        <v/>
      </c>
      <c r="AU30" s="93"/>
      <c r="AV30" s="400" t="str">
        <f t="shared" si="6"/>
        <v/>
      </c>
      <c r="AW30" s="400"/>
      <c r="AX30" s="390" t="str">
        <f t="shared" si="7"/>
        <v/>
      </c>
      <c r="AY30" s="2">
        <f t="shared" si="9"/>
        <v>0</v>
      </c>
      <c r="AZ30" s="2"/>
      <c r="BA30" s="1061" t="s">
        <v>254</v>
      </c>
      <c r="BB30" s="1062"/>
      <c r="BC30" s="1063"/>
    </row>
    <row r="31" spans="1:58" ht="17.100000000000001" customHeight="1" x14ac:dyDescent="0.2">
      <c r="A31" s="198"/>
      <c r="B31" s="533" t="str">
        <f>IF(ENTRADA!AE23="","",ENTRADA!AE23)</f>
        <v/>
      </c>
      <c r="C31" s="938" t="str">
        <f>IF(ENTRADA!AF23="","",ENTRADA!AF23)</f>
        <v/>
      </c>
      <c r="D31" s="938"/>
      <c r="E31" s="938"/>
      <c r="F31" s="938"/>
      <c r="G31" s="938"/>
      <c r="H31" s="938"/>
      <c r="I31" s="536"/>
      <c r="J31" s="536"/>
      <c r="K31" s="536"/>
      <c r="L31" s="85"/>
      <c r="M31" s="536"/>
      <c r="N31" s="536"/>
      <c r="O31" s="87" t="str">
        <f t="shared" si="1"/>
        <v/>
      </c>
      <c r="P31" s="536"/>
      <c r="Q31" s="536"/>
      <c r="R31" s="87" t="str">
        <f t="shared" si="2"/>
        <v/>
      </c>
      <c r="S31" s="536"/>
      <c r="T31" s="536"/>
      <c r="U31" s="87" t="str">
        <f t="shared" si="3"/>
        <v/>
      </c>
      <c r="V31" s="536"/>
      <c r="W31" s="536"/>
      <c r="X31" s="87" t="str">
        <f t="shared" si="4"/>
        <v/>
      </c>
      <c r="Y31" s="401" t="str">
        <f t="shared" si="8"/>
        <v/>
      </c>
      <c r="Z31" s="93"/>
      <c r="AA31" s="536"/>
      <c r="AB31" s="536"/>
      <c r="AC31" s="536"/>
      <c r="AD31" s="536"/>
      <c r="AE31" s="536"/>
      <c r="AF31" s="536"/>
      <c r="AG31" s="536"/>
      <c r="AH31" s="536"/>
      <c r="AI31" s="536"/>
      <c r="AJ31" s="536"/>
      <c r="AK31" s="536"/>
      <c r="AL31" s="536"/>
      <c r="AM31" s="401" t="str">
        <f t="shared" si="0"/>
        <v/>
      </c>
      <c r="AN31" s="84"/>
      <c r="AO31" s="536"/>
      <c r="AP31" s="536"/>
      <c r="AQ31" s="536"/>
      <c r="AR31" s="536"/>
      <c r="AS31" s="536"/>
      <c r="AT31" s="87" t="str">
        <f t="shared" si="5"/>
        <v/>
      </c>
      <c r="AU31" s="95"/>
      <c r="AV31" s="401" t="str">
        <f t="shared" si="6"/>
        <v/>
      </c>
      <c r="AW31" s="400"/>
      <c r="AX31" s="391" t="str">
        <f t="shared" si="7"/>
        <v/>
      </c>
      <c r="AY31" s="2">
        <f t="shared" si="9"/>
        <v>0</v>
      </c>
      <c r="AZ31" s="2"/>
      <c r="BA31" s="1092"/>
      <c r="BB31" s="1093"/>
      <c r="BC31" s="1094"/>
    </row>
    <row r="32" spans="1:58" ht="17.100000000000001" customHeight="1" x14ac:dyDescent="0.2">
      <c r="A32" s="198"/>
      <c r="B32" s="527" t="str">
        <f>IF(ENTRADA!AE24="","",ENTRADA!AE24)</f>
        <v/>
      </c>
      <c r="C32" s="937" t="str">
        <f>IF(ENTRADA!AF24="","",ENTRADA!AF24)</f>
        <v/>
      </c>
      <c r="D32" s="937"/>
      <c r="E32" s="937"/>
      <c r="F32" s="937"/>
      <c r="G32" s="937"/>
      <c r="H32" s="937"/>
      <c r="I32" s="529"/>
      <c r="J32" s="529"/>
      <c r="K32" s="529"/>
      <c r="L32" s="83"/>
      <c r="M32" s="529"/>
      <c r="N32" s="529"/>
      <c r="O32" s="84" t="str">
        <f t="shared" si="1"/>
        <v/>
      </c>
      <c r="P32" s="529"/>
      <c r="Q32" s="529"/>
      <c r="R32" s="84" t="str">
        <f t="shared" si="2"/>
        <v/>
      </c>
      <c r="S32" s="529"/>
      <c r="T32" s="529"/>
      <c r="U32" s="84" t="str">
        <f t="shared" si="3"/>
        <v/>
      </c>
      <c r="V32" s="529"/>
      <c r="W32" s="529"/>
      <c r="X32" s="84" t="str">
        <f t="shared" si="4"/>
        <v/>
      </c>
      <c r="Y32" s="400" t="str">
        <f t="shared" si="8"/>
        <v/>
      </c>
      <c r="Z32" s="93"/>
      <c r="AA32" s="529"/>
      <c r="AB32" s="529"/>
      <c r="AC32" s="529"/>
      <c r="AD32" s="529"/>
      <c r="AE32" s="529"/>
      <c r="AF32" s="529"/>
      <c r="AG32" s="529"/>
      <c r="AH32" s="529"/>
      <c r="AI32" s="529"/>
      <c r="AJ32" s="529"/>
      <c r="AK32" s="529"/>
      <c r="AL32" s="529"/>
      <c r="AM32" s="400" t="str">
        <f t="shared" si="0"/>
        <v/>
      </c>
      <c r="AN32" s="84"/>
      <c r="AO32" s="529"/>
      <c r="AP32" s="529"/>
      <c r="AQ32" s="529"/>
      <c r="AR32" s="529"/>
      <c r="AS32" s="529"/>
      <c r="AT32" s="84" t="str">
        <f t="shared" si="5"/>
        <v/>
      </c>
      <c r="AU32" s="93"/>
      <c r="AV32" s="400" t="str">
        <f t="shared" si="6"/>
        <v/>
      </c>
      <c r="AW32" s="400"/>
      <c r="AX32" s="390" t="str">
        <f t="shared" si="7"/>
        <v/>
      </c>
      <c r="AY32" s="2">
        <f t="shared" si="9"/>
        <v>0</v>
      </c>
      <c r="AZ32" s="2"/>
      <c r="BA32" s="1058" t="s">
        <v>255</v>
      </c>
      <c r="BB32" s="1059"/>
      <c r="BC32" s="1060"/>
    </row>
    <row r="33" spans="1:55" ht="17.100000000000001" customHeight="1" x14ac:dyDescent="0.2">
      <c r="A33" s="198"/>
      <c r="B33" s="533" t="str">
        <f>IF(ENTRADA!AE25="","",ENTRADA!AE25)</f>
        <v/>
      </c>
      <c r="C33" s="938" t="str">
        <f>IF(ENTRADA!AF25="","",ENTRADA!AF25)</f>
        <v/>
      </c>
      <c r="D33" s="938"/>
      <c r="E33" s="938"/>
      <c r="F33" s="938"/>
      <c r="G33" s="938"/>
      <c r="H33" s="938"/>
      <c r="I33" s="536"/>
      <c r="J33" s="536"/>
      <c r="K33" s="536"/>
      <c r="L33" s="85"/>
      <c r="M33" s="536"/>
      <c r="N33" s="536"/>
      <c r="O33" s="87" t="str">
        <f t="shared" si="1"/>
        <v/>
      </c>
      <c r="P33" s="536"/>
      <c r="Q33" s="536"/>
      <c r="R33" s="87" t="str">
        <f t="shared" si="2"/>
        <v/>
      </c>
      <c r="S33" s="536"/>
      <c r="T33" s="536"/>
      <c r="U33" s="87" t="str">
        <f t="shared" si="3"/>
        <v/>
      </c>
      <c r="V33" s="536"/>
      <c r="W33" s="536"/>
      <c r="X33" s="87" t="str">
        <f t="shared" si="4"/>
        <v/>
      </c>
      <c r="Y33" s="401" t="str">
        <f t="shared" si="8"/>
        <v/>
      </c>
      <c r="Z33" s="84"/>
      <c r="AA33" s="536"/>
      <c r="AB33" s="536"/>
      <c r="AC33" s="536"/>
      <c r="AD33" s="536"/>
      <c r="AE33" s="536"/>
      <c r="AF33" s="536"/>
      <c r="AG33" s="536"/>
      <c r="AH33" s="536"/>
      <c r="AI33" s="536"/>
      <c r="AJ33" s="536"/>
      <c r="AK33" s="536"/>
      <c r="AL33" s="536"/>
      <c r="AM33" s="401" t="str">
        <f t="shared" si="0"/>
        <v/>
      </c>
      <c r="AN33" s="84"/>
      <c r="AO33" s="536"/>
      <c r="AP33" s="536"/>
      <c r="AQ33" s="536"/>
      <c r="AR33" s="536"/>
      <c r="AS33" s="536"/>
      <c r="AT33" s="87" t="str">
        <f t="shared" si="5"/>
        <v/>
      </c>
      <c r="AU33" s="95"/>
      <c r="AV33" s="401" t="str">
        <f t="shared" si="6"/>
        <v/>
      </c>
      <c r="AW33" s="400"/>
      <c r="AX33" s="391" t="str">
        <f t="shared" si="7"/>
        <v/>
      </c>
      <c r="AY33" s="2">
        <f t="shared" si="9"/>
        <v>0</v>
      </c>
      <c r="AZ33" s="2"/>
      <c r="BA33" s="1058" t="s">
        <v>256</v>
      </c>
      <c r="BB33" s="1059"/>
      <c r="BC33" s="1060"/>
    </row>
    <row r="34" spans="1:55" ht="17.100000000000001" customHeight="1" x14ac:dyDescent="0.2">
      <c r="A34" s="198"/>
      <c r="B34" s="527" t="str">
        <f>IF(ENTRADA!AE26="","",ENTRADA!AE26)</f>
        <v/>
      </c>
      <c r="C34" s="937" t="str">
        <f>IF(ENTRADA!AF26="","",ENTRADA!AF26)</f>
        <v/>
      </c>
      <c r="D34" s="937"/>
      <c r="E34" s="937"/>
      <c r="F34" s="937"/>
      <c r="G34" s="937"/>
      <c r="H34" s="937"/>
      <c r="I34" s="529"/>
      <c r="J34" s="529"/>
      <c r="K34" s="529"/>
      <c r="L34" s="83"/>
      <c r="M34" s="529"/>
      <c r="N34" s="529"/>
      <c r="O34" s="84" t="str">
        <f t="shared" si="1"/>
        <v/>
      </c>
      <c r="P34" s="529"/>
      <c r="Q34" s="529"/>
      <c r="R34" s="84" t="str">
        <f t="shared" si="2"/>
        <v/>
      </c>
      <c r="S34" s="529"/>
      <c r="T34" s="529"/>
      <c r="U34" s="84" t="str">
        <f t="shared" si="3"/>
        <v/>
      </c>
      <c r="V34" s="529"/>
      <c r="W34" s="529"/>
      <c r="X34" s="84" t="str">
        <f t="shared" si="4"/>
        <v/>
      </c>
      <c r="Y34" s="400" t="str">
        <f t="shared" si="8"/>
        <v/>
      </c>
      <c r="Z34" s="84"/>
      <c r="AA34" s="529"/>
      <c r="AB34" s="529"/>
      <c r="AC34" s="529"/>
      <c r="AD34" s="529"/>
      <c r="AE34" s="529"/>
      <c r="AF34" s="529"/>
      <c r="AG34" s="529"/>
      <c r="AH34" s="529"/>
      <c r="AI34" s="529"/>
      <c r="AJ34" s="529"/>
      <c r="AK34" s="529"/>
      <c r="AL34" s="529"/>
      <c r="AM34" s="400" t="str">
        <f t="shared" si="0"/>
        <v/>
      </c>
      <c r="AN34" s="84"/>
      <c r="AO34" s="529"/>
      <c r="AP34" s="529"/>
      <c r="AQ34" s="529"/>
      <c r="AR34" s="529"/>
      <c r="AS34" s="529"/>
      <c r="AT34" s="84" t="str">
        <f t="shared" si="5"/>
        <v/>
      </c>
      <c r="AU34" s="93"/>
      <c r="AV34" s="400" t="str">
        <f t="shared" si="6"/>
        <v/>
      </c>
      <c r="AW34" s="400"/>
      <c r="AX34" s="390" t="str">
        <f t="shared" si="7"/>
        <v/>
      </c>
      <c r="AY34" s="2">
        <f t="shared" si="9"/>
        <v>0</v>
      </c>
      <c r="AZ34" s="2"/>
      <c r="BA34" s="1061" t="s">
        <v>257</v>
      </c>
      <c r="BB34" s="1062"/>
      <c r="BC34" s="1063"/>
    </row>
    <row r="35" spans="1:55" ht="17.100000000000001" customHeight="1" x14ac:dyDescent="0.2">
      <c r="A35" s="198"/>
      <c r="B35" s="533" t="str">
        <f>IF(ENTRADA!AE27="","",ENTRADA!AE27)</f>
        <v/>
      </c>
      <c r="C35" s="938" t="str">
        <f>IF(ENTRADA!AF27="","",ENTRADA!AF27)</f>
        <v/>
      </c>
      <c r="D35" s="938"/>
      <c r="E35" s="938"/>
      <c r="F35" s="938"/>
      <c r="G35" s="938"/>
      <c r="H35" s="938"/>
      <c r="I35" s="536"/>
      <c r="J35" s="536"/>
      <c r="K35" s="536"/>
      <c r="L35" s="85"/>
      <c r="M35" s="536"/>
      <c r="N35" s="536"/>
      <c r="O35" s="87" t="str">
        <f t="shared" si="1"/>
        <v/>
      </c>
      <c r="P35" s="536"/>
      <c r="Q35" s="536"/>
      <c r="R35" s="87" t="str">
        <f t="shared" si="2"/>
        <v/>
      </c>
      <c r="S35" s="536"/>
      <c r="T35" s="536"/>
      <c r="U35" s="87" t="str">
        <f t="shared" si="3"/>
        <v/>
      </c>
      <c r="V35" s="536"/>
      <c r="W35" s="536"/>
      <c r="X35" s="87" t="str">
        <f t="shared" si="4"/>
        <v/>
      </c>
      <c r="Y35" s="401" t="str">
        <f t="shared" si="8"/>
        <v/>
      </c>
      <c r="Z35" s="84"/>
      <c r="AA35" s="536"/>
      <c r="AB35" s="536"/>
      <c r="AC35" s="536"/>
      <c r="AD35" s="536"/>
      <c r="AE35" s="536"/>
      <c r="AF35" s="536"/>
      <c r="AG35" s="536"/>
      <c r="AH35" s="536"/>
      <c r="AI35" s="536"/>
      <c r="AJ35" s="536"/>
      <c r="AK35" s="536"/>
      <c r="AL35" s="536"/>
      <c r="AM35" s="401" t="str">
        <f t="shared" si="0"/>
        <v/>
      </c>
      <c r="AN35" s="84"/>
      <c r="AO35" s="536"/>
      <c r="AP35" s="536"/>
      <c r="AQ35" s="536"/>
      <c r="AR35" s="536"/>
      <c r="AS35" s="536"/>
      <c r="AT35" s="87" t="str">
        <f t="shared" si="5"/>
        <v/>
      </c>
      <c r="AU35" s="95"/>
      <c r="AV35" s="401" t="str">
        <f t="shared" si="6"/>
        <v/>
      </c>
      <c r="AW35" s="400"/>
      <c r="AX35" s="391" t="str">
        <f t="shared" si="7"/>
        <v/>
      </c>
      <c r="AY35" s="2">
        <f t="shared" si="9"/>
        <v>0</v>
      </c>
      <c r="AZ35" s="2"/>
      <c r="BA35" s="1064"/>
      <c r="BB35" s="1065"/>
      <c r="BC35" s="1066"/>
    </row>
    <row r="36" spans="1:55" ht="17.100000000000001" customHeight="1" x14ac:dyDescent="0.2">
      <c r="A36" s="198"/>
      <c r="B36" s="527" t="str">
        <f>IF(ENTRADA!AE28="","",ENTRADA!AE28)</f>
        <v/>
      </c>
      <c r="C36" s="937" t="str">
        <f>IF(ENTRADA!AF28="","",ENTRADA!AF28)</f>
        <v/>
      </c>
      <c r="D36" s="937"/>
      <c r="E36" s="937"/>
      <c r="F36" s="937"/>
      <c r="G36" s="937"/>
      <c r="H36" s="937"/>
      <c r="I36" s="529"/>
      <c r="J36" s="529"/>
      <c r="K36" s="529"/>
      <c r="L36" s="83"/>
      <c r="M36" s="529"/>
      <c r="N36" s="529"/>
      <c r="O36" s="84" t="str">
        <f t="shared" si="1"/>
        <v/>
      </c>
      <c r="P36" s="529"/>
      <c r="Q36" s="529"/>
      <c r="R36" s="84" t="str">
        <f t="shared" si="2"/>
        <v/>
      </c>
      <c r="S36" s="529"/>
      <c r="T36" s="529"/>
      <c r="U36" s="84" t="str">
        <f t="shared" si="3"/>
        <v/>
      </c>
      <c r="V36" s="529"/>
      <c r="W36" s="529"/>
      <c r="X36" s="84" t="str">
        <f t="shared" si="4"/>
        <v/>
      </c>
      <c r="Y36" s="400" t="str">
        <f t="shared" si="8"/>
        <v/>
      </c>
      <c r="Z36" s="84"/>
      <c r="AA36" s="529"/>
      <c r="AB36" s="529"/>
      <c r="AC36" s="529"/>
      <c r="AD36" s="529"/>
      <c r="AE36" s="529"/>
      <c r="AF36" s="529"/>
      <c r="AG36" s="529"/>
      <c r="AH36" s="529"/>
      <c r="AI36" s="529"/>
      <c r="AJ36" s="529"/>
      <c r="AK36" s="529"/>
      <c r="AL36" s="529"/>
      <c r="AM36" s="400" t="str">
        <f t="shared" si="0"/>
        <v/>
      </c>
      <c r="AN36" s="84"/>
      <c r="AO36" s="529"/>
      <c r="AP36" s="529"/>
      <c r="AQ36" s="529"/>
      <c r="AR36" s="529"/>
      <c r="AS36" s="529"/>
      <c r="AT36" s="84" t="str">
        <f t="shared" si="5"/>
        <v/>
      </c>
      <c r="AU36" s="93"/>
      <c r="AV36" s="400" t="str">
        <f t="shared" si="6"/>
        <v/>
      </c>
      <c r="AW36" s="400"/>
      <c r="AX36" s="390" t="str">
        <f t="shared" si="7"/>
        <v/>
      </c>
      <c r="AY36" s="2">
        <f t="shared" si="9"/>
        <v>0</v>
      </c>
      <c r="AZ36" s="2"/>
      <c r="BA36" s="582"/>
      <c r="BB36" s="582"/>
      <c r="BC36" s="582"/>
    </row>
    <row r="37" spans="1:55" ht="17.100000000000001" customHeight="1" x14ac:dyDescent="0.2">
      <c r="A37" s="198"/>
      <c r="B37" s="533" t="str">
        <f>IF(ENTRADA!AE29="","",ENTRADA!AE29)</f>
        <v/>
      </c>
      <c r="C37" s="938" t="str">
        <f>IF(ENTRADA!AF29="","",ENTRADA!AF29)</f>
        <v/>
      </c>
      <c r="D37" s="938"/>
      <c r="E37" s="938"/>
      <c r="F37" s="938"/>
      <c r="G37" s="938"/>
      <c r="H37" s="938"/>
      <c r="I37" s="536"/>
      <c r="J37" s="536"/>
      <c r="K37" s="536"/>
      <c r="L37" s="85"/>
      <c r="M37" s="536"/>
      <c r="N37" s="536"/>
      <c r="O37" s="87" t="str">
        <f t="shared" si="1"/>
        <v/>
      </c>
      <c r="P37" s="536"/>
      <c r="Q37" s="536"/>
      <c r="R37" s="87" t="str">
        <f t="shared" si="2"/>
        <v/>
      </c>
      <c r="S37" s="536"/>
      <c r="T37" s="536"/>
      <c r="U37" s="87" t="str">
        <f t="shared" si="3"/>
        <v/>
      </c>
      <c r="V37" s="536"/>
      <c r="W37" s="536"/>
      <c r="X37" s="87" t="str">
        <f t="shared" si="4"/>
        <v/>
      </c>
      <c r="Y37" s="401" t="str">
        <f t="shared" si="8"/>
        <v/>
      </c>
      <c r="Z37" s="84"/>
      <c r="AA37" s="536"/>
      <c r="AB37" s="536"/>
      <c r="AC37" s="536"/>
      <c r="AD37" s="536"/>
      <c r="AE37" s="536"/>
      <c r="AF37" s="536"/>
      <c r="AG37" s="536"/>
      <c r="AH37" s="536"/>
      <c r="AI37" s="536"/>
      <c r="AJ37" s="536"/>
      <c r="AK37" s="536"/>
      <c r="AL37" s="536"/>
      <c r="AM37" s="401" t="str">
        <f t="shared" si="0"/>
        <v/>
      </c>
      <c r="AN37" s="84"/>
      <c r="AO37" s="536"/>
      <c r="AP37" s="536"/>
      <c r="AQ37" s="536"/>
      <c r="AR37" s="536"/>
      <c r="AS37" s="536"/>
      <c r="AT37" s="87" t="str">
        <f t="shared" si="5"/>
        <v/>
      </c>
      <c r="AU37" s="95"/>
      <c r="AV37" s="401" t="str">
        <f t="shared" si="6"/>
        <v/>
      </c>
      <c r="AW37" s="400"/>
      <c r="AX37" s="391" t="str">
        <f t="shared" si="7"/>
        <v/>
      </c>
      <c r="AY37" s="2">
        <f t="shared" si="9"/>
        <v>0</v>
      </c>
      <c r="AZ37" s="2"/>
      <c r="BA37" s="1067" t="s">
        <v>248</v>
      </c>
      <c r="BB37" s="1068"/>
      <c r="BC37" s="1069"/>
    </row>
    <row r="38" spans="1:55" ht="17.100000000000001" customHeight="1" x14ac:dyDescent="0.2">
      <c r="A38" s="198"/>
      <c r="B38" s="527" t="str">
        <f>IF(ENTRADA!AE30="","",ENTRADA!AE30)</f>
        <v/>
      </c>
      <c r="C38" s="937" t="str">
        <f>IF(ENTRADA!AF30="","",ENTRADA!AF30)</f>
        <v/>
      </c>
      <c r="D38" s="937"/>
      <c r="E38" s="937"/>
      <c r="F38" s="937"/>
      <c r="G38" s="937"/>
      <c r="H38" s="937"/>
      <c r="I38" s="529"/>
      <c r="J38" s="529"/>
      <c r="K38" s="529"/>
      <c r="L38" s="83"/>
      <c r="M38" s="529"/>
      <c r="N38" s="529"/>
      <c r="O38" s="84" t="str">
        <f t="shared" si="1"/>
        <v/>
      </c>
      <c r="P38" s="529"/>
      <c r="Q38" s="529"/>
      <c r="R38" s="84" t="str">
        <f t="shared" si="2"/>
        <v/>
      </c>
      <c r="S38" s="529"/>
      <c r="T38" s="529"/>
      <c r="U38" s="84" t="str">
        <f t="shared" si="3"/>
        <v/>
      </c>
      <c r="V38" s="529"/>
      <c r="W38" s="529"/>
      <c r="X38" s="84" t="str">
        <f t="shared" si="4"/>
        <v/>
      </c>
      <c r="Y38" s="400" t="str">
        <f t="shared" si="8"/>
        <v/>
      </c>
      <c r="Z38" s="84"/>
      <c r="AA38" s="529"/>
      <c r="AB38" s="529"/>
      <c r="AC38" s="529"/>
      <c r="AD38" s="529"/>
      <c r="AE38" s="529"/>
      <c r="AF38" s="529"/>
      <c r="AG38" s="529"/>
      <c r="AH38" s="529"/>
      <c r="AI38" s="529"/>
      <c r="AJ38" s="529"/>
      <c r="AK38" s="529"/>
      <c r="AL38" s="529"/>
      <c r="AM38" s="400" t="str">
        <f t="shared" si="0"/>
        <v/>
      </c>
      <c r="AN38" s="84"/>
      <c r="AO38" s="529"/>
      <c r="AP38" s="529"/>
      <c r="AQ38" s="529"/>
      <c r="AR38" s="529"/>
      <c r="AS38" s="529"/>
      <c r="AT38" s="84" t="str">
        <f t="shared" si="5"/>
        <v/>
      </c>
      <c r="AU38" s="93"/>
      <c r="AV38" s="400" t="str">
        <f t="shared" si="6"/>
        <v/>
      </c>
      <c r="AW38" s="400"/>
      <c r="AX38" s="390" t="str">
        <f t="shared" si="7"/>
        <v/>
      </c>
      <c r="AY38" s="2">
        <f t="shared" si="9"/>
        <v>0</v>
      </c>
      <c r="AZ38" s="2"/>
      <c r="BA38" s="1070"/>
      <c r="BB38" s="1071"/>
      <c r="BC38" s="1072"/>
    </row>
    <row r="39" spans="1:55" ht="17.100000000000001" customHeight="1" x14ac:dyDescent="0.25">
      <c r="A39" s="198"/>
      <c r="B39" s="533" t="str">
        <f>IF(ENTRADA!AE31="","",ENTRADA!AE31)</f>
        <v/>
      </c>
      <c r="C39" s="938" t="str">
        <f>IF(ENTRADA!AF31="","",ENTRADA!AF31)</f>
        <v/>
      </c>
      <c r="D39" s="938"/>
      <c r="E39" s="938"/>
      <c r="F39" s="938"/>
      <c r="G39" s="938"/>
      <c r="H39" s="938"/>
      <c r="I39" s="536"/>
      <c r="J39" s="536"/>
      <c r="K39" s="536"/>
      <c r="L39" s="85"/>
      <c r="M39" s="536"/>
      <c r="N39" s="536"/>
      <c r="O39" s="87" t="str">
        <f t="shared" si="1"/>
        <v/>
      </c>
      <c r="P39" s="536"/>
      <c r="Q39" s="536"/>
      <c r="R39" s="87" t="str">
        <f t="shared" si="2"/>
        <v/>
      </c>
      <c r="S39" s="536"/>
      <c r="T39" s="536"/>
      <c r="U39" s="87" t="str">
        <f t="shared" si="3"/>
        <v/>
      </c>
      <c r="V39" s="536"/>
      <c r="W39" s="536"/>
      <c r="X39" s="87" t="str">
        <f t="shared" si="4"/>
        <v/>
      </c>
      <c r="Y39" s="401" t="str">
        <f t="shared" si="8"/>
        <v/>
      </c>
      <c r="Z39" s="84"/>
      <c r="AA39" s="536"/>
      <c r="AB39" s="536"/>
      <c r="AC39" s="536"/>
      <c r="AD39" s="536"/>
      <c r="AE39" s="536"/>
      <c r="AF39" s="536"/>
      <c r="AG39" s="536"/>
      <c r="AH39" s="536"/>
      <c r="AI39" s="536"/>
      <c r="AJ39" s="536"/>
      <c r="AK39" s="536"/>
      <c r="AL39" s="536"/>
      <c r="AM39" s="401" t="str">
        <f t="shared" si="0"/>
        <v/>
      </c>
      <c r="AN39" s="84"/>
      <c r="AO39" s="536"/>
      <c r="AP39" s="536"/>
      <c r="AQ39" s="536"/>
      <c r="AR39" s="536"/>
      <c r="AS39" s="536"/>
      <c r="AT39" s="87" t="str">
        <f t="shared" si="5"/>
        <v/>
      </c>
      <c r="AU39" s="95"/>
      <c r="AV39" s="401" t="str">
        <f t="shared" si="6"/>
        <v/>
      </c>
      <c r="AW39" s="400"/>
      <c r="AX39" s="391" t="str">
        <f t="shared" si="7"/>
        <v/>
      </c>
      <c r="AY39" s="2">
        <f t="shared" si="9"/>
        <v>0</v>
      </c>
      <c r="AZ39" s="2"/>
      <c r="BA39" s="583" t="s">
        <v>258</v>
      </c>
      <c r="BB39" s="584" t="s">
        <v>119</v>
      </c>
      <c r="BC39" s="583" t="s">
        <v>259</v>
      </c>
    </row>
    <row r="40" spans="1:55" ht="17.100000000000001" customHeight="1" x14ac:dyDescent="0.2">
      <c r="A40" s="198"/>
      <c r="B40" s="527" t="str">
        <f>IF(ENTRADA!AE32="","",ENTRADA!AE32)</f>
        <v/>
      </c>
      <c r="C40" s="937" t="str">
        <f>IF(ENTRADA!AF32="","",ENTRADA!AF32)</f>
        <v/>
      </c>
      <c r="D40" s="937"/>
      <c r="E40" s="937"/>
      <c r="F40" s="937"/>
      <c r="G40" s="937"/>
      <c r="H40" s="937"/>
      <c r="I40" s="529"/>
      <c r="J40" s="529"/>
      <c r="K40" s="529"/>
      <c r="L40" s="83"/>
      <c r="M40" s="529"/>
      <c r="N40" s="529"/>
      <c r="O40" s="84" t="str">
        <f t="shared" si="1"/>
        <v/>
      </c>
      <c r="P40" s="529"/>
      <c r="Q40" s="529"/>
      <c r="R40" s="84" t="str">
        <f t="shared" si="2"/>
        <v/>
      </c>
      <c r="S40" s="529"/>
      <c r="T40" s="529"/>
      <c r="U40" s="84" t="str">
        <f t="shared" si="3"/>
        <v/>
      </c>
      <c r="V40" s="529"/>
      <c r="W40" s="529"/>
      <c r="X40" s="84" t="str">
        <f t="shared" si="4"/>
        <v/>
      </c>
      <c r="Y40" s="400" t="str">
        <f t="shared" si="8"/>
        <v/>
      </c>
      <c r="Z40" s="84"/>
      <c r="AA40" s="529"/>
      <c r="AB40" s="529"/>
      <c r="AC40" s="529"/>
      <c r="AD40" s="529"/>
      <c r="AE40" s="529"/>
      <c r="AF40" s="529"/>
      <c r="AG40" s="529"/>
      <c r="AH40" s="529"/>
      <c r="AI40" s="529"/>
      <c r="AJ40" s="529"/>
      <c r="AK40" s="529"/>
      <c r="AL40" s="529"/>
      <c r="AM40" s="400" t="str">
        <f t="shared" si="0"/>
        <v/>
      </c>
      <c r="AN40" s="84"/>
      <c r="AO40" s="529"/>
      <c r="AP40" s="529"/>
      <c r="AQ40" s="529"/>
      <c r="AR40" s="529"/>
      <c r="AS40" s="529"/>
      <c r="AT40" s="84" t="str">
        <f t="shared" si="5"/>
        <v/>
      </c>
      <c r="AU40" s="93"/>
      <c r="AV40" s="400" t="str">
        <f t="shared" si="6"/>
        <v/>
      </c>
      <c r="AW40" s="400"/>
      <c r="AX40" s="390" t="str">
        <f t="shared" si="7"/>
        <v/>
      </c>
      <c r="AY40" s="2">
        <f t="shared" si="9"/>
        <v>0</v>
      </c>
      <c r="AZ40" s="2"/>
      <c r="BA40" s="585">
        <v>3</v>
      </c>
      <c r="BB40" s="585" t="s">
        <v>260</v>
      </c>
      <c r="BC40" s="585">
        <v>10</v>
      </c>
    </row>
    <row r="41" spans="1:55" ht="17.100000000000001" customHeight="1" x14ac:dyDescent="0.2">
      <c r="A41" s="198"/>
      <c r="B41" s="541" t="str">
        <f>IF(ENTRADA!AE33="","",ENTRADA!AE33)</f>
        <v/>
      </c>
      <c r="C41" s="942" t="str">
        <f>IF(ENTRADA!AF33="","",ENTRADA!AF33)</f>
        <v/>
      </c>
      <c r="D41" s="942"/>
      <c r="E41" s="942"/>
      <c r="F41" s="942"/>
      <c r="G41" s="942"/>
      <c r="H41" s="942"/>
      <c r="I41" s="539"/>
      <c r="J41" s="539"/>
      <c r="K41" s="539"/>
      <c r="L41" s="285"/>
      <c r="M41" s="539"/>
      <c r="N41" s="539"/>
      <c r="O41" s="88" t="str">
        <f>IF(COUNTBLANK(M41:N41)=2,"",SUM(M41:N41))</f>
        <v/>
      </c>
      <c r="P41" s="539"/>
      <c r="Q41" s="539"/>
      <c r="R41" s="88" t="str">
        <f t="shared" si="2"/>
        <v/>
      </c>
      <c r="S41" s="539"/>
      <c r="T41" s="539"/>
      <c r="U41" s="88" t="str">
        <f t="shared" si="3"/>
        <v/>
      </c>
      <c r="V41" s="539"/>
      <c r="W41" s="539"/>
      <c r="X41" s="88" t="str">
        <f t="shared" si="4"/>
        <v/>
      </c>
      <c r="Y41" s="402" t="str">
        <f t="shared" si="8"/>
        <v/>
      </c>
      <c r="Z41" s="84"/>
      <c r="AA41" s="539"/>
      <c r="AB41" s="539"/>
      <c r="AC41" s="539"/>
      <c r="AD41" s="539"/>
      <c r="AE41" s="539"/>
      <c r="AF41" s="539"/>
      <c r="AG41" s="539"/>
      <c r="AH41" s="539"/>
      <c r="AI41" s="539"/>
      <c r="AJ41" s="539"/>
      <c r="AK41" s="539"/>
      <c r="AL41" s="539"/>
      <c r="AM41" s="402" t="str">
        <f>IF(COUNTBLANK(AA41:AL41)=AN$8,"",SUM(AA41:AL41))</f>
        <v/>
      </c>
      <c r="AN41" s="84"/>
      <c r="AO41" s="539"/>
      <c r="AP41" s="539"/>
      <c r="AQ41" s="539"/>
      <c r="AR41" s="539"/>
      <c r="AS41" s="539"/>
      <c r="AT41" s="88" t="str">
        <f t="shared" si="5"/>
        <v/>
      </c>
      <c r="AU41" s="457"/>
      <c r="AV41" s="402" t="str">
        <f t="shared" si="6"/>
        <v/>
      </c>
      <c r="AW41" s="400"/>
      <c r="AX41" s="392" t="str">
        <f t="shared" si="7"/>
        <v/>
      </c>
      <c r="AY41" s="2">
        <f t="shared" si="9"/>
        <v>0</v>
      </c>
      <c r="AZ41" s="2"/>
      <c r="BA41" s="585">
        <v>2</v>
      </c>
      <c r="BB41" s="585" t="s">
        <v>261</v>
      </c>
      <c r="BC41" s="585">
        <v>6</v>
      </c>
    </row>
    <row r="42" spans="1:55" ht="17.100000000000001" customHeight="1" x14ac:dyDescent="0.2">
      <c r="A42" s="198"/>
      <c r="B42" s="527" t="str">
        <f>IF(ENTRADA!AE34="","",ENTRADA!AE34)</f>
        <v/>
      </c>
      <c r="C42" s="937" t="str">
        <f>IF(ENTRADA!AF34="","",ENTRADA!AF34)</f>
        <v/>
      </c>
      <c r="D42" s="937"/>
      <c r="E42" s="937"/>
      <c r="F42" s="937"/>
      <c r="G42" s="937"/>
      <c r="H42" s="937"/>
      <c r="I42" s="529"/>
      <c r="J42" s="529"/>
      <c r="K42" s="529"/>
      <c r="L42" s="83"/>
      <c r="M42" s="529"/>
      <c r="N42" s="529"/>
      <c r="O42" s="84" t="str">
        <f>IF(COUNTBLANK(M42:N42)=2,"",SUM(M42:N42))</f>
        <v/>
      </c>
      <c r="P42" s="529"/>
      <c r="Q42" s="529"/>
      <c r="R42" s="84" t="str">
        <f t="shared" si="2"/>
        <v/>
      </c>
      <c r="S42" s="529"/>
      <c r="T42" s="529"/>
      <c r="U42" s="84" t="str">
        <f t="shared" si="3"/>
        <v/>
      </c>
      <c r="V42" s="529"/>
      <c r="W42" s="529"/>
      <c r="X42" s="84" t="str">
        <f t="shared" si="4"/>
        <v/>
      </c>
      <c r="Y42" s="400" t="str">
        <f t="shared" si="8"/>
        <v/>
      </c>
      <c r="Z42" s="84"/>
      <c r="AA42" s="529"/>
      <c r="AB42" s="529"/>
      <c r="AC42" s="529"/>
      <c r="AD42" s="529"/>
      <c r="AE42" s="529"/>
      <c r="AF42" s="529"/>
      <c r="AG42" s="529"/>
      <c r="AH42" s="529"/>
      <c r="AI42" s="529"/>
      <c r="AJ42" s="529"/>
      <c r="AK42" s="529"/>
      <c r="AL42" s="529"/>
      <c r="AM42" s="400" t="str">
        <f>IF(COUNTBLANK(AA42:AL42)=AN$8,"",SUM(AA42:AL42))</f>
        <v/>
      </c>
      <c r="AN42" s="84"/>
      <c r="AO42" s="529"/>
      <c r="AP42" s="529"/>
      <c r="AQ42" s="529"/>
      <c r="AR42" s="529"/>
      <c r="AS42" s="529"/>
      <c r="AT42" s="84" t="str">
        <f t="shared" si="5"/>
        <v/>
      </c>
      <c r="AU42" s="93"/>
      <c r="AV42" s="400" t="str">
        <f t="shared" si="6"/>
        <v/>
      </c>
      <c r="AW42" s="400"/>
      <c r="AX42" s="390" t="str">
        <f t="shared" si="7"/>
        <v/>
      </c>
      <c r="AY42" s="2">
        <f t="shared" si="9"/>
        <v>0</v>
      </c>
      <c r="AZ42" s="2"/>
      <c r="BA42" s="585">
        <v>1</v>
      </c>
      <c r="BB42" s="585" t="s">
        <v>262</v>
      </c>
      <c r="BC42" s="585">
        <v>4</v>
      </c>
    </row>
    <row r="43" spans="1:55" ht="17.100000000000001" customHeight="1" thickBot="1" x14ac:dyDescent="0.25">
      <c r="A43" s="198"/>
      <c r="B43" s="586" t="str">
        <f>IF(ENTRADA!AE35="","",ENTRADA!AE35)</f>
        <v/>
      </c>
      <c r="C43" s="1073" t="str">
        <f>IF(ENTRADA!AF35="","",ENTRADA!AF35)</f>
        <v/>
      </c>
      <c r="D43" s="1073"/>
      <c r="E43" s="1073"/>
      <c r="F43" s="1073"/>
      <c r="G43" s="1073"/>
      <c r="H43" s="1073"/>
      <c r="I43" s="587"/>
      <c r="J43" s="587"/>
      <c r="K43" s="587"/>
      <c r="L43" s="286"/>
      <c r="M43" s="587"/>
      <c r="N43" s="587"/>
      <c r="O43" s="105" t="str">
        <f>IF(COUNTBLANK(M43:N43)=2,"",SUM(M43:N43))</f>
        <v/>
      </c>
      <c r="P43" s="587"/>
      <c r="Q43" s="587"/>
      <c r="R43" s="105" t="str">
        <f t="shared" si="2"/>
        <v/>
      </c>
      <c r="S43" s="587"/>
      <c r="T43" s="587"/>
      <c r="U43" s="105" t="str">
        <f t="shared" si="3"/>
        <v/>
      </c>
      <c r="V43" s="587"/>
      <c r="W43" s="587"/>
      <c r="X43" s="105" t="str">
        <f t="shared" si="4"/>
        <v/>
      </c>
      <c r="Y43" s="403" t="str">
        <f t="shared" si="8"/>
        <v/>
      </c>
      <c r="Z43" s="106"/>
      <c r="AA43" s="587"/>
      <c r="AB43" s="587"/>
      <c r="AC43" s="587"/>
      <c r="AD43" s="587"/>
      <c r="AE43" s="587"/>
      <c r="AF43" s="587"/>
      <c r="AG43" s="587"/>
      <c r="AH43" s="587"/>
      <c r="AI43" s="587"/>
      <c r="AJ43" s="587"/>
      <c r="AK43" s="587"/>
      <c r="AL43" s="587"/>
      <c r="AM43" s="403" t="str">
        <f>IF(COUNTBLANK(AA43:AL43)=AN$8,"",SUM(AA43:AL43))</f>
        <v/>
      </c>
      <c r="AN43" s="106"/>
      <c r="AO43" s="587"/>
      <c r="AP43" s="587"/>
      <c r="AQ43" s="587"/>
      <c r="AR43" s="587"/>
      <c r="AS43" s="587"/>
      <c r="AT43" s="105" t="str">
        <f t="shared" si="5"/>
        <v/>
      </c>
      <c r="AU43" s="458"/>
      <c r="AV43" s="403" t="str">
        <f t="shared" si="6"/>
        <v/>
      </c>
      <c r="AW43" s="405"/>
      <c r="AX43" s="393" t="str">
        <f t="shared" si="7"/>
        <v/>
      </c>
      <c r="AY43" s="2">
        <f t="shared" si="9"/>
        <v>0</v>
      </c>
      <c r="AZ43" s="2"/>
      <c r="BA43" s="582"/>
      <c r="BB43" s="582"/>
      <c r="BC43" s="582"/>
    </row>
    <row r="44" spans="1:55" ht="19.5" customHeight="1" x14ac:dyDescent="0.2">
      <c r="Y44" s="557"/>
      <c r="Z44" s="557"/>
      <c r="AA44" s="557"/>
      <c r="AB44" s="557"/>
      <c r="AL44" s="237"/>
      <c r="AM44" s="237"/>
      <c r="AN44" s="237"/>
      <c r="AO44" s="1074" t="s">
        <v>61</v>
      </c>
      <c r="AP44" s="1074"/>
      <c r="AQ44" s="1074"/>
      <c r="AR44" s="1074"/>
      <c r="AS44" s="1074"/>
      <c r="AT44" s="1074"/>
      <c r="AU44" s="1074"/>
      <c r="AV44" s="1075"/>
      <c r="AW44" s="588"/>
      <c r="AX44" s="507" t="str">
        <f>IF(COUNTBLANK(AX11:AX43)=AZ44,"",COUNTIF(AX11:AX43,"&gt;=0"))</f>
        <v/>
      </c>
      <c r="AZ44" s="2">
        <f>COUNTIF(AX11:AX43,"&lt;&gt;=0")</f>
        <v>33</v>
      </c>
      <c r="BA44" s="57"/>
      <c r="BB44" s="57"/>
      <c r="BC44" s="57"/>
    </row>
    <row r="45" spans="1:55" ht="19.5" customHeight="1" x14ac:dyDescent="0.2">
      <c r="Y45" s="1110"/>
      <c r="Z45" s="1110"/>
      <c r="AA45" s="1110"/>
      <c r="AB45" s="1110"/>
      <c r="AL45" s="237"/>
      <c r="AM45" s="237"/>
      <c r="AN45" s="237"/>
      <c r="AO45" s="1056" t="s">
        <v>60</v>
      </c>
      <c r="AP45" s="1056"/>
      <c r="AQ45" s="1056"/>
      <c r="AR45" s="1056"/>
      <c r="AS45" s="1056"/>
      <c r="AT45" s="1056"/>
      <c r="AU45" s="1056"/>
      <c r="AV45" s="1057"/>
      <c r="AW45" s="589"/>
      <c r="AX45" s="655" t="str">
        <f>IF(COUNTBLANK(AX11:AX43)=AZ44,"",AVERAGE(AX11:AX43))</f>
        <v/>
      </c>
      <c r="AY45" s="557"/>
      <c r="AZ45" s="561"/>
      <c r="BA45" s="57"/>
      <c r="BB45" s="57"/>
      <c r="BC45" s="57"/>
    </row>
    <row r="46" spans="1:55" ht="19.5" customHeight="1" x14ac:dyDescent="0.2">
      <c r="Y46" s="1111"/>
      <c r="Z46" s="1111"/>
      <c r="AA46" s="1111"/>
      <c r="AB46" s="1111"/>
      <c r="AL46" s="237"/>
      <c r="AM46" s="237"/>
      <c r="AN46" s="237"/>
      <c r="AO46" s="1056" t="s">
        <v>59</v>
      </c>
      <c r="AP46" s="1056"/>
      <c r="AQ46" s="1056"/>
      <c r="AR46" s="1056"/>
      <c r="AS46" s="1056"/>
      <c r="AT46" s="1056"/>
      <c r="AU46" s="1056"/>
      <c r="AV46" s="1057"/>
      <c r="AW46" s="589"/>
      <c r="AX46" s="508" t="str">
        <f>IF(COUNTBLANK(AX11:AX43)=AZ44,"",COUNTIF(AX11:AX43,"&lt;95"))</f>
        <v/>
      </c>
      <c r="AY46" s="561"/>
      <c r="AZ46" s="557"/>
      <c r="BA46" s="57"/>
      <c r="BB46" s="57"/>
      <c r="BC46" s="57"/>
    </row>
    <row r="47" spans="1:55" ht="19.5" customHeight="1" x14ac:dyDescent="0.2">
      <c r="AO47" s="1056" t="s">
        <v>58</v>
      </c>
      <c r="AP47" s="1056"/>
      <c r="AQ47" s="1056"/>
      <c r="AR47" s="1056"/>
      <c r="AS47" s="1056"/>
      <c r="AT47" s="1056"/>
      <c r="AU47" s="1056"/>
      <c r="AV47" s="1057"/>
      <c r="AW47" s="589"/>
      <c r="AX47" s="508" t="str">
        <f>IF(COUNTBLANK(AX11:AX43)=AZ44,"",COUNTIF(AX11:AX43,"&gt;=95"))</f>
        <v/>
      </c>
      <c r="AY47" s="557"/>
      <c r="BA47" s="57"/>
      <c r="BB47" s="57"/>
      <c r="BC47" s="57"/>
    </row>
    <row r="48" spans="1:55" ht="19.5" customHeight="1" x14ac:dyDescent="0.2">
      <c r="AO48" s="1056" t="s">
        <v>57</v>
      </c>
      <c r="AP48" s="1056"/>
      <c r="AQ48" s="1056"/>
      <c r="AR48" s="1056"/>
      <c r="AS48" s="1056"/>
      <c r="AT48" s="1056"/>
      <c r="AU48" s="1056"/>
      <c r="AV48" s="1057"/>
      <c r="AW48" s="589"/>
      <c r="AX48" s="509" t="str">
        <f>IF(COUNTBLANK(AX44:AX47)=4,"",AX47/AX44)</f>
        <v/>
      </c>
    </row>
    <row r="49" spans="53:55" ht="12.75" customHeight="1" x14ac:dyDescent="0.2"/>
    <row r="50" spans="53:55" ht="12.75" customHeight="1" x14ac:dyDescent="0.2"/>
    <row r="51" spans="53:55" ht="12.75" customHeight="1" x14ac:dyDescent="0.2"/>
    <row r="52" spans="53:55" ht="12.75" customHeight="1" x14ac:dyDescent="0.2"/>
    <row r="53" spans="53:55" ht="12.75" customHeight="1" x14ac:dyDescent="0.2"/>
    <row r="54" spans="53:55" ht="12.75" customHeight="1" x14ac:dyDescent="0.2"/>
    <row r="55" spans="53:55" ht="12.75" customHeight="1" x14ac:dyDescent="0.2"/>
    <row r="56" spans="53:55" ht="12.75" customHeight="1" x14ac:dyDescent="0.2"/>
    <row r="57" spans="53:55" ht="12.75" customHeight="1" x14ac:dyDescent="0.2"/>
    <row r="58" spans="53:55" ht="12.75" customHeight="1" x14ac:dyDescent="0.2"/>
    <row r="59" spans="53:55" ht="12.75" customHeight="1" x14ac:dyDescent="0.2">
      <c r="BA59" s="57"/>
      <c r="BB59" s="57"/>
      <c r="BC59" s="57"/>
    </row>
    <row r="60" spans="53:55" hidden="1" x14ac:dyDescent="0.2"/>
    <row r="61" spans="53:55" hidden="1" x14ac:dyDescent="0.2"/>
    <row r="62" spans="53:55" hidden="1" x14ac:dyDescent="0.2"/>
    <row r="63" spans="53:55" hidden="1" x14ac:dyDescent="0.2"/>
    <row r="64" spans="53:55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t="0" hidden="1" customHeight="1" x14ac:dyDescent="0.2"/>
    <row r="137" ht="0" hidden="1" customHeight="1" x14ac:dyDescent="0.2"/>
    <row r="138" ht="0" hidden="1" customHeight="1" x14ac:dyDescent="0.2"/>
    <row r="139" hidden="1" x14ac:dyDescent="0.2"/>
  </sheetData>
  <sheetProtection algorithmName="SHA-512" hashValue="JHJIpZQzkrWOoOwoQYv3Ow7G18pR7c/1n8zmHxoHEAjmEpZGkcUUTeHqEV003svELBcTBQ1BNzQqyeecHdUUVg==" saltValue="ZPhmnk2w1czdMuWj4oh4wg==" spinCount="100000" sheet="1" objects="1" scenarios="1" selectLockedCells="1"/>
  <mergeCells count="74">
    <mergeCell ref="AU8:AU10"/>
    <mergeCell ref="AX6:AX9"/>
    <mergeCell ref="AV6:AV9"/>
    <mergeCell ref="AY6:AY10"/>
    <mergeCell ref="C38:H38"/>
    <mergeCell ref="C23:H23"/>
    <mergeCell ref="C22:H22"/>
    <mergeCell ref="C11:H11"/>
    <mergeCell ref="C12:H12"/>
    <mergeCell ref="C13:H13"/>
    <mergeCell ref="C16:H16"/>
    <mergeCell ref="C17:H17"/>
    <mergeCell ref="C18:H18"/>
    <mergeCell ref="C10:H10"/>
    <mergeCell ref="C19:H19"/>
    <mergeCell ref="C20:H20"/>
    <mergeCell ref="C39:H39"/>
    <mergeCell ref="C32:H32"/>
    <mergeCell ref="C33:H33"/>
    <mergeCell ref="C34:H34"/>
    <mergeCell ref="C24:H24"/>
    <mergeCell ref="C25:H25"/>
    <mergeCell ref="C31:H31"/>
    <mergeCell ref="C37:H37"/>
    <mergeCell ref="C21:H21"/>
    <mergeCell ref="C14:H14"/>
    <mergeCell ref="C15:H15"/>
    <mergeCell ref="B6:H9"/>
    <mergeCell ref="I6:X6"/>
    <mergeCell ref="Y6:Y9"/>
    <mergeCell ref="AA6:AL7"/>
    <mergeCell ref="AM6:AM9"/>
    <mergeCell ref="BA6:BC10"/>
    <mergeCell ref="I7:L7"/>
    <mergeCell ref="M7:U7"/>
    <mergeCell ref="V7:X7"/>
    <mergeCell ref="I8:I9"/>
    <mergeCell ref="J8:J9"/>
    <mergeCell ref="K8:K9"/>
    <mergeCell ref="L8:L9"/>
    <mergeCell ref="M8:O8"/>
    <mergeCell ref="P8:R8"/>
    <mergeCell ref="S8:U8"/>
    <mergeCell ref="V8:X8"/>
    <mergeCell ref="AO8:AT8"/>
    <mergeCell ref="AT9:AT10"/>
    <mergeCell ref="AO6:AU7"/>
    <mergeCell ref="C43:H43"/>
    <mergeCell ref="BA20:BB20"/>
    <mergeCell ref="BA23:BC24"/>
    <mergeCell ref="BA25:BC28"/>
    <mergeCell ref="BA29:BC29"/>
    <mergeCell ref="BA30:BC31"/>
    <mergeCell ref="C26:H26"/>
    <mergeCell ref="C27:H27"/>
    <mergeCell ref="C28:H28"/>
    <mergeCell ref="C40:H40"/>
    <mergeCell ref="C29:H29"/>
    <mergeCell ref="C30:H30"/>
    <mergeCell ref="C35:H35"/>
    <mergeCell ref="C36:H36"/>
    <mergeCell ref="C42:H42"/>
    <mergeCell ref="C41:H41"/>
    <mergeCell ref="Y46:AB46"/>
    <mergeCell ref="AO46:AV46"/>
    <mergeCell ref="AO47:AV47"/>
    <mergeCell ref="Y45:AB45"/>
    <mergeCell ref="AO48:AV48"/>
    <mergeCell ref="BA32:BC32"/>
    <mergeCell ref="BA33:BC33"/>
    <mergeCell ref="BA34:BC35"/>
    <mergeCell ref="BA37:BC38"/>
    <mergeCell ref="AO44:AV44"/>
    <mergeCell ref="AO45:AV45"/>
  </mergeCells>
  <phoneticPr fontId="105" type="noConversion"/>
  <dataValidations count="2">
    <dataValidation type="decimal" operator="lessThanOrEqual" allowBlank="1" showErrorMessage="1" errorTitle="ERRO!" error="A pergunta não vale tanto!" sqref="I11:X43">
      <formula1>I$10</formula1>
    </dataValidation>
    <dataValidation type="decimal" operator="lessThanOrEqual" allowBlank="1" showInputMessage="1" showErrorMessage="1" errorTitle="ERRO!" error="A pergunta não vale tanto!..." sqref="AN8 AO11:AS11 AN12:AS43 Z8 AW6:AW8 AA11:AL11 AM43 Z12:AL43 AW12:AW43 AU11:AU43">
      <formula1>Z$10</formula1>
    </dataValidation>
  </dataValidations>
  <printOptions horizontalCentered="1"/>
  <pageMargins left="0.23622047244094491" right="0.23622047244094491" top="0.94488188976377963" bottom="0.35433070866141736" header="0.11811023622047245" footer="0.31496062992125984"/>
  <pageSetup paperSize="9" scale="62" orientation="landscape" blackAndWhite="1" horizontalDpi="4294967294" verticalDpi="300" r:id="rId1"/>
  <headerFooter>
    <oddHeader>&amp;L&amp;G&amp;C&amp;"Arial,Normal"&amp;24
Área Disciplinar de Português&amp;R&amp;"Arial,Normal"&amp;24
&amp;D</oddHeader>
  </headerFooter>
  <ignoredErrors>
    <ignoredError sqref="O10:O43" formulaRange="1"/>
  </ignoredErrors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39">
    <tabColor rgb="FF00B0F0"/>
    <pageSetUpPr autoPageBreaks="0"/>
  </sheetPr>
  <dimension ref="A1:EQ139"/>
  <sheetViews>
    <sheetView showGridLines="0" zoomScale="75" zoomScaleNormal="75" zoomScalePageLayoutView="70" workbookViewId="0">
      <selection activeCell="AF5" sqref="AF5"/>
    </sheetView>
  </sheetViews>
  <sheetFormatPr defaultColWidth="0" defaultRowHeight="12.75" zeroHeight="1" x14ac:dyDescent="0.2"/>
  <cols>
    <col min="1" max="1" width="2.7109375" style="57" customWidth="1"/>
    <col min="2" max="2" width="5.140625" style="57" customWidth="1"/>
    <col min="3" max="8" width="3.7109375" style="57" customWidth="1"/>
    <col min="9" max="24" width="4.7109375" style="57" customWidth="1"/>
    <col min="25" max="25" width="7.7109375" style="57" customWidth="1"/>
    <col min="26" max="26" width="4.85546875" style="57" hidden="1" customWidth="1"/>
    <col min="27" max="38" width="4.7109375" style="57" customWidth="1"/>
    <col min="39" max="39" width="7.7109375" style="57" customWidth="1"/>
    <col min="40" max="40" width="4.85546875" style="57" hidden="1" customWidth="1"/>
    <col min="41" max="45" width="4.7109375" style="57" customWidth="1"/>
    <col min="46" max="46" width="7.7109375" style="57" customWidth="1"/>
    <col min="47" max="47" width="4.7109375" style="57" customWidth="1"/>
    <col min="48" max="48" width="7.7109375" style="57" customWidth="1"/>
    <col min="49" max="49" width="4.85546875" style="57" hidden="1" customWidth="1"/>
    <col min="50" max="50" width="7.7109375" style="57" customWidth="1"/>
    <col min="51" max="51" width="5.85546875" style="57" customWidth="1"/>
    <col min="52" max="52" width="5" style="57" hidden="1" customWidth="1"/>
    <col min="53" max="53" width="8" style="160" customWidth="1"/>
    <col min="54" max="54" width="44.42578125" style="160" customWidth="1"/>
    <col min="55" max="55" width="8.28515625" style="160" customWidth="1"/>
    <col min="56" max="61" width="9.140625" style="57" customWidth="1"/>
    <col min="62" max="76" width="9.140625" style="57" hidden="1" customWidth="1"/>
    <col min="77" max="81" width="24.5703125" style="57" hidden="1" customWidth="1"/>
    <col min="82" max="87" width="9.140625" style="57" hidden="1" customWidth="1"/>
    <col min="88" max="147" width="24.5703125" style="57" hidden="1" customWidth="1"/>
    <col min="148" max="16384" width="9.140625" style="57" hidden="1"/>
  </cols>
  <sheetData>
    <row r="1" spans="1:55" ht="24.95" customHeight="1" x14ac:dyDescent="0.2">
      <c r="AF1" s="274"/>
      <c r="AG1" s="274"/>
      <c r="BB1" s="57"/>
      <c r="BC1" s="57"/>
    </row>
    <row r="2" spans="1:55" ht="24.95" customHeight="1" x14ac:dyDescent="0.2">
      <c r="P2" s="274"/>
      <c r="U2" s="274"/>
      <c r="AA2" s="274"/>
      <c r="AB2" s="274"/>
      <c r="AC2" s="274"/>
      <c r="AF2" s="274"/>
      <c r="AG2" s="274"/>
      <c r="BB2" s="57"/>
      <c r="BC2" s="57"/>
    </row>
    <row r="3" spans="1:55" ht="24.95" customHeight="1" x14ac:dyDescent="0.2">
      <c r="AF3" s="274"/>
      <c r="AG3" s="274"/>
      <c r="BB3" s="57"/>
      <c r="BC3" s="57"/>
    </row>
    <row r="4" spans="1:55" ht="24.95" customHeight="1" x14ac:dyDescent="0.35">
      <c r="B4" s="200" t="str">
        <f>ENTRADA!U4</f>
        <v>7.º A - 2019/20</v>
      </c>
      <c r="J4" s="200" t="s">
        <v>421</v>
      </c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200"/>
      <c r="AG4" s="200"/>
      <c r="AI4" s="200"/>
      <c r="AU4" s="568"/>
      <c r="AV4" s="568"/>
      <c r="AW4" s="568"/>
      <c r="AX4" s="568"/>
      <c r="BA4" s="31"/>
      <c r="BB4" s="57"/>
      <c r="BC4" s="57"/>
    </row>
    <row r="5" spans="1:55" s="60" customFormat="1" ht="20.100000000000001" customHeight="1" thickBot="1" x14ac:dyDescent="0.25">
      <c r="A5" s="57"/>
      <c r="B5" s="57"/>
      <c r="C5" s="57"/>
      <c r="D5" s="57"/>
      <c r="E5" s="57"/>
      <c r="F5" s="3"/>
      <c r="G5" s="3"/>
      <c r="H5" s="3"/>
      <c r="I5" s="3"/>
      <c r="J5" s="3"/>
      <c r="K5" s="3"/>
      <c r="L5" s="3"/>
      <c r="M5" s="3"/>
      <c r="N5" s="3"/>
      <c r="O5" s="3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274"/>
      <c r="AG5" s="274"/>
      <c r="AH5" s="57"/>
      <c r="AI5" s="57"/>
      <c r="AJ5" s="57"/>
      <c r="AK5" s="57"/>
      <c r="AL5" s="57"/>
      <c r="AM5" s="57"/>
      <c r="AN5" s="57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 ht="27.95" customHeight="1" x14ac:dyDescent="0.2">
      <c r="A6" s="203"/>
      <c r="B6" s="1112" t="s">
        <v>77</v>
      </c>
      <c r="C6" s="1113"/>
      <c r="D6" s="1113"/>
      <c r="E6" s="1113"/>
      <c r="F6" s="1113"/>
      <c r="G6" s="1113"/>
      <c r="H6" s="1114"/>
      <c r="I6" s="1121" t="s">
        <v>80</v>
      </c>
      <c r="J6" s="1121"/>
      <c r="K6" s="1121"/>
      <c r="L6" s="1121"/>
      <c r="M6" s="1121"/>
      <c r="N6" s="1121"/>
      <c r="O6" s="1121"/>
      <c r="P6" s="1121"/>
      <c r="Q6" s="1121"/>
      <c r="R6" s="1121"/>
      <c r="S6" s="1121"/>
      <c r="T6" s="1121"/>
      <c r="U6" s="1121"/>
      <c r="V6" s="1121"/>
      <c r="W6" s="1121"/>
      <c r="X6" s="1121"/>
      <c r="Y6" s="1098" t="s">
        <v>79</v>
      </c>
      <c r="Z6" s="279"/>
      <c r="AA6" s="1127" t="s">
        <v>238</v>
      </c>
      <c r="AB6" s="1128"/>
      <c r="AC6" s="1128"/>
      <c r="AD6" s="1128"/>
      <c r="AE6" s="1128"/>
      <c r="AF6" s="1128"/>
      <c r="AG6" s="1128"/>
      <c r="AH6" s="1128"/>
      <c r="AI6" s="1128"/>
      <c r="AJ6" s="1128"/>
      <c r="AK6" s="1128"/>
      <c r="AL6" s="1129"/>
      <c r="AM6" s="1098" t="s">
        <v>79</v>
      </c>
      <c r="AN6" s="99"/>
      <c r="AO6" s="1133" t="s">
        <v>239</v>
      </c>
      <c r="AP6" s="1134"/>
      <c r="AQ6" s="1134"/>
      <c r="AR6" s="1134"/>
      <c r="AS6" s="1134"/>
      <c r="AT6" s="1134"/>
      <c r="AU6" s="1135"/>
      <c r="AV6" s="1098" t="s">
        <v>79</v>
      </c>
      <c r="AW6" s="100">
        <f>COUNTIF(AO10:AS10,"&lt;&gt;=0")</f>
        <v>5</v>
      </c>
      <c r="AX6" s="1124" t="s">
        <v>1</v>
      </c>
      <c r="AY6" s="1101" t="s">
        <v>78</v>
      </c>
      <c r="AZ6" s="515"/>
      <c r="BA6" s="970" t="s">
        <v>120</v>
      </c>
      <c r="BB6" s="1102"/>
      <c r="BC6" s="971"/>
    </row>
    <row r="7" spans="1:55" ht="27.95" customHeight="1" x14ac:dyDescent="0.2">
      <c r="A7" s="203"/>
      <c r="B7" s="1115"/>
      <c r="C7" s="1116"/>
      <c r="D7" s="1116"/>
      <c r="E7" s="1116"/>
      <c r="F7" s="1116"/>
      <c r="G7" s="1116"/>
      <c r="H7" s="1117"/>
      <c r="I7" s="1105" t="s">
        <v>25</v>
      </c>
      <c r="J7" s="1106"/>
      <c r="K7" s="1106"/>
      <c r="L7" s="1107"/>
      <c r="M7" s="1105" t="s">
        <v>23</v>
      </c>
      <c r="N7" s="1106"/>
      <c r="O7" s="1106"/>
      <c r="P7" s="1106"/>
      <c r="Q7" s="1106"/>
      <c r="R7" s="1106"/>
      <c r="S7" s="1106"/>
      <c r="T7" s="1106"/>
      <c r="U7" s="1107"/>
      <c r="V7" s="1105" t="s">
        <v>244</v>
      </c>
      <c r="W7" s="1106"/>
      <c r="X7" s="1107"/>
      <c r="Y7" s="1099"/>
      <c r="Z7" s="569"/>
      <c r="AA7" s="1130"/>
      <c r="AB7" s="1131"/>
      <c r="AC7" s="1131"/>
      <c r="AD7" s="1131"/>
      <c r="AE7" s="1131"/>
      <c r="AF7" s="1131"/>
      <c r="AG7" s="1131"/>
      <c r="AH7" s="1131"/>
      <c r="AI7" s="1131"/>
      <c r="AJ7" s="1131"/>
      <c r="AK7" s="1131"/>
      <c r="AL7" s="1132"/>
      <c r="AM7" s="1099"/>
      <c r="AN7" s="570"/>
      <c r="AO7" s="1136"/>
      <c r="AP7" s="1137"/>
      <c r="AQ7" s="1137"/>
      <c r="AR7" s="1137"/>
      <c r="AS7" s="1137"/>
      <c r="AT7" s="1137"/>
      <c r="AU7" s="1138"/>
      <c r="AV7" s="1099"/>
      <c r="AW7" s="571"/>
      <c r="AX7" s="1125"/>
      <c r="AY7" s="1101"/>
      <c r="AZ7" s="515"/>
      <c r="BA7" s="972"/>
      <c r="BB7" s="1103"/>
      <c r="BC7" s="973"/>
    </row>
    <row r="8" spans="1:55" ht="27.95" customHeight="1" x14ac:dyDescent="0.2">
      <c r="A8" s="203"/>
      <c r="B8" s="1115"/>
      <c r="C8" s="1116"/>
      <c r="D8" s="1116"/>
      <c r="E8" s="1116"/>
      <c r="F8" s="1116"/>
      <c r="G8" s="1116"/>
      <c r="H8" s="1117"/>
      <c r="I8" s="1108">
        <v>1</v>
      </c>
      <c r="J8" s="1108">
        <v>2</v>
      </c>
      <c r="K8" s="1108">
        <v>3</v>
      </c>
      <c r="L8" s="1108">
        <v>4</v>
      </c>
      <c r="M8" s="1123">
        <v>1</v>
      </c>
      <c r="N8" s="1123"/>
      <c r="O8" s="1123"/>
      <c r="P8" s="1123">
        <v>2</v>
      </c>
      <c r="Q8" s="1123"/>
      <c r="R8" s="1123"/>
      <c r="S8" s="1123">
        <v>3</v>
      </c>
      <c r="T8" s="1123"/>
      <c r="U8" s="1123"/>
      <c r="V8" s="1123">
        <v>4</v>
      </c>
      <c r="W8" s="1123"/>
      <c r="X8" s="1123"/>
      <c r="Y8" s="1100"/>
      <c r="Z8" s="280">
        <f>COUNTIF(I11:X11,"&lt;&gt;=0")</f>
        <v>16</v>
      </c>
      <c r="AA8" s="305"/>
      <c r="AB8" s="306"/>
      <c r="AC8" s="306"/>
      <c r="AD8" s="306"/>
      <c r="AE8" s="306"/>
      <c r="AF8" s="306"/>
      <c r="AG8" s="306"/>
      <c r="AH8" s="306"/>
      <c r="AI8" s="306"/>
      <c r="AJ8" s="306"/>
      <c r="AK8" s="306"/>
      <c r="AL8" s="306"/>
      <c r="AM8" s="1100"/>
      <c r="AN8" s="91">
        <f>COUNTIF(AA11:AL11,"&lt;&gt;=0")</f>
        <v>12</v>
      </c>
      <c r="AO8" s="1139" t="s">
        <v>76</v>
      </c>
      <c r="AP8" s="1139"/>
      <c r="AQ8" s="1139"/>
      <c r="AR8" s="1139"/>
      <c r="AS8" s="1139"/>
      <c r="AT8" s="1139"/>
      <c r="AU8" s="1140" t="s">
        <v>422</v>
      </c>
      <c r="AV8" s="1100"/>
      <c r="AW8" s="90">
        <f>COUNTIF(AO11:AU11,"&lt;&gt;=0")</f>
        <v>7</v>
      </c>
      <c r="AX8" s="1125"/>
      <c r="AY8" s="1101"/>
      <c r="AZ8" s="515"/>
      <c r="BA8" s="972"/>
      <c r="BB8" s="1103"/>
      <c r="BC8" s="973"/>
    </row>
    <row r="9" spans="1:55" ht="27.95" customHeight="1" x14ac:dyDescent="0.2">
      <c r="A9" s="203"/>
      <c r="B9" s="1118"/>
      <c r="C9" s="1119"/>
      <c r="D9" s="1119"/>
      <c r="E9" s="1119"/>
      <c r="F9" s="1119"/>
      <c r="G9" s="1119"/>
      <c r="H9" s="1120"/>
      <c r="I9" s="1109"/>
      <c r="J9" s="1109"/>
      <c r="K9" s="1109"/>
      <c r="L9" s="1109"/>
      <c r="M9" s="221" t="str">
        <f>IF(M8="","",IF(M8&gt;=1,"C"))</f>
        <v>C</v>
      </c>
      <c r="N9" s="221" t="str">
        <f>IF(M8="","",IF(M8&gt;=1,"F"))</f>
        <v>F</v>
      </c>
      <c r="O9" s="222" t="str">
        <f>IF(M8="","",IF(M8&gt;=1,"C+F"))</f>
        <v>C+F</v>
      </c>
      <c r="P9" s="221" t="str">
        <f>IF(P8="","",IF(P8&gt;=1,"C"))</f>
        <v>C</v>
      </c>
      <c r="Q9" s="221" t="str">
        <f>IF(P8="","",IF(P8&gt;=1,"F"))</f>
        <v>F</v>
      </c>
      <c r="R9" s="222" t="str">
        <f>IF(P8="","",IF(P8&gt;=1,"C+F"))</f>
        <v>C+F</v>
      </c>
      <c r="S9" s="221" t="str">
        <f>IF(S8="","",IF(S8&gt;=1,"C"))</f>
        <v>C</v>
      </c>
      <c r="T9" s="221" t="str">
        <f>IF(S8="","",IF(S8&gt;=1,"F"))</f>
        <v>F</v>
      </c>
      <c r="U9" s="222" t="str">
        <f>IF(S8="","",IF(S8&gt;=1,"C+F"))</f>
        <v>C+F</v>
      </c>
      <c r="V9" s="221" t="str">
        <f>IF(V8="","",IF(V8&gt;=1,"C"))</f>
        <v>C</v>
      </c>
      <c r="W9" s="221" t="str">
        <f>IF(V8="","",IF(V8&gt;=1,"F"))</f>
        <v>F</v>
      </c>
      <c r="X9" s="222" t="str">
        <f>IF(V8="","",IF(V8&gt;=1,"C+F"))</f>
        <v>C+F</v>
      </c>
      <c r="Y9" s="1100"/>
      <c r="Z9" s="281"/>
      <c r="AA9" s="513" t="s">
        <v>75</v>
      </c>
      <c r="AB9" s="513" t="s">
        <v>74</v>
      </c>
      <c r="AC9" s="513" t="s">
        <v>73</v>
      </c>
      <c r="AD9" s="513" t="s">
        <v>72</v>
      </c>
      <c r="AE9" s="513" t="s">
        <v>71</v>
      </c>
      <c r="AF9" s="513" t="s">
        <v>70</v>
      </c>
      <c r="AG9" s="513" t="s">
        <v>69</v>
      </c>
      <c r="AH9" s="513" t="s">
        <v>200</v>
      </c>
      <c r="AI9" s="513" t="s">
        <v>201</v>
      </c>
      <c r="AJ9" s="513" t="s">
        <v>202</v>
      </c>
      <c r="AK9" s="513" t="s">
        <v>203</v>
      </c>
      <c r="AL9" s="513"/>
      <c r="AM9" s="1100"/>
      <c r="AN9" s="89"/>
      <c r="AO9" s="221" t="s">
        <v>25</v>
      </c>
      <c r="AP9" s="221" t="s">
        <v>23</v>
      </c>
      <c r="AQ9" s="221" t="s">
        <v>21</v>
      </c>
      <c r="AR9" s="221" t="s">
        <v>19</v>
      </c>
      <c r="AS9" s="221" t="s">
        <v>18</v>
      </c>
      <c r="AT9" s="1076" t="s">
        <v>68</v>
      </c>
      <c r="AU9" s="1141"/>
      <c r="AV9" s="1100"/>
      <c r="AW9" s="92"/>
      <c r="AX9" s="1126"/>
      <c r="AY9" s="1101"/>
      <c r="AZ9" s="515"/>
      <c r="BA9" s="972"/>
      <c r="BB9" s="1103"/>
      <c r="BC9" s="973"/>
    </row>
    <row r="10" spans="1:55" ht="27.95" customHeight="1" thickBot="1" x14ac:dyDescent="0.25">
      <c r="A10" s="203"/>
      <c r="B10" s="516" t="s">
        <v>67</v>
      </c>
      <c r="C10" s="1122" t="s">
        <v>66</v>
      </c>
      <c r="D10" s="1122"/>
      <c r="E10" s="1122"/>
      <c r="F10" s="1122"/>
      <c r="G10" s="1122"/>
      <c r="H10" s="1122"/>
      <c r="I10" s="282"/>
      <c r="J10" s="282"/>
      <c r="K10" s="282"/>
      <c r="L10" s="282"/>
      <c r="M10" s="282"/>
      <c r="N10" s="282"/>
      <c r="O10" s="406" t="str">
        <f>IF(SUM(M10:N10)=0,"",SUM(M10:N10))</f>
        <v/>
      </c>
      <c r="P10" s="282"/>
      <c r="Q10" s="282"/>
      <c r="R10" s="406" t="str">
        <f>IF(SUM(P10:Q10)=0,"",SUM(P10:Q10))</f>
        <v/>
      </c>
      <c r="S10" s="282"/>
      <c r="T10" s="282"/>
      <c r="U10" s="406" t="str">
        <f>IF(SUM(S10:T10)=0,"",SUM(S10:T10))</f>
        <v/>
      </c>
      <c r="V10" s="282"/>
      <c r="W10" s="282"/>
      <c r="X10" s="406" t="str">
        <f>IF(SUM(V10:W10)=0,"",SUM(V10:W10))</f>
        <v/>
      </c>
      <c r="Y10" s="307" t="str">
        <f>IF(COUNTBLANK(I10:X10)=Z$8,"",SUM(I10,J10,K10,L10,O10,R10,U10,X10))</f>
        <v/>
      </c>
      <c r="Z10" s="282"/>
      <c r="AA10" s="282"/>
      <c r="AB10" s="282"/>
      <c r="AC10" s="282"/>
      <c r="AD10" s="282"/>
      <c r="AE10" s="282"/>
      <c r="AF10" s="282"/>
      <c r="AG10" s="282"/>
      <c r="AH10" s="282"/>
      <c r="AI10" s="282"/>
      <c r="AJ10" s="282"/>
      <c r="AK10" s="282"/>
      <c r="AL10" s="304"/>
      <c r="AM10" s="307" t="str">
        <f t="shared" ref="AM10:AM40" si="0">IF(COUNTBLANK(AA10:AL10)=AN$8,"",SUM(AA10:AL10))</f>
        <v/>
      </c>
      <c r="AN10" s="110"/>
      <c r="AO10" s="282"/>
      <c r="AP10" s="282"/>
      <c r="AQ10" s="282"/>
      <c r="AR10" s="282"/>
      <c r="AS10" s="282"/>
      <c r="AT10" s="1077"/>
      <c r="AU10" s="1142"/>
      <c r="AV10" s="308" t="str">
        <f>IF(SUM(AO10:AT10)=0,"",SUM(AO10:AT10))</f>
        <v/>
      </c>
      <c r="AW10" s="111"/>
      <c r="AX10" s="113" t="str">
        <f>IF(COUNTBLANK(I10:AV10)=AZ$11,"",AVERAGE(Y10,AM10,AV10)-AU10)</f>
        <v/>
      </c>
      <c r="AY10" s="1101"/>
      <c r="AZ10" s="515"/>
      <c r="BA10" s="974"/>
      <c r="BB10" s="1104"/>
      <c r="BC10" s="975"/>
    </row>
    <row r="11" spans="1:55" ht="17.100000000000001" customHeight="1" x14ac:dyDescent="0.2">
      <c r="A11" s="198"/>
      <c r="B11" s="522">
        <f>IF(ENTRADA!AE3="","",ENTRADA!AE3)</f>
        <v>1</v>
      </c>
      <c r="C11" s="988" t="str">
        <f>IF(ENTRADA!AF3="","",ENTRADA!AF3)</f>
        <v>AA</v>
      </c>
      <c r="D11" s="988"/>
      <c r="E11" s="988"/>
      <c r="F11" s="988"/>
      <c r="G11" s="988"/>
      <c r="H11" s="988"/>
      <c r="I11" s="525"/>
      <c r="J11" s="525"/>
      <c r="K11" s="525"/>
      <c r="L11" s="108"/>
      <c r="M11" s="525"/>
      <c r="N11" s="525"/>
      <c r="O11" s="109" t="str">
        <f t="shared" ref="O11:O40" si="1">IF(COUNTBLANK(M11:N11)=2,"",SUM(M11:N11))</f>
        <v/>
      </c>
      <c r="P11" s="525"/>
      <c r="Q11" s="525"/>
      <c r="R11" s="109" t="str">
        <f t="shared" ref="R11:R43" si="2">IF(COUNTBLANK(P11:Q11)=2,"",SUM(P11:Q11))</f>
        <v/>
      </c>
      <c r="S11" s="525"/>
      <c r="T11" s="525"/>
      <c r="U11" s="109" t="str">
        <f t="shared" ref="U11:U43" si="3">IF(COUNTBLANK(S11:T11)=2,"",SUM(S11:T11))</f>
        <v/>
      </c>
      <c r="V11" s="525"/>
      <c r="W11" s="525"/>
      <c r="X11" s="109" t="str">
        <f t="shared" ref="X11:X43" si="4">IF(COUNTBLANK(V11:W11)=2,"",SUM(V11:W11))</f>
        <v/>
      </c>
      <c r="Y11" s="399" t="str">
        <f>IF(COUNTBLANK(I11:X11)=Z$8,"",SUM(I11,J11,K11,L11,O11,R11,U11,X11))</f>
        <v/>
      </c>
      <c r="Z11" s="572"/>
      <c r="AA11" s="525"/>
      <c r="AB11" s="525"/>
      <c r="AC11" s="525"/>
      <c r="AD11" s="525"/>
      <c r="AE11" s="525"/>
      <c r="AF11" s="525"/>
      <c r="AG11" s="525"/>
      <c r="AH11" s="525"/>
      <c r="AI11" s="525"/>
      <c r="AJ11" s="525"/>
      <c r="AK11" s="525"/>
      <c r="AL11" s="525"/>
      <c r="AM11" s="399" t="str">
        <f>IF(COUNTBLANK(AA11:AL11)=AN$8,"",SUM(AA11:AL11))</f>
        <v/>
      </c>
      <c r="AN11" s="573"/>
      <c r="AO11" s="525"/>
      <c r="AP11" s="525"/>
      <c r="AQ11" s="525"/>
      <c r="AR11" s="525"/>
      <c r="AS11" s="525"/>
      <c r="AT11" s="109" t="str">
        <f t="shared" ref="AT11:AT43" si="5">IF(COUNTBLANK(AO11:AS11)=AW$6,"",SUM(AO11:AS11))</f>
        <v/>
      </c>
      <c r="AU11" s="456"/>
      <c r="AV11" s="399" t="str">
        <f t="shared" ref="AV11:AV43" si="6">IF(COUNTBLANK(AO11:AU11)=AW$8,"",AT11-AU11)</f>
        <v/>
      </c>
      <c r="AW11" s="404"/>
      <c r="AX11" s="395" t="str">
        <f t="shared" ref="AX11:AX43" si="7">IF(COUNTBLANK(I11:AV11)=AZ$11,"",AVERAGE(Y11,AM11,AV11)-AU11)</f>
        <v/>
      </c>
      <c r="AY11" s="2">
        <f>IF(AX11&lt;95,1,0)</f>
        <v>0</v>
      </c>
      <c r="AZ11" s="68">
        <f>COUNTIF(I11:AV11,"&lt;&gt;=0")</f>
        <v>40</v>
      </c>
      <c r="BA11" s="321"/>
      <c r="BB11" s="321"/>
      <c r="BC11" s="321"/>
    </row>
    <row r="12" spans="1:55" ht="17.100000000000001" customHeight="1" x14ac:dyDescent="0.25">
      <c r="A12" s="198"/>
      <c r="B12" s="527" t="str">
        <f>IF(ENTRADA!AE4="","",ENTRADA!AE4)</f>
        <v/>
      </c>
      <c r="C12" s="937" t="str">
        <f>IF(ENTRADA!AF4="","",ENTRADA!AF4)</f>
        <v/>
      </c>
      <c r="D12" s="937"/>
      <c r="E12" s="937"/>
      <c r="F12" s="937"/>
      <c r="G12" s="937"/>
      <c r="H12" s="937"/>
      <c r="I12" s="529"/>
      <c r="J12" s="529"/>
      <c r="K12" s="529"/>
      <c r="L12" s="83"/>
      <c r="M12" s="529"/>
      <c r="N12" s="529"/>
      <c r="O12" s="84" t="str">
        <f t="shared" si="1"/>
        <v/>
      </c>
      <c r="P12" s="529"/>
      <c r="Q12" s="529"/>
      <c r="R12" s="84" t="str">
        <f t="shared" si="2"/>
        <v/>
      </c>
      <c r="S12" s="529"/>
      <c r="T12" s="529"/>
      <c r="U12" s="84" t="str">
        <f t="shared" si="3"/>
        <v/>
      </c>
      <c r="V12" s="529"/>
      <c r="W12" s="529"/>
      <c r="X12" s="84" t="str">
        <f t="shared" si="4"/>
        <v/>
      </c>
      <c r="Y12" s="400" t="str">
        <f t="shared" ref="Y12:Y43" si="8">IF(COUNTBLANK(I12:X12)=Z$8,"",SUM(I12,J12,K12,L12,O12,R12,U12,X12))</f>
        <v/>
      </c>
      <c r="Z12" s="93"/>
      <c r="AA12" s="529"/>
      <c r="AB12" s="529"/>
      <c r="AC12" s="529"/>
      <c r="AD12" s="529"/>
      <c r="AE12" s="529"/>
      <c r="AF12" s="529"/>
      <c r="AG12" s="529"/>
      <c r="AH12" s="529"/>
      <c r="AI12" s="529"/>
      <c r="AJ12" s="529"/>
      <c r="AK12" s="529"/>
      <c r="AL12" s="529"/>
      <c r="AM12" s="400" t="str">
        <f t="shared" si="0"/>
        <v/>
      </c>
      <c r="AN12" s="84"/>
      <c r="AO12" s="529"/>
      <c r="AP12" s="529"/>
      <c r="AQ12" s="529"/>
      <c r="AR12" s="529"/>
      <c r="AS12" s="529"/>
      <c r="AT12" s="84" t="str">
        <f t="shared" si="5"/>
        <v/>
      </c>
      <c r="AU12" s="93"/>
      <c r="AV12" s="400" t="str">
        <f t="shared" si="6"/>
        <v/>
      </c>
      <c r="AW12" s="400"/>
      <c r="AX12" s="390" t="str">
        <f t="shared" si="7"/>
        <v/>
      </c>
      <c r="AY12" s="2">
        <f t="shared" ref="AY12:AY43" si="9">IF(AX12&lt;100,1,0)</f>
        <v>0</v>
      </c>
      <c r="AZ12" s="515"/>
      <c r="BA12" s="288" t="s">
        <v>64</v>
      </c>
      <c r="BB12" s="289"/>
      <c r="BC12" s="574"/>
    </row>
    <row r="13" spans="1:55" ht="17.100000000000001" customHeight="1" x14ac:dyDescent="0.2">
      <c r="A13" s="198"/>
      <c r="B13" s="533" t="str">
        <f>IF(ENTRADA!AE5="","",ENTRADA!AE5)</f>
        <v/>
      </c>
      <c r="C13" s="938" t="str">
        <f>IF(ENTRADA!AF5="","",ENTRADA!AF5)</f>
        <v/>
      </c>
      <c r="D13" s="938"/>
      <c r="E13" s="938"/>
      <c r="F13" s="938"/>
      <c r="G13" s="938"/>
      <c r="H13" s="938"/>
      <c r="I13" s="537"/>
      <c r="J13" s="536"/>
      <c r="K13" s="536"/>
      <c r="L13" s="85"/>
      <c r="M13" s="537"/>
      <c r="N13" s="536"/>
      <c r="O13" s="87" t="str">
        <f t="shared" si="1"/>
        <v/>
      </c>
      <c r="P13" s="537"/>
      <c r="Q13" s="536"/>
      <c r="R13" s="87" t="str">
        <f t="shared" si="2"/>
        <v/>
      </c>
      <c r="S13" s="536"/>
      <c r="T13" s="536"/>
      <c r="U13" s="87" t="str">
        <f t="shared" si="3"/>
        <v/>
      </c>
      <c r="V13" s="537"/>
      <c r="W13" s="537"/>
      <c r="X13" s="82" t="str">
        <f t="shared" si="4"/>
        <v/>
      </c>
      <c r="Y13" s="401" t="str">
        <f t="shared" si="8"/>
        <v/>
      </c>
      <c r="Z13" s="93"/>
      <c r="AA13" s="536"/>
      <c r="AB13" s="536"/>
      <c r="AC13" s="536"/>
      <c r="AD13" s="536"/>
      <c r="AE13" s="536"/>
      <c r="AF13" s="536"/>
      <c r="AG13" s="536"/>
      <c r="AH13" s="536"/>
      <c r="AI13" s="536"/>
      <c r="AJ13" s="536"/>
      <c r="AK13" s="536"/>
      <c r="AL13" s="536"/>
      <c r="AM13" s="401" t="str">
        <f t="shared" si="0"/>
        <v/>
      </c>
      <c r="AN13" s="84"/>
      <c r="AO13" s="536"/>
      <c r="AP13" s="536"/>
      <c r="AQ13" s="536"/>
      <c r="AR13" s="536"/>
      <c r="AS13" s="536"/>
      <c r="AT13" s="87" t="str">
        <f t="shared" si="5"/>
        <v/>
      </c>
      <c r="AU13" s="95"/>
      <c r="AV13" s="401" t="str">
        <f t="shared" si="6"/>
        <v/>
      </c>
      <c r="AW13" s="400"/>
      <c r="AX13" s="391" t="str">
        <f t="shared" si="7"/>
        <v/>
      </c>
      <c r="AY13" s="2">
        <f t="shared" si="9"/>
        <v>0</v>
      </c>
      <c r="AZ13" s="515"/>
      <c r="BA13" s="575" t="s">
        <v>25</v>
      </c>
      <c r="BB13" s="576" t="s">
        <v>245</v>
      </c>
      <c r="BC13" s="577">
        <v>20</v>
      </c>
    </row>
    <row r="14" spans="1:55" ht="17.100000000000001" customHeight="1" x14ac:dyDescent="0.2">
      <c r="A14" s="198"/>
      <c r="B14" s="527" t="str">
        <f>IF(ENTRADA!AE6="","",ENTRADA!AE6)</f>
        <v/>
      </c>
      <c r="C14" s="937" t="str">
        <f>IF(ENTRADA!AF6="","",ENTRADA!AF6)</f>
        <v/>
      </c>
      <c r="D14" s="937"/>
      <c r="E14" s="937"/>
      <c r="F14" s="937"/>
      <c r="G14" s="937"/>
      <c r="H14" s="937"/>
      <c r="I14" s="529"/>
      <c r="J14" s="529"/>
      <c r="K14" s="529"/>
      <c r="L14" s="83"/>
      <c r="M14" s="529"/>
      <c r="N14" s="529"/>
      <c r="O14" s="84" t="str">
        <f t="shared" si="1"/>
        <v/>
      </c>
      <c r="P14" s="529"/>
      <c r="Q14" s="529"/>
      <c r="R14" s="84" t="str">
        <f t="shared" si="2"/>
        <v/>
      </c>
      <c r="S14" s="529"/>
      <c r="T14" s="529"/>
      <c r="U14" s="84" t="str">
        <f t="shared" si="3"/>
        <v/>
      </c>
      <c r="V14" s="529"/>
      <c r="W14" s="529"/>
      <c r="X14" s="84" t="str">
        <f t="shared" si="4"/>
        <v/>
      </c>
      <c r="Y14" s="400" t="str">
        <f t="shared" si="8"/>
        <v/>
      </c>
      <c r="Z14" s="93"/>
      <c r="AA14" s="529"/>
      <c r="AB14" s="529"/>
      <c r="AC14" s="529"/>
      <c r="AD14" s="529"/>
      <c r="AE14" s="529"/>
      <c r="AF14" s="529"/>
      <c r="AG14" s="529"/>
      <c r="AH14" s="529"/>
      <c r="AI14" s="529"/>
      <c r="AJ14" s="529"/>
      <c r="AK14" s="529"/>
      <c r="AL14" s="529"/>
      <c r="AM14" s="400" t="str">
        <f t="shared" si="0"/>
        <v/>
      </c>
      <c r="AN14" s="84"/>
      <c r="AO14" s="529"/>
      <c r="AP14" s="529"/>
      <c r="AQ14" s="529"/>
      <c r="AR14" s="529"/>
      <c r="AS14" s="529"/>
      <c r="AT14" s="84" t="str">
        <f t="shared" si="5"/>
        <v/>
      </c>
      <c r="AU14" s="93"/>
      <c r="AV14" s="400" t="str">
        <f t="shared" si="6"/>
        <v/>
      </c>
      <c r="AW14" s="400"/>
      <c r="AX14" s="390" t="str">
        <f t="shared" si="7"/>
        <v/>
      </c>
      <c r="AY14" s="2">
        <f t="shared" si="9"/>
        <v>0</v>
      </c>
      <c r="AZ14" s="515"/>
      <c r="BA14" s="575" t="s">
        <v>23</v>
      </c>
      <c r="BB14" s="576" t="s">
        <v>246</v>
      </c>
      <c r="BC14" s="577">
        <v>20</v>
      </c>
    </row>
    <row r="15" spans="1:55" ht="17.100000000000001" customHeight="1" x14ac:dyDescent="0.2">
      <c r="A15" s="198"/>
      <c r="B15" s="533" t="str">
        <f>IF(ENTRADA!AE7="","",ENTRADA!AE7)</f>
        <v/>
      </c>
      <c r="C15" s="938" t="str">
        <f>IF(ENTRADA!AF7="","",ENTRADA!AF7)</f>
        <v/>
      </c>
      <c r="D15" s="938"/>
      <c r="E15" s="938"/>
      <c r="F15" s="938"/>
      <c r="G15" s="938"/>
      <c r="H15" s="938"/>
      <c r="I15" s="537"/>
      <c r="J15" s="536"/>
      <c r="K15" s="536"/>
      <c r="L15" s="85"/>
      <c r="M15" s="537"/>
      <c r="N15" s="536"/>
      <c r="O15" s="87" t="str">
        <f t="shared" si="1"/>
        <v/>
      </c>
      <c r="P15" s="537"/>
      <c r="Q15" s="536"/>
      <c r="R15" s="87" t="str">
        <f t="shared" si="2"/>
        <v/>
      </c>
      <c r="S15" s="536"/>
      <c r="T15" s="536"/>
      <c r="U15" s="87" t="str">
        <f t="shared" si="3"/>
        <v/>
      </c>
      <c r="V15" s="537"/>
      <c r="W15" s="537"/>
      <c r="X15" s="82" t="str">
        <f t="shared" si="4"/>
        <v/>
      </c>
      <c r="Y15" s="401" t="str">
        <f t="shared" si="8"/>
        <v/>
      </c>
      <c r="Z15" s="93"/>
      <c r="AA15" s="536"/>
      <c r="AB15" s="536"/>
      <c r="AC15" s="536"/>
      <c r="AD15" s="536"/>
      <c r="AE15" s="536"/>
      <c r="AF15" s="536"/>
      <c r="AG15" s="536"/>
      <c r="AH15" s="536"/>
      <c r="AI15" s="536"/>
      <c r="AJ15" s="536"/>
      <c r="AK15" s="536"/>
      <c r="AL15" s="536"/>
      <c r="AM15" s="401" t="str">
        <f t="shared" si="0"/>
        <v/>
      </c>
      <c r="AN15" s="84"/>
      <c r="AO15" s="536"/>
      <c r="AP15" s="536"/>
      <c r="AQ15" s="536"/>
      <c r="AR15" s="536"/>
      <c r="AS15" s="536"/>
      <c r="AT15" s="87" t="str">
        <f t="shared" si="5"/>
        <v/>
      </c>
      <c r="AU15" s="95"/>
      <c r="AV15" s="401" t="str">
        <f t="shared" si="6"/>
        <v/>
      </c>
      <c r="AW15" s="400"/>
      <c r="AX15" s="391" t="str">
        <f t="shared" si="7"/>
        <v/>
      </c>
      <c r="AY15" s="2">
        <f t="shared" si="9"/>
        <v>0</v>
      </c>
      <c r="AZ15" s="515"/>
      <c r="BA15" s="575" t="s">
        <v>21</v>
      </c>
      <c r="BB15" s="576" t="s">
        <v>49</v>
      </c>
      <c r="BC15" s="577">
        <v>20</v>
      </c>
    </row>
    <row r="16" spans="1:55" ht="17.100000000000001" customHeight="1" x14ac:dyDescent="0.25">
      <c r="A16" s="198"/>
      <c r="B16" s="527" t="str">
        <f>IF(ENTRADA!AE8="","",ENTRADA!AE8)</f>
        <v/>
      </c>
      <c r="C16" s="937" t="str">
        <f>IF(ENTRADA!AF8="","",ENTRADA!AF8)</f>
        <v/>
      </c>
      <c r="D16" s="937"/>
      <c r="E16" s="937"/>
      <c r="F16" s="937"/>
      <c r="G16" s="937"/>
      <c r="H16" s="937"/>
      <c r="I16" s="529"/>
      <c r="J16" s="529"/>
      <c r="K16" s="529"/>
      <c r="L16" s="83"/>
      <c r="M16" s="529"/>
      <c r="N16" s="529"/>
      <c r="O16" s="84" t="str">
        <f t="shared" si="1"/>
        <v/>
      </c>
      <c r="P16" s="529"/>
      <c r="Q16" s="529"/>
      <c r="R16" s="84" t="str">
        <f t="shared" si="2"/>
        <v/>
      </c>
      <c r="S16" s="529"/>
      <c r="T16" s="529"/>
      <c r="U16" s="84" t="str">
        <f t="shared" si="3"/>
        <v/>
      </c>
      <c r="V16" s="529"/>
      <c r="W16" s="529"/>
      <c r="X16" s="84" t="str">
        <f t="shared" si="4"/>
        <v/>
      </c>
      <c r="Y16" s="400" t="str">
        <f t="shared" si="8"/>
        <v/>
      </c>
      <c r="Z16" s="93"/>
      <c r="AA16" s="529"/>
      <c r="AB16" s="529"/>
      <c r="AC16" s="529"/>
      <c r="AD16" s="529"/>
      <c r="AE16" s="529"/>
      <c r="AF16" s="529"/>
      <c r="AG16" s="529"/>
      <c r="AH16" s="529"/>
      <c r="AI16" s="529"/>
      <c r="AJ16" s="529"/>
      <c r="AK16" s="529"/>
      <c r="AL16" s="529"/>
      <c r="AM16" s="400" t="str">
        <f t="shared" si="0"/>
        <v/>
      </c>
      <c r="AN16" s="84"/>
      <c r="AO16" s="529"/>
      <c r="AP16" s="529"/>
      <c r="AQ16" s="529"/>
      <c r="AR16" s="529"/>
      <c r="AS16" s="529"/>
      <c r="AT16" s="84" t="str">
        <f t="shared" si="5"/>
        <v/>
      </c>
      <c r="AU16" s="93"/>
      <c r="AV16" s="400" t="str">
        <f t="shared" si="6"/>
        <v/>
      </c>
      <c r="AW16" s="400"/>
      <c r="AX16" s="390" t="str">
        <f t="shared" si="7"/>
        <v/>
      </c>
      <c r="AY16" s="2">
        <f t="shared" si="9"/>
        <v>0</v>
      </c>
      <c r="AZ16" s="2"/>
      <c r="BA16" s="578" t="s">
        <v>19</v>
      </c>
      <c r="BB16" s="576" t="s">
        <v>247</v>
      </c>
      <c r="BC16" s="577">
        <v>20</v>
      </c>
    </row>
    <row r="17" spans="1:58" ht="17.100000000000001" customHeight="1" x14ac:dyDescent="0.25">
      <c r="A17" s="198"/>
      <c r="B17" s="533" t="str">
        <f>IF(ENTRADA!AE9="","",ENTRADA!AE9)</f>
        <v/>
      </c>
      <c r="C17" s="938" t="str">
        <f>IF(ENTRADA!AF9="","",ENTRADA!AF9)</f>
        <v/>
      </c>
      <c r="D17" s="938"/>
      <c r="E17" s="938"/>
      <c r="F17" s="938"/>
      <c r="G17" s="938"/>
      <c r="H17" s="938"/>
      <c r="I17" s="537"/>
      <c r="J17" s="536"/>
      <c r="K17" s="536"/>
      <c r="L17" s="85"/>
      <c r="M17" s="537"/>
      <c r="N17" s="536"/>
      <c r="O17" s="87" t="str">
        <f t="shared" si="1"/>
        <v/>
      </c>
      <c r="P17" s="537"/>
      <c r="Q17" s="536"/>
      <c r="R17" s="87" t="str">
        <f t="shared" si="2"/>
        <v/>
      </c>
      <c r="S17" s="536"/>
      <c r="T17" s="536"/>
      <c r="U17" s="87" t="str">
        <f t="shared" si="3"/>
        <v/>
      </c>
      <c r="V17" s="537"/>
      <c r="W17" s="537"/>
      <c r="X17" s="82" t="str">
        <f t="shared" si="4"/>
        <v/>
      </c>
      <c r="Y17" s="401" t="str">
        <f t="shared" si="8"/>
        <v/>
      </c>
      <c r="Z17" s="93"/>
      <c r="AA17" s="536"/>
      <c r="AB17" s="536"/>
      <c r="AC17" s="536"/>
      <c r="AD17" s="536"/>
      <c r="AE17" s="536"/>
      <c r="AF17" s="536"/>
      <c r="AG17" s="536"/>
      <c r="AH17" s="536"/>
      <c r="AI17" s="536"/>
      <c r="AJ17" s="536"/>
      <c r="AK17" s="536"/>
      <c r="AL17" s="536"/>
      <c r="AM17" s="401" t="str">
        <f t="shared" si="0"/>
        <v/>
      </c>
      <c r="AN17" s="84"/>
      <c r="AO17" s="536"/>
      <c r="AP17" s="536"/>
      <c r="AQ17" s="536"/>
      <c r="AR17" s="536"/>
      <c r="AS17" s="536"/>
      <c r="AT17" s="87" t="str">
        <f t="shared" si="5"/>
        <v/>
      </c>
      <c r="AU17" s="95"/>
      <c r="AV17" s="401" t="str">
        <f t="shared" si="6"/>
        <v/>
      </c>
      <c r="AW17" s="400"/>
      <c r="AX17" s="391" t="str">
        <f t="shared" si="7"/>
        <v/>
      </c>
      <c r="AY17" s="2">
        <f t="shared" si="9"/>
        <v>0</v>
      </c>
      <c r="AZ17" s="2"/>
      <c r="BA17" s="578" t="s">
        <v>18</v>
      </c>
      <c r="BB17" s="576" t="s">
        <v>248</v>
      </c>
      <c r="BC17" s="577">
        <v>20</v>
      </c>
      <c r="BF17"/>
    </row>
    <row r="18" spans="1:58" ht="17.100000000000001" customHeight="1" x14ac:dyDescent="0.2">
      <c r="A18" s="198"/>
      <c r="B18" s="527" t="str">
        <f>IF(ENTRADA!AE10="","",ENTRADA!AE10)</f>
        <v/>
      </c>
      <c r="C18" s="937" t="str">
        <f>IF(ENTRADA!AF10="","",ENTRADA!AF10)</f>
        <v/>
      </c>
      <c r="D18" s="937"/>
      <c r="E18" s="937"/>
      <c r="F18" s="937"/>
      <c r="G18" s="937"/>
      <c r="H18" s="937"/>
      <c r="I18" s="529"/>
      <c r="J18" s="529"/>
      <c r="K18" s="529"/>
      <c r="L18" s="83"/>
      <c r="M18" s="529"/>
      <c r="N18" s="529"/>
      <c r="O18" s="84" t="str">
        <f t="shared" si="1"/>
        <v/>
      </c>
      <c r="P18" s="529"/>
      <c r="Q18" s="529"/>
      <c r="R18" s="84" t="str">
        <f t="shared" si="2"/>
        <v/>
      </c>
      <c r="S18" s="529"/>
      <c r="T18" s="529"/>
      <c r="U18" s="84" t="str">
        <f t="shared" si="3"/>
        <v/>
      </c>
      <c r="V18" s="529"/>
      <c r="W18" s="529"/>
      <c r="X18" s="84" t="str">
        <f t="shared" si="4"/>
        <v/>
      </c>
      <c r="Y18" s="400" t="str">
        <f t="shared" si="8"/>
        <v/>
      </c>
      <c r="Z18" s="93"/>
      <c r="AA18" s="529"/>
      <c r="AB18" s="529"/>
      <c r="AC18" s="529"/>
      <c r="AD18" s="529"/>
      <c r="AE18" s="529"/>
      <c r="AF18" s="529"/>
      <c r="AG18" s="529"/>
      <c r="AH18" s="529"/>
      <c r="AI18" s="529"/>
      <c r="AJ18" s="529"/>
      <c r="AK18" s="529"/>
      <c r="AL18" s="529"/>
      <c r="AM18" s="400" t="str">
        <f t="shared" si="0"/>
        <v/>
      </c>
      <c r="AN18" s="84"/>
      <c r="AO18" s="529"/>
      <c r="AP18" s="529"/>
      <c r="AQ18" s="529"/>
      <c r="AR18" s="529"/>
      <c r="AS18" s="529"/>
      <c r="AT18" s="84" t="str">
        <f t="shared" si="5"/>
        <v/>
      </c>
      <c r="AU18" s="93"/>
      <c r="AV18" s="400" t="str">
        <f t="shared" si="6"/>
        <v/>
      </c>
      <c r="AW18" s="400"/>
      <c r="AX18" s="390" t="str">
        <f t="shared" si="7"/>
        <v/>
      </c>
      <c r="AY18" s="2">
        <f t="shared" si="9"/>
        <v>0</v>
      </c>
      <c r="AZ18" s="2"/>
      <c r="BA18" s="579"/>
      <c r="BB18" s="580"/>
      <c r="BC18" s="581"/>
    </row>
    <row r="19" spans="1:58" ht="17.100000000000001" customHeight="1" x14ac:dyDescent="0.25">
      <c r="A19" s="198"/>
      <c r="B19" s="533" t="str">
        <f>IF(ENTRADA!AE11="","",ENTRADA!AE11)</f>
        <v/>
      </c>
      <c r="C19" s="938" t="str">
        <f>IF(ENTRADA!AF11="","",ENTRADA!AF11)</f>
        <v/>
      </c>
      <c r="D19" s="938"/>
      <c r="E19" s="938"/>
      <c r="F19" s="938"/>
      <c r="G19" s="938"/>
      <c r="H19" s="938"/>
      <c r="I19" s="537"/>
      <c r="J19" s="536"/>
      <c r="K19" s="536"/>
      <c r="L19" s="85"/>
      <c r="M19" s="537"/>
      <c r="N19" s="536"/>
      <c r="O19" s="87" t="str">
        <f t="shared" si="1"/>
        <v/>
      </c>
      <c r="P19" s="537"/>
      <c r="Q19" s="536"/>
      <c r="R19" s="87" t="str">
        <f t="shared" si="2"/>
        <v/>
      </c>
      <c r="S19" s="536"/>
      <c r="T19" s="536"/>
      <c r="U19" s="87" t="str">
        <f t="shared" si="3"/>
        <v/>
      </c>
      <c r="V19" s="537"/>
      <c r="W19" s="537"/>
      <c r="X19" s="82" t="str">
        <f t="shared" si="4"/>
        <v/>
      </c>
      <c r="Y19" s="401" t="str">
        <f t="shared" si="8"/>
        <v/>
      </c>
      <c r="Z19" s="93"/>
      <c r="AA19" s="536"/>
      <c r="AB19" s="536"/>
      <c r="AC19" s="536"/>
      <c r="AD19" s="536"/>
      <c r="AE19" s="536"/>
      <c r="AF19" s="536"/>
      <c r="AG19" s="536"/>
      <c r="AH19" s="536"/>
      <c r="AI19" s="536"/>
      <c r="AJ19" s="536"/>
      <c r="AK19" s="536"/>
      <c r="AL19" s="536"/>
      <c r="AM19" s="401" t="str">
        <f t="shared" si="0"/>
        <v/>
      </c>
      <c r="AN19" s="84"/>
      <c r="AO19" s="536"/>
      <c r="AP19" s="536"/>
      <c r="AQ19" s="536"/>
      <c r="AR19" s="536"/>
      <c r="AS19" s="536"/>
      <c r="AT19" s="87" t="str">
        <f t="shared" si="5"/>
        <v/>
      </c>
      <c r="AU19" s="95"/>
      <c r="AV19" s="401" t="str">
        <f t="shared" si="6"/>
        <v/>
      </c>
      <c r="AW19" s="400"/>
      <c r="AX19" s="391" t="str">
        <f t="shared" si="7"/>
        <v/>
      </c>
      <c r="AY19" s="2">
        <f t="shared" si="9"/>
        <v>0</v>
      </c>
      <c r="AZ19" s="2"/>
      <c r="BA19" s="578" t="s">
        <v>14</v>
      </c>
      <c r="BB19" s="576" t="s">
        <v>249</v>
      </c>
      <c r="BC19" s="577" t="s">
        <v>250</v>
      </c>
    </row>
    <row r="20" spans="1:58" ht="17.100000000000001" customHeight="1" x14ac:dyDescent="0.2">
      <c r="A20" s="198"/>
      <c r="B20" s="527" t="str">
        <f>IF(ENTRADA!AE12="","",ENTRADA!AE12)</f>
        <v/>
      </c>
      <c r="C20" s="937" t="str">
        <f>IF(ENTRADA!AF12="","",ENTRADA!AF12)</f>
        <v/>
      </c>
      <c r="D20" s="937"/>
      <c r="E20" s="937"/>
      <c r="F20" s="937"/>
      <c r="G20" s="937"/>
      <c r="H20" s="937"/>
      <c r="I20" s="529"/>
      <c r="J20" s="529"/>
      <c r="K20" s="529"/>
      <c r="L20" s="83"/>
      <c r="M20" s="529"/>
      <c r="N20" s="529"/>
      <c r="O20" s="84" t="str">
        <f t="shared" si="1"/>
        <v/>
      </c>
      <c r="P20" s="529"/>
      <c r="Q20" s="529"/>
      <c r="R20" s="84" t="str">
        <f t="shared" si="2"/>
        <v/>
      </c>
      <c r="S20" s="529"/>
      <c r="T20" s="529"/>
      <c r="U20" s="84" t="str">
        <f t="shared" si="3"/>
        <v/>
      </c>
      <c r="V20" s="529"/>
      <c r="W20" s="529"/>
      <c r="X20" s="84" t="str">
        <f t="shared" si="4"/>
        <v/>
      </c>
      <c r="Y20" s="400" t="str">
        <f t="shared" si="8"/>
        <v/>
      </c>
      <c r="Z20" s="93"/>
      <c r="AA20" s="529"/>
      <c r="AB20" s="529"/>
      <c r="AC20" s="529"/>
      <c r="AD20" s="529"/>
      <c r="AE20" s="529"/>
      <c r="AF20" s="529"/>
      <c r="AG20" s="529"/>
      <c r="AH20" s="529"/>
      <c r="AI20" s="529"/>
      <c r="AJ20" s="529"/>
      <c r="AK20" s="529"/>
      <c r="AL20" s="529"/>
      <c r="AM20" s="400" t="str">
        <f t="shared" si="0"/>
        <v/>
      </c>
      <c r="AN20" s="84"/>
      <c r="AO20" s="529"/>
      <c r="AP20" s="529"/>
      <c r="AQ20" s="529"/>
      <c r="AR20" s="529"/>
      <c r="AS20" s="529"/>
      <c r="AT20" s="84" t="str">
        <f t="shared" si="5"/>
        <v/>
      </c>
      <c r="AU20" s="93"/>
      <c r="AV20" s="400" t="str">
        <f t="shared" si="6"/>
        <v/>
      </c>
      <c r="AW20" s="400"/>
      <c r="AX20" s="390" t="str">
        <f t="shared" si="7"/>
        <v/>
      </c>
      <c r="AY20" s="2">
        <f t="shared" si="9"/>
        <v>0</v>
      </c>
      <c r="AZ20" s="2"/>
      <c r="BA20" s="1078"/>
      <c r="BB20" s="1079"/>
      <c r="BC20" s="287"/>
    </row>
    <row r="21" spans="1:58" ht="17.100000000000001" customHeight="1" x14ac:dyDescent="0.25">
      <c r="A21" s="198"/>
      <c r="B21" s="533" t="str">
        <f>IF(ENTRADA!AE13="","",ENTRADA!AE13)</f>
        <v/>
      </c>
      <c r="C21" s="938" t="str">
        <f>IF(ENTRADA!AF13="","",ENTRADA!AF13)</f>
        <v/>
      </c>
      <c r="D21" s="938"/>
      <c r="E21" s="938"/>
      <c r="F21" s="938"/>
      <c r="G21" s="938"/>
      <c r="H21" s="938"/>
      <c r="I21" s="536"/>
      <c r="J21" s="536"/>
      <c r="K21" s="536"/>
      <c r="L21" s="85"/>
      <c r="M21" s="536"/>
      <c r="N21" s="536"/>
      <c r="O21" s="87" t="str">
        <f t="shared" si="1"/>
        <v/>
      </c>
      <c r="P21" s="536"/>
      <c r="Q21" s="536"/>
      <c r="R21" s="87" t="str">
        <f t="shared" si="2"/>
        <v/>
      </c>
      <c r="S21" s="536"/>
      <c r="T21" s="536"/>
      <c r="U21" s="87" t="str">
        <f t="shared" si="3"/>
        <v/>
      </c>
      <c r="V21" s="537"/>
      <c r="W21" s="537"/>
      <c r="X21" s="82" t="str">
        <f t="shared" si="4"/>
        <v/>
      </c>
      <c r="Y21" s="401" t="str">
        <f t="shared" si="8"/>
        <v/>
      </c>
      <c r="Z21" s="93"/>
      <c r="AA21" s="536"/>
      <c r="AB21" s="536"/>
      <c r="AC21" s="536"/>
      <c r="AD21" s="536"/>
      <c r="AE21" s="536"/>
      <c r="AF21" s="536"/>
      <c r="AG21" s="536"/>
      <c r="AH21" s="536"/>
      <c r="AI21" s="536"/>
      <c r="AJ21" s="536"/>
      <c r="AK21" s="536"/>
      <c r="AL21" s="536"/>
      <c r="AM21" s="401" t="str">
        <f t="shared" si="0"/>
        <v/>
      </c>
      <c r="AN21" s="84"/>
      <c r="AO21" s="536"/>
      <c r="AP21" s="536"/>
      <c r="AQ21" s="536"/>
      <c r="AR21" s="536"/>
      <c r="AS21" s="536"/>
      <c r="AT21" s="87" t="str">
        <f t="shared" si="5"/>
        <v/>
      </c>
      <c r="AU21" s="95"/>
      <c r="AV21" s="401" t="str">
        <f t="shared" si="6"/>
        <v/>
      </c>
      <c r="AW21" s="400"/>
      <c r="AX21" s="391" t="str">
        <f t="shared" si="7"/>
        <v/>
      </c>
      <c r="AY21" s="2">
        <f t="shared" si="9"/>
        <v>0</v>
      </c>
      <c r="AZ21" s="2"/>
      <c r="BA21" s="234"/>
      <c r="BB21" s="235" t="s">
        <v>107</v>
      </c>
      <c r="BC21" s="236">
        <v>100</v>
      </c>
    </row>
    <row r="22" spans="1:58" ht="17.100000000000001" customHeight="1" x14ac:dyDescent="0.2">
      <c r="A22" s="198"/>
      <c r="B22" s="527" t="str">
        <f>IF(ENTRADA!AE14="","",ENTRADA!AE14)</f>
        <v/>
      </c>
      <c r="C22" s="937" t="str">
        <f>IF(ENTRADA!AF14="","",ENTRADA!AF14)</f>
        <v/>
      </c>
      <c r="D22" s="937"/>
      <c r="E22" s="937"/>
      <c r="F22" s="937"/>
      <c r="G22" s="937"/>
      <c r="H22" s="937"/>
      <c r="I22" s="529"/>
      <c r="J22" s="529"/>
      <c r="K22" s="529"/>
      <c r="L22" s="83"/>
      <c r="M22" s="529"/>
      <c r="N22" s="529"/>
      <c r="O22" s="84" t="str">
        <f t="shared" si="1"/>
        <v/>
      </c>
      <c r="P22" s="529"/>
      <c r="Q22" s="529"/>
      <c r="R22" s="84" t="str">
        <f t="shared" si="2"/>
        <v/>
      </c>
      <c r="S22" s="529"/>
      <c r="T22" s="529"/>
      <c r="U22" s="84" t="str">
        <f t="shared" si="3"/>
        <v/>
      </c>
      <c r="V22" s="529"/>
      <c r="W22" s="529"/>
      <c r="X22" s="84" t="str">
        <f t="shared" si="4"/>
        <v/>
      </c>
      <c r="Y22" s="400" t="str">
        <f t="shared" si="8"/>
        <v/>
      </c>
      <c r="Z22" s="93"/>
      <c r="AA22" s="529"/>
      <c r="AB22" s="529"/>
      <c r="AC22" s="529"/>
      <c r="AD22" s="529"/>
      <c r="AE22" s="529"/>
      <c r="AF22" s="529"/>
      <c r="AG22" s="529"/>
      <c r="AH22" s="529"/>
      <c r="AI22" s="529"/>
      <c r="AJ22" s="529"/>
      <c r="AK22" s="529"/>
      <c r="AL22" s="529"/>
      <c r="AM22" s="400" t="str">
        <f t="shared" si="0"/>
        <v/>
      </c>
      <c r="AN22" s="84"/>
      <c r="AO22" s="529"/>
      <c r="AP22" s="529"/>
      <c r="AQ22" s="529"/>
      <c r="AR22" s="529"/>
      <c r="AS22" s="529"/>
      <c r="AT22" s="84" t="str">
        <f t="shared" si="5"/>
        <v/>
      </c>
      <c r="AU22" s="93"/>
      <c r="AV22" s="400" t="str">
        <f t="shared" si="6"/>
        <v/>
      </c>
      <c r="AW22" s="400"/>
      <c r="AX22" s="390" t="str">
        <f t="shared" si="7"/>
        <v/>
      </c>
      <c r="AY22" s="2">
        <f t="shared" si="9"/>
        <v>0</v>
      </c>
      <c r="AZ22" s="2"/>
      <c r="BA22" s="321"/>
      <c r="BB22" s="321"/>
      <c r="BC22" s="321"/>
    </row>
    <row r="23" spans="1:58" ht="17.100000000000001" customHeight="1" x14ac:dyDescent="0.2">
      <c r="A23" s="198"/>
      <c r="B23" s="533" t="str">
        <f>IF(ENTRADA!AE15="","",ENTRADA!AE15)</f>
        <v/>
      </c>
      <c r="C23" s="938" t="str">
        <f>IF(ENTRADA!AF15="","",ENTRADA!AF15)</f>
        <v/>
      </c>
      <c r="D23" s="938"/>
      <c r="E23" s="938"/>
      <c r="F23" s="938"/>
      <c r="G23" s="938"/>
      <c r="H23" s="938"/>
      <c r="I23" s="536"/>
      <c r="J23" s="536"/>
      <c r="K23" s="536"/>
      <c r="L23" s="85"/>
      <c r="M23" s="536"/>
      <c r="N23" s="536"/>
      <c r="O23" s="87" t="str">
        <f t="shared" si="1"/>
        <v/>
      </c>
      <c r="P23" s="536"/>
      <c r="Q23" s="536"/>
      <c r="R23" s="87" t="str">
        <f t="shared" si="2"/>
        <v/>
      </c>
      <c r="S23" s="536"/>
      <c r="T23" s="536"/>
      <c r="U23" s="87" t="str">
        <f t="shared" si="3"/>
        <v/>
      </c>
      <c r="V23" s="537"/>
      <c r="W23" s="537"/>
      <c r="X23" s="82" t="str">
        <f t="shared" si="4"/>
        <v/>
      </c>
      <c r="Y23" s="401" t="str">
        <f t="shared" si="8"/>
        <v/>
      </c>
      <c r="Z23" s="93"/>
      <c r="AA23" s="536"/>
      <c r="AB23" s="536"/>
      <c r="AC23" s="536"/>
      <c r="AD23" s="536"/>
      <c r="AE23" s="536"/>
      <c r="AF23" s="536"/>
      <c r="AG23" s="536"/>
      <c r="AH23" s="536"/>
      <c r="AI23" s="536"/>
      <c r="AJ23" s="536"/>
      <c r="AK23" s="536"/>
      <c r="AL23" s="536"/>
      <c r="AM23" s="401" t="str">
        <f t="shared" si="0"/>
        <v/>
      </c>
      <c r="AN23" s="84"/>
      <c r="AO23" s="536"/>
      <c r="AP23" s="536"/>
      <c r="AQ23" s="536"/>
      <c r="AR23" s="536"/>
      <c r="AS23" s="536"/>
      <c r="AT23" s="87" t="str">
        <f t="shared" si="5"/>
        <v/>
      </c>
      <c r="AU23" s="95"/>
      <c r="AV23" s="401" t="str">
        <f t="shared" si="6"/>
        <v/>
      </c>
      <c r="AW23" s="400"/>
      <c r="AX23" s="391" t="str">
        <f t="shared" si="7"/>
        <v/>
      </c>
      <c r="AY23" s="2">
        <f t="shared" si="9"/>
        <v>0</v>
      </c>
      <c r="AZ23" s="2"/>
      <c r="BA23" s="1080" t="s">
        <v>251</v>
      </c>
      <c r="BB23" s="1081"/>
      <c r="BC23" s="1082"/>
    </row>
    <row r="24" spans="1:58" ht="17.100000000000001" customHeight="1" x14ac:dyDescent="0.2">
      <c r="A24" s="198"/>
      <c r="B24" s="527" t="str">
        <f>IF(ENTRADA!AE16="","",ENTRADA!AE16)</f>
        <v/>
      </c>
      <c r="C24" s="937" t="str">
        <f>IF(ENTRADA!AF16="","",ENTRADA!AF16)</f>
        <v/>
      </c>
      <c r="D24" s="937"/>
      <c r="E24" s="937"/>
      <c r="F24" s="937"/>
      <c r="G24" s="937"/>
      <c r="H24" s="937"/>
      <c r="I24" s="529"/>
      <c r="J24" s="529"/>
      <c r="K24" s="529"/>
      <c r="L24" s="83"/>
      <c r="M24" s="529"/>
      <c r="N24" s="529"/>
      <c r="O24" s="84" t="str">
        <f t="shared" si="1"/>
        <v/>
      </c>
      <c r="P24" s="529"/>
      <c r="Q24" s="529"/>
      <c r="R24" s="84" t="str">
        <f t="shared" si="2"/>
        <v/>
      </c>
      <c r="S24" s="529"/>
      <c r="T24" s="529"/>
      <c r="U24" s="84" t="str">
        <f t="shared" si="3"/>
        <v/>
      </c>
      <c r="V24" s="529"/>
      <c r="W24" s="529"/>
      <c r="X24" s="84" t="str">
        <f t="shared" si="4"/>
        <v/>
      </c>
      <c r="Y24" s="400" t="str">
        <f t="shared" si="8"/>
        <v/>
      </c>
      <c r="Z24" s="93"/>
      <c r="AA24" s="529"/>
      <c r="AB24" s="529"/>
      <c r="AC24" s="529"/>
      <c r="AD24" s="529"/>
      <c r="AE24" s="529"/>
      <c r="AF24" s="529"/>
      <c r="AG24" s="529"/>
      <c r="AH24" s="529"/>
      <c r="AI24" s="529"/>
      <c r="AJ24" s="529"/>
      <c r="AK24" s="529"/>
      <c r="AL24" s="529"/>
      <c r="AM24" s="400" t="str">
        <f t="shared" si="0"/>
        <v/>
      </c>
      <c r="AN24" s="84"/>
      <c r="AO24" s="529"/>
      <c r="AP24" s="529"/>
      <c r="AQ24" s="529"/>
      <c r="AR24" s="529"/>
      <c r="AS24" s="529"/>
      <c r="AT24" s="84" t="str">
        <f t="shared" si="5"/>
        <v/>
      </c>
      <c r="AU24" s="93"/>
      <c r="AV24" s="400" t="str">
        <f t="shared" si="6"/>
        <v/>
      </c>
      <c r="AW24" s="400"/>
      <c r="AX24" s="390" t="str">
        <f t="shared" si="7"/>
        <v/>
      </c>
      <c r="AY24" s="2">
        <f t="shared" si="9"/>
        <v>0</v>
      </c>
      <c r="AZ24" s="2"/>
      <c r="BA24" s="1083"/>
      <c r="BB24" s="1084"/>
      <c r="BC24" s="1085"/>
    </row>
    <row r="25" spans="1:58" ht="17.100000000000001" customHeight="1" x14ac:dyDescent="0.2">
      <c r="A25" s="198"/>
      <c r="B25" s="533" t="str">
        <f>IF(ENTRADA!AE17="","",ENTRADA!AE17)</f>
        <v/>
      </c>
      <c r="C25" s="938" t="str">
        <f>IF(ENTRADA!AF17="","",ENTRADA!AF17)</f>
        <v/>
      </c>
      <c r="D25" s="938"/>
      <c r="E25" s="938"/>
      <c r="F25" s="938"/>
      <c r="G25" s="938"/>
      <c r="H25" s="938"/>
      <c r="I25" s="536"/>
      <c r="J25" s="536"/>
      <c r="K25" s="536"/>
      <c r="L25" s="85"/>
      <c r="M25" s="536"/>
      <c r="N25" s="536"/>
      <c r="O25" s="87" t="str">
        <f t="shared" si="1"/>
        <v/>
      </c>
      <c r="P25" s="536"/>
      <c r="Q25" s="536"/>
      <c r="R25" s="87" t="str">
        <f t="shared" si="2"/>
        <v/>
      </c>
      <c r="S25" s="536"/>
      <c r="T25" s="536"/>
      <c r="U25" s="87" t="str">
        <f t="shared" si="3"/>
        <v/>
      </c>
      <c r="V25" s="537"/>
      <c r="W25" s="537"/>
      <c r="X25" s="82" t="str">
        <f t="shared" si="4"/>
        <v/>
      </c>
      <c r="Y25" s="401" t="str">
        <f t="shared" si="8"/>
        <v/>
      </c>
      <c r="Z25" s="93"/>
      <c r="AA25" s="536"/>
      <c r="AB25" s="536"/>
      <c r="AC25" s="536"/>
      <c r="AD25" s="536"/>
      <c r="AE25" s="536"/>
      <c r="AF25" s="536"/>
      <c r="AG25" s="536"/>
      <c r="AH25" s="536"/>
      <c r="AI25" s="536"/>
      <c r="AJ25" s="536"/>
      <c r="AK25" s="536"/>
      <c r="AL25" s="536"/>
      <c r="AM25" s="401" t="str">
        <f t="shared" si="0"/>
        <v/>
      </c>
      <c r="AN25" s="84"/>
      <c r="AO25" s="536"/>
      <c r="AP25" s="536"/>
      <c r="AQ25" s="536"/>
      <c r="AR25" s="536"/>
      <c r="AS25" s="536"/>
      <c r="AT25" s="87" t="str">
        <f t="shared" si="5"/>
        <v/>
      </c>
      <c r="AU25" s="95"/>
      <c r="AV25" s="401" t="str">
        <f t="shared" si="6"/>
        <v/>
      </c>
      <c r="AW25" s="400"/>
      <c r="AX25" s="391" t="str">
        <f t="shared" si="7"/>
        <v/>
      </c>
      <c r="AY25" s="2">
        <f t="shared" si="9"/>
        <v>0</v>
      </c>
      <c r="AZ25" s="2"/>
      <c r="BA25" s="1086" t="s">
        <v>252</v>
      </c>
      <c r="BB25" s="1087"/>
      <c r="BC25" s="1088"/>
    </row>
    <row r="26" spans="1:58" ht="17.100000000000001" customHeight="1" x14ac:dyDescent="0.2">
      <c r="A26" s="198"/>
      <c r="B26" s="527" t="str">
        <f>IF(ENTRADA!AE18="","",ENTRADA!AE18)</f>
        <v/>
      </c>
      <c r="C26" s="937" t="str">
        <f>IF(ENTRADA!AF18="","",ENTRADA!AF18)</f>
        <v/>
      </c>
      <c r="D26" s="937"/>
      <c r="E26" s="937"/>
      <c r="F26" s="937"/>
      <c r="G26" s="937"/>
      <c r="H26" s="937"/>
      <c r="I26" s="529"/>
      <c r="J26" s="529"/>
      <c r="K26" s="529"/>
      <c r="L26" s="83"/>
      <c r="M26" s="529"/>
      <c r="N26" s="529"/>
      <c r="O26" s="84" t="str">
        <f t="shared" si="1"/>
        <v/>
      </c>
      <c r="P26" s="529"/>
      <c r="Q26" s="529"/>
      <c r="R26" s="84" t="str">
        <f t="shared" si="2"/>
        <v/>
      </c>
      <c r="S26" s="529"/>
      <c r="T26" s="529"/>
      <c r="U26" s="84" t="str">
        <f t="shared" si="3"/>
        <v/>
      </c>
      <c r="V26" s="529"/>
      <c r="W26" s="529"/>
      <c r="X26" s="84" t="str">
        <f t="shared" si="4"/>
        <v/>
      </c>
      <c r="Y26" s="400" t="str">
        <f t="shared" si="8"/>
        <v/>
      </c>
      <c r="Z26" s="93"/>
      <c r="AA26" s="529"/>
      <c r="AB26" s="529"/>
      <c r="AC26" s="529"/>
      <c r="AD26" s="529"/>
      <c r="AE26" s="529"/>
      <c r="AF26" s="529"/>
      <c r="AG26" s="529"/>
      <c r="AH26" s="529"/>
      <c r="AI26" s="529"/>
      <c r="AJ26" s="529"/>
      <c r="AK26" s="529"/>
      <c r="AL26" s="529"/>
      <c r="AM26" s="400" t="str">
        <f t="shared" si="0"/>
        <v/>
      </c>
      <c r="AN26" s="84"/>
      <c r="AO26" s="529"/>
      <c r="AP26" s="529"/>
      <c r="AQ26" s="529"/>
      <c r="AR26" s="529"/>
      <c r="AS26" s="529"/>
      <c r="AT26" s="84" t="str">
        <f t="shared" si="5"/>
        <v/>
      </c>
      <c r="AU26" s="93"/>
      <c r="AV26" s="400" t="str">
        <f t="shared" si="6"/>
        <v/>
      </c>
      <c r="AW26" s="400"/>
      <c r="AX26" s="390" t="str">
        <f t="shared" si="7"/>
        <v/>
      </c>
      <c r="AY26" s="2">
        <f t="shared" si="9"/>
        <v>0</v>
      </c>
      <c r="AZ26" s="2"/>
      <c r="BA26" s="1089"/>
      <c r="BB26" s="1090"/>
      <c r="BC26" s="1091"/>
    </row>
    <row r="27" spans="1:58" ht="17.100000000000001" customHeight="1" x14ac:dyDescent="0.2">
      <c r="A27" s="198"/>
      <c r="B27" s="533" t="str">
        <f>IF(ENTRADA!AE19="","",ENTRADA!AE19)</f>
        <v/>
      </c>
      <c r="C27" s="938" t="str">
        <f>IF(ENTRADA!AF19="","",ENTRADA!AF19)</f>
        <v/>
      </c>
      <c r="D27" s="938"/>
      <c r="E27" s="938"/>
      <c r="F27" s="938"/>
      <c r="G27" s="938"/>
      <c r="H27" s="938"/>
      <c r="I27" s="536"/>
      <c r="J27" s="536"/>
      <c r="K27" s="536"/>
      <c r="L27" s="85"/>
      <c r="M27" s="536"/>
      <c r="N27" s="536"/>
      <c r="O27" s="87" t="str">
        <f t="shared" si="1"/>
        <v/>
      </c>
      <c r="P27" s="536"/>
      <c r="Q27" s="536"/>
      <c r="R27" s="87" t="str">
        <f t="shared" si="2"/>
        <v/>
      </c>
      <c r="S27" s="536"/>
      <c r="T27" s="536"/>
      <c r="U27" s="87" t="str">
        <f t="shared" si="3"/>
        <v/>
      </c>
      <c r="V27" s="537"/>
      <c r="W27" s="537"/>
      <c r="X27" s="82" t="str">
        <f t="shared" si="4"/>
        <v/>
      </c>
      <c r="Y27" s="401" t="str">
        <f t="shared" si="8"/>
        <v/>
      </c>
      <c r="Z27" s="93"/>
      <c r="AA27" s="536"/>
      <c r="AB27" s="536"/>
      <c r="AC27" s="536"/>
      <c r="AD27" s="536"/>
      <c r="AE27" s="536"/>
      <c r="AF27" s="536"/>
      <c r="AG27" s="536"/>
      <c r="AH27" s="536"/>
      <c r="AI27" s="536"/>
      <c r="AJ27" s="536"/>
      <c r="AK27" s="536"/>
      <c r="AL27" s="536"/>
      <c r="AM27" s="401" t="str">
        <f t="shared" si="0"/>
        <v/>
      </c>
      <c r="AN27" s="84"/>
      <c r="AO27" s="536"/>
      <c r="AP27" s="536"/>
      <c r="AQ27" s="536"/>
      <c r="AR27" s="536"/>
      <c r="AS27" s="536"/>
      <c r="AT27" s="87" t="str">
        <f t="shared" si="5"/>
        <v/>
      </c>
      <c r="AU27" s="95"/>
      <c r="AV27" s="401" t="str">
        <f t="shared" si="6"/>
        <v/>
      </c>
      <c r="AW27" s="400"/>
      <c r="AX27" s="391" t="str">
        <f t="shared" si="7"/>
        <v/>
      </c>
      <c r="AY27" s="2">
        <f t="shared" si="9"/>
        <v>0</v>
      </c>
      <c r="AZ27" s="2"/>
      <c r="BA27" s="1089"/>
      <c r="BB27" s="1090"/>
      <c r="BC27" s="1091"/>
    </row>
    <row r="28" spans="1:58" ht="17.100000000000001" customHeight="1" x14ac:dyDescent="0.2">
      <c r="A28" s="198"/>
      <c r="B28" s="527" t="str">
        <f>IF(ENTRADA!AE20="","",ENTRADA!AE20)</f>
        <v/>
      </c>
      <c r="C28" s="937" t="str">
        <f>IF(ENTRADA!AF20="","",ENTRADA!AF20)</f>
        <v/>
      </c>
      <c r="D28" s="937"/>
      <c r="E28" s="937"/>
      <c r="F28" s="937"/>
      <c r="G28" s="937"/>
      <c r="H28" s="937"/>
      <c r="I28" s="529"/>
      <c r="J28" s="529"/>
      <c r="K28" s="529"/>
      <c r="L28" s="83"/>
      <c r="M28" s="529"/>
      <c r="N28" s="529"/>
      <c r="O28" s="84" t="str">
        <f t="shared" si="1"/>
        <v/>
      </c>
      <c r="P28" s="529"/>
      <c r="Q28" s="529"/>
      <c r="R28" s="84" t="str">
        <f t="shared" si="2"/>
        <v/>
      </c>
      <c r="S28" s="529"/>
      <c r="T28" s="529"/>
      <c r="U28" s="84" t="str">
        <f t="shared" si="3"/>
        <v/>
      </c>
      <c r="V28" s="529"/>
      <c r="W28" s="529"/>
      <c r="X28" s="84" t="str">
        <f t="shared" si="4"/>
        <v/>
      </c>
      <c r="Y28" s="400" t="str">
        <f t="shared" si="8"/>
        <v/>
      </c>
      <c r="Z28" s="93"/>
      <c r="AA28" s="529"/>
      <c r="AB28" s="529"/>
      <c r="AC28" s="529"/>
      <c r="AD28" s="529"/>
      <c r="AE28" s="529"/>
      <c r="AF28" s="529"/>
      <c r="AG28" s="529"/>
      <c r="AH28" s="529"/>
      <c r="AI28" s="529"/>
      <c r="AJ28" s="529"/>
      <c r="AK28" s="529"/>
      <c r="AL28" s="529"/>
      <c r="AM28" s="400" t="str">
        <f t="shared" si="0"/>
        <v/>
      </c>
      <c r="AN28" s="84"/>
      <c r="AO28" s="529"/>
      <c r="AP28" s="529"/>
      <c r="AQ28" s="529"/>
      <c r="AR28" s="529"/>
      <c r="AS28" s="529"/>
      <c r="AT28" s="84" t="str">
        <f t="shared" si="5"/>
        <v/>
      </c>
      <c r="AU28" s="93"/>
      <c r="AV28" s="400" t="str">
        <f t="shared" si="6"/>
        <v/>
      </c>
      <c r="AW28" s="400"/>
      <c r="AX28" s="390" t="str">
        <f t="shared" si="7"/>
        <v/>
      </c>
      <c r="AY28" s="2">
        <f t="shared" si="9"/>
        <v>0</v>
      </c>
      <c r="AZ28" s="2"/>
      <c r="BA28" s="1092"/>
      <c r="BB28" s="1093"/>
      <c r="BC28" s="1094"/>
    </row>
    <row r="29" spans="1:58" ht="17.100000000000001" customHeight="1" x14ac:dyDescent="0.2">
      <c r="A29" s="198"/>
      <c r="B29" s="533" t="str">
        <f>IF(ENTRADA!AE21="","",ENTRADA!AE21)</f>
        <v/>
      </c>
      <c r="C29" s="938" t="str">
        <f>IF(ENTRADA!AF21="","",ENTRADA!AF21)</f>
        <v/>
      </c>
      <c r="D29" s="938"/>
      <c r="E29" s="938"/>
      <c r="F29" s="938"/>
      <c r="G29" s="938"/>
      <c r="H29" s="938"/>
      <c r="I29" s="536"/>
      <c r="J29" s="536"/>
      <c r="K29" s="536"/>
      <c r="L29" s="85"/>
      <c r="M29" s="536"/>
      <c r="N29" s="536"/>
      <c r="O29" s="87" t="str">
        <f t="shared" si="1"/>
        <v/>
      </c>
      <c r="P29" s="536"/>
      <c r="Q29" s="536"/>
      <c r="R29" s="87" t="str">
        <f t="shared" si="2"/>
        <v/>
      </c>
      <c r="S29" s="536"/>
      <c r="T29" s="536"/>
      <c r="U29" s="87" t="str">
        <f t="shared" si="3"/>
        <v/>
      </c>
      <c r="V29" s="536"/>
      <c r="W29" s="536"/>
      <c r="X29" s="87" t="str">
        <f t="shared" si="4"/>
        <v/>
      </c>
      <c r="Y29" s="401" t="str">
        <f t="shared" si="8"/>
        <v/>
      </c>
      <c r="Z29" s="93"/>
      <c r="AA29" s="536"/>
      <c r="AB29" s="536"/>
      <c r="AC29" s="536"/>
      <c r="AD29" s="536"/>
      <c r="AE29" s="536"/>
      <c r="AF29" s="536"/>
      <c r="AG29" s="536"/>
      <c r="AH29" s="536"/>
      <c r="AI29" s="536"/>
      <c r="AJ29" s="536"/>
      <c r="AK29" s="536"/>
      <c r="AL29" s="536"/>
      <c r="AM29" s="401" t="str">
        <f t="shared" si="0"/>
        <v/>
      </c>
      <c r="AN29" s="84"/>
      <c r="AO29" s="536"/>
      <c r="AP29" s="536"/>
      <c r="AQ29" s="536"/>
      <c r="AR29" s="536"/>
      <c r="AS29" s="536"/>
      <c r="AT29" s="87" t="str">
        <f t="shared" si="5"/>
        <v/>
      </c>
      <c r="AU29" s="95"/>
      <c r="AV29" s="401" t="str">
        <f t="shared" si="6"/>
        <v/>
      </c>
      <c r="AW29" s="400"/>
      <c r="AX29" s="391" t="str">
        <f t="shared" si="7"/>
        <v/>
      </c>
      <c r="AY29" s="2">
        <f t="shared" si="9"/>
        <v>0</v>
      </c>
      <c r="AZ29" s="2"/>
      <c r="BA29" s="1095" t="s">
        <v>253</v>
      </c>
      <c r="BB29" s="1096"/>
      <c r="BC29" s="1097"/>
    </row>
    <row r="30" spans="1:58" ht="17.100000000000001" customHeight="1" x14ac:dyDescent="0.2">
      <c r="A30" s="198"/>
      <c r="B30" s="527" t="str">
        <f>IF(ENTRADA!AE22="","",ENTRADA!AE22)</f>
        <v/>
      </c>
      <c r="C30" s="937" t="str">
        <f>IF(ENTRADA!AF22="","",ENTRADA!AF22)</f>
        <v/>
      </c>
      <c r="D30" s="937"/>
      <c r="E30" s="937"/>
      <c r="F30" s="937"/>
      <c r="G30" s="937"/>
      <c r="H30" s="937"/>
      <c r="I30" s="529"/>
      <c r="J30" s="529"/>
      <c r="K30" s="529"/>
      <c r="L30" s="83"/>
      <c r="M30" s="529"/>
      <c r="N30" s="529"/>
      <c r="O30" s="84" t="str">
        <f t="shared" si="1"/>
        <v/>
      </c>
      <c r="P30" s="529"/>
      <c r="Q30" s="529"/>
      <c r="R30" s="84" t="str">
        <f t="shared" si="2"/>
        <v/>
      </c>
      <c r="S30" s="529"/>
      <c r="T30" s="529"/>
      <c r="U30" s="84" t="str">
        <f t="shared" si="3"/>
        <v/>
      </c>
      <c r="V30" s="529"/>
      <c r="W30" s="529"/>
      <c r="X30" s="84" t="str">
        <f t="shared" si="4"/>
        <v/>
      </c>
      <c r="Y30" s="400" t="str">
        <f t="shared" si="8"/>
        <v/>
      </c>
      <c r="Z30" s="93"/>
      <c r="AA30" s="529"/>
      <c r="AB30" s="529"/>
      <c r="AC30" s="529"/>
      <c r="AD30" s="529"/>
      <c r="AE30" s="529"/>
      <c r="AF30" s="529"/>
      <c r="AG30" s="529"/>
      <c r="AH30" s="529"/>
      <c r="AI30" s="529"/>
      <c r="AJ30" s="529"/>
      <c r="AK30" s="529"/>
      <c r="AL30" s="529"/>
      <c r="AM30" s="400" t="str">
        <f t="shared" si="0"/>
        <v/>
      </c>
      <c r="AN30" s="84"/>
      <c r="AO30" s="529"/>
      <c r="AP30" s="529"/>
      <c r="AQ30" s="529"/>
      <c r="AR30" s="529"/>
      <c r="AS30" s="529"/>
      <c r="AT30" s="84" t="str">
        <f t="shared" si="5"/>
        <v/>
      </c>
      <c r="AU30" s="93"/>
      <c r="AV30" s="400" t="str">
        <f t="shared" si="6"/>
        <v/>
      </c>
      <c r="AW30" s="400"/>
      <c r="AX30" s="390" t="str">
        <f t="shared" si="7"/>
        <v/>
      </c>
      <c r="AY30" s="2">
        <f t="shared" si="9"/>
        <v>0</v>
      </c>
      <c r="AZ30" s="2"/>
      <c r="BA30" s="1061" t="s">
        <v>254</v>
      </c>
      <c r="BB30" s="1062"/>
      <c r="BC30" s="1063"/>
    </row>
    <row r="31" spans="1:58" ht="17.100000000000001" customHeight="1" x14ac:dyDescent="0.2">
      <c r="A31" s="198"/>
      <c r="B31" s="533" t="str">
        <f>IF(ENTRADA!AE23="","",ENTRADA!AE23)</f>
        <v/>
      </c>
      <c r="C31" s="938" t="str">
        <f>IF(ENTRADA!AF23="","",ENTRADA!AF23)</f>
        <v/>
      </c>
      <c r="D31" s="938"/>
      <c r="E31" s="938"/>
      <c r="F31" s="938"/>
      <c r="G31" s="938"/>
      <c r="H31" s="938"/>
      <c r="I31" s="536"/>
      <c r="J31" s="536"/>
      <c r="K31" s="536"/>
      <c r="L31" s="85"/>
      <c r="M31" s="536"/>
      <c r="N31" s="536"/>
      <c r="O31" s="87" t="str">
        <f t="shared" si="1"/>
        <v/>
      </c>
      <c r="P31" s="536"/>
      <c r="Q31" s="536"/>
      <c r="R31" s="87" t="str">
        <f t="shared" si="2"/>
        <v/>
      </c>
      <c r="S31" s="536"/>
      <c r="T31" s="536"/>
      <c r="U31" s="87" t="str">
        <f t="shared" si="3"/>
        <v/>
      </c>
      <c r="V31" s="536"/>
      <c r="W31" s="536"/>
      <c r="X31" s="87" t="str">
        <f t="shared" si="4"/>
        <v/>
      </c>
      <c r="Y31" s="401" t="str">
        <f t="shared" si="8"/>
        <v/>
      </c>
      <c r="Z31" s="93"/>
      <c r="AA31" s="536"/>
      <c r="AB31" s="536"/>
      <c r="AC31" s="536"/>
      <c r="AD31" s="536"/>
      <c r="AE31" s="536"/>
      <c r="AF31" s="536"/>
      <c r="AG31" s="536"/>
      <c r="AH31" s="536"/>
      <c r="AI31" s="536"/>
      <c r="AJ31" s="536"/>
      <c r="AK31" s="536"/>
      <c r="AL31" s="536"/>
      <c r="AM31" s="401" t="str">
        <f t="shared" si="0"/>
        <v/>
      </c>
      <c r="AN31" s="84"/>
      <c r="AO31" s="536"/>
      <c r="AP31" s="536"/>
      <c r="AQ31" s="536"/>
      <c r="AR31" s="536"/>
      <c r="AS31" s="536"/>
      <c r="AT31" s="87" t="str">
        <f t="shared" si="5"/>
        <v/>
      </c>
      <c r="AU31" s="95"/>
      <c r="AV31" s="401" t="str">
        <f t="shared" si="6"/>
        <v/>
      </c>
      <c r="AW31" s="400"/>
      <c r="AX31" s="391" t="str">
        <f t="shared" si="7"/>
        <v/>
      </c>
      <c r="AY31" s="2">
        <f t="shared" si="9"/>
        <v>0</v>
      </c>
      <c r="AZ31" s="2"/>
      <c r="BA31" s="1092"/>
      <c r="BB31" s="1093"/>
      <c r="BC31" s="1094"/>
    </row>
    <row r="32" spans="1:58" ht="17.100000000000001" customHeight="1" x14ac:dyDescent="0.2">
      <c r="A32" s="198"/>
      <c r="B32" s="527" t="str">
        <f>IF(ENTRADA!AE24="","",ENTRADA!AE24)</f>
        <v/>
      </c>
      <c r="C32" s="937" t="str">
        <f>IF(ENTRADA!AF24="","",ENTRADA!AF24)</f>
        <v/>
      </c>
      <c r="D32" s="937"/>
      <c r="E32" s="937"/>
      <c r="F32" s="937"/>
      <c r="G32" s="937"/>
      <c r="H32" s="937"/>
      <c r="I32" s="529"/>
      <c r="J32" s="529"/>
      <c r="K32" s="529"/>
      <c r="L32" s="83"/>
      <c r="M32" s="529"/>
      <c r="N32" s="529"/>
      <c r="O32" s="84" t="str">
        <f t="shared" si="1"/>
        <v/>
      </c>
      <c r="P32" s="529"/>
      <c r="Q32" s="529"/>
      <c r="R32" s="84" t="str">
        <f t="shared" si="2"/>
        <v/>
      </c>
      <c r="S32" s="529"/>
      <c r="T32" s="529"/>
      <c r="U32" s="84" t="str">
        <f t="shared" si="3"/>
        <v/>
      </c>
      <c r="V32" s="529"/>
      <c r="W32" s="529"/>
      <c r="X32" s="84" t="str">
        <f t="shared" si="4"/>
        <v/>
      </c>
      <c r="Y32" s="400" t="str">
        <f t="shared" si="8"/>
        <v/>
      </c>
      <c r="Z32" s="93"/>
      <c r="AA32" s="529"/>
      <c r="AB32" s="529"/>
      <c r="AC32" s="529"/>
      <c r="AD32" s="529"/>
      <c r="AE32" s="529"/>
      <c r="AF32" s="529"/>
      <c r="AG32" s="529"/>
      <c r="AH32" s="529"/>
      <c r="AI32" s="529"/>
      <c r="AJ32" s="529"/>
      <c r="AK32" s="529"/>
      <c r="AL32" s="529"/>
      <c r="AM32" s="400" t="str">
        <f t="shared" si="0"/>
        <v/>
      </c>
      <c r="AN32" s="84"/>
      <c r="AO32" s="529"/>
      <c r="AP32" s="529"/>
      <c r="AQ32" s="529"/>
      <c r="AR32" s="529"/>
      <c r="AS32" s="529"/>
      <c r="AT32" s="84" t="str">
        <f t="shared" si="5"/>
        <v/>
      </c>
      <c r="AU32" s="93"/>
      <c r="AV32" s="400" t="str">
        <f t="shared" si="6"/>
        <v/>
      </c>
      <c r="AW32" s="400"/>
      <c r="AX32" s="390" t="str">
        <f t="shared" si="7"/>
        <v/>
      </c>
      <c r="AY32" s="2">
        <f t="shared" si="9"/>
        <v>0</v>
      </c>
      <c r="AZ32" s="2"/>
      <c r="BA32" s="1058" t="s">
        <v>255</v>
      </c>
      <c r="BB32" s="1059"/>
      <c r="BC32" s="1060"/>
    </row>
    <row r="33" spans="1:55" ht="17.100000000000001" customHeight="1" x14ac:dyDescent="0.2">
      <c r="A33" s="198"/>
      <c r="B33" s="533" t="str">
        <f>IF(ENTRADA!AE25="","",ENTRADA!AE25)</f>
        <v/>
      </c>
      <c r="C33" s="938" t="str">
        <f>IF(ENTRADA!AF25="","",ENTRADA!AF25)</f>
        <v/>
      </c>
      <c r="D33" s="938"/>
      <c r="E33" s="938"/>
      <c r="F33" s="938"/>
      <c r="G33" s="938"/>
      <c r="H33" s="938"/>
      <c r="I33" s="536"/>
      <c r="J33" s="536"/>
      <c r="K33" s="536"/>
      <c r="L33" s="85"/>
      <c r="M33" s="536"/>
      <c r="N33" s="536"/>
      <c r="O33" s="87" t="str">
        <f t="shared" si="1"/>
        <v/>
      </c>
      <c r="P33" s="536"/>
      <c r="Q33" s="536"/>
      <c r="R33" s="87" t="str">
        <f t="shared" si="2"/>
        <v/>
      </c>
      <c r="S33" s="536"/>
      <c r="T33" s="536"/>
      <c r="U33" s="87" t="str">
        <f t="shared" si="3"/>
        <v/>
      </c>
      <c r="V33" s="536"/>
      <c r="W33" s="536"/>
      <c r="X33" s="87" t="str">
        <f t="shared" si="4"/>
        <v/>
      </c>
      <c r="Y33" s="401" t="str">
        <f t="shared" si="8"/>
        <v/>
      </c>
      <c r="Z33" s="84"/>
      <c r="AA33" s="536"/>
      <c r="AB33" s="536"/>
      <c r="AC33" s="536"/>
      <c r="AD33" s="536"/>
      <c r="AE33" s="536"/>
      <c r="AF33" s="536"/>
      <c r="AG33" s="536"/>
      <c r="AH33" s="536"/>
      <c r="AI33" s="536"/>
      <c r="AJ33" s="536"/>
      <c r="AK33" s="536"/>
      <c r="AL33" s="536"/>
      <c r="AM33" s="401" t="str">
        <f t="shared" si="0"/>
        <v/>
      </c>
      <c r="AN33" s="84"/>
      <c r="AO33" s="536"/>
      <c r="AP33" s="536"/>
      <c r="AQ33" s="536"/>
      <c r="AR33" s="536"/>
      <c r="AS33" s="536"/>
      <c r="AT33" s="87" t="str">
        <f t="shared" si="5"/>
        <v/>
      </c>
      <c r="AU33" s="95"/>
      <c r="AV33" s="401" t="str">
        <f t="shared" si="6"/>
        <v/>
      </c>
      <c r="AW33" s="400"/>
      <c r="AX33" s="391" t="str">
        <f t="shared" si="7"/>
        <v/>
      </c>
      <c r="AY33" s="2">
        <f t="shared" si="9"/>
        <v>0</v>
      </c>
      <c r="AZ33" s="2"/>
      <c r="BA33" s="1058" t="s">
        <v>256</v>
      </c>
      <c r="BB33" s="1059"/>
      <c r="BC33" s="1060"/>
    </row>
    <row r="34" spans="1:55" ht="17.100000000000001" customHeight="1" x14ac:dyDescent="0.2">
      <c r="A34" s="198"/>
      <c r="B34" s="527" t="str">
        <f>IF(ENTRADA!AE26="","",ENTRADA!AE26)</f>
        <v/>
      </c>
      <c r="C34" s="937" t="str">
        <f>IF(ENTRADA!AF26="","",ENTRADA!AF26)</f>
        <v/>
      </c>
      <c r="D34" s="937"/>
      <c r="E34" s="937"/>
      <c r="F34" s="937"/>
      <c r="G34" s="937"/>
      <c r="H34" s="937"/>
      <c r="I34" s="529"/>
      <c r="J34" s="529"/>
      <c r="K34" s="529"/>
      <c r="L34" s="83"/>
      <c r="M34" s="529"/>
      <c r="N34" s="529"/>
      <c r="O34" s="84" t="str">
        <f t="shared" si="1"/>
        <v/>
      </c>
      <c r="P34" s="529"/>
      <c r="Q34" s="529"/>
      <c r="R34" s="84" t="str">
        <f t="shared" si="2"/>
        <v/>
      </c>
      <c r="S34" s="529"/>
      <c r="T34" s="529"/>
      <c r="U34" s="84" t="str">
        <f t="shared" si="3"/>
        <v/>
      </c>
      <c r="V34" s="529"/>
      <c r="W34" s="529"/>
      <c r="X34" s="84" t="str">
        <f t="shared" si="4"/>
        <v/>
      </c>
      <c r="Y34" s="400" t="str">
        <f t="shared" si="8"/>
        <v/>
      </c>
      <c r="Z34" s="84"/>
      <c r="AA34" s="529"/>
      <c r="AB34" s="529"/>
      <c r="AC34" s="529"/>
      <c r="AD34" s="529"/>
      <c r="AE34" s="529"/>
      <c r="AF34" s="529"/>
      <c r="AG34" s="529"/>
      <c r="AH34" s="529"/>
      <c r="AI34" s="529"/>
      <c r="AJ34" s="529"/>
      <c r="AK34" s="529"/>
      <c r="AL34" s="529"/>
      <c r="AM34" s="400" t="str">
        <f t="shared" si="0"/>
        <v/>
      </c>
      <c r="AN34" s="84"/>
      <c r="AO34" s="529"/>
      <c r="AP34" s="529"/>
      <c r="AQ34" s="529"/>
      <c r="AR34" s="529"/>
      <c r="AS34" s="529"/>
      <c r="AT34" s="84" t="str">
        <f t="shared" si="5"/>
        <v/>
      </c>
      <c r="AU34" s="93"/>
      <c r="AV34" s="400" t="str">
        <f t="shared" si="6"/>
        <v/>
      </c>
      <c r="AW34" s="400"/>
      <c r="AX34" s="390" t="str">
        <f t="shared" si="7"/>
        <v/>
      </c>
      <c r="AY34" s="2">
        <f t="shared" si="9"/>
        <v>0</v>
      </c>
      <c r="AZ34" s="2"/>
      <c r="BA34" s="1061" t="s">
        <v>257</v>
      </c>
      <c r="BB34" s="1062"/>
      <c r="BC34" s="1063"/>
    </row>
    <row r="35" spans="1:55" ht="17.100000000000001" customHeight="1" x14ac:dyDescent="0.2">
      <c r="A35" s="198"/>
      <c r="B35" s="533" t="str">
        <f>IF(ENTRADA!AE27="","",ENTRADA!AE27)</f>
        <v/>
      </c>
      <c r="C35" s="938" t="str">
        <f>IF(ENTRADA!AF27="","",ENTRADA!AF27)</f>
        <v/>
      </c>
      <c r="D35" s="938"/>
      <c r="E35" s="938"/>
      <c r="F35" s="938"/>
      <c r="G35" s="938"/>
      <c r="H35" s="938"/>
      <c r="I35" s="536"/>
      <c r="J35" s="536"/>
      <c r="K35" s="536"/>
      <c r="L35" s="85"/>
      <c r="M35" s="536"/>
      <c r="N35" s="536"/>
      <c r="O35" s="87" t="str">
        <f t="shared" si="1"/>
        <v/>
      </c>
      <c r="P35" s="536"/>
      <c r="Q35" s="536"/>
      <c r="R35" s="87" t="str">
        <f t="shared" si="2"/>
        <v/>
      </c>
      <c r="S35" s="536"/>
      <c r="T35" s="536"/>
      <c r="U35" s="87" t="str">
        <f t="shared" si="3"/>
        <v/>
      </c>
      <c r="V35" s="536"/>
      <c r="W35" s="536"/>
      <c r="X35" s="87" t="str">
        <f t="shared" si="4"/>
        <v/>
      </c>
      <c r="Y35" s="401" t="str">
        <f t="shared" si="8"/>
        <v/>
      </c>
      <c r="Z35" s="84"/>
      <c r="AA35" s="536"/>
      <c r="AB35" s="536"/>
      <c r="AC35" s="536"/>
      <c r="AD35" s="536"/>
      <c r="AE35" s="536"/>
      <c r="AF35" s="536"/>
      <c r="AG35" s="536"/>
      <c r="AH35" s="536"/>
      <c r="AI35" s="536"/>
      <c r="AJ35" s="536"/>
      <c r="AK35" s="536"/>
      <c r="AL35" s="536"/>
      <c r="AM35" s="401" t="str">
        <f t="shared" si="0"/>
        <v/>
      </c>
      <c r="AN35" s="84"/>
      <c r="AO35" s="536"/>
      <c r="AP35" s="536"/>
      <c r="AQ35" s="536"/>
      <c r="AR35" s="536"/>
      <c r="AS35" s="536"/>
      <c r="AT35" s="87" t="str">
        <f t="shared" si="5"/>
        <v/>
      </c>
      <c r="AU35" s="95"/>
      <c r="AV35" s="401" t="str">
        <f t="shared" si="6"/>
        <v/>
      </c>
      <c r="AW35" s="400"/>
      <c r="AX35" s="391" t="str">
        <f t="shared" si="7"/>
        <v/>
      </c>
      <c r="AY35" s="2">
        <f t="shared" si="9"/>
        <v>0</v>
      </c>
      <c r="AZ35" s="2"/>
      <c r="BA35" s="1064"/>
      <c r="BB35" s="1065"/>
      <c r="BC35" s="1066"/>
    </row>
    <row r="36" spans="1:55" ht="17.100000000000001" customHeight="1" x14ac:dyDescent="0.2">
      <c r="A36" s="198"/>
      <c r="B36" s="527" t="str">
        <f>IF(ENTRADA!AE28="","",ENTRADA!AE28)</f>
        <v/>
      </c>
      <c r="C36" s="937" t="str">
        <f>IF(ENTRADA!AF28="","",ENTRADA!AF28)</f>
        <v/>
      </c>
      <c r="D36" s="937"/>
      <c r="E36" s="937"/>
      <c r="F36" s="937"/>
      <c r="G36" s="937"/>
      <c r="H36" s="937"/>
      <c r="I36" s="529"/>
      <c r="J36" s="529"/>
      <c r="K36" s="529"/>
      <c r="L36" s="83"/>
      <c r="M36" s="529"/>
      <c r="N36" s="529"/>
      <c r="O36" s="84" t="str">
        <f t="shared" si="1"/>
        <v/>
      </c>
      <c r="P36" s="529"/>
      <c r="Q36" s="529"/>
      <c r="R36" s="84" t="str">
        <f t="shared" si="2"/>
        <v/>
      </c>
      <c r="S36" s="529"/>
      <c r="T36" s="529"/>
      <c r="U36" s="84" t="str">
        <f t="shared" si="3"/>
        <v/>
      </c>
      <c r="V36" s="529"/>
      <c r="W36" s="529"/>
      <c r="X36" s="84" t="str">
        <f t="shared" si="4"/>
        <v/>
      </c>
      <c r="Y36" s="400" t="str">
        <f t="shared" si="8"/>
        <v/>
      </c>
      <c r="Z36" s="84"/>
      <c r="AA36" s="529"/>
      <c r="AB36" s="529"/>
      <c r="AC36" s="529"/>
      <c r="AD36" s="529"/>
      <c r="AE36" s="529"/>
      <c r="AF36" s="529"/>
      <c r="AG36" s="529"/>
      <c r="AH36" s="529"/>
      <c r="AI36" s="529"/>
      <c r="AJ36" s="529"/>
      <c r="AK36" s="529"/>
      <c r="AL36" s="529"/>
      <c r="AM36" s="400" t="str">
        <f t="shared" si="0"/>
        <v/>
      </c>
      <c r="AN36" s="84"/>
      <c r="AO36" s="529"/>
      <c r="AP36" s="529"/>
      <c r="AQ36" s="529"/>
      <c r="AR36" s="529"/>
      <c r="AS36" s="529"/>
      <c r="AT36" s="84" t="str">
        <f t="shared" si="5"/>
        <v/>
      </c>
      <c r="AU36" s="93"/>
      <c r="AV36" s="400" t="str">
        <f t="shared" si="6"/>
        <v/>
      </c>
      <c r="AW36" s="400"/>
      <c r="AX36" s="390" t="str">
        <f t="shared" si="7"/>
        <v/>
      </c>
      <c r="AY36" s="2">
        <f t="shared" si="9"/>
        <v>0</v>
      </c>
      <c r="AZ36" s="2"/>
      <c r="BA36" s="582"/>
      <c r="BB36" s="582"/>
      <c r="BC36" s="582"/>
    </row>
    <row r="37" spans="1:55" ht="17.100000000000001" customHeight="1" x14ac:dyDescent="0.2">
      <c r="A37" s="198"/>
      <c r="B37" s="533" t="str">
        <f>IF(ENTRADA!AE29="","",ENTRADA!AE29)</f>
        <v/>
      </c>
      <c r="C37" s="938" t="str">
        <f>IF(ENTRADA!AF29="","",ENTRADA!AF29)</f>
        <v/>
      </c>
      <c r="D37" s="938"/>
      <c r="E37" s="938"/>
      <c r="F37" s="938"/>
      <c r="G37" s="938"/>
      <c r="H37" s="938"/>
      <c r="I37" s="536"/>
      <c r="J37" s="536"/>
      <c r="K37" s="536"/>
      <c r="L37" s="85"/>
      <c r="M37" s="536"/>
      <c r="N37" s="536"/>
      <c r="O37" s="87" t="str">
        <f t="shared" si="1"/>
        <v/>
      </c>
      <c r="P37" s="536"/>
      <c r="Q37" s="536"/>
      <c r="R37" s="87" t="str">
        <f t="shared" si="2"/>
        <v/>
      </c>
      <c r="S37" s="536"/>
      <c r="T37" s="536"/>
      <c r="U37" s="87" t="str">
        <f t="shared" si="3"/>
        <v/>
      </c>
      <c r="V37" s="536"/>
      <c r="W37" s="536"/>
      <c r="X37" s="87" t="str">
        <f t="shared" si="4"/>
        <v/>
      </c>
      <c r="Y37" s="401" t="str">
        <f t="shared" si="8"/>
        <v/>
      </c>
      <c r="Z37" s="84"/>
      <c r="AA37" s="536"/>
      <c r="AB37" s="536"/>
      <c r="AC37" s="536"/>
      <c r="AD37" s="536"/>
      <c r="AE37" s="536"/>
      <c r="AF37" s="536"/>
      <c r="AG37" s="536"/>
      <c r="AH37" s="536"/>
      <c r="AI37" s="536"/>
      <c r="AJ37" s="536"/>
      <c r="AK37" s="536"/>
      <c r="AL37" s="536"/>
      <c r="AM37" s="401" t="str">
        <f t="shared" si="0"/>
        <v/>
      </c>
      <c r="AN37" s="84"/>
      <c r="AO37" s="536"/>
      <c r="AP37" s="536"/>
      <c r="AQ37" s="536"/>
      <c r="AR37" s="536"/>
      <c r="AS37" s="536"/>
      <c r="AT37" s="87" t="str">
        <f t="shared" si="5"/>
        <v/>
      </c>
      <c r="AU37" s="95"/>
      <c r="AV37" s="401" t="str">
        <f t="shared" si="6"/>
        <v/>
      </c>
      <c r="AW37" s="400"/>
      <c r="AX37" s="391" t="str">
        <f t="shared" si="7"/>
        <v/>
      </c>
      <c r="AY37" s="2">
        <f t="shared" si="9"/>
        <v>0</v>
      </c>
      <c r="AZ37" s="2"/>
      <c r="BA37" s="1067" t="s">
        <v>335</v>
      </c>
      <c r="BB37" s="1068"/>
      <c r="BC37" s="1069"/>
    </row>
    <row r="38" spans="1:55" ht="17.100000000000001" customHeight="1" x14ac:dyDescent="0.2">
      <c r="A38" s="198"/>
      <c r="B38" s="527" t="str">
        <f>IF(ENTRADA!AE30="","",ENTRADA!AE30)</f>
        <v/>
      </c>
      <c r="C38" s="937" t="str">
        <f>IF(ENTRADA!AF30="","",ENTRADA!AF30)</f>
        <v/>
      </c>
      <c r="D38" s="937"/>
      <c r="E38" s="937"/>
      <c r="F38" s="937"/>
      <c r="G38" s="937"/>
      <c r="H38" s="937"/>
      <c r="I38" s="529"/>
      <c r="J38" s="529"/>
      <c r="K38" s="529"/>
      <c r="L38" s="83"/>
      <c r="M38" s="529"/>
      <c r="N38" s="529"/>
      <c r="O38" s="84" t="str">
        <f t="shared" si="1"/>
        <v/>
      </c>
      <c r="P38" s="529"/>
      <c r="Q38" s="529"/>
      <c r="R38" s="84" t="str">
        <f t="shared" si="2"/>
        <v/>
      </c>
      <c r="S38" s="529"/>
      <c r="T38" s="529"/>
      <c r="U38" s="84" t="str">
        <f t="shared" si="3"/>
        <v/>
      </c>
      <c r="V38" s="529"/>
      <c r="W38" s="529"/>
      <c r="X38" s="84" t="str">
        <f t="shared" si="4"/>
        <v/>
      </c>
      <c r="Y38" s="400" t="str">
        <f t="shared" si="8"/>
        <v/>
      </c>
      <c r="Z38" s="84"/>
      <c r="AA38" s="529"/>
      <c r="AB38" s="529"/>
      <c r="AC38" s="529"/>
      <c r="AD38" s="529"/>
      <c r="AE38" s="529"/>
      <c r="AF38" s="529"/>
      <c r="AG38" s="529"/>
      <c r="AH38" s="529"/>
      <c r="AI38" s="529"/>
      <c r="AJ38" s="529"/>
      <c r="AK38" s="529"/>
      <c r="AL38" s="529"/>
      <c r="AM38" s="400" t="str">
        <f t="shared" si="0"/>
        <v/>
      </c>
      <c r="AN38" s="84"/>
      <c r="AO38" s="529"/>
      <c r="AP38" s="529"/>
      <c r="AQ38" s="529"/>
      <c r="AR38" s="529"/>
      <c r="AS38" s="529"/>
      <c r="AT38" s="84" t="str">
        <f t="shared" si="5"/>
        <v/>
      </c>
      <c r="AU38" s="93"/>
      <c r="AV38" s="400" t="str">
        <f t="shared" si="6"/>
        <v/>
      </c>
      <c r="AW38" s="400"/>
      <c r="AX38" s="390" t="str">
        <f t="shared" si="7"/>
        <v/>
      </c>
      <c r="AY38" s="2">
        <f t="shared" si="9"/>
        <v>0</v>
      </c>
      <c r="AZ38" s="2"/>
      <c r="BA38" s="1070"/>
      <c r="BB38" s="1071"/>
      <c r="BC38" s="1072"/>
    </row>
    <row r="39" spans="1:55" ht="17.100000000000001" customHeight="1" x14ac:dyDescent="0.25">
      <c r="A39" s="198"/>
      <c r="B39" s="533" t="str">
        <f>IF(ENTRADA!AE31="","",ENTRADA!AE31)</f>
        <v/>
      </c>
      <c r="C39" s="938" t="str">
        <f>IF(ENTRADA!AF31="","",ENTRADA!AF31)</f>
        <v/>
      </c>
      <c r="D39" s="938"/>
      <c r="E39" s="938"/>
      <c r="F39" s="938"/>
      <c r="G39" s="938"/>
      <c r="H39" s="938"/>
      <c r="I39" s="536"/>
      <c r="J39" s="536"/>
      <c r="K39" s="536"/>
      <c r="L39" s="85"/>
      <c r="M39" s="536"/>
      <c r="N39" s="536"/>
      <c r="O39" s="87" t="str">
        <f t="shared" si="1"/>
        <v/>
      </c>
      <c r="P39" s="536"/>
      <c r="Q39" s="536"/>
      <c r="R39" s="87" t="str">
        <f t="shared" si="2"/>
        <v/>
      </c>
      <c r="S39" s="536"/>
      <c r="T39" s="536"/>
      <c r="U39" s="87" t="str">
        <f t="shared" si="3"/>
        <v/>
      </c>
      <c r="V39" s="536"/>
      <c r="W39" s="536"/>
      <c r="X39" s="87" t="str">
        <f t="shared" si="4"/>
        <v/>
      </c>
      <c r="Y39" s="401" t="str">
        <f t="shared" si="8"/>
        <v/>
      </c>
      <c r="Z39" s="84"/>
      <c r="AA39" s="536"/>
      <c r="AB39" s="536"/>
      <c r="AC39" s="536"/>
      <c r="AD39" s="536"/>
      <c r="AE39" s="536"/>
      <c r="AF39" s="536"/>
      <c r="AG39" s="536"/>
      <c r="AH39" s="536"/>
      <c r="AI39" s="536"/>
      <c r="AJ39" s="536"/>
      <c r="AK39" s="536"/>
      <c r="AL39" s="536"/>
      <c r="AM39" s="401" t="str">
        <f t="shared" si="0"/>
        <v/>
      </c>
      <c r="AN39" s="84"/>
      <c r="AO39" s="536"/>
      <c r="AP39" s="536"/>
      <c r="AQ39" s="536"/>
      <c r="AR39" s="536"/>
      <c r="AS39" s="536"/>
      <c r="AT39" s="87" t="str">
        <f t="shared" si="5"/>
        <v/>
      </c>
      <c r="AU39" s="95"/>
      <c r="AV39" s="401" t="str">
        <f t="shared" si="6"/>
        <v/>
      </c>
      <c r="AW39" s="400"/>
      <c r="AX39" s="391" t="str">
        <f t="shared" si="7"/>
        <v/>
      </c>
      <c r="AY39" s="2">
        <f t="shared" si="9"/>
        <v>0</v>
      </c>
      <c r="AZ39" s="2"/>
      <c r="BA39" s="583" t="s">
        <v>258</v>
      </c>
      <c r="BB39" s="584" t="s">
        <v>119</v>
      </c>
      <c r="BC39" s="583" t="s">
        <v>259</v>
      </c>
    </row>
    <row r="40" spans="1:55" ht="17.100000000000001" customHeight="1" x14ac:dyDescent="0.2">
      <c r="A40" s="198"/>
      <c r="B40" s="527" t="str">
        <f>IF(ENTRADA!AE32="","",ENTRADA!AE32)</f>
        <v/>
      </c>
      <c r="C40" s="937" t="str">
        <f>IF(ENTRADA!AF32="","",ENTRADA!AF32)</f>
        <v/>
      </c>
      <c r="D40" s="937"/>
      <c r="E40" s="937"/>
      <c r="F40" s="937"/>
      <c r="G40" s="937"/>
      <c r="H40" s="937"/>
      <c r="I40" s="529"/>
      <c r="J40" s="529"/>
      <c r="K40" s="529"/>
      <c r="L40" s="83"/>
      <c r="M40" s="529"/>
      <c r="N40" s="529"/>
      <c r="O40" s="84" t="str">
        <f t="shared" si="1"/>
        <v/>
      </c>
      <c r="P40" s="529"/>
      <c r="Q40" s="529"/>
      <c r="R40" s="84" t="str">
        <f t="shared" si="2"/>
        <v/>
      </c>
      <c r="S40" s="529"/>
      <c r="T40" s="529"/>
      <c r="U40" s="84" t="str">
        <f t="shared" si="3"/>
        <v/>
      </c>
      <c r="V40" s="529"/>
      <c r="W40" s="529"/>
      <c r="X40" s="84" t="str">
        <f t="shared" si="4"/>
        <v/>
      </c>
      <c r="Y40" s="400" t="str">
        <f t="shared" si="8"/>
        <v/>
      </c>
      <c r="Z40" s="84"/>
      <c r="AA40" s="529"/>
      <c r="AB40" s="529"/>
      <c r="AC40" s="529"/>
      <c r="AD40" s="529"/>
      <c r="AE40" s="529"/>
      <c r="AF40" s="529"/>
      <c r="AG40" s="529"/>
      <c r="AH40" s="529"/>
      <c r="AI40" s="529"/>
      <c r="AJ40" s="529"/>
      <c r="AK40" s="529"/>
      <c r="AL40" s="529"/>
      <c r="AM40" s="400" t="str">
        <f t="shared" si="0"/>
        <v/>
      </c>
      <c r="AN40" s="84"/>
      <c r="AO40" s="529"/>
      <c r="AP40" s="529"/>
      <c r="AQ40" s="529"/>
      <c r="AR40" s="529"/>
      <c r="AS40" s="529"/>
      <c r="AT40" s="84" t="str">
        <f t="shared" si="5"/>
        <v/>
      </c>
      <c r="AU40" s="93"/>
      <c r="AV40" s="400" t="str">
        <f t="shared" si="6"/>
        <v/>
      </c>
      <c r="AW40" s="400"/>
      <c r="AX40" s="390" t="str">
        <f t="shared" si="7"/>
        <v/>
      </c>
      <c r="AY40" s="2">
        <f t="shared" si="9"/>
        <v>0</v>
      </c>
      <c r="AZ40" s="2"/>
      <c r="BA40" s="585">
        <v>3</v>
      </c>
      <c r="BB40" s="585" t="s">
        <v>260</v>
      </c>
      <c r="BC40" s="585">
        <v>10</v>
      </c>
    </row>
    <row r="41" spans="1:55" ht="17.100000000000001" customHeight="1" x14ac:dyDescent="0.2">
      <c r="A41" s="198"/>
      <c r="B41" s="541" t="str">
        <f>IF(ENTRADA!AE33="","",ENTRADA!AE33)</f>
        <v/>
      </c>
      <c r="C41" s="942" t="str">
        <f>IF(ENTRADA!AF33="","",ENTRADA!AF33)</f>
        <v/>
      </c>
      <c r="D41" s="942"/>
      <c r="E41" s="942"/>
      <c r="F41" s="942"/>
      <c r="G41" s="942"/>
      <c r="H41" s="942"/>
      <c r="I41" s="539"/>
      <c r="J41" s="539"/>
      <c r="K41" s="539"/>
      <c r="L41" s="285"/>
      <c r="M41" s="539"/>
      <c r="N41" s="539"/>
      <c r="O41" s="88" t="str">
        <f>IF(COUNTBLANK(M41:N41)=2,"",SUM(M41:N41))</f>
        <v/>
      </c>
      <c r="P41" s="539"/>
      <c r="Q41" s="539"/>
      <c r="R41" s="88" t="str">
        <f t="shared" si="2"/>
        <v/>
      </c>
      <c r="S41" s="539"/>
      <c r="T41" s="539"/>
      <c r="U41" s="88" t="str">
        <f t="shared" si="3"/>
        <v/>
      </c>
      <c r="V41" s="539"/>
      <c r="W41" s="539"/>
      <c r="X41" s="88" t="str">
        <f t="shared" si="4"/>
        <v/>
      </c>
      <c r="Y41" s="402" t="str">
        <f t="shared" si="8"/>
        <v/>
      </c>
      <c r="Z41" s="84"/>
      <c r="AA41" s="539"/>
      <c r="AB41" s="539"/>
      <c r="AC41" s="539"/>
      <c r="AD41" s="539"/>
      <c r="AE41" s="539"/>
      <c r="AF41" s="539"/>
      <c r="AG41" s="539"/>
      <c r="AH41" s="539"/>
      <c r="AI41" s="539"/>
      <c r="AJ41" s="539"/>
      <c r="AK41" s="539"/>
      <c r="AL41" s="539"/>
      <c r="AM41" s="402" t="str">
        <f>IF(COUNTBLANK(AA41:AL41)=AN$8,"",SUM(AA41:AL41))</f>
        <v/>
      </c>
      <c r="AN41" s="84"/>
      <c r="AO41" s="539"/>
      <c r="AP41" s="539"/>
      <c r="AQ41" s="539"/>
      <c r="AR41" s="539"/>
      <c r="AS41" s="539"/>
      <c r="AT41" s="88" t="str">
        <f t="shared" si="5"/>
        <v/>
      </c>
      <c r="AU41" s="457"/>
      <c r="AV41" s="402" t="str">
        <f t="shared" si="6"/>
        <v/>
      </c>
      <c r="AW41" s="400"/>
      <c r="AX41" s="392" t="str">
        <f t="shared" si="7"/>
        <v/>
      </c>
      <c r="AY41" s="2">
        <f t="shared" si="9"/>
        <v>0</v>
      </c>
      <c r="AZ41" s="2"/>
      <c r="BA41" s="585">
        <v>2</v>
      </c>
      <c r="BB41" s="585" t="s">
        <v>261</v>
      </c>
      <c r="BC41" s="585">
        <v>6</v>
      </c>
    </row>
    <row r="42" spans="1:55" ht="17.100000000000001" customHeight="1" x14ac:dyDescent="0.2">
      <c r="A42" s="198"/>
      <c r="B42" s="527" t="str">
        <f>IF(ENTRADA!AE34="","",ENTRADA!AE34)</f>
        <v/>
      </c>
      <c r="C42" s="937" t="str">
        <f>IF(ENTRADA!AF34="","",ENTRADA!AF34)</f>
        <v/>
      </c>
      <c r="D42" s="937"/>
      <c r="E42" s="937"/>
      <c r="F42" s="937"/>
      <c r="G42" s="937"/>
      <c r="H42" s="937"/>
      <c r="I42" s="529"/>
      <c r="J42" s="529"/>
      <c r="K42" s="529"/>
      <c r="L42" s="83"/>
      <c r="M42" s="529"/>
      <c r="N42" s="529"/>
      <c r="O42" s="84" t="str">
        <f>IF(COUNTBLANK(M42:N42)=2,"",SUM(M42:N42))</f>
        <v/>
      </c>
      <c r="P42" s="529"/>
      <c r="Q42" s="529"/>
      <c r="R42" s="84" t="str">
        <f t="shared" si="2"/>
        <v/>
      </c>
      <c r="S42" s="529"/>
      <c r="T42" s="529"/>
      <c r="U42" s="84" t="str">
        <f t="shared" si="3"/>
        <v/>
      </c>
      <c r="V42" s="529"/>
      <c r="W42" s="529"/>
      <c r="X42" s="84" t="str">
        <f t="shared" si="4"/>
        <v/>
      </c>
      <c r="Y42" s="400" t="str">
        <f t="shared" si="8"/>
        <v/>
      </c>
      <c r="Z42" s="84"/>
      <c r="AA42" s="529"/>
      <c r="AB42" s="529"/>
      <c r="AC42" s="529"/>
      <c r="AD42" s="529"/>
      <c r="AE42" s="529"/>
      <c r="AF42" s="529"/>
      <c r="AG42" s="529"/>
      <c r="AH42" s="529"/>
      <c r="AI42" s="529"/>
      <c r="AJ42" s="529"/>
      <c r="AK42" s="529"/>
      <c r="AL42" s="529"/>
      <c r="AM42" s="400" t="str">
        <f>IF(COUNTBLANK(AA42:AL42)=AN$8,"",SUM(AA42:AL42))</f>
        <v/>
      </c>
      <c r="AN42" s="84"/>
      <c r="AO42" s="529"/>
      <c r="AP42" s="529"/>
      <c r="AQ42" s="529"/>
      <c r="AR42" s="529"/>
      <c r="AS42" s="529"/>
      <c r="AT42" s="84" t="str">
        <f t="shared" si="5"/>
        <v/>
      </c>
      <c r="AU42" s="93"/>
      <c r="AV42" s="400" t="str">
        <f t="shared" si="6"/>
        <v/>
      </c>
      <c r="AW42" s="400"/>
      <c r="AX42" s="390" t="str">
        <f t="shared" si="7"/>
        <v/>
      </c>
      <c r="AY42" s="2">
        <f t="shared" si="9"/>
        <v>0</v>
      </c>
      <c r="AZ42" s="2"/>
      <c r="BA42" s="585">
        <v>1</v>
      </c>
      <c r="BB42" s="585" t="s">
        <v>262</v>
      </c>
      <c r="BC42" s="585">
        <v>4</v>
      </c>
    </row>
    <row r="43" spans="1:55" ht="17.100000000000001" customHeight="1" thickBot="1" x14ac:dyDescent="0.25">
      <c r="A43" s="198"/>
      <c r="B43" s="586" t="str">
        <f>IF(ENTRADA!AE35="","",ENTRADA!AE35)</f>
        <v/>
      </c>
      <c r="C43" s="1073" t="str">
        <f>IF(ENTRADA!AF35="","",ENTRADA!AF35)</f>
        <v/>
      </c>
      <c r="D43" s="1073"/>
      <c r="E43" s="1073"/>
      <c r="F43" s="1073"/>
      <c r="G43" s="1073"/>
      <c r="H43" s="1073"/>
      <c r="I43" s="587"/>
      <c r="J43" s="587"/>
      <c r="K43" s="587"/>
      <c r="L43" s="286"/>
      <c r="M43" s="587"/>
      <c r="N43" s="587"/>
      <c r="O43" s="105" t="str">
        <f>IF(COUNTBLANK(M43:N43)=2,"",SUM(M43:N43))</f>
        <v/>
      </c>
      <c r="P43" s="587"/>
      <c r="Q43" s="587"/>
      <c r="R43" s="105" t="str">
        <f t="shared" si="2"/>
        <v/>
      </c>
      <c r="S43" s="587"/>
      <c r="T43" s="587"/>
      <c r="U43" s="105" t="str">
        <f t="shared" si="3"/>
        <v/>
      </c>
      <c r="V43" s="587"/>
      <c r="W43" s="587"/>
      <c r="X43" s="105" t="str">
        <f t="shared" si="4"/>
        <v/>
      </c>
      <c r="Y43" s="403" t="str">
        <f t="shared" si="8"/>
        <v/>
      </c>
      <c r="Z43" s="106"/>
      <c r="AA43" s="587"/>
      <c r="AB43" s="587"/>
      <c r="AC43" s="587"/>
      <c r="AD43" s="587"/>
      <c r="AE43" s="587"/>
      <c r="AF43" s="587"/>
      <c r="AG43" s="587"/>
      <c r="AH43" s="587"/>
      <c r="AI43" s="587"/>
      <c r="AJ43" s="587"/>
      <c r="AK43" s="587"/>
      <c r="AL43" s="587"/>
      <c r="AM43" s="403" t="str">
        <f>IF(COUNTBLANK(AA43:AL43)=AN$8,"",SUM(AA43:AL43))</f>
        <v/>
      </c>
      <c r="AN43" s="106"/>
      <c r="AO43" s="587"/>
      <c r="AP43" s="587"/>
      <c r="AQ43" s="587"/>
      <c r="AR43" s="587"/>
      <c r="AS43" s="587"/>
      <c r="AT43" s="105" t="str">
        <f t="shared" si="5"/>
        <v/>
      </c>
      <c r="AU43" s="458"/>
      <c r="AV43" s="403" t="str">
        <f t="shared" si="6"/>
        <v/>
      </c>
      <c r="AW43" s="405"/>
      <c r="AX43" s="393" t="str">
        <f t="shared" si="7"/>
        <v/>
      </c>
      <c r="AY43" s="2">
        <f t="shared" si="9"/>
        <v>0</v>
      </c>
      <c r="AZ43" s="2"/>
      <c r="BA43" s="582"/>
      <c r="BB43" s="582"/>
      <c r="BC43" s="582"/>
    </row>
    <row r="44" spans="1:55" ht="19.5" customHeight="1" x14ac:dyDescent="0.2">
      <c r="Y44" s="557"/>
      <c r="Z44" s="557"/>
      <c r="AA44" s="557"/>
      <c r="AB44" s="557"/>
      <c r="AL44" s="237"/>
      <c r="AM44" s="237"/>
      <c r="AN44" s="237"/>
      <c r="AO44" s="1074" t="s">
        <v>61</v>
      </c>
      <c r="AP44" s="1074"/>
      <c r="AQ44" s="1074"/>
      <c r="AR44" s="1074"/>
      <c r="AS44" s="1074"/>
      <c r="AT44" s="1074"/>
      <c r="AU44" s="1074"/>
      <c r="AV44" s="1075"/>
      <c r="AW44" s="588"/>
      <c r="AX44" s="507" t="str">
        <f>IF(COUNTBLANK(AX11:AX43)=AZ44,"",COUNTIF(AX11:AX43,"&gt;=0"))</f>
        <v/>
      </c>
      <c r="AZ44" s="2">
        <f>COUNTIF(AX11:AX43,"&lt;&gt;=0")</f>
        <v>33</v>
      </c>
      <c r="BA44" s="57"/>
      <c r="BB44" s="57"/>
      <c r="BC44" s="57"/>
    </row>
    <row r="45" spans="1:55" ht="19.5" customHeight="1" x14ac:dyDescent="0.2">
      <c r="Y45" s="1110"/>
      <c r="Z45" s="1110"/>
      <c r="AA45" s="1110"/>
      <c r="AB45" s="1110"/>
      <c r="AL45" s="237"/>
      <c r="AM45" s="237"/>
      <c r="AN45" s="237"/>
      <c r="AO45" s="1056" t="s">
        <v>60</v>
      </c>
      <c r="AP45" s="1056"/>
      <c r="AQ45" s="1056"/>
      <c r="AR45" s="1056"/>
      <c r="AS45" s="1056"/>
      <c r="AT45" s="1056"/>
      <c r="AU45" s="1056"/>
      <c r="AV45" s="1057"/>
      <c r="AW45" s="589"/>
      <c r="AX45" s="655" t="str">
        <f>IF(COUNTBLANK(AX11:AX43)=AZ44,"",AVERAGE(AX11:AX43))</f>
        <v/>
      </c>
      <c r="AY45" s="557"/>
      <c r="AZ45" s="561"/>
      <c r="BA45" s="57"/>
      <c r="BB45" s="57"/>
      <c r="BC45" s="57"/>
    </row>
    <row r="46" spans="1:55" ht="19.5" customHeight="1" x14ac:dyDescent="0.2">
      <c r="Y46" s="1111"/>
      <c r="Z46" s="1111"/>
      <c r="AA46" s="1111"/>
      <c r="AB46" s="1111"/>
      <c r="AL46" s="237"/>
      <c r="AM46" s="237"/>
      <c r="AN46" s="237"/>
      <c r="AO46" s="1056" t="s">
        <v>59</v>
      </c>
      <c r="AP46" s="1056"/>
      <c r="AQ46" s="1056"/>
      <c r="AR46" s="1056"/>
      <c r="AS46" s="1056"/>
      <c r="AT46" s="1056"/>
      <c r="AU46" s="1056"/>
      <c r="AV46" s="1057"/>
      <c r="AW46" s="589"/>
      <c r="AX46" s="508" t="str">
        <f>IF(COUNTBLANK(AX11:AX43)=AZ44,"",COUNTIF(AX11:AX43,"&lt;95"))</f>
        <v/>
      </c>
      <c r="AY46" s="561"/>
      <c r="AZ46" s="557"/>
      <c r="BA46" s="57"/>
      <c r="BB46" s="57"/>
      <c r="BC46" s="57"/>
    </row>
    <row r="47" spans="1:55" ht="19.5" customHeight="1" x14ac:dyDescent="0.2">
      <c r="AO47" s="1056" t="s">
        <v>58</v>
      </c>
      <c r="AP47" s="1056"/>
      <c r="AQ47" s="1056"/>
      <c r="AR47" s="1056"/>
      <c r="AS47" s="1056"/>
      <c r="AT47" s="1056"/>
      <c r="AU47" s="1056"/>
      <c r="AV47" s="1057"/>
      <c r="AW47" s="589"/>
      <c r="AX47" s="508" t="str">
        <f>IF(COUNTBLANK(AX11:AX43)=AZ44,"",COUNTIF(AX11:AX43,"&gt;=95"))</f>
        <v/>
      </c>
      <c r="AY47" s="557"/>
      <c r="BA47" s="57"/>
      <c r="BB47" s="57"/>
      <c r="BC47" s="57"/>
    </row>
    <row r="48" spans="1:55" ht="19.5" customHeight="1" x14ac:dyDescent="0.2">
      <c r="AO48" s="1056" t="s">
        <v>57</v>
      </c>
      <c r="AP48" s="1056"/>
      <c r="AQ48" s="1056"/>
      <c r="AR48" s="1056"/>
      <c r="AS48" s="1056"/>
      <c r="AT48" s="1056"/>
      <c r="AU48" s="1056"/>
      <c r="AV48" s="1057"/>
      <c r="AW48" s="589"/>
      <c r="AX48" s="509" t="str">
        <f>IF(COUNTBLANK(AX44:AX47)=4,"",AX47/AX44)</f>
        <v/>
      </c>
    </row>
    <row r="49" spans="53:55" ht="12.75" customHeight="1" x14ac:dyDescent="0.2"/>
    <row r="50" spans="53:55" ht="12.75" customHeight="1" x14ac:dyDescent="0.2"/>
    <row r="51" spans="53:55" ht="12.75" customHeight="1" x14ac:dyDescent="0.2"/>
    <row r="52" spans="53:55" ht="12.75" customHeight="1" x14ac:dyDescent="0.2"/>
    <row r="53" spans="53:55" ht="12.75" customHeight="1" x14ac:dyDescent="0.2"/>
    <row r="54" spans="53:55" ht="12.75" customHeight="1" x14ac:dyDescent="0.2"/>
    <row r="55" spans="53:55" ht="12.75" customHeight="1" x14ac:dyDescent="0.2"/>
    <row r="56" spans="53:55" ht="12.75" customHeight="1" x14ac:dyDescent="0.2"/>
    <row r="57" spans="53:55" ht="12.75" customHeight="1" x14ac:dyDescent="0.2"/>
    <row r="58" spans="53:55" ht="12.75" customHeight="1" x14ac:dyDescent="0.2"/>
    <row r="59" spans="53:55" ht="12.75" customHeight="1" x14ac:dyDescent="0.2">
      <c r="BA59" s="57"/>
      <c r="BB59" s="57"/>
      <c r="BC59" s="57"/>
    </row>
    <row r="60" spans="53:55" hidden="1" x14ac:dyDescent="0.2"/>
    <row r="61" spans="53:55" hidden="1" x14ac:dyDescent="0.2"/>
    <row r="62" spans="53:55" hidden="1" x14ac:dyDescent="0.2"/>
    <row r="63" spans="53:55" hidden="1" x14ac:dyDescent="0.2"/>
    <row r="64" spans="53:55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t="0" hidden="1" customHeight="1" x14ac:dyDescent="0.2"/>
    <row r="137" ht="0" hidden="1" customHeight="1" x14ac:dyDescent="0.2"/>
    <row r="138" ht="0" hidden="1" customHeight="1" x14ac:dyDescent="0.2"/>
    <row r="139" hidden="1" x14ac:dyDescent="0.2"/>
  </sheetData>
  <sheetProtection algorithmName="SHA-512" hashValue="AMAvyh6rprJK6aH9Z36vAa4bT85SZvP/LYYK6Nd9l5K/tLAqnXKOP0JngkUPnBFrTw6Gxff75E9I1eFJtlrCPQ==" saltValue="aOIjz0tRDMP5PI/wwxt8IQ==" spinCount="100000" sheet="1" objects="1" scenarios="1" selectLockedCells="1"/>
  <mergeCells count="74">
    <mergeCell ref="AU8:AU10"/>
    <mergeCell ref="AX6:AX9"/>
    <mergeCell ref="AV6:AV9"/>
    <mergeCell ref="AY6:AY10"/>
    <mergeCell ref="C38:H38"/>
    <mergeCell ref="C23:H23"/>
    <mergeCell ref="C22:H22"/>
    <mergeCell ref="C11:H11"/>
    <mergeCell ref="C12:H12"/>
    <mergeCell ref="C13:H13"/>
    <mergeCell ref="C16:H16"/>
    <mergeCell ref="C17:H17"/>
    <mergeCell ref="C18:H18"/>
    <mergeCell ref="C10:H10"/>
    <mergeCell ref="C19:H19"/>
    <mergeCell ref="C20:H20"/>
    <mergeCell ref="C39:H39"/>
    <mergeCell ref="C32:H32"/>
    <mergeCell ref="C33:H33"/>
    <mergeCell ref="C34:H34"/>
    <mergeCell ref="C24:H24"/>
    <mergeCell ref="C25:H25"/>
    <mergeCell ref="C31:H31"/>
    <mergeCell ref="C37:H37"/>
    <mergeCell ref="C21:H21"/>
    <mergeCell ref="C14:H14"/>
    <mergeCell ref="C15:H15"/>
    <mergeCell ref="B6:H9"/>
    <mergeCell ref="I6:X6"/>
    <mergeCell ref="Y6:Y9"/>
    <mergeCell ref="AA6:AL7"/>
    <mergeCell ref="AM6:AM9"/>
    <mergeCell ref="BA6:BC10"/>
    <mergeCell ref="I7:L7"/>
    <mergeCell ref="M7:U7"/>
    <mergeCell ref="V7:X7"/>
    <mergeCell ref="I8:I9"/>
    <mergeCell ref="J8:J9"/>
    <mergeCell ref="K8:K9"/>
    <mergeCell ref="L8:L9"/>
    <mergeCell ref="M8:O8"/>
    <mergeCell ref="P8:R8"/>
    <mergeCell ref="S8:U8"/>
    <mergeCell ref="V8:X8"/>
    <mergeCell ref="AO8:AT8"/>
    <mergeCell ref="AT9:AT10"/>
    <mergeCell ref="AO6:AU7"/>
    <mergeCell ref="C43:H43"/>
    <mergeCell ref="BA20:BB20"/>
    <mergeCell ref="BA23:BC24"/>
    <mergeCell ref="BA25:BC28"/>
    <mergeCell ref="BA29:BC29"/>
    <mergeCell ref="BA30:BC31"/>
    <mergeCell ref="C26:H26"/>
    <mergeCell ref="C27:H27"/>
    <mergeCell ref="C28:H28"/>
    <mergeCell ref="C40:H40"/>
    <mergeCell ref="C29:H29"/>
    <mergeCell ref="C30:H30"/>
    <mergeCell ref="C35:H35"/>
    <mergeCell ref="C36:H36"/>
    <mergeCell ref="C42:H42"/>
    <mergeCell ref="C41:H41"/>
    <mergeCell ref="Y46:AB46"/>
    <mergeCell ref="AO46:AV46"/>
    <mergeCell ref="AO47:AV47"/>
    <mergeCell ref="Y45:AB45"/>
    <mergeCell ref="AO48:AV48"/>
    <mergeCell ref="BA32:BC32"/>
    <mergeCell ref="BA33:BC33"/>
    <mergeCell ref="BA34:BC35"/>
    <mergeCell ref="BA37:BC38"/>
    <mergeCell ref="AO44:AV44"/>
    <mergeCell ref="AO45:AV45"/>
  </mergeCells>
  <dataValidations count="2">
    <dataValidation type="decimal" operator="lessThanOrEqual" allowBlank="1" showErrorMessage="1" errorTitle="ERRO!" error="A pergunta não vale tanto!" sqref="I11:X43">
      <formula1>I$10</formula1>
    </dataValidation>
    <dataValidation type="decimal" operator="lessThanOrEqual" allowBlank="1" showInputMessage="1" showErrorMessage="1" errorTitle="ERRO!" error="A pergunta não vale tanto!..." sqref="AN8 AO11:AS11 AN12:AS43 Z8 AW6:AW8 AA11:AL11 AM43 Z12:AL43 AW12:AW43 AU11:AU43">
      <formula1>Z$10</formula1>
    </dataValidation>
  </dataValidations>
  <printOptions horizontalCentered="1"/>
  <pageMargins left="0.23622047244094491" right="0.23622047244094491" top="0.94488188976377963" bottom="0.35433070866141736" header="0.11811023622047245" footer="0.31496062992125984"/>
  <pageSetup paperSize="9" scale="62" orientation="landscape" blackAndWhite="1" horizontalDpi="4294967294" verticalDpi="300" r:id="rId1"/>
  <headerFooter>
    <oddHeader>&amp;L&amp;G&amp;C&amp;"Arial,Normal"&amp;24
Área Disciplinar de Português&amp;R&amp;"Arial,Normal"&amp;24
&amp;D</oddHeader>
  </headerFooter>
  <ignoredErrors>
    <ignoredError sqref="O10:O43" formulaRange="1"/>
  </ignoredErrors>
  <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50">
    <tabColor rgb="FFFFFF00"/>
    <pageSetUpPr autoPageBreaks="0" fitToPage="1"/>
  </sheetPr>
  <dimension ref="A1:HJ138"/>
  <sheetViews>
    <sheetView showGridLines="0" zoomScale="75" zoomScaleNormal="75" zoomScalePageLayoutView="70" workbookViewId="0">
      <selection activeCell="AB8" sqref="AB8"/>
    </sheetView>
  </sheetViews>
  <sheetFormatPr defaultColWidth="0" defaultRowHeight="0" customHeight="1" zeroHeight="1" x14ac:dyDescent="0.2"/>
  <cols>
    <col min="1" max="1" width="2.7109375" style="57" customWidth="1"/>
    <col min="2" max="2" width="5.140625" style="57" customWidth="1"/>
    <col min="3" max="8" width="3.7109375" style="57" customWidth="1"/>
    <col min="9" max="16" width="4.7109375" style="57" customWidth="1"/>
    <col min="17" max="17" width="7.7109375" style="57" customWidth="1"/>
    <col min="18" max="19" width="5.85546875" style="57" hidden="1" customWidth="1"/>
    <col min="20" max="20" width="0.85546875" style="57" customWidth="1"/>
    <col min="21" max="28" width="4.7109375" style="57" customWidth="1"/>
    <col min="29" max="29" width="7.7109375" style="57" customWidth="1"/>
    <col min="30" max="31" width="5.85546875" style="57" hidden="1" customWidth="1"/>
    <col min="32" max="32" width="0.85546875" style="57" customWidth="1"/>
    <col min="33" max="40" width="4.7109375" style="57" customWidth="1"/>
    <col min="41" max="41" width="7.7109375" style="57" customWidth="1"/>
    <col min="42" max="43" width="5.85546875" style="57" hidden="1" customWidth="1"/>
    <col min="44" max="44" width="3.7109375" style="57" customWidth="1"/>
    <col min="45" max="45" width="5.7109375" style="57" customWidth="1"/>
    <col min="46" max="46" width="48.7109375" style="160" customWidth="1"/>
    <col min="47" max="47" width="2.7109375" style="57" customWidth="1"/>
    <col min="48" max="48" width="8" style="160" customWidth="1"/>
    <col min="49" max="49" width="44.42578125" style="160" customWidth="1"/>
    <col min="50" max="50" width="8.28515625" style="160" customWidth="1"/>
    <col min="51" max="56" width="9.140625" style="57" customWidth="1"/>
    <col min="57" max="57" width="9.85546875" style="57" hidden="1" customWidth="1"/>
    <col min="58" max="58" width="7.42578125" style="57" hidden="1" customWidth="1"/>
    <col min="59" max="61" width="24.5703125" style="57" hidden="1" customWidth="1"/>
    <col min="62" max="67" width="9.140625" style="57" hidden="1" customWidth="1"/>
    <col min="68" max="106" width="24.5703125" style="57" hidden="1" customWidth="1"/>
    <col min="107" max="108" width="9.140625" style="57" hidden="1" customWidth="1"/>
    <col min="109" max="218" width="24.5703125" style="57" hidden="1" customWidth="1"/>
    <col min="219" max="16384" width="9.140625" style="57" hidden="1"/>
  </cols>
  <sheetData>
    <row r="1" spans="1:50" ht="24.95" customHeight="1" x14ac:dyDescent="0.2">
      <c r="AE1" s="274"/>
      <c r="AF1" s="274"/>
      <c r="AS1" s="1151"/>
      <c r="AT1" s="1151"/>
      <c r="AW1" s="57"/>
      <c r="AX1" s="57"/>
    </row>
    <row r="2" spans="1:50" ht="24.95" customHeight="1" x14ac:dyDescent="0.2">
      <c r="O2" s="274"/>
      <c r="T2" s="274"/>
      <c r="Z2" s="274"/>
      <c r="AA2" s="274"/>
      <c r="AB2" s="274"/>
      <c r="AE2" s="274"/>
      <c r="AF2" s="274"/>
      <c r="AS2" s="1151"/>
      <c r="AT2" s="1151"/>
      <c r="AW2" s="57"/>
      <c r="AX2" s="57"/>
    </row>
    <row r="3" spans="1:50" ht="24.95" customHeight="1" x14ac:dyDescent="0.2">
      <c r="AE3" s="274"/>
      <c r="AF3" s="274"/>
      <c r="AS3" s="1151"/>
      <c r="AT3" s="1151"/>
      <c r="AW3" s="57"/>
      <c r="AX3" s="57"/>
    </row>
    <row r="4" spans="1:50" ht="24.95" customHeight="1" x14ac:dyDescent="0.35">
      <c r="B4" s="200" t="str">
        <f>ENTRADA!U4</f>
        <v>7.º A - 2019/20</v>
      </c>
      <c r="J4" s="200" t="s">
        <v>195</v>
      </c>
      <c r="U4" s="200"/>
      <c r="W4" s="200"/>
      <c r="AC4" s="200"/>
      <c r="AG4" s="200"/>
      <c r="AS4" s="1150"/>
      <c r="AT4" s="1150"/>
      <c r="AV4" s="31"/>
      <c r="AW4" s="57"/>
      <c r="AX4" s="57"/>
    </row>
    <row r="5" spans="1:50" ht="20.100000000000001" customHeight="1" thickBot="1" x14ac:dyDescent="0.25">
      <c r="F5" s="3"/>
      <c r="G5" s="3"/>
      <c r="H5" s="3"/>
      <c r="I5" s="3"/>
      <c r="J5" s="3"/>
      <c r="K5" s="3"/>
      <c r="L5" s="3"/>
      <c r="M5" s="3"/>
      <c r="N5" s="3"/>
      <c r="AE5" s="274"/>
      <c r="AF5" s="274"/>
      <c r="AT5" s="57"/>
      <c r="AV5" s="3"/>
      <c r="AW5" s="3"/>
      <c r="AX5" s="3"/>
    </row>
    <row r="6" spans="1:50" ht="24.95" customHeight="1" x14ac:dyDescent="0.2">
      <c r="A6" s="203"/>
      <c r="B6" s="1112" t="s">
        <v>76</v>
      </c>
      <c r="C6" s="1113"/>
      <c r="D6" s="1113"/>
      <c r="E6" s="1113"/>
      <c r="F6" s="1113"/>
      <c r="G6" s="1113"/>
      <c r="H6" s="1114"/>
      <c r="I6" s="1149" t="s">
        <v>83</v>
      </c>
      <c r="J6" s="1149"/>
      <c r="K6" s="1149"/>
      <c r="L6" s="1149"/>
      <c r="M6" s="1149"/>
      <c r="N6" s="1149"/>
      <c r="O6" s="1149"/>
      <c r="P6" s="1149"/>
      <c r="Q6" s="1147" t="s">
        <v>1</v>
      </c>
      <c r="R6" s="1144" t="s">
        <v>78</v>
      </c>
      <c r="S6" s="514"/>
      <c r="T6" s="514"/>
      <c r="U6" s="1145" t="s">
        <v>82</v>
      </c>
      <c r="V6" s="1146"/>
      <c r="W6" s="1146"/>
      <c r="X6" s="1146"/>
      <c r="Y6" s="1146"/>
      <c r="Z6" s="1146"/>
      <c r="AA6" s="1146"/>
      <c r="AB6" s="1146"/>
      <c r="AC6" s="1147" t="s">
        <v>1</v>
      </c>
      <c r="AD6" s="1144" t="s">
        <v>78</v>
      </c>
      <c r="AE6" s="187"/>
      <c r="AF6" s="187"/>
      <c r="AG6" s="1145" t="s">
        <v>81</v>
      </c>
      <c r="AH6" s="1146"/>
      <c r="AI6" s="1146"/>
      <c r="AJ6" s="1146"/>
      <c r="AK6" s="1146"/>
      <c r="AL6" s="1146"/>
      <c r="AM6" s="1146"/>
      <c r="AN6" s="1146"/>
      <c r="AO6" s="1147" t="s">
        <v>1</v>
      </c>
      <c r="AP6" s="1144" t="s">
        <v>78</v>
      </c>
      <c r="AQ6" s="229"/>
      <c r="AR6" s="514"/>
      <c r="AS6" s="970" t="s">
        <v>263</v>
      </c>
      <c r="AT6" s="971"/>
      <c r="AV6" s="970" t="s">
        <v>120</v>
      </c>
      <c r="AW6" s="1102"/>
      <c r="AX6" s="971"/>
    </row>
    <row r="7" spans="1:50" ht="24.95" customHeight="1" x14ac:dyDescent="0.2">
      <c r="A7" s="203"/>
      <c r="B7" s="1115"/>
      <c r="C7" s="1116"/>
      <c r="D7" s="1116"/>
      <c r="E7" s="1116"/>
      <c r="F7" s="1116"/>
      <c r="G7" s="1116"/>
      <c r="H7" s="1117"/>
      <c r="I7" s="1123" t="s">
        <v>50</v>
      </c>
      <c r="J7" s="1123"/>
      <c r="K7" s="1123"/>
      <c r="L7" s="1123" t="s">
        <v>118</v>
      </c>
      <c r="M7" s="1123"/>
      <c r="N7" s="1123"/>
      <c r="O7" s="1123"/>
      <c r="P7" s="1123"/>
      <c r="Q7" s="1148"/>
      <c r="R7" s="1144"/>
      <c r="S7" s="514"/>
      <c r="T7" s="514"/>
      <c r="U7" s="1143" t="s">
        <v>50</v>
      </c>
      <c r="V7" s="1123"/>
      <c r="W7" s="1123"/>
      <c r="X7" s="1123" t="s">
        <v>118</v>
      </c>
      <c r="Y7" s="1123"/>
      <c r="Z7" s="1123"/>
      <c r="AA7" s="1123"/>
      <c r="AB7" s="1123"/>
      <c r="AC7" s="1148"/>
      <c r="AD7" s="1144"/>
      <c r="AE7" s="594">
        <f>COUNTIF(U10:AB10,"&lt;&gt;=0")</f>
        <v>8</v>
      </c>
      <c r="AF7" s="187"/>
      <c r="AG7" s="1143" t="s">
        <v>50</v>
      </c>
      <c r="AH7" s="1123"/>
      <c r="AI7" s="1123"/>
      <c r="AJ7" s="1123" t="s">
        <v>118</v>
      </c>
      <c r="AK7" s="1123"/>
      <c r="AL7" s="1123"/>
      <c r="AM7" s="1123"/>
      <c r="AN7" s="1123"/>
      <c r="AO7" s="1148"/>
      <c r="AP7" s="1144"/>
      <c r="AQ7" s="72">
        <f>COUNTIF(AG10:AN10,"&lt;&gt;=0")</f>
        <v>8</v>
      </c>
      <c r="AR7" s="514"/>
      <c r="AS7" s="972"/>
      <c r="AT7" s="973"/>
      <c r="AV7" s="972"/>
      <c r="AW7" s="1152"/>
      <c r="AX7" s="973"/>
    </row>
    <row r="8" spans="1:50" ht="24.95" customHeight="1" x14ac:dyDescent="0.2">
      <c r="A8" s="203"/>
      <c r="B8" s="1118"/>
      <c r="C8" s="1119"/>
      <c r="D8" s="1119"/>
      <c r="E8" s="1119"/>
      <c r="F8" s="1119"/>
      <c r="G8" s="1119"/>
      <c r="H8" s="1120"/>
      <c r="I8" s="290">
        <v>1</v>
      </c>
      <c r="J8" s="290">
        <v>2</v>
      </c>
      <c r="K8" s="290"/>
      <c r="L8" s="290">
        <v>1</v>
      </c>
      <c r="M8" s="290">
        <v>2</v>
      </c>
      <c r="N8" s="290">
        <v>3</v>
      </c>
      <c r="O8" s="290" t="s">
        <v>65</v>
      </c>
      <c r="P8" s="290"/>
      <c r="Q8" s="1148"/>
      <c r="R8" s="1144"/>
      <c r="S8" s="592">
        <f>COUNTIF(I10:P10,"&lt;&gt;=0")</f>
        <v>8</v>
      </c>
      <c r="T8" s="514"/>
      <c r="U8" s="291">
        <v>1</v>
      </c>
      <c r="V8" s="290">
        <v>2</v>
      </c>
      <c r="W8" s="290"/>
      <c r="X8" s="290">
        <v>1</v>
      </c>
      <c r="Y8" s="290">
        <v>2</v>
      </c>
      <c r="Z8" s="290">
        <v>3</v>
      </c>
      <c r="AA8" s="290" t="s">
        <v>65</v>
      </c>
      <c r="AB8" s="290"/>
      <c r="AC8" s="1148"/>
      <c r="AD8" s="1144"/>
      <c r="AE8" s="187"/>
      <c r="AF8" s="187"/>
      <c r="AG8" s="291">
        <v>1</v>
      </c>
      <c r="AH8" s="290">
        <v>2</v>
      </c>
      <c r="AI8" s="290"/>
      <c r="AJ8" s="290">
        <v>1</v>
      </c>
      <c r="AK8" s="290">
        <v>2</v>
      </c>
      <c r="AL8" s="290">
        <v>3</v>
      </c>
      <c r="AM8" s="290" t="s">
        <v>65</v>
      </c>
      <c r="AN8" s="290"/>
      <c r="AO8" s="1148"/>
      <c r="AP8" s="1144"/>
      <c r="AQ8" s="229"/>
      <c r="AR8" s="514"/>
      <c r="AS8" s="972"/>
      <c r="AT8" s="973"/>
      <c r="AV8" s="972"/>
      <c r="AW8" s="1152"/>
      <c r="AX8" s="973"/>
    </row>
    <row r="9" spans="1:50" ht="24.95" customHeight="1" thickBot="1" x14ac:dyDescent="0.25">
      <c r="A9" s="203"/>
      <c r="B9" s="516" t="s">
        <v>67</v>
      </c>
      <c r="C9" s="1122" t="s">
        <v>66</v>
      </c>
      <c r="D9" s="1122"/>
      <c r="E9" s="1122"/>
      <c r="F9" s="1122"/>
      <c r="G9" s="1122"/>
      <c r="H9" s="1122"/>
      <c r="I9" s="112"/>
      <c r="J9" s="112"/>
      <c r="K9" s="112"/>
      <c r="L9" s="112"/>
      <c r="M9" s="112"/>
      <c r="N9" s="112"/>
      <c r="O9" s="112"/>
      <c r="P9" s="112"/>
      <c r="Q9" s="113" t="str">
        <f>IF(COUNTBLANK(I9:P9)=S$8,"",SUM(I9:P9))</f>
        <v/>
      </c>
      <c r="R9" s="1144"/>
      <c r="S9" s="514"/>
      <c r="T9" s="514"/>
      <c r="U9" s="292"/>
      <c r="V9" s="112"/>
      <c r="W9" s="112"/>
      <c r="X9" s="112"/>
      <c r="Y9" s="112"/>
      <c r="Z9" s="112"/>
      <c r="AA9" s="112"/>
      <c r="AB9" s="112"/>
      <c r="AC9" s="113" t="str">
        <f t="shared" ref="AC9:AC42" si="0">IF(COUNTBLANK(U9:AB9)=AE$7,"",SUM(U9:AB9))</f>
        <v/>
      </c>
      <c r="AD9" s="1144"/>
      <c r="AE9" s="187"/>
      <c r="AF9" s="187"/>
      <c r="AG9" s="292"/>
      <c r="AH9" s="112"/>
      <c r="AI9" s="112"/>
      <c r="AJ9" s="112"/>
      <c r="AK9" s="112"/>
      <c r="AL9" s="112"/>
      <c r="AM9" s="112"/>
      <c r="AN9" s="112"/>
      <c r="AO9" s="114" t="str">
        <f t="shared" ref="AO9:AO42" si="1">IF(COUNTBLANK(AG9:AN9)=AQ$7,"",SUM(AG9:AN9))</f>
        <v/>
      </c>
      <c r="AP9" s="1144"/>
      <c r="AQ9" s="229"/>
      <c r="AR9" s="590"/>
      <c r="AS9" s="974"/>
      <c r="AT9" s="975"/>
      <c r="AV9" s="974"/>
      <c r="AW9" s="1104"/>
      <c r="AX9" s="975"/>
    </row>
    <row r="10" spans="1:50" ht="17.100000000000001" customHeight="1" x14ac:dyDescent="0.2">
      <c r="A10" s="198"/>
      <c r="B10" s="522">
        <f>IF(ENTRADA!AE3="","",ENTRADA!AE3)</f>
        <v>1</v>
      </c>
      <c r="C10" s="988" t="str">
        <f>IF(ENTRADA!AF3="","",ENTRADA!AF3)</f>
        <v>AA</v>
      </c>
      <c r="D10" s="988"/>
      <c r="E10" s="988"/>
      <c r="F10" s="988"/>
      <c r="G10" s="988"/>
      <c r="H10" s="988"/>
      <c r="I10" s="525"/>
      <c r="J10" s="525"/>
      <c r="K10" s="525"/>
      <c r="L10" s="525"/>
      <c r="M10" s="525"/>
      <c r="N10" s="525"/>
      <c r="O10" s="525"/>
      <c r="P10" s="525"/>
      <c r="Q10" s="395" t="str">
        <f t="shared" ref="Q10:Q42" si="2">IF(COUNTBLANK(I10:P10)=S$8,"",SUM(I10:P10))</f>
        <v/>
      </c>
      <c r="R10" s="591">
        <f t="shared" ref="R10:R42" si="3">IF(Q10&lt;50,1,0)</f>
        <v>0</v>
      </c>
      <c r="T10" s="531"/>
      <c r="U10" s="593"/>
      <c r="V10" s="525"/>
      <c r="W10" s="525"/>
      <c r="X10" s="525"/>
      <c r="Y10" s="525"/>
      <c r="Z10" s="525"/>
      <c r="AA10" s="525"/>
      <c r="AB10" s="525"/>
      <c r="AC10" s="395" t="str">
        <f t="shared" si="0"/>
        <v/>
      </c>
      <c r="AD10" s="591">
        <f t="shared" ref="AD10:AD42" si="4">IF(AC10&lt;50,1,0)</f>
        <v>0</v>
      </c>
      <c r="AF10" s="595"/>
      <c r="AG10" s="293"/>
      <c r="AH10" s="108"/>
      <c r="AI10" s="108"/>
      <c r="AJ10" s="108"/>
      <c r="AK10" s="108"/>
      <c r="AL10" s="108"/>
      <c r="AM10" s="108"/>
      <c r="AN10" s="108"/>
      <c r="AO10" s="395" t="str">
        <f t="shared" si="1"/>
        <v/>
      </c>
      <c r="AP10" s="2">
        <f t="shared" ref="AP10:AP37" si="5">IF(AO10&lt;50,1,0)</f>
        <v>0</v>
      </c>
      <c r="AR10" s="596"/>
      <c r="AS10" s="597"/>
      <c r="AT10" s="598"/>
      <c r="AV10" s="599"/>
      <c r="AW10" s="600"/>
      <c r="AX10" s="601"/>
    </row>
    <row r="11" spans="1:50" ht="17.100000000000001" customHeight="1" x14ac:dyDescent="0.2">
      <c r="A11" s="198"/>
      <c r="B11" s="527" t="str">
        <f>IF(ENTRADA!AE4="","",ENTRADA!AE4)</f>
        <v/>
      </c>
      <c r="C11" s="937" t="str">
        <f>IF(ENTRADA!AF4="","",ENTRADA!AF4)</f>
        <v/>
      </c>
      <c r="D11" s="937"/>
      <c r="E11" s="937"/>
      <c r="F11" s="937"/>
      <c r="G11" s="937"/>
      <c r="H11" s="937"/>
      <c r="I11" s="529"/>
      <c r="J11" s="529"/>
      <c r="K11" s="529"/>
      <c r="L11" s="529"/>
      <c r="M11" s="529"/>
      <c r="N11" s="529"/>
      <c r="O11" s="529"/>
      <c r="P11" s="529"/>
      <c r="Q11" s="390" t="str">
        <f t="shared" si="2"/>
        <v/>
      </c>
      <c r="R11" s="602">
        <f t="shared" si="3"/>
        <v>0</v>
      </c>
      <c r="S11" s="80"/>
      <c r="T11" s="603"/>
      <c r="U11" s="604"/>
      <c r="V11" s="529"/>
      <c r="W11" s="529"/>
      <c r="X11" s="529"/>
      <c r="Y11" s="529"/>
      <c r="Z11" s="529"/>
      <c r="AA11" s="529"/>
      <c r="AB11" s="529"/>
      <c r="AC11" s="390" t="str">
        <f t="shared" si="0"/>
        <v/>
      </c>
      <c r="AD11" s="602">
        <f t="shared" si="4"/>
        <v>0</v>
      </c>
      <c r="AE11" s="278"/>
      <c r="AF11" s="605"/>
      <c r="AG11" s="604"/>
      <c r="AH11" s="529"/>
      <c r="AI11" s="529"/>
      <c r="AJ11" s="529"/>
      <c r="AK11" s="529"/>
      <c r="AL11" s="529"/>
      <c r="AM11" s="529"/>
      <c r="AN11" s="529"/>
      <c r="AO11" s="390" t="str">
        <f t="shared" si="1"/>
        <v/>
      </c>
      <c r="AP11" s="2">
        <f t="shared" si="5"/>
        <v>0</v>
      </c>
      <c r="AQ11" s="230"/>
      <c r="AR11" s="596"/>
      <c r="AS11" s="1160" t="s">
        <v>50</v>
      </c>
      <c r="AT11" s="1161"/>
      <c r="AV11" s="1168" t="s">
        <v>64</v>
      </c>
      <c r="AW11" s="1169"/>
      <c r="AX11" s="1170"/>
    </row>
    <row r="12" spans="1:50" ht="17.100000000000001" customHeight="1" x14ac:dyDescent="0.2">
      <c r="A12" s="198"/>
      <c r="B12" s="533" t="str">
        <f>IF(ENTRADA!AE5="","",ENTRADA!AE5)</f>
        <v/>
      </c>
      <c r="C12" s="938" t="str">
        <f>IF(ENTRADA!AF5="","",ENTRADA!AF5)</f>
        <v/>
      </c>
      <c r="D12" s="938"/>
      <c r="E12" s="938"/>
      <c r="F12" s="938"/>
      <c r="G12" s="938"/>
      <c r="H12" s="938"/>
      <c r="I12" s="537"/>
      <c r="J12" s="536"/>
      <c r="K12" s="536"/>
      <c r="L12" s="536"/>
      <c r="M12" s="536"/>
      <c r="N12" s="537"/>
      <c r="O12" s="537"/>
      <c r="P12" s="536"/>
      <c r="Q12" s="391" t="str">
        <f t="shared" si="2"/>
        <v/>
      </c>
      <c r="R12" s="591">
        <f t="shared" si="3"/>
        <v>0</v>
      </c>
      <c r="S12" s="80"/>
      <c r="T12" s="603"/>
      <c r="U12" s="606"/>
      <c r="V12" s="536"/>
      <c r="W12" s="536"/>
      <c r="X12" s="536"/>
      <c r="Y12" s="536"/>
      <c r="Z12" s="537"/>
      <c r="AA12" s="537"/>
      <c r="AB12" s="536"/>
      <c r="AC12" s="391" t="str">
        <f t="shared" si="0"/>
        <v/>
      </c>
      <c r="AD12" s="591">
        <f t="shared" si="4"/>
        <v>0</v>
      </c>
      <c r="AE12" s="278"/>
      <c r="AF12" s="605"/>
      <c r="AG12" s="606"/>
      <c r="AH12" s="536"/>
      <c r="AI12" s="536"/>
      <c r="AJ12" s="536"/>
      <c r="AK12" s="536"/>
      <c r="AL12" s="537"/>
      <c r="AM12" s="537"/>
      <c r="AN12" s="536"/>
      <c r="AO12" s="391" t="str">
        <f t="shared" si="1"/>
        <v/>
      </c>
      <c r="AP12" s="2">
        <f t="shared" si="5"/>
        <v>0</v>
      </c>
      <c r="AQ12" s="231"/>
      <c r="AR12" s="224"/>
      <c r="AS12" s="607" t="s">
        <v>75</v>
      </c>
      <c r="AT12" s="608" t="s">
        <v>188</v>
      </c>
      <c r="AV12" s="1171"/>
      <c r="AW12" s="1172"/>
      <c r="AX12" s="1173"/>
    </row>
    <row r="13" spans="1:50" ht="17.100000000000001" customHeight="1" x14ac:dyDescent="0.2">
      <c r="A13" s="198"/>
      <c r="B13" s="527" t="str">
        <f>IF(ENTRADA!AE6="","",ENTRADA!AE6)</f>
        <v/>
      </c>
      <c r="C13" s="937" t="str">
        <f>IF(ENTRADA!AF6="","",ENTRADA!AF6)</f>
        <v/>
      </c>
      <c r="D13" s="937"/>
      <c r="E13" s="937"/>
      <c r="F13" s="937"/>
      <c r="G13" s="937"/>
      <c r="H13" s="937"/>
      <c r="I13" s="529"/>
      <c r="J13" s="529"/>
      <c r="K13" s="529"/>
      <c r="L13" s="529"/>
      <c r="M13" s="529"/>
      <c r="N13" s="529"/>
      <c r="O13" s="529"/>
      <c r="P13" s="529"/>
      <c r="Q13" s="390" t="str">
        <f t="shared" si="2"/>
        <v/>
      </c>
      <c r="R13" s="602">
        <f t="shared" si="3"/>
        <v>0</v>
      </c>
      <c r="S13" s="80"/>
      <c r="T13" s="603"/>
      <c r="U13" s="604"/>
      <c r="V13" s="529"/>
      <c r="W13" s="529"/>
      <c r="X13" s="529"/>
      <c r="Y13" s="529"/>
      <c r="Z13" s="529"/>
      <c r="AA13" s="529"/>
      <c r="AB13" s="529"/>
      <c r="AC13" s="390" t="str">
        <f t="shared" si="0"/>
        <v/>
      </c>
      <c r="AD13" s="602">
        <f t="shared" si="4"/>
        <v>0</v>
      </c>
      <c r="AE13" s="278"/>
      <c r="AF13" s="605"/>
      <c r="AG13" s="604"/>
      <c r="AH13" s="529"/>
      <c r="AI13" s="529"/>
      <c r="AJ13" s="529"/>
      <c r="AK13" s="529"/>
      <c r="AL13" s="529"/>
      <c r="AM13" s="529"/>
      <c r="AN13" s="529"/>
      <c r="AO13" s="390" t="str">
        <f t="shared" si="1"/>
        <v/>
      </c>
      <c r="AP13" s="2">
        <f t="shared" si="5"/>
        <v>0</v>
      </c>
      <c r="AQ13" s="230"/>
      <c r="AR13" s="224"/>
      <c r="AS13" s="607" t="s">
        <v>74</v>
      </c>
      <c r="AT13" s="608" t="s">
        <v>189</v>
      </c>
      <c r="AV13" s="155"/>
      <c r="AX13" s="609"/>
    </row>
    <row r="14" spans="1:50" ht="17.100000000000001" customHeight="1" x14ac:dyDescent="0.2">
      <c r="A14" s="198"/>
      <c r="B14" s="533" t="str">
        <f>IF(ENTRADA!AE7="","",ENTRADA!AE7)</f>
        <v/>
      </c>
      <c r="C14" s="938" t="str">
        <f>IF(ENTRADA!AF7="","",ENTRADA!AF7)</f>
        <v/>
      </c>
      <c r="D14" s="938"/>
      <c r="E14" s="938"/>
      <c r="F14" s="938"/>
      <c r="G14" s="938"/>
      <c r="H14" s="938"/>
      <c r="I14" s="537"/>
      <c r="J14" s="536"/>
      <c r="K14" s="536"/>
      <c r="L14" s="536"/>
      <c r="M14" s="536"/>
      <c r="N14" s="537"/>
      <c r="O14" s="537"/>
      <c r="P14" s="536"/>
      <c r="Q14" s="391" t="str">
        <f t="shared" si="2"/>
        <v/>
      </c>
      <c r="R14" s="591">
        <f t="shared" si="3"/>
        <v>0</v>
      </c>
      <c r="S14" s="591"/>
      <c r="T14" s="591"/>
      <c r="U14" s="606"/>
      <c r="V14" s="536"/>
      <c r="W14" s="536"/>
      <c r="X14" s="536"/>
      <c r="Y14" s="536"/>
      <c r="Z14" s="537"/>
      <c r="AA14" s="537"/>
      <c r="AB14" s="536"/>
      <c r="AC14" s="391" t="str">
        <f t="shared" si="0"/>
        <v/>
      </c>
      <c r="AD14" s="591">
        <f t="shared" si="4"/>
        <v>0</v>
      </c>
      <c r="AE14" s="610"/>
      <c r="AF14" s="610"/>
      <c r="AG14" s="606"/>
      <c r="AH14" s="536"/>
      <c r="AI14" s="536"/>
      <c r="AJ14" s="536"/>
      <c r="AK14" s="536"/>
      <c r="AL14" s="537"/>
      <c r="AM14" s="537"/>
      <c r="AN14" s="536"/>
      <c r="AO14" s="391" t="str">
        <f t="shared" si="1"/>
        <v/>
      </c>
      <c r="AP14" s="2">
        <f t="shared" si="5"/>
        <v>0</v>
      </c>
      <c r="AQ14" s="231"/>
      <c r="AR14" s="224"/>
      <c r="AS14" s="611"/>
      <c r="AT14" s="608"/>
      <c r="AV14" s="575" t="s">
        <v>25</v>
      </c>
      <c r="AW14" s="576" t="s">
        <v>245</v>
      </c>
      <c r="AX14" s="577">
        <v>20</v>
      </c>
    </row>
    <row r="15" spans="1:50" ht="17.100000000000001" customHeight="1" x14ac:dyDescent="0.2">
      <c r="A15" s="198"/>
      <c r="B15" s="527" t="str">
        <f>IF(ENTRADA!AE8="","",ENTRADA!AE8)</f>
        <v/>
      </c>
      <c r="C15" s="937" t="str">
        <f>IF(ENTRADA!AF8="","",ENTRADA!AF8)</f>
        <v/>
      </c>
      <c r="D15" s="937"/>
      <c r="E15" s="937"/>
      <c r="F15" s="937"/>
      <c r="G15" s="937"/>
      <c r="H15" s="937"/>
      <c r="I15" s="529"/>
      <c r="J15" s="529"/>
      <c r="K15" s="529"/>
      <c r="L15" s="529"/>
      <c r="M15" s="529"/>
      <c r="N15" s="529"/>
      <c r="O15" s="529"/>
      <c r="P15" s="529"/>
      <c r="Q15" s="390" t="str">
        <f t="shared" si="2"/>
        <v/>
      </c>
      <c r="R15" s="612">
        <f t="shared" si="3"/>
        <v>0</v>
      </c>
      <c r="S15" s="80"/>
      <c r="T15" s="603"/>
      <c r="U15" s="604"/>
      <c r="V15" s="529"/>
      <c r="W15" s="529"/>
      <c r="X15" s="529"/>
      <c r="Y15" s="529"/>
      <c r="Z15" s="529"/>
      <c r="AA15" s="529"/>
      <c r="AB15" s="529"/>
      <c r="AC15" s="390" t="str">
        <f t="shared" si="0"/>
        <v/>
      </c>
      <c r="AD15" s="602">
        <f t="shared" si="4"/>
        <v>0</v>
      </c>
      <c r="AE15" s="278"/>
      <c r="AF15" s="605"/>
      <c r="AG15" s="604"/>
      <c r="AH15" s="529"/>
      <c r="AI15" s="529"/>
      <c r="AJ15" s="529"/>
      <c r="AK15" s="529"/>
      <c r="AL15" s="529"/>
      <c r="AM15" s="529"/>
      <c r="AN15" s="529"/>
      <c r="AO15" s="390" t="str">
        <f t="shared" si="1"/>
        <v/>
      </c>
      <c r="AP15" s="2">
        <f t="shared" si="5"/>
        <v>0</v>
      </c>
      <c r="AQ15" s="230"/>
      <c r="AR15" s="224"/>
      <c r="AS15" s="1162" t="s">
        <v>118</v>
      </c>
      <c r="AT15" s="1163"/>
      <c r="AV15" s="575" t="s">
        <v>23</v>
      </c>
      <c r="AW15" s="576" t="s">
        <v>246</v>
      </c>
      <c r="AX15" s="577">
        <v>20</v>
      </c>
    </row>
    <row r="16" spans="1:50" ht="17.100000000000001" customHeight="1" x14ac:dyDescent="0.2">
      <c r="A16" s="198"/>
      <c r="B16" s="533" t="str">
        <f>IF(ENTRADA!AE9="","",ENTRADA!AE9)</f>
        <v/>
      </c>
      <c r="C16" s="938" t="str">
        <f>IF(ENTRADA!AF9="","",ENTRADA!AF9)</f>
        <v/>
      </c>
      <c r="D16" s="938"/>
      <c r="E16" s="938"/>
      <c r="F16" s="938"/>
      <c r="G16" s="938"/>
      <c r="H16" s="938"/>
      <c r="I16" s="537"/>
      <c r="J16" s="536"/>
      <c r="K16" s="536"/>
      <c r="L16" s="536"/>
      <c r="M16" s="536"/>
      <c r="N16" s="537"/>
      <c r="O16" s="537"/>
      <c r="P16" s="536"/>
      <c r="Q16" s="391" t="str">
        <f t="shared" si="2"/>
        <v/>
      </c>
      <c r="R16" s="610">
        <f t="shared" si="3"/>
        <v>0</v>
      </c>
      <c r="S16" s="591"/>
      <c r="T16" s="591"/>
      <c r="U16" s="606"/>
      <c r="V16" s="536"/>
      <c r="W16" s="536"/>
      <c r="X16" s="536"/>
      <c r="Y16" s="536"/>
      <c r="Z16" s="537"/>
      <c r="AA16" s="537"/>
      <c r="AB16" s="536"/>
      <c r="AC16" s="391" t="str">
        <f t="shared" si="0"/>
        <v/>
      </c>
      <c r="AD16" s="591">
        <f t="shared" si="4"/>
        <v>0</v>
      </c>
      <c r="AE16" s="610"/>
      <c r="AF16" s="610"/>
      <c r="AG16" s="606"/>
      <c r="AH16" s="536"/>
      <c r="AI16" s="536"/>
      <c r="AJ16" s="536"/>
      <c r="AK16" s="536"/>
      <c r="AL16" s="537"/>
      <c r="AM16" s="537"/>
      <c r="AN16" s="536"/>
      <c r="AO16" s="391" t="str">
        <f t="shared" si="1"/>
        <v/>
      </c>
      <c r="AP16" s="2">
        <f t="shared" si="5"/>
        <v>0</v>
      </c>
      <c r="AQ16" s="231"/>
      <c r="AR16" s="224"/>
      <c r="AS16" s="607" t="s">
        <v>75</v>
      </c>
      <c r="AT16" s="1159" t="s">
        <v>190</v>
      </c>
      <c r="AV16" s="575" t="s">
        <v>21</v>
      </c>
      <c r="AW16" s="576" t="s">
        <v>49</v>
      </c>
      <c r="AX16" s="577">
        <v>20</v>
      </c>
    </row>
    <row r="17" spans="1:50" ht="17.100000000000001" customHeight="1" x14ac:dyDescent="0.25">
      <c r="A17" s="198"/>
      <c r="B17" s="527" t="str">
        <f>IF(ENTRADA!AE10="","",ENTRADA!AE10)</f>
        <v/>
      </c>
      <c r="C17" s="937" t="str">
        <f>IF(ENTRADA!AF10="","",ENTRADA!AF10)</f>
        <v/>
      </c>
      <c r="D17" s="937"/>
      <c r="E17" s="937"/>
      <c r="F17" s="937"/>
      <c r="G17" s="937"/>
      <c r="H17" s="937"/>
      <c r="I17" s="529"/>
      <c r="J17" s="529"/>
      <c r="K17" s="529"/>
      <c r="L17" s="529"/>
      <c r="M17" s="529"/>
      <c r="N17" s="529"/>
      <c r="O17" s="529"/>
      <c r="P17" s="529"/>
      <c r="Q17" s="390" t="str">
        <f t="shared" si="2"/>
        <v/>
      </c>
      <c r="R17" s="612">
        <f t="shared" si="3"/>
        <v>0</v>
      </c>
      <c r="S17" s="80"/>
      <c r="T17" s="603"/>
      <c r="U17" s="604"/>
      <c r="V17" s="529"/>
      <c r="W17" s="529"/>
      <c r="X17" s="529"/>
      <c r="Y17" s="529"/>
      <c r="Z17" s="529"/>
      <c r="AA17" s="529"/>
      <c r="AB17" s="529"/>
      <c r="AC17" s="390" t="str">
        <f t="shared" si="0"/>
        <v/>
      </c>
      <c r="AD17" s="602">
        <f t="shared" si="4"/>
        <v>0</v>
      </c>
      <c r="AE17" s="278"/>
      <c r="AF17" s="605"/>
      <c r="AG17" s="604"/>
      <c r="AH17" s="529"/>
      <c r="AI17" s="529"/>
      <c r="AJ17" s="529"/>
      <c r="AK17" s="529"/>
      <c r="AL17" s="529"/>
      <c r="AM17" s="529"/>
      <c r="AN17" s="529"/>
      <c r="AO17" s="390" t="str">
        <f t="shared" si="1"/>
        <v/>
      </c>
      <c r="AP17" s="2">
        <f t="shared" si="5"/>
        <v>0</v>
      </c>
      <c r="AQ17" s="230"/>
      <c r="AR17" s="224"/>
      <c r="AS17" s="613"/>
      <c r="AT17" s="1159"/>
      <c r="AV17" s="578" t="s">
        <v>19</v>
      </c>
      <c r="AW17" s="576" t="s">
        <v>247</v>
      </c>
      <c r="AX17" s="577">
        <v>20</v>
      </c>
    </row>
    <row r="18" spans="1:50" ht="17.100000000000001" customHeight="1" x14ac:dyDescent="0.25">
      <c r="A18" s="198"/>
      <c r="B18" s="533" t="str">
        <f>IF(ENTRADA!AE11="","",ENTRADA!AE11)</f>
        <v/>
      </c>
      <c r="C18" s="938" t="str">
        <f>IF(ENTRADA!AF11="","",ENTRADA!AF11)</f>
        <v/>
      </c>
      <c r="D18" s="938"/>
      <c r="E18" s="938"/>
      <c r="F18" s="938"/>
      <c r="G18" s="938"/>
      <c r="H18" s="938"/>
      <c r="I18" s="537"/>
      <c r="J18" s="536"/>
      <c r="K18" s="536"/>
      <c r="L18" s="536"/>
      <c r="M18" s="536"/>
      <c r="N18" s="537"/>
      <c r="O18" s="537"/>
      <c r="P18" s="536"/>
      <c r="Q18" s="391" t="str">
        <f t="shared" si="2"/>
        <v/>
      </c>
      <c r="R18" s="610">
        <f t="shared" si="3"/>
        <v>0</v>
      </c>
      <c r="S18" s="591"/>
      <c r="T18" s="591"/>
      <c r="U18" s="606"/>
      <c r="V18" s="536"/>
      <c r="W18" s="536"/>
      <c r="X18" s="536"/>
      <c r="Y18" s="536"/>
      <c r="Z18" s="537"/>
      <c r="AA18" s="537"/>
      <c r="AB18" s="536"/>
      <c r="AC18" s="391" t="str">
        <f t="shared" si="0"/>
        <v/>
      </c>
      <c r="AD18" s="591">
        <f t="shared" si="4"/>
        <v>0</v>
      </c>
      <c r="AE18" s="610"/>
      <c r="AF18" s="610"/>
      <c r="AG18" s="606"/>
      <c r="AH18" s="536"/>
      <c r="AI18" s="536"/>
      <c r="AJ18" s="536"/>
      <c r="AK18" s="536"/>
      <c r="AL18" s="537"/>
      <c r="AM18" s="537"/>
      <c r="AN18" s="536"/>
      <c r="AO18" s="391" t="str">
        <f t="shared" si="1"/>
        <v/>
      </c>
      <c r="AP18" s="2">
        <f t="shared" si="5"/>
        <v>0</v>
      </c>
      <c r="AQ18" s="231"/>
      <c r="AR18" s="224"/>
      <c r="AS18" s="607" t="s">
        <v>74</v>
      </c>
      <c r="AT18" s="1159" t="s">
        <v>191</v>
      </c>
      <c r="AV18" s="578" t="s">
        <v>18</v>
      </c>
      <c r="AW18" s="576" t="s">
        <v>248</v>
      </c>
      <c r="AX18" s="577">
        <v>20</v>
      </c>
    </row>
    <row r="19" spans="1:50" ht="17.100000000000001" customHeight="1" x14ac:dyDescent="0.25">
      <c r="A19" s="198"/>
      <c r="B19" s="527" t="str">
        <f>IF(ENTRADA!AE12="","",ENTRADA!AE12)</f>
        <v/>
      </c>
      <c r="C19" s="937" t="str">
        <f>IF(ENTRADA!AF12="","",ENTRADA!AF12)</f>
        <v/>
      </c>
      <c r="D19" s="937"/>
      <c r="E19" s="937"/>
      <c r="F19" s="937"/>
      <c r="G19" s="937"/>
      <c r="H19" s="937"/>
      <c r="I19" s="529"/>
      <c r="J19" s="529"/>
      <c r="K19" s="529"/>
      <c r="L19" s="529"/>
      <c r="M19" s="529"/>
      <c r="N19" s="529"/>
      <c r="O19" s="529"/>
      <c r="P19" s="529"/>
      <c r="Q19" s="390" t="str">
        <f t="shared" si="2"/>
        <v/>
      </c>
      <c r="R19" s="612">
        <f t="shared" si="3"/>
        <v>0</v>
      </c>
      <c r="S19" s="80"/>
      <c r="T19" s="603"/>
      <c r="U19" s="604"/>
      <c r="V19" s="529"/>
      <c r="W19" s="529"/>
      <c r="X19" s="529"/>
      <c r="Y19" s="529"/>
      <c r="Z19" s="529"/>
      <c r="AA19" s="529"/>
      <c r="AB19" s="529"/>
      <c r="AC19" s="390" t="str">
        <f t="shared" si="0"/>
        <v/>
      </c>
      <c r="AD19" s="602">
        <f t="shared" si="4"/>
        <v>0</v>
      </c>
      <c r="AE19" s="278"/>
      <c r="AF19" s="605"/>
      <c r="AG19" s="604"/>
      <c r="AH19" s="529"/>
      <c r="AI19" s="529"/>
      <c r="AJ19" s="529"/>
      <c r="AK19" s="529"/>
      <c r="AL19" s="529"/>
      <c r="AM19" s="529"/>
      <c r="AN19" s="529"/>
      <c r="AO19" s="390" t="str">
        <f t="shared" si="1"/>
        <v/>
      </c>
      <c r="AP19" s="2">
        <f t="shared" si="5"/>
        <v>0</v>
      </c>
      <c r="AQ19" s="230"/>
      <c r="AR19" s="224"/>
      <c r="AS19" s="614"/>
      <c r="AT19" s="1159"/>
      <c r="AV19" s="578"/>
      <c r="AW19" s="576"/>
      <c r="AX19" s="577"/>
    </row>
    <row r="20" spans="1:50" ht="17.100000000000001" customHeight="1" x14ac:dyDescent="0.2">
      <c r="A20" s="198"/>
      <c r="B20" s="533" t="str">
        <f>IF(ENTRADA!AE13="","",ENTRADA!AE13)</f>
        <v/>
      </c>
      <c r="C20" s="938" t="str">
        <f>IF(ENTRADA!AF13="","",ENTRADA!AF13)</f>
        <v/>
      </c>
      <c r="D20" s="938"/>
      <c r="E20" s="938"/>
      <c r="F20" s="938"/>
      <c r="G20" s="938"/>
      <c r="H20" s="938"/>
      <c r="I20" s="536"/>
      <c r="J20" s="536"/>
      <c r="K20" s="536"/>
      <c r="L20" s="536"/>
      <c r="M20" s="536"/>
      <c r="N20" s="537"/>
      <c r="O20" s="536"/>
      <c r="P20" s="536"/>
      <c r="Q20" s="391" t="str">
        <f t="shared" si="2"/>
        <v/>
      </c>
      <c r="R20" s="591">
        <f t="shared" si="3"/>
        <v>0</v>
      </c>
      <c r="S20" s="591"/>
      <c r="T20" s="591"/>
      <c r="U20" s="615"/>
      <c r="V20" s="536"/>
      <c r="W20" s="536"/>
      <c r="X20" s="536"/>
      <c r="Y20" s="536"/>
      <c r="Z20" s="537"/>
      <c r="AA20" s="536"/>
      <c r="AB20" s="536"/>
      <c r="AC20" s="391" t="str">
        <f t="shared" si="0"/>
        <v/>
      </c>
      <c r="AD20" s="591">
        <f t="shared" si="4"/>
        <v>0</v>
      </c>
      <c r="AE20" s="610"/>
      <c r="AF20" s="610"/>
      <c r="AG20" s="615"/>
      <c r="AH20" s="536"/>
      <c r="AI20" s="536"/>
      <c r="AJ20" s="536"/>
      <c r="AK20" s="536"/>
      <c r="AL20" s="537"/>
      <c r="AM20" s="536"/>
      <c r="AN20" s="536"/>
      <c r="AO20" s="391" t="str">
        <f t="shared" si="1"/>
        <v/>
      </c>
      <c r="AP20" s="2">
        <f t="shared" si="5"/>
        <v>0</v>
      </c>
      <c r="AQ20" s="231"/>
      <c r="AR20" s="224"/>
      <c r="AS20" s="616" t="s">
        <v>73</v>
      </c>
      <c r="AT20" s="617" t="s">
        <v>192</v>
      </c>
      <c r="AV20" s="1078"/>
      <c r="AW20" s="1079"/>
      <c r="AX20" s="577"/>
    </row>
    <row r="21" spans="1:50" ht="17.100000000000001" customHeight="1" x14ac:dyDescent="0.25">
      <c r="A21" s="198"/>
      <c r="B21" s="527" t="str">
        <f>IF(ENTRADA!AE14="","",ENTRADA!AE14)</f>
        <v/>
      </c>
      <c r="C21" s="937" t="str">
        <f>IF(ENTRADA!AF14="","",ENTRADA!AF14)</f>
        <v/>
      </c>
      <c r="D21" s="937"/>
      <c r="E21" s="937"/>
      <c r="F21" s="937"/>
      <c r="G21" s="937"/>
      <c r="H21" s="937"/>
      <c r="I21" s="529"/>
      <c r="J21" s="529"/>
      <c r="K21" s="529"/>
      <c r="L21" s="529"/>
      <c r="M21" s="529"/>
      <c r="N21" s="529"/>
      <c r="O21" s="529"/>
      <c r="P21" s="529"/>
      <c r="Q21" s="390" t="str">
        <f t="shared" si="2"/>
        <v/>
      </c>
      <c r="R21" s="602">
        <f t="shared" si="3"/>
        <v>0</v>
      </c>
      <c r="S21" s="80"/>
      <c r="T21" s="603"/>
      <c r="U21" s="604"/>
      <c r="V21" s="529"/>
      <c r="W21" s="529"/>
      <c r="X21" s="529"/>
      <c r="Y21" s="529"/>
      <c r="Z21" s="529"/>
      <c r="AA21" s="529"/>
      <c r="AB21" s="529"/>
      <c r="AC21" s="390" t="str">
        <f t="shared" si="0"/>
        <v/>
      </c>
      <c r="AD21" s="602">
        <f t="shared" si="4"/>
        <v>0</v>
      </c>
      <c r="AE21" s="278"/>
      <c r="AF21" s="605"/>
      <c r="AG21" s="604"/>
      <c r="AH21" s="529"/>
      <c r="AI21" s="529"/>
      <c r="AJ21" s="529"/>
      <c r="AK21" s="529"/>
      <c r="AL21" s="529"/>
      <c r="AM21" s="529"/>
      <c r="AN21" s="529"/>
      <c r="AO21" s="390" t="str">
        <f t="shared" si="1"/>
        <v/>
      </c>
      <c r="AP21" s="2">
        <f t="shared" si="5"/>
        <v>0</v>
      </c>
      <c r="AQ21" s="230"/>
      <c r="AR21" s="224"/>
      <c r="AS21" s="618"/>
      <c r="AT21" s="321"/>
      <c r="AV21" s="234"/>
      <c r="AW21" s="235" t="s">
        <v>107</v>
      </c>
      <c r="AX21" s="236">
        <v>100</v>
      </c>
    </row>
    <row r="22" spans="1:50" ht="17.100000000000001" customHeight="1" x14ac:dyDescent="0.2">
      <c r="A22" s="198"/>
      <c r="B22" s="533" t="str">
        <f>IF(ENTRADA!AE15="","",ENTRADA!AE15)</f>
        <v/>
      </c>
      <c r="C22" s="938" t="str">
        <f>IF(ENTRADA!AF15="","",ENTRADA!AF15)</f>
        <v/>
      </c>
      <c r="D22" s="938"/>
      <c r="E22" s="938"/>
      <c r="F22" s="938"/>
      <c r="G22" s="938"/>
      <c r="H22" s="938"/>
      <c r="I22" s="536"/>
      <c r="J22" s="536"/>
      <c r="K22" s="536"/>
      <c r="L22" s="536"/>
      <c r="M22" s="536"/>
      <c r="N22" s="537"/>
      <c r="O22" s="536"/>
      <c r="P22" s="536"/>
      <c r="Q22" s="391" t="str">
        <f t="shared" si="2"/>
        <v/>
      </c>
      <c r="R22" s="591">
        <f t="shared" si="3"/>
        <v>0</v>
      </c>
      <c r="S22" s="591"/>
      <c r="T22" s="591"/>
      <c r="U22" s="615"/>
      <c r="V22" s="536"/>
      <c r="W22" s="536"/>
      <c r="X22" s="536"/>
      <c r="Y22" s="536"/>
      <c r="Z22" s="537"/>
      <c r="AA22" s="536"/>
      <c r="AB22" s="536"/>
      <c r="AC22" s="391" t="str">
        <f t="shared" si="0"/>
        <v/>
      </c>
      <c r="AD22" s="591">
        <f t="shared" si="4"/>
        <v>0</v>
      </c>
      <c r="AE22" s="610"/>
      <c r="AF22" s="610"/>
      <c r="AG22" s="615"/>
      <c r="AH22" s="536"/>
      <c r="AI22" s="536"/>
      <c r="AJ22" s="536"/>
      <c r="AK22" s="536"/>
      <c r="AL22" s="537"/>
      <c r="AM22" s="536"/>
      <c r="AN22" s="536"/>
      <c r="AO22" s="391" t="str">
        <f t="shared" si="1"/>
        <v/>
      </c>
      <c r="AP22" s="2">
        <f t="shared" si="5"/>
        <v>0</v>
      </c>
      <c r="AQ22" s="231"/>
      <c r="AR22" s="224"/>
      <c r="AS22" s="619"/>
      <c r="AT22" s="620"/>
      <c r="AV22" s="321"/>
      <c r="AW22" s="321"/>
      <c r="AX22" s="321"/>
    </row>
    <row r="23" spans="1:50" ht="17.100000000000001" customHeight="1" x14ac:dyDescent="0.2">
      <c r="A23" s="198"/>
      <c r="B23" s="527" t="str">
        <f>IF(ENTRADA!AE16="","",ENTRADA!AE16)</f>
        <v/>
      </c>
      <c r="C23" s="937" t="str">
        <f>IF(ENTRADA!AF16="","",ENTRADA!AF16)</f>
        <v/>
      </c>
      <c r="D23" s="937"/>
      <c r="E23" s="937"/>
      <c r="F23" s="937"/>
      <c r="G23" s="937"/>
      <c r="H23" s="937"/>
      <c r="I23" s="529"/>
      <c r="J23" s="529"/>
      <c r="K23" s="529"/>
      <c r="L23" s="529"/>
      <c r="M23" s="529"/>
      <c r="N23" s="529"/>
      <c r="O23" s="529"/>
      <c r="P23" s="529"/>
      <c r="Q23" s="390" t="str">
        <f t="shared" si="2"/>
        <v/>
      </c>
      <c r="R23" s="602">
        <f t="shared" si="3"/>
        <v>0</v>
      </c>
      <c r="S23" s="80"/>
      <c r="T23" s="603"/>
      <c r="U23" s="604"/>
      <c r="V23" s="529"/>
      <c r="W23" s="529"/>
      <c r="X23" s="529"/>
      <c r="Y23" s="529"/>
      <c r="Z23" s="529"/>
      <c r="AA23" s="529"/>
      <c r="AB23" s="529"/>
      <c r="AC23" s="390" t="str">
        <f t="shared" si="0"/>
        <v/>
      </c>
      <c r="AD23" s="602">
        <f t="shared" si="4"/>
        <v>0</v>
      </c>
      <c r="AE23" s="278"/>
      <c r="AF23" s="605"/>
      <c r="AG23" s="604"/>
      <c r="AH23" s="529"/>
      <c r="AI23" s="529"/>
      <c r="AJ23" s="529"/>
      <c r="AK23" s="529"/>
      <c r="AL23" s="529"/>
      <c r="AM23" s="529"/>
      <c r="AN23" s="529"/>
      <c r="AO23" s="390" t="str">
        <f t="shared" si="1"/>
        <v/>
      </c>
      <c r="AP23" s="2">
        <f t="shared" si="5"/>
        <v>0</v>
      </c>
      <c r="AQ23" s="230"/>
      <c r="AR23" s="224"/>
      <c r="AS23" s="1164" t="s">
        <v>267</v>
      </c>
      <c r="AT23" s="1165"/>
      <c r="AU23" s="621"/>
      <c r="AV23" s="1153" t="s">
        <v>251</v>
      </c>
      <c r="AW23" s="1154"/>
      <c r="AX23" s="1155"/>
    </row>
    <row r="24" spans="1:50" ht="17.100000000000001" customHeight="1" x14ac:dyDescent="0.2">
      <c r="A24" s="198"/>
      <c r="B24" s="533" t="str">
        <f>IF(ENTRADA!AE17="","",ENTRADA!AE17)</f>
        <v/>
      </c>
      <c r="C24" s="938" t="str">
        <f>IF(ENTRADA!AF17="","",ENTRADA!AF17)</f>
        <v/>
      </c>
      <c r="D24" s="938"/>
      <c r="E24" s="938"/>
      <c r="F24" s="938"/>
      <c r="G24" s="938"/>
      <c r="H24" s="938"/>
      <c r="I24" s="536"/>
      <c r="J24" s="536"/>
      <c r="K24" s="536"/>
      <c r="L24" s="536"/>
      <c r="M24" s="536"/>
      <c r="N24" s="537"/>
      <c r="O24" s="536"/>
      <c r="P24" s="536"/>
      <c r="Q24" s="391" t="str">
        <f t="shared" si="2"/>
        <v/>
      </c>
      <c r="R24" s="591">
        <f t="shared" si="3"/>
        <v>0</v>
      </c>
      <c r="S24" s="591"/>
      <c r="T24" s="591"/>
      <c r="U24" s="615"/>
      <c r="V24" s="536"/>
      <c r="W24" s="536"/>
      <c r="X24" s="536"/>
      <c r="Y24" s="536"/>
      <c r="Z24" s="537"/>
      <c r="AA24" s="536"/>
      <c r="AB24" s="536"/>
      <c r="AC24" s="391" t="str">
        <f t="shared" si="0"/>
        <v/>
      </c>
      <c r="AD24" s="591">
        <f t="shared" si="4"/>
        <v>0</v>
      </c>
      <c r="AE24" s="610"/>
      <c r="AF24" s="610"/>
      <c r="AG24" s="615"/>
      <c r="AH24" s="536"/>
      <c r="AI24" s="536"/>
      <c r="AJ24" s="536"/>
      <c r="AK24" s="536"/>
      <c r="AL24" s="537"/>
      <c r="AM24" s="536"/>
      <c r="AN24" s="536"/>
      <c r="AO24" s="391" t="str">
        <f t="shared" si="1"/>
        <v/>
      </c>
      <c r="AP24" s="2">
        <f t="shared" si="5"/>
        <v>0</v>
      </c>
      <c r="AQ24" s="231"/>
      <c r="AR24" s="224"/>
      <c r="AS24" s="1166" t="s">
        <v>268</v>
      </c>
      <c r="AT24" s="1167"/>
      <c r="AU24" s="622"/>
      <c r="AV24" s="1156"/>
      <c r="AW24" s="1157"/>
      <c r="AX24" s="1158"/>
    </row>
    <row r="25" spans="1:50" ht="17.100000000000001" customHeight="1" x14ac:dyDescent="0.2">
      <c r="A25" s="198"/>
      <c r="B25" s="527" t="str">
        <f>IF(ENTRADA!AE18="","",ENTRADA!AE18)</f>
        <v/>
      </c>
      <c r="C25" s="937" t="str">
        <f>IF(ENTRADA!AF18="","",ENTRADA!AF18)</f>
        <v/>
      </c>
      <c r="D25" s="937"/>
      <c r="E25" s="937"/>
      <c r="F25" s="937"/>
      <c r="G25" s="937"/>
      <c r="H25" s="937"/>
      <c r="I25" s="529"/>
      <c r="J25" s="529"/>
      <c r="K25" s="529"/>
      <c r="L25" s="529"/>
      <c r="M25" s="529"/>
      <c r="N25" s="529"/>
      <c r="O25" s="529"/>
      <c r="P25" s="529"/>
      <c r="Q25" s="390" t="str">
        <f t="shared" si="2"/>
        <v/>
      </c>
      <c r="R25" s="602">
        <f t="shared" si="3"/>
        <v>0</v>
      </c>
      <c r="S25" s="80"/>
      <c r="T25" s="603"/>
      <c r="U25" s="604"/>
      <c r="V25" s="529"/>
      <c r="W25" s="529"/>
      <c r="X25" s="529"/>
      <c r="Y25" s="529"/>
      <c r="Z25" s="529"/>
      <c r="AA25" s="529"/>
      <c r="AB25" s="529"/>
      <c r="AC25" s="390" t="str">
        <f t="shared" si="0"/>
        <v/>
      </c>
      <c r="AD25" s="602">
        <f t="shared" si="4"/>
        <v>0</v>
      </c>
      <c r="AE25" s="278"/>
      <c r="AF25" s="605"/>
      <c r="AG25" s="604"/>
      <c r="AH25" s="529"/>
      <c r="AI25" s="529"/>
      <c r="AJ25" s="529"/>
      <c r="AK25" s="529"/>
      <c r="AL25" s="529"/>
      <c r="AM25" s="529"/>
      <c r="AN25" s="529"/>
      <c r="AO25" s="390" t="str">
        <f t="shared" si="1"/>
        <v/>
      </c>
      <c r="AP25" s="2">
        <f t="shared" si="5"/>
        <v>0</v>
      </c>
      <c r="AQ25" s="230"/>
      <c r="AR25" s="224"/>
      <c r="AS25" s="1177"/>
      <c r="AT25" s="1178"/>
      <c r="AV25" s="1092" t="s">
        <v>252</v>
      </c>
      <c r="AW25" s="1093"/>
      <c r="AX25" s="1094"/>
    </row>
    <row r="26" spans="1:50" ht="17.100000000000001" customHeight="1" x14ac:dyDescent="0.2">
      <c r="A26" s="198"/>
      <c r="B26" s="533" t="str">
        <f>IF(ENTRADA!AE19="","",ENTRADA!AE19)</f>
        <v/>
      </c>
      <c r="C26" s="938" t="str">
        <f>IF(ENTRADA!AF19="","",ENTRADA!AF19)</f>
        <v/>
      </c>
      <c r="D26" s="938"/>
      <c r="E26" s="938"/>
      <c r="F26" s="938"/>
      <c r="G26" s="938"/>
      <c r="H26" s="938"/>
      <c r="I26" s="536"/>
      <c r="J26" s="536"/>
      <c r="K26" s="536"/>
      <c r="L26" s="536"/>
      <c r="M26" s="536"/>
      <c r="N26" s="537"/>
      <c r="O26" s="536"/>
      <c r="P26" s="536"/>
      <c r="Q26" s="391" t="str">
        <f t="shared" si="2"/>
        <v/>
      </c>
      <c r="R26" s="591">
        <f t="shared" si="3"/>
        <v>0</v>
      </c>
      <c r="S26" s="591"/>
      <c r="T26" s="591"/>
      <c r="U26" s="615"/>
      <c r="V26" s="536"/>
      <c r="W26" s="536"/>
      <c r="X26" s="536"/>
      <c r="Y26" s="536"/>
      <c r="Z26" s="537"/>
      <c r="AA26" s="536"/>
      <c r="AB26" s="536"/>
      <c r="AC26" s="391" t="str">
        <f t="shared" si="0"/>
        <v/>
      </c>
      <c r="AD26" s="591">
        <f t="shared" si="4"/>
        <v>0</v>
      </c>
      <c r="AE26" s="610"/>
      <c r="AF26" s="610"/>
      <c r="AG26" s="615"/>
      <c r="AH26" s="536"/>
      <c r="AI26" s="536"/>
      <c r="AJ26" s="536"/>
      <c r="AK26" s="536"/>
      <c r="AL26" s="537"/>
      <c r="AM26" s="536"/>
      <c r="AN26" s="536"/>
      <c r="AO26" s="391" t="str">
        <f t="shared" si="1"/>
        <v/>
      </c>
      <c r="AP26" s="2">
        <f t="shared" si="5"/>
        <v>0</v>
      </c>
      <c r="AQ26" s="231"/>
      <c r="AR26" s="224"/>
      <c r="AS26" s="1166" t="s">
        <v>269</v>
      </c>
      <c r="AT26" s="1167"/>
      <c r="AV26" s="1095"/>
      <c r="AW26" s="1096"/>
      <c r="AX26" s="1097"/>
    </row>
    <row r="27" spans="1:50" ht="17.100000000000001" customHeight="1" x14ac:dyDescent="0.2">
      <c r="A27" s="198"/>
      <c r="B27" s="527" t="str">
        <f>IF(ENTRADA!AE20="","",ENTRADA!AE20)</f>
        <v/>
      </c>
      <c r="C27" s="937" t="str">
        <f>IF(ENTRADA!AF20="","",ENTRADA!AF20)</f>
        <v/>
      </c>
      <c r="D27" s="937"/>
      <c r="E27" s="937"/>
      <c r="F27" s="937"/>
      <c r="G27" s="937"/>
      <c r="H27" s="937"/>
      <c r="I27" s="529"/>
      <c r="J27" s="529"/>
      <c r="K27" s="529"/>
      <c r="L27" s="529"/>
      <c r="M27" s="529"/>
      <c r="N27" s="529"/>
      <c r="O27" s="529"/>
      <c r="P27" s="529"/>
      <c r="Q27" s="390" t="str">
        <f t="shared" si="2"/>
        <v/>
      </c>
      <c r="R27" s="602">
        <f t="shared" si="3"/>
        <v>0</v>
      </c>
      <c r="S27" s="80"/>
      <c r="T27" s="603"/>
      <c r="U27" s="604"/>
      <c r="V27" s="529"/>
      <c r="W27" s="529"/>
      <c r="X27" s="529"/>
      <c r="Y27" s="529"/>
      <c r="Z27" s="529"/>
      <c r="AA27" s="529"/>
      <c r="AB27" s="529"/>
      <c r="AC27" s="390" t="str">
        <f t="shared" si="0"/>
        <v/>
      </c>
      <c r="AD27" s="602">
        <f t="shared" si="4"/>
        <v>0</v>
      </c>
      <c r="AE27" s="278"/>
      <c r="AF27" s="605"/>
      <c r="AG27" s="604"/>
      <c r="AH27" s="529"/>
      <c r="AI27" s="529"/>
      <c r="AJ27" s="529"/>
      <c r="AK27" s="529"/>
      <c r="AL27" s="529"/>
      <c r="AM27" s="529"/>
      <c r="AN27" s="529"/>
      <c r="AO27" s="390" t="str">
        <f t="shared" si="1"/>
        <v/>
      </c>
      <c r="AP27" s="2">
        <f t="shared" si="5"/>
        <v>0</v>
      </c>
      <c r="AQ27" s="230"/>
      <c r="AR27" s="224"/>
      <c r="AS27" s="1177"/>
      <c r="AT27" s="1178"/>
      <c r="AV27" s="1095"/>
      <c r="AW27" s="1096"/>
      <c r="AX27" s="1097"/>
    </row>
    <row r="28" spans="1:50" ht="17.100000000000001" customHeight="1" x14ac:dyDescent="0.2">
      <c r="A28" s="198"/>
      <c r="B28" s="533" t="str">
        <f>IF(ENTRADA!AE21="","",ENTRADA!AE21)</f>
        <v/>
      </c>
      <c r="C28" s="938" t="str">
        <f>IF(ENTRADA!AF21="","",ENTRADA!AF21)</f>
        <v/>
      </c>
      <c r="D28" s="938"/>
      <c r="E28" s="938"/>
      <c r="F28" s="938"/>
      <c r="G28" s="938"/>
      <c r="H28" s="938"/>
      <c r="I28" s="536"/>
      <c r="J28" s="536"/>
      <c r="K28" s="536"/>
      <c r="L28" s="536"/>
      <c r="M28" s="536"/>
      <c r="N28" s="536"/>
      <c r="O28" s="536"/>
      <c r="P28" s="536"/>
      <c r="Q28" s="391" t="str">
        <f t="shared" si="2"/>
        <v/>
      </c>
      <c r="R28" s="591">
        <f t="shared" si="3"/>
        <v>0</v>
      </c>
      <c r="S28" s="591"/>
      <c r="T28" s="591"/>
      <c r="U28" s="615"/>
      <c r="V28" s="536"/>
      <c r="W28" s="536"/>
      <c r="X28" s="536"/>
      <c r="Y28" s="536"/>
      <c r="Z28" s="536"/>
      <c r="AA28" s="536"/>
      <c r="AB28" s="536"/>
      <c r="AC28" s="391" t="str">
        <f t="shared" si="0"/>
        <v/>
      </c>
      <c r="AD28" s="591">
        <f t="shared" si="4"/>
        <v>0</v>
      </c>
      <c r="AE28" s="610"/>
      <c r="AF28" s="610"/>
      <c r="AG28" s="615"/>
      <c r="AH28" s="536"/>
      <c r="AI28" s="536"/>
      <c r="AJ28" s="536"/>
      <c r="AK28" s="536"/>
      <c r="AL28" s="536"/>
      <c r="AM28" s="536"/>
      <c r="AN28" s="536"/>
      <c r="AO28" s="391" t="str">
        <f t="shared" si="1"/>
        <v/>
      </c>
      <c r="AP28" s="2">
        <f t="shared" si="5"/>
        <v>0</v>
      </c>
      <c r="AQ28" s="231"/>
      <c r="AR28" s="224"/>
      <c r="AS28" s="1166" t="s">
        <v>270</v>
      </c>
      <c r="AT28" s="1167"/>
      <c r="AV28" s="1095"/>
      <c r="AW28" s="1096"/>
      <c r="AX28" s="1097"/>
    </row>
    <row r="29" spans="1:50" ht="17.100000000000001" customHeight="1" x14ac:dyDescent="0.2">
      <c r="A29" s="198"/>
      <c r="B29" s="527" t="str">
        <f>IF(ENTRADA!AE22="","",ENTRADA!AE22)</f>
        <v/>
      </c>
      <c r="C29" s="937" t="str">
        <f>IF(ENTRADA!AF22="","",ENTRADA!AF22)</f>
        <v/>
      </c>
      <c r="D29" s="937"/>
      <c r="E29" s="937"/>
      <c r="F29" s="937"/>
      <c r="G29" s="937"/>
      <c r="H29" s="937"/>
      <c r="I29" s="529"/>
      <c r="J29" s="529"/>
      <c r="K29" s="529"/>
      <c r="L29" s="529"/>
      <c r="M29" s="529"/>
      <c r="N29" s="529"/>
      <c r="O29" s="529"/>
      <c r="P29" s="529"/>
      <c r="Q29" s="390" t="str">
        <f t="shared" si="2"/>
        <v/>
      </c>
      <c r="R29" s="602">
        <f t="shared" si="3"/>
        <v>0</v>
      </c>
      <c r="S29" s="80"/>
      <c r="T29" s="603"/>
      <c r="U29" s="604"/>
      <c r="V29" s="529"/>
      <c r="W29" s="529"/>
      <c r="X29" s="529"/>
      <c r="Y29" s="529"/>
      <c r="Z29" s="529"/>
      <c r="AA29" s="529"/>
      <c r="AB29" s="529"/>
      <c r="AC29" s="390" t="str">
        <f t="shared" si="0"/>
        <v/>
      </c>
      <c r="AD29" s="602">
        <f t="shared" si="4"/>
        <v>0</v>
      </c>
      <c r="AE29" s="278"/>
      <c r="AF29" s="605"/>
      <c r="AG29" s="604"/>
      <c r="AH29" s="529"/>
      <c r="AI29" s="529"/>
      <c r="AJ29" s="529"/>
      <c r="AK29" s="529"/>
      <c r="AL29" s="529"/>
      <c r="AM29" s="529"/>
      <c r="AN29" s="529"/>
      <c r="AO29" s="390" t="str">
        <f t="shared" si="1"/>
        <v/>
      </c>
      <c r="AP29" s="2">
        <f t="shared" si="5"/>
        <v>0</v>
      </c>
      <c r="AQ29" s="230"/>
      <c r="AR29" s="224"/>
      <c r="AS29" s="1166" t="s">
        <v>271</v>
      </c>
      <c r="AT29" s="1167"/>
      <c r="AV29" s="1095" t="s">
        <v>253</v>
      </c>
      <c r="AW29" s="1096"/>
      <c r="AX29" s="1097"/>
    </row>
    <row r="30" spans="1:50" ht="17.100000000000001" customHeight="1" x14ac:dyDescent="0.2">
      <c r="A30" s="198"/>
      <c r="B30" s="533" t="str">
        <f>IF(ENTRADA!AE23="","",ENTRADA!AE23)</f>
        <v/>
      </c>
      <c r="C30" s="938" t="str">
        <f>IF(ENTRADA!AF23="","",ENTRADA!AF23)</f>
        <v/>
      </c>
      <c r="D30" s="938"/>
      <c r="E30" s="938"/>
      <c r="F30" s="938"/>
      <c r="G30" s="938"/>
      <c r="H30" s="938"/>
      <c r="I30" s="536"/>
      <c r="J30" s="536"/>
      <c r="K30" s="536"/>
      <c r="L30" s="536"/>
      <c r="M30" s="536"/>
      <c r="N30" s="536"/>
      <c r="O30" s="536"/>
      <c r="P30" s="536"/>
      <c r="Q30" s="391" t="str">
        <f t="shared" si="2"/>
        <v/>
      </c>
      <c r="R30" s="591">
        <f t="shared" si="3"/>
        <v>0</v>
      </c>
      <c r="S30" s="591"/>
      <c r="T30" s="591"/>
      <c r="U30" s="615"/>
      <c r="V30" s="536"/>
      <c r="W30" s="536"/>
      <c r="X30" s="536"/>
      <c r="Y30" s="536"/>
      <c r="Z30" s="536"/>
      <c r="AA30" s="536"/>
      <c r="AB30" s="536"/>
      <c r="AC30" s="391" t="str">
        <f t="shared" si="0"/>
        <v/>
      </c>
      <c r="AD30" s="591">
        <f t="shared" si="4"/>
        <v>0</v>
      </c>
      <c r="AE30" s="610"/>
      <c r="AF30" s="610"/>
      <c r="AG30" s="615"/>
      <c r="AH30" s="536"/>
      <c r="AI30" s="536"/>
      <c r="AJ30" s="536"/>
      <c r="AK30" s="536"/>
      <c r="AL30" s="536"/>
      <c r="AM30" s="536"/>
      <c r="AN30" s="536"/>
      <c r="AO30" s="391" t="str">
        <f t="shared" si="1"/>
        <v/>
      </c>
      <c r="AP30" s="2">
        <f t="shared" si="5"/>
        <v>0</v>
      </c>
      <c r="AQ30" s="231"/>
      <c r="AR30" s="224"/>
      <c r="AS30" s="1177"/>
      <c r="AT30" s="1178"/>
      <c r="AV30" s="1095" t="s">
        <v>254</v>
      </c>
      <c r="AW30" s="1096"/>
      <c r="AX30" s="1097"/>
    </row>
    <row r="31" spans="1:50" ht="17.100000000000001" customHeight="1" x14ac:dyDescent="0.2">
      <c r="A31" s="198"/>
      <c r="B31" s="527" t="str">
        <f>IF(ENTRADA!AE24="","",ENTRADA!AE24)</f>
        <v/>
      </c>
      <c r="C31" s="937" t="str">
        <f>IF(ENTRADA!AF24="","",ENTRADA!AF24)</f>
        <v/>
      </c>
      <c r="D31" s="937"/>
      <c r="E31" s="937"/>
      <c r="F31" s="937"/>
      <c r="G31" s="937"/>
      <c r="H31" s="937"/>
      <c r="I31" s="529"/>
      <c r="J31" s="529"/>
      <c r="K31" s="529"/>
      <c r="L31" s="529"/>
      <c r="M31" s="529"/>
      <c r="N31" s="529"/>
      <c r="O31" s="529"/>
      <c r="P31" s="529"/>
      <c r="Q31" s="390" t="str">
        <f t="shared" si="2"/>
        <v/>
      </c>
      <c r="R31" s="602">
        <f t="shared" si="3"/>
        <v>0</v>
      </c>
      <c r="S31" s="80"/>
      <c r="T31" s="603"/>
      <c r="U31" s="604"/>
      <c r="V31" s="529"/>
      <c r="W31" s="529"/>
      <c r="X31" s="529"/>
      <c r="Y31" s="529"/>
      <c r="Z31" s="529"/>
      <c r="AA31" s="529"/>
      <c r="AB31" s="529"/>
      <c r="AC31" s="390" t="str">
        <f t="shared" si="0"/>
        <v/>
      </c>
      <c r="AD31" s="602">
        <f t="shared" si="4"/>
        <v>0</v>
      </c>
      <c r="AE31" s="278"/>
      <c r="AF31" s="605"/>
      <c r="AG31" s="604"/>
      <c r="AH31" s="529"/>
      <c r="AI31" s="529"/>
      <c r="AJ31" s="529"/>
      <c r="AK31" s="529"/>
      <c r="AL31" s="529"/>
      <c r="AM31" s="529"/>
      <c r="AN31" s="529"/>
      <c r="AO31" s="390" t="str">
        <f t="shared" si="1"/>
        <v/>
      </c>
      <c r="AP31" s="2">
        <f t="shared" si="5"/>
        <v>0</v>
      </c>
      <c r="AQ31" s="230"/>
      <c r="AR31" s="224"/>
      <c r="AS31" s="1189" t="s">
        <v>272</v>
      </c>
      <c r="AT31" s="1190"/>
      <c r="AV31" s="1095"/>
      <c r="AW31" s="1096"/>
      <c r="AX31" s="1097"/>
    </row>
    <row r="32" spans="1:50" ht="17.100000000000001" customHeight="1" x14ac:dyDescent="0.2">
      <c r="A32" s="198"/>
      <c r="B32" s="533" t="str">
        <f>IF(ENTRADA!AE25="","",ENTRADA!AE25)</f>
        <v/>
      </c>
      <c r="C32" s="938" t="str">
        <f>IF(ENTRADA!AF25="","",ENTRADA!AF25)</f>
        <v/>
      </c>
      <c r="D32" s="938"/>
      <c r="E32" s="938"/>
      <c r="F32" s="938"/>
      <c r="G32" s="938"/>
      <c r="H32" s="938"/>
      <c r="I32" s="536"/>
      <c r="J32" s="536"/>
      <c r="K32" s="536"/>
      <c r="L32" s="536"/>
      <c r="M32" s="536"/>
      <c r="N32" s="536"/>
      <c r="O32" s="536"/>
      <c r="P32" s="536"/>
      <c r="Q32" s="391" t="str">
        <f t="shared" si="2"/>
        <v/>
      </c>
      <c r="R32" s="591">
        <f t="shared" si="3"/>
        <v>0</v>
      </c>
      <c r="S32" s="591"/>
      <c r="T32" s="591"/>
      <c r="U32" s="615"/>
      <c r="V32" s="536"/>
      <c r="W32" s="536"/>
      <c r="X32" s="536"/>
      <c r="Y32" s="536"/>
      <c r="Z32" s="536"/>
      <c r="AA32" s="536"/>
      <c r="AB32" s="536"/>
      <c r="AC32" s="391" t="str">
        <f t="shared" si="0"/>
        <v/>
      </c>
      <c r="AD32" s="591">
        <f t="shared" si="4"/>
        <v>0</v>
      </c>
      <c r="AE32" s="591"/>
      <c r="AF32" s="591"/>
      <c r="AG32" s="615"/>
      <c r="AH32" s="536"/>
      <c r="AI32" s="536"/>
      <c r="AJ32" s="536"/>
      <c r="AK32" s="536"/>
      <c r="AL32" s="536"/>
      <c r="AM32" s="536"/>
      <c r="AN32" s="536"/>
      <c r="AO32" s="391" t="str">
        <f t="shared" si="1"/>
        <v/>
      </c>
      <c r="AP32" s="2">
        <f t="shared" si="5"/>
        <v>0</v>
      </c>
      <c r="AQ32" s="231"/>
      <c r="AR32" s="224"/>
      <c r="AS32" s="1179" t="s">
        <v>273</v>
      </c>
      <c r="AT32" s="1180"/>
      <c r="AV32" s="1058" t="s">
        <v>255</v>
      </c>
      <c r="AW32" s="1059"/>
      <c r="AX32" s="1060"/>
    </row>
    <row r="33" spans="1:50" ht="17.100000000000001" customHeight="1" x14ac:dyDescent="0.2">
      <c r="A33" s="198"/>
      <c r="B33" s="527" t="str">
        <f>IF(ENTRADA!AE26="","",ENTRADA!AE26)</f>
        <v/>
      </c>
      <c r="C33" s="937" t="str">
        <f>IF(ENTRADA!AF26="","",ENTRADA!AF26)</f>
        <v/>
      </c>
      <c r="D33" s="937"/>
      <c r="E33" s="937"/>
      <c r="F33" s="937"/>
      <c r="G33" s="937"/>
      <c r="H33" s="937"/>
      <c r="I33" s="529"/>
      <c r="J33" s="529"/>
      <c r="K33" s="529"/>
      <c r="L33" s="529"/>
      <c r="M33" s="529"/>
      <c r="N33" s="529"/>
      <c r="O33" s="529"/>
      <c r="P33" s="529"/>
      <c r="Q33" s="390" t="str">
        <f t="shared" si="2"/>
        <v/>
      </c>
      <c r="R33" s="602">
        <f t="shared" si="3"/>
        <v>0</v>
      </c>
      <c r="S33" s="80"/>
      <c r="T33" s="603"/>
      <c r="U33" s="604"/>
      <c r="V33" s="529"/>
      <c r="W33" s="529"/>
      <c r="X33" s="529"/>
      <c r="Y33" s="529"/>
      <c r="Z33" s="529"/>
      <c r="AA33" s="529"/>
      <c r="AB33" s="529"/>
      <c r="AC33" s="390" t="str">
        <f t="shared" si="0"/>
        <v/>
      </c>
      <c r="AD33" s="602">
        <f t="shared" si="4"/>
        <v>0</v>
      </c>
      <c r="AE33" s="80"/>
      <c r="AF33" s="603"/>
      <c r="AG33" s="604"/>
      <c r="AH33" s="529"/>
      <c r="AI33" s="529"/>
      <c r="AJ33" s="529"/>
      <c r="AK33" s="529"/>
      <c r="AL33" s="529"/>
      <c r="AM33" s="529"/>
      <c r="AN33" s="529"/>
      <c r="AO33" s="390" t="str">
        <f t="shared" si="1"/>
        <v/>
      </c>
      <c r="AP33" s="2">
        <f t="shared" si="5"/>
        <v>0</v>
      </c>
      <c r="AQ33" s="230"/>
      <c r="AR33" s="224"/>
      <c r="AS33" s="1179"/>
      <c r="AT33" s="1180"/>
      <c r="AV33" s="1058" t="s">
        <v>256</v>
      </c>
      <c r="AW33" s="1059"/>
      <c r="AX33" s="1060"/>
    </row>
    <row r="34" spans="1:50" ht="17.100000000000001" customHeight="1" x14ac:dyDescent="0.2">
      <c r="A34" s="198"/>
      <c r="B34" s="533" t="str">
        <f>IF(ENTRADA!AE27="","",ENTRADA!AE27)</f>
        <v/>
      </c>
      <c r="C34" s="938" t="str">
        <f>IF(ENTRADA!AF27="","",ENTRADA!AF27)</f>
        <v/>
      </c>
      <c r="D34" s="938"/>
      <c r="E34" s="938"/>
      <c r="F34" s="938"/>
      <c r="G34" s="938"/>
      <c r="H34" s="938"/>
      <c r="I34" s="536"/>
      <c r="J34" s="536"/>
      <c r="K34" s="536"/>
      <c r="L34" s="536"/>
      <c r="M34" s="536"/>
      <c r="N34" s="536"/>
      <c r="O34" s="536"/>
      <c r="P34" s="536"/>
      <c r="Q34" s="391" t="str">
        <f t="shared" si="2"/>
        <v/>
      </c>
      <c r="R34" s="591">
        <f t="shared" si="3"/>
        <v>0</v>
      </c>
      <c r="S34" s="591"/>
      <c r="T34" s="591"/>
      <c r="U34" s="615"/>
      <c r="V34" s="536"/>
      <c r="W34" s="536"/>
      <c r="X34" s="536"/>
      <c r="Y34" s="536"/>
      <c r="Z34" s="536"/>
      <c r="AA34" s="536"/>
      <c r="AB34" s="536"/>
      <c r="AC34" s="391" t="str">
        <f t="shared" si="0"/>
        <v/>
      </c>
      <c r="AD34" s="591">
        <f t="shared" si="4"/>
        <v>0</v>
      </c>
      <c r="AE34" s="591"/>
      <c r="AF34" s="591"/>
      <c r="AG34" s="615"/>
      <c r="AH34" s="536"/>
      <c r="AI34" s="536"/>
      <c r="AJ34" s="536"/>
      <c r="AK34" s="536"/>
      <c r="AL34" s="536"/>
      <c r="AM34" s="536"/>
      <c r="AN34" s="536"/>
      <c r="AO34" s="391" t="str">
        <f t="shared" si="1"/>
        <v/>
      </c>
      <c r="AP34" s="2">
        <f t="shared" si="5"/>
        <v>0</v>
      </c>
      <c r="AQ34" s="231"/>
      <c r="AR34" s="224"/>
      <c r="AS34" s="1189" t="s">
        <v>274</v>
      </c>
      <c r="AT34" s="1190"/>
      <c r="AV34" s="1095" t="s">
        <v>257</v>
      </c>
      <c r="AW34" s="1096"/>
      <c r="AX34" s="1097"/>
    </row>
    <row r="35" spans="1:50" ht="17.100000000000001" customHeight="1" x14ac:dyDescent="0.2">
      <c r="A35" s="198"/>
      <c r="B35" s="527" t="str">
        <f>IF(ENTRADA!AE28="","",ENTRADA!AE28)</f>
        <v/>
      </c>
      <c r="C35" s="937" t="str">
        <f>IF(ENTRADA!AF28="","",ENTRADA!AF28)</f>
        <v/>
      </c>
      <c r="D35" s="937"/>
      <c r="E35" s="937"/>
      <c r="F35" s="937"/>
      <c r="G35" s="937"/>
      <c r="H35" s="937"/>
      <c r="I35" s="529"/>
      <c r="J35" s="529"/>
      <c r="K35" s="529"/>
      <c r="L35" s="529"/>
      <c r="M35" s="529"/>
      <c r="N35" s="529"/>
      <c r="O35" s="529"/>
      <c r="P35" s="529"/>
      <c r="Q35" s="390" t="str">
        <f t="shared" si="2"/>
        <v/>
      </c>
      <c r="R35" s="602">
        <f t="shared" si="3"/>
        <v>0</v>
      </c>
      <c r="S35" s="80"/>
      <c r="T35" s="603"/>
      <c r="U35" s="604"/>
      <c r="V35" s="529"/>
      <c r="W35" s="529"/>
      <c r="X35" s="529"/>
      <c r="Y35" s="529"/>
      <c r="Z35" s="529"/>
      <c r="AA35" s="529"/>
      <c r="AB35" s="529"/>
      <c r="AC35" s="390" t="str">
        <f t="shared" si="0"/>
        <v/>
      </c>
      <c r="AD35" s="602">
        <f t="shared" si="4"/>
        <v>0</v>
      </c>
      <c r="AE35" s="80"/>
      <c r="AF35" s="603"/>
      <c r="AG35" s="604"/>
      <c r="AH35" s="529"/>
      <c r="AI35" s="529"/>
      <c r="AJ35" s="529"/>
      <c r="AK35" s="529"/>
      <c r="AL35" s="529"/>
      <c r="AM35" s="529"/>
      <c r="AN35" s="529"/>
      <c r="AO35" s="390" t="str">
        <f t="shared" si="1"/>
        <v/>
      </c>
      <c r="AP35" s="2">
        <f t="shared" si="5"/>
        <v>0</v>
      </c>
      <c r="AQ35" s="230"/>
      <c r="AR35" s="224"/>
      <c r="AS35" s="1185"/>
      <c r="AT35" s="1186"/>
      <c r="AV35" s="1174"/>
      <c r="AW35" s="1175"/>
      <c r="AX35" s="1176"/>
    </row>
    <row r="36" spans="1:50" ht="17.100000000000001" customHeight="1" x14ac:dyDescent="0.2">
      <c r="A36" s="198"/>
      <c r="B36" s="533" t="str">
        <f>IF(ENTRADA!AE29="","",ENTRADA!AE29)</f>
        <v/>
      </c>
      <c r="C36" s="938" t="str">
        <f>IF(ENTRADA!AF29="","",ENTRADA!AF29)</f>
        <v/>
      </c>
      <c r="D36" s="938"/>
      <c r="E36" s="938"/>
      <c r="F36" s="938"/>
      <c r="G36" s="938"/>
      <c r="H36" s="938"/>
      <c r="I36" s="536"/>
      <c r="J36" s="536"/>
      <c r="K36" s="536"/>
      <c r="L36" s="536"/>
      <c r="M36" s="536"/>
      <c r="N36" s="536"/>
      <c r="O36" s="536"/>
      <c r="P36" s="536"/>
      <c r="Q36" s="391" t="str">
        <f t="shared" si="2"/>
        <v/>
      </c>
      <c r="R36" s="591">
        <f t="shared" si="3"/>
        <v>0</v>
      </c>
      <c r="S36" s="591"/>
      <c r="T36" s="591"/>
      <c r="U36" s="615"/>
      <c r="V36" s="536"/>
      <c r="W36" s="536"/>
      <c r="X36" s="536"/>
      <c r="Y36" s="536"/>
      <c r="Z36" s="536"/>
      <c r="AA36" s="536"/>
      <c r="AB36" s="536"/>
      <c r="AC36" s="391" t="str">
        <f t="shared" si="0"/>
        <v/>
      </c>
      <c r="AD36" s="591">
        <f t="shared" si="4"/>
        <v>0</v>
      </c>
      <c r="AE36" s="591"/>
      <c r="AF36" s="591"/>
      <c r="AG36" s="615"/>
      <c r="AH36" s="536"/>
      <c r="AI36" s="536"/>
      <c r="AJ36" s="536"/>
      <c r="AK36" s="536"/>
      <c r="AL36" s="536"/>
      <c r="AM36" s="536"/>
      <c r="AN36" s="536"/>
      <c r="AO36" s="391" t="str">
        <f t="shared" si="1"/>
        <v/>
      </c>
      <c r="AP36" s="2">
        <f t="shared" si="5"/>
        <v>0</v>
      </c>
      <c r="AQ36" s="231"/>
      <c r="AR36" s="224"/>
      <c r="AS36" s="1181"/>
      <c r="AT36" s="1182"/>
      <c r="AV36" s="582"/>
      <c r="AW36" s="582"/>
      <c r="AX36" s="582"/>
    </row>
    <row r="37" spans="1:50" ht="17.100000000000001" customHeight="1" x14ac:dyDescent="0.2">
      <c r="A37" s="198"/>
      <c r="B37" s="527" t="str">
        <f>IF(ENTRADA!AE30="","",ENTRADA!AE30)</f>
        <v/>
      </c>
      <c r="C37" s="937" t="str">
        <f>IF(ENTRADA!AF30="","",ENTRADA!AF30)</f>
        <v/>
      </c>
      <c r="D37" s="937"/>
      <c r="E37" s="937"/>
      <c r="F37" s="937"/>
      <c r="G37" s="937"/>
      <c r="H37" s="937"/>
      <c r="I37" s="529"/>
      <c r="J37" s="529"/>
      <c r="K37" s="529"/>
      <c r="L37" s="529"/>
      <c r="M37" s="529"/>
      <c r="N37" s="529"/>
      <c r="O37" s="529"/>
      <c r="P37" s="529"/>
      <c r="Q37" s="390" t="str">
        <f t="shared" si="2"/>
        <v/>
      </c>
      <c r="R37" s="602">
        <f t="shared" si="3"/>
        <v>0</v>
      </c>
      <c r="S37" s="80"/>
      <c r="T37" s="603"/>
      <c r="U37" s="604"/>
      <c r="V37" s="529"/>
      <c r="W37" s="529"/>
      <c r="X37" s="529"/>
      <c r="Y37" s="529"/>
      <c r="Z37" s="529"/>
      <c r="AA37" s="529"/>
      <c r="AB37" s="529"/>
      <c r="AC37" s="390" t="str">
        <f t="shared" si="0"/>
        <v/>
      </c>
      <c r="AD37" s="602">
        <f t="shared" si="4"/>
        <v>0</v>
      </c>
      <c r="AE37" s="80"/>
      <c r="AF37" s="603"/>
      <c r="AG37" s="604"/>
      <c r="AH37" s="529"/>
      <c r="AI37" s="529"/>
      <c r="AJ37" s="529"/>
      <c r="AK37" s="529"/>
      <c r="AL37" s="529"/>
      <c r="AM37" s="529"/>
      <c r="AN37" s="529"/>
      <c r="AO37" s="390" t="str">
        <f t="shared" si="1"/>
        <v/>
      </c>
      <c r="AP37" s="2">
        <f t="shared" si="5"/>
        <v>0</v>
      </c>
      <c r="AQ37" s="230"/>
      <c r="AR37" s="224"/>
      <c r="AS37" s="1187"/>
      <c r="AT37" s="1188"/>
      <c r="AV37" s="1067" t="s">
        <v>248</v>
      </c>
      <c r="AW37" s="1068"/>
      <c r="AX37" s="1069"/>
    </row>
    <row r="38" spans="1:50" ht="17.100000000000001" customHeight="1" x14ac:dyDescent="0.2">
      <c r="A38" s="198"/>
      <c r="B38" s="533" t="str">
        <f>IF(ENTRADA!AE31="","",ENTRADA!AE31)</f>
        <v/>
      </c>
      <c r="C38" s="938" t="str">
        <f>IF(ENTRADA!AF31="","",ENTRADA!AF31)</f>
        <v/>
      </c>
      <c r="D38" s="938"/>
      <c r="E38" s="938"/>
      <c r="F38" s="938"/>
      <c r="G38" s="938"/>
      <c r="H38" s="938"/>
      <c r="I38" s="536"/>
      <c r="J38" s="536"/>
      <c r="K38" s="536"/>
      <c r="L38" s="536"/>
      <c r="M38" s="536"/>
      <c r="N38" s="536"/>
      <c r="O38" s="536"/>
      <c r="P38" s="536"/>
      <c r="Q38" s="391" t="str">
        <f t="shared" si="2"/>
        <v/>
      </c>
      <c r="R38" s="591">
        <f t="shared" si="3"/>
        <v>0</v>
      </c>
      <c r="S38" s="591"/>
      <c r="T38" s="591"/>
      <c r="U38" s="615"/>
      <c r="V38" s="536"/>
      <c r="W38" s="536"/>
      <c r="X38" s="536"/>
      <c r="Y38" s="536"/>
      <c r="Z38" s="536"/>
      <c r="AA38" s="536"/>
      <c r="AB38" s="536"/>
      <c r="AC38" s="391" t="str">
        <f t="shared" si="0"/>
        <v/>
      </c>
      <c r="AD38" s="591">
        <f t="shared" si="4"/>
        <v>0</v>
      </c>
      <c r="AE38" s="591"/>
      <c r="AF38" s="591"/>
      <c r="AG38" s="615"/>
      <c r="AH38" s="536"/>
      <c r="AI38" s="536"/>
      <c r="AJ38" s="536"/>
      <c r="AK38" s="536"/>
      <c r="AL38" s="536"/>
      <c r="AM38" s="536"/>
      <c r="AN38" s="536"/>
      <c r="AO38" s="391" t="str">
        <f t="shared" si="1"/>
        <v/>
      </c>
      <c r="AP38" s="2"/>
      <c r="AQ38" s="231"/>
      <c r="AR38" s="224"/>
      <c r="AS38" s="1181"/>
      <c r="AT38" s="1182"/>
      <c r="AV38" s="1070"/>
      <c r="AW38" s="1071"/>
      <c r="AX38" s="1072"/>
    </row>
    <row r="39" spans="1:50" ht="17.100000000000001" customHeight="1" x14ac:dyDescent="0.25">
      <c r="A39" s="198"/>
      <c r="B39" s="527" t="str">
        <f>IF(ENTRADA!AE32="","",ENTRADA!AE32)</f>
        <v/>
      </c>
      <c r="C39" s="937" t="str">
        <f>IF(ENTRADA!AF32="","",ENTRADA!AF32)</f>
        <v/>
      </c>
      <c r="D39" s="937"/>
      <c r="E39" s="937"/>
      <c r="F39" s="937"/>
      <c r="G39" s="937"/>
      <c r="H39" s="937"/>
      <c r="I39" s="529"/>
      <c r="J39" s="529"/>
      <c r="K39" s="529"/>
      <c r="L39" s="529"/>
      <c r="M39" s="529"/>
      <c r="N39" s="529"/>
      <c r="O39" s="529"/>
      <c r="P39" s="529"/>
      <c r="Q39" s="390" t="str">
        <f t="shared" si="2"/>
        <v/>
      </c>
      <c r="R39" s="602">
        <f t="shared" si="3"/>
        <v>0</v>
      </c>
      <c r="S39" s="80"/>
      <c r="T39" s="603"/>
      <c r="U39" s="604"/>
      <c r="V39" s="529"/>
      <c r="W39" s="529"/>
      <c r="X39" s="529"/>
      <c r="Y39" s="529"/>
      <c r="Z39" s="529"/>
      <c r="AA39" s="529"/>
      <c r="AB39" s="529"/>
      <c r="AC39" s="390" t="str">
        <f t="shared" si="0"/>
        <v/>
      </c>
      <c r="AD39" s="602">
        <f t="shared" si="4"/>
        <v>0</v>
      </c>
      <c r="AE39" s="80"/>
      <c r="AF39" s="603"/>
      <c r="AG39" s="604"/>
      <c r="AH39" s="529"/>
      <c r="AI39" s="529"/>
      <c r="AJ39" s="529"/>
      <c r="AK39" s="529"/>
      <c r="AL39" s="529"/>
      <c r="AM39" s="529"/>
      <c r="AN39" s="529"/>
      <c r="AO39" s="390" t="str">
        <f t="shared" si="1"/>
        <v/>
      </c>
      <c r="AP39" s="2">
        <f>IF(AO39&lt;50,1,0)</f>
        <v>0</v>
      </c>
      <c r="AQ39" s="230"/>
      <c r="AR39" s="224"/>
      <c r="AS39" s="1181"/>
      <c r="AT39" s="1182"/>
      <c r="AV39" s="583" t="s">
        <v>258</v>
      </c>
      <c r="AW39" s="584" t="s">
        <v>119</v>
      </c>
      <c r="AX39" s="583" t="s">
        <v>264</v>
      </c>
    </row>
    <row r="40" spans="1:50" ht="17.100000000000001" customHeight="1" x14ac:dyDescent="0.2">
      <c r="A40" s="198"/>
      <c r="B40" s="541" t="str">
        <f>IF(ENTRADA!AE33="","",ENTRADA!AE33)</f>
        <v/>
      </c>
      <c r="C40" s="942" t="str">
        <f>IF(ENTRADA!AF33="","",ENTRADA!AF33)</f>
        <v/>
      </c>
      <c r="D40" s="942"/>
      <c r="E40" s="942"/>
      <c r="F40" s="942"/>
      <c r="G40" s="942"/>
      <c r="H40" s="942"/>
      <c r="I40" s="539"/>
      <c r="J40" s="539"/>
      <c r="K40" s="539"/>
      <c r="L40" s="539"/>
      <c r="M40" s="539"/>
      <c r="N40" s="539"/>
      <c r="O40" s="539"/>
      <c r="P40" s="539"/>
      <c r="Q40" s="392" t="str">
        <f t="shared" si="2"/>
        <v/>
      </c>
      <c r="R40" s="591">
        <f t="shared" si="3"/>
        <v>0</v>
      </c>
      <c r="S40" s="591"/>
      <c r="T40" s="591"/>
      <c r="U40" s="623"/>
      <c r="V40" s="539"/>
      <c r="W40" s="539"/>
      <c r="X40" s="539"/>
      <c r="Y40" s="539"/>
      <c r="Z40" s="539"/>
      <c r="AA40" s="539"/>
      <c r="AB40" s="539"/>
      <c r="AC40" s="392" t="str">
        <f t="shared" si="0"/>
        <v/>
      </c>
      <c r="AD40" s="591">
        <f t="shared" si="4"/>
        <v>0</v>
      </c>
      <c r="AE40" s="591"/>
      <c r="AF40" s="591"/>
      <c r="AG40" s="623"/>
      <c r="AH40" s="539"/>
      <c r="AI40" s="539"/>
      <c r="AJ40" s="539"/>
      <c r="AK40" s="539"/>
      <c r="AL40" s="539"/>
      <c r="AM40" s="539"/>
      <c r="AN40" s="539"/>
      <c r="AO40" s="392" t="str">
        <f t="shared" si="1"/>
        <v/>
      </c>
      <c r="AP40" s="2"/>
      <c r="AQ40" s="232"/>
      <c r="AR40" s="224"/>
      <c r="AS40" s="1181"/>
      <c r="AT40" s="1182"/>
      <c r="AV40" s="585">
        <v>3</v>
      </c>
      <c r="AW40" s="585" t="s">
        <v>260</v>
      </c>
      <c r="AX40" s="585">
        <v>5</v>
      </c>
    </row>
    <row r="41" spans="1:50" ht="17.100000000000001" customHeight="1" x14ac:dyDescent="0.2">
      <c r="A41" s="198"/>
      <c r="B41" s="527" t="str">
        <f>IF(ENTRADA!AE34="","",ENTRADA!AE34)</f>
        <v/>
      </c>
      <c r="C41" s="937" t="str">
        <f>IF(ENTRADA!AF34="","",ENTRADA!AF34)</f>
        <v/>
      </c>
      <c r="D41" s="937"/>
      <c r="E41" s="937"/>
      <c r="F41" s="937"/>
      <c r="G41" s="937"/>
      <c r="H41" s="937"/>
      <c r="I41" s="529"/>
      <c r="J41" s="529"/>
      <c r="K41" s="529"/>
      <c r="L41" s="529"/>
      <c r="M41" s="529"/>
      <c r="N41" s="529"/>
      <c r="O41" s="529"/>
      <c r="P41" s="529"/>
      <c r="Q41" s="390" t="str">
        <f t="shared" si="2"/>
        <v/>
      </c>
      <c r="R41" s="602">
        <f t="shared" si="3"/>
        <v>0</v>
      </c>
      <c r="S41" s="80"/>
      <c r="T41" s="603"/>
      <c r="U41" s="604"/>
      <c r="V41" s="529"/>
      <c r="W41" s="529"/>
      <c r="X41" s="529"/>
      <c r="Y41" s="529"/>
      <c r="Z41" s="529"/>
      <c r="AA41" s="529"/>
      <c r="AB41" s="529"/>
      <c r="AC41" s="390" t="str">
        <f t="shared" si="0"/>
        <v/>
      </c>
      <c r="AD41" s="602">
        <f t="shared" si="4"/>
        <v>0</v>
      </c>
      <c r="AE41" s="80"/>
      <c r="AF41" s="603"/>
      <c r="AG41" s="604"/>
      <c r="AH41" s="529"/>
      <c r="AI41" s="529"/>
      <c r="AJ41" s="529"/>
      <c r="AK41" s="529"/>
      <c r="AL41" s="529"/>
      <c r="AM41" s="529"/>
      <c r="AN41" s="529"/>
      <c r="AO41" s="390" t="str">
        <f t="shared" si="1"/>
        <v/>
      </c>
      <c r="AP41" s="2"/>
      <c r="AQ41" s="230"/>
      <c r="AR41" s="224"/>
      <c r="AS41" s="1181"/>
      <c r="AT41" s="1182"/>
      <c r="AV41" s="585">
        <v>2</v>
      </c>
      <c r="AW41" s="585" t="s">
        <v>261</v>
      </c>
      <c r="AX41" s="585">
        <v>3</v>
      </c>
    </row>
    <row r="42" spans="1:50" ht="17.100000000000001" customHeight="1" thickBot="1" x14ac:dyDescent="0.25">
      <c r="A42" s="198"/>
      <c r="B42" s="586" t="str">
        <f>IF(ENTRADA!AE35="","",ENTRADA!AE35)</f>
        <v/>
      </c>
      <c r="C42" s="1073" t="str">
        <f>IF(ENTRADA!AF35="","",ENTRADA!AF35)</f>
        <v/>
      </c>
      <c r="D42" s="1073"/>
      <c r="E42" s="1073"/>
      <c r="F42" s="1073"/>
      <c r="G42" s="1073"/>
      <c r="H42" s="1073"/>
      <c r="I42" s="587"/>
      <c r="J42" s="587"/>
      <c r="K42" s="587"/>
      <c r="L42" s="587"/>
      <c r="M42" s="587"/>
      <c r="N42" s="587"/>
      <c r="O42" s="587"/>
      <c r="P42" s="587"/>
      <c r="Q42" s="393" t="str">
        <f t="shared" si="2"/>
        <v/>
      </c>
      <c r="R42" s="591">
        <f t="shared" si="3"/>
        <v>0</v>
      </c>
      <c r="S42" s="591"/>
      <c r="T42" s="591"/>
      <c r="U42" s="624"/>
      <c r="V42" s="587"/>
      <c r="W42" s="587"/>
      <c r="X42" s="587"/>
      <c r="Y42" s="587"/>
      <c r="Z42" s="587"/>
      <c r="AA42" s="587"/>
      <c r="AB42" s="587"/>
      <c r="AC42" s="393" t="str">
        <f t="shared" si="0"/>
        <v/>
      </c>
      <c r="AD42" s="591">
        <f t="shared" si="4"/>
        <v>0</v>
      </c>
      <c r="AE42" s="591"/>
      <c r="AF42" s="591"/>
      <c r="AG42" s="624"/>
      <c r="AH42" s="587"/>
      <c r="AI42" s="587"/>
      <c r="AJ42" s="587"/>
      <c r="AK42" s="587"/>
      <c r="AL42" s="587"/>
      <c r="AM42" s="587"/>
      <c r="AN42" s="587"/>
      <c r="AO42" s="393" t="str">
        <f t="shared" si="1"/>
        <v/>
      </c>
      <c r="AP42" s="2">
        <f>IF(AO42&lt;50,1,0)</f>
        <v>0</v>
      </c>
      <c r="AQ42" s="233"/>
      <c r="AR42" s="224"/>
      <c r="AS42" s="1183"/>
      <c r="AT42" s="1184"/>
      <c r="AV42" s="585">
        <v>1</v>
      </c>
      <c r="AW42" s="585" t="s">
        <v>262</v>
      </c>
      <c r="AX42" s="585">
        <v>1</v>
      </c>
    </row>
    <row r="43" spans="1:50" ht="19.5" customHeight="1" x14ac:dyDescent="0.2">
      <c r="A43" s="198"/>
      <c r="B43" s="625"/>
      <c r="C43" s="626"/>
      <c r="D43" s="626"/>
      <c r="E43" s="626"/>
      <c r="F43" s="626"/>
      <c r="G43" s="626"/>
      <c r="H43" s="626"/>
      <c r="I43" s="209"/>
      <c r="J43" s="209"/>
      <c r="K43" s="939" t="s">
        <v>61</v>
      </c>
      <c r="L43" s="939"/>
      <c r="M43" s="939"/>
      <c r="N43" s="939"/>
      <c r="O43" s="939"/>
      <c r="P43" s="940"/>
      <c r="Q43" s="507" t="str">
        <f>IF(COUNTBLANK(Q10:Q42)=R43,"",COUNTIF(Q10:Q42,"&gt;=0"))</f>
        <v/>
      </c>
      <c r="R43" s="2">
        <f>COUNTIF(Q10:Q42,"&lt;&gt;=0")</f>
        <v>33</v>
      </c>
      <c r="S43" s="2"/>
      <c r="T43" s="2"/>
      <c r="U43" s="209"/>
      <c r="V43" s="209"/>
      <c r="W43" s="939" t="s">
        <v>61</v>
      </c>
      <c r="X43" s="939"/>
      <c r="Y43" s="939"/>
      <c r="Z43" s="939"/>
      <c r="AA43" s="939"/>
      <c r="AB43" s="940"/>
      <c r="AC43" s="507" t="str">
        <f>IF(COUNTBLANK(AC10:AC42)=AD43,"",COUNTIF(AC10:AC42,"&gt;=0"))</f>
        <v/>
      </c>
      <c r="AD43" s="2">
        <f>COUNTIF(AC10:AC42,"&lt;&gt;=0")</f>
        <v>33</v>
      </c>
      <c r="AE43" s="2"/>
      <c r="AF43" s="2"/>
      <c r="AG43" s="209"/>
      <c r="AH43" s="209"/>
      <c r="AI43" s="939" t="s">
        <v>61</v>
      </c>
      <c r="AJ43" s="939"/>
      <c r="AK43" s="939"/>
      <c r="AL43" s="939"/>
      <c r="AM43" s="939"/>
      <c r="AN43" s="940"/>
      <c r="AO43" s="507" t="str">
        <f>IF(COUNTBLANK(AO10:AO42)=AP43,"",COUNTIF(AO10:AO42,"&gt;=0"))</f>
        <v/>
      </c>
      <c r="AP43" s="2">
        <f>COUNTIF(AO10:AO42,"&lt;&gt;=0")</f>
        <v>33</v>
      </c>
      <c r="AQ43" s="2"/>
      <c r="AR43" s="2"/>
      <c r="AT43" s="57"/>
      <c r="AV43" s="57"/>
      <c r="AW43" s="57"/>
      <c r="AX43" s="57"/>
    </row>
    <row r="44" spans="1:50" ht="20.100000000000001" customHeight="1" x14ac:dyDescent="0.2">
      <c r="K44" s="935" t="s">
        <v>60</v>
      </c>
      <c r="L44" s="935"/>
      <c r="M44" s="935"/>
      <c r="N44" s="935"/>
      <c r="O44" s="935"/>
      <c r="P44" s="936"/>
      <c r="Q44" s="655" t="str">
        <f>IF(COUNTBLANK(Q10:Q42)=R43,"",AVERAGE(Q10:Q42))</f>
        <v/>
      </c>
      <c r="R44" s="557"/>
      <c r="S44" s="557"/>
      <c r="T44" s="557"/>
      <c r="W44" s="935" t="s">
        <v>60</v>
      </c>
      <c r="X44" s="935"/>
      <c r="Y44" s="935"/>
      <c r="Z44" s="935"/>
      <c r="AA44" s="935"/>
      <c r="AB44" s="936"/>
      <c r="AC44" s="655" t="str">
        <f>IF(COUNTBLANK(AC10:AC42)=AD43,"",AVERAGE(AC10:AC42))</f>
        <v/>
      </c>
      <c r="AD44" s="557"/>
      <c r="AE44" s="557"/>
      <c r="AF44" s="557"/>
      <c r="AI44" s="935" t="s">
        <v>60</v>
      </c>
      <c r="AJ44" s="935"/>
      <c r="AK44" s="935"/>
      <c r="AL44" s="935"/>
      <c r="AM44" s="935"/>
      <c r="AN44" s="936"/>
      <c r="AO44" s="655" t="str">
        <f>IF(COUNTBLANK(AO10:AO42)=AP43,"",AVERAGE(AO10:AO42))</f>
        <v/>
      </c>
      <c r="AP44" s="557"/>
      <c r="AQ44" s="557"/>
      <c r="AR44" s="557"/>
      <c r="AT44" s="57"/>
      <c r="AV44" s="57"/>
      <c r="AW44" s="57"/>
      <c r="AX44" s="57"/>
    </row>
    <row r="45" spans="1:50" ht="20.100000000000001" customHeight="1" x14ac:dyDescent="0.2">
      <c r="K45" s="649"/>
      <c r="L45" s="935" t="s">
        <v>59</v>
      </c>
      <c r="M45" s="935"/>
      <c r="N45" s="935"/>
      <c r="O45" s="935"/>
      <c r="P45" s="936"/>
      <c r="Q45" s="508" t="str">
        <f>IF(COUNTBLANK(Q10:Q42)=R43,"",COUNTIF(Q10:Q42,"&lt;100"))</f>
        <v/>
      </c>
      <c r="R45" s="561"/>
      <c r="S45" s="561"/>
      <c r="T45" s="561"/>
      <c r="W45" s="649"/>
      <c r="X45" s="935" t="s">
        <v>59</v>
      </c>
      <c r="Y45" s="935"/>
      <c r="Z45" s="935"/>
      <c r="AA45" s="935"/>
      <c r="AB45" s="936"/>
      <c r="AC45" s="508" t="str">
        <f>IF(COUNTBLANK(AC10:AC42)=AD43,"",COUNTIF(AC10:AC42,"&lt;100"))</f>
        <v/>
      </c>
      <c r="AD45" s="561"/>
      <c r="AE45" s="561"/>
      <c r="AF45" s="561"/>
      <c r="AI45" s="649"/>
      <c r="AJ45" s="935" t="s">
        <v>59</v>
      </c>
      <c r="AK45" s="935"/>
      <c r="AL45" s="935"/>
      <c r="AM45" s="935"/>
      <c r="AN45" s="936"/>
      <c r="AO45" s="508" t="str">
        <f>IF(COUNTBLANK(AO10:AO42)=AP43,"",COUNTIF(AO10:AO42,"&lt;100"))</f>
        <v/>
      </c>
      <c r="AP45" s="561"/>
      <c r="AQ45" s="561"/>
      <c r="AR45" s="561"/>
      <c r="AT45" s="57"/>
      <c r="AV45" s="57"/>
      <c r="AW45" s="57"/>
      <c r="AX45" s="57"/>
    </row>
    <row r="46" spans="1:50" ht="20.100000000000001" customHeight="1" x14ac:dyDescent="0.2">
      <c r="K46" s="649"/>
      <c r="L46" s="935" t="s">
        <v>58</v>
      </c>
      <c r="M46" s="935"/>
      <c r="N46" s="935"/>
      <c r="O46" s="935"/>
      <c r="P46" s="936"/>
      <c r="Q46" s="508" t="str">
        <f>IF(COUNTBLANK(Q10:Q42)=R43,"",COUNTIF(Q10:Q42,"&gt;=100"))</f>
        <v/>
      </c>
      <c r="R46" s="557"/>
      <c r="S46" s="557"/>
      <c r="T46" s="557"/>
      <c r="W46" s="649"/>
      <c r="X46" s="935" t="s">
        <v>58</v>
      </c>
      <c r="Y46" s="935"/>
      <c r="Z46" s="935"/>
      <c r="AA46" s="935"/>
      <c r="AB46" s="936"/>
      <c r="AC46" s="508" t="str">
        <f>IF(COUNTBLANK(AC10:AC42)=AD43,"",COUNTIF(AC10:AC42,"&gt;=100"))</f>
        <v/>
      </c>
      <c r="AD46" s="557"/>
      <c r="AE46" s="557"/>
      <c r="AF46" s="557"/>
      <c r="AI46" s="649"/>
      <c r="AJ46" s="935" t="s">
        <v>58</v>
      </c>
      <c r="AK46" s="935"/>
      <c r="AL46" s="935"/>
      <c r="AM46" s="935"/>
      <c r="AN46" s="936"/>
      <c r="AO46" s="508" t="str">
        <f>IF(COUNTBLANK(AO10:AO42)=AP43,"",COUNTIF(AO10:AO42,"&gt;=100"))</f>
        <v/>
      </c>
      <c r="AP46" s="557"/>
      <c r="AQ46" s="557"/>
      <c r="AR46" s="557"/>
      <c r="AT46" s="57"/>
      <c r="AV46" s="57"/>
      <c r="AW46" s="57"/>
      <c r="AX46" s="57"/>
    </row>
    <row r="47" spans="1:50" ht="19.5" customHeight="1" x14ac:dyDescent="0.2">
      <c r="K47" s="649"/>
      <c r="L47" s="935" t="s">
        <v>57</v>
      </c>
      <c r="M47" s="935"/>
      <c r="N47" s="935"/>
      <c r="O47" s="935"/>
      <c r="P47" s="936"/>
      <c r="Q47" s="509" t="str">
        <f>IF(COUNTBLANK(Q43:Q46)=4,"",Q46/Q43)</f>
        <v/>
      </c>
      <c r="W47" s="649"/>
      <c r="X47" s="935" t="s">
        <v>57</v>
      </c>
      <c r="Y47" s="935"/>
      <c r="Z47" s="935"/>
      <c r="AA47" s="935"/>
      <c r="AB47" s="936"/>
      <c r="AC47" s="509" t="str">
        <f>IF(COUNTBLANK(AC43:AC46)=4,"",AC46/AC43)</f>
        <v/>
      </c>
      <c r="AI47" s="649"/>
      <c r="AJ47" s="935" t="s">
        <v>57</v>
      </c>
      <c r="AK47" s="935"/>
      <c r="AL47" s="935"/>
      <c r="AM47" s="935"/>
      <c r="AN47" s="936"/>
      <c r="AO47" s="509" t="str">
        <f>IF(COUNTBLANK(AO43:AO46)=4,"",AO46/AO43)</f>
        <v/>
      </c>
      <c r="AV47" s="57"/>
      <c r="AW47" s="57"/>
      <c r="AX47" s="57"/>
    </row>
    <row r="48" spans="1:50" ht="9" customHeight="1" x14ac:dyDescent="0.2"/>
    <row r="49" spans="46:50" ht="9" customHeight="1" x14ac:dyDescent="0.2"/>
    <row r="50" spans="46:50" ht="9" customHeight="1" x14ac:dyDescent="0.2">
      <c r="AT50" s="627"/>
    </row>
    <row r="51" spans="46:50" ht="9" customHeight="1" x14ac:dyDescent="0.2">
      <c r="AT51" s="627"/>
    </row>
    <row r="52" spans="46:50" ht="9" customHeight="1" x14ac:dyDescent="0.2">
      <c r="AT52" s="628"/>
    </row>
    <row r="53" spans="46:50" ht="9" customHeight="1" x14ac:dyDescent="0.2">
      <c r="AT53" s="628"/>
    </row>
    <row r="54" spans="46:50" ht="9" customHeight="1" x14ac:dyDescent="0.2">
      <c r="AT54" s="628"/>
    </row>
    <row r="55" spans="46:50" ht="9" customHeight="1" x14ac:dyDescent="0.2">
      <c r="AT55" s="628"/>
    </row>
    <row r="56" spans="46:50" ht="9" customHeight="1" x14ac:dyDescent="0.2">
      <c r="AT56" s="628"/>
    </row>
    <row r="57" spans="46:50" ht="9" customHeight="1" x14ac:dyDescent="0.2">
      <c r="AT57" s="628"/>
    </row>
    <row r="58" spans="46:50" ht="9" customHeight="1" x14ac:dyDescent="0.2">
      <c r="AT58" s="628"/>
    </row>
    <row r="59" spans="46:50" ht="9" customHeight="1" x14ac:dyDescent="0.2">
      <c r="AT59" s="628"/>
      <c r="AV59" s="57"/>
      <c r="AW59" s="57"/>
      <c r="AX59" s="57"/>
    </row>
    <row r="60" spans="46:50" ht="12.75" hidden="1" customHeight="1" x14ac:dyDescent="0.2"/>
    <row r="61" spans="46:50" ht="12.75" hidden="1" customHeight="1" x14ac:dyDescent="0.2"/>
    <row r="62" spans="46:50" ht="12.75" hidden="1" customHeight="1" x14ac:dyDescent="0.2"/>
    <row r="63" spans="46:50" ht="12.75" hidden="1" customHeight="1" x14ac:dyDescent="0.2"/>
    <row r="64" spans="46:50" ht="12.75" hidden="1" customHeight="1" x14ac:dyDescent="0.2"/>
    <row r="65" spans="45:47" ht="12.75" hidden="1" customHeight="1" x14ac:dyDescent="0.2"/>
    <row r="66" spans="45:47" ht="12.75" hidden="1" customHeight="1" x14ac:dyDescent="0.2"/>
    <row r="67" spans="45:47" ht="12.75" hidden="1" customHeight="1" x14ac:dyDescent="0.2"/>
    <row r="68" spans="45:47" ht="12.75" hidden="1" customHeight="1" x14ac:dyDescent="0.2"/>
    <row r="69" spans="45:47" ht="12.75" hidden="1" customHeight="1" x14ac:dyDescent="0.2"/>
    <row r="70" spans="45:47" ht="12.75" hidden="1" customHeight="1" x14ac:dyDescent="0.2">
      <c r="AT70" s="580"/>
    </row>
    <row r="71" spans="45:47" ht="12.75" hidden="1" customHeight="1" x14ac:dyDescent="0.2">
      <c r="AT71" s="580"/>
    </row>
    <row r="72" spans="45:47" ht="12.75" hidden="1" customHeight="1" x14ac:dyDescent="0.2">
      <c r="AT72" s="580"/>
    </row>
    <row r="73" spans="45:47" ht="12.75" hidden="1" customHeight="1" x14ac:dyDescent="0.2">
      <c r="AT73" s="580"/>
    </row>
    <row r="74" spans="45:47" ht="12.75" hidden="1" customHeight="1" x14ac:dyDescent="0.2">
      <c r="AT74" s="580"/>
    </row>
    <row r="75" spans="45:47" ht="12.75" hidden="1" customHeight="1" x14ac:dyDescent="0.2">
      <c r="AT75" s="580"/>
    </row>
    <row r="76" spans="45:47" ht="12.75" hidden="1" customHeight="1" x14ac:dyDescent="0.2">
      <c r="AT76" s="580"/>
    </row>
    <row r="77" spans="45:47" ht="12.75" hidden="1" customHeight="1" x14ac:dyDescent="0.2">
      <c r="AT77" s="580"/>
    </row>
    <row r="78" spans="45:47" ht="12.75" hidden="1" customHeight="1" x14ac:dyDescent="0.2">
      <c r="AS78" s="249"/>
      <c r="AT78" s="629"/>
      <c r="AU78" s="249"/>
    </row>
    <row r="79" spans="45:47" ht="12.75" hidden="1" customHeight="1" x14ac:dyDescent="0.2">
      <c r="AS79" s="249"/>
      <c r="AT79" s="629"/>
      <c r="AU79" s="249"/>
    </row>
    <row r="80" spans="45:47" ht="12.75" hidden="1" customHeight="1" x14ac:dyDescent="0.2">
      <c r="AS80" s="249"/>
      <c r="AT80" s="629"/>
      <c r="AU80" s="249"/>
    </row>
    <row r="81" spans="45:47" ht="12.75" hidden="1" customHeight="1" x14ac:dyDescent="0.2">
      <c r="AS81" s="249"/>
      <c r="AT81" s="629"/>
      <c r="AU81" s="249"/>
    </row>
    <row r="82" spans="45:47" ht="12.75" hidden="1" customHeight="1" x14ac:dyDescent="0.2">
      <c r="AS82" s="249"/>
      <c r="AT82" s="630"/>
      <c r="AU82" s="249"/>
    </row>
    <row r="83" spans="45:47" ht="12.75" hidden="1" customHeight="1" x14ac:dyDescent="0.2">
      <c r="AS83" s="249"/>
      <c r="AT83" s="630"/>
      <c r="AU83" s="249"/>
    </row>
    <row r="84" spans="45:47" ht="12.75" hidden="1" customHeight="1" x14ac:dyDescent="0.2">
      <c r="AS84" s="249"/>
      <c r="AT84" s="629"/>
      <c r="AU84" s="249"/>
    </row>
    <row r="85" spans="45:47" ht="12.75" hidden="1" customHeight="1" x14ac:dyDescent="0.2">
      <c r="AS85" s="249"/>
      <c r="AT85" s="630"/>
      <c r="AU85" s="249"/>
    </row>
    <row r="86" spans="45:47" ht="12.75" hidden="1" customHeight="1" x14ac:dyDescent="0.2">
      <c r="AS86" s="249"/>
      <c r="AT86" s="630"/>
      <c r="AU86" s="249"/>
    </row>
    <row r="87" spans="45:47" ht="12.75" hidden="1" customHeight="1" x14ac:dyDescent="0.2">
      <c r="AS87" s="249"/>
      <c r="AT87" s="249"/>
      <c r="AU87" s="249"/>
    </row>
    <row r="88" spans="45:47" ht="12.75" hidden="1" customHeight="1" x14ac:dyDescent="0.2">
      <c r="AS88" s="249"/>
      <c r="AT88" s="630"/>
      <c r="AU88" s="249"/>
    </row>
    <row r="89" spans="45:47" ht="12.75" hidden="1" customHeight="1" x14ac:dyDescent="0.2"/>
    <row r="90" spans="45:47" ht="12.75" hidden="1" customHeight="1" x14ac:dyDescent="0.2"/>
    <row r="91" spans="45:47" ht="9" hidden="1" customHeight="1" x14ac:dyDescent="0.2"/>
    <row r="92" spans="45:47" ht="9" hidden="1" customHeight="1" x14ac:dyDescent="0.2"/>
    <row r="93" spans="45:47" ht="9" hidden="1" customHeight="1" x14ac:dyDescent="0.2"/>
    <row r="94" spans="45:47" ht="9" hidden="1" customHeight="1" x14ac:dyDescent="0.2"/>
    <row r="95" spans="45:47" ht="9" hidden="1" customHeight="1" x14ac:dyDescent="0.2"/>
    <row r="96" spans="45:47" ht="9" hidden="1" customHeight="1" x14ac:dyDescent="0.2"/>
    <row r="97" ht="9" hidden="1" customHeight="1" x14ac:dyDescent="0.2"/>
    <row r="98" ht="9" hidden="1" customHeight="1" x14ac:dyDescent="0.2"/>
    <row r="99" ht="9" hidden="1" customHeight="1" x14ac:dyDescent="0.2"/>
    <row r="100" ht="9" hidden="1" customHeight="1" x14ac:dyDescent="0.2"/>
    <row r="101" ht="9" hidden="1" customHeight="1" x14ac:dyDescent="0.2"/>
    <row r="102" ht="9" hidden="1" customHeight="1" x14ac:dyDescent="0.2"/>
    <row r="103" ht="9" hidden="1" customHeight="1" x14ac:dyDescent="0.2"/>
    <row r="104" ht="9" hidden="1" customHeight="1" x14ac:dyDescent="0.2"/>
    <row r="105" ht="9" hidden="1" customHeight="1" x14ac:dyDescent="0.2"/>
    <row r="106" ht="9" hidden="1" customHeight="1" x14ac:dyDescent="0.2"/>
    <row r="107" ht="9" hidden="1" customHeight="1" x14ac:dyDescent="0.2"/>
    <row r="108" ht="9" hidden="1" customHeight="1" x14ac:dyDescent="0.2"/>
    <row r="109" ht="9" hidden="1" customHeight="1" x14ac:dyDescent="0.2"/>
    <row r="110" ht="9" hidden="1" customHeight="1" x14ac:dyDescent="0.2"/>
    <row r="111" ht="9" hidden="1" customHeight="1" x14ac:dyDescent="0.2"/>
    <row r="112" ht="9" hidden="1" customHeight="1" x14ac:dyDescent="0.2"/>
    <row r="113" ht="9" hidden="1" customHeight="1" x14ac:dyDescent="0.2"/>
    <row r="114" ht="9" hidden="1" customHeight="1" x14ac:dyDescent="0.2"/>
    <row r="115" ht="9" hidden="1" customHeight="1" x14ac:dyDescent="0.2"/>
    <row r="116" ht="9" hidden="1" customHeight="1" x14ac:dyDescent="0.2"/>
    <row r="117" ht="9" hidden="1" customHeight="1" x14ac:dyDescent="0.2"/>
    <row r="118" ht="9" hidden="1" customHeight="1" x14ac:dyDescent="0.2"/>
    <row r="119" ht="9" hidden="1" customHeight="1" x14ac:dyDescent="0.2"/>
    <row r="120" ht="9" hidden="1" customHeight="1" x14ac:dyDescent="0.2"/>
    <row r="121" ht="9" hidden="1" customHeight="1" x14ac:dyDescent="0.2"/>
    <row r="122" ht="9" hidden="1" customHeight="1" x14ac:dyDescent="0.2"/>
    <row r="123" ht="9" hidden="1" customHeight="1" x14ac:dyDescent="0.2"/>
    <row r="124" ht="9" hidden="1" customHeight="1" x14ac:dyDescent="0.2"/>
    <row r="125" ht="9" hidden="1" customHeight="1" x14ac:dyDescent="0.2"/>
    <row r="126" ht="9" hidden="1" customHeight="1" x14ac:dyDescent="0.2"/>
    <row r="127" ht="9" hidden="1" customHeight="1" x14ac:dyDescent="0.2"/>
    <row r="128" ht="9" hidden="1" customHeight="1" x14ac:dyDescent="0.2"/>
    <row r="129" spans="46:46" ht="9" hidden="1" customHeight="1" x14ac:dyDescent="0.2"/>
    <row r="130" spans="46:46" ht="9" hidden="1" customHeight="1" x14ac:dyDescent="0.2"/>
    <row r="131" spans="46:46" ht="9" hidden="1" customHeight="1" x14ac:dyDescent="0.2">
      <c r="AT131" s="57"/>
    </row>
    <row r="132" spans="46:46" ht="12.75" hidden="1" x14ac:dyDescent="0.2"/>
    <row r="133" spans="46:46" ht="12.75" hidden="1" x14ac:dyDescent="0.2"/>
    <row r="134" spans="46:46" ht="12.75" hidden="1" x14ac:dyDescent="0.2"/>
    <row r="135" spans="46:46" ht="12.75" hidden="1" x14ac:dyDescent="0.2"/>
    <row r="136" spans="46:46" ht="0" hidden="1" customHeight="1" x14ac:dyDescent="0.2"/>
    <row r="137" spans="46:46" ht="0" hidden="1" customHeight="1" x14ac:dyDescent="0.2"/>
    <row r="138" spans="46:46" ht="0" hidden="1" customHeight="1" x14ac:dyDescent="0.2"/>
  </sheetData>
  <sheetProtection algorithmName="SHA-512" hashValue="+nbI/RsFGLOGUjtGQCXFGYBABHXrNk8R9JZ6CT7cwm8aXyu1gF4vyc3WW3j2hiePmDXbl/+08Wlp3My7wmQy8A==" saltValue="r0CdtBWpQLYIza9G9nJoMw==" spinCount="100000" sheet="1" objects="1" scenarios="1" selectLockedCells="1"/>
  <mergeCells count="101">
    <mergeCell ref="AS40:AT40"/>
    <mergeCell ref="AS41:AT41"/>
    <mergeCell ref="AS42:AT42"/>
    <mergeCell ref="AS35:AT35"/>
    <mergeCell ref="AS36:AT36"/>
    <mergeCell ref="AS37:AT37"/>
    <mergeCell ref="AS38:AT38"/>
    <mergeCell ref="AS39:AT39"/>
    <mergeCell ref="AS31:AT31"/>
    <mergeCell ref="AS34:AT34"/>
    <mergeCell ref="AV6:AX9"/>
    <mergeCell ref="AV23:AX24"/>
    <mergeCell ref="AV37:AX38"/>
    <mergeCell ref="AS1:AT1"/>
    <mergeCell ref="AS2:AT2"/>
    <mergeCell ref="AT16:AT17"/>
    <mergeCell ref="AT18:AT19"/>
    <mergeCell ref="AS11:AT11"/>
    <mergeCell ref="AS15:AT15"/>
    <mergeCell ref="AS23:AT23"/>
    <mergeCell ref="AS28:AT28"/>
    <mergeCell ref="AV11:AX12"/>
    <mergeCell ref="AV34:AX35"/>
    <mergeCell ref="AV20:AW20"/>
    <mergeCell ref="AS24:AT25"/>
    <mergeCell ref="AV25:AX28"/>
    <mergeCell ref="AS26:AT27"/>
    <mergeCell ref="AS29:AT30"/>
    <mergeCell ref="AV29:AX29"/>
    <mergeCell ref="AV30:AX31"/>
    <mergeCell ref="AS32:AT33"/>
    <mergeCell ref="AV32:AX32"/>
    <mergeCell ref="AV33:AX33"/>
    <mergeCell ref="AC6:AC8"/>
    <mergeCell ref="AS4:AT4"/>
    <mergeCell ref="AS3:AT3"/>
    <mergeCell ref="AD6:AD9"/>
    <mergeCell ref="AG6:AN6"/>
    <mergeCell ref="AP6:AP9"/>
    <mergeCell ref="AG7:AI7"/>
    <mergeCell ref="AJ7:AN7"/>
    <mergeCell ref="AO6:AO8"/>
    <mergeCell ref="AS6:AT9"/>
    <mergeCell ref="C32:H32"/>
    <mergeCell ref="C14:H14"/>
    <mergeCell ref="I6:P6"/>
    <mergeCell ref="C9:H9"/>
    <mergeCell ref="I7:K7"/>
    <mergeCell ref="C10:H10"/>
    <mergeCell ref="C11:H11"/>
    <mergeCell ref="C12:H12"/>
    <mergeCell ref="C13:H13"/>
    <mergeCell ref="L7:P7"/>
    <mergeCell ref="B6:H8"/>
    <mergeCell ref="C26:H26"/>
    <mergeCell ref="C31:H31"/>
    <mergeCell ref="C20:H20"/>
    <mergeCell ref="C21:H21"/>
    <mergeCell ref="C30:H30"/>
    <mergeCell ref="C27:H27"/>
    <mergeCell ref="C28:H28"/>
    <mergeCell ref="C29:H29"/>
    <mergeCell ref="U7:W7"/>
    <mergeCell ref="X7:AB7"/>
    <mergeCell ref="R6:R9"/>
    <mergeCell ref="U6:AB6"/>
    <mergeCell ref="Q6:Q8"/>
    <mergeCell ref="C22:H22"/>
    <mergeCell ref="C23:H23"/>
    <mergeCell ref="C24:H24"/>
    <mergeCell ref="C25:H25"/>
    <mergeCell ref="C15:H15"/>
    <mergeCell ref="C16:H16"/>
    <mergeCell ref="C17:H17"/>
    <mergeCell ref="C18:H18"/>
    <mergeCell ref="C19:H19"/>
    <mergeCell ref="C33:H33"/>
    <mergeCell ref="C34:H34"/>
    <mergeCell ref="C35:H35"/>
    <mergeCell ref="C36:H36"/>
    <mergeCell ref="C38:H38"/>
    <mergeCell ref="C37:H37"/>
    <mergeCell ref="C39:H39"/>
    <mergeCell ref="W43:AB43"/>
    <mergeCell ref="K43:P43"/>
    <mergeCell ref="X46:AB46"/>
    <mergeCell ref="X47:AB47"/>
    <mergeCell ref="AI43:AN43"/>
    <mergeCell ref="AI44:AN44"/>
    <mergeCell ref="AJ45:AN45"/>
    <mergeCell ref="AJ46:AN46"/>
    <mergeCell ref="AJ47:AN47"/>
    <mergeCell ref="C40:H40"/>
    <mergeCell ref="C41:H41"/>
    <mergeCell ref="C42:H42"/>
    <mergeCell ref="K44:P44"/>
    <mergeCell ref="L45:P45"/>
    <mergeCell ref="L46:P46"/>
    <mergeCell ref="L47:P47"/>
    <mergeCell ref="W44:AB44"/>
    <mergeCell ref="X45:AB45"/>
  </mergeCells>
  <conditionalFormatting sqref="A10:A43">
    <cfRule type="cellIs" dxfId="101" priority="2" stopIfTrue="1" operator="greaterThan">
      <formula>50</formula>
    </cfRule>
    <cfRule type="cellIs" dxfId="100" priority="3" stopIfTrue="1" operator="lessThan">
      <formula>50</formula>
    </cfRule>
  </conditionalFormatting>
  <conditionalFormatting sqref="AS3:AT4 AS1:AS2">
    <cfRule type="cellIs" dxfId="99" priority="1" operator="equal">
      <formula>0</formula>
    </cfRule>
  </conditionalFormatting>
  <dataValidations disablePrompts="1" count="2">
    <dataValidation type="decimal" operator="lessThanOrEqual" allowBlank="1" showInputMessage="1" showErrorMessage="1" errorTitle="ERRO!" error="A pergunta não vale tanto!..." sqref="K42:N42 AI42:AL42 AH42:AH43 J42:J43 W42:Z42 V42:V43 J10:N41 AH10:AL41 V10:Z41 AN10:AN42 AB10:AB42 P10:P42">
      <formula1>J$9</formula1>
    </dataValidation>
    <dataValidation type="decimal" operator="lessThanOrEqual" allowBlank="1" showErrorMessage="1" errorTitle="ERRO!" error="A pergunta não vale tanto!" sqref="I10:I43 AM10:AM42 AG10:AG43 O10:O42 U10:U43 AA10:AA42">
      <formula1>I$9</formula1>
    </dataValidation>
  </dataValidations>
  <printOptions horizontalCentered="1"/>
  <pageMargins left="0.23622047244094491" right="0.23622047244094491" top="0.94488188976377963" bottom="0.35433070866141736" header="0.11811023622047245" footer="0.31496062992125984"/>
  <pageSetup paperSize="9" scale="63" orientation="landscape" blackAndWhite="1" horizontalDpi="4294967294" verticalDpi="300" r:id="rId1"/>
  <headerFooter>
    <oddHeader>&amp;L&amp;G&amp;C&amp;"Arial,Normal"&amp;24
Área Disciplinar de Português&amp;R&amp;"Arial,Normal"&amp;24
&amp;D</oddHeader>
  </headerFooter>
  <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47">
    <tabColor rgb="FF339966"/>
    <pageSetUpPr autoPageBreaks="0" fitToPage="1"/>
  </sheetPr>
  <dimension ref="A1:HD123"/>
  <sheetViews>
    <sheetView showGridLines="0" zoomScale="75" zoomScaleNormal="75" zoomScalePageLayoutView="70" workbookViewId="0">
      <selection activeCell="AM5" sqref="AM5"/>
    </sheetView>
  </sheetViews>
  <sheetFormatPr defaultColWidth="0" defaultRowHeight="0" customHeight="1" zeroHeight="1" x14ac:dyDescent="0.2"/>
  <cols>
    <col min="1" max="1" width="2.7109375" style="57" customWidth="1"/>
    <col min="2" max="2" width="5.140625" style="57" customWidth="1"/>
    <col min="3" max="8" width="3.7109375" style="57" customWidth="1"/>
    <col min="9" max="24" width="4.7109375" style="57" customWidth="1"/>
    <col min="25" max="25" width="7.7109375" style="57" customWidth="1"/>
    <col min="26" max="27" width="5.85546875" style="57" hidden="1" customWidth="1"/>
    <col min="28" max="28" width="0.85546875" style="57" customWidth="1"/>
    <col min="29" max="44" width="4.7109375" style="57" customWidth="1"/>
    <col min="45" max="45" width="7.7109375" style="57" customWidth="1"/>
    <col min="46" max="47" width="5.85546875" style="57" hidden="1" customWidth="1"/>
    <col min="48" max="48" width="0.85546875" style="57" customWidth="1"/>
    <col min="49" max="64" width="4.7109375" style="57" customWidth="1"/>
    <col min="65" max="65" width="7.7109375" style="57" customWidth="1"/>
    <col min="66" max="67" width="5.85546875" style="57" hidden="1" customWidth="1"/>
    <col min="68" max="68" width="3.7109375" style="57" customWidth="1"/>
    <col min="69" max="69" width="5.7109375" style="57" customWidth="1"/>
    <col min="70" max="70" width="52.7109375" style="160" customWidth="1"/>
    <col min="71" max="71" width="5.7109375" style="57" customWidth="1"/>
    <col min="72" max="73" width="9.140625" style="57" customWidth="1"/>
    <col min="74" max="92" width="9.140625" style="57" hidden="1" customWidth="1"/>
    <col min="93" max="97" width="24.5703125" style="57" hidden="1" customWidth="1"/>
    <col min="98" max="103" width="9.140625" style="57" hidden="1" customWidth="1"/>
    <col min="104" max="142" width="24.5703125" style="57" hidden="1" customWidth="1"/>
    <col min="143" max="144" width="9.140625" style="57" hidden="1" customWidth="1"/>
    <col min="145" max="212" width="24.5703125" style="57" hidden="1" customWidth="1"/>
    <col min="213" max="16384" width="9.140625" style="57" hidden="1"/>
  </cols>
  <sheetData>
    <row r="1" spans="1:71" ht="24.95" customHeight="1" x14ac:dyDescent="0.2">
      <c r="AE1" s="274"/>
      <c r="AF1" s="274"/>
      <c r="AM1" s="274"/>
      <c r="AN1" s="274"/>
      <c r="BR1" s="57"/>
    </row>
    <row r="2" spans="1:71" ht="24.95" customHeight="1" x14ac:dyDescent="0.2">
      <c r="O2" s="274"/>
      <c r="T2" s="274"/>
      <c r="Z2" s="274"/>
      <c r="AA2" s="274"/>
      <c r="AB2" s="274"/>
      <c r="AE2" s="274"/>
      <c r="AF2" s="274"/>
      <c r="AM2" s="274"/>
      <c r="AN2" s="274"/>
      <c r="BR2" s="57"/>
    </row>
    <row r="3" spans="1:71" ht="24.95" customHeight="1" x14ac:dyDescent="0.2">
      <c r="AE3" s="274"/>
      <c r="AF3" s="274"/>
      <c r="AM3" s="274"/>
      <c r="AN3" s="274"/>
      <c r="BR3" s="631" t="s">
        <v>233</v>
      </c>
    </row>
    <row r="4" spans="1:71" ht="24.95" customHeight="1" x14ac:dyDescent="0.35">
      <c r="B4" s="200" t="str">
        <f>ENTRADA!U4</f>
        <v>7.º A - 2019/20</v>
      </c>
      <c r="J4" s="200" t="s">
        <v>84</v>
      </c>
      <c r="Q4" s="200"/>
      <c r="R4" s="200"/>
      <c r="S4" s="200"/>
      <c r="T4" s="200"/>
      <c r="U4" s="200"/>
      <c r="W4" s="200"/>
      <c r="AH4" s="200"/>
      <c r="AI4" s="200"/>
      <c r="AJ4" s="200"/>
      <c r="AK4" s="200"/>
      <c r="AL4" s="200"/>
      <c r="AN4" s="274"/>
      <c r="BR4" s="631">
        <v>0</v>
      </c>
    </row>
    <row r="5" spans="1:71" s="60" customFormat="1" ht="20.100000000000001" customHeight="1" thickBot="1" x14ac:dyDescent="0.25">
      <c r="A5" s="57"/>
      <c r="B5" s="57"/>
      <c r="C5" s="57"/>
      <c r="D5" s="57"/>
      <c r="E5" s="57"/>
      <c r="F5" s="3"/>
      <c r="G5" s="3"/>
      <c r="H5" s="3"/>
      <c r="I5" s="3"/>
      <c r="J5" s="3"/>
      <c r="K5" s="3"/>
      <c r="L5" s="3"/>
      <c r="M5" s="3"/>
      <c r="N5" s="3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274"/>
      <c r="AN5" s="274"/>
      <c r="AO5" s="57"/>
      <c r="AP5" s="57"/>
      <c r="AQ5" s="57"/>
      <c r="AR5" s="57"/>
      <c r="AS5" s="57"/>
      <c r="AT5" s="57"/>
      <c r="AU5" s="57"/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</row>
    <row r="6" spans="1:71" ht="27.95" customHeight="1" x14ac:dyDescent="0.3">
      <c r="A6" s="203"/>
      <c r="B6" s="1192"/>
      <c r="C6" s="1193"/>
      <c r="D6" s="1193"/>
      <c r="E6" s="1193"/>
      <c r="F6" s="1193"/>
      <c r="G6" s="1193"/>
      <c r="H6" s="1193"/>
      <c r="I6" s="1146" t="s">
        <v>83</v>
      </c>
      <c r="J6" s="1146"/>
      <c r="K6" s="1146"/>
      <c r="L6" s="1146"/>
      <c r="M6" s="1146"/>
      <c r="N6" s="1146"/>
      <c r="O6" s="1146"/>
      <c r="P6" s="1146"/>
      <c r="Q6" s="1146"/>
      <c r="R6" s="1146"/>
      <c r="S6" s="1146"/>
      <c r="T6" s="1146"/>
      <c r="U6" s="1146"/>
      <c r="V6" s="1146"/>
      <c r="W6" s="1146"/>
      <c r="X6" s="1146"/>
      <c r="Y6" s="1147" t="s">
        <v>1</v>
      </c>
      <c r="Z6" s="1191" t="s">
        <v>78</v>
      </c>
      <c r="AA6" s="632"/>
      <c r="AB6" s="590"/>
      <c r="AC6" s="1145" t="s">
        <v>82</v>
      </c>
      <c r="AD6" s="1146"/>
      <c r="AE6" s="1146"/>
      <c r="AF6" s="1146"/>
      <c r="AG6" s="1146"/>
      <c r="AH6" s="1146"/>
      <c r="AI6" s="1146"/>
      <c r="AJ6" s="1146"/>
      <c r="AK6" s="1146"/>
      <c r="AL6" s="1146"/>
      <c r="AM6" s="1146"/>
      <c r="AN6" s="1146"/>
      <c r="AO6" s="1146"/>
      <c r="AP6" s="1146"/>
      <c r="AQ6" s="1146"/>
      <c r="AR6" s="1146"/>
      <c r="AS6" s="1147" t="s">
        <v>1</v>
      </c>
      <c r="AT6" s="1191" t="s">
        <v>78</v>
      </c>
      <c r="AU6" s="632"/>
      <c r="AV6" s="590"/>
      <c r="AW6" s="1145" t="s">
        <v>81</v>
      </c>
      <c r="AX6" s="1146"/>
      <c r="AY6" s="1146"/>
      <c r="AZ6" s="1146"/>
      <c r="BA6" s="1146"/>
      <c r="BB6" s="1146"/>
      <c r="BC6" s="1146"/>
      <c r="BD6" s="1146"/>
      <c r="BE6" s="1146"/>
      <c r="BF6" s="1146"/>
      <c r="BG6" s="1146"/>
      <c r="BH6" s="1146"/>
      <c r="BI6" s="1146"/>
      <c r="BJ6" s="1146"/>
      <c r="BK6" s="1146"/>
      <c r="BL6" s="1146"/>
      <c r="BM6" s="1147" t="s">
        <v>1</v>
      </c>
      <c r="BN6" s="1208" t="s">
        <v>78</v>
      </c>
      <c r="BO6" s="515"/>
      <c r="BP6" s="214"/>
      <c r="BQ6" s="1203" t="s">
        <v>98</v>
      </c>
      <c r="BR6" s="1204"/>
      <c r="BS6" s="31"/>
    </row>
    <row r="7" spans="1:71" ht="27.95" customHeight="1" x14ac:dyDescent="0.3">
      <c r="A7" s="203"/>
      <c r="B7" s="742"/>
      <c r="C7" s="743"/>
      <c r="D7" s="743"/>
      <c r="E7" s="743"/>
      <c r="F7" s="743"/>
      <c r="G7" s="743"/>
      <c r="H7" s="744"/>
      <c r="I7" s="1199" t="s">
        <v>338</v>
      </c>
      <c r="J7" s="1200"/>
      <c r="K7" s="1200"/>
      <c r="L7" s="1200"/>
      <c r="M7" s="1200"/>
      <c r="N7" s="1200"/>
      <c r="O7" s="1200"/>
      <c r="P7" s="1200"/>
      <c r="Q7" s="1200"/>
      <c r="R7" s="1201"/>
      <c r="S7" s="1199" t="s">
        <v>334</v>
      </c>
      <c r="T7" s="1200"/>
      <c r="U7" s="1200"/>
      <c r="V7" s="1200"/>
      <c r="W7" s="1200"/>
      <c r="X7" s="1201"/>
      <c r="Y7" s="1207"/>
      <c r="Z7" s="1191"/>
      <c r="AA7" s="632"/>
      <c r="AB7" s="590"/>
      <c r="AC7" s="1202" t="s">
        <v>338</v>
      </c>
      <c r="AD7" s="1200"/>
      <c r="AE7" s="1200"/>
      <c r="AF7" s="1200"/>
      <c r="AG7" s="1200"/>
      <c r="AH7" s="1200"/>
      <c r="AI7" s="1200"/>
      <c r="AJ7" s="1200"/>
      <c r="AK7" s="1200"/>
      <c r="AL7" s="1201"/>
      <c r="AM7" s="1199" t="s">
        <v>334</v>
      </c>
      <c r="AN7" s="1200"/>
      <c r="AO7" s="1200"/>
      <c r="AP7" s="1200"/>
      <c r="AQ7" s="1200"/>
      <c r="AR7" s="1201"/>
      <c r="AS7" s="1207"/>
      <c r="AT7" s="1191"/>
      <c r="AU7" s="632"/>
      <c r="AV7" s="590"/>
      <c r="AW7" s="1202" t="s">
        <v>338</v>
      </c>
      <c r="AX7" s="1200"/>
      <c r="AY7" s="1200"/>
      <c r="AZ7" s="1200"/>
      <c r="BA7" s="1200"/>
      <c r="BB7" s="1200"/>
      <c r="BC7" s="1200"/>
      <c r="BD7" s="1200"/>
      <c r="BE7" s="1200"/>
      <c r="BF7" s="1201"/>
      <c r="BG7" s="1199" t="s">
        <v>334</v>
      </c>
      <c r="BH7" s="1200"/>
      <c r="BI7" s="1200"/>
      <c r="BJ7" s="1200"/>
      <c r="BK7" s="1200"/>
      <c r="BL7" s="1201"/>
      <c r="BM7" s="1207"/>
      <c r="BN7" s="1208"/>
      <c r="BO7" s="719"/>
      <c r="BP7" s="214"/>
      <c r="BQ7" s="1205"/>
      <c r="BR7" s="1206"/>
      <c r="BS7" s="31"/>
    </row>
    <row r="8" spans="1:71" ht="27.95" customHeight="1" x14ac:dyDescent="0.2">
      <c r="A8" s="203"/>
      <c r="B8" s="1194" t="s">
        <v>77</v>
      </c>
      <c r="C8" s="1195"/>
      <c r="D8" s="1195"/>
      <c r="E8" s="1195"/>
      <c r="F8" s="1195"/>
      <c r="G8" s="1195"/>
      <c r="H8" s="1196"/>
      <c r="I8" s="722">
        <v>1</v>
      </c>
      <c r="J8" s="722">
        <v>2</v>
      </c>
      <c r="K8" s="722">
        <v>3</v>
      </c>
      <c r="L8" s="722">
        <v>4</v>
      </c>
      <c r="M8" s="722">
        <v>5</v>
      </c>
      <c r="N8" s="722">
        <v>6</v>
      </c>
      <c r="O8" s="722">
        <v>7</v>
      </c>
      <c r="P8" s="722"/>
      <c r="Q8" s="722"/>
      <c r="R8" s="722"/>
      <c r="S8" s="722">
        <v>1</v>
      </c>
      <c r="T8" s="722">
        <v>2</v>
      </c>
      <c r="U8" s="722">
        <v>3</v>
      </c>
      <c r="V8" s="722">
        <v>4</v>
      </c>
      <c r="W8" s="722">
        <v>5</v>
      </c>
      <c r="X8" s="722">
        <v>6</v>
      </c>
      <c r="Y8" s="1148"/>
      <c r="Z8" s="1191"/>
      <c r="AA8" s="634">
        <f>COUNTIF(I10:X10,"&lt;&gt;=0")</f>
        <v>16</v>
      </c>
      <c r="AB8" s="590"/>
      <c r="AC8" s="723">
        <v>1</v>
      </c>
      <c r="AD8" s="722">
        <v>2</v>
      </c>
      <c r="AE8" s="722">
        <v>3</v>
      </c>
      <c r="AF8" s="722">
        <v>4</v>
      </c>
      <c r="AG8" s="722">
        <v>5</v>
      </c>
      <c r="AH8" s="722">
        <v>6</v>
      </c>
      <c r="AI8" s="722">
        <v>7</v>
      </c>
      <c r="AJ8" s="722"/>
      <c r="AK8" s="722"/>
      <c r="AL8" s="722"/>
      <c r="AM8" s="722">
        <v>1</v>
      </c>
      <c r="AN8" s="722">
        <v>2</v>
      </c>
      <c r="AO8" s="722">
        <v>3</v>
      </c>
      <c r="AP8" s="722">
        <v>4</v>
      </c>
      <c r="AQ8" s="722">
        <v>5</v>
      </c>
      <c r="AR8" s="722">
        <v>6</v>
      </c>
      <c r="AS8" s="1148"/>
      <c r="AT8" s="1191"/>
      <c r="AU8" s="634">
        <f>COUNTIF(AC10:AR10,"&lt;&gt;=0")</f>
        <v>16</v>
      </c>
      <c r="AV8" s="590"/>
      <c r="AW8" s="718">
        <v>1</v>
      </c>
      <c r="AX8" s="717">
        <v>2</v>
      </c>
      <c r="AY8" s="717">
        <v>3</v>
      </c>
      <c r="AZ8" s="717">
        <v>4</v>
      </c>
      <c r="BA8" s="717">
        <v>5</v>
      </c>
      <c r="BB8" s="717">
        <v>6</v>
      </c>
      <c r="BC8" s="717">
        <v>7</v>
      </c>
      <c r="BD8" s="717"/>
      <c r="BE8" s="717"/>
      <c r="BF8" s="717"/>
      <c r="BG8" s="717">
        <v>1</v>
      </c>
      <c r="BH8" s="717">
        <v>2</v>
      </c>
      <c r="BI8" s="717">
        <v>3</v>
      </c>
      <c r="BJ8" s="717">
        <v>4</v>
      </c>
      <c r="BK8" s="717">
        <v>5</v>
      </c>
      <c r="BL8" s="717">
        <v>6</v>
      </c>
      <c r="BM8" s="1148"/>
      <c r="BN8" s="1208"/>
      <c r="BO8" s="68">
        <f>COUNTIF(AW10:BL10,"&lt;&gt;=0")</f>
        <v>16</v>
      </c>
      <c r="BP8" s="580"/>
      <c r="BQ8" s="1205"/>
      <c r="BR8" s="1206"/>
      <c r="BS8" s="580"/>
    </row>
    <row r="9" spans="1:71" ht="27.95" customHeight="1" thickBot="1" x14ac:dyDescent="0.25">
      <c r="A9" s="203"/>
      <c r="B9" s="516" t="s">
        <v>67</v>
      </c>
      <c r="C9" s="1122" t="s">
        <v>66</v>
      </c>
      <c r="D9" s="1122"/>
      <c r="E9" s="1122"/>
      <c r="F9" s="1122"/>
      <c r="G9" s="1122"/>
      <c r="H9" s="112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4" t="str">
        <f>IF(COUNTBLANK(I9:X9)=AA$8,"",SUM(I9:X9))</f>
        <v/>
      </c>
      <c r="Z9" s="1191"/>
      <c r="AA9" s="632"/>
      <c r="AB9" s="590"/>
      <c r="AC9" s="29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4" t="str">
        <f t="shared" ref="AS9:AS42" si="0">IF(COUNTBLANK(AC9:AR9)=AU$8,"",SUM(AC9:AR9))</f>
        <v/>
      </c>
      <c r="AT9" s="1191"/>
      <c r="AU9" s="632"/>
      <c r="AV9" s="590"/>
      <c r="AW9" s="292"/>
      <c r="AX9" s="112"/>
      <c r="AY9" s="112"/>
      <c r="AZ9" s="112"/>
      <c r="BA9" s="112"/>
      <c r="BB9" s="112"/>
      <c r="BC9" s="385"/>
      <c r="BD9" s="385"/>
      <c r="BE9" s="385"/>
      <c r="BF9" s="385"/>
      <c r="BG9" s="385"/>
      <c r="BH9" s="385"/>
      <c r="BI9" s="385"/>
      <c r="BJ9" s="385"/>
      <c r="BK9" s="385"/>
      <c r="BL9" s="385"/>
      <c r="BM9" s="114" t="str">
        <f t="shared" ref="BM9:BM42" si="1">IF(COUNTBLANK(AW9:BL9)=BO$8,"",SUM(AW9:BL9))</f>
        <v/>
      </c>
      <c r="BN9" s="1208"/>
      <c r="BO9" s="515"/>
      <c r="BP9" s="580"/>
      <c r="BQ9" s="1205"/>
      <c r="BR9" s="1206"/>
      <c r="BS9" s="580"/>
    </row>
    <row r="10" spans="1:71" ht="15.75" customHeight="1" x14ac:dyDescent="0.2">
      <c r="A10" s="198"/>
      <c r="B10" s="522">
        <f>IF(ENTRADA!AE3="","",ENTRADA!AE3)</f>
        <v>1</v>
      </c>
      <c r="C10" s="988" t="str">
        <f>IF(ENTRADA!AF3="","",ENTRADA!AF3)</f>
        <v>AA</v>
      </c>
      <c r="D10" s="988"/>
      <c r="E10" s="988"/>
      <c r="F10" s="988"/>
      <c r="G10" s="988"/>
      <c r="H10" s="988"/>
      <c r="I10" s="525"/>
      <c r="J10" s="525"/>
      <c r="K10" s="525"/>
      <c r="L10" s="525"/>
      <c r="M10" s="525"/>
      <c r="N10" s="525"/>
      <c r="O10" s="525"/>
      <c r="P10" s="525"/>
      <c r="Q10" s="525"/>
      <c r="R10" s="525"/>
      <c r="S10" s="525"/>
      <c r="T10" s="525"/>
      <c r="U10" s="525"/>
      <c r="V10" s="525"/>
      <c r="W10" s="525"/>
      <c r="X10" s="525"/>
      <c r="Y10" s="395" t="str">
        <f t="shared" ref="Y10:Y42" si="2">IF(COUNTBLANK(I10:X10)=AA$8,"",SUM(I10:X10))</f>
        <v/>
      </c>
      <c r="Z10" s="633">
        <f t="shared" ref="Z10:Z36" si="3">IF(Y10&lt;50,1,0)</f>
        <v>0</v>
      </c>
      <c r="AB10" s="635"/>
      <c r="AC10" s="593"/>
      <c r="AD10" s="525"/>
      <c r="AE10" s="525"/>
      <c r="AF10" s="525"/>
      <c r="AG10" s="525"/>
      <c r="AH10" s="525"/>
      <c r="AI10" s="525"/>
      <c r="AJ10" s="525"/>
      <c r="AK10" s="525"/>
      <c r="AL10" s="525"/>
      <c r="AM10" s="525"/>
      <c r="AN10" s="525"/>
      <c r="AO10" s="525"/>
      <c r="AP10" s="525"/>
      <c r="AQ10" s="525"/>
      <c r="AR10" s="525"/>
      <c r="AS10" s="395" t="str">
        <f t="shared" si="0"/>
        <v/>
      </c>
      <c r="AT10" s="633">
        <f t="shared" ref="AT10:AT36" si="4">IF(AS10&lt;50,1,0)</f>
        <v>0</v>
      </c>
      <c r="AV10" s="635"/>
      <c r="AW10" s="293"/>
      <c r="AX10" s="108"/>
      <c r="AY10" s="108"/>
      <c r="AZ10" s="108"/>
      <c r="BA10" s="108"/>
      <c r="BB10" s="108"/>
      <c r="BC10" s="108"/>
      <c r="BD10" s="108"/>
      <c r="BE10" s="108"/>
      <c r="BF10" s="108"/>
      <c r="BG10" s="108"/>
      <c r="BH10" s="108"/>
      <c r="BI10" s="108"/>
      <c r="BJ10" s="108"/>
      <c r="BK10" s="108"/>
      <c r="BL10" s="108"/>
      <c r="BM10" s="395" t="str">
        <f t="shared" si="1"/>
        <v/>
      </c>
      <c r="BN10" s="2">
        <f t="shared" ref="BN10:BN37" si="5">IF(BM10&lt;50,1,0)</f>
        <v>0</v>
      </c>
      <c r="BP10" s="580"/>
      <c r="BQ10" s="735"/>
      <c r="BR10" s="609"/>
      <c r="BS10" s="580"/>
    </row>
    <row r="11" spans="1:71" ht="15.75" customHeight="1" x14ac:dyDescent="0.25">
      <c r="A11" s="198"/>
      <c r="B11" s="527" t="str">
        <f>IF(ENTRADA!AE4="","",ENTRADA!AE4)</f>
        <v/>
      </c>
      <c r="C11" s="937" t="str">
        <f>IF(ENTRADA!AF4="","",ENTRADA!AF4)</f>
        <v/>
      </c>
      <c r="D11" s="937"/>
      <c r="E11" s="937"/>
      <c r="F11" s="937"/>
      <c r="G11" s="937"/>
      <c r="H11" s="937"/>
      <c r="I11" s="529"/>
      <c r="J11" s="529"/>
      <c r="K11" s="529"/>
      <c r="L11" s="529"/>
      <c r="M11" s="529"/>
      <c r="N11" s="529"/>
      <c r="O11" s="529"/>
      <c r="P11" s="529"/>
      <c r="Q11" s="529"/>
      <c r="R11" s="529"/>
      <c r="S11" s="529"/>
      <c r="T11" s="529"/>
      <c r="U11" s="529"/>
      <c r="V11" s="529"/>
      <c r="W11" s="529"/>
      <c r="X11" s="529"/>
      <c r="Y11" s="390" t="str">
        <f t="shared" si="2"/>
        <v/>
      </c>
      <c r="Z11" s="633">
        <f t="shared" si="3"/>
        <v>0</v>
      </c>
      <c r="AA11" s="636"/>
      <c r="AB11" s="637"/>
      <c r="AC11" s="604"/>
      <c r="AD11" s="529"/>
      <c r="AE11" s="529"/>
      <c r="AF11" s="529"/>
      <c r="AG11" s="529"/>
      <c r="AH11" s="529"/>
      <c r="AI11" s="529"/>
      <c r="AJ11" s="529"/>
      <c r="AK11" s="529"/>
      <c r="AL11" s="529"/>
      <c r="AM11" s="529"/>
      <c r="AN11" s="529"/>
      <c r="AO11" s="529"/>
      <c r="AP11" s="529"/>
      <c r="AQ11" s="529"/>
      <c r="AR11" s="529"/>
      <c r="AS11" s="390" t="str">
        <f t="shared" si="0"/>
        <v/>
      </c>
      <c r="AT11" s="633">
        <f t="shared" si="4"/>
        <v>0</v>
      </c>
      <c r="AU11" s="636"/>
      <c r="AV11" s="637"/>
      <c r="AW11" s="604"/>
      <c r="AX11" s="529"/>
      <c r="AY11" s="529"/>
      <c r="AZ11" s="529"/>
      <c r="BA11" s="529"/>
      <c r="BB11" s="529"/>
      <c r="BC11" s="529"/>
      <c r="BD11" s="529"/>
      <c r="BE11" s="529"/>
      <c r="BF11" s="529"/>
      <c r="BG11" s="529"/>
      <c r="BH11" s="529"/>
      <c r="BI11" s="529"/>
      <c r="BJ11" s="529"/>
      <c r="BK11" s="529"/>
      <c r="BL11" s="529"/>
      <c r="BM11" s="390" t="str">
        <f t="shared" si="1"/>
        <v/>
      </c>
      <c r="BN11" s="2">
        <f t="shared" si="5"/>
        <v>0</v>
      </c>
      <c r="BO11" s="515"/>
      <c r="BP11" s="580"/>
      <c r="BQ11" s="342" t="str">
        <f>PARAMETROS!B69</f>
        <v>1.</v>
      </c>
      <c r="BR11" s="351" t="str">
        <f>PARAMETROS!C69</f>
        <v>Projetos de pesquisa orientada</v>
      </c>
      <c r="BS11" s="580"/>
    </row>
    <row r="12" spans="1:71" ht="15.75" customHeight="1" x14ac:dyDescent="0.25">
      <c r="A12" s="198"/>
      <c r="B12" s="533" t="str">
        <f>IF(ENTRADA!AE5="","",ENTRADA!AE5)</f>
        <v/>
      </c>
      <c r="C12" s="938" t="str">
        <f>IF(ENTRADA!AF5="","",ENTRADA!AF5)</f>
        <v/>
      </c>
      <c r="D12" s="938"/>
      <c r="E12" s="938"/>
      <c r="F12" s="938"/>
      <c r="G12" s="938"/>
      <c r="H12" s="938"/>
      <c r="I12" s="537"/>
      <c r="J12" s="536"/>
      <c r="K12" s="536"/>
      <c r="L12" s="536"/>
      <c r="M12" s="536"/>
      <c r="N12" s="537"/>
      <c r="O12" s="537"/>
      <c r="P12" s="536"/>
      <c r="Q12" s="536"/>
      <c r="R12" s="536"/>
      <c r="S12" s="536"/>
      <c r="T12" s="536"/>
      <c r="U12" s="536"/>
      <c r="V12" s="536"/>
      <c r="W12" s="536"/>
      <c r="X12" s="537"/>
      <c r="Y12" s="398" t="str">
        <f t="shared" si="2"/>
        <v/>
      </c>
      <c r="Z12" s="633">
        <f t="shared" si="3"/>
        <v>0</v>
      </c>
      <c r="AA12" s="636"/>
      <c r="AB12" s="637"/>
      <c r="AC12" s="606"/>
      <c r="AD12" s="536"/>
      <c r="AE12" s="536"/>
      <c r="AF12" s="536"/>
      <c r="AG12" s="536"/>
      <c r="AH12" s="537"/>
      <c r="AI12" s="537"/>
      <c r="AJ12" s="537"/>
      <c r="AK12" s="537"/>
      <c r="AL12" s="537"/>
      <c r="AM12" s="537"/>
      <c r="AN12" s="536"/>
      <c r="AO12" s="536"/>
      <c r="AP12" s="536"/>
      <c r="AQ12" s="536"/>
      <c r="AR12" s="537"/>
      <c r="AS12" s="398" t="str">
        <f t="shared" si="0"/>
        <v/>
      </c>
      <c r="AT12" s="633">
        <f t="shared" si="4"/>
        <v>0</v>
      </c>
      <c r="AU12" s="636"/>
      <c r="AV12" s="637"/>
      <c r="AW12" s="606"/>
      <c r="AX12" s="536"/>
      <c r="AY12" s="536"/>
      <c r="AZ12" s="536"/>
      <c r="BA12" s="536"/>
      <c r="BB12" s="537"/>
      <c r="BC12" s="537"/>
      <c r="BD12" s="536"/>
      <c r="BE12" s="536"/>
      <c r="BF12" s="536"/>
      <c r="BG12" s="536"/>
      <c r="BH12" s="536"/>
      <c r="BI12" s="536"/>
      <c r="BJ12" s="536"/>
      <c r="BK12" s="536"/>
      <c r="BL12" s="537"/>
      <c r="BM12" s="398" t="str">
        <f t="shared" si="1"/>
        <v/>
      </c>
      <c r="BN12" s="2">
        <f t="shared" si="5"/>
        <v>0</v>
      </c>
      <c r="BO12" s="515"/>
      <c r="BP12" s="580"/>
      <c r="BQ12" s="342" t="str">
        <f>PARAMETROS!B70</f>
        <v>2.</v>
      </c>
      <c r="BR12" s="351" t="str">
        <f>PARAMETROS!C70</f>
        <v>Trabalho de grupo / pares</v>
      </c>
      <c r="BS12" s="580"/>
    </row>
    <row r="13" spans="1:71" ht="15.75" customHeight="1" x14ac:dyDescent="0.25">
      <c r="A13" s="198"/>
      <c r="B13" s="527" t="str">
        <f>IF(ENTRADA!AE6="","",ENTRADA!AE6)</f>
        <v/>
      </c>
      <c r="C13" s="937" t="str">
        <f>IF(ENTRADA!AF6="","",ENTRADA!AF6)</f>
        <v/>
      </c>
      <c r="D13" s="937"/>
      <c r="E13" s="937"/>
      <c r="F13" s="937"/>
      <c r="G13" s="937"/>
      <c r="H13" s="937"/>
      <c r="I13" s="529"/>
      <c r="J13" s="529"/>
      <c r="K13" s="529"/>
      <c r="L13" s="529"/>
      <c r="M13" s="529"/>
      <c r="N13" s="529"/>
      <c r="O13" s="529"/>
      <c r="P13" s="529"/>
      <c r="Q13" s="529"/>
      <c r="R13" s="529"/>
      <c r="S13" s="529"/>
      <c r="T13" s="529"/>
      <c r="U13" s="529"/>
      <c r="V13" s="529"/>
      <c r="W13" s="529"/>
      <c r="X13" s="529"/>
      <c r="Y13" s="390" t="str">
        <f t="shared" si="2"/>
        <v/>
      </c>
      <c r="Z13" s="633">
        <f>IF(Y13&lt;50,1,0)</f>
        <v>0</v>
      </c>
      <c r="AA13" s="636"/>
      <c r="AB13" s="637"/>
      <c r="AC13" s="604"/>
      <c r="AD13" s="529"/>
      <c r="AE13" s="529"/>
      <c r="AF13" s="529"/>
      <c r="AG13" s="529"/>
      <c r="AH13" s="529"/>
      <c r="AI13" s="529"/>
      <c r="AJ13" s="529"/>
      <c r="AK13" s="529"/>
      <c r="AL13" s="529"/>
      <c r="AM13" s="529"/>
      <c r="AN13" s="529"/>
      <c r="AO13" s="529"/>
      <c r="AP13" s="529"/>
      <c r="AQ13" s="529"/>
      <c r="AR13" s="529"/>
      <c r="AS13" s="390" t="str">
        <f t="shared" si="0"/>
        <v/>
      </c>
      <c r="AT13" s="633">
        <f>IF(AS13&lt;50,1,0)</f>
        <v>0</v>
      </c>
      <c r="AU13" s="636"/>
      <c r="AV13" s="637"/>
      <c r="AW13" s="604"/>
      <c r="AX13" s="529"/>
      <c r="AY13" s="529"/>
      <c r="AZ13" s="529"/>
      <c r="BA13" s="529"/>
      <c r="BB13" s="529"/>
      <c r="BC13" s="529"/>
      <c r="BD13" s="529"/>
      <c r="BE13" s="529"/>
      <c r="BF13" s="529"/>
      <c r="BG13" s="529"/>
      <c r="BH13" s="529"/>
      <c r="BI13" s="529"/>
      <c r="BJ13" s="529"/>
      <c r="BK13" s="529"/>
      <c r="BL13" s="529"/>
      <c r="BM13" s="390" t="str">
        <f t="shared" si="1"/>
        <v/>
      </c>
      <c r="BN13" s="2">
        <f t="shared" si="5"/>
        <v>0</v>
      </c>
      <c r="BO13" s="515"/>
      <c r="BP13" s="580"/>
      <c r="BQ13" s="342" t="str">
        <f>PARAMETROS!B71</f>
        <v>3.</v>
      </c>
      <c r="BR13" s="351" t="str">
        <f>PARAMETROS!C71</f>
        <v>Fichas de avaliação</v>
      </c>
      <c r="BS13" s="580"/>
    </row>
    <row r="14" spans="1:71" ht="15.75" customHeight="1" x14ac:dyDescent="0.25">
      <c r="A14" s="198"/>
      <c r="B14" s="533" t="str">
        <f>IF(ENTRADA!AE7="","",ENTRADA!AE7)</f>
        <v/>
      </c>
      <c r="C14" s="938" t="str">
        <f>IF(ENTRADA!AF7="","",ENTRADA!AF7)</f>
        <v/>
      </c>
      <c r="D14" s="938"/>
      <c r="E14" s="938"/>
      <c r="F14" s="938"/>
      <c r="G14" s="938"/>
      <c r="H14" s="938"/>
      <c r="I14" s="537"/>
      <c r="J14" s="536"/>
      <c r="K14" s="536"/>
      <c r="L14" s="536"/>
      <c r="M14" s="536"/>
      <c r="N14" s="537"/>
      <c r="O14" s="537"/>
      <c r="P14" s="536"/>
      <c r="Q14" s="536"/>
      <c r="R14" s="536"/>
      <c r="S14" s="536"/>
      <c r="T14" s="536"/>
      <c r="U14" s="536"/>
      <c r="V14" s="536"/>
      <c r="W14" s="536"/>
      <c r="X14" s="537"/>
      <c r="Y14" s="398" t="str">
        <f t="shared" si="2"/>
        <v/>
      </c>
      <c r="Z14" s="633">
        <f t="shared" si="3"/>
        <v>0</v>
      </c>
      <c r="AA14" s="638"/>
      <c r="AB14" s="639"/>
      <c r="AC14" s="606"/>
      <c r="AD14" s="536"/>
      <c r="AE14" s="536"/>
      <c r="AF14" s="536"/>
      <c r="AG14" s="536"/>
      <c r="AH14" s="537"/>
      <c r="AI14" s="537"/>
      <c r="AJ14" s="537"/>
      <c r="AK14" s="537"/>
      <c r="AL14" s="537"/>
      <c r="AM14" s="537"/>
      <c r="AN14" s="536"/>
      <c r="AO14" s="536"/>
      <c r="AP14" s="536"/>
      <c r="AQ14" s="536"/>
      <c r="AR14" s="537"/>
      <c r="AS14" s="398" t="str">
        <f t="shared" si="0"/>
        <v/>
      </c>
      <c r="AT14" s="633">
        <f t="shared" si="4"/>
        <v>0</v>
      </c>
      <c r="AU14" s="638"/>
      <c r="AV14" s="639"/>
      <c r="AW14" s="606"/>
      <c r="AX14" s="536"/>
      <c r="AY14" s="536"/>
      <c r="AZ14" s="536"/>
      <c r="BA14" s="536"/>
      <c r="BB14" s="537"/>
      <c r="BC14" s="537"/>
      <c r="BD14" s="536"/>
      <c r="BE14" s="536"/>
      <c r="BF14" s="536"/>
      <c r="BG14" s="536"/>
      <c r="BH14" s="536"/>
      <c r="BI14" s="536"/>
      <c r="BJ14" s="536"/>
      <c r="BK14" s="536"/>
      <c r="BL14" s="537"/>
      <c r="BM14" s="398" t="str">
        <f t="shared" si="1"/>
        <v/>
      </c>
      <c r="BN14" s="2">
        <f t="shared" si="5"/>
        <v>0</v>
      </c>
      <c r="BO14" s="2"/>
      <c r="BP14" s="580"/>
      <c r="BQ14" s="342" t="str">
        <f>PARAMETROS!B72</f>
        <v>4.</v>
      </c>
      <c r="BR14" s="351" t="str">
        <f>PARAMETROS!C72</f>
        <v>Domínios de Autonomia Curricular</v>
      </c>
      <c r="BS14" s="580"/>
    </row>
    <row r="15" spans="1:71" ht="15.75" customHeight="1" x14ac:dyDescent="0.25">
      <c r="A15" s="198"/>
      <c r="B15" s="527" t="str">
        <f>IF(ENTRADA!AE8="","",ENTRADA!AE8)</f>
        <v/>
      </c>
      <c r="C15" s="937" t="str">
        <f>IF(ENTRADA!AF8="","",ENTRADA!AF8)</f>
        <v/>
      </c>
      <c r="D15" s="937"/>
      <c r="E15" s="937"/>
      <c r="F15" s="937"/>
      <c r="G15" s="937"/>
      <c r="H15" s="937"/>
      <c r="I15" s="529"/>
      <c r="J15" s="529"/>
      <c r="K15" s="529"/>
      <c r="L15" s="529"/>
      <c r="M15" s="529"/>
      <c r="N15" s="529"/>
      <c r="O15" s="529"/>
      <c r="P15" s="529"/>
      <c r="Q15" s="529"/>
      <c r="R15" s="529"/>
      <c r="S15" s="529"/>
      <c r="T15" s="529"/>
      <c r="U15" s="529"/>
      <c r="V15" s="529"/>
      <c r="W15" s="529"/>
      <c r="X15" s="529"/>
      <c r="Y15" s="390" t="str">
        <f t="shared" si="2"/>
        <v/>
      </c>
      <c r="Z15" s="633">
        <f>IF(Y15&lt;50,1,0)</f>
        <v>0</v>
      </c>
      <c r="AA15" s="636"/>
      <c r="AB15" s="637"/>
      <c r="AC15" s="604"/>
      <c r="AD15" s="529"/>
      <c r="AE15" s="529"/>
      <c r="AF15" s="529"/>
      <c r="AG15" s="529"/>
      <c r="AH15" s="529"/>
      <c r="AI15" s="529"/>
      <c r="AJ15" s="529"/>
      <c r="AK15" s="529"/>
      <c r="AL15" s="529"/>
      <c r="AM15" s="529"/>
      <c r="AN15" s="529"/>
      <c r="AO15" s="529"/>
      <c r="AP15" s="529"/>
      <c r="AQ15" s="529"/>
      <c r="AR15" s="529"/>
      <c r="AS15" s="390" t="str">
        <f t="shared" si="0"/>
        <v/>
      </c>
      <c r="AT15" s="633">
        <f>IF(AS15&lt;50,1,0)</f>
        <v>0</v>
      </c>
      <c r="AU15" s="636"/>
      <c r="AV15" s="637"/>
      <c r="AW15" s="604"/>
      <c r="AX15" s="529"/>
      <c r="AY15" s="529"/>
      <c r="AZ15" s="529"/>
      <c r="BA15" s="529"/>
      <c r="BB15" s="529"/>
      <c r="BC15" s="529"/>
      <c r="BD15" s="529"/>
      <c r="BE15" s="529"/>
      <c r="BF15" s="529"/>
      <c r="BG15" s="529"/>
      <c r="BH15" s="529"/>
      <c r="BI15" s="529"/>
      <c r="BJ15" s="529"/>
      <c r="BK15" s="529"/>
      <c r="BL15" s="529"/>
      <c r="BM15" s="390" t="str">
        <f t="shared" si="1"/>
        <v/>
      </c>
      <c r="BN15" s="2">
        <f t="shared" si="5"/>
        <v>0</v>
      </c>
      <c r="BO15" s="2"/>
      <c r="BP15" s="580"/>
      <c r="BQ15" s="342"/>
      <c r="BR15" s="581"/>
      <c r="BS15" s="580"/>
    </row>
    <row r="16" spans="1:71" ht="15.75" customHeight="1" x14ac:dyDescent="0.2">
      <c r="A16" s="198"/>
      <c r="B16" s="533" t="str">
        <f>IF(ENTRADA!AE9="","",ENTRADA!AE9)</f>
        <v/>
      </c>
      <c r="C16" s="938" t="str">
        <f>IF(ENTRADA!AF9="","",ENTRADA!AF9)</f>
        <v/>
      </c>
      <c r="D16" s="938"/>
      <c r="E16" s="938"/>
      <c r="F16" s="938"/>
      <c r="G16" s="938"/>
      <c r="H16" s="938"/>
      <c r="I16" s="537"/>
      <c r="J16" s="536"/>
      <c r="K16" s="536"/>
      <c r="L16" s="536"/>
      <c r="M16" s="536"/>
      <c r="N16" s="537"/>
      <c r="O16" s="537"/>
      <c r="P16" s="536"/>
      <c r="Q16" s="536"/>
      <c r="R16" s="536"/>
      <c r="S16" s="536"/>
      <c r="T16" s="536"/>
      <c r="U16" s="536"/>
      <c r="V16" s="536"/>
      <c r="W16" s="536"/>
      <c r="X16" s="537"/>
      <c r="Y16" s="398" t="str">
        <f t="shared" si="2"/>
        <v/>
      </c>
      <c r="Z16" s="633">
        <f t="shared" si="3"/>
        <v>0</v>
      </c>
      <c r="AA16" s="638"/>
      <c r="AB16" s="639"/>
      <c r="AC16" s="606"/>
      <c r="AD16" s="536"/>
      <c r="AE16" s="536"/>
      <c r="AF16" s="536"/>
      <c r="AG16" s="536"/>
      <c r="AH16" s="537"/>
      <c r="AI16" s="537"/>
      <c r="AJ16" s="537"/>
      <c r="AK16" s="537"/>
      <c r="AL16" s="537"/>
      <c r="AM16" s="537"/>
      <c r="AN16" s="536"/>
      <c r="AO16" s="536"/>
      <c r="AP16" s="536"/>
      <c r="AQ16" s="536"/>
      <c r="AR16" s="537"/>
      <c r="AS16" s="398" t="str">
        <f t="shared" si="0"/>
        <v/>
      </c>
      <c r="AT16" s="633">
        <f t="shared" si="4"/>
        <v>0</v>
      </c>
      <c r="AU16" s="638"/>
      <c r="AV16" s="639"/>
      <c r="AW16" s="606"/>
      <c r="AX16" s="536"/>
      <c r="AY16" s="536"/>
      <c r="AZ16" s="536"/>
      <c r="BA16" s="536"/>
      <c r="BB16" s="537"/>
      <c r="BC16" s="537"/>
      <c r="BD16" s="536"/>
      <c r="BE16" s="536"/>
      <c r="BF16" s="536"/>
      <c r="BG16" s="536"/>
      <c r="BH16" s="536"/>
      <c r="BI16" s="536"/>
      <c r="BJ16" s="536"/>
      <c r="BK16" s="536"/>
      <c r="BL16" s="537"/>
      <c r="BM16" s="398" t="str">
        <f t="shared" si="1"/>
        <v/>
      </c>
      <c r="BN16" s="2">
        <f t="shared" si="5"/>
        <v>0</v>
      </c>
      <c r="BO16" s="2"/>
      <c r="BP16" s="580"/>
      <c r="BQ16" s="579"/>
      <c r="BR16" s="581"/>
      <c r="BS16" s="580"/>
    </row>
    <row r="17" spans="1:71" ht="15.75" customHeight="1" x14ac:dyDescent="0.2">
      <c r="A17" s="198"/>
      <c r="B17" s="527" t="str">
        <f>IF(ENTRADA!AE10="","",ENTRADA!AE10)</f>
        <v/>
      </c>
      <c r="C17" s="937" t="str">
        <f>IF(ENTRADA!AF10="","",ENTRADA!AF10)</f>
        <v/>
      </c>
      <c r="D17" s="937"/>
      <c r="E17" s="937"/>
      <c r="F17" s="937"/>
      <c r="G17" s="937"/>
      <c r="H17" s="937"/>
      <c r="I17" s="529"/>
      <c r="J17" s="529"/>
      <c r="K17" s="529"/>
      <c r="L17" s="529"/>
      <c r="M17" s="529"/>
      <c r="N17" s="529"/>
      <c r="O17" s="529"/>
      <c r="P17" s="529"/>
      <c r="Q17" s="529"/>
      <c r="R17" s="529"/>
      <c r="S17" s="529"/>
      <c r="T17" s="529"/>
      <c r="U17" s="529"/>
      <c r="V17" s="529"/>
      <c r="W17" s="529"/>
      <c r="X17" s="529"/>
      <c r="Y17" s="390" t="str">
        <f t="shared" si="2"/>
        <v/>
      </c>
      <c r="Z17" s="633">
        <f>IF(Y17&lt;50,1,0)</f>
        <v>0</v>
      </c>
      <c r="AA17" s="636"/>
      <c r="AB17" s="637"/>
      <c r="AC17" s="604"/>
      <c r="AD17" s="529"/>
      <c r="AE17" s="529"/>
      <c r="AF17" s="529"/>
      <c r="AG17" s="529"/>
      <c r="AH17" s="529"/>
      <c r="AI17" s="529"/>
      <c r="AJ17" s="529"/>
      <c r="AK17" s="529"/>
      <c r="AL17" s="529"/>
      <c r="AM17" s="529"/>
      <c r="AN17" s="529"/>
      <c r="AO17" s="529"/>
      <c r="AP17" s="529"/>
      <c r="AQ17" s="529"/>
      <c r="AR17" s="529"/>
      <c r="AS17" s="390" t="str">
        <f t="shared" si="0"/>
        <v/>
      </c>
      <c r="AT17" s="633">
        <f>IF(AS17&lt;50,1,0)</f>
        <v>0</v>
      </c>
      <c r="AU17" s="636"/>
      <c r="AV17" s="637"/>
      <c r="AW17" s="604"/>
      <c r="AX17" s="529"/>
      <c r="AY17" s="529"/>
      <c r="AZ17" s="529"/>
      <c r="BA17" s="529"/>
      <c r="BB17" s="529"/>
      <c r="BC17" s="529"/>
      <c r="BD17" s="529"/>
      <c r="BE17" s="529"/>
      <c r="BF17" s="529"/>
      <c r="BG17" s="529"/>
      <c r="BH17" s="529"/>
      <c r="BI17" s="529"/>
      <c r="BJ17" s="529"/>
      <c r="BK17" s="529"/>
      <c r="BL17" s="529"/>
      <c r="BM17" s="390" t="str">
        <f t="shared" si="1"/>
        <v/>
      </c>
      <c r="BN17" s="2">
        <f t="shared" si="5"/>
        <v>0</v>
      </c>
      <c r="BO17" s="2"/>
      <c r="BP17" s="580"/>
      <c r="BQ17" s="1197" t="s">
        <v>76</v>
      </c>
      <c r="BR17" s="1198"/>
      <c r="BS17" s="580"/>
    </row>
    <row r="18" spans="1:71" ht="15.75" customHeight="1" x14ac:dyDescent="0.2">
      <c r="A18" s="198"/>
      <c r="B18" s="533" t="str">
        <f>IF(ENTRADA!AE11="","",ENTRADA!AE11)</f>
        <v/>
      </c>
      <c r="C18" s="938" t="str">
        <f>IF(ENTRADA!AF11="","",ENTRADA!AF11)</f>
        <v/>
      </c>
      <c r="D18" s="938"/>
      <c r="E18" s="938"/>
      <c r="F18" s="938"/>
      <c r="G18" s="938"/>
      <c r="H18" s="938"/>
      <c r="I18" s="537"/>
      <c r="J18" s="536"/>
      <c r="K18" s="536"/>
      <c r="L18" s="536"/>
      <c r="M18" s="536"/>
      <c r="N18" s="537"/>
      <c r="O18" s="537"/>
      <c r="P18" s="536"/>
      <c r="Q18" s="536"/>
      <c r="R18" s="536"/>
      <c r="S18" s="536"/>
      <c r="T18" s="536"/>
      <c r="U18" s="536"/>
      <c r="V18" s="536"/>
      <c r="W18" s="536"/>
      <c r="X18" s="537"/>
      <c r="Y18" s="398" t="str">
        <f t="shared" si="2"/>
        <v/>
      </c>
      <c r="Z18" s="633">
        <f t="shared" si="3"/>
        <v>0</v>
      </c>
      <c r="AA18" s="638"/>
      <c r="AB18" s="639"/>
      <c r="AC18" s="606"/>
      <c r="AD18" s="536"/>
      <c r="AE18" s="536"/>
      <c r="AF18" s="536"/>
      <c r="AG18" s="536"/>
      <c r="AH18" s="537"/>
      <c r="AI18" s="537"/>
      <c r="AJ18" s="537"/>
      <c r="AK18" s="537"/>
      <c r="AL18" s="537"/>
      <c r="AM18" s="537"/>
      <c r="AN18" s="536"/>
      <c r="AO18" s="536"/>
      <c r="AP18" s="536"/>
      <c r="AQ18" s="536"/>
      <c r="AR18" s="537"/>
      <c r="AS18" s="398" t="str">
        <f t="shared" si="0"/>
        <v/>
      </c>
      <c r="AT18" s="633">
        <f t="shared" si="4"/>
        <v>0</v>
      </c>
      <c r="AU18" s="638"/>
      <c r="AV18" s="639"/>
      <c r="AW18" s="606"/>
      <c r="AX18" s="536"/>
      <c r="AY18" s="536"/>
      <c r="AZ18" s="536"/>
      <c r="BA18" s="536"/>
      <c r="BB18" s="537"/>
      <c r="BC18" s="537"/>
      <c r="BD18" s="536"/>
      <c r="BE18" s="536"/>
      <c r="BF18" s="536"/>
      <c r="BG18" s="536"/>
      <c r="BH18" s="536"/>
      <c r="BI18" s="536"/>
      <c r="BJ18" s="536"/>
      <c r="BK18" s="536"/>
      <c r="BL18" s="537"/>
      <c r="BM18" s="398" t="str">
        <f t="shared" si="1"/>
        <v/>
      </c>
      <c r="BN18" s="2">
        <f t="shared" si="5"/>
        <v>0</v>
      </c>
      <c r="BO18" s="2"/>
      <c r="BP18" s="580"/>
      <c r="BQ18" s="1197"/>
      <c r="BR18" s="1198"/>
      <c r="BS18" s="580"/>
    </row>
    <row r="19" spans="1:71" ht="15.75" customHeight="1" x14ac:dyDescent="0.2">
      <c r="A19" s="198"/>
      <c r="B19" s="527" t="str">
        <f>IF(ENTRADA!AE12="","",ENTRADA!AE12)</f>
        <v/>
      </c>
      <c r="C19" s="937" t="str">
        <f>IF(ENTRADA!AF12="","",ENTRADA!AF12)</f>
        <v/>
      </c>
      <c r="D19" s="937"/>
      <c r="E19" s="937"/>
      <c r="F19" s="937"/>
      <c r="G19" s="937"/>
      <c r="H19" s="937"/>
      <c r="I19" s="529"/>
      <c r="J19" s="529"/>
      <c r="K19" s="529"/>
      <c r="L19" s="529"/>
      <c r="M19" s="529"/>
      <c r="N19" s="529"/>
      <c r="O19" s="529"/>
      <c r="P19" s="529"/>
      <c r="Q19" s="529"/>
      <c r="R19" s="529"/>
      <c r="S19" s="529"/>
      <c r="T19" s="529"/>
      <c r="U19" s="529"/>
      <c r="V19" s="529"/>
      <c r="W19" s="529"/>
      <c r="X19" s="529"/>
      <c r="Y19" s="390" t="str">
        <f t="shared" si="2"/>
        <v/>
      </c>
      <c r="Z19" s="633">
        <f>IF(Y19&lt;50,1,0)</f>
        <v>0</v>
      </c>
      <c r="AA19" s="636"/>
      <c r="AB19" s="637"/>
      <c r="AC19" s="604"/>
      <c r="AD19" s="529"/>
      <c r="AE19" s="529"/>
      <c r="AF19" s="529"/>
      <c r="AG19" s="529"/>
      <c r="AH19" s="529"/>
      <c r="AI19" s="529"/>
      <c r="AJ19" s="529"/>
      <c r="AK19" s="529"/>
      <c r="AL19" s="529"/>
      <c r="AM19" s="529"/>
      <c r="AN19" s="529"/>
      <c r="AO19" s="529"/>
      <c r="AP19" s="529"/>
      <c r="AQ19" s="529"/>
      <c r="AR19" s="529"/>
      <c r="AS19" s="390" t="str">
        <f t="shared" si="0"/>
        <v/>
      </c>
      <c r="AT19" s="633">
        <f>IF(AS19&lt;50,1,0)</f>
        <v>0</v>
      </c>
      <c r="AU19" s="636"/>
      <c r="AV19" s="637"/>
      <c r="AW19" s="604"/>
      <c r="AX19" s="529"/>
      <c r="AY19" s="529"/>
      <c r="AZ19" s="529"/>
      <c r="BA19" s="529"/>
      <c r="BB19" s="529"/>
      <c r="BC19" s="529"/>
      <c r="BD19" s="529"/>
      <c r="BE19" s="529"/>
      <c r="BF19" s="529"/>
      <c r="BG19" s="529"/>
      <c r="BH19" s="529"/>
      <c r="BI19" s="529"/>
      <c r="BJ19" s="529"/>
      <c r="BK19" s="529"/>
      <c r="BL19" s="529"/>
      <c r="BM19" s="390" t="str">
        <f t="shared" si="1"/>
        <v/>
      </c>
      <c r="BN19" s="2">
        <f t="shared" si="5"/>
        <v>0</v>
      </c>
      <c r="BO19" s="2"/>
      <c r="BP19" s="580"/>
      <c r="BQ19" s="579"/>
      <c r="BR19" s="581"/>
      <c r="BS19" s="580"/>
    </row>
    <row r="20" spans="1:71" ht="15.75" customHeight="1" x14ac:dyDescent="0.25">
      <c r="A20" s="198"/>
      <c r="B20" s="533" t="str">
        <f>IF(ENTRADA!AE13="","",ENTRADA!AE13)</f>
        <v/>
      </c>
      <c r="C20" s="938" t="str">
        <f>IF(ENTRADA!AF13="","",ENTRADA!AF13)</f>
        <v/>
      </c>
      <c r="D20" s="938"/>
      <c r="E20" s="938"/>
      <c r="F20" s="938"/>
      <c r="G20" s="938"/>
      <c r="H20" s="938"/>
      <c r="I20" s="536"/>
      <c r="J20" s="536"/>
      <c r="K20" s="536"/>
      <c r="L20" s="536"/>
      <c r="M20" s="536"/>
      <c r="N20" s="537"/>
      <c r="O20" s="536"/>
      <c r="P20" s="536"/>
      <c r="Q20" s="536"/>
      <c r="R20" s="536"/>
      <c r="S20" s="536"/>
      <c r="T20" s="536"/>
      <c r="U20" s="536"/>
      <c r="V20" s="536"/>
      <c r="W20" s="536"/>
      <c r="X20" s="537"/>
      <c r="Y20" s="398" t="str">
        <f t="shared" si="2"/>
        <v/>
      </c>
      <c r="Z20" s="633">
        <f t="shared" si="3"/>
        <v>0</v>
      </c>
      <c r="AA20" s="638"/>
      <c r="AB20" s="639"/>
      <c r="AC20" s="615"/>
      <c r="AD20" s="536"/>
      <c r="AE20" s="536"/>
      <c r="AF20" s="536"/>
      <c r="AG20" s="536"/>
      <c r="AH20" s="537"/>
      <c r="AI20" s="537"/>
      <c r="AJ20" s="537"/>
      <c r="AK20" s="537"/>
      <c r="AL20" s="537"/>
      <c r="AM20" s="536"/>
      <c r="AN20" s="536"/>
      <c r="AO20" s="536"/>
      <c r="AP20" s="536"/>
      <c r="AQ20" s="536"/>
      <c r="AR20" s="537"/>
      <c r="AS20" s="398" t="str">
        <f t="shared" si="0"/>
        <v/>
      </c>
      <c r="AT20" s="633">
        <f t="shared" si="4"/>
        <v>0</v>
      </c>
      <c r="AU20" s="638"/>
      <c r="AV20" s="639"/>
      <c r="AW20" s="615"/>
      <c r="AX20" s="536"/>
      <c r="AY20" s="536"/>
      <c r="AZ20" s="536"/>
      <c r="BA20" s="536"/>
      <c r="BB20" s="537"/>
      <c r="BC20" s="536"/>
      <c r="BD20" s="536"/>
      <c r="BE20" s="536"/>
      <c r="BF20" s="536"/>
      <c r="BG20" s="536"/>
      <c r="BH20" s="536"/>
      <c r="BI20" s="536"/>
      <c r="BJ20" s="536"/>
      <c r="BK20" s="536"/>
      <c r="BL20" s="537"/>
      <c r="BM20" s="398" t="str">
        <f t="shared" si="1"/>
        <v/>
      </c>
      <c r="BN20" s="2">
        <f t="shared" si="5"/>
        <v>0</v>
      </c>
      <c r="BO20" s="2"/>
      <c r="BP20" s="580"/>
      <c r="BQ20" s="737" t="s">
        <v>333</v>
      </c>
      <c r="BR20" s="609"/>
      <c r="BS20" s="580"/>
    </row>
    <row r="21" spans="1:71" ht="15.75" customHeight="1" x14ac:dyDescent="0.2">
      <c r="A21" s="198"/>
      <c r="B21" s="527" t="str">
        <f>IF(ENTRADA!AE14="","",ENTRADA!AE14)</f>
        <v/>
      </c>
      <c r="C21" s="937" t="str">
        <f>IF(ENTRADA!AF14="","",ENTRADA!AF14)</f>
        <v/>
      </c>
      <c r="D21" s="937"/>
      <c r="E21" s="937"/>
      <c r="F21" s="937"/>
      <c r="G21" s="937"/>
      <c r="H21" s="937"/>
      <c r="I21" s="529"/>
      <c r="J21" s="529"/>
      <c r="K21" s="529"/>
      <c r="L21" s="529"/>
      <c r="M21" s="529"/>
      <c r="N21" s="529"/>
      <c r="O21" s="529"/>
      <c r="P21" s="529"/>
      <c r="Q21" s="529"/>
      <c r="R21" s="529"/>
      <c r="S21" s="529"/>
      <c r="T21" s="529"/>
      <c r="U21" s="529"/>
      <c r="V21" s="529"/>
      <c r="W21" s="529"/>
      <c r="X21" s="529"/>
      <c r="Y21" s="390" t="str">
        <f t="shared" si="2"/>
        <v/>
      </c>
      <c r="Z21" s="633">
        <f>IF(Y21&lt;50,1,0)</f>
        <v>0</v>
      </c>
      <c r="AA21" s="636"/>
      <c r="AB21" s="637"/>
      <c r="AC21" s="604"/>
      <c r="AD21" s="529"/>
      <c r="AE21" s="529"/>
      <c r="AF21" s="529"/>
      <c r="AG21" s="529"/>
      <c r="AH21" s="529"/>
      <c r="AI21" s="529"/>
      <c r="AJ21" s="529"/>
      <c r="AK21" s="529"/>
      <c r="AL21" s="529"/>
      <c r="AM21" s="529"/>
      <c r="AN21" s="529"/>
      <c r="AO21" s="529"/>
      <c r="AP21" s="529"/>
      <c r="AQ21" s="529"/>
      <c r="AR21" s="529"/>
      <c r="AS21" s="390" t="str">
        <f t="shared" si="0"/>
        <v/>
      </c>
      <c r="AT21" s="633">
        <f>IF(AS21&lt;50,1,0)</f>
        <v>0</v>
      </c>
      <c r="AU21" s="636"/>
      <c r="AV21" s="637"/>
      <c r="AW21" s="604"/>
      <c r="AX21" s="529"/>
      <c r="AY21" s="529"/>
      <c r="AZ21" s="529"/>
      <c r="BA21" s="529"/>
      <c r="BB21" s="529"/>
      <c r="BC21" s="529"/>
      <c r="BD21" s="529"/>
      <c r="BE21" s="529"/>
      <c r="BF21" s="529"/>
      <c r="BG21" s="529"/>
      <c r="BH21" s="529"/>
      <c r="BI21" s="529"/>
      <c r="BJ21" s="529"/>
      <c r="BK21" s="529"/>
      <c r="BL21" s="529"/>
      <c r="BM21" s="390" t="str">
        <f t="shared" si="1"/>
        <v/>
      </c>
      <c r="BN21" s="2">
        <f t="shared" si="5"/>
        <v>0</v>
      </c>
      <c r="BO21" s="2"/>
      <c r="BP21" s="580"/>
      <c r="BQ21" s="735"/>
      <c r="BR21" s="609"/>
      <c r="BS21" s="580"/>
    </row>
    <row r="22" spans="1:71" ht="15.75" customHeight="1" x14ac:dyDescent="0.25">
      <c r="A22" s="198"/>
      <c r="B22" s="533" t="str">
        <f>IF(ENTRADA!AE15="","",ENTRADA!AE15)</f>
        <v/>
      </c>
      <c r="C22" s="938" t="str">
        <f>IF(ENTRADA!AF15="","",ENTRADA!AF15)</f>
        <v/>
      </c>
      <c r="D22" s="938"/>
      <c r="E22" s="938"/>
      <c r="F22" s="938"/>
      <c r="G22" s="938"/>
      <c r="H22" s="938"/>
      <c r="I22" s="536"/>
      <c r="J22" s="536"/>
      <c r="K22" s="536"/>
      <c r="L22" s="536"/>
      <c r="M22" s="536"/>
      <c r="N22" s="537"/>
      <c r="O22" s="536"/>
      <c r="P22" s="536"/>
      <c r="Q22" s="536"/>
      <c r="R22" s="536"/>
      <c r="S22" s="536"/>
      <c r="T22" s="536"/>
      <c r="U22" s="536"/>
      <c r="V22" s="536"/>
      <c r="W22" s="536"/>
      <c r="X22" s="537"/>
      <c r="Y22" s="398" t="str">
        <f t="shared" si="2"/>
        <v/>
      </c>
      <c r="Z22" s="633">
        <f t="shared" si="3"/>
        <v>0</v>
      </c>
      <c r="AA22" s="638"/>
      <c r="AB22" s="639"/>
      <c r="AC22" s="615"/>
      <c r="AD22" s="536"/>
      <c r="AE22" s="536"/>
      <c r="AF22" s="536"/>
      <c r="AG22" s="536"/>
      <c r="AH22" s="537"/>
      <c r="AI22" s="537"/>
      <c r="AJ22" s="537"/>
      <c r="AK22" s="537"/>
      <c r="AL22" s="537"/>
      <c r="AM22" s="536"/>
      <c r="AN22" s="536"/>
      <c r="AO22" s="536"/>
      <c r="AP22" s="536"/>
      <c r="AQ22" s="536"/>
      <c r="AR22" s="537"/>
      <c r="AS22" s="398" t="str">
        <f t="shared" si="0"/>
        <v/>
      </c>
      <c r="AT22" s="633">
        <f t="shared" si="4"/>
        <v>0</v>
      </c>
      <c r="AU22" s="638"/>
      <c r="AV22" s="639"/>
      <c r="AW22" s="615"/>
      <c r="AX22" s="536"/>
      <c r="AY22" s="536"/>
      <c r="AZ22" s="536"/>
      <c r="BA22" s="536"/>
      <c r="BB22" s="537"/>
      <c r="BC22" s="536"/>
      <c r="BD22" s="536"/>
      <c r="BE22" s="536"/>
      <c r="BF22" s="536"/>
      <c r="BG22" s="536"/>
      <c r="BH22" s="536"/>
      <c r="BI22" s="536"/>
      <c r="BJ22" s="536"/>
      <c r="BK22" s="536"/>
      <c r="BL22" s="537"/>
      <c r="BM22" s="398" t="str">
        <f t="shared" si="1"/>
        <v/>
      </c>
      <c r="BN22" s="2">
        <f t="shared" si="5"/>
        <v>0</v>
      </c>
      <c r="BO22" s="2"/>
      <c r="BP22" s="580"/>
      <c r="BQ22" s="342" t="str">
        <f>PARAMETROS!D75</f>
        <v>1.</v>
      </c>
      <c r="BR22" s="352" t="str">
        <f>PARAMETROS!E75</f>
        <v>Compreender o sentido dos textos</v>
      </c>
      <c r="BS22" s="580"/>
    </row>
    <row r="23" spans="1:71" ht="15.75" customHeight="1" x14ac:dyDescent="0.25">
      <c r="A23" s="198"/>
      <c r="B23" s="527" t="str">
        <f>IF(ENTRADA!AE16="","",ENTRADA!AE16)</f>
        <v/>
      </c>
      <c r="C23" s="937" t="str">
        <f>IF(ENTRADA!AF16="","",ENTRADA!AF16)</f>
        <v/>
      </c>
      <c r="D23" s="937"/>
      <c r="E23" s="937"/>
      <c r="F23" s="937"/>
      <c r="G23" s="937"/>
      <c r="H23" s="937"/>
      <c r="I23" s="529"/>
      <c r="J23" s="529"/>
      <c r="K23" s="529"/>
      <c r="L23" s="529"/>
      <c r="M23" s="529"/>
      <c r="N23" s="529"/>
      <c r="O23" s="529"/>
      <c r="P23" s="529"/>
      <c r="Q23" s="529"/>
      <c r="R23" s="529"/>
      <c r="S23" s="529"/>
      <c r="T23" s="529"/>
      <c r="U23" s="529"/>
      <c r="V23" s="529"/>
      <c r="W23" s="529"/>
      <c r="X23" s="529"/>
      <c r="Y23" s="390" t="str">
        <f t="shared" si="2"/>
        <v/>
      </c>
      <c r="Z23" s="633">
        <f>IF(Y23&lt;50,1,0)</f>
        <v>0</v>
      </c>
      <c r="AA23" s="636"/>
      <c r="AB23" s="637"/>
      <c r="AC23" s="604"/>
      <c r="AD23" s="529"/>
      <c r="AE23" s="529"/>
      <c r="AF23" s="529"/>
      <c r="AG23" s="529"/>
      <c r="AH23" s="529"/>
      <c r="AI23" s="529"/>
      <c r="AJ23" s="529"/>
      <c r="AK23" s="529"/>
      <c r="AL23" s="529"/>
      <c r="AM23" s="529"/>
      <c r="AN23" s="529"/>
      <c r="AO23" s="529"/>
      <c r="AP23" s="529"/>
      <c r="AQ23" s="529"/>
      <c r="AR23" s="529"/>
      <c r="AS23" s="390" t="str">
        <f t="shared" si="0"/>
        <v/>
      </c>
      <c r="AT23" s="633">
        <f>IF(AS23&lt;50,1,0)</f>
        <v>0</v>
      </c>
      <c r="AU23" s="636"/>
      <c r="AV23" s="637"/>
      <c r="AW23" s="604"/>
      <c r="AX23" s="529"/>
      <c r="AY23" s="529"/>
      <c r="AZ23" s="529"/>
      <c r="BA23" s="529"/>
      <c r="BB23" s="529"/>
      <c r="BC23" s="529"/>
      <c r="BD23" s="529"/>
      <c r="BE23" s="529"/>
      <c r="BF23" s="529"/>
      <c r="BG23" s="529"/>
      <c r="BH23" s="529"/>
      <c r="BI23" s="529"/>
      <c r="BJ23" s="529"/>
      <c r="BK23" s="529"/>
      <c r="BL23" s="529"/>
      <c r="BM23" s="390" t="str">
        <f t="shared" si="1"/>
        <v/>
      </c>
      <c r="BN23" s="2">
        <f t="shared" si="5"/>
        <v>0</v>
      </c>
      <c r="BO23" s="2"/>
      <c r="BP23" s="580"/>
      <c r="BQ23" s="342" t="str">
        <f>PARAMETROS!D76</f>
        <v>2.</v>
      </c>
      <c r="BR23" s="352" t="str">
        <f>PARAMETROS!E76</f>
        <v xml:space="preserve"> Fazer inferências</v>
      </c>
      <c r="BS23" s="580"/>
    </row>
    <row r="24" spans="1:71" ht="15.75" customHeight="1" x14ac:dyDescent="0.25">
      <c r="A24" s="198"/>
      <c r="B24" s="533" t="str">
        <f>IF(ENTRADA!AE17="","",ENTRADA!AE17)</f>
        <v/>
      </c>
      <c r="C24" s="938" t="str">
        <f>IF(ENTRADA!AF17="","",ENTRADA!AF17)</f>
        <v/>
      </c>
      <c r="D24" s="938"/>
      <c r="E24" s="938"/>
      <c r="F24" s="938"/>
      <c r="G24" s="938"/>
      <c r="H24" s="938"/>
      <c r="I24" s="536"/>
      <c r="J24" s="536"/>
      <c r="K24" s="536"/>
      <c r="L24" s="536"/>
      <c r="M24" s="536"/>
      <c r="N24" s="537"/>
      <c r="O24" s="536"/>
      <c r="P24" s="536"/>
      <c r="Q24" s="536"/>
      <c r="R24" s="536"/>
      <c r="S24" s="536"/>
      <c r="T24" s="536"/>
      <c r="U24" s="536"/>
      <c r="V24" s="536"/>
      <c r="W24" s="536"/>
      <c r="X24" s="537"/>
      <c r="Y24" s="398" t="str">
        <f t="shared" si="2"/>
        <v/>
      </c>
      <c r="Z24" s="633">
        <f t="shared" si="3"/>
        <v>0</v>
      </c>
      <c r="AA24" s="638"/>
      <c r="AB24" s="639"/>
      <c r="AC24" s="615"/>
      <c r="AD24" s="536"/>
      <c r="AE24" s="536"/>
      <c r="AF24" s="536"/>
      <c r="AG24" s="536"/>
      <c r="AH24" s="537"/>
      <c r="AI24" s="537"/>
      <c r="AJ24" s="537"/>
      <c r="AK24" s="537"/>
      <c r="AL24" s="537"/>
      <c r="AM24" s="536"/>
      <c r="AN24" s="536"/>
      <c r="AO24" s="536"/>
      <c r="AP24" s="536"/>
      <c r="AQ24" s="536"/>
      <c r="AR24" s="537"/>
      <c r="AS24" s="398" t="str">
        <f t="shared" si="0"/>
        <v/>
      </c>
      <c r="AT24" s="633">
        <f t="shared" si="4"/>
        <v>0</v>
      </c>
      <c r="AU24" s="638"/>
      <c r="AV24" s="639"/>
      <c r="AW24" s="615"/>
      <c r="AX24" s="536"/>
      <c r="AY24" s="536"/>
      <c r="AZ24" s="536"/>
      <c r="BA24" s="536"/>
      <c r="BB24" s="537"/>
      <c r="BC24" s="536"/>
      <c r="BD24" s="536"/>
      <c r="BE24" s="536"/>
      <c r="BF24" s="536"/>
      <c r="BG24" s="536"/>
      <c r="BH24" s="536"/>
      <c r="BI24" s="536"/>
      <c r="BJ24" s="536"/>
      <c r="BK24" s="536"/>
      <c r="BL24" s="537"/>
      <c r="BM24" s="398" t="str">
        <f t="shared" si="1"/>
        <v/>
      </c>
      <c r="BN24" s="2">
        <f t="shared" si="5"/>
        <v>0</v>
      </c>
      <c r="BO24" s="2"/>
      <c r="BP24" s="580"/>
      <c r="BQ24" s="342" t="str">
        <f>PARAMETROS!D77</f>
        <v>3.</v>
      </c>
      <c r="BR24" s="352" t="str">
        <f>PARAMETROS!E77</f>
        <v>Organizar a informação contida nos textos</v>
      </c>
      <c r="BS24" s="580"/>
    </row>
    <row r="25" spans="1:71" ht="15.75" customHeight="1" x14ac:dyDescent="0.25">
      <c r="A25" s="198"/>
      <c r="B25" s="527" t="str">
        <f>IF(ENTRADA!AE18="","",ENTRADA!AE18)</f>
        <v/>
      </c>
      <c r="C25" s="937" t="str">
        <f>IF(ENTRADA!AF18="","",ENTRADA!AF18)</f>
        <v/>
      </c>
      <c r="D25" s="937"/>
      <c r="E25" s="937"/>
      <c r="F25" s="937"/>
      <c r="G25" s="937"/>
      <c r="H25" s="937"/>
      <c r="I25" s="529"/>
      <c r="J25" s="529"/>
      <c r="K25" s="529"/>
      <c r="L25" s="529"/>
      <c r="M25" s="529"/>
      <c r="N25" s="529"/>
      <c r="O25" s="529"/>
      <c r="P25" s="529"/>
      <c r="Q25" s="529"/>
      <c r="R25" s="529"/>
      <c r="S25" s="529"/>
      <c r="T25" s="529"/>
      <c r="U25" s="529"/>
      <c r="V25" s="529"/>
      <c r="W25" s="529"/>
      <c r="X25" s="529"/>
      <c r="Y25" s="390" t="str">
        <f t="shared" si="2"/>
        <v/>
      </c>
      <c r="Z25" s="633">
        <f>IF(Y25&lt;50,1,0)</f>
        <v>0</v>
      </c>
      <c r="AA25" s="636"/>
      <c r="AB25" s="637"/>
      <c r="AC25" s="604"/>
      <c r="AD25" s="529"/>
      <c r="AE25" s="529"/>
      <c r="AF25" s="529"/>
      <c r="AG25" s="529"/>
      <c r="AH25" s="529"/>
      <c r="AI25" s="529"/>
      <c r="AJ25" s="529"/>
      <c r="AK25" s="529"/>
      <c r="AL25" s="529"/>
      <c r="AM25" s="529"/>
      <c r="AN25" s="529"/>
      <c r="AO25" s="529"/>
      <c r="AP25" s="529"/>
      <c r="AQ25" s="529"/>
      <c r="AR25" s="529"/>
      <c r="AS25" s="390" t="str">
        <f t="shared" si="0"/>
        <v/>
      </c>
      <c r="AT25" s="633">
        <f>IF(AS25&lt;50,1,0)</f>
        <v>0</v>
      </c>
      <c r="AU25" s="636"/>
      <c r="AV25" s="637"/>
      <c r="AW25" s="604"/>
      <c r="AX25" s="529"/>
      <c r="AY25" s="529"/>
      <c r="AZ25" s="529"/>
      <c r="BA25" s="529"/>
      <c r="BB25" s="529"/>
      <c r="BC25" s="529"/>
      <c r="BD25" s="529"/>
      <c r="BE25" s="529"/>
      <c r="BF25" s="529"/>
      <c r="BG25" s="529"/>
      <c r="BH25" s="529"/>
      <c r="BI25" s="529"/>
      <c r="BJ25" s="529"/>
      <c r="BK25" s="529"/>
      <c r="BL25" s="529"/>
      <c r="BM25" s="390" t="str">
        <f t="shared" si="1"/>
        <v/>
      </c>
      <c r="BN25" s="2">
        <f t="shared" si="5"/>
        <v>0</v>
      </c>
      <c r="BO25" s="2"/>
      <c r="BP25" s="580"/>
      <c r="BQ25" s="342" t="str">
        <f>PARAMETROS!D78</f>
        <v>4.</v>
      </c>
      <c r="BR25" s="352" t="str">
        <f>PARAMETROS!E78</f>
        <v>Recolher, selecionar e organizar informação</v>
      </c>
      <c r="BS25" s="580"/>
    </row>
    <row r="26" spans="1:71" ht="15.75" customHeight="1" x14ac:dyDescent="0.25">
      <c r="A26" s="198"/>
      <c r="B26" s="533" t="str">
        <f>IF(ENTRADA!AE19="","",ENTRADA!AE19)</f>
        <v/>
      </c>
      <c r="C26" s="938" t="str">
        <f>IF(ENTRADA!AF19="","",ENTRADA!AF19)</f>
        <v/>
      </c>
      <c r="D26" s="938"/>
      <c r="E26" s="938"/>
      <c r="F26" s="938"/>
      <c r="G26" s="938"/>
      <c r="H26" s="938"/>
      <c r="I26" s="536"/>
      <c r="J26" s="536"/>
      <c r="K26" s="536"/>
      <c r="L26" s="536"/>
      <c r="M26" s="536"/>
      <c r="N26" s="537"/>
      <c r="O26" s="536"/>
      <c r="P26" s="536"/>
      <c r="Q26" s="536"/>
      <c r="R26" s="536"/>
      <c r="S26" s="536"/>
      <c r="T26" s="536"/>
      <c r="U26" s="536"/>
      <c r="V26" s="536"/>
      <c r="W26" s="536"/>
      <c r="X26" s="537"/>
      <c r="Y26" s="398" t="str">
        <f t="shared" si="2"/>
        <v/>
      </c>
      <c r="Z26" s="633">
        <f t="shared" si="3"/>
        <v>0</v>
      </c>
      <c r="AA26" s="638"/>
      <c r="AB26" s="639"/>
      <c r="AC26" s="615"/>
      <c r="AD26" s="536"/>
      <c r="AE26" s="536"/>
      <c r="AF26" s="536"/>
      <c r="AG26" s="536"/>
      <c r="AH26" s="537"/>
      <c r="AI26" s="537"/>
      <c r="AJ26" s="537"/>
      <c r="AK26" s="537"/>
      <c r="AL26" s="537"/>
      <c r="AM26" s="536"/>
      <c r="AN26" s="536"/>
      <c r="AO26" s="536"/>
      <c r="AP26" s="536"/>
      <c r="AQ26" s="536"/>
      <c r="AR26" s="537"/>
      <c r="AS26" s="398" t="str">
        <f t="shared" si="0"/>
        <v/>
      </c>
      <c r="AT26" s="633">
        <f t="shared" si="4"/>
        <v>0</v>
      </c>
      <c r="AU26" s="638"/>
      <c r="AV26" s="639"/>
      <c r="AW26" s="615"/>
      <c r="AX26" s="536"/>
      <c r="AY26" s="536"/>
      <c r="AZ26" s="536"/>
      <c r="BA26" s="536"/>
      <c r="BB26" s="537"/>
      <c r="BC26" s="536"/>
      <c r="BD26" s="536"/>
      <c r="BE26" s="536"/>
      <c r="BF26" s="536"/>
      <c r="BG26" s="536"/>
      <c r="BH26" s="536"/>
      <c r="BI26" s="536"/>
      <c r="BJ26" s="536"/>
      <c r="BK26" s="536"/>
      <c r="BL26" s="537"/>
      <c r="BM26" s="398" t="str">
        <f t="shared" si="1"/>
        <v/>
      </c>
      <c r="BN26" s="2">
        <f t="shared" si="5"/>
        <v>0</v>
      </c>
      <c r="BO26" s="2"/>
      <c r="BP26" s="580"/>
      <c r="BQ26" s="342" t="str">
        <f>PARAMETROS!D79</f>
        <v>5.</v>
      </c>
      <c r="BR26" s="352" t="str">
        <f>PARAMETROS!E79</f>
        <v xml:space="preserve"> Parafrasear períodos ou parágrafos de um texto</v>
      </c>
      <c r="BS26" s="580"/>
    </row>
    <row r="27" spans="1:71" ht="15.75" customHeight="1" x14ac:dyDescent="0.25">
      <c r="A27" s="198"/>
      <c r="B27" s="527" t="str">
        <f>IF(ENTRADA!AE20="","",ENTRADA!AE20)</f>
        <v/>
      </c>
      <c r="C27" s="937" t="str">
        <f>IF(ENTRADA!AF20="","",ENTRADA!AF20)</f>
        <v/>
      </c>
      <c r="D27" s="937"/>
      <c r="E27" s="937"/>
      <c r="F27" s="937"/>
      <c r="G27" s="937"/>
      <c r="H27" s="937"/>
      <c r="I27" s="529"/>
      <c r="J27" s="529"/>
      <c r="K27" s="529"/>
      <c r="L27" s="529"/>
      <c r="M27" s="529"/>
      <c r="N27" s="529"/>
      <c r="O27" s="529"/>
      <c r="P27" s="529"/>
      <c r="Q27" s="529"/>
      <c r="R27" s="529"/>
      <c r="S27" s="529"/>
      <c r="T27" s="529"/>
      <c r="U27" s="529"/>
      <c r="V27" s="529"/>
      <c r="W27" s="529"/>
      <c r="X27" s="529"/>
      <c r="Y27" s="390" t="str">
        <f t="shared" si="2"/>
        <v/>
      </c>
      <c r="Z27" s="633">
        <f>IF(Y27&lt;50,1,0)</f>
        <v>0</v>
      </c>
      <c r="AA27" s="636"/>
      <c r="AB27" s="637"/>
      <c r="AC27" s="604"/>
      <c r="AD27" s="529"/>
      <c r="AE27" s="529"/>
      <c r="AF27" s="529"/>
      <c r="AG27" s="529"/>
      <c r="AH27" s="529"/>
      <c r="AI27" s="529"/>
      <c r="AJ27" s="529"/>
      <c r="AK27" s="529"/>
      <c r="AL27" s="529"/>
      <c r="AM27" s="529"/>
      <c r="AN27" s="529"/>
      <c r="AO27" s="529"/>
      <c r="AP27" s="529"/>
      <c r="AQ27" s="529"/>
      <c r="AR27" s="529"/>
      <c r="AS27" s="390" t="str">
        <f t="shared" si="0"/>
        <v/>
      </c>
      <c r="AT27" s="633">
        <f>IF(AS27&lt;50,1,0)</f>
        <v>0</v>
      </c>
      <c r="AU27" s="636"/>
      <c r="AV27" s="637"/>
      <c r="AW27" s="604"/>
      <c r="AX27" s="529"/>
      <c r="AY27" s="529"/>
      <c r="AZ27" s="529"/>
      <c r="BA27" s="529"/>
      <c r="BB27" s="529"/>
      <c r="BC27" s="529"/>
      <c r="BD27" s="529"/>
      <c r="BE27" s="529"/>
      <c r="BF27" s="529"/>
      <c r="BG27" s="529"/>
      <c r="BH27" s="529"/>
      <c r="BI27" s="529"/>
      <c r="BJ27" s="529"/>
      <c r="BK27" s="529"/>
      <c r="BL27" s="529"/>
      <c r="BM27" s="390" t="str">
        <f t="shared" si="1"/>
        <v/>
      </c>
      <c r="BN27" s="2">
        <f t="shared" si="5"/>
        <v>0</v>
      </c>
      <c r="BO27" s="2"/>
      <c r="BP27" s="580"/>
      <c r="BQ27" s="342" t="str">
        <f>PARAMETROS!D80</f>
        <v>6.</v>
      </c>
      <c r="BR27" s="352" t="str">
        <f>PARAMETROS!E80</f>
        <v>Indicar aspetos nucleares de um texto</v>
      </c>
      <c r="BS27" s="580"/>
    </row>
    <row r="28" spans="1:71" ht="15.75" customHeight="1" x14ac:dyDescent="0.25">
      <c r="A28" s="198"/>
      <c r="B28" s="533" t="str">
        <f>IF(ENTRADA!AE21="","",ENTRADA!AE21)</f>
        <v/>
      </c>
      <c r="C28" s="938" t="str">
        <f>IF(ENTRADA!AF21="","",ENTRADA!AF21)</f>
        <v/>
      </c>
      <c r="D28" s="938"/>
      <c r="E28" s="938"/>
      <c r="F28" s="938"/>
      <c r="G28" s="938"/>
      <c r="H28" s="938"/>
      <c r="I28" s="536"/>
      <c r="J28" s="536"/>
      <c r="K28" s="536"/>
      <c r="L28" s="536"/>
      <c r="M28" s="536"/>
      <c r="N28" s="536"/>
      <c r="O28" s="536"/>
      <c r="P28" s="536"/>
      <c r="Q28" s="536"/>
      <c r="R28" s="536"/>
      <c r="S28" s="536"/>
      <c r="T28" s="536"/>
      <c r="U28" s="536"/>
      <c r="V28" s="536"/>
      <c r="W28" s="536"/>
      <c r="X28" s="536"/>
      <c r="Y28" s="391" t="str">
        <f t="shared" si="2"/>
        <v/>
      </c>
      <c r="Z28" s="633">
        <f t="shared" si="3"/>
        <v>0</v>
      </c>
      <c r="AA28" s="638"/>
      <c r="AB28" s="639"/>
      <c r="AC28" s="615"/>
      <c r="AD28" s="536"/>
      <c r="AE28" s="536"/>
      <c r="AF28" s="536"/>
      <c r="AG28" s="536"/>
      <c r="AH28" s="536"/>
      <c r="AI28" s="536"/>
      <c r="AJ28" s="536"/>
      <c r="AK28" s="536"/>
      <c r="AL28" s="536"/>
      <c r="AM28" s="536"/>
      <c r="AN28" s="536"/>
      <c r="AO28" s="536"/>
      <c r="AP28" s="536"/>
      <c r="AQ28" s="536"/>
      <c r="AR28" s="536"/>
      <c r="AS28" s="391" t="str">
        <f t="shared" si="0"/>
        <v/>
      </c>
      <c r="AT28" s="633">
        <f t="shared" si="4"/>
        <v>0</v>
      </c>
      <c r="AU28" s="638"/>
      <c r="AV28" s="639"/>
      <c r="AW28" s="615"/>
      <c r="AX28" s="536"/>
      <c r="AY28" s="536"/>
      <c r="AZ28" s="536"/>
      <c r="BA28" s="536"/>
      <c r="BB28" s="536"/>
      <c r="BC28" s="536"/>
      <c r="BD28" s="536"/>
      <c r="BE28" s="536"/>
      <c r="BF28" s="536"/>
      <c r="BG28" s="536"/>
      <c r="BH28" s="536"/>
      <c r="BI28" s="536"/>
      <c r="BJ28" s="536"/>
      <c r="BK28" s="536"/>
      <c r="BL28" s="536"/>
      <c r="BM28" s="391" t="str">
        <f t="shared" si="1"/>
        <v/>
      </c>
      <c r="BN28" s="2">
        <f t="shared" si="5"/>
        <v>0</v>
      </c>
      <c r="BO28" s="2"/>
      <c r="BP28" s="580"/>
      <c r="BQ28" s="342" t="str">
        <f>PARAMETROS!D81</f>
        <v>7.</v>
      </c>
      <c r="BR28" s="352" t="str">
        <f>PARAMETROS!E81</f>
        <v>Avaliar criticamente textos</v>
      </c>
      <c r="BS28" s="580"/>
    </row>
    <row r="29" spans="1:71" ht="15.75" customHeight="1" x14ac:dyDescent="0.2">
      <c r="A29" s="198"/>
      <c r="B29" s="527" t="str">
        <f>IF(ENTRADA!AE22="","",ENTRADA!AE22)</f>
        <v/>
      </c>
      <c r="C29" s="937" t="str">
        <f>IF(ENTRADA!AF22="","",ENTRADA!AF22)</f>
        <v/>
      </c>
      <c r="D29" s="937"/>
      <c r="E29" s="937"/>
      <c r="F29" s="937"/>
      <c r="G29" s="937"/>
      <c r="H29" s="937"/>
      <c r="I29" s="529"/>
      <c r="J29" s="529"/>
      <c r="K29" s="529"/>
      <c r="L29" s="529"/>
      <c r="M29" s="529"/>
      <c r="N29" s="529"/>
      <c r="O29" s="529"/>
      <c r="P29" s="529"/>
      <c r="Q29" s="529"/>
      <c r="R29" s="529"/>
      <c r="S29" s="529"/>
      <c r="T29" s="529"/>
      <c r="U29" s="529"/>
      <c r="V29" s="529"/>
      <c r="W29" s="529"/>
      <c r="X29" s="529"/>
      <c r="Y29" s="390" t="str">
        <f t="shared" si="2"/>
        <v/>
      </c>
      <c r="Z29" s="633">
        <f>IF(Y29&lt;50,1,0)</f>
        <v>0</v>
      </c>
      <c r="AA29" s="636"/>
      <c r="AB29" s="637"/>
      <c r="AC29" s="604"/>
      <c r="AD29" s="529"/>
      <c r="AE29" s="529"/>
      <c r="AF29" s="529"/>
      <c r="AG29" s="529"/>
      <c r="AH29" s="529"/>
      <c r="AI29" s="529"/>
      <c r="AJ29" s="529"/>
      <c r="AK29" s="529"/>
      <c r="AL29" s="529"/>
      <c r="AM29" s="529"/>
      <c r="AN29" s="529"/>
      <c r="AO29" s="529"/>
      <c r="AP29" s="529"/>
      <c r="AQ29" s="529"/>
      <c r="AR29" s="529"/>
      <c r="AS29" s="390" t="str">
        <f t="shared" si="0"/>
        <v/>
      </c>
      <c r="AT29" s="633">
        <f>IF(AS29&lt;50,1,0)</f>
        <v>0</v>
      </c>
      <c r="AU29" s="636"/>
      <c r="AV29" s="637"/>
      <c r="AW29" s="604"/>
      <c r="AX29" s="529"/>
      <c r="AY29" s="529"/>
      <c r="AZ29" s="529"/>
      <c r="BA29" s="529"/>
      <c r="BB29" s="529"/>
      <c r="BC29" s="529"/>
      <c r="BD29" s="529"/>
      <c r="BE29" s="529"/>
      <c r="BF29" s="529"/>
      <c r="BG29" s="529"/>
      <c r="BH29" s="529"/>
      <c r="BI29" s="529"/>
      <c r="BJ29" s="529"/>
      <c r="BK29" s="529"/>
      <c r="BL29" s="529"/>
      <c r="BM29" s="390" t="str">
        <f t="shared" si="1"/>
        <v/>
      </c>
      <c r="BN29" s="2">
        <f t="shared" si="5"/>
        <v>0</v>
      </c>
      <c r="BO29" s="2"/>
      <c r="BP29" s="580"/>
      <c r="BQ29" s="735"/>
      <c r="BR29" s="581"/>
      <c r="BS29" s="580"/>
    </row>
    <row r="30" spans="1:71" ht="15.75" customHeight="1" x14ac:dyDescent="0.25">
      <c r="A30" s="198"/>
      <c r="B30" s="533" t="str">
        <f>IF(ENTRADA!AE23="","",ENTRADA!AE23)</f>
        <v/>
      </c>
      <c r="C30" s="938" t="str">
        <f>IF(ENTRADA!AF23="","",ENTRADA!AF23)</f>
        <v/>
      </c>
      <c r="D30" s="938"/>
      <c r="E30" s="938"/>
      <c r="F30" s="938"/>
      <c r="G30" s="938"/>
      <c r="H30" s="938"/>
      <c r="I30" s="536"/>
      <c r="J30" s="536"/>
      <c r="K30" s="536"/>
      <c r="L30" s="536"/>
      <c r="M30" s="536"/>
      <c r="N30" s="536"/>
      <c r="O30" s="536"/>
      <c r="P30" s="536"/>
      <c r="Q30" s="536"/>
      <c r="R30" s="536"/>
      <c r="S30" s="536"/>
      <c r="T30" s="536"/>
      <c r="U30" s="536"/>
      <c r="V30" s="536"/>
      <c r="W30" s="536"/>
      <c r="X30" s="536"/>
      <c r="Y30" s="391" t="str">
        <f t="shared" si="2"/>
        <v/>
      </c>
      <c r="Z30" s="633">
        <f t="shared" si="3"/>
        <v>0</v>
      </c>
      <c r="AA30" s="638"/>
      <c r="AB30" s="639"/>
      <c r="AC30" s="615"/>
      <c r="AD30" s="536"/>
      <c r="AE30" s="536"/>
      <c r="AF30" s="536"/>
      <c r="AG30" s="536"/>
      <c r="AH30" s="536"/>
      <c r="AI30" s="536"/>
      <c r="AJ30" s="536"/>
      <c r="AK30" s="536"/>
      <c r="AL30" s="536"/>
      <c r="AM30" s="536"/>
      <c r="AN30" s="536"/>
      <c r="AO30" s="536"/>
      <c r="AP30" s="536"/>
      <c r="AQ30" s="536"/>
      <c r="AR30" s="536"/>
      <c r="AS30" s="391" t="str">
        <f t="shared" si="0"/>
        <v/>
      </c>
      <c r="AT30" s="633">
        <f t="shared" si="4"/>
        <v>0</v>
      </c>
      <c r="AU30" s="638"/>
      <c r="AV30" s="639"/>
      <c r="AW30" s="615"/>
      <c r="AX30" s="536"/>
      <c r="AY30" s="536"/>
      <c r="AZ30" s="536"/>
      <c r="BA30" s="536"/>
      <c r="BB30" s="536"/>
      <c r="BC30" s="536"/>
      <c r="BD30" s="536"/>
      <c r="BE30" s="536"/>
      <c r="BF30" s="536"/>
      <c r="BG30" s="536"/>
      <c r="BH30" s="536"/>
      <c r="BI30" s="536"/>
      <c r="BJ30" s="536"/>
      <c r="BK30" s="536"/>
      <c r="BL30" s="536"/>
      <c r="BM30" s="391" t="str">
        <f t="shared" si="1"/>
        <v/>
      </c>
      <c r="BN30" s="2">
        <f t="shared" si="5"/>
        <v>0</v>
      </c>
      <c r="BO30" s="2"/>
      <c r="BP30" s="580"/>
      <c r="BQ30" s="737" t="s">
        <v>332</v>
      </c>
      <c r="BR30" s="581"/>
      <c r="BS30" s="580"/>
    </row>
    <row r="31" spans="1:71" ht="15.75" customHeight="1" x14ac:dyDescent="0.2">
      <c r="A31" s="198"/>
      <c r="B31" s="527" t="str">
        <f>IF(ENTRADA!AE24="","",ENTRADA!AE24)</f>
        <v/>
      </c>
      <c r="C31" s="937" t="str">
        <f>IF(ENTRADA!AF24="","",ENTRADA!AF24)</f>
        <v/>
      </c>
      <c r="D31" s="937"/>
      <c r="E31" s="937"/>
      <c r="F31" s="937"/>
      <c r="G31" s="937"/>
      <c r="H31" s="937"/>
      <c r="I31" s="529"/>
      <c r="J31" s="529"/>
      <c r="K31" s="529"/>
      <c r="L31" s="529"/>
      <c r="M31" s="529"/>
      <c r="N31" s="529"/>
      <c r="O31" s="529"/>
      <c r="P31" s="529"/>
      <c r="Q31" s="529"/>
      <c r="R31" s="529"/>
      <c r="S31" s="529"/>
      <c r="T31" s="529"/>
      <c r="U31" s="529"/>
      <c r="V31" s="529"/>
      <c r="W31" s="529"/>
      <c r="X31" s="529"/>
      <c r="Y31" s="390" t="str">
        <f t="shared" si="2"/>
        <v/>
      </c>
      <c r="Z31" s="633">
        <f>IF(Y31&lt;50,1,0)</f>
        <v>0</v>
      </c>
      <c r="AA31" s="636"/>
      <c r="AB31" s="637"/>
      <c r="AC31" s="604"/>
      <c r="AD31" s="529"/>
      <c r="AE31" s="529"/>
      <c r="AF31" s="529"/>
      <c r="AG31" s="529"/>
      <c r="AH31" s="529"/>
      <c r="AI31" s="529"/>
      <c r="AJ31" s="529"/>
      <c r="AK31" s="529"/>
      <c r="AL31" s="529"/>
      <c r="AM31" s="529"/>
      <c r="AN31" s="529"/>
      <c r="AO31" s="529"/>
      <c r="AP31" s="529"/>
      <c r="AQ31" s="529"/>
      <c r="AR31" s="529"/>
      <c r="AS31" s="390" t="str">
        <f t="shared" si="0"/>
        <v/>
      </c>
      <c r="AT31" s="633">
        <f>IF(AS31&lt;50,1,0)</f>
        <v>0</v>
      </c>
      <c r="AU31" s="636"/>
      <c r="AV31" s="637"/>
      <c r="AW31" s="604"/>
      <c r="AX31" s="529"/>
      <c r="AY31" s="529"/>
      <c r="AZ31" s="529"/>
      <c r="BA31" s="529"/>
      <c r="BB31" s="529"/>
      <c r="BC31" s="529"/>
      <c r="BD31" s="529"/>
      <c r="BE31" s="529"/>
      <c r="BF31" s="529"/>
      <c r="BG31" s="529"/>
      <c r="BH31" s="529"/>
      <c r="BI31" s="529"/>
      <c r="BJ31" s="529"/>
      <c r="BK31" s="529"/>
      <c r="BL31" s="529"/>
      <c r="BM31" s="390" t="str">
        <f t="shared" si="1"/>
        <v/>
      </c>
      <c r="BN31" s="2">
        <f t="shared" si="5"/>
        <v>0</v>
      </c>
      <c r="BO31" s="2"/>
      <c r="BP31" s="580"/>
      <c r="BQ31" s="735"/>
      <c r="BR31" s="609"/>
      <c r="BS31" s="580"/>
    </row>
    <row r="32" spans="1:71" ht="15.75" customHeight="1" x14ac:dyDescent="0.25">
      <c r="A32" s="198"/>
      <c r="B32" s="533" t="str">
        <f>IF(ENTRADA!AE25="","",ENTRADA!AE25)</f>
        <v/>
      </c>
      <c r="C32" s="938" t="str">
        <f>IF(ENTRADA!AF25="","",ENTRADA!AF25)</f>
        <v/>
      </c>
      <c r="D32" s="938"/>
      <c r="E32" s="938"/>
      <c r="F32" s="938"/>
      <c r="G32" s="938"/>
      <c r="H32" s="938"/>
      <c r="I32" s="536"/>
      <c r="J32" s="536"/>
      <c r="K32" s="536"/>
      <c r="L32" s="536"/>
      <c r="M32" s="536"/>
      <c r="N32" s="536"/>
      <c r="O32" s="536"/>
      <c r="P32" s="536"/>
      <c r="Q32" s="536"/>
      <c r="R32" s="536"/>
      <c r="S32" s="536"/>
      <c r="T32" s="536"/>
      <c r="U32" s="536"/>
      <c r="V32" s="536"/>
      <c r="W32" s="536"/>
      <c r="X32" s="536"/>
      <c r="Y32" s="391" t="str">
        <f t="shared" si="2"/>
        <v/>
      </c>
      <c r="Z32" s="633">
        <f t="shared" si="3"/>
        <v>0</v>
      </c>
      <c r="AA32" s="638"/>
      <c r="AB32" s="639"/>
      <c r="AC32" s="615"/>
      <c r="AD32" s="536"/>
      <c r="AE32" s="536"/>
      <c r="AF32" s="536"/>
      <c r="AG32" s="536"/>
      <c r="AH32" s="536"/>
      <c r="AI32" s="536"/>
      <c r="AJ32" s="536"/>
      <c r="AK32" s="536"/>
      <c r="AL32" s="536"/>
      <c r="AM32" s="536"/>
      <c r="AN32" s="536"/>
      <c r="AO32" s="536"/>
      <c r="AP32" s="536"/>
      <c r="AQ32" s="536"/>
      <c r="AR32" s="536"/>
      <c r="AS32" s="391" t="str">
        <f t="shared" si="0"/>
        <v/>
      </c>
      <c r="AT32" s="633">
        <f t="shared" si="4"/>
        <v>0</v>
      </c>
      <c r="AU32" s="638"/>
      <c r="AV32" s="639"/>
      <c r="AW32" s="615"/>
      <c r="AX32" s="536"/>
      <c r="AY32" s="536"/>
      <c r="AZ32" s="536"/>
      <c r="BA32" s="536"/>
      <c r="BB32" s="536"/>
      <c r="BC32" s="536"/>
      <c r="BD32" s="536"/>
      <c r="BE32" s="536"/>
      <c r="BF32" s="536"/>
      <c r="BG32" s="536"/>
      <c r="BH32" s="536"/>
      <c r="BI32" s="536"/>
      <c r="BJ32" s="536"/>
      <c r="BK32" s="536"/>
      <c r="BL32" s="536"/>
      <c r="BM32" s="391" t="str">
        <f t="shared" si="1"/>
        <v/>
      </c>
      <c r="BN32" s="2">
        <f t="shared" si="5"/>
        <v>0</v>
      </c>
      <c r="BO32" s="2"/>
      <c r="BP32" s="580"/>
      <c r="BQ32" s="342" t="str">
        <f>PARAMETROS!D84</f>
        <v>1.</v>
      </c>
      <c r="BR32" s="352" t="str">
        <f>PARAMETROS!E84</f>
        <v>Expressividade</v>
      </c>
      <c r="BS32" s="580"/>
    </row>
    <row r="33" spans="1:70" ht="15.75" customHeight="1" x14ac:dyDescent="0.25">
      <c r="A33" s="198"/>
      <c r="B33" s="527" t="str">
        <f>IF(ENTRADA!AE26="","",ENTRADA!AE26)</f>
        <v/>
      </c>
      <c r="C33" s="937" t="str">
        <f>IF(ENTRADA!AF26="","",ENTRADA!AF26)</f>
        <v/>
      </c>
      <c r="D33" s="937"/>
      <c r="E33" s="937"/>
      <c r="F33" s="937"/>
      <c r="G33" s="937"/>
      <c r="H33" s="937"/>
      <c r="I33" s="529"/>
      <c r="J33" s="529"/>
      <c r="K33" s="529"/>
      <c r="L33" s="529"/>
      <c r="M33" s="529"/>
      <c r="N33" s="529"/>
      <c r="O33" s="529"/>
      <c r="P33" s="529"/>
      <c r="Q33" s="529"/>
      <c r="R33" s="529"/>
      <c r="S33" s="529"/>
      <c r="T33" s="529"/>
      <c r="U33" s="529"/>
      <c r="V33" s="529"/>
      <c r="W33" s="529"/>
      <c r="X33" s="529"/>
      <c r="Y33" s="390" t="str">
        <f t="shared" si="2"/>
        <v/>
      </c>
      <c r="Z33" s="633">
        <f>IF(Y33&lt;50,1,0)</f>
        <v>0</v>
      </c>
      <c r="AA33" s="636"/>
      <c r="AB33" s="637"/>
      <c r="AC33" s="604"/>
      <c r="AD33" s="529"/>
      <c r="AE33" s="529"/>
      <c r="AF33" s="529"/>
      <c r="AG33" s="529"/>
      <c r="AH33" s="529"/>
      <c r="AI33" s="529"/>
      <c r="AJ33" s="529"/>
      <c r="AK33" s="529"/>
      <c r="AL33" s="529"/>
      <c r="AM33" s="529"/>
      <c r="AN33" s="529"/>
      <c r="AO33" s="529"/>
      <c r="AP33" s="529"/>
      <c r="AQ33" s="529"/>
      <c r="AR33" s="529"/>
      <c r="AS33" s="390" t="str">
        <f t="shared" si="0"/>
        <v/>
      </c>
      <c r="AT33" s="633">
        <f>IF(AS33&lt;50,1,0)</f>
        <v>0</v>
      </c>
      <c r="AU33" s="636"/>
      <c r="AV33" s="637"/>
      <c r="AW33" s="604"/>
      <c r="AX33" s="529"/>
      <c r="AY33" s="529"/>
      <c r="AZ33" s="529"/>
      <c r="BA33" s="529"/>
      <c r="BB33" s="529"/>
      <c r="BC33" s="529"/>
      <c r="BD33" s="529"/>
      <c r="BE33" s="529"/>
      <c r="BF33" s="529"/>
      <c r="BG33" s="529"/>
      <c r="BH33" s="529"/>
      <c r="BI33" s="529"/>
      <c r="BJ33" s="529"/>
      <c r="BK33" s="529"/>
      <c r="BL33" s="529"/>
      <c r="BM33" s="390" t="str">
        <f t="shared" si="1"/>
        <v/>
      </c>
      <c r="BN33" s="2">
        <f t="shared" si="5"/>
        <v>0</v>
      </c>
      <c r="BO33" s="2"/>
      <c r="BP33" s="531"/>
      <c r="BQ33" s="342" t="str">
        <f>PARAMETROS!D85</f>
        <v>2.</v>
      </c>
      <c r="BR33" s="352" t="str">
        <f>PARAMETROS!E85</f>
        <v>Clareza</v>
      </c>
    </row>
    <row r="34" spans="1:70" ht="15.75" customHeight="1" x14ac:dyDescent="0.25">
      <c r="A34" s="198"/>
      <c r="B34" s="533" t="str">
        <f>IF(ENTRADA!AE27="","",ENTRADA!AE27)</f>
        <v/>
      </c>
      <c r="C34" s="938" t="str">
        <f>IF(ENTRADA!AF27="","",ENTRADA!AF27)</f>
        <v/>
      </c>
      <c r="D34" s="938"/>
      <c r="E34" s="938"/>
      <c r="F34" s="938"/>
      <c r="G34" s="938"/>
      <c r="H34" s="938"/>
      <c r="I34" s="536"/>
      <c r="J34" s="536"/>
      <c r="K34" s="536"/>
      <c r="L34" s="536"/>
      <c r="M34" s="536"/>
      <c r="N34" s="536"/>
      <c r="O34" s="536"/>
      <c r="P34" s="536"/>
      <c r="Q34" s="536"/>
      <c r="R34" s="536"/>
      <c r="S34" s="536"/>
      <c r="T34" s="536"/>
      <c r="U34" s="536"/>
      <c r="V34" s="536"/>
      <c r="W34" s="536"/>
      <c r="X34" s="536"/>
      <c r="Y34" s="391" t="str">
        <f t="shared" si="2"/>
        <v/>
      </c>
      <c r="Z34" s="633">
        <f t="shared" si="3"/>
        <v>0</v>
      </c>
      <c r="AA34" s="638"/>
      <c r="AB34" s="639"/>
      <c r="AC34" s="615"/>
      <c r="AD34" s="536"/>
      <c r="AE34" s="536"/>
      <c r="AF34" s="536"/>
      <c r="AG34" s="536"/>
      <c r="AH34" s="536"/>
      <c r="AI34" s="536"/>
      <c r="AJ34" s="536"/>
      <c r="AK34" s="536"/>
      <c r="AL34" s="536"/>
      <c r="AM34" s="536"/>
      <c r="AN34" s="536"/>
      <c r="AO34" s="536"/>
      <c r="AP34" s="536"/>
      <c r="AQ34" s="536"/>
      <c r="AR34" s="536"/>
      <c r="AS34" s="391" t="str">
        <f t="shared" si="0"/>
        <v/>
      </c>
      <c r="AT34" s="633">
        <f t="shared" si="4"/>
        <v>0</v>
      </c>
      <c r="AU34" s="638"/>
      <c r="AV34" s="639"/>
      <c r="AW34" s="615"/>
      <c r="AX34" s="536"/>
      <c r="AY34" s="536"/>
      <c r="AZ34" s="536"/>
      <c r="BA34" s="536"/>
      <c r="BB34" s="536"/>
      <c r="BC34" s="536"/>
      <c r="BD34" s="536"/>
      <c r="BE34" s="536"/>
      <c r="BF34" s="536"/>
      <c r="BG34" s="536"/>
      <c r="BH34" s="536"/>
      <c r="BI34" s="536"/>
      <c r="BJ34" s="536"/>
      <c r="BK34" s="536"/>
      <c r="BL34" s="536"/>
      <c r="BM34" s="391" t="str">
        <f t="shared" si="1"/>
        <v/>
      </c>
      <c r="BN34" s="2">
        <f t="shared" si="5"/>
        <v>0</v>
      </c>
      <c r="BO34" s="2"/>
      <c r="BP34" s="531"/>
      <c r="BQ34" s="342" t="str">
        <f>PARAMETROS!D86</f>
        <v>3.</v>
      </c>
      <c r="BR34" s="352" t="str">
        <f>PARAMETROS!E86</f>
        <v>Omissão/Repetição de palavras</v>
      </c>
    </row>
    <row r="35" spans="1:70" ht="15.75" customHeight="1" x14ac:dyDescent="0.25">
      <c r="A35" s="198"/>
      <c r="B35" s="527" t="str">
        <f>IF(ENTRADA!AE28="","",ENTRADA!AE28)</f>
        <v/>
      </c>
      <c r="C35" s="937" t="str">
        <f>IF(ENTRADA!AF28="","",ENTRADA!AF28)</f>
        <v/>
      </c>
      <c r="D35" s="937"/>
      <c r="E35" s="937"/>
      <c r="F35" s="937"/>
      <c r="G35" s="937"/>
      <c r="H35" s="937"/>
      <c r="I35" s="529"/>
      <c r="J35" s="529"/>
      <c r="K35" s="529"/>
      <c r="L35" s="529"/>
      <c r="M35" s="529"/>
      <c r="N35" s="529"/>
      <c r="O35" s="529"/>
      <c r="P35" s="529"/>
      <c r="Q35" s="529"/>
      <c r="R35" s="529"/>
      <c r="S35" s="529"/>
      <c r="T35" s="529"/>
      <c r="U35" s="529"/>
      <c r="V35" s="529"/>
      <c r="W35" s="529"/>
      <c r="X35" s="529"/>
      <c r="Y35" s="390" t="str">
        <f t="shared" si="2"/>
        <v/>
      </c>
      <c r="Z35" s="633">
        <f>IF(Y35&lt;50,1,0)</f>
        <v>0</v>
      </c>
      <c r="AA35" s="636"/>
      <c r="AB35" s="637"/>
      <c r="AC35" s="604"/>
      <c r="AD35" s="529"/>
      <c r="AE35" s="529"/>
      <c r="AF35" s="529"/>
      <c r="AG35" s="529"/>
      <c r="AH35" s="529"/>
      <c r="AI35" s="529"/>
      <c r="AJ35" s="529"/>
      <c r="AK35" s="529"/>
      <c r="AL35" s="529"/>
      <c r="AM35" s="529"/>
      <c r="AN35" s="529"/>
      <c r="AO35" s="529"/>
      <c r="AP35" s="529"/>
      <c r="AQ35" s="529"/>
      <c r="AR35" s="529"/>
      <c r="AS35" s="390" t="str">
        <f t="shared" si="0"/>
        <v/>
      </c>
      <c r="AT35" s="633">
        <f>IF(AS35&lt;50,1,0)</f>
        <v>0</v>
      </c>
      <c r="AU35" s="636"/>
      <c r="AV35" s="637"/>
      <c r="AW35" s="604"/>
      <c r="AX35" s="529"/>
      <c r="AY35" s="529"/>
      <c r="AZ35" s="529"/>
      <c r="BA35" s="529"/>
      <c r="BB35" s="529"/>
      <c r="BC35" s="529"/>
      <c r="BD35" s="529"/>
      <c r="BE35" s="529"/>
      <c r="BF35" s="529"/>
      <c r="BG35" s="529"/>
      <c r="BH35" s="529"/>
      <c r="BI35" s="529"/>
      <c r="BJ35" s="529"/>
      <c r="BK35" s="529"/>
      <c r="BL35" s="529"/>
      <c r="BM35" s="390" t="str">
        <f t="shared" si="1"/>
        <v/>
      </c>
      <c r="BN35" s="2">
        <f t="shared" si="5"/>
        <v>0</v>
      </c>
      <c r="BO35" s="2"/>
      <c r="BP35" s="531"/>
      <c r="BQ35" s="342" t="str">
        <f>PARAMETROS!D87</f>
        <v>4.</v>
      </c>
      <c r="BR35" s="352" t="str">
        <f>PARAMETROS!E87</f>
        <v>Respeito pela pontuação</v>
      </c>
    </row>
    <row r="36" spans="1:70" ht="15.75" customHeight="1" x14ac:dyDescent="0.25">
      <c r="A36" s="198"/>
      <c r="B36" s="533" t="str">
        <f>IF(ENTRADA!AE29="","",ENTRADA!AE29)</f>
        <v/>
      </c>
      <c r="C36" s="938" t="str">
        <f>IF(ENTRADA!AF29="","",ENTRADA!AF29)</f>
        <v/>
      </c>
      <c r="D36" s="938"/>
      <c r="E36" s="938"/>
      <c r="F36" s="938"/>
      <c r="G36" s="938"/>
      <c r="H36" s="938"/>
      <c r="I36" s="536"/>
      <c r="J36" s="536"/>
      <c r="K36" s="536"/>
      <c r="L36" s="536"/>
      <c r="M36" s="536"/>
      <c r="N36" s="536"/>
      <c r="O36" s="536"/>
      <c r="P36" s="536"/>
      <c r="Q36" s="536"/>
      <c r="R36" s="536"/>
      <c r="S36" s="536"/>
      <c r="T36" s="536"/>
      <c r="U36" s="536"/>
      <c r="V36" s="536"/>
      <c r="W36" s="536"/>
      <c r="X36" s="536"/>
      <c r="Y36" s="391" t="str">
        <f t="shared" si="2"/>
        <v/>
      </c>
      <c r="Z36" s="633">
        <f t="shared" si="3"/>
        <v>0</v>
      </c>
      <c r="AA36" s="638"/>
      <c r="AB36" s="639"/>
      <c r="AC36" s="615"/>
      <c r="AD36" s="536"/>
      <c r="AE36" s="536"/>
      <c r="AF36" s="536"/>
      <c r="AG36" s="536"/>
      <c r="AH36" s="536"/>
      <c r="AI36" s="536"/>
      <c r="AJ36" s="536"/>
      <c r="AK36" s="536"/>
      <c r="AL36" s="536"/>
      <c r="AM36" s="536"/>
      <c r="AN36" s="536"/>
      <c r="AO36" s="536"/>
      <c r="AP36" s="536"/>
      <c r="AQ36" s="536"/>
      <c r="AR36" s="536"/>
      <c r="AS36" s="391" t="str">
        <f t="shared" si="0"/>
        <v/>
      </c>
      <c r="AT36" s="633">
        <f t="shared" si="4"/>
        <v>0</v>
      </c>
      <c r="AU36" s="638"/>
      <c r="AV36" s="639"/>
      <c r="AW36" s="615"/>
      <c r="AX36" s="536"/>
      <c r="AY36" s="536"/>
      <c r="AZ36" s="536"/>
      <c r="BA36" s="536"/>
      <c r="BB36" s="536"/>
      <c r="BC36" s="536"/>
      <c r="BD36" s="536"/>
      <c r="BE36" s="536"/>
      <c r="BF36" s="536"/>
      <c r="BG36" s="536"/>
      <c r="BH36" s="536"/>
      <c r="BI36" s="536"/>
      <c r="BJ36" s="536"/>
      <c r="BK36" s="536"/>
      <c r="BL36" s="536"/>
      <c r="BM36" s="391" t="str">
        <f t="shared" si="1"/>
        <v/>
      </c>
      <c r="BN36" s="2">
        <f t="shared" si="5"/>
        <v>0</v>
      </c>
      <c r="BO36" s="2"/>
      <c r="BP36" s="531"/>
      <c r="BQ36" s="342" t="str">
        <f>PARAMETROS!D88</f>
        <v>5.</v>
      </c>
      <c r="BR36" s="352" t="str">
        <f>PARAMETROS!E88</f>
        <v>Ritmo</v>
      </c>
    </row>
    <row r="37" spans="1:70" ht="15.75" customHeight="1" x14ac:dyDescent="0.25">
      <c r="A37" s="198"/>
      <c r="B37" s="527" t="str">
        <f>IF(ENTRADA!AE30="","",ENTRADA!AE30)</f>
        <v/>
      </c>
      <c r="C37" s="937" t="str">
        <f>IF(ENTRADA!AF30="","",ENTRADA!AF30)</f>
        <v/>
      </c>
      <c r="D37" s="937"/>
      <c r="E37" s="937"/>
      <c r="F37" s="937"/>
      <c r="G37" s="937"/>
      <c r="H37" s="937"/>
      <c r="I37" s="529"/>
      <c r="J37" s="529"/>
      <c r="K37" s="529"/>
      <c r="L37" s="529"/>
      <c r="M37" s="529"/>
      <c r="N37" s="529"/>
      <c r="O37" s="529"/>
      <c r="P37" s="529"/>
      <c r="Q37" s="529"/>
      <c r="R37" s="529"/>
      <c r="S37" s="529"/>
      <c r="T37" s="529"/>
      <c r="U37" s="529"/>
      <c r="V37" s="529"/>
      <c r="W37" s="529"/>
      <c r="X37" s="529"/>
      <c r="Y37" s="390" t="str">
        <f t="shared" si="2"/>
        <v/>
      </c>
      <c r="Z37" s="633">
        <f>IF(Y37&lt;50,1,0)</f>
        <v>0</v>
      </c>
      <c r="AA37" s="636"/>
      <c r="AB37" s="637"/>
      <c r="AC37" s="604"/>
      <c r="AD37" s="529"/>
      <c r="AE37" s="529"/>
      <c r="AF37" s="529"/>
      <c r="AG37" s="529"/>
      <c r="AH37" s="529"/>
      <c r="AI37" s="529"/>
      <c r="AJ37" s="529"/>
      <c r="AK37" s="529"/>
      <c r="AL37" s="529"/>
      <c r="AM37" s="529"/>
      <c r="AN37" s="529"/>
      <c r="AO37" s="529"/>
      <c r="AP37" s="529"/>
      <c r="AQ37" s="529"/>
      <c r="AR37" s="529"/>
      <c r="AS37" s="390" t="str">
        <f t="shared" si="0"/>
        <v/>
      </c>
      <c r="AT37" s="633">
        <f>IF(AS37&lt;50,1,0)</f>
        <v>0</v>
      </c>
      <c r="AU37" s="636"/>
      <c r="AV37" s="637"/>
      <c r="AW37" s="604"/>
      <c r="AX37" s="529"/>
      <c r="AY37" s="529"/>
      <c r="AZ37" s="529"/>
      <c r="BA37" s="529"/>
      <c r="BB37" s="529"/>
      <c r="BC37" s="529"/>
      <c r="BD37" s="529"/>
      <c r="BE37" s="529"/>
      <c r="BF37" s="529"/>
      <c r="BG37" s="529"/>
      <c r="BH37" s="529"/>
      <c r="BI37" s="529"/>
      <c r="BJ37" s="529"/>
      <c r="BK37" s="529"/>
      <c r="BL37" s="529"/>
      <c r="BM37" s="390" t="str">
        <f t="shared" si="1"/>
        <v/>
      </c>
      <c r="BN37" s="2">
        <f t="shared" si="5"/>
        <v>0</v>
      </c>
      <c r="BO37" s="2"/>
      <c r="BP37" s="531"/>
      <c r="BQ37" s="342" t="str">
        <f>PARAMETROS!D89</f>
        <v>6.</v>
      </c>
      <c r="BR37" s="352" t="str">
        <f>PARAMETROS!E89</f>
        <v>Tom de voz</v>
      </c>
    </row>
    <row r="38" spans="1:70" ht="15.75" customHeight="1" x14ac:dyDescent="0.2">
      <c r="A38" s="198"/>
      <c r="B38" s="533" t="str">
        <f>IF(ENTRADA!AE31="","",ENTRADA!AE31)</f>
        <v/>
      </c>
      <c r="C38" s="938" t="str">
        <f>IF(ENTRADA!AF31="","",ENTRADA!AF31)</f>
        <v/>
      </c>
      <c r="D38" s="938"/>
      <c r="E38" s="938"/>
      <c r="F38" s="938"/>
      <c r="G38" s="938"/>
      <c r="H38" s="938"/>
      <c r="I38" s="536"/>
      <c r="J38" s="536"/>
      <c r="K38" s="536"/>
      <c r="L38" s="536"/>
      <c r="M38" s="536"/>
      <c r="N38" s="536"/>
      <c r="O38" s="536"/>
      <c r="P38" s="536"/>
      <c r="Q38" s="536"/>
      <c r="R38" s="536"/>
      <c r="S38" s="536"/>
      <c r="T38" s="536"/>
      <c r="U38" s="536"/>
      <c r="V38" s="536"/>
      <c r="W38" s="536"/>
      <c r="X38" s="536"/>
      <c r="Y38" s="391" t="str">
        <f t="shared" si="2"/>
        <v/>
      </c>
      <c r="Z38" s="633"/>
      <c r="AA38" s="638"/>
      <c r="AB38" s="639"/>
      <c r="AC38" s="615"/>
      <c r="AD38" s="536"/>
      <c r="AE38" s="536"/>
      <c r="AF38" s="536"/>
      <c r="AG38" s="536"/>
      <c r="AH38" s="536"/>
      <c r="AI38" s="536"/>
      <c r="AJ38" s="536"/>
      <c r="AK38" s="536"/>
      <c r="AL38" s="536"/>
      <c r="AM38" s="536"/>
      <c r="AN38" s="536"/>
      <c r="AO38" s="536"/>
      <c r="AP38" s="536"/>
      <c r="AQ38" s="536"/>
      <c r="AR38" s="536"/>
      <c r="AS38" s="391" t="str">
        <f t="shared" si="0"/>
        <v/>
      </c>
      <c r="AT38" s="633"/>
      <c r="AU38" s="638"/>
      <c r="AV38" s="639"/>
      <c r="AW38" s="615"/>
      <c r="AX38" s="536"/>
      <c r="AY38" s="536"/>
      <c r="AZ38" s="536"/>
      <c r="BA38" s="536"/>
      <c r="BB38" s="536"/>
      <c r="BC38" s="536"/>
      <c r="BD38" s="536"/>
      <c r="BE38" s="536"/>
      <c r="BF38" s="536"/>
      <c r="BG38" s="536"/>
      <c r="BH38" s="536"/>
      <c r="BI38" s="536"/>
      <c r="BJ38" s="536"/>
      <c r="BK38" s="536"/>
      <c r="BL38" s="536"/>
      <c r="BM38" s="391" t="str">
        <f t="shared" si="1"/>
        <v/>
      </c>
      <c r="BN38" s="2"/>
      <c r="BO38" s="2"/>
      <c r="BP38" s="531"/>
      <c r="BQ38" s="738"/>
      <c r="BR38" s="739"/>
    </row>
    <row r="39" spans="1:70" ht="15.75" customHeight="1" x14ac:dyDescent="0.2">
      <c r="A39" s="198"/>
      <c r="B39" s="527" t="str">
        <f>IF(ENTRADA!AE32="","",ENTRADA!AE32)</f>
        <v/>
      </c>
      <c r="C39" s="937" t="str">
        <f>IF(ENTRADA!AF32="","",ENTRADA!AF32)</f>
        <v/>
      </c>
      <c r="D39" s="937"/>
      <c r="E39" s="937"/>
      <c r="F39" s="937"/>
      <c r="G39" s="937"/>
      <c r="H39" s="937"/>
      <c r="I39" s="529"/>
      <c r="J39" s="529"/>
      <c r="K39" s="529"/>
      <c r="L39" s="529"/>
      <c r="M39" s="529"/>
      <c r="N39" s="529"/>
      <c r="O39" s="529"/>
      <c r="P39" s="529"/>
      <c r="Q39" s="529"/>
      <c r="R39" s="529"/>
      <c r="S39" s="529"/>
      <c r="T39" s="529"/>
      <c r="U39" s="529"/>
      <c r="V39" s="529"/>
      <c r="W39" s="529"/>
      <c r="X39" s="529"/>
      <c r="Y39" s="390" t="str">
        <f t="shared" si="2"/>
        <v/>
      </c>
      <c r="Z39" s="633">
        <f>IF(Y39&lt;50,1,0)</f>
        <v>0</v>
      </c>
      <c r="AA39" s="636"/>
      <c r="AB39" s="637"/>
      <c r="AC39" s="604"/>
      <c r="AD39" s="529"/>
      <c r="AE39" s="529"/>
      <c r="AF39" s="529"/>
      <c r="AG39" s="529"/>
      <c r="AH39" s="529"/>
      <c r="AI39" s="529"/>
      <c r="AJ39" s="529"/>
      <c r="AK39" s="529"/>
      <c r="AL39" s="529"/>
      <c r="AM39" s="529"/>
      <c r="AN39" s="529"/>
      <c r="AO39" s="529"/>
      <c r="AP39" s="529"/>
      <c r="AQ39" s="529"/>
      <c r="AR39" s="529"/>
      <c r="AS39" s="390" t="str">
        <f t="shared" si="0"/>
        <v/>
      </c>
      <c r="AT39" s="633">
        <f>IF(AS39&lt;50,1,0)</f>
        <v>0</v>
      </c>
      <c r="AU39" s="636"/>
      <c r="AV39" s="637"/>
      <c r="AW39" s="604"/>
      <c r="AX39" s="529"/>
      <c r="AY39" s="529"/>
      <c r="AZ39" s="529"/>
      <c r="BA39" s="529"/>
      <c r="BB39" s="529"/>
      <c r="BC39" s="529"/>
      <c r="BD39" s="529"/>
      <c r="BE39" s="529"/>
      <c r="BF39" s="529"/>
      <c r="BG39" s="529"/>
      <c r="BH39" s="529"/>
      <c r="BI39" s="529"/>
      <c r="BJ39" s="529"/>
      <c r="BK39" s="529"/>
      <c r="BL39" s="529"/>
      <c r="BM39" s="390" t="str">
        <f t="shared" si="1"/>
        <v/>
      </c>
      <c r="BN39" s="2">
        <f>IF(BM39&lt;50,1,0)</f>
        <v>0</v>
      </c>
      <c r="BO39" s="2"/>
      <c r="BP39" s="531"/>
      <c r="BQ39" s="738"/>
      <c r="BR39" s="739"/>
    </row>
    <row r="40" spans="1:70" ht="15.75" customHeight="1" x14ac:dyDescent="0.2">
      <c r="A40" s="198"/>
      <c r="B40" s="541" t="str">
        <f>IF(ENTRADA!AE33="","",ENTRADA!AE33)</f>
        <v/>
      </c>
      <c r="C40" s="942" t="str">
        <f>IF(ENTRADA!AF33="","",ENTRADA!AF33)</f>
        <v/>
      </c>
      <c r="D40" s="942"/>
      <c r="E40" s="942"/>
      <c r="F40" s="942"/>
      <c r="G40" s="942"/>
      <c r="H40" s="942"/>
      <c r="I40" s="539"/>
      <c r="J40" s="539"/>
      <c r="K40" s="539"/>
      <c r="L40" s="539"/>
      <c r="M40" s="539"/>
      <c r="N40" s="539"/>
      <c r="O40" s="539"/>
      <c r="P40" s="539"/>
      <c r="Q40" s="539"/>
      <c r="R40" s="539"/>
      <c r="S40" s="539"/>
      <c r="T40" s="539"/>
      <c r="U40" s="539"/>
      <c r="V40" s="539"/>
      <c r="W40" s="539"/>
      <c r="X40" s="539"/>
      <c r="Y40" s="392" t="str">
        <f t="shared" si="2"/>
        <v/>
      </c>
      <c r="Z40" s="633">
        <f>IF(Y40&lt;50,1,0)</f>
        <v>0</v>
      </c>
      <c r="AA40" s="638"/>
      <c r="AB40" s="639"/>
      <c r="AC40" s="623"/>
      <c r="AD40" s="539"/>
      <c r="AE40" s="539"/>
      <c r="AF40" s="539"/>
      <c r="AG40" s="539"/>
      <c r="AH40" s="539"/>
      <c r="AI40" s="539"/>
      <c r="AJ40" s="539"/>
      <c r="AK40" s="539"/>
      <c r="AL40" s="539"/>
      <c r="AM40" s="539"/>
      <c r="AN40" s="539"/>
      <c r="AO40" s="539"/>
      <c r="AP40" s="539"/>
      <c r="AQ40" s="539"/>
      <c r="AR40" s="539"/>
      <c r="AS40" s="392" t="str">
        <f t="shared" si="0"/>
        <v/>
      </c>
      <c r="AT40" s="633">
        <f>IF(AS40&lt;50,1,0)</f>
        <v>0</v>
      </c>
      <c r="AU40" s="638"/>
      <c r="AV40" s="639"/>
      <c r="AW40" s="623"/>
      <c r="AX40" s="539"/>
      <c r="AY40" s="539"/>
      <c r="AZ40" s="539"/>
      <c r="BA40" s="539"/>
      <c r="BB40" s="539"/>
      <c r="BC40" s="539"/>
      <c r="BD40" s="539"/>
      <c r="BE40" s="539"/>
      <c r="BF40" s="539"/>
      <c r="BG40" s="539"/>
      <c r="BH40" s="539"/>
      <c r="BI40" s="539"/>
      <c r="BJ40" s="539"/>
      <c r="BK40" s="539"/>
      <c r="BL40" s="539"/>
      <c r="BM40" s="392" t="str">
        <f t="shared" si="1"/>
        <v/>
      </c>
      <c r="BN40" s="2"/>
      <c r="BO40" s="2"/>
      <c r="BP40" s="531"/>
      <c r="BQ40" s="738"/>
      <c r="BR40" s="739"/>
    </row>
    <row r="41" spans="1:70" ht="15.75" customHeight="1" x14ac:dyDescent="0.2">
      <c r="A41" s="198"/>
      <c r="B41" s="527" t="str">
        <f>IF(ENTRADA!AE34="","",ENTRADA!AE34)</f>
        <v/>
      </c>
      <c r="C41" s="937" t="str">
        <f>IF(ENTRADA!AF34="","",ENTRADA!AF34)</f>
        <v/>
      </c>
      <c r="D41" s="937"/>
      <c r="E41" s="937"/>
      <c r="F41" s="937"/>
      <c r="G41" s="937"/>
      <c r="H41" s="937"/>
      <c r="I41" s="529"/>
      <c r="J41" s="529"/>
      <c r="K41" s="529"/>
      <c r="L41" s="529"/>
      <c r="M41" s="529"/>
      <c r="N41" s="529"/>
      <c r="O41" s="529"/>
      <c r="P41" s="529"/>
      <c r="Q41" s="529"/>
      <c r="R41" s="529"/>
      <c r="S41" s="529"/>
      <c r="T41" s="529"/>
      <c r="U41" s="529"/>
      <c r="V41" s="529"/>
      <c r="W41" s="529"/>
      <c r="X41" s="529"/>
      <c r="Y41" s="390" t="str">
        <f t="shared" si="2"/>
        <v/>
      </c>
      <c r="Z41" s="633">
        <f>IF(Y41&lt;50,1,0)</f>
        <v>0</v>
      </c>
      <c r="AA41" s="636"/>
      <c r="AB41" s="637"/>
      <c r="AC41" s="604"/>
      <c r="AD41" s="529"/>
      <c r="AE41" s="529"/>
      <c r="AF41" s="529"/>
      <c r="AG41" s="529"/>
      <c r="AH41" s="529"/>
      <c r="AI41" s="529"/>
      <c r="AJ41" s="529"/>
      <c r="AK41" s="529"/>
      <c r="AL41" s="529"/>
      <c r="AM41" s="529"/>
      <c r="AN41" s="529"/>
      <c r="AO41" s="529"/>
      <c r="AP41" s="529"/>
      <c r="AQ41" s="529"/>
      <c r="AR41" s="529"/>
      <c r="AS41" s="390" t="str">
        <f t="shared" si="0"/>
        <v/>
      </c>
      <c r="AT41" s="633">
        <f>IF(AS41&lt;50,1,0)</f>
        <v>0</v>
      </c>
      <c r="AU41" s="636"/>
      <c r="AV41" s="637"/>
      <c r="AW41" s="604"/>
      <c r="AX41" s="529"/>
      <c r="AY41" s="529"/>
      <c r="AZ41" s="529"/>
      <c r="BA41" s="529"/>
      <c r="BB41" s="529"/>
      <c r="BC41" s="529"/>
      <c r="BD41" s="529"/>
      <c r="BE41" s="529"/>
      <c r="BF41" s="529"/>
      <c r="BG41" s="529"/>
      <c r="BH41" s="529"/>
      <c r="BI41" s="529"/>
      <c r="BJ41" s="529"/>
      <c r="BK41" s="529"/>
      <c r="BL41" s="529"/>
      <c r="BM41" s="390" t="str">
        <f t="shared" si="1"/>
        <v/>
      </c>
      <c r="BN41" s="2"/>
      <c r="BO41" s="2"/>
      <c r="BP41" s="531"/>
      <c r="BQ41" s="738"/>
      <c r="BR41" s="739"/>
    </row>
    <row r="42" spans="1:70" ht="15.75" customHeight="1" thickBot="1" x14ac:dyDescent="0.25">
      <c r="A42" s="198"/>
      <c r="B42" s="586" t="str">
        <f>IF(ENTRADA!AE35="","",ENTRADA!AE35)</f>
        <v/>
      </c>
      <c r="C42" s="1073" t="str">
        <f>IF(ENTRADA!AF35="","",ENTRADA!AF35)</f>
        <v/>
      </c>
      <c r="D42" s="1073"/>
      <c r="E42" s="1073"/>
      <c r="F42" s="1073"/>
      <c r="G42" s="1073"/>
      <c r="H42" s="1073"/>
      <c r="I42" s="587"/>
      <c r="J42" s="587"/>
      <c r="K42" s="587"/>
      <c r="L42" s="587"/>
      <c r="M42" s="587"/>
      <c r="N42" s="587"/>
      <c r="O42" s="587"/>
      <c r="P42" s="587"/>
      <c r="Q42" s="587"/>
      <c r="R42" s="587"/>
      <c r="S42" s="587"/>
      <c r="T42" s="587"/>
      <c r="U42" s="587"/>
      <c r="V42" s="587"/>
      <c r="W42" s="587"/>
      <c r="X42" s="587"/>
      <c r="Y42" s="393" t="str">
        <f t="shared" si="2"/>
        <v/>
      </c>
      <c r="Z42" s="633">
        <f>IF(Y42&lt;50,1,0)</f>
        <v>0</v>
      </c>
      <c r="AA42" s="638"/>
      <c r="AB42" s="639"/>
      <c r="AC42" s="624"/>
      <c r="AD42" s="587"/>
      <c r="AE42" s="587"/>
      <c r="AF42" s="587"/>
      <c r="AG42" s="587"/>
      <c r="AH42" s="587"/>
      <c r="AI42" s="587"/>
      <c r="AJ42" s="587"/>
      <c r="AK42" s="587"/>
      <c r="AL42" s="587"/>
      <c r="AM42" s="587"/>
      <c r="AN42" s="587"/>
      <c r="AO42" s="587"/>
      <c r="AP42" s="587"/>
      <c r="AQ42" s="587"/>
      <c r="AR42" s="587"/>
      <c r="AS42" s="393" t="str">
        <f t="shared" si="0"/>
        <v/>
      </c>
      <c r="AT42" s="633">
        <f>IF(AS42&lt;50,1,0)</f>
        <v>0</v>
      </c>
      <c r="AU42" s="638"/>
      <c r="AV42" s="639"/>
      <c r="AW42" s="624"/>
      <c r="AX42" s="587"/>
      <c r="AY42" s="587"/>
      <c r="AZ42" s="587"/>
      <c r="BA42" s="587"/>
      <c r="BB42" s="587"/>
      <c r="BC42" s="587"/>
      <c r="BD42" s="587"/>
      <c r="BE42" s="587"/>
      <c r="BF42" s="587"/>
      <c r="BG42" s="587"/>
      <c r="BH42" s="587"/>
      <c r="BI42" s="587"/>
      <c r="BJ42" s="587"/>
      <c r="BK42" s="587"/>
      <c r="BL42" s="587"/>
      <c r="BM42" s="393" t="str">
        <f t="shared" si="1"/>
        <v/>
      </c>
      <c r="BN42" s="2">
        <f>IF(BM42&lt;50,1,0)</f>
        <v>0</v>
      </c>
      <c r="BO42" s="2"/>
      <c r="BP42" s="531"/>
      <c r="BQ42" s="740"/>
      <c r="BR42" s="741"/>
    </row>
    <row r="43" spans="1:70" ht="19.5" customHeight="1" x14ac:dyDescent="0.2">
      <c r="M43" s="1074" t="s">
        <v>61</v>
      </c>
      <c r="N43" s="1074"/>
      <c r="O43" s="1074"/>
      <c r="P43" s="1074"/>
      <c r="Q43" s="1074"/>
      <c r="R43" s="1074"/>
      <c r="S43" s="1074"/>
      <c r="T43" s="1074"/>
      <c r="U43" s="1074"/>
      <c r="V43" s="1074"/>
      <c r="W43" s="1074"/>
      <c r="X43" s="1075"/>
      <c r="Y43" s="507" t="str">
        <f>IF(COUNTBLANK(Y10:Y42)=Z43,"",COUNTIF(Y10:Y42,"&gt;=0"))</f>
        <v/>
      </c>
      <c r="Z43" s="2">
        <f>COUNTIF(Y10:Y42,"&lt;&gt;=0")</f>
        <v>33</v>
      </c>
      <c r="AA43" s="557"/>
      <c r="AB43" s="557"/>
      <c r="AG43" s="1074" t="s">
        <v>61</v>
      </c>
      <c r="AH43" s="1074"/>
      <c r="AI43" s="1074"/>
      <c r="AJ43" s="1074"/>
      <c r="AK43" s="1074"/>
      <c r="AL43" s="1074"/>
      <c r="AM43" s="1074"/>
      <c r="AN43" s="1074"/>
      <c r="AO43" s="1074"/>
      <c r="AP43" s="1074"/>
      <c r="AQ43" s="1074"/>
      <c r="AR43" s="1075"/>
      <c r="AS43" s="507" t="str">
        <f>IF(COUNTBLANK(AS10:AS42)=AT43,"",COUNTIF(AS10:AS42,"&gt;=0"))</f>
        <v/>
      </c>
      <c r="AT43" s="2">
        <f>COUNTIF(AS10:AS42,"&lt;&gt;=0")</f>
        <v>33</v>
      </c>
      <c r="AU43" s="557"/>
      <c r="AV43" s="557"/>
      <c r="BA43" s="1074" t="s">
        <v>61</v>
      </c>
      <c r="BB43" s="1074"/>
      <c r="BC43" s="1074"/>
      <c r="BD43" s="1074"/>
      <c r="BE43" s="1074"/>
      <c r="BF43" s="1074"/>
      <c r="BG43" s="1074"/>
      <c r="BH43" s="1074"/>
      <c r="BI43" s="1074"/>
      <c r="BJ43" s="1074"/>
      <c r="BK43" s="1074"/>
      <c r="BL43" s="1075"/>
      <c r="BM43" s="507" t="str">
        <f>IF(COUNTBLANK(BM10:BM42)=BN43,"",COUNTIF(BM10:BM42,"&gt;=0"))</f>
        <v/>
      </c>
      <c r="BN43" s="2">
        <f>COUNTIF(BM10:BM42,"&lt;&gt;=0")</f>
        <v>33</v>
      </c>
      <c r="BO43" s="557"/>
      <c r="BP43" s="531"/>
      <c r="BQ43" s="531"/>
      <c r="BR43" s="57"/>
    </row>
    <row r="44" spans="1:70" ht="19.5" customHeight="1" x14ac:dyDescent="0.2">
      <c r="M44" s="1056" t="s">
        <v>60</v>
      </c>
      <c r="N44" s="1056"/>
      <c r="O44" s="1056"/>
      <c r="P44" s="1056"/>
      <c r="Q44" s="1056"/>
      <c r="R44" s="1056"/>
      <c r="S44" s="1056"/>
      <c r="T44" s="1056"/>
      <c r="U44" s="1056"/>
      <c r="V44" s="1056"/>
      <c r="W44" s="1056"/>
      <c r="X44" s="1057"/>
      <c r="Y44" s="655" t="str">
        <f>IF(COUNTBLANK(Y10:Y42)=Z43,"",AVERAGE(Y10:Y42))</f>
        <v/>
      </c>
      <c r="Z44" s="557"/>
      <c r="AA44" s="561"/>
      <c r="AB44" s="561"/>
      <c r="AG44" s="1056" t="s">
        <v>60</v>
      </c>
      <c r="AH44" s="1056"/>
      <c r="AI44" s="1056"/>
      <c r="AJ44" s="1056"/>
      <c r="AK44" s="1056"/>
      <c r="AL44" s="1056"/>
      <c r="AM44" s="1056"/>
      <c r="AN44" s="1056"/>
      <c r="AO44" s="1056"/>
      <c r="AP44" s="1056"/>
      <c r="AQ44" s="1056"/>
      <c r="AR44" s="1057"/>
      <c r="AS44" s="655" t="str">
        <f>IF(COUNTBLANK(AS10:AS42)=AT43,"",AVERAGE(AS10:AS42))</f>
        <v/>
      </c>
      <c r="AT44" s="557"/>
      <c r="AU44" s="561"/>
      <c r="AV44" s="561"/>
      <c r="BA44" s="1056" t="s">
        <v>60</v>
      </c>
      <c r="BB44" s="1056"/>
      <c r="BC44" s="1056"/>
      <c r="BD44" s="1056"/>
      <c r="BE44" s="1056"/>
      <c r="BF44" s="1056"/>
      <c r="BG44" s="1056"/>
      <c r="BH44" s="1056"/>
      <c r="BI44" s="1056"/>
      <c r="BJ44" s="1056"/>
      <c r="BK44" s="1056"/>
      <c r="BL44" s="1057"/>
      <c r="BM44" s="655" t="str">
        <f>IF(COUNTBLANK(BM10:BM42)=BN43,"",AVERAGE(BM10:BM42))</f>
        <v/>
      </c>
      <c r="BN44" s="557"/>
      <c r="BO44" s="561"/>
      <c r="BR44" s="57"/>
    </row>
    <row r="45" spans="1:70" ht="19.5" customHeight="1" x14ac:dyDescent="0.2">
      <c r="M45" s="1056" t="s">
        <v>59</v>
      </c>
      <c r="N45" s="1056"/>
      <c r="O45" s="1056"/>
      <c r="P45" s="1056"/>
      <c r="Q45" s="1056"/>
      <c r="R45" s="1056"/>
      <c r="S45" s="1056"/>
      <c r="T45" s="1056"/>
      <c r="U45" s="1056"/>
      <c r="V45" s="1056"/>
      <c r="W45" s="1056"/>
      <c r="X45" s="1057"/>
      <c r="Y45" s="508" t="str">
        <f>IF(COUNTBLANK(Y10:Y42)=Z43,"",COUNTIF(Y10:Y42,"&lt;100"))</f>
        <v/>
      </c>
      <c r="Z45" s="561"/>
      <c r="AA45" s="557"/>
      <c r="AB45" s="557"/>
      <c r="AG45" s="1056" t="s">
        <v>59</v>
      </c>
      <c r="AH45" s="1056"/>
      <c r="AI45" s="1056"/>
      <c r="AJ45" s="1056"/>
      <c r="AK45" s="1056"/>
      <c r="AL45" s="1056"/>
      <c r="AM45" s="1056"/>
      <c r="AN45" s="1056"/>
      <c r="AO45" s="1056"/>
      <c r="AP45" s="1056"/>
      <c r="AQ45" s="1056"/>
      <c r="AR45" s="1057"/>
      <c r="AS45" s="508" t="str">
        <f>IF(COUNTBLANK(AS10:AS42)=AT43,"",COUNTIF(AS10:AS42,"&lt;100"))</f>
        <v/>
      </c>
      <c r="AT45" s="561"/>
      <c r="AU45" s="557"/>
      <c r="AV45" s="557"/>
      <c r="BA45" s="1056" t="s">
        <v>59</v>
      </c>
      <c r="BB45" s="1056"/>
      <c r="BC45" s="1056"/>
      <c r="BD45" s="1056"/>
      <c r="BE45" s="1056"/>
      <c r="BF45" s="1056"/>
      <c r="BG45" s="1056"/>
      <c r="BH45" s="1056"/>
      <c r="BI45" s="1056"/>
      <c r="BJ45" s="1056"/>
      <c r="BK45" s="1056"/>
      <c r="BL45" s="1057"/>
      <c r="BM45" s="508" t="str">
        <f>IF(COUNTBLANK(BM10:BM42)=BN43,"",COUNTIF(BM10:BM42,"&lt;100"))</f>
        <v/>
      </c>
      <c r="BN45" s="561"/>
      <c r="BO45" s="557"/>
      <c r="BR45" s="57"/>
    </row>
    <row r="46" spans="1:70" ht="19.5" customHeight="1" x14ac:dyDescent="0.2">
      <c r="M46" s="1056" t="s">
        <v>58</v>
      </c>
      <c r="N46" s="1056"/>
      <c r="O46" s="1056"/>
      <c r="P46" s="1056"/>
      <c r="Q46" s="1056"/>
      <c r="R46" s="1056"/>
      <c r="S46" s="1056"/>
      <c r="T46" s="1056"/>
      <c r="U46" s="1056"/>
      <c r="V46" s="1056"/>
      <c r="W46" s="1056"/>
      <c r="X46" s="1057"/>
      <c r="Y46" s="508" t="str">
        <f>IF(COUNTBLANK(Y10:Y42)=Z43,"",COUNTIF(Y10:Y42,"&gt;=100"))</f>
        <v/>
      </c>
      <c r="Z46" s="557"/>
      <c r="AG46" s="1056" t="s">
        <v>58</v>
      </c>
      <c r="AH46" s="1056"/>
      <c r="AI46" s="1056"/>
      <c r="AJ46" s="1056"/>
      <c r="AK46" s="1056"/>
      <c r="AL46" s="1056"/>
      <c r="AM46" s="1056"/>
      <c r="AN46" s="1056"/>
      <c r="AO46" s="1056"/>
      <c r="AP46" s="1056"/>
      <c r="AQ46" s="1056"/>
      <c r="AR46" s="1057"/>
      <c r="AS46" s="508" t="str">
        <f>IF(COUNTBLANK(AS10:AS42)=AT43,"",COUNTIF(AS10:AS42,"&gt;=100"))</f>
        <v/>
      </c>
      <c r="AT46" s="557"/>
      <c r="BA46" s="1056" t="s">
        <v>58</v>
      </c>
      <c r="BB46" s="1056"/>
      <c r="BC46" s="1056"/>
      <c r="BD46" s="1056"/>
      <c r="BE46" s="1056"/>
      <c r="BF46" s="1056"/>
      <c r="BG46" s="1056"/>
      <c r="BH46" s="1056"/>
      <c r="BI46" s="1056"/>
      <c r="BJ46" s="1056"/>
      <c r="BK46" s="1056"/>
      <c r="BL46" s="1057"/>
      <c r="BM46" s="508" t="str">
        <f>IF(COUNTBLANK(BM10:BM42)=BN43,"",COUNTIF(BM10:BM42,"&gt;=100"))</f>
        <v/>
      </c>
      <c r="BN46" s="557"/>
      <c r="BR46" s="57"/>
    </row>
    <row r="47" spans="1:70" ht="19.5" customHeight="1" x14ac:dyDescent="0.2">
      <c r="M47" s="1056" t="s">
        <v>57</v>
      </c>
      <c r="N47" s="1056"/>
      <c r="O47" s="1056"/>
      <c r="P47" s="1056"/>
      <c r="Q47" s="1056"/>
      <c r="R47" s="1056"/>
      <c r="S47" s="1056"/>
      <c r="T47" s="1056"/>
      <c r="U47" s="1056"/>
      <c r="V47" s="1056"/>
      <c r="W47" s="1056"/>
      <c r="X47" s="1057"/>
      <c r="Y47" s="509" t="str">
        <f>IF(COUNTBLANK(Y43:Y46)=4,"",Y46/Y43)</f>
        <v/>
      </c>
      <c r="AG47" s="1056" t="s">
        <v>57</v>
      </c>
      <c r="AH47" s="1056"/>
      <c r="AI47" s="1056"/>
      <c r="AJ47" s="1056"/>
      <c r="AK47" s="1056"/>
      <c r="AL47" s="1056"/>
      <c r="AM47" s="1056"/>
      <c r="AN47" s="1056"/>
      <c r="AO47" s="1056"/>
      <c r="AP47" s="1056"/>
      <c r="AQ47" s="1056"/>
      <c r="AR47" s="1057"/>
      <c r="AS47" s="509" t="str">
        <f>IF(COUNTBLANK(AS43:AS46)=4,"",AS46/AS43)</f>
        <v/>
      </c>
      <c r="BA47" s="1056" t="s">
        <v>57</v>
      </c>
      <c r="BB47" s="1056"/>
      <c r="BC47" s="1056"/>
      <c r="BD47" s="1056"/>
      <c r="BE47" s="1056"/>
      <c r="BF47" s="1056"/>
      <c r="BG47" s="1056"/>
      <c r="BH47" s="1056"/>
      <c r="BI47" s="1056"/>
      <c r="BJ47" s="1056"/>
      <c r="BK47" s="1056"/>
      <c r="BL47" s="1057"/>
      <c r="BM47" s="509" t="str">
        <f>IF(COUNTBLANK(BM43:BM46)=4,"",BM46/BM43)</f>
        <v/>
      </c>
    </row>
    <row r="48" spans="1:70" ht="12.75" x14ac:dyDescent="0.2">
      <c r="BR48" s="628"/>
    </row>
    <row r="49" ht="12.75" customHeight="1" x14ac:dyDescent="0.2"/>
    <row r="50" ht="12.75" customHeight="1" x14ac:dyDescent="0.2"/>
    <row r="51" ht="12.75" customHeight="1" x14ac:dyDescent="0.2"/>
    <row r="52" ht="12.75" customHeight="1" x14ac:dyDescent="0.2"/>
    <row r="53" ht="12.75" customHeight="1" x14ac:dyDescent="0.2"/>
    <row r="54" ht="12.75" customHeight="1" x14ac:dyDescent="0.2"/>
    <row r="55" ht="12.75" customHeight="1" x14ac:dyDescent="0.2"/>
    <row r="56" ht="12.75" customHeight="1" x14ac:dyDescent="0.2"/>
    <row r="57" ht="12.75" customHeight="1" x14ac:dyDescent="0.2"/>
    <row r="58" ht="12.75" customHeight="1" x14ac:dyDescent="0.2"/>
    <row r="59" ht="12.75" customHeight="1" x14ac:dyDescent="0.2"/>
    <row r="60" ht="12.75" hidden="1" customHeight="1" x14ac:dyDescent="0.2"/>
    <row r="61" ht="12.75" hidden="1" customHeight="1" x14ac:dyDescent="0.2"/>
    <row r="62" ht="12.75" hidden="1" customHeight="1" x14ac:dyDescent="0.2"/>
    <row r="63" ht="12.75" hidden="1" customHeight="1" x14ac:dyDescent="0.2"/>
    <row r="64" ht="12.75" hidden="1" customHeight="1" x14ac:dyDescent="0.2"/>
    <row r="65" ht="12.75" hidden="1" customHeight="1" x14ac:dyDescent="0.2"/>
    <row r="66" ht="12.75" hidden="1" customHeight="1" x14ac:dyDescent="0.2"/>
    <row r="67" ht="12.75" hidden="1" customHeight="1" x14ac:dyDescent="0.2"/>
    <row r="68" ht="12.75" hidden="1" customHeight="1" x14ac:dyDescent="0.2"/>
    <row r="69" ht="12.75" hidden="1" customHeight="1" x14ac:dyDescent="0.2"/>
    <row r="70" ht="12.75" hidden="1" customHeight="1" x14ac:dyDescent="0.2"/>
    <row r="71" ht="12.75" hidden="1" customHeight="1" x14ac:dyDescent="0.2"/>
    <row r="72" ht="12.75" hidden="1" customHeight="1" x14ac:dyDescent="0.2"/>
    <row r="73" ht="12.75" hidden="1" customHeight="1" x14ac:dyDescent="0.2"/>
    <row r="74" ht="12.75" hidden="1" customHeight="1" x14ac:dyDescent="0.2"/>
    <row r="75" ht="12.75" hidden="1" customHeight="1" x14ac:dyDescent="0.2"/>
    <row r="76" ht="12.75" hidden="1" customHeight="1" x14ac:dyDescent="0.2"/>
    <row r="77" ht="12.75" hidden="1" customHeight="1" x14ac:dyDescent="0.2"/>
    <row r="78" ht="12.75" hidden="1" customHeight="1" x14ac:dyDescent="0.2"/>
    <row r="79" ht="12.75" hidden="1" customHeight="1" x14ac:dyDescent="0.2"/>
    <row r="80" ht="12.75" hidden="1" customHeight="1" x14ac:dyDescent="0.2"/>
    <row r="81" ht="12.75" hidden="1" customHeight="1" x14ac:dyDescent="0.2"/>
    <row r="82" ht="12.75" hidden="1" customHeight="1" x14ac:dyDescent="0.2"/>
    <row r="83" ht="12.75" hidden="1" customHeight="1" x14ac:dyDescent="0.2"/>
    <row r="84" ht="12.75" hidden="1" customHeight="1" x14ac:dyDescent="0.2"/>
    <row r="85" ht="12.75" hidden="1" customHeight="1" x14ac:dyDescent="0.2"/>
    <row r="86" ht="12.75" hidden="1" customHeight="1" x14ac:dyDescent="0.2"/>
    <row r="87" ht="12.75" hidden="1" customHeight="1" x14ac:dyDescent="0.2"/>
    <row r="88" ht="12.75" hidden="1" customHeight="1" x14ac:dyDescent="0.2"/>
    <row r="89" ht="12.75" hidden="1" customHeight="1" x14ac:dyDescent="0.2"/>
    <row r="90" ht="12.75" hidden="1" customHeight="1" x14ac:dyDescent="0.2"/>
    <row r="91" ht="12.75" hidden="1" customHeight="1" x14ac:dyDescent="0.2"/>
    <row r="92" ht="12.75" hidden="1" customHeight="1" x14ac:dyDescent="0.2"/>
    <row r="93" ht="12.75" hidden="1" customHeight="1" x14ac:dyDescent="0.2"/>
    <row r="94" ht="12.75" hidden="1" customHeight="1" x14ac:dyDescent="0.2"/>
    <row r="95" ht="12.75" hidden="1" customHeight="1" x14ac:dyDescent="0.2"/>
    <row r="96" ht="12.75" hidden="1" customHeight="1" x14ac:dyDescent="0.2"/>
    <row r="97" ht="12.75" hidden="1" customHeight="1" x14ac:dyDescent="0.2"/>
    <row r="98" ht="12.75" hidden="1" customHeight="1" x14ac:dyDescent="0.2"/>
    <row r="99" ht="12.75" hidden="1" customHeight="1" x14ac:dyDescent="0.2"/>
    <row r="100" ht="12.75" hidden="1" customHeight="1" x14ac:dyDescent="0.2"/>
    <row r="101" ht="12.75" hidden="1" customHeight="1" x14ac:dyDescent="0.2"/>
    <row r="102" ht="12.75" hidden="1" customHeight="1" x14ac:dyDescent="0.2"/>
    <row r="103" ht="12.75" hidden="1" customHeight="1" x14ac:dyDescent="0.2"/>
    <row r="104" ht="12.75" hidden="1" customHeight="1" x14ac:dyDescent="0.2"/>
    <row r="105" ht="12.75" hidden="1" customHeight="1" x14ac:dyDescent="0.2"/>
    <row r="106" ht="12.75" hidden="1" customHeight="1" x14ac:dyDescent="0.2"/>
    <row r="107" ht="12.75" hidden="1" customHeight="1" x14ac:dyDescent="0.2"/>
    <row r="108" ht="12.75" hidden="1" customHeight="1" x14ac:dyDescent="0.2"/>
    <row r="109" ht="12.75" hidden="1" customHeight="1" x14ac:dyDescent="0.2"/>
    <row r="110" ht="12.75" hidden="1" customHeight="1" x14ac:dyDescent="0.2"/>
    <row r="111" ht="12.75" hidden="1" customHeight="1" x14ac:dyDescent="0.2"/>
    <row r="112" ht="12.75" hidden="1" customHeight="1" x14ac:dyDescent="0.2"/>
    <row r="113" spans="70:70" ht="12.75" hidden="1" customHeight="1" x14ac:dyDescent="0.2"/>
    <row r="114" spans="70:70" ht="12.75" hidden="1" customHeight="1" x14ac:dyDescent="0.2"/>
    <row r="115" spans="70:70" ht="12.75" hidden="1" customHeight="1" x14ac:dyDescent="0.2"/>
    <row r="116" spans="70:70" ht="12.75" hidden="1" customHeight="1" x14ac:dyDescent="0.2"/>
    <row r="117" spans="70:70" ht="12.75" hidden="1" customHeight="1" x14ac:dyDescent="0.2"/>
    <row r="118" spans="70:70" ht="12.75" hidden="1" customHeight="1" x14ac:dyDescent="0.2"/>
    <row r="119" spans="70:70" ht="12.75" hidden="1" customHeight="1" x14ac:dyDescent="0.2">
      <c r="BR119" s="57"/>
    </row>
    <row r="120" spans="70:70" ht="12.75" hidden="1" x14ac:dyDescent="0.2"/>
    <row r="121" spans="70:70" ht="12.75" hidden="1" x14ac:dyDescent="0.2"/>
    <row r="122" spans="70:70" ht="12.75" hidden="1" x14ac:dyDescent="0.2"/>
    <row r="123" spans="70:70" ht="12.75" hidden="1" x14ac:dyDescent="0.2"/>
  </sheetData>
  <sheetProtection algorithmName="SHA-512" hashValue="cfd4klZYaiJTVg4XWSmgYPrBdO46Ln7NmRdHIu3H26dP91ekeOUJodAUvNoXk3PIjAXkyo2Qj9J9MG5cWf6+hQ==" saltValue="ru9E4AGC5tu/fD5xmRB1PQ==" spinCount="100000" sheet="1" objects="1" scenarios="1" selectLockedCells="1"/>
  <mergeCells count="68">
    <mergeCell ref="BQ17:BR18"/>
    <mergeCell ref="I7:R7"/>
    <mergeCell ref="S7:X7"/>
    <mergeCell ref="AC7:AL7"/>
    <mergeCell ref="AM7:AR7"/>
    <mergeCell ref="AW7:BF7"/>
    <mergeCell ref="BG7:BL7"/>
    <mergeCell ref="BQ6:BR9"/>
    <mergeCell ref="AC6:AR6"/>
    <mergeCell ref="Z6:Z9"/>
    <mergeCell ref="Y6:Y8"/>
    <mergeCell ref="AW6:BL6"/>
    <mergeCell ref="BN6:BN9"/>
    <mergeCell ref="AS6:AS8"/>
    <mergeCell ref="BM6:BM8"/>
    <mergeCell ref="C20:H20"/>
    <mergeCell ref="C28:H28"/>
    <mergeCell ref="C29:H29"/>
    <mergeCell ref="C30:H30"/>
    <mergeCell ref="C34:H34"/>
    <mergeCell ref="C31:H31"/>
    <mergeCell ref="B6:H6"/>
    <mergeCell ref="I6:X6"/>
    <mergeCell ref="B8:H8"/>
    <mergeCell ref="C39:H39"/>
    <mergeCell ref="C23:H23"/>
    <mergeCell ref="C24:H24"/>
    <mergeCell ref="C25:H25"/>
    <mergeCell ref="C26:H26"/>
    <mergeCell ref="C27:H27"/>
    <mergeCell ref="C17:H17"/>
    <mergeCell ref="C21:H21"/>
    <mergeCell ref="C10:H10"/>
    <mergeCell ref="C11:H11"/>
    <mergeCell ref="C12:H12"/>
    <mergeCell ref="C18:H18"/>
    <mergeCell ref="C19:H19"/>
    <mergeCell ref="C42:H42"/>
    <mergeCell ref="C38:H38"/>
    <mergeCell ref="C40:H40"/>
    <mergeCell ref="C41:H41"/>
    <mergeCell ref="AT6:AT9"/>
    <mergeCell ref="C36:H36"/>
    <mergeCell ref="C37:H37"/>
    <mergeCell ref="C9:H9"/>
    <mergeCell ref="C13:H13"/>
    <mergeCell ref="C14:H14"/>
    <mergeCell ref="C15:H15"/>
    <mergeCell ref="C16:H16"/>
    <mergeCell ref="C32:H32"/>
    <mergeCell ref="C35:H35"/>
    <mergeCell ref="C33:H33"/>
    <mergeCell ref="C22:H22"/>
    <mergeCell ref="AG47:AR47"/>
    <mergeCell ref="BA47:BL47"/>
    <mergeCell ref="AG46:AR46"/>
    <mergeCell ref="BA43:BL43"/>
    <mergeCell ref="BA44:BL44"/>
    <mergeCell ref="BA45:BL45"/>
    <mergeCell ref="BA46:BL46"/>
    <mergeCell ref="AG43:AR43"/>
    <mergeCell ref="AG44:AR44"/>
    <mergeCell ref="AG45:AR45"/>
    <mergeCell ref="M47:X47"/>
    <mergeCell ref="M43:X43"/>
    <mergeCell ref="M44:X44"/>
    <mergeCell ref="M45:X45"/>
    <mergeCell ref="M46:X46"/>
  </mergeCells>
  <conditionalFormatting sqref="A10:A42">
    <cfRule type="cellIs" dxfId="98" priority="2" stopIfTrue="1" operator="greaterThan">
      <formula>50</formula>
    </cfRule>
    <cfRule type="cellIs" dxfId="97" priority="3" stopIfTrue="1" operator="lessThan">
      <formula>50</formula>
    </cfRule>
  </conditionalFormatting>
  <conditionalFormatting sqref="BR3:BR4">
    <cfRule type="cellIs" dxfId="96" priority="1" operator="equal">
      <formula>0</formula>
    </cfRule>
  </conditionalFormatting>
  <dataValidations disablePrompts="1" count="2">
    <dataValidation type="decimal" operator="lessThanOrEqual" allowBlank="1" showErrorMessage="1" errorTitle="ERRO!" error="A pergunta não vale tanto!" sqref="BC10:BC42 AW10:AW42 O10:O42 AM10:AM42 AC10:AC42 I10:I42">
      <formula1>I$9</formula1>
    </dataValidation>
    <dataValidation type="decimal" operator="lessThanOrEqual" allowBlank="1" showInputMessage="1" showErrorMessage="1" errorTitle="ERRO!" error="A pergunta não vale tanto!..." sqref="BD10:BL42 AD10:AL42 AX10:BB42 AN10:AR42 P10:X42 J10:N42">
      <formula1>J$9</formula1>
    </dataValidation>
  </dataValidations>
  <printOptions horizontalCentered="1"/>
  <pageMargins left="0.23622047244094491" right="0.23622047244094491" top="0.94488188976377963" bottom="0.35433070866141736" header="0.11811023622047245" footer="0.31496062992125984"/>
  <pageSetup paperSize="9" scale="50" orientation="landscape" blackAndWhite="1" horizontalDpi="4294967294" verticalDpi="300" r:id="rId1"/>
  <headerFooter>
    <oddHeader>&amp;L&amp;G&amp;C&amp;"Arial,Normal"&amp;24
Área Disciplinar de Português&amp;R&amp;"Arial,Normal"&amp;24
&amp;D</oddHeader>
  </headerFooter>
  <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2">
    <tabColor theme="8" tint="-0.249977111117893"/>
    <pageSetUpPr fitToPage="1"/>
  </sheetPr>
  <dimension ref="A1:KE240"/>
  <sheetViews>
    <sheetView showGridLines="0" zoomScale="75" zoomScaleNormal="75" zoomScalePageLayoutView="70" workbookViewId="0">
      <selection activeCell="I8" sqref="I8:I9"/>
    </sheetView>
  </sheetViews>
  <sheetFormatPr defaultColWidth="0" defaultRowHeight="0" customHeight="1" zeroHeight="1" x14ac:dyDescent="0.2"/>
  <cols>
    <col min="1" max="1" width="2.7109375" style="57" customWidth="1"/>
    <col min="2" max="2" width="5.140625" style="57" customWidth="1"/>
    <col min="3" max="8" width="3.7109375" style="57" customWidth="1"/>
    <col min="9" max="30" width="4.7109375" style="57" customWidth="1"/>
    <col min="31" max="31" width="7.7109375" style="57" customWidth="1"/>
    <col min="32" max="32" width="5.85546875" style="57" hidden="1" customWidth="1"/>
    <col min="33" max="43" width="4.7109375" style="57" customWidth="1"/>
    <col min="44" max="44" width="7.7109375" style="57" customWidth="1"/>
    <col min="45" max="45" width="7.7109375" style="57" hidden="1" customWidth="1"/>
    <col min="46" max="56" width="4.7109375" style="57" customWidth="1"/>
    <col min="57" max="57" width="7.7109375" style="57" customWidth="1"/>
    <col min="58" max="58" width="7.7109375" style="57" hidden="1" customWidth="1"/>
    <col min="59" max="60" width="7.7109375" style="57" customWidth="1"/>
    <col min="61" max="61" width="5.85546875" style="57" hidden="1" customWidth="1"/>
    <col min="62" max="62" width="3.7109375" style="57" customWidth="1"/>
    <col min="63" max="63" width="7.7109375" style="160" customWidth="1"/>
    <col min="64" max="64" width="40.7109375" style="160" customWidth="1"/>
    <col min="65" max="65" width="7.7109375" style="160" customWidth="1"/>
    <col min="66" max="66" width="4.28515625" style="57" customWidth="1"/>
    <col min="67" max="70" width="9.140625" style="57" customWidth="1"/>
    <col min="71" max="87" width="9.140625" style="57" hidden="1" customWidth="1"/>
    <col min="88" max="92" width="24.5703125" style="57" hidden="1" customWidth="1"/>
    <col min="93" max="98" width="9.140625" style="57" hidden="1" customWidth="1"/>
    <col min="99" max="137" width="24.5703125" style="57" hidden="1" customWidth="1"/>
    <col min="138" max="139" width="9.140625" style="57" hidden="1" customWidth="1"/>
    <col min="140" max="291" width="24.5703125" style="57" hidden="1" customWidth="1"/>
    <col min="292" max="16384" width="9.140625" style="57" hidden="1"/>
  </cols>
  <sheetData>
    <row r="1" spans="1:66" ht="24.95" customHeight="1" x14ac:dyDescent="0.2">
      <c r="AE1" s="274"/>
      <c r="AF1" s="274"/>
      <c r="BK1" s="57"/>
      <c r="BL1" s="57"/>
      <c r="BM1" s="57"/>
    </row>
    <row r="2" spans="1:66" ht="24.95" customHeight="1" x14ac:dyDescent="0.2">
      <c r="O2" s="274"/>
      <c r="T2" s="274"/>
      <c r="Z2" s="274"/>
      <c r="AA2" s="274"/>
      <c r="AB2" s="274"/>
      <c r="AE2" s="274"/>
      <c r="AF2" s="274"/>
      <c r="BK2" s="57"/>
      <c r="BL2" s="57"/>
      <c r="BM2" s="57"/>
    </row>
    <row r="3" spans="1:66" ht="24.95" customHeight="1" x14ac:dyDescent="0.2">
      <c r="AE3" s="274"/>
      <c r="AF3" s="274"/>
      <c r="BK3" s="57"/>
      <c r="BL3" s="57"/>
      <c r="BM3" s="57"/>
    </row>
    <row r="4" spans="1:66" ht="24.95" customHeight="1" x14ac:dyDescent="0.35">
      <c r="B4" s="200" t="str">
        <f>ENTRADA!U4</f>
        <v>7.º A - 2019/20</v>
      </c>
      <c r="J4" s="200" t="s">
        <v>196</v>
      </c>
      <c r="AG4" s="200"/>
      <c r="AI4" s="200"/>
      <c r="AP4" s="200"/>
      <c r="BK4" s="57"/>
      <c r="BL4" s="57"/>
      <c r="BM4" s="57"/>
    </row>
    <row r="5" spans="1:66" ht="20.100000000000001" customHeight="1" thickBot="1" x14ac:dyDescent="0.25">
      <c r="F5" s="3"/>
      <c r="G5" s="3"/>
      <c r="H5" s="3"/>
      <c r="I5" s="3"/>
      <c r="J5" s="3"/>
      <c r="K5" s="3"/>
      <c r="L5" s="3"/>
      <c r="M5" s="3"/>
      <c r="N5" s="3"/>
      <c r="O5" s="3"/>
      <c r="BK5" s="57"/>
      <c r="BL5" s="57"/>
      <c r="BM5" s="57"/>
    </row>
    <row r="6" spans="1:66" ht="24.95" customHeight="1" x14ac:dyDescent="0.2">
      <c r="A6" s="203"/>
      <c r="B6" s="1112" t="s">
        <v>77</v>
      </c>
      <c r="C6" s="1113"/>
      <c r="D6" s="1113"/>
      <c r="E6" s="1113"/>
      <c r="F6" s="1113"/>
      <c r="G6" s="1113"/>
      <c r="H6" s="1114"/>
      <c r="I6" s="1231" t="s">
        <v>336</v>
      </c>
      <c r="J6" s="1232"/>
      <c r="K6" s="1232"/>
      <c r="L6" s="1232"/>
      <c r="M6" s="1232"/>
      <c r="N6" s="1232"/>
      <c r="O6" s="1232"/>
      <c r="P6" s="1232"/>
      <c r="Q6" s="1232"/>
      <c r="R6" s="1232"/>
      <c r="S6" s="1232"/>
      <c r="T6" s="1232"/>
      <c r="U6" s="1232"/>
      <c r="V6" s="1232"/>
      <c r="W6" s="1232"/>
      <c r="X6" s="1232"/>
      <c r="Y6" s="1232"/>
      <c r="Z6" s="1232"/>
      <c r="AA6" s="1232"/>
      <c r="AB6" s="1232"/>
      <c r="AC6" s="1232"/>
      <c r="AD6" s="1233"/>
      <c r="AE6" s="1212" t="s">
        <v>1</v>
      </c>
      <c r="AF6" s="303"/>
      <c r="AG6" s="1230" t="s">
        <v>337</v>
      </c>
      <c r="AH6" s="1230"/>
      <c r="AI6" s="1230"/>
      <c r="AJ6" s="1230"/>
      <c r="AK6" s="1230"/>
      <c r="AL6" s="1230"/>
      <c r="AM6" s="1230"/>
      <c r="AN6" s="1230"/>
      <c r="AO6" s="1230"/>
      <c r="AP6" s="1230"/>
      <c r="AQ6" s="1230"/>
      <c r="AR6" s="1230"/>
      <c r="AS6" s="1230"/>
      <c r="AT6" s="1230"/>
      <c r="AU6" s="1230"/>
      <c r="AV6" s="1230"/>
      <c r="AW6" s="1230"/>
      <c r="AX6" s="1230"/>
      <c r="AY6" s="1230"/>
      <c r="AZ6" s="1230"/>
      <c r="BA6" s="1230"/>
      <c r="BB6" s="1230"/>
      <c r="BC6" s="1230"/>
      <c r="BD6" s="1230"/>
      <c r="BE6" s="1230"/>
      <c r="BF6" s="653"/>
      <c r="BG6" s="1212" t="s">
        <v>1</v>
      </c>
      <c r="BH6" s="1209" t="s">
        <v>275</v>
      </c>
      <c r="BI6" s="2">
        <f>COUNTIF(I10:BG10,"&lt;&gt;=0")</f>
        <v>51</v>
      </c>
      <c r="BJ6" s="214"/>
      <c r="BK6" s="1221" t="s">
        <v>63</v>
      </c>
      <c r="BL6" s="1222"/>
      <c r="BM6" s="1223"/>
      <c r="BN6" s="214"/>
    </row>
    <row r="7" spans="1:66" ht="24.95" customHeight="1" x14ac:dyDescent="0.2">
      <c r="A7" s="203"/>
      <c r="B7" s="1115"/>
      <c r="C7" s="1116"/>
      <c r="D7" s="1116"/>
      <c r="E7" s="1116"/>
      <c r="F7" s="1116"/>
      <c r="G7" s="1116"/>
      <c r="H7" s="1117"/>
      <c r="I7" s="1105" t="s">
        <v>25</v>
      </c>
      <c r="J7" s="1106"/>
      <c r="K7" s="1106"/>
      <c r="L7" s="1107"/>
      <c r="M7" s="1105" t="s">
        <v>23</v>
      </c>
      <c r="N7" s="1106"/>
      <c r="O7" s="1106"/>
      <c r="P7" s="1106"/>
      <c r="Q7" s="1106"/>
      <c r="R7" s="1106"/>
      <c r="S7" s="1106"/>
      <c r="T7" s="1106"/>
      <c r="U7" s="1106"/>
      <c r="V7" s="1106"/>
      <c r="W7" s="1106"/>
      <c r="X7" s="1106"/>
      <c r="Y7" s="1106"/>
      <c r="Z7" s="1106"/>
      <c r="AA7" s="1107"/>
      <c r="AB7" s="1105" t="s">
        <v>244</v>
      </c>
      <c r="AC7" s="1106"/>
      <c r="AD7" s="1107"/>
      <c r="AE7" s="1213"/>
      <c r="AF7" s="640"/>
      <c r="AG7" s="1105" t="s">
        <v>25</v>
      </c>
      <c r="AH7" s="1106"/>
      <c r="AI7" s="641"/>
      <c r="AJ7" s="641"/>
      <c r="AK7" s="641"/>
      <c r="AL7" s="641"/>
      <c r="AM7" s="641"/>
      <c r="AN7" s="641"/>
      <c r="AO7" s="641"/>
      <c r="AP7" s="641"/>
      <c r="AQ7" s="641"/>
      <c r="AR7" s="641"/>
      <c r="AS7" s="656"/>
      <c r="AT7" s="1105" t="s">
        <v>25</v>
      </c>
      <c r="AU7" s="1106"/>
      <c r="AV7" s="641"/>
      <c r="AW7" s="641"/>
      <c r="AX7" s="641"/>
      <c r="AY7" s="641"/>
      <c r="AZ7" s="641"/>
      <c r="BA7" s="641"/>
      <c r="BB7" s="641"/>
      <c r="BC7" s="641"/>
      <c r="BD7" s="641"/>
      <c r="BE7" s="641"/>
      <c r="BF7" s="656"/>
      <c r="BG7" s="1213"/>
      <c r="BH7" s="1210"/>
      <c r="BI7" s="2">
        <f>COUNTIF(AG10:BF10,"&lt;&gt;=0")</f>
        <v>26</v>
      </c>
      <c r="BJ7" s="214"/>
      <c r="BK7" s="1224"/>
      <c r="BL7" s="1225"/>
      <c r="BM7" s="1226"/>
      <c r="BN7" s="214"/>
    </row>
    <row r="8" spans="1:66" ht="24.95" customHeight="1" x14ac:dyDescent="0.2">
      <c r="A8" s="203"/>
      <c r="B8" s="1115"/>
      <c r="C8" s="1116"/>
      <c r="D8" s="1116"/>
      <c r="E8" s="1116"/>
      <c r="F8" s="1116"/>
      <c r="G8" s="1116"/>
      <c r="H8" s="1117"/>
      <c r="I8" s="1108">
        <v>1</v>
      </c>
      <c r="J8" s="1108">
        <v>2</v>
      </c>
      <c r="K8" s="1108">
        <v>3</v>
      </c>
      <c r="L8" s="1108">
        <v>4</v>
      </c>
      <c r="M8" s="1123">
        <v>1</v>
      </c>
      <c r="N8" s="1123"/>
      <c r="O8" s="1123"/>
      <c r="P8" s="1123">
        <v>2</v>
      </c>
      <c r="Q8" s="1123"/>
      <c r="R8" s="1123"/>
      <c r="S8" s="1123">
        <v>3</v>
      </c>
      <c r="T8" s="1123"/>
      <c r="U8" s="1123"/>
      <c r="V8" s="1123">
        <v>4</v>
      </c>
      <c r="W8" s="1123"/>
      <c r="X8" s="1123"/>
      <c r="Y8" s="1123">
        <v>5</v>
      </c>
      <c r="Z8" s="1123"/>
      <c r="AA8" s="1123"/>
      <c r="AB8" s="1123">
        <v>6</v>
      </c>
      <c r="AC8" s="1123"/>
      <c r="AD8" s="1123"/>
      <c r="AE8" s="1214"/>
      <c r="AF8" s="220"/>
      <c r="AG8" s="1108">
        <v>1</v>
      </c>
      <c r="AH8" s="1108">
        <v>2</v>
      </c>
      <c r="AI8" s="1123">
        <v>1</v>
      </c>
      <c r="AJ8" s="1123"/>
      <c r="AK8" s="1123"/>
      <c r="AL8" s="1123">
        <v>2</v>
      </c>
      <c r="AM8" s="1123"/>
      <c r="AN8" s="1123"/>
      <c r="AO8" s="1123">
        <v>3</v>
      </c>
      <c r="AP8" s="1123"/>
      <c r="AQ8" s="1123"/>
      <c r="AR8" s="1211" t="s">
        <v>86</v>
      </c>
      <c r="AS8" s="657"/>
      <c r="AT8" s="1108">
        <v>1</v>
      </c>
      <c r="AU8" s="1108">
        <v>2</v>
      </c>
      <c r="AV8" s="1123">
        <v>1</v>
      </c>
      <c r="AW8" s="1123"/>
      <c r="AX8" s="1123"/>
      <c r="AY8" s="1123">
        <v>2</v>
      </c>
      <c r="AZ8" s="1123"/>
      <c r="BA8" s="1123"/>
      <c r="BB8" s="1123">
        <v>3</v>
      </c>
      <c r="BC8" s="1123"/>
      <c r="BD8" s="1123"/>
      <c r="BE8" s="1211" t="s">
        <v>85</v>
      </c>
      <c r="BF8" s="659"/>
      <c r="BG8" s="1214"/>
      <c r="BH8" s="1210"/>
      <c r="BI8" s="2">
        <f>COUNTIF(AG11:AQ11,"&lt;&gt;=0")</f>
        <v>11</v>
      </c>
      <c r="BJ8" s="214"/>
      <c r="BK8" s="1224"/>
      <c r="BL8" s="1225"/>
      <c r="BM8" s="1226"/>
      <c r="BN8" s="214"/>
    </row>
    <row r="9" spans="1:66" ht="27.95" customHeight="1" x14ac:dyDescent="0.2">
      <c r="A9" s="203"/>
      <c r="B9" s="1118"/>
      <c r="C9" s="1119"/>
      <c r="D9" s="1119"/>
      <c r="E9" s="1119"/>
      <c r="F9" s="1119"/>
      <c r="G9" s="1119"/>
      <c r="H9" s="1120"/>
      <c r="I9" s="1109"/>
      <c r="J9" s="1109"/>
      <c r="K9" s="1109"/>
      <c r="L9" s="1109"/>
      <c r="M9" s="221" t="str">
        <f>IF(M8="","",IF(M8&gt;=1,"C"))</f>
        <v>C</v>
      </c>
      <c r="N9" s="221" t="str">
        <f>IF(M8="","",IF(M8&gt;=1,"F"))</f>
        <v>F</v>
      </c>
      <c r="O9" s="222" t="str">
        <f>IF(M8="","",IF(M8&gt;=1,"C+F"))</f>
        <v>C+F</v>
      </c>
      <c r="P9" s="221" t="str">
        <f>IF(P8="","",IF(P8&gt;=1,"C"))</f>
        <v>C</v>
      </c>
      <c r="Q9" s="221" t="str">
        <f>IF(P8="","",IF(P8&gt;=1,"F"))</f>
        <v>F</v>
      </c>
      <c r="R9" s="222" t="str">
        <f>IF(P8="","",IF(P8&gt;=1,"C+F"))</f>
        <v>C+F</v>
      </c>
      <c r="S9" s="221" t="str">
        <f>IF(S8="","",IF(S8&gt;=1,"C"))</f>
        <v>C</v>
      </c>
      <c r="T9" s="221" t="str">
        <f>IF(S8="","",IF(S8&gt;=1,"F"))</f>
        <v>F</v>
      </c>
      <c r="U9" s="222" t="str">
        <f>IF(S8="","",IF(S8&gt;=1,"C+F"))</f>
        <v>C+F</v>
      </c>
      <c r="V9" s="221" t="str">
        <f>IF(V8="","",IF(V8&gt;=1,"C"))</f>
        <v>C</v>
      </c>
      <c r="W9" s="221" t="str">
        <f>IF(V8="","",IF(V8&gt;=1,"F"))</f>
        <v>F</v>
      </c>
      <c r="X9" s="222" t="str">
        <f>IF(V8="","",IF(V8&gt;=1,"C+F"))</f>
        <v>C+F</v>
      </c>
      <c r="Y9" s="221" t="str">
        <f>IF(Y8="","",IF(Y8&gt;=1,"C"))</f>
        <v>C</v>
      </c>
      <c r="Z9" s="221" t="str">
        <f>IF(Y8="","",IF(Y8&gt;=1,"F"))</f>
        <v>F</v>
      </c>
      <c r="AA9" s="222" t="str">
        <f>IF(Y8="","",IF(Y8&gt;=1,"C+F"))</f>
        <v>C+F</v>
      </c>
      <c r="AB9" s="221" t="str">
        <f>IF(AB8="","",IF(AB8&gt;=1,"C"))</f>
        <v>C</v>
      </c>
      <c r="AC9" s="221" t="str">
        <f>IF(AB8="","",IF(AB8&gt;=1,"F"))</f>
        <v>F</v>
      </c>
      <c r="AD9" s="222" t="str">
        <f>IF(AB8="","",IF(AB8&gt;=1,"C+F"))</f>
        <v>C+F</v>
      </c>
      <c r="AE9" s="1214"/>
      <c r="AF9" s="2">
        <f>COUNTIF(I10:AD10,"&lt;&gt;=0")</f>
        <v>22</v>
      </c>
      <c r="AG9" s="1109"/>
      <c r="AH9" s="1109"/>
      <c r="AI9" s="221"/>
      <c r="AJ9" s="223"/>
      <c r="AK9" s="222" t="str">
        <f>IF(AI8="","",IF(AI8&gt;=1,"C+F"))</f>
        <v>C+F</v>
      </c>
      <c r="AL9" s="221" t="str">
        <f>IF(AL8="","",IF(AL8&gt;=1,"C"))</f>
        <v>C</v>
      </c>
      <c r="AM9" s="221" t="str">
        <f>IF(AL8="","",IF(AL8&gt;=1,"F"))</f>
        <v>F</v>
      </c>
      <c r="AN9" s="222" t="str">
        <f>IF(AL8="","",IF(AL8&gt;=1,"C+F"))</f>
        <v>C+F</v>
      </c>
      <c r="AO9" s="221" t="str">
        <f>IF(AO8="","",IF(AO8&gt;=1,"C"))</f>
        <v>C</v>
      </c>
      <c r="AP9" s="221" t="str">
        <f>IF(AO8="","",IF(AO8&gt;=1,"F"))</f>
        <v>F</v>
      </c>
      <c r="AQ9" s="222" t="str">
        <f>IF(AO8="","",IF(AO8&gt;=1,"C+F"))</f>
        <v>C+F</v>
      </c>
      <c r="AR9" s="1211"/>
      <c r="AS9" s="2">
        <f>COUNTIF(AG10:AQ10,"&lt;&gt;=0")</f>
        <v>11</v>
      </c>
      <c r="AT9" s="1109"/>
      <c r="AU9" s="1109"/>
      <c r="AV9" s="221" t="str">
        <f>IF(AV8="","",IF(AV8&gt;=1,"C"))</f>
        <v>C</v>
      </c>
      <c r="AW9" s="223" t="str">
        <f>IF(AV8="","",IF(AV8&gt;=1,"F"))</f>
        <v>F</v>
      </c>
      <c r="AX9" s="222" t="str">
        <f>IF(AV8="","",IF(AV8&gt;=1,"C+F"))</f>
        <v>C+F</v>
      </c>
      <c r="AY9" s="221" t="str">
        <f>IF(AY8="","",IF(AY8&gt;=1,"C"))</f>
        <v>C</v>
      </c>
      <c r="AZ9" s="221" t="str">
        <f>IF(AY8="","",IF(AY8&gt;=1,"F"))</f>
        <v>F</v>
      </c>
      <c r="BA9" s="222" t="str">
        <f>IF(AY8="","",IF(AY8&gt;=1,"C+F"))</f>
        <v>C+F</v>
      </c>
      <c r="BB9" s="221" t="str">
        <f>IF(BB8="","",IF(BB8&gt;=1,"C"))</f>
        <v>C</v>
      </c>
      <c r="BC9" s="221" t="str">
        <f>IF(BB8="","",IF(BB8&gt;=1,"F"))</f>
        <v>F</v>
      </c>
      <c r="BD9" s="222" t="str">
        <f>IF(BB8="","",IF(BB8&gt;=1,"C+F"))</f>
        <v>C+F</v>
      </c>
      <c r="BE9" s="1211"/>
      <c r="BF9" s="2">
        <f>COUNTIF(AT10:BD10,"&lt;&gt;=0")</f>
        <v>11</v>
      </c>
      <c r="BG9" s="1214"/>
      <c r="BH9" s="1210"/>
      <c r="BI9" s="2">
        <f>COUNTIF(AT11:BD11,"&lt;&gt;=0")</f>
        <v>11</v>
      </c>
      <c r="BJ9" s="580"/>
      <c r="BK9" s="1224"/>
      <c r="BL9" s="1225"/>
      <c r="BM9" s="1226"/>
      <c r="BN9" s="580"/>
    </row>
    <row r="10" spans="1:66" ht="27.95" customHeight="1" thickBot="1" x14ac:dyDescent="0.25">
      <c r="A10" s="203"/>
      <c r="B10" s="226" t="s">
        <v>67</v>
      </c>
      <c r="C10" s="1234" t="s">
        <v>66</v>
      </c>
      <c r="D10" s="1234"/>
      <c r="E10" s="1234"/>
      <c r="F10" s="1234"/>
      <c r="G10" s="1234"/>
      <c r="H10" s="1234"/>
      <c r="I10" s="459"/>
      <c r="J10" s="459"/>
      <c r="K10" s="459"/>
      <c r="L10" s="663"/>
      <c r="M10" s="459"/>
      <c r="N10" s="459"/>
      <c r="O10" s="130" t="str">
        <f>IF(SUM(M10:N10)=0,"",SUM(M10:N10))</f>
        <v/>
      </c>
      <c r="P10" s="459"/>
      <c r="Q10" s="459"/>
      <c r="R10" s="130" t="str">
        <f>IF(SUM(P10:Q10)=0,"",SUM(P10:Q10))</f>
        <v/>
      </c>
      <c r="S10" s="459"/>
      <c r="T10" s="459"/>
      <c r="U10" s="130" t="str">
        <f>IF(SUM(S10:T10)=0,"",SUM(S10:T10))</f>
        <v/>
      </c>
      <c r="V10" s="459"/>
      <c r="W10" s="459"/>
      <c r="X10" s="130" t="str">
        <f>IF(SUM(V10:W10)=0,"",SUM(V10:W10))</f>
        <v/>
      </c>
      <c r="Y10" s="459"/>
      <c r="Z10" s="459"/>
      <c r="AA10" s="130" t="str">
        <f>IF(SUM(Y10:Z10)=0,"",SUM(Y10:Z10))</f>
        <v/>
      </c>
      <c r="AB10" s="459"/>
      <c r="AC10" s="459"/>
      <c r="AD10" s="130" t="str">
        <f>IF(SUM(AB10:AC10)=0,"",SUM(AB10:AC10))</f>
        <v/>
      </c>
      <c r="AE10" s="132" t="str">
        <f>IF(COUNTBLANK(I10:AD10)=AF$9,"",SUM(I10,J10,K10,L10,O10,R10,U10,X10,AA10,AD10))</f>
        <v/>
      </c>
      <c r="AG10" s="459"/>
      <c r="AH10" s="459"/>
      <c r="AI10" s="459"/>
      <c r="AJ10" s="459"/>
      <c r="AK10" s="130" t="str">
        <f>IF(SUM(AI10:AJ10)=0,"",SUM(AI10:AJ10))</f>
        <v/>
      </c>
      <c r="AL10" s="459"/>
      <c r="AM10" s="459"/>
      <c r="AN10" s="131" t="str">
        <f>IF(SUM(AL10:AM10)=0,"",SUM(AL10:AM10))</f>
        <v/>
      </c>
      <c r="AO10" s="459"/>
      <c r="AP10" s="459"/>
      <c r="AQ10" s="131" t="str">
        <f>IF(SUM(AO10:AP10)=0,"",SUM(AO10:AP10))</f>
        <v/>
      </c>
      <c r="AR10" s="115" t="str">
        <f>IF(COUNTBLANK(AG10:AQ10)=AS$9,"",SUM(AG10,AH10,AK10,AN10,AQ10))</f>
        <v/>
      </c>
      <c r="AT10" s="459"/>
      <c r="AU10" s="459"/>
      <c r="AV10" s="459"/>
      <c r="AW10" s="459"/>
      <c r="AX10" s="130" t="str">
        <f>IF(SUM(AV10:AW10)=0,"",SUM(AV10:AW10))</f>
        <v/>
      </c>
      <c r="AY10" s="459"/>
      <c r="AZ10" s="459"/>
      <c r="BA10" s="131" t="str">
        <f>IF(SUM(AY10:AZ10)=0,"",SUM(AY10:AZ10))</f>
        <v/>
      </c>
      <c r="BB10" s="459"/>
      <c r="BC10" s="459"/>
      <c r="BD10" s="131" t="str">
        <f>IF(SUM(BB10:BC10)=0,"",SUM(BB10:BC10))</f>
        <v/>
      </c>
      <c r="BE10" s="115" t="str">
        <f>IF(COUNTBLANK(AT10:BD10)=BF$9,"",SUM(AT10,AU10,AX10,BA10,BD10))</f>
        <v/>
      </c>
      <c r="BG10" s="132" t="str">
        <f t="shared" ref="BG10" si="0">IF(COUNTBLANK(AG10:BF10)=BI$7,"",SUM(AR10,BE10))</f>
        <v/>
      </c>
      <c r="BH10" s="670" t="str">
        <f>IF(COUNTBLANK(I10:BG10)=$BI$6,"",AVERAGE(AE10,BG10))</f>
        <v/>
      </c>
      <c r="BI10" s="515"/>
      <c r="BJ10" s="580"/>
      <c r="BK10" s="1227"/>
      <c r="BL10" s="1228"/>
      <c r="BM10" s="1229"/>
      <c r="BN10" s="580"/>
    </row>
    <row r="11" spans="1:66" ht="15.75" customHeight="1" x14ac:dyDescent="0.2">
      <c r="A11" s="198"/>
      <c r="B11" s="522">
        <f>IF(ENTRADA!AE3="","",ENTRADA!AE3)</f>
        <v>1</v>
      </c>
      <c r="C11" s="988" t="str">
        <f>IF(ENTRADA!AF3="","",ENTRADA!AF3)</f>
        <v>AA</v>
      </c>
      <c r="D11" s="988"/>
      <c r="E11" s="988"/>
      <c r="F11" s="988"/>
      <c r="G11" s="988"/>
      <c r="H11" s="988"/>
      <c r="I11" s="525"/>
      <c r="J11" s="525"/>
      <c r="K11" s="525"/>
      <c r="L11" s="108"/>
      <c r="M11" s="525"/>
      <c r="N11" s="525"/>
      <c r="O11" s="109" t="str">
        <f t="shared" ref="O11" si="1">IF(SUM(M11:N11)=0,"",SUM(M11:N11))</f>
        <v/>
      </c>
      <c r="P11" s="525"/>
      <c r="Q11" s="525"/>
      <c r="R11" s="109" t="str">
        <f t="shared" ref="R11" si="2">IF(SUM(P11:Q11)=0,"",SUM(P11:Q11))</f>
        <v/>
      </c>
      <c r="S11" s="525"/>
      <c r="T11" s="525"/>
      <c r="U11" s="109" t="str">
        <f t="shared" ref="U11" si="3">IF(SUM(S11:T11)=0,"",SUM(S11:T11))</f>
        <v/>
      </c>
      <c r="V11" s="525"/>
      <c r="W11" s="525"/>
      <c r="X11" s="109" t="str">
        <f t="shared" ref="X11" si="4">IF(SUM(V11:W11)=0,"",SUM(V11:W11))</f>
        <v/>
      </c>
      <c r="Y11" s="525"/>
      <c r="Z11" s="525"/>
      <c r="AA11" s="109" t="str">
        <f t="shared" ref="AA11" si="5">IF(SUM(Y11:Z11)=0,"",SUM(Y11:Z11))</f>
        <v/>
      </c>
      <c r="AB11" s="525"/>
      <c r="AC11" s="525"/>
      <c r="AD11" s="109" t="str">
        <f t="shared" ref="AD11" si="6">IF(SUM(AB11:AC11)=0,"",SUM(AB11:AC11))</f>
        <v/>
      </c>
      <c r="AE11" s="395" t="str">
        <f>IF(COUNTBLANK(I11:AD11)=AF$9,"",SUM(I11,J11,K11,L11,O11,R11,U11,X11,AA11,AD11))</f>
        <v/>
      </c>
      <c r="AG11" s="525"/>
      <c r="AH11" s="525"/>
      <c r="AI11" s="525"/>
      <c r="AJ11" s="525"/>
      <c r="AK11" s="109" t="str">
        <f t="shared" ref="AK11" si="7">IF(SUM(AI11:AJ11)=0,"",SUM(AI11:AJ11))</f>
        <v/>
      </c>
      <c r="AL11" s="525"/>
      <c r="AM11" s="525"/>
      <c r="AN11" s="109" t="str">
        <f t="shared" ref="AN11" si="8">IF(SUM(AL11:AM11)=0,"",SUM(AL11:AM11))</f>
        <v/>
      </c>
      <c r="AO11" s="525"/>
      <c r="AP11" s="525"/>
      <c r="AQ11" s="109" t="str">
        <f t="shared" ref="AQ11" si="9">IF(SUM(AO11:AP11)=0,"",SUM(AO11:AP11))</f>
        <v/>
      </c>
      <c r="AR11" s="396" t="str">
        <f>IF(COUNTBLANK(AG11:AQ11)=AS$9,"",SUM(AG11,AH11,AK11,AN11,AQ11))</f>
        <v/>
      </c>
      <c r="AS11" s="658"/>
      <c r="AT11" s="642"/>
      <c r="AU11" s="525"/>
      <c r="AV11" s="525"/>
      <c r="AW11" s="525"/>
      <c r="AX11" s="109" t="str">
        <f t="shared" ref="AX11" si="10">IF(SUM(AV11:AW11)=0,"",SUM(AV11:AW11))</f>
        <v/>
      </c>
      <c r="AY11" s="525"/>
      <c r="AZ11" s="525"/>
      <c r="BA11" s="109" t="str">
        <f t="shared" ref="BA11" si="11">IF(SUM(AY11:AZ11)=0,"",SUM(AY11:AZ11))</f>
        <v/>
      </c>
      <c r="BB11" s="525"/>
      <c r="BC11" s="525"/>
      <c r="BD11" s="109" t="str">
        <f t="shared" ref="BD11" si="12">IF(SUM(BB11:BC11)=0,"",SUM(BB11:BC11))</f>
        <v/>
      </c>
      <c r="BE11" s="396" t="str">
        <f>IF(COUNTBLANK(AT11:BD11)=BF$9,"",SUM(AT11,AU11,AX11,BA11,BD11))</f>
        <v/>
      </c>
      <c r="BF11" s="660"/>
      <c r="BG11" s="397" t="str">
        <f>IF(COUNTBLANK(AG11:BF11)=BI$7,"",SUM(AR11,BE11))</f>
        <v/>
      </c>
      <c r="BH11" s="669" t="str">
        <f>IF(COUNTBLANK(I11:BG11)=$BI$6,"",AVERAGE(AE11,BG11))</f>
        <v/>
      </c>
      <c r="BJ11" s="580"/>
      <c r="BK11" s="1086" t="s">
        <v>252</v>
      </c>
      <c r="BL11" s="1087"/>
      <c r="BM11" s="1088"/>
      <c r="BN11" s="580"/>
    </row>
    <row r="12" spans="1:66" ht="15.75" x14ac:dyDescent="0.2">
      <c r="A12" s="198"/>
      <c r="B12" s="527" t="str">
        <f>IF(ENTRADA!AE4="","",ENTRADA!AE4)</f>
        <v/>
      </c>
      <c r="C12" s="937" t="str">
        <f>IF(ENTRADA!AF4="","",ENTRADA!AF4)</f>
        <v/>
      </c>
      <c r="D12" s="937"/>
      <c r="E12" s="937"/>
      <c r="F12" s="937"/>
      <c r="G12" s="937"/>
      <c r="H12" s="937"/>
      <c r="I12" s="529"/>
      <c r="J12" s="529"/>
      <c r="K12" s="529"/>
      <c r="L12" s="83"/>
      <c r="M12" s="529"/>
      <c r="N12" s="529"/>
      <c r="O12" s="84" t="str">
        <f t="shared" ref="O12:O42" si="13">IF(SUM(M12:N12)=0,"",SUM(M12:N12))</f>
        <v/>
      </c>
      <c r="P12" s="529"/>
      <c r="Q12" s="529"/>
      <c r="R12" s="84" t="str">
        <f t="shared" ref="R12:R42" si="14">IF(SUM(P12:Q12)=0,"",SUM(P12:Q12))</f>
        <v/>
      </c>
      <c r="S12" s="529"/>
      <c r="T12" s="529"/>
      <c r="U12" s="84" t="str">
        <f t="shared" ref="U12:U43" si="15">IF(SUM(S12:T12)=0,"",SUM(S12:T12))</f>
        <v/>
      </c>
      <c r="V12" s="529"/>
      <c r="W12" s="529"/>
      <c r="X12" s="84" t="str">
        <f t="shared" ref="X12:X43" si="16">IF(SUM(V12:W12)=0,"",SUM(V12:W12))</f>
        <v/>
      </c>
      <c r="Y12" s="529"/>
      <c r="Z12" s="529"/>
      <c r="AA12" s="84" t="str">
        <f t="shared" ref="AA12:AA43" si="17">IF(SUM(Y12:Z12)=0,"",SUM(Y12:Z12))</f>
        <v/>
      </c>
      <c r="AB12" s="529"/>
      <c r="AC12" s="529"/>
      <c r="AD12" s="84" t="str">
        <f t="shared" ref="AD12:AD43" si="18">IF(SUM(AB12:AC12)=0,"",SUM(AB12:AC12))</f>
        <v/>
      </c>
      <c r="AE12" s="390" t="str">
        <f t="shared" ref="AE12:AE43" si="19">IF(COUNTBLANK(I12:AD12)=AF$9,"",SUM(I12,J12,K12,L12,O12,R12,U12,X12,AA12,AD12))</f>
        <v/>
      </c>
      <c r="AF12" s="643"/>
      <c r="AG12" s="529"/>
      <c r="AH12" s="529"/>
      <c r="AI12" s="529"/>
      <c r="AJ12" s="529"/>
      <c r="AK12" s="84" t="str">
        <f t="shared" ref="AK12:AK43" si="20">IF(SUM(AI12:AJ12)=0,"",SUM(AI12:AJ12))</f>
        <v/>
      </c>
      <c r="AL12" s="529"/>
      <c r="AM12" s="529"/>
      <c r="AN12" s="84" t="str">
        <f t="shared" ref="AN12:AN43" si="21">IF(SUM(AL12:AM12)=0,"",SUM(AL12:AM12))</f>
        <v/>
      </c>
      <c r="AO12" s="529"/>
      <c r="AP12" s="529"/>
      <c r="AQ12" s="84" t="str">
        <f t="shared" ref="AQ12:AQ43" si="22">IF(SUM(AO12:AP12)=0,"",SUM(AO12:AP12))</f>
        <v/>
      </c>
      <c r="AR12" s="400" t="str">
        <f t="shared" ref="AR12:AR43" si="23">IF(COUNTBLANK(AG12:AQ12)=AS$9,"",SUM(AG12,AH12,AK12,AN12,AQ12))</f>
        <v/>
      </c>
      <c r="AS12" s="400"/>
      <c r="AT12" s="529"/>
      <c r="AU12" s="529"/>
      <c r="AV12" s="529"/>
      <c r="AW12" s="529"/>
      <c r="AX12" s="84" t="str">
        <f t="shared" ref="AX12:AX43" si="24">IF(SUM(AV12:AW12)=0,"",SUM(AV12:AW12))</f>
        <v/>
      </c>
      <c r="AY12" s="529"/>
      <c r="AZ12" s="529"/>
      <c r="BA12" s="84" t="str">
        <f t="shared" ref="BA12:BA43" si="25">IF(SUM(AY12:AZ12)=0,"",SUM(AY12:AZ12))</f>
        <v/>
      </c>
      <c r="BB12" s="529"/>
      <c r="BC12" s="529"/>
      <c r="BD12" s="84" t="str">
        <f t="shared" ref="BD12:BD43" si="26">IF(SUM(BB12:BC12)=0,"",SUM(BB12:BC12))</f>
        <v/>
      </c>
      <c r="BE12" s="400" t="str">
        <f t="shared" ref="BE12:BE43" si="27">IF(COUNTBLANK(AT12:BD12)=BF$9,"",SUM(AT12,AU12,AX12,BA12,BD12))</f>
        <v/>
      </c>
      <c r="BF12" s="455"/>
      <c r="BG12" s="390" t="str">
        <f t="shared" ref="BG12:BG43" si="28">IF(COUNTBLANK(AG12:BF12)=BI$7,"",SUM(AR12,BE12))</f>
        <v/>
      </c>
      <c r="BH12" s="665" t="str">
        <f t="shared" ref="BH12:BH43" si="29">IF(COUNTBLANK(I12:BG12)=$BI$6,"",AVERAGE(AE12,BG12))</f>
        <v/>
      </c>
      <c r="BJ12" s="580"/>
      <c r="BK12" s="1089"/>
      <c r="BL12" s="1090"/>
      <c r="BM12" s="1091"/>
      <c r="BN12" s="580"/>
    </row>
    <row r="13" spans="1:66" ht="15.75" customHeight="1" x14ac:dyDescent="0.2">
      <c r="A13" s="198"/>
      <c r="B13" s="533" t="str">
        <f>IF(ENTRADA!AE5="","",ENTRADA!AE5)</f>
        <v/>
      </c>
      <c r="C13" s="938" t="str">
        <f>IF(ENTRADA!AF5="","",ENTRADA!AF5)</f>
        <v/>
      </c>
      <c r="D13" s="938"/>
      <c r="E13" s="938"/>
      <c r="F13" s="938"/>
      <c r="G13" s="938"/>
      <c r="H13" s="938"/>
      <c r="I13" s="537"/>
      <c r="J13" s="536"/>
      <c r="K13" s="536"/>
      <c r="L13" s="85"/>
      <c r="M13" s="536"/>
      <c r="N13" s="536"/>
      <c r="O13" s="87" t="str">
        <f t="shared" si="13"/>
        <v/>
      </c>
      <c r="P13" s="536"/>
      <c r="Q13" s="536"/>
      <c r="R13" s="87" t="str">
        <f t="shared" si="14"/>
        <v/>
      </c>
      <c r="S13" s="536"/>
      <c r="T13" s="536"/>
      <c r="U13" s="87" t="str">
        <f t="shared" si="15"/>
        <v/>
      </c>
      <c r="V13" s="536"/>
      <c r="W13" s="536"/>
      <c r="X13" s="87" t="str">
        <f t="shared" si="16"/>
        <v/>
      </c>
      <c r="Y13" s="536"/>
      <c r="Z13" s="536"/>
      <c r="AA13" s="87" t="str">
        <f t="shared" si="17"/>
        <v/>
      </c>
      <c r="AB13" s="536"/>
      <c r="AC13" s="536"/>
      <c r="AD13" s="87" t="str">
        <f t="shared" si="18"/>
        <v/>
      </c>
      <c r="AE13" s="391" t="str">
        <f t="shared" si="19"/>
        <v/>
      </c>
      <c r="AF13" s="633"/>
      <c r="AG13" s="537"/>
      <c r="AH13" s="536"/>
      <c r="AI13" s="536"/>
      <c r="AJ13" s="536"/>
      <c r="AK13" s="87" t="str">
        <f t="shared" si="20"/>
        <v/>
      </c>
      <c r="AL13" s="536"/>
      <c r="AM13" s="536"/>
      <c r="AN13" s="87" t="str">
        <f t="shared" si="21"/>
        <v/>
      </c>
      <c r="AO13" s="536"/>
      <c r="AP13" s="536"/>
      <c r="AQ13" s="87" t="str">
        <f t="shared" si="22"/>
        <v/>
      </c>
      <c r="AR13" s="401" t="str">
        <f t="shared" si="23"/>
        <v/>
      </c>
      <c r="AS13" s="401"/>
      <c r="AT13" s="537"/>
      <c r="AU13" s="536"/>
      <c r="AV13" s="536"/>
      <c r="AW13" s="536"/>
      <c r="AX13" s="87" t="str">
        <f t="shared" si="24"/>
        <v/>
      </c>
      <c r="AY13" s="536"/>
      <c r="AZ13" s="536"/>
      <c r="BA13" s="87" t="str">
        <f t="shared" si="25"/>
        <v/>
      </c>
      <c r="BB13" s="536"/>
      <c r="BC13" s="536"/>
      <c r="BD13" s="87" t="str">
        <f t="shared" si="26"/>
        <v/>
      </c>
      <c r="BE13" s="401" t="str">
        <f t="shared" si="27"/>
        <v/>
      </c>
      <c r="BF13" s="482"/>
      <c r="BG13" s="391" t="str">
        <f t="shared" si="28"/>
        <v/>
      </c>
      <c r="BH13" s="666" t="str">
        <f t="shared" si="29"/>
        <v/>
      </c>
      <c r="BJ13" s="580"/>
      <c r="BK13" s="1089"/>
      <c r="BL13" s="1090"/>
      <c r="BM13" s="1091"/>
      <c r="BN13" s="580"/>
    </row>
    <row r="14" spans="1:66" ht="15.75" x14ac:dyDescent="0.2">
      <c r="A14" s="198"/>
      <c r="B14" s="527" t="str">
        <f>IF(ENTRADA!AE6="","",ENTRADA!AE6)</f>
        <v/>
      </c>
      <c r="C14" s="937" t="str">
        <f>IF(ENTRADA!AF6="","",ENTRADA!AF6)</f>
        <v/>
      </c>
      <c r="D14" s="937"/>
      <c r="E14" s="937"/>
      <c r="F14" s="937"/>
      <c r="G14" s="937"/>
      <c r="H14" s="937"/>
      <c r="I14" s="529"/>
      <c r="J14" s="529"/>
      <c r="K14" s="529"/>
      <c r="L14" s="83"/>
      <c r="M14" s="529"/>
      <c r="N14" s="529"/>
      <c r="O14" s="84" t="str">
        <f t="shared" si="13"/>
        <v/>
      </c>
      <c r="P14" s="529"/>
      <c r="Q14" s="529"/>
      <c r="R14" s="84" t="str">
        <f t="shared" si="14"/>
        <v/>
      </c>
      <c r="S14" s="529"/>
      <c r="T14" s="529"/>
      <c r="U14" s="84" t="str">
        <f t="shared" si="15"/>
        <v/>
      </c>
      <c r="V14" s="529"/>
      <c r="W14" s="529"/>
      <c r="X14" s="84" t="str">
        <f t="shared" si="16"/>
        <v/>
      </c>
      <c r="Y14" s="529"/>
      <c r="Z14" s="529"/>
      <c r="AA14" s="84" t="str">
        <f t="shared" si="17"/>
        <v/>
      </c>
      <c r="AB14" s="529"/>
      <c r="AC14" s="529"/>
      <c r="AD14" s="84" t="str">
        <f t="shared" si="18"/>
        <v/>
      </c>
      <c r="AE14" s="390" t="str">
        <f t="shared" si="19"/>
        <v/>
      </c>
      <c r="AF14" s="643"/>
      <c r="AG14" s="529"/>
      <c r="AH14" s="529"/>
      <c r="AI14" s="529"/>
      <c r="AJ14" s="529"/>
      <c r="AK14" s="84" t="str">
        <f t="shared" si="20"/>
        <v/>
      </c>
      <c r="AL14" s="529"/>
      <c r="AM14" s="529"/>
      <c r="AN14" s="84" t="str">
        <f t="shared" si="21"/>
        <v/>
      </c>
      <c r="AO14" s="529"/>
      <c r="AP14" s="529"/>
      <c r="AQ14" s="84" t="str">
        <f t="shared" si="22"/>
        <v/>
      </c>
      <c r="AR14" s="400" t="str">
        <f t="shared" si="23"/>
        <v/>
      </c>
      <c r="AS14" s="400"/>
      <c r="AT14" s="529"/>
      <c r="AU14" s="529"/>
      <c r="AV14" s="529"/>
      <c r="AW14" s="529"/>
      <c r="AX14" s="84" t="str">
        <f t="shared" si="24"/>
        <v/>
      </c>
      <c r="AY14" s="529"/>
      <c r="AZ14" s="529"/>
      <c r="BA14" s="84" t="str">
        <f t="shared" si="25"/>
        <v/>
      </c>
      <c r="BB14" s="529"/>
      <c r="BC14" s="529"/>
      <c r="BD14" s="84" t="str">
        <f t="shared" si="26"/>
        <v/>
      </c>
      <c r="BE14" s="400" t="str">
        <f t="shared" si="27"/>
        <v/>
      </c>
      <c r="BF14" s="455"/>
      <c r="BG14" s="390" t="str">
        <f t="shared" si="28"/>
        <v/>
      </c>
      <c r="BH14" s="665" t="str">
        <f t="shared" si="29"/>
        <v/>
      </c>
      <c r="BI14" s="2"/>
      <c r="BJ14" s="580"/>
      <c r="BK14" s="1092"/>
      <c r="BL14" s="1093"/>
      <c r="BM14" s="1094"/>
      <c r="BN14" s="580"/>
    </row>
    <row r="15" spans="1:66" ht="15.75" x14ac:dyDescent="0.2">
      <c r="A15" s="198"/>
      <c r="B15" s="533" t="str">
        <f>IF(ENTRADA!AE7="","",ENTRADA!AE7)</f>
        <v/>
      </c>
      <c r="C15" s="938" t="str">
        <f>IF(ENTRADA!AF7="","",ENTRADA!AF7)</f>
        <v/>
      </c>
      <c r="D15" s="938"/>
      <c r="E15" s="938"/>
      <c r="F15" s="938"/>
      <c r="G15" s="938"/>
      <c r="H15" s="938"/>
      <c r="I15" s="537"/>
      <c r="J15" s="536"/>
      <c r="K15" s="536"/>
      <c r="L15" s="85"/>
      <c r="M15" s="536"/>
      <c r="N15" s="536"/>
      <c r="O15" s="87" t="str">
        <f t="shared" si="13"/>
        <v/>
      </c>
      <c r="P15" s="536"/>
      <c r="Q15" s="536"/>
      <c r="R15" s="87" t="str">
        <f t="shared" si="14"/>
        <v/>
      </c>
      <c r="S15" s="536"/>
      <c r="T15" s="536"/>
      <c r="U15" s="87" t="str">
        <f t="shared" si="15"/>
        <v/>
      </c>
      <c r="V15" s="536"/>
      <c r="W15" s="536"/>
      <c r="X15" s="87" t="str">
        <f t="shared" si="16"/>
        <v/>
      </c>
      <c r="Y15" s="536"/>
      <c r="Z15" s="536"/>
      <c r="AA15" s="87" t="str">
        <f t="shared" si="17"/>
        <v/>
      </c>
      <c r="AB15" s="536"/>
      <c r="AC15" s="536"/>
      <c r="AD15" s="87" t="str">
        <f t="shared" si="18"/>
        <v/>
      </c>
      <c r="AE15" s="391" t="str">
        <f t="shared" si="19"/>
        <v/>
      </c>
      <c r="AF15" s="633"/>
      <c r="AG15" s="537"/>
      <c r="AH15" s="536"/>
      <c r="AI15" s="536"/>
      <c r="AJ15" s="536"/>
      <c r="AK15" s="87" t="str">
        <f t="shared" si="20"/>
        <v/>
      </c>
      <c r="AL15" s="536"/>
      <c r="AM15" s="536"/>
      <c r="AN15" s="87" t="str">
        <f t="shared" si="21"/>
        <v/>
      </c>
      <c r="AO15" s="536"/>
      <c r="AP15" s="536"/>
      <c r="AQ15" s="87" t="str">
        <f t="shared" si="22"/>
        <v/>
      </c>
      <c r="AR15" s="401" t="str">
        <f t="shared" si="23"/>
        <v/>
      </c>
      <c r="AS15" s="401"/>
      <c r="AT15" s="537"/>
      <c r="AU15" s="536"/>
      <c r="AV15" s="536"/>
      <c r="AW15" s="536"/>
      <c r="AX15" s="87" t="str">
        <f t="shared" si="24"/>
        <v/>
      </c>
      <c r="AY15" s="536"/>
      <c r="AZ15" s="536"/>
      <c r="BA15" s="87" t="str">
        <f t="shared" si="25"/>
        <v/>
      </c>
      <c r="BB15" s="536"/>
      <c r="BC15" s="536"/>
      <c r="BD15" s="87" t="str">
        <f t="shared" si="26"/>
        <v/>
      </c>
      <c r="BE15" s="401" t="str">
        <f t="shared" si="27"/>
        <v/>
      </c>
      <c r="BF15" s="482"/>
      <c r="BG15" s="391" t="str">
        <f t="shared" si="28"/>
        <v/>
      </c>
      <c r="BH15" s="666" t="str">
        <f t="shared" si="29"/>
        <v/>
      </c>
      <c r="BI15" s="2"/>
      <c r="BJ15" s="580"/>
      <c r="BK15" s="1095" t="s">
        <v>253</v>
      </c>
      <c r="BL15" s="1096"/>
      <c r="BM15" s="1097"/>
      <c r="BN15" s="580"/>
    </row>
    <row r="16" spans="1:66" ht="15.75" x14ac:dyDescent="0.2">
      <c r="A16" s="198"/>
      <c r="B16" s="527" t="str">
        <f>IF(ENTRADA!AE8="","",ENTRADA!AE8)</f>
        <v/>
      </c>
      <c r="C16" s="937" t="str">
        <f>IF(ENTRADA!AF8="","",ENTRADA!AF8)</f>
        <v/>
      </c>
      <c r="D16" s="937"/>
      <c r="E16" s="937"/>
      <c r="F16" s="937"/>
      <c r="G16" s="937"/>
      <c r="H16" s="937"/>
      <c r="I16" s="529"/>
      <c r="J16" s="529"/>
      <c r="K16" s="529"/>
      <c r="L16" s="83"/>
      <c r="M16" s="529"/>
      <c r="N16" s="529"/>
      <c r="O16" s="84" t="str">
        <f t="shared" si="13"/>
        <v/>
      </c>
      <c r="P16" s="529"/>
      <c r="Q16" s="529"/>
      <c r="R16" s="84" t="str">
        <f t="shared" si="14"/>
        <v/>
      </c>
      <c r="S16" s="529"/>
      <c r="T16" s="529"/>
      <c r="U16" s="84" t="str">
        <f t="shared" si="15"/>
        <v/>
      </c>
      <c r="V16" s="529"/>
      <c r="W16" s="529"/>
      <c r="X16" s="84" t="str">
        <f t="shared" si="16"/>
        <v/>
      </c>
      <c r="Y16" s="529"/>
      <c r="Z16" s="529"/>
      <c r="AA16" s="84" t="str">
        <f t="shared" si="17"/>
        <v/>
      </c>
      <c r="AB16" s="529"/>
      <c r="AC16" s="529"/>
      <c r="AD16" s="84" t="str">
        <f t="shared" si="18"/>
        <v/>
      </c>
      <c r="AE16" s="390" t="str">
        <f t="shared" si="19"/>
        <v/>
      </c>
      <c r="AF16" s="643"/>
      <c r="AG16" s="529"/>
      <c r="AH16" s="529"/>
      <c r="AI16" s="529"/>
      <c r="AJ16" s="529"/>
      <c r="AK16" s="84" t="str">
        <f t="shared" si="20"/>
        <v/>
      </c>
      <c r="AL16" s="529"/>
      <c r="AM16" s="529"/>
      <c r="AN16" s="84" t="str">
        <f t="shared" si="21"/>
        <v/>
      </c>
      <c r="AO16" s="529"/>
      <c r="AP16" s="529"/>
      <c r="AQ16" s="84" t="str">
        <f t="shared" si="22"/>
        <v/>
      </c>
      <c r="AR16" s="400" t="str">
        <f t="shared" si="23"/>
        <v/>
      </c>
      <c r="AS16" s="400"/>
      <c r="AT16" s="529"/>
      <c r="AU16" s="529"/>
      <c r="AV16" s="529"/>
      <c r="AW16" s="529"/>
      <c r="AX16" s="84" t="str">
        <f t="shared" si="24"/>
        <v/>
      </c>
      <c r="AY16" s="529"/>
      <c r="AZ16" s="529"/>
      <c r="BA16" s="84" t="str">
        <f t="shared" si="25"/>
        <v/>
      </c>
      <c r="BB16" s="529"/>
      <c r="BC16" s="529"/>
      <c r="BD16" s="84" t="str">
        <f t="shared" si="26"/>
        <v/>
      </c>
      <c r="BE16" s="400" t="str">
        <f t="shared" si="27"/>
        <v/>
      </c>
      <c r="BF16" s="455"/>
      <c r="BG16" s="390" t="str">
        <f t="shared" si="28"/>
        <v/>
      </c>
      <c r="BH16" s="665" t="str">
        <f t="shared" si="29"/>
        <v/>
      </c>
      <c r="BI16" s="2"/>
      <c r="BJ16" s="580"/>
      <c r="BK16" s="1061" t="s">
        <v>254</v>
      </c>
      <c r="BL16" s="1062"/>
      <c r="BM16" s="1063"/>
      <c r="BN16" s="580"/>
    </row>
    <row r="17" spans="1:66" ht="15.75" customHeight="1" x14ac:dyDescent="0.2">
      <c r="A17" s="198"/>
      <c r="B17" s="533" t="str">
        <f>IF(ENTRADA!AE9="","",ENTRADA!AE9)</f>
        <v/>
      </c>
      <c r="C17" s="938" t="str">
        <f>IF(ENTRADA!AF9="","",ENTRADA!AF9)</f>
        <v/>
      </c>
      <c r="D17" s="938"/>
      <c r="E17" s="938"/>
      <c r="F17" s="938"/>
      <c r="G17" s="938"/>
      <c r="H17" s="938"/>
      <c r="I17" s="537"/>
      <c r="J17" s="536"/>
      <c r="K17" s="536"/>
      <c r="L17" s="85"/>
      <c r="M17" s="536"/>
      <c r="N17" s="536"/>
      <c r="O17" s="87" t="str">
        <f t="shared" si="13"/>
        <v/>
      </c>
      <c r="P17" s="536"/>
      <c r="Q17" s="536"/>
      <c r="R17" s="87" t="str">
        <f t="shared" si="14"/>
        <v/>
      </c>
      <c r="S17" s="536"/>
      <c r="T17" s="536"/>
      <c r="U17" s="87" t="str">
        <f t="shared" si="15"/>
        <v/>
      </c>
      <c r="V17" s="536"/>
      <c r="W17" s="536"/>
      <c r="X17" s="87" t="str">
        <f t="shared" si="16"/>
        <v/>
      </c>
      <c r="Y17" s="536"/>
      <c r="Z17" s="536"/>
      <c r="AA17" s="87" t="str">
        <f t="shared" si="17"/>
        <v/>
      </c>
      <c r="AB17" s="536"/>
      <c r="AC17" s="536"/>
      <c r="AD17" s="87" t="str">
        <f t="shared" si="18"/>
        <v/>
      </c>
      <c r="AE17" s="391" t="str">
        <f t="shared" si="19"/>
        <v/>
      </c>
      <c r="AF17" s="633"/>
      <c r="AG17" s="537"/>
      <c r="AH17" s="536"/>
      <c r="AI17" s="536"/>
      <c r="AJ17" s="536"/>
      <c r="AK17" s="87" t="str">
        <f t="shared" si="20"/>
        <v/>
      </c>
      <c r="AL17" s="536"/>
      <c r="AM17" s="536"/>
      <c r="AN17" s="87" t="str">
        <f t="shared" si="21"/>
        <v/>
      </c>
      <c r="AO17" s="536"/>
      <c r="AP17" s="536"/>
      <c r="AQ17" s="87" t="str">
        <f t="shared" si="22"/>
        <v/>
      </c>
      <c r="AR17" s="401" t="str">
        <f t="shared" si="23"/>
        <v/>
      </c>
      <c r="AS17" s="401"/>
      <c r="AT17" s="537"/>
      <c r="AU17" s="536"/>
      <c r="AV17" s="536"/>
      <c r="AW17" s="536"/>
      <c r="AX17" s="87" t="str">
        <f t="shared" si="24"/>
        <v/>
      </c>
      <c r="AY17" s="536"/>
      <c r="AZ17" s="536"/>
      <c r="BA17" s="87" t="str">
        <f t="shared" si="25"/>
        <v/>
      </c>
      <c r="BB17" s="536"/>
      <c r="BC17" s="536"/>
      <c r="BD17" s="87" t="str">
        <f t="shared" si="26"/>
        <v/>
      </c>
      <c r="BE17" s="401" t="str">
        <f t="shared" si="27"/>
        <v/>
      </c>
      <c r="BF17" s="482"/>
      <c r="BG17" s="391" t="str">
        <f t="shared" si="28"/>
        <v/>
      </c>
      <c r="BH17" s="666" t="str">
        <f t="shared" si="29"/>
        <v/>
      </c>
      <c r="BI17" s="2"/>
      <c r="BJ17" s="580"/>
      <c r="BK17" s="1092"/>
      <c r="BL17" s="1093"/>
      <c r="BM17" s="1094"/>
      <c r="BN17" s="580"/>
    </row>
    <row r="18" spans="1:66" ht="15.75" customHeight="1" x14ac:dyDescent="0.2">
      <c r="A18" s="198"/>
      <c r="B18" s="527" t="str">
        <f>IF(ENTRADA!AE10="","",ENTRADA!AE10)</f>
        <v/>
      </c>
      <c r="C18" s="937" t="str">
        <f>IF(ENTRADA!AF10="","",ENTRADA!AF10)</f>
        <v/>
      </c>
      <c r="D18" s="937"/>
      <c r="E18" s="937"/>
      <c r="F18" s="937"/>
      <c r="G18" s="937"/>
      <c r="H18" s="937"/>
      <c r="I18" s="529"/>
      <c r="J18" s="529"/>
      <c r="K18" s="529"/>
      <c r="L18" s="83"/>
      <c r="M18" s="529"/>
      <c r="N18" s="529"/>
      <c r="O18" s="84" t="str">
        <f t="shared" si="13"/>
        <v/>
      </c>
      <c r="P18" s="529"/>
      <c r="Q18" s="529"/>
      <c r="R18" s="84" t="str">
        <f t="shared" si="14"/>
        <v/>
      </c>
      <c r="S18" s="529"/>
      <c r="T18" s="529"/>
      <c r="U18" s="84" t="str">
        <f t="shared" si="15"/>
        <v/>
      </c>
      <c r="V18" s="529"/>
      <c r="W18" s="529"/>
      <c r="X18" s="84" t="str">
        <f t="shared" si="16"/>
        <v/>
      </c>
      <c r="Y18" s="529"/>
      <c r="Z18" s="529"/>
      <c r="AA18" s="84" t="str">
        <f t="shared" si="17"/>
        <v/>
      </c>
      <c r="AB18" s="529"/>
      <c r="AC18" s="529"/>
      <c r="AD18" s="84" t="str">
        <f t="shared" si="18"/>
        <v/>
      </c>
      <c r="AE18" s="390" t="str">
        <f t="shared" si="19"/>
        <v/>
      </c>
      <c r="AF18" s="643"/>
      <c r="AG18" s="529"/>
      <c r="AH18" s="529"/>
      <c r="AI18" s="529"/>
      <c r="AJ18" s="529"/>
      <c r="AK18" s="84" t="str">
        <f t="shared" si="20"/>
        <v/>
      </c>
      <c r="AL18" s="529"/>
      <c r="AM18" s="529"/>
      <c r="AN18" s="84" t="str">
        <f t="shared" si="21"/>
        <v/>
      </c>
      <c r="AO18" s="529"/>
      <c r="AP18" s="529"/>
      <c r="AQ18" s="84" t="str">
        <f t="shared" si="22"/>
        <v/>
      </c>
      <c r="AR18" s="400" t="str">
        <f t="shared" si="23"/>
        <v/>
      </c>
      <c r="AS18" s="400"/>
      <c r="AT18" s="529"/>
      <c r="AU18" s="529"/>
      <c r="AV18" s="529"/>
      <c r="AW18" s="529"/>
      <c r="AX18" s="84" t="str">
        <f t="shared" si="24"/>
        <v/>
      </c>
      <c r="AY18" s="529"/>
      <c r="AZ18" s="529"/>
      <c r="BA18" s="84" t="str">
        <f t="shared" si="25"/>
        <v/>
      </c>
      <c r="BB18" s="529"/>
      <c r="BC18" s="529"/>
      <c r="BD18" s="84" t="str">
        <f t="shared" si="26"/>
        <v/>
      </c>
      <c r="BE18" s="400" t="str">
        <f t="shared" si="27"/>
        <v/>
      </c>
      <c r="BF18" s="455"/>
      <c r="BG18" s="390" t="str">
        <f t="shared" si="28"/>
        <v/>
      </c>
      <c r="BH18" s="665" t="str">
        <f t="shared" si="29"/>
        <v/>
      </c>
      <c r="BI18" s="2"/>
      <c r="BJ18" s="580"/>
      <c r="BK18" s="1058" t="s">
        <v>255</v>
      </c>
      <c r="BL18" s="1059"/>
      <c r="BM18" s="1060"/>
      <c r="BN18" s="580"/>
    </row>
    <row r="19" spans="1:66" ht="15.75" x14ac:dyDescent="0.2">
      <c r="A19" s="198"/>
      <c r="B19" s="533" t="str">
        <f>IF(ENTRADA!AE11="","",ENTRADA!AE11)</f>
        <v/>
      </c>
      <c r="C19" s="938" t="str">
        <f>IF(ENTRADA!AF11="","",ENTRADA!AF11)</f>
        <v/>
      </c>
      <c r="D19" s="938"/>
      <c r="E19" s="938"/>
      <c r="F19" s="938"/>
      <c r="G19" s="938"/>
      <c r="H19" s="938"/>
      <c r="I19" s="537"/>
      <c r="J19" s="536"/>
      <c r="K19" s="536"/>
      <c r="L19" s="85"/>
      <c r="M19" s="536"/>
      <c r="N19" s="536"/>
      <c r="O19" s="87" t="str">
        <f t="shared" si="13"/>
        <v/>
      </c>
      <c r="P19" s="536"/>
      <c r="Q19" s="536"/>
      <c r="R19" s="87" t="str">
        <f t="shared" si="14"/>
        <v/>
      </c>
      <c r="S19" s="536"/>
      <c r="T19" s="536"/>
      <c r="U19" s="87" t="str">
        <f t="shared" si="15"/>
        <v/>
      </c>
      <c r="V19" s="536"/>
      <c r="W19" s="536"/>
      <c r="X19" s="87" t="str">
        <f t="shared" si="16"/>
        <v/>
      </c>
      <c r="Y19" s="536"/>
      <c r="Z19" s="536"/>
      <c r="AA19" s="87" t="str">
        <f t="shared" si="17"/>
        <v/>
      </c>
      <c r="AB19" s="536"/>
      <c r="AC19" s="536"/>
      <c r="AD19" s="87" t="str">
        <f t="shared" si="18"/>
        <v/>
      </c>
      <c r="AE19" s="391" t="str">
        <f t="shared" si="19"/>
        <v/>
      </c>
      <c r="AF19" s="633"/>
      <c r="AG19" s="537"/>
      <c r="AH19" s="536"/>
      <c r="AI19" s="536"/>
      <c r="AJ19" s="536"/>
      <c r="AK19" s="87" t="str">
        <f t="shared" si="20"/>
        <v/>
      </c>
      <c r="AL19" s="536"/>
      <c r="AM19" s="536"/>
      <c r="AN19" s="87" t="str">
        <f t="shared" si="21"/>
        <v/>
      </c>
      <c r="AO19" s="536"/>
      <c r="AP19" s="536"/>
      <c r="AQ19" s="87" t="str">
        <f t="shared" si="22"/>
        <v/>
      </c>
      <c r="AR19" s="401" t="str">
        <f t="shared" si="23"/>
        <v/>
      </c>
      <c r="AS19" s="401"/>
      <c r="AT19" s="537"/>
      <c r="AU19" s="536"/>
      <c r="AV19" s="536"/>
      <c r="AW19" s="536"/>
      <c r="AX19" s="87" t="str">
        <f t="shared" si="24"/>
        <v/>
      </c>
      <c r="AY19" s="536"/>
      <c r="AZ19" s="536"/>
      <c r="BA19" s="87" t="str">
        <f t="shared" si="25"/>
        <v/>
      </c>
      <c r="BB19" s="536"/>
      <c r="BC19" s="536"/>
      <c r="BD19" s="87" t="str">
        <f t="shared" si="26"/>
        <v/>
      </c>
      <c r="BE19" s="401" t="str">
        <f t="shared" si="27"/>
        <v/>
      </c>
      <c r="BF19" s="482"/>
      <c r="BG19" s="391" t="str">
        <f t="shared" si="28"/>
        <v/>
      </c>
      <c r="BH19" s="666" t="str">
        <f t="shared" si="29"/>
        <v/>
      </c>
      <c r="BI19" s="2"/>
      <c r="BJ19" s="580"/>
      <c r="BK19" s="1058" t="s">
        <v>256</v>
      </c>
      <c r="BL19" s="1059"/>
      <c r="BM19" s="1060"/>
      <c r="BN19" s="580"/>
    </row>
    <row r="20" spans="1:66" ht="15.75" x14ac:dyDescent="0.2">
      <c r="A20" s="198"/>
      <c r="B20" s="527" t="str">
        <f>IF(ENTRADA!AE12="","",ENTRADA!AE12)</f>
        <v/>
      </c>
      <c r="C20" s="937" t="str">
        <f>IF(ENTRADA!AF12="","",ENTRADA!AF12)</f>
        <v/>
      </c>
      <c r="D20" s="937"/>
      <c r="E20" s="937"/>
      <c r="F20" s="937"/>
      <c r="G20" s="937"/>
      <c r="H20" s="937"/>
      <c r="I20" s="529"/>
      <c r="J20" s="529"/>
      <c r="K20" s="529"/>
      <c r="L20" s="83"/>
      <c r="M20" s="529"/>
      <c r="N20" s="529"/>
      <c r="O20" s="84" t="str">
        <f t="shared" si="13"/>
        <v/>
      </c>
      <c r="P20" s="529"/>
      <c r="Q20" s="529"/>
      <c r="R20" s="84" t="str">
        <f t="shared" si="14"/>
        <v/>
      </c>
      <c r="S20" s="529"/>
      <c r="T20" s="529"/>
      <c r="U20" s="84" t="str">
        <f t="shared" si="15"/>
        <v/>
      </c>
      <c r="V20" s="529"/>
      <c r="W20" s="529"/>
      <c r="X20" s="84" t="str">
        <f t="shared" si="16"/>
        <v/>
      </c>
      <c r="Y20" s="529"/>
      <c r="Z20" s="529"/>
      <c r="AA20" s="84" t="str">
        <f t="shared" si="17"/>
        <v/>
      </c>
      <c r="AB20" s="529"/>
      <c r="AC20" s="529"/>
      <c r="AD20" s="84" t="str">
        <f t="shared" si="18"/>
        <v/>
      </c>
      <c r="AE20" s="390" t="str">
        <f t="shared" si="19"/>
        <v/>
      </c>
      <c r="AF20" s="643"/>
      <c r="AG20" s="529"/>
      <c r="AH20" s="529"/>
      <c r="AI20" s="529"/>
      <c r="AJ20" s="529"/>
      <c r="AK20" s="84" t="str">
        <f t="shared" si="20"/>
        <v/>
      </c>
      <c r="AL20" s="529"/>
      <c r="AM20" s="529"/>
      <c r="AN20" s="84" t="str">
        <f t="shared" si="21"/>
        <v/>
      </c>
      <c r="AO20" s="529"/>
      <c r="AP20" s="529"/>
      <c r="AQ20" s="84" t="str">
        <f t="shared" si="22"/>
        <v/>
      </c>
      <c r="AR20" s="400" t="str">
        <f t="shared" si="23"/>
        <v/>
      </c>
      <c r="AS20" s="400"/>
      <c r="AT20" s="529"/>
      <c r="AU20" s="529"/>
      <c r="AV20" s="529"/>
      <c r="AW20" s="529"/>
      <c r="AX20" s="84" t="str">
        <f t="shared" si="24"/>
        <v/>
      </c>
      <c r="AY20" s="529"/>
      <c r="AZ20" s="529"/>
      <c r="BA20" s="84" t="str">
        <f t="shared" si="25"/>
        <v/>
      </c>
      <c r="BB20" s="529"/>
      <c r="BC20" s="529"/>
      <c r="BD20" s="84" t="str">
        <f t="shared" si="26"/>
        <v/>
      </c>
      <c r="BE20" s="400" t="str">
        <f t="shared" si="27"/>
        <v/>
      </c>
      <c r="BF20" s="455"/>
      <c r="BG20" s="390" t="str">
        <f t="shared" si="28"/>
        <v/>
      </c>
      <c r="BH20" s="665" t="str">
        <f t="shared" si="29"/>
        <v/>
      </c>
      <c r="BI20" s="2"/>
      <c r="BJ20" s="580"/>
      <c r="BK20" s="1061" t="s">
        <v>257</v>
      </c>
      <c r="BL20" s="1062"/>
      <c r="BM20" s="1063"/>
      <c r="BN20" s="580"/>
    </row>
    <row r="21" spans="1:66" ht="15.75" x14ac:dyDescent="0.2">
      <c r="A21" s="198"/>
      <c r="B21" s="533" t="str">
        <f>IF(ENTRADA!AE13="","",ENTRADA!AE13)</f>
        <v/>
      </c>
      <c r="C21" s="938" t="str">
        <f>IF(ENTRADA!AF13="","",ENTRADA!AF13)</f>
        <v/>
      </c>
      <c r="D21" s="938"/>
      <c r="E21" s="938"/>
      <c r="F21" s="938"/>
      <c r="G21" s="938"/>
      <c r="H21" s="938"/>
      <c r="I21" s="536"/>
      <c r="J21" s="536"/>
      <c r="K21" s="536"/>
      <c r="L21" s="85"/>
      <c r="M21" s="536"/>
      <c r="N21" s="536"/>
      <c r="O21" s="87" t="str">
        <f t="shared" si="13"/>
        <v/>
      </c>
      <c r="P21" s="536"/>
      <c r="Q21" s="536"/>
      <c r="R21" s="87" t="str">
        <f t="shared" si="14"/>
        <v/>
      </c>
      <c r="S21" s="536"/>
      <c r="T21" s="536"/>
      <c r="U21" s="87" t="str">
        <f t="shared" si="15"/>
        <v/>
      </c>
      <c r="V21" s="536"/>
      <c r="W21" s="536"/>
      <c r="X21" s="87" t="str">
        <f t="shared" si="16"/>
        <v/>
      </c>
      <c r="Y21" s="536"/>
      <c r="Z21" s="536"/>
      <c r="AA21" s="87" t="str">
        <f t="shared" si="17"/>
        <v/>
      </c>
      <c r="AB21" s="536"/>
      <c r="AC21" s="536"/>
      <c r="AD21" s="87" t="str">
        <f t="shared" si="18"/>
        <v/>
      </c>
      <c r="AE21" s="391" t="str">
        <f t="shared" si="19"/>
        <v/>
      </c>
      <c r="AF21" s="633"/>
      <c r="AG21" s="536"/>
      <c r="AH21" s="536"/>
      <c r="AI21" s="536"/>
      <c r="AJ21" s="536"/>
      <c r="AK21" s="87" t="str">
        <f t="shared" si="20"/>
        <v/>
      </c>
      <c r="AL21" s="536"/>
      <c r="AM21" s="536"/>
      <c r="AN21" s="87" t="str">
        <f t="shared" si="21"/>
        <v/>
      </c>
      <c r="AO21" s="536"/>
      <c r="AP21" s="536"/>
      <c r="AQ21" s="87" t="str">
        <f t="shared" si="22"/>
        <v/>
      </c>
      <c r="AR21" s="401" t="str">
        <f t="shared" si="23"/>
        <v/>
      </c>
      <c r="AS21" s="401"/>
      <c r="AT21" s="536"/>
      <c r="AU21" s="536"/>
      <c r="AV21" s="536"/>
      <c r="AW21" s="536"/>
      <c r="AX21" s="87" t="str">
        <f t="shared" si="24"/>
        <v/>
      </c>
      <c r="AY21" s="536"/>
      <c r="AZ21" s="536"/>
      <c r="BA21" s="87" t="str">
        <f t="shared" si="25"/>
        <v/>
      </c>
      <c r="BB21" s="536"/>
      <c r="BC21" s="536"/>
      <c r="BD21" s="87" t="str">
        <f t="shared" si="26"/>
        <v/>
      </c>
      <c r="BE21" s="401" t="str">
        <f t="shared" si="27"/>
        <v/>
      </c>
      <c r="BF21" s="482"/>
      <c r="BG21" s="391" t="str">
        <f t="shared" si="28"/>
        <v/>
      </c>
      <c r="BH21" s="666" t="str">
        <f t="shared" si="29"/>
        <v/>
      </c>
      <c r="BI21" s="2"/>
      <c r="BJ21" s="580"/>
      <c r="BK21" s="1064"/>
      <c r="BL21" s="1065"/>
      <c r="BM21" s="1066"/>
      <c r="BN21" s="580"/>
    </row>
    <row r="22" spans="1:66" ht="15.75" customHeight="1" x14ac:dyDescent="0.2">
      <c r="A22" s="198"/>
      <c r="B22" s="527" t="str">
        <f>IF(ENTRADA!AE14="","",ENTRADA!AE14)</f>
        <v/>
      </c>
      <c r="C22" s="937" t="str">
        <f>IF(ENTRADA!AF14="","",ENTRADA!AF14)</f>
        <v/>
      </c>
      <c r="D22" s="937"/>
      <c r="E22" s="937"/>
      <c r="F22" s="937"/>
      <c r="G22" s="937"/>
      <c r="H22" s="937"/>
      <c r="I22" s="529"/>
      <c r="J22" s="529"/>
      <c r="K22" s="529"/>
      <c r="L22" s="83"/>
      <c r="M22" s="529"/>
      <c r="N22" s="529"/>
      <c r="O22" s="84" t="str">
        <f t="shared" si="13"/>
        <v/>
      </c>
      <c r="P22" s="529"/>
      <c r="Q22" s="529"/>
      <c r="R22" s="84" t="str">
        <f t="shared" si="14"/>
        <v/>
      </c>
      <c r="S22" s="529"/>
      <c r="T22" s="529"/>
      <c r="U22" s="84" t="str">
        <f t="shared" si="15"/>
        <v/>
      </c>
      <c r="V22" s="529"/>
      <c r="W22" s="529"/>
      <c r="X22" s="84" t="str">
        <f t="shared" si="16"/>
        <v/>
      </c>
      <c r="Y22" s="529"/>
      <c r="Z22" s="529"/>
      <c r="AA22" s="84" t="str">
        <f t="shared" si="17"/>
        <v/>
      </c>
      <c r="AB22" s="529"/>
      <c r="AC22" s="529"/>
      <c r="AD22" s="84" t="str">
        <f t="shared" si="18"/>
        <v/>
      </c>
      <c r="AE22" s="390" t="str">
        <f t="shared" si="19"/>
        <v/>
      </c>
      <c r="AF22" s="643"/>
      <c r="AG22" s="529"/>
      <c r="AH22" s="529"/>
      <c r="AI22" s="529"/>
      <c r="AJ22" s="529"/>
      <c r="AK22" s="84" t="str">
        <f t="shared" si="20"/>
        <v/>
      </c>
      <c r="AL22" s="529"/>
      <c r="AM22" s="529"/>
      <c r="AN22" s="84" t="str">
        <f t="shared" si="21"/>
        <v/>
      </c>
      <c r="AO22" s="529"/>
      <c r="AP22" s="529"/>
      <c r="AQ22" s="84" t="str">
        <f t="shared" si="22"/>
        <v/>
      </c>
      <c r="AR22" s="400" t="str">
        <f t="shared" si="23"/>
        <v/>
      </c>
      <c r="AS22" s="400"/>
      <c r="AT22" s="529"/>
      <c r="AU22" s="529"/>
      <c r="AV22" s="529"/>
      <c r="AW22" s="529"/>
      <c r="AX22" s="84" t="str">
        <f t="shared" si="24"/>
        <v/>
      </c>
      <c r="AY22" s="529"/>
      <c r="AZ22" s="529"/>
      <c r="BA22" s="84" t="str">
        <f t="shared" si="25"/>
        <v/>
      </c>
      <c r="BB22" s="529"/>
      <c r="BC22" s="529"/>
      <c r="BD22" s="84" t="str">
        <f t="shared" si="26"/>
        <v/>
      </c>
      <c r="BE22" s="400" t="str">
        <f t="shared" si="27"/>
        <v/>
      </c>
      <c r="BF22" s="455"/>
      <c r="BG22" s="390" t="str">
        <f t="shared" si="28"/>
        <v/>
      </c>
      <c r="BH22" s="665" t="str">
        <f t="shared" si="29"/>
        <v/>
      </c>
      <c r="BI22" s="2"/>
      <c r="BJ22" s="580"/>
      <c r="BK22" s="582"/>
      <c r="BL22" s="582"/>
      <c r="BM22" s="582"/>
      <c r="BN22" s="580"/>
    </row>
    <row r="23" spans="1:66" ht="15.75" x14ac:dyDescent="0.2">
      <c r="A23" s="198"/>
      <c r="B23" s="533" t="str">
        <f>IF(ENTRADA!AE15="","",ENTRADA!AE15)</f>
        <v/>
      </c>
      <c r="C23" s="938" t="str">
        <f>IF(ENTRADA!AF15="","",ENTRADA!AF15)</f>
        <v/>
      </c>
      <c r="D23" s="938"/>
      <c r="E23" s="938"/>
      <c r="F23" s="938"/>
      <c r="G23" s="938"/>
      <c r="H23" s="938"/>
      <c r="I23" s="536"/>
      <c r="J23" s="536"/>
      <c r="K23" s="536"/>
      <c r="L23" s="85"/>
      <c r="M23" s="536"/>
      <c r="N23" s="536"/>
      <c r="O23" s="87" t="str">
        <f t="shared" si="13"/>
        <v/>
      </c>
      <c r="P23" s="536"/>
      <c r="Q23" s="536"/>
      <c r="R23" s="87" t="str">
        <f t="shared" si="14"/>
        <v/>
      </c>
      <c r="S23" s="536"/>
      <c r="T23" s="536"/>
      <c r="U23" s="87" t="str">
        <f t="shared" si="15"/>
        <v/>
      </c>
      <c r="V23" s="536"/>
      <c r="W23" s="536"/>
      <c r="X23" s="87" t="str">
        <f t="shared" si="16"/>
        <v/>
      </c>
      <c r="Y23" s="536"/>
      <c r="Z23" s="536"/>
      <c r="AA23" s="87" t="str">
        <f t="shared" si="17"/>
        <v/>
      </c>
      <c r="AB23" s="536"/>
      <c r="AC23" s="536"/>
      <c r="AD23" s="87" t="str">
        <f t="shared" si="18"/>
        <v/>
      </c>
      <c r="AE23" s="391" t="str">
        <f t="shared" si="19"/>
        <v/>
      </c>
      <c r="AF23" s="633"/>
      <c r="AG23" s="536"/>
      <c r="AH23" s="536"/>
      <c r="AI23" s="536"/>
      <c r="AJ23" s="536"/>
      <c r="AK23" s="87" t="str">
        <f t="shared" si="20"/>
        <v/>
      </c>
      <c r="AL23" s="536"/>
      <c r="AM23" s="536"/>
      <c r="AN23" s="87" t="str">
        <f t="shared" si="21"/>
        <v/>
      </c>
      <c r="AO23" s="536"/>
      <c r="AP23" s="536"/>
      <c r="AQ23" s="87" t="str">
        <f t="shared" si="22"/>
        <v/>
      </c>
      <c r="AR23" s="401" t="str">
        <f t="shared" si="23"/>
        <v/>
      </c>
      <c r="AS23" s="401"/>
      <c r="AT23" s="536"/>
      <c r="AU23" s="536"/>
      <c r="AV23" s="536"/>
      <c r="AW23" s="536"/>
      <c r="AX23" s="87" t="str">
        <f t="shared" si="24"/>
        <v/>
      </c>
      <c r="AY23" s="536"/>
      <c r="AZ23" s="536"/>
      <c r="BA23" s="87" t="str">
        <f t="shared" si="25"/>
        <v/>
      </c>
      <c r="BB23" s="536"/>
      <c r="BC23" s="536"/>
      <c r="BD23" s="87" t="str">
        <f t="shared" si="26"/>
        <v/>
      </c>
      <c r="BE23" s="401" t="str">
        <f t="shared" si="27"/>
        <v/>
      </c>
      <c r="BF23" s="482"/>
      <c r="BG23" s="391" t="str">
        <f t="shared" si="28"/>
        <v/>
      </c>
      <c r="BH23" s="666" t="str">
        <f t="shared" si="29"/>
        <v/>
      </c>
      <c r="BI23" s="2"/>
      <c r="BJ23" s="580"/>
      <c r="BK23" s="1067" t="s">
        <v>248</v>
      </c>
      <c r="BL23" s="1068"/>
      <c r="BM23" s="1069"/>
      <c r="BN23" s="580"/>
    </row>
    <row r="24" spans="1:66" ht="15.75" x14ac:dyDescent="0.2">
      <c r="A24" s="198"/>
      <c r="B24" s="527" t="str">
        <f>IF(ENTRADA!AE16="","",ENTRADA!AE16)</f>
        <v/>
      </c>
      <c r="C24" s="937" t="str">
        <f>IF(ENTRADA!AF16="","",ENTRADA!AF16)</f>
        <v/>
      </c>
      <c r="D24" s="937"/>
      <c r="E24" s="937"/>
      <c r="F24" s="937"/>
      <c r="G24" s="937"/>
      <c r="H24" s="937"/>
      <c r="I24" s="529"/>
      <c r="J24" s="529"/>
      <c r="K24" s="529"/>
      <c r="L24" s="83"/>
      <c r="M24" s="529"/>
      <c r="N24" s="529"/>
      <c r="O24" s="84" t="str">
        <f t="shared" si="13"/>
        <v/>
      </c>
      <c r="P24" s="529"/>
      <c r="Q24" s="529"/>
      <c r="R24" s="84" t="str">
        <f t="shared" si="14"/>
        <v/>
      </c>
      <c r="S24" s="529"/>
      <c r="T24" s="529"/>
      <c r="U24" s="84" t="str">
        <f t="shared" si="15"/>
        <v/>
      </c>
      <c r="V24" s="529"/>
      <c r="W24" s="529"/>
      <c r="X24" s="84" t="str">
        <f t="shared" si="16"/>
        <v/>
      </c>
      <c r="Y24" s="529"/>
      <c r="Z24" s="529"/>
      <c r="AA24" s="84" t="str">
        <f t="shared" si="17"/>
        <v/>
      </c>
      <c r="AB24" s="529"/>
      <c r="AC24" s="529"/>
      <c r="AD24" s="84" t="str">
        <f t="shared" si="18"/>
        <v/>
      </c>
      <c r="AE24" s="390" t="str">
        <f t="shared" si="19"/>
        <v/>
      </c>
      <c r="AF24" s="643"/>
      <c r="AG24" s="529"/>
      <c r="AH24" s="529"/>
      <c r="AI24" s="529"/>
      <c r="AJ24" s="529"/>
      <c r="AK24" s="84" t="str">
        <f t="shared" si="20"/>
        <v/>
      </c>
      <c r="AL24" s="529"/>
      <c r="AM24" s="529"/>
      <c r="AN24" s="84" t="str">
        <f t="shared" si="21"/>
        <v/>
      </c>
      <c r="AO24" s="529"/>
      <c r="AP24" s="529"/>
      <c r="AQ24" s="84" t="str">
        <f t="shared" si="22"/>
        <v/>
      </c>
      <c r="AR24" s="400" t="str">
        <f t="shared" si="23"/>
        <v/>
      </c>
      <c r="AS24" s="400"/>
      <c r="AT24" s="529"/>
      <c r="AU24" s="529"/>
      <c r="AV24" s="529"/>
      <c r="AW24" s="529"/>
      <c r="AX24" s="84" t="str">
        <f t="shared" si="24"/>
        <v/>
      </c>
      <c r="AY24" s="529"/>
      <c r="AZ24" s="529"/>
      <c r="BA24" s="84" t="str">
        <f t="shared" si="25"/>
        <v/>
      </c>
      <c r="BB24" s="529"/>
      <c r="BC24" s="529"/>
      <c r="BD24" s="84" t="str">
        <f t="shared" si="26"/>
        <v/>
      </c>
      <c r="BE24" s="400" t="str">
        <f t="shared" si="27"/>
        <v/>
      </c>
      <c r="BF24" s="455"/>
      <c r="BG24" s="390" t="str">
        <f t="shared" si="28"/>
        <v/>
      </c>
      <c r="BH24" s="665" t="str">
        <f t="shared" si="29"/>
        <v/>
      </c>
      <c r="BI24" s="2"/>
      <c r="BJ24" s="580"/>
      <c r="BK24" s="1070"/>
      <c r="BL24" s="1071"/>
      <c r="BM24" s="1072"/>
      <c r="BN24" s="580"/>
    </row>
    <row r="25" spans="1:66" ht="15.75" x14ac:dyDescent="0.25">
      <c r="A25" s="198"/>
      <c r="B25" s="533" t="str">
        <f>IF(ENTRADA!AE17="","",ENTRADA!AE17)</f>
        <v/>
      </c>
      <c r="C25" s="938" t="str">
        <f>IF(ENTRADA!AF17="","",ENTRADA!AF17)</f>
        <v/>
      </c>
      <c r="D25" s="938"/>
      <c r="E25" s="938"/>
      <c r="F25" s="938"/>
      <c r="G25" s="938"/>
      <c r="H25" s="938"/>
      <c r="I25" s="536"/>
      <c r="J25" s="536"/>
      <c r="K25" s="536"/>
      <c r="L25" s="85"/>
      <c r="M25" s="536"/>
      <c r="N25" s="536"/>
      <c r="O25" s="87" t="str">
        <f t="shared" si="13"/>
        <v/>
      </c>
      <c r="P25" s="536"/>
      <c r="Q25" s="536"/>
      <c r="R25" s="87" t="str">
        <f t="shared" si="14"/>
        <v/>
      </c>
      <c r="S25" s="536"/>
      <c r="T25" s="536"/>
      <c r="U25" s="87" t="str">
        <f t="shared" si="15"/>
        <v/>
      </c>
      <c r="V25" s="536"/>
      <c r="W25" s="536"/>
      <c r="X25" s="87" t="str">
        <f t="shared" si="16"/>
        <v/>
      </c>
      <c r="Y25" s="536"/>
      <c r="Z25" s="536"/>
      <c r="AA25" s="87" t="str">
        <f t="shared" si="17"/>
        <v/>
      </c>
      <c r="AB25" s="536"/>
      <c r="AC25" s="536"/>
      <c r="AD25" s="87" t="str">
        <f t="shared" si="18"/>
        <v/>
      </c>
      <c r="AE25" s="391" t="str">
        <f t="shared" si="19"/>
        <v/>
      </c>
      <c r="AF25" s="633"/>
      <c r="AG25" s="536"/>
      <c r="AH25" s="536"/>
      <c r="AI25" s="536"/>
      <c r="AJ25" s="536"/>
      <c r="AK25" s="87" t="str">
        <f t="shared" si="20"/>
        <v/>
      </c>
      <c r="AL25" s="536"/>
      <c r="AM25" s="536"/>
      <c r="AN25" s="87" t="str">
        <f t="shared" si="21"/>
        <v/>
      </c>
      <c r="AO25" s="536"/>
      <c r="AP25" s="536"/>
      <c r="AQ25" s="87" t="str">
        <f t="shared" si="22"/>
        <v/>
      </c>
      <c r="AR25" s="401" t="str">
        <f t="shared" si="23"/>
        <v/>
      </c>
      <c r="AS25" s="401"/>
      <c r="AT25" s="536"/>
      <c r="AU25" s="536"/>
      <c r="AV25" s="536"/>
      <c r="AW25" s="536"/>
      <c r="AX25" s="87" t="str">
        <f t="shared" si="24"/>
        <v/>
      </c>
      <c r="AY25" s="536"/>
      <c r="AZ25" s="536"/>
      <c r="BA25" s="87" t="str">
        <f t="shared" si="25"/>
        <v/>
      </c>
      <c r="BB25" s="536"/>
      <c r="BC25" s="536"/>
      <c r="BD25" s="87" t="str">
        <f t="shared" si="26"/>
        <v/>
      </c>
      <c r="BE25" s="401" t="str">
        <f t="shared" si="27"/>
        <v/>
      </c>
      <c r="BF25" s="482"/>
      <c r="BG25" s="391" t="str">
        <f t="shared" si="28"/>
        <v/>
      </c>
      <c r="BH25" s="666" t="str">
        <f t="shared" si="29"/>
        <v/>
      </c>
      <c r="BI25" s="2"/>
      <c r="BJ25" s="580"/>
      <c r="BK25" s="583" t="s">
        <v>258</v>
      </c>
      <c r="BL25" s="584" t="s">
        <v>119</v>
      </c>
      <c r="BM25" s="583" t="s">
        <v>259</v>
      </c>
      <c r="BN25" s="580"/>
    </row>
    <row r="26" spans="1:66" ht="15.75" x14ac:dyDescent="0.2">
      <c r="A26" s="198"/>
      <c r="B26" s="527" t="str">
        <f>IF(ENTRADA!AE18="","",ENTRADA!AE18)</f>
        <v/>
      </c>
      <c r="C26" s="937" t="str">
        <f>IF(ENTRADA!AF18="","",ENTRADA!AF18)</f>
        <v/>
      </c>
      <c r="D26" s="937"/>
      <c r="E26" s="937"/>
      <c r="F26" s="937"/>
      <c r="G26" s="937"/>
      <c r="H26" s="937"/>
      <c r="I26" s="529"/>
      <c r="J26" s="529"/>
      <c r="K26" s="529"/>
      <c r="L26" s="83"/>
      <c r="M26" s="529"/>
      <c r="N26" s="529"/>
      <c r="O26" s="84" t="str">
        <f t="shared" si="13"/>
        <v/>
      </c>
      <c r="P26" s="529"/>
      <c r="Q26" s="529"/>
      <c r="R26" s="84" t="str">
        <f t="shared" si="14"/>
        <v/>
      </c>
      <c r="S26" s="529"/>
      <c r="T26" s="529"/>
      <c r="U26" s="84" t="str">
        <f t="shared" si="15"/>
        <v/>
      </c>
      <c r="V26" s="529"/>
      <c r="W26" s="529"/>
      <c r="X26" s="84" t="str">
        <f t="shared" si="16"/>
        <v/>
      </c>
      <c r="Y26" s="529"/>
      <c r="Z26" s="529"/>
      <c r="AA26" s="84" t="str">
        <f t="shared" si="17"/>
        <v/>
      </c>
      <c r="AB26" s="529"/>
      <c r="AC26" s="529"/>
      <c r="AD26" s="84" t="str">
        <f t="shared" si="18"/>
        <v/>
      </c>
      <c r="AE26" s="390" t="str">
        <f t="shared" si="19"/>
        <v/>
      </c>
      <c r="AF26" s="643"/>
      <c r="AG26" s="529"/>
      <c r="AH26" s="529"/>
      <c r="AI26" s="529"/>
      <c r="AJ26" s="529"/>
      <c r="AK26" s="84" t="str">
        <f t="shared" si="20"/>
        <v/>
      </c>
      <c r="AL26" s="529"/>
      <c r="AM26" s="529"/>
      <c r="AN26" s="84" t="str">
        <f t="shared" si="21"/>
        <v/>
      </c>
      <c r="AO26" s="529"/>
      <c r="AP26" s="529"/>
      <c r="AQ26" s="84" t="str">
        <f t="shared" si="22"/>
        <v/>
      </c>
      <c r="AR26" s="400" t="str">
        <f t="shared" si="23"/>
        <v/>
      </c>
      <c r="AS26" s="400"/>
      <c r="AT26" s="529"/>
      <c r="AU26" s="529"/>
      <c r="AV26" s="529"/>
      <c r="AW26" s="529"/>
      <c r="AX26" s="84" t="str">
        <f t="shared" si="24"/>
        <v/>
      </c>
      <c r="AY26" s="529"/>
      <c r="AZ26" s="529"/>
      <c r="BA26" s="84" t="str">
        <f t="shared" si="25"/>
        <v/>
      </c>
      <c r="BB26" s="529"/>
      <c r="BC26" s="529"/>
      <c r="BD26" s="84" t="str">
        <f t="shared" si="26"/>
        <v/>
      </c>
      <c r="BE26" s="400" t="str">
        <f t="shared" si="27"/>
        <v/>
      </c>
      <c r="BF26" s="455"/>
      <c r="BG26" s="390" t="str">
        <f t="shared" si="28"/>
        <v/>
      </c>
      <c r="BH26" s="665" t="str">
        <f t="shared" si="29"/>
        <v/>
      </c>
      <c r="BI26" s="2"/>
      <c r="BJ26" s="580"/>
      <c r="BK26" s="585">
        <v>3</v>
      </c>
      <c r="BL26" s="585" t="s">
        <v>260</v>
      </c>
      <c r="BM26" s="585">
        <v>10</v>
      </c>
      <c r="BN26" s="580"/>
    </row>
    <row r="27" spans="1:66" ht="15.75" x14ac:dyDescent="0.2">
      <c r="A27" s="198"/>
      <c r="B27" s="533" t="str">
        <f>IF(ENTRADA!AE19="","",ENTRADA!AE19)</f>
        <v/>
      </c>
      <c r="C27" s="938" t="str">
        <f>IF(ENTRADA!AF19="","",ENTRADA!AF19)</f>
        <v/>
      </c>
      <c r="D27" s="938"/>
      <c r="E27" s="938"/>
      <c r="F27" s="938"/>
      <c r="G27" s="938"/>
      <c r="H27" s="938"/>
      <c r="I27" s="536"/>
      <c r="J27" s="536"/>
      <c r="K27" s="536"/>
      <c r="L27" s="85"/>
      <c r="M27" s="536"/>
      <c r="N27" s="536"/>
      <c r="O27" s="87" t="str">
        <f t="shared" si="13"/>
        <v/>
      </c>
      <c r="P27" s="536"/>
      <c r="Q27" s="536"/>
      <c r="R27" s="87" t="str">
        <f t="shared" si="14"/>
        <v/>
      </c>
      <c r="S27" s="536"/>
      <c r="T27" s="536"/>
      <c r="U27" s="87" t="str">
        <f t="shared" si="15"/>
        <v/>
      </c>
      <c r="V27" s="536"/>
      <c r="W27" s="536"/>
      <c r="X27" s="87" t="str">
        <f t="shared" si="16"/>
        <v/>
      </c>
      <c r="Y27" s="536"/>
      <c r="Z27" s="536"/>
      <c r="AA27" s="87" t="str">
        <f t="shared" si="17"/>
        <v/>
      </c>
      <c r="AB27" s="536"/>
      <c r="AC27" s="536"/>
      <c r="AD27" s="87" t="str">
        <f t="shared" si="18"/>
        <v/>
      </c>
      <c r="AE27" s="391" t="str">
        <f t="shared" si="19"/>
        <v/>
      </c>
      <c r="AF27" s="633"/>
      <c r="AG27" s="536"/>
      <c r="AH27" s="536"/>
      <c r="AI27" s="536"/>
      <c r="AJ27" s="536"/>
      <c r="AK27" s="87" t="str">
        <f t="shared" si="20"/>
        <v/>
      </c>
      <c r="AL27" s="536"/>
      <c r="AM27" s="536"/>
      <c r="AN27" s="87" t="str">
        <f t="shared" si="21"/>
        <v/>
      </c>
      <c r="AO27" s="536"/>
      <c r="AP27" s="536"/>
      <c r="AQ27" s="87" t="str">
        <f t="shared" si="22"/>
        <v/>
      </c>
      <c r="AR27" s="401" t="str">
        <f t="shared" si="23"/>
        <v/>
      </c>
      <c r="AS27" s="401"/>
      <c r="AT27" s="536"/>
      <c r="AU27" s="536"/>
      <c r="AV27" s="536"/>
      <c r="AW27" s="536"/>
      <c r="AX27" s="87" t="str">
        <f t="shared" si="24"/>
        <v/>
      </c>
      <c r="AY27" s="536"/>
      <c r="AZ27" s="536"/>
      <c r="BA27" s="87" t="str">
        <f t="shared" si="25"/>
        <v/>
      </c>
      <c r="BB27" s="536"/>
      <c r="BC27" s="536"/>
      <c r="BD27" s="87" t="str">
        <f t="shared" si="26"/>
        <v/>
      </c>
      <c r="BE27" s="401" t="str">
        <f t="shared" si="27"/>
        <v/>
      </c>
      <c r="BF27" s="482"/>
      <c r="BG27" s="391" t="str">
        <f t="shared" si="28"/>
        <v/>
      </c>
      <c r="BH27" s="666" t="str">
        <f t="shared" si="29"/>
        <v/>
      </c>
      <c r="BI27" s="2"/>
      <c r="BJ27" s="580"/>
      <c r="BK27" s="585">
        <v>2</v>
      </c>
      <c r="BL27" s="585" t="s">
        <v>261</v>
      </c>
      <c r="BM27" s="585">
        <v>6</v>
      </c>
      <c r="BN27" s="580"/>
    </row>
    <row r="28" spans="1:66" ht="15.75" x14ac:dyDescent="0.2">
      <c r="A28" s="198"/>
      <c r="B28" s="527" t="str">
        <f>IF(ENTRADA!AE20="","",ENTRADA!AE20)</f>
        <v/>
      </c>
      <c r="C28" s="937" t="str">
        <f>IF(ENTRADA!AF20="","",ENTRADA!AF20)</f>
        <v/>
      </c>
      <c r="D28" s="937"/>
      <c r="E28" s="937"/>
      <c r="F28" s="937"/>
      <c r="G28" s="937"/>
      <c r="H28" s="937"/>
      <c r="I28" s="529"/>
      <c r="J28" s="529"/>
      <c r="K28" s="529"/>
      <c r="L28" s="83"/>
      <c r="M28" s="529"/>
      <c r="N28" s="529"/>
      <c r="O28" s="84" t="str">
        <f t="shared" si="13"/>
        <v/>
      </c>
      <c r="P28" s="529"/>
      <c r="Q28" s="529"/>
      <c r="R28" s="84" t="str">
        <f t="shared" si="14"/>
        <v/>
      </c>
      <c r="S28" s="529"/>
      <c r="T28" s="529"/>
      <c r="U28" s="84" t="str">
        <f t="shared" si="15"/>
        <v/>
      </c>
      <c r="V28" s="529"/>
      <c r="W28" s="529"/>
      <c r="X28" s="84" t="str">
        <f t="shared" si="16"/>
        <v/>
      </c>
      <c r="Y28" s="529"/>
      <c r="Z28" s="529"/>
      <c r="AA28" s="84" t="str">
        <f t="shared" si="17"/>
        <v/>
      </c>
      <c r="AB28" s="529"/>
      <c r="AC28" s="529"/>
      <c r="AD28" s="84" t="str">
        <f t="shared" si="18"/>
        <v/>
      </c>
      <c r="AE28" s="390" t="str">
        <f t="shared" si="19"/>
        <v/>
      </c>
      <c r="AF28" s="643"/>
      <c r="AG28" s="529"/>
      <c r="AH28" s="529"/>
      <c r="AI28" s="529"/>
      <c r="AJ28" s="529"/>
      <c r="AK28" s="84" t="str">
        <f t="shared" si="20"/>
        <v/>
      </c>
      <c r="AL28" s="529"/>
      <c r="AM28" s="529"/>
      <c r="AN28" s="84" t="str">
        <f t="shared" si="21"/>
        <v/>
      </c>
      <c r="AO28" s="529"/>
      <c r="AP28" s="529"/>
      <c r="AQ28" s="84" t="str">
        <f t="shared" si="22"/>
        <v/>
      </c>
      <c r="AR28" s="400" t="str">
        <f t="shared" si="23"/>
        <v/>
      </c>
      <c r="AS28" s="400"/>
      <c r="AT28" s="529"/>
      <c r="AU28" s="529"/>
      <c r="AV28" s="529"/>
      <c r="AW28" s="529"/>
      <c r="AX28" s="84" t="str">
        <f t="shared" si="24"/>
        <v/>
      </c>
      <c r="AY28" s="529"/>
      <c r="AZ28" s="529"/>
      <c r="BA28" s="84" t="str">
        <f t="shared" si="25"/>
        <v/>
      </c>
      <c r="BB28" s="529"/>
      <c r="BC28" s="529"/>
      <c r="BD28" s="84" t="str">
        <f t="shared" si="26"/>
        <v/>
      </c>
      <c r="BE28" s="400" t="str">
        <f t="shared" si="27"/>
        <v/>
      </c>
      <c r="BF28" s="455"/>
      <c r="BG28" s="390" t="str">
        <f t="shared" si="28"/>
        <v/>
      </c>
      <c r="BH28" s="665" t="str">
        <f t="shared" si="29"/>
        <v/>
      </c>
      <c r="BI28" s="2"/>
      <c r="BJ28" s="580"/>
      <c r="BK28" s="585">
        <v>1</v>
      </c>
      <c r="BL28" s="585" t="s">
        <v>262</v>
      </c>
      <c r="BM28" s="585">
        <v>4</v>
      </c>
      <c r="BN28" s="580"/>
    </row>
    <row r="29" spans="1:66" ht="15.75" x14ac:dyDescent="0.2">
      <c r="A29" s="198"/>
      <c r="B29" s="533" t="str">
        <f>IF(ENTRADA!AE21="","",ENTRADA!AE21)</f>
        <v/>
      </c>
      <c r="C29" s="938" t="str">
        <f>IF(ENTRADA!AF21="","",ENTRADA!AF21)</f>
        <v/>
      </c>
      <c r="D29" s="938"/>
      <c r="E29" s="938"/>
      <c r="F29" s="938"/>
      <c r="G29" s="938"/>
      <c r="H29" s="938"/>
      <c r="I29" s="536"/>
      <c r="J29" s="536"/>
      <c r="K29" s="536"/>
      <c r="L29" s="85"/>
      <c r="M29" s="536"/>
      <c r="N29" s="536"/>
      <c r="O29" s="87" t="str">
        <f t="shared" si="13"/>
        <v/>
      </c>
      <c r="P29" s="536"/>
      <c r="Q29" s="536"/>
      <c r="R29" s="87" t="str">
        <f t="shared" si="14"/>
        <v/>
      </c>
      <c r="S29" s="536"/>
      <c r="T29" s="536"/>
      <c r="U29" s="87" t="str">
        <f t="shared" si="15"/>
        <v/>
      </c>
      <c r="V29" s="536"/>
      <c r="W29" s="536"/>
      <c r="X29" s="87" t="str">
        <f t="shared" si="16"/>
        <v/>
      </c>
      <c r="Y29" s="536"/>
      <c r="Z29" s="536"/>
      <c r="AA29" s="87" t="str">
        <f t="shared" si="17"/>
        <v/>
      </c>
      <c r="AB29" s="536"/>
      <c r="AC29" s="536"/>
      <c r="AD29" s="87" t="str">
        <f t="shared" si="18"/>
        <v/>
      </c>
      <c r="AE29" s="391" t="str">
        <f t="shared" si="19"/>
        <v/>
      </c>
      <c r="AF29" s="633"/>
      <c r="AG29" s="536"/>
      <c r="AH29" s="536"/>
      <c r="AI29" s="536"/>
      <c r="AJ29" s="536"/>
      <c r="AK29" s="87" t="str">
        <f t="shared" si="20"/>
        <v/>
      </c>
      <c r="AL29" s="536"/>
      <c r="AM29" s="536"/>
      <c r="AN29" s="87" t="str">
        <f t="shared" si="21"/>
        <v/>
      </c>
      <c r="AO29" s="536"/>
      <c r="AP29" s="536"/>
      <c r="AQ29" s="87" t="str">
        <f t="shared" si="22"/>
        <v/>
      </c>
      <c r="AR29" s="401" t="str">
        <f t="shared" si="23"/>
        <v/>
      </c>
      <c r="AS29" s="401"/>
      <c r="AT29" s="536"/>
      <c r="AU29" s="536"/>
      <c r="AV29" s="536"/>
      <c r="AW29" s="536"/>
      <c r="AX29" s="87" t="str">
        <f t="shared" si="24"/>
        <v/>
      </c>
      <c r="AY29" s="536"/>
      <c r="AZ29" s="536"/>
      <c r="BA29" s="87" t="str">
        <f t="shared" si="25"/>
        <v/>
      </c>
      <c r="BB29" s="536"/>
      <c r="BC29" s="536"/>
      <c r="BD29" s="87" t="str">
        <f t="shared" si="26"/>
        <v/>
      </c>
      <c r="BE29" s="401" t="str">
        <f t="shared" si="27"/>
        <v/>
      </c>
      <c r="BF29" s="482"/>
      <c r="BG29" s="391" t="str">
        <f t="shared" si="28"/>
        <v/>
      </c>
      <c r="BH29" s="666" t="str">
        <f t="shared" si="29"/>
        <v/>
      </c>
      <c r="BI29" s="2"/>
      <c r="BJ29" s="580"/>
      <c r="BK29" s="321"/>
      <c r="BL29" s="321"/>
      <c r="BM29" s="321"/>
      <c r="BN29" s="580"/>
    </row>
    <row r="30" spans="1:66" ht="15.75" x14ac:dyDescent="0.2">
      <c r="A30" s="198"/>
      <c r="B30" s="527" t="str">
        <f>IF(ENTRADA!AE22="","",ENTRADA!AE22)</f>
        <v/>
      </c>
      <c r="C30" s="937" t="str">
        <f>IF(ENTRADA!AF22="","",ENTRADA!AF22)</f>
        <v/>
      </c>
      <c r="D30" s="937"/>
      <c r="E30" s="937"/>
      <c r="F30" s="937"/>
      <c r="G30" s="937"/>
      <c r="H30" s="937"/>
      <c r="I30" s="529"/>
      <c r="J30" s="529"/>
      <c r="K30" s="529"/>
      <c r="L30" s="83"/>
      <c r="M30" s="529"/>
      <c r="N30" s="529"/>
      <c r="O30" s="84" t="str">
        <f t="shared" si="13"/>
        <v/>
      </c>
      <c r="P30" s="529"/>
      <c r="Q30" s="529"/>
      <c r="R30" s="84" t="str">
        <f t="shared" si="14"/>
        <v/>
      </c>
      <c r="S30" s="529"/>
      <c r="T30" s="529"/>
      <c r="U30" s="84" t="str">
        <f t="shared" si="15"/>
        <v/>
      </c>
      <c r="V30" s="529"/>
      <c r="W30" s="529"/>
      <c r="X30" s="84" t="str">
        <f t="shared" si="16"/>
        <v/>
      </c>
      <c r="Y30" s="529"/>
      <c r="Z30" s="529"/>
      <c r="AA30" s="84" t="str">
        <f t="shared" si="17"/>
        <v/>
      </c>
      <c r="AB30" s="529"/>
      <c r="AC30" s="529"/>
      <c r="AD30" s="84" t="str">
        <f t="shared" si="18"/>
        <v/>
      </c>
      <c r="AE30" s="390" t="str">
        <f t="shared" si="19"/>
        <v/>
      </c>
      <c r="AF30" s="643"/>
      <c r="AG30" s="529"/>
      <c r="AH30" s="529"/>
      <c r="AI30" s="529"/>
      <c r="AJ30" s="529"/>
      <c r="AK30" s="84" t="str">
        <f t="shared" si="20"/>
        <v/>
      </c>
      <c r="AL30" s="529"/>
      <c r="AM30" s="529"/>
      <c r="AN30" s="84" t="str">
        <f t="shared" si="21"/>
        <v/>
      </c>
      <c r="AO30" s="529"/>
      <c r="AP30" s="529"/>
      <c r="AQ30" s="84" t="str">
        <f t="shared" si="22"/>
        <v/>
      </c>
      <c r="AR30" s="400" t="str">
        <f t="shared" si="23"/>
        <v/>
      </c>
      <c r="AS30" s="400"/>
      <c r="AT30" s="529"/>
      <c r="AU30" s="529"/>
      <c r="AV30" s="529"/>
      <c r="AW30" s="529"/>
      <c r="AX30" s="84" t="str">
        <f t="shared" si="24"/>
        <v/>
      </c>
      <c r="AY30" s="529"/>
      <c r="AZ30" s="529"/>
      <c r="BA30" s="84" t="str">
        <f t="shared" si="25"/>
        <v/>
      </c>
      <c r="BB30" s="529"/>
      <c r="BC30" s="529"/>
      <c r="BD30" s="84" t="str">
        <f t="shared" si="26"/>
        <v/>
      </c>
      <c r="BE30" s="400" t="str">
        <f t="shared" si="27"/>
        <v/>
      </c>
      <c r="BF30" s="455"/>
      <c r="BG30" s="390" t="str">
        <f t="shared" si="28"/>
        <v/>
      </c>
      <c r="BH30" s="665" t="str">
        <f t="shared" si="29"/>
        <v/>
      </c>
      <c r="BI30" s="2"/>
      <c r="BJ30" s="580"/>
      <c r="BK30" s="321"/>
      <c r="BL30" s="321"/>
      <c r="BM30" s="321"/>
      <c r="BN30" s="580"/>
    </row>
    <row r="31" spans="1:66" ht="15.75" customHeight="1" x14ac:dyDescent="0.2">
      <c r="A31" s="198"/>
      <c r="B31" s="533" t="str">
        <f>IF(ENTRADA!AE23="","",ENTRADA!AE23)</f>
        <v/>
      </c>
      <c r="C31" s="938" t="str">
        <f>IF(ENTRADA!AF23="","",ENTRADA!AF23)</f>
        <v/>
      </c>
      <c r="D31" s="938"/>
      <c r="E31" s="938"/>
      <c r="F31" s="938"/>
      <c r="G31" s="938"/>
      <c r="H31" s="938"/>
      <c r="I31" s="536"/>
      <c r="J31" s="536"/>
      <c r="K31" s="536"/>
      <c r="L31" s="85"/>
      <c r="M31" s="536"/>
      <c r="N31" s="536"/>
      <c r="O31" s="87" t="str">
        <f t="shared" si="13"/>
        <v/>
      </c>
      <c r="P31" s="536"/>
      <c r="Q31" s="536"/>
      <c r="R31" s="87" t="str">
        <f t="shared" si="14"/>
        <v/>
      </c>
      <c r="S31" s="536"/>
      <c r="T31" s="536"/>
      <c r="U31" s="87" t="str">
        <f t="shared" si="15"/>
        <v/>
      </c>
      <c r="V31" s="536"/>
      <c r="W31" s="536"/>
      <c r="X31" s="87" t="str">
        <f t="shared" si="16"/>
        <v/>
      </c>
      <c r="Y31" s="536"/>
      <c r="Z31" s="536"/>
      <c r="AA31" s="87" t="str">
        <f t="shared" si="17"/>
        <v/>
      </c>
      <c r="AB31" s="536"/>
      <c r="AC31" s="536"/>
      <c r="AD31" s="87" t="str">
        <f t="shared" si="18"/>
        <v/>
      </c>
      <c r="AE31" s="391" t="str">
        <f t="shared" si="19"/>
        <v/>
      </c>
      <c r="AF31" s="633"/>
      <c r="AG31" s="536"/>
      <c r="AH31" s="536"/>
      <c r="AI31" s="536"/>
      <c r="AJ31" s="536"/>
      <c r="AK31" s="87" t="str">
        <f t="shared" si="20"/>
        <v/>
      </c>
      <c r="AL31" s="536"/>
      <c r="AM31" s="536"/>
      <c r="AN31" s="87" t="str">
        <f t="shared" si="21"/>
        <v/>
      </c>
      <c r="AO31" s="536"/>
      <c r="AP31" s="536"/>
      <c r="AQ31" s="87" t="str">
        <f t="shared" si="22"/>
        <v/>
      </c>
      <c r="AR31" s="401" t="str">
        <f t="shared" si="23"/>
        <v/>
      </c>
      <c r="AS31" s="401"/>
      <c r="AT31" s="536"/>
      <c r="AU31" s="536"/>
      <c r="AV31" s="536"/>
      <c r="AW31" s="536"/>
      <c r="AX31" s="87" t="str">
        <f t="shared" si="24"/>
        <v/>
      </c>
      <c r="AY31" s="536"/>
      <c r="AZ31" s="536"/>
      <c r="BA31" s="87" t="str">
        <f t="shared" si="25"/>
        <v/>
      </c>
      <c r="BB31" s="536"/>
      <c r="BC31" s="536"/>
      <c r="BD31" s="87" t="str">
        <f t="shared" si="26"/>
        <v/>
      </c>
      <c r="BE31" s="401" t="str">
        <f t="shared" si="27"/>
        <v/>
      </c>
      <c r="BF31" s="482"/>
      <c r="BG31" s="391" t="str">
        <f t="shared" si="28"/>
        <v/>
      </c>
      <c r="BH31" s="666" t="str">
        <f t="shared" si="29"/>
        <v/>
      </c>
      <c r="BI31" s="2"/>
      <c r="BJ31" s="580"/>
      <c r="BK31" s="1215" t="s">
        <v>98</v>
      </c>
      <c r="BL31" s="1216"/>
      <c r="BM31" s="1217"/>
      <c r="BN31" s="580"/>
    </row>
    <row r="32" spans="1:66" ht="15.75" customHeight="1" x14ac:dyDescent="0.2">
      <c r="A32" s="198"/>
      <c r="B32" s="527" t="str">
        <f>IF(ENTRADA!AE24="","",ENTRADA!AE24)</f>
        <v/>
      </c>
      <c r="C32" s="937" t="str">
        <f>IF(ENTRADA!AF24="","",ENTRADA!AF24)</f>
        <v/>
      </c>
      <c r="D32" s="937"/>
      <c r="E32" s="937"/>
      <c r="F32" s="937"/>
      <c r="G32" s="937"/>
      <c r="H32" s="937"/>
      <c r="I32" s="529"/>
      <c r="J32" s="529"/>
      <c r="K32" s="529"/>
      <c r="L32" s="83"/>
      <c r="M32" s="529"/>
      <c r="N32" s="529"/>
      <c r="O32" s="84" t="str">
        <f t="shared" si="13"/>
        <v/>
      </c>
      <c r="P32" s="529"/>
      <c r="Q32" s="529"/>
      <c r="R32" s="84" t="str">
        <f t="shared" si="14"/>
        <v/>
      </c>
      <c r="S32" s="529"/>
      <c r="T32" s="529"/>
      <c r="U32" s="84" t="str">
        <f t="shared" si="15"/>
        <v/>
      </c>
      <c r="V32" s="529"/>
      <c r="W32" s="529"/>
      <c r="X32" s="84" t="str">
        <f t="shared" si="16"/>
        <v/>
      </c>
      <c r="Y32" s="529"/>
      <c r="Z32" s="529"/>
      <c r="AA32" s="84" t="str">
        <f t="shared" si="17"/>
        <v/>
      </c>
      <c r="AB32" s="529"/>
      <c r="AC32" s="529"/>
      <c r="AD32" s="84" t="str">
        <f t="shared" si="18"/>
        <v/>
      </c>
      <c r="AE32" s="390" t="str">
        <f t="shared" si="19"/>
        <v/>
      </c>
      <c r="AF32" s="643"/>
      <c r="AG32" s="529"/>
      <c r="AH32" s="529"/>
      <c r="AI32" s="529"/>
      <c r="AJ32" s="529"/>
      <c r="AK32" s="84" t="str">
        <f t="shared" si="20"/>
        <v/>
      </c>
      <c r="AL32" s="529"/>
      <c r="AM32" s="529"/>
      <c r="AN32" s="84" t="str">
        <f t="shared" si="21"/>
        <v/>
      </c>
      <c r="AO32" s="529"/>
      <c r="AP32" s="529"/>
      <c r="AQ32" s="84" t="str">
        <f t="shared" si="22"/>
        <v/>
      </c>
      <c r="AR32" s="400" t="str">
        <f t="shared" si="23"/>
        <v/>
      </c>
      <c r="AS32" s="400"/>
      <c r="AT32" s="529"/>
      <c r="AU32" s="529"/>
      <c r="AV32" s="529"/>
      <c r="AW32" s="529"/>
      <c r="AX32" s="84" t="str">
        <f t="shared" si="24"/>
        <v/>
      </c>
      <c r="AY32" s="529"/>
      <c r="AZ32" s="529"/>
      <c r="BA32" s="84" t="str">
        <f t="shared" si="25"/>
        <v/>
      </c>
      <c r="BB32" s="529"/>
      <c r="BC32" s="529"/>
      <c r="BD32" s="84" t="str">
        <f t="shared" si="26"/>
        <v/>
      </c>
      <c r="BE32" s="400" t="str">
        <f t="shared" si="27"/>
        <v/>
      </c>
      <c r="BF32" s="455"/>
      <c r="BG32" s="390" t="str">
        <f t="shared" si="28"/>
        <v/>
      </c>
      <c r="BH32" s="665" t="str">
        <f t="shared" si="29"/>
        <v/>
      </c>
      <c r="BI32" s="2"/>
      <c r="BJ32" s="580"/>
      <c r="BK32" s="1218"/>
      <c r="BL32" s="1219"/>
      <c r="BM32" s="1220"/>
      <c r="BN32" s="580"/>
    </row>
    <row r="33" spans="1:66" ht="15.75" customHeight="1" x14ac:dyDescent="0.2">
      <c r="A33" s="198"/>
      <c r="B33" s="533" t="str">
        <f>IF(ENTRADA!AE25="","",ENTRADA!AE25)</f>
        <v/>
      </c>
      <c r="C33" s="938" t="str">
        <f>IF(ENTRADA!AF25="","",ENTRADA!AF25)</f>
        <v/>
      </c>
      <c r="D33" s="938"/>
      <c r="E33" s="938"/>
      <c r="F33" s="938"/>
      <c r="G33" s="938"/>
      <c r="H33" s="938"/>
      <c r="I33" s="536"/>
      <c r="J33" s="536"/>
      <c r="K33" s="536"/>
      <c r="L33" s="85"/>
      <c r="M33" s="536"/>
      <c r="N33" s="536"/>
      <c r="O33" s="87" t="str">
        <f t="shared" si="13"/>
        <v/>
      </c>
      <c r="P33" s="536"/>
      <c r="Q33" s="536"/>
      <c r="R33" s="87" t="str">
        <f t="shared" si="14"/>
        <v/>
      </c>
      <c r="S33" s="536"/>
      <c r="T33" s="536"/>
      <c r="U33" s="87" t="str">
        <f t="shared" si="15"/>
        <v/>
      </c>
      <c r="V33" s="536"/>
      <c r="W33" s="536"/>
      <c r="X33" s="87" t="str">
        <f t="shared" si="16"/>
        <v/>
      </c>
      <c r="Y33" s="536"/>
      <c r="Z33" s="536"/>
      <c r="AA33" s="87" t="str">
        <f t="shared" si="17"/>
        <v/>
      </c>
      <c r="AB33" s="536"/>
      <c r="AC33" s="536"/>
      <c r="AD33" s="87" t="str">
        <f t="shared" si="18"/>
        <v/>
      </c>
      <c r="AE33" s="391" t="str">
        <f t="shared" si="19"/>
        <v/>
      </c>
      <c r="AF33" s="633"/>
      <c r="AG33" s="536"/>
      <c r="AH33" s="536"/>
      <c r="AI33" s="536"/>
      <c r="AJ33" s="536"/>
      <c r="AK33" s="87" t="str">
        <f t="shared" si="20"/>
        <v/>
      </c>
      <c r="AL33" s="536"/>
      <c r="AM33" s="536"/>
      <c r="AN33" s="87" t="str">
        <f t="shared" si="21"/>
        <v/>
      </c>
      <c r="AO33" s="536"/>
      <c r="AP33" s="536"/>
      <c r="AQ33" s="87" t="str">
        <f t="shared" si="22"/>
        <v/>
      </c>
      <c r="AR33" s="401" t="str">
        <f t="shared" si="23"/>
        <v/>
      </c>
      <c r="AS33" s="401"/>
      <c r="AT33" s="536"/>
      <c r="AU33" s="536"/>
      <c r="AV33" s="536"/>
      <c r="AW33" s="536"/>
      <c r="AX33" s="87" t="str">
        <f t="shared" si="24"/>
        <v/>
      </c>
      <c r="AY33" s="536"/>
      <c r="AZ33" s="536"/>
      <c r="BA33" s="87" t="str">
        <f t="shared" si="25"/>
        <v/>
      </c>
      <c r="BB33" s="536"/>
      <c r="BC33" s="536"/>
      <c r="BD33" s="87" t="str">
        <f t="shared" si="26"/>
        <v/>
      </c>
      <c r="BE33" s="401" t="str">
        <f t="shared" si="27"/>
        <v/>
      </c>
      <c r="BF33" s="482"/>
      <c r="BG33" s="391" t="str">
        <f t="shared" si="28"/>
        <v/>
      </c>
      <c r="BH33" s="666" t="str">
        <f t="shared" si="29"/>
        <v/>
      </c>
      <c r="BI33" s="2"/>
      <c r="BJ33" s="580"/>
      <c r="BK33" s="695"/>
      <c r="BL33" s="696"/>
      <c r="BM33" s="620"/>
      <c r="BN33" s="580"/>
    </row>
    <row r="34" spans="1:66" ht="15.75" customHeight="1" x14ac:dyDescent="0.2">
      <c r="A34" s="198"/>
      <c r="B34" s="527" t="str">
        <f>IF(ENTRADA!AE26="","",ENTRADA!AE26)</f>
        <v/>
      </c>
      <c r="C34" s="937" t="str">
        <f>IF(ENTRADA!AF26="","",ENTRADA!AF26)</f>
        <v/>
      </c>
      <c r="D34" s="937"/>
      <c r="E34" s="937"/>
      <c r="F34" s="937"/>
      <c r="G34" s="937"/>
      <c r="H34" s="937"/>
      <c r="I34" s="529"/>
      <c r="J34" s="529"/>
      <c r="K34" s="529"/>
      <c r="L34" s="83"/>
      <c r="M34" s="529"/>
      <c r="N34" s="529"/>
      <c r="O34" s="84" t="str">
        <f t="shared" si="13"/>
        <v/>
      </c>
      <c r="P34" s="529"/>
      <c r="Q34" s="529"/>
      <c r="R34" s="84" t="str">
        <f t="shared" si="14"/>
        <v/>
      </c>
      <c r="S34" s="529"/>
      <c r="T34" s="529"/>
      <c r="U34" s="84" t="str">
        <f t="shared" si="15"/>
        <v/>
      </c>
      <c r="V34" s="529"/>
      <c r="W34" s="529"/>
      <c r="X34" s="84" t="str">
        <f t="shared" si="16"/>
        <v/>
      </c>
      <c r="Y34" s="529"/>
      <c r="Z34" s="529"/>
      <c r="AA34" s="84" t="str">
        <f t="shared" si="17"/>
        <v/>
      </c>
      <c r="AB34" s="529"/>
      <c r="AC34" s="529"/>
      <c r="AD34" s="84" t="str">
        <f t="shared" si="18"/>
        <v/>
      </c>
      <c r="AE34" s="390" t="str">
        <f t="shared" si="19"/>
        <v/>
      </c>
      <c r="AF34" s="643"/>
      <c r="AG34" s="529"/>
      <c r="AH34" s="529"/>
      <c r="AI34" s="529"/>
      <c r="AJ34" s="529"/>
      <c r="AK34" s="84" t="str">
        <f t="shared" si="20"/>
        <v/>
      </c>
      <c r="AL34" s="529"/>
      <c r="AM34" s="529"/>
      <c r="AN34" s="84" t="str">
        <f t="shared" si="21"/>
        <v/>
      </c>
      <c r="AO34" s="529"/>
      <c r="AP34" s="529"/>
      <c r="AQ34" s="84" t="str">
        <f t="shared" si="22"/>
        <v/>
      </c>
      <c r="AR34" s="400" t="str">
        <f t="shared" si="23"/>
        <v/>
      </c>
      <c r="AS34" s="400"/>
      <c r="AT34" s="529"/>
      <c r="AU34" s="529"/>
      <c r="AV34" s="529"/>
      <c r="AW34" s="529"/>
      <c r="AX34" s="84" t="str">
        <f t="shared" si="24"/>
        <v/>
      </c>
      <c r="AY34" s="529"/>
      <c r="AZ34" s="529"/>
      <c r="BA34" s="84" t="str">
        <f t="shared" si="25"/>
        <v/>
      </c>
      <c r="BB34" s="529"/>
      <c r="BC34" s="529"/>
      <c r="BD34" s="84" t="str">
        <f t="shared" si="26"/>
        <v/>
      </c>
      <c r="BE34" s="400" t="str">
        <f t="shared" si="27"/>
        <v/>
      </c>
      <c r="BF34" s="455"/>
      <c r="BG34" s="390" t="str">
        <f t="shared" si="28"/>
        <v/>
      </c>
      <c r="BH34" s="665" t="str">
        <f t="shared" si="29"/>
        <v/>
      </c>
      <c r="BI34" s="2"/>
      <c r="BJ34" s="531"/>
      <c r="BK34" s="645" t="s">
        <v>75</v>
      </c>
      <c r="BL34" s="697" t="s">
        <v>235</v>
      </c>
      <c r="BM34" s="644"/>
      <c r="BN34" s="531"/>
    </row>
    <row r="35" spans="1:66" ht="15.75" customHeight="1" x14ac:dyDescent="0.2">
      <c r="A35" s="198"/>
      <c r="B35" s="533" t="str">
        <f>IF(ENTRADA!AE27="","",ENTRADA!AE27)</f>
        <v/>
      </c>
      <c r="C35" s="938" t="str">
        <f>IF(ENTRADA!AF27="","",ENTRADA!AF27)</f>
        <v/>
      </c>
      <c r="D35" s="938"/>
      <c r="E35" s="938"/>
      <c r="F35" s="938"/>
      <c r="G35" s="938"/>
      <c r="H35" s="938"/>
      <c r="I35" s="536"/>
      <c r="J35" s="536"/>
      <c r="K35" s="536"/>
      <c r="L35" s="85"/>
      <c r="M35" s="536"/>
      <c r="N35" s="536"/>
      <c r="O35" s="87" t="str">
        <f t="shared" si="13"/>
        <v/>
      </c>
      <c r="P35" s="536"/>
      <c r="Q35" s="536"/>
      <c r="R35" s="87" t="str">
        <f t="shared" si="14"/>
        <v/>
      </c>
      <c r="S35" s="536"/>
      <c r="T35" s="536"/>
      <c r="U35" s="87" t="str">
        <f t="shared" si="15"/>
        <v/>
      </c>
      <c r="V35" s="536"/>
      <c r="W35" s="536"/>
      <c r="X35" s="87" t="str">
        <f t="shared" si="16"/>
        <v/>
      </c>
      <c r="Y35" s="536"/>
      <c r="Z35" s="536"/>
      <c r="AA35" s="87" t="str">
        <f t="shared" si="17"/>
        <v/>
      </c>
      <c r="AB35" s="536"/>
      <c r="AC35" s="536"/>
      <c r="AD35" s="87" t="str">
        <f t="shared" si="18"/>
        <v/>
      </c>
      <c r="AE35" s="391" t="str">
        <f t="shared" si="19"/>
        <v/>
      </c>
      <c r="AF35" s="633"/>
      <c r="AG35" s="536"/>
      <c r="AH35" s="536"/>
      <c r="AI35" s="536"/>
      <c r="AJ35" s="536"/>
      <c r="AK35" s="87" t="str">
        <f t="shared" si="20"/>
        <v/>
      </c>
      <c r="AL35" s="536"/>
      <c r="AM35" s="536"/>
      <c r="AN35" s="87" t="str">
        <f t="shared" si="21"/>
        <v/>
      </c>
      <c r="AO35" s="536"/>
      <c r="AP35" s="536"/>
      <c r="AQ35" s="87" t="str">
        <f t="shared" si="22"/>
        <v/>
      </c>
      <c r="AR35" s="401" t="str">
        <f t="shared" si="23"/>
        <v/>
      </c>
      <c r="AS35" s="401"/>
      <c r="AT35" s="536"/>
      <c r="AU35" s="536"/>
      <c r="AV35" s="536"/>
      <c r="AW35" s="536"/>
      <c r="AX35" s="87" t="str">
        <f t="shared" si="24"/>
        <v/>
      </c>
      <c r="AY35" s="536"/>
      <c r="AZ35" s="536"/>
      <c r="BA35" s="87" t="str">
        <f t="shared" si="25"/>
        <v/>
      </c>
      <c r="BB35" s="536"/>
      <c r="BC35" s="536"/>
      <c r="BD35" s="87" t="str">
        <f t="shared" si="26"/>
        <v/>
      </c>
      <c r="BE35" s="401" t="str">
        <f t="shared" si="27"/>
        <v/>
      </c>
      <c r="BF35" s="482"/>
      <c r="BG35" s="391" t="str">
        <f t="shared" si="28"/>
        <v/>
      </c>
      <c r="BH35" s="666" t="str">
        <f t="shared" si="29"/>
        <v/>
      </c>
      <c r="BI35" s="2"/>
      <c r="BJ35" s="531"/>
      <c r="BK35" s="645" t="s">
        <v>74</v>
      </c>
      <c r="BL35" s="697" t="s">
        <v>240</v>
      </c>
      <c r="BM35" s="644"/>
      <c r="BN35" s="531"/>
    </row>
    <row r="36" spans="1:66" ht="15.75" customHeight="1" x14ac:dyDescent="0.2">
      <c r="A36" s="198"/>
      <c r="B36" s="527" t="str">
        <f>IF(ENTRADA!AE28="","",ENTRADA!AE28)</f>
        <v/>
      </c>
      <c r="C36" s="937" t="str">
        <f>IF(ENTRADA!AF28="","",ENTRADA!AF28)</f>
        <v/>
      </c>
      <c r="D36" s="937"/>
      <c r="E36" s="937"/>
      <c r="F36" s="937"/>
      <c r="G36" s="937"/>
      <c r="H36" s="937"/>
      <c r="I36" s="529"/>
      <c r="J36" s="529"/>
      <c r="K36" s="529"/>
      <c r="L36" s="83"/>
      <c r="M36" s="529"/>
      <c r="N36" s="529"/>
      <c r="O36" s="84" t="str">
        <f t="shared" si="13"/>
        <v/>
      </c>
      <c r="P36" s="529"/>
      <c r="Q36" s="529"/>
      <c r="R36" s="84" t="str">
        <f t="shared" si="14"/>
        <v/>
      </c>
      <c r="S36" s="529"/>
      <c r="T36" s="529"/>
      <c r="U36" s="84" t="str">
        <f t="shared" si="15"/>
        <v/>
      </c>
      <c r="V36" s="529"/>
      <c r="W36" s="529"/>
      <c r="X36" s="84" t="str">
        <f t="shared" si="16"/>
        <v/>
      </c>
      <c r="Y36" s="529"/>
      <c r="Z36" s="529"/>
      <c r="AA36" s="84" t="str">
        <f t="shared" si="17"/>
        <v/>
      </c>
      <c r="AB36" s="529"/>
      <c r="AC36" s="529"/>
      <c r="AD36" s="84" t="str">
        <f t="shared" si="18"/>
        <v/>
      </c>
      <c r="AE36" s="390" t="str">
        <f t="shared" si="19"/>
        <v/>
      </c>
      <c r="AF36" s="643"/>
      <c r="AG36" s="529"/>
      <c r="AH36" s="529"/>
      <c r="AI36" s="529"/>
      <c r="AJ36" s="529"/>
      <c r="AK36" s="84" t="str">
        <f t="shared" si="20"/>
        <v/>
      </c>
      <c r="AL36" s="529"/>
      <c r="AM36" s="529"/>
      <c r="AN36" s="84" t="str">
        <f t="shared" si="21"/>
        <v/>
      </c>
      <c r="AO36" s="529"/>
      <c r="AP36" s="529"/>
      <c r="AQ36" s="84" t="str">
        <f t="shared" si="22"/>
        <v/>
      </c>
      <c r="AR36" s="400" t="str">
        <f t="shared" si="23"/>
        <v/>
      </c>
      <c r="AS36" s="400"/>
      <c r="AT36" s="529"/>
      <c r="AU36" s="529"/>
      <c r="AV36" s="529"/>
      <c r="AW36" s="529"/>
      <c r="AX36" s="84" t="str">
        <f t="shared" si="24"/>
        <v/>
      </c>
      <c r="AY36" s="529"/>
      <c r="AZ36" s="529"/>
      <c r="BA36" s="84" t="str">
        <f t="shared" si="25"/>
        <v/>
      </c>
      <c r="BB36" s="529"/>
      <c r="BC36" s="529"/>
      <c r="BD36" s="84" t="str">
        <f t="shared" si="26"/>
        <v/>
      </c>
      <c r="BE36" s="400" t="str">
        <f t="shared" si="27"/>
        <v/>
      </c>
      <c r="BF36" s="455"/>
      <c r="BG36" s="390" t="str">
        <f t="shared" si="28"/>
        <v/>
      </c>
      <c r="BH36" s="665" t="str">
        <f t="shared" si="29"/>
        <v/>
      </c>
      <c r="BI36" s="2"/>
      <c r="BJ36" s="531"/>
      <c r="BK36" s="645" t="s">
        <v>73</v>
      </c>
      <c r="BL36" s="697" t="s">
        <v>233</v>
      </c>
      <c r="BM36" s="644"/>
      <c r="BN36" s="531"/>
    </row>
    <row r="37" spans="1:66" ht="15.75" customHeight="1" x14ac:dyDescent="0.2">
      <c r="A37" s="198"/>
      <c r="B37" s="533" t="str">
        <f>IF(ENTRADA!AE29="","",ENTRADA!AE29)</f>
        <v/>
      </c>
      <c r="C37" s="938" t="str">
        <f>IF(ENTRADA!AF29="","",ENTRADA!AF29)</f>
        <v/>
      </c>
      <c r="D37" s="938"/>
      <c r="E37" s="938"/>
      <c r="F37" s="938"/>
      <c r="G37" s="938"/>
      <c r="H37" s="938"/>
      <c r="I37" s="536"/>
      <c r="J37" s="536"/>
      <c r="K37" s="536"/>
      <c r="L37" s="85"/>
      <c r="M37" s="536"/>
      <c r="N37" s="536"/>
      <c r="O37" s="87" t="str">
        <f t="shared" si="13"/>
        <v/>
      </c>
      <c r="P37" s="536"/>
      <c r="Q37" s="536"/>
      <c r="R37" s="87" t="str">
        <f t="shared" si="14"/>
        <v/>
      </c>
      <c r="S37" s="536"/>
      <c r="T37" s="536"/>
      <c r="U37" s="87" t="str">
        <f t="shared" si="15"/>
        <v/>
      </c>
      <c r="V37" s="536"/>
      <c r="W37" s="536"/>
      <c r="X37" s="87" t="str">
        <f t="shared" si="16"/>
        <v/>
      </c>
      <c r="Y37" s="536"/>
      <c r="Z37" s="536"/>
      <c r="AA37" s="87" t="str">
        <f t="shared" si="17"/>
        <v/>
      </c>
      <c r="AB37" s="536"/>
      <c r="AC37" s="536"/>
      <c r="AD37" s="87" t="str">
        <f t="shared" si="18"/>
        <v/>
      </c>
      <c r="AE37" s="391" t="str">
        <f t="shared" si="19"/>
        <v/>
      </c>
      <c r="AF37" s="633"/>
      <c r="AG37" s="536"/>
      <c r="AH37" s="536"/>
      <c r="AI37" s="536"/>
      <c r="AJ37" s="536"/>
      <c r="AK37" s="87" t="str">
        <f t="shared" si="20"/>
        <v/>
      </c>
      <c r="AL37" s="536"/>
      <c r="AM37" s="536"/>
      <c r="AN37" s="87" t="str">
        <f t="shared" si="21"/>
        <v/>
      </c>
      <c r="AO37" s="536"/>
      <c r="AP37" s="536"/>
      <c r="AQ37" s="87" t="str">
        <f t="shared" si="22"/>
        <v/>
      </c>
      <c r="AR37" s="401" t="str">
        <f t="shared" si="23"/>
        <v/>
      </c>
      <c r="AS37" s="401"/>
      <c r="AT37" s="536"/>
      <c r="AU37" s="536"/>
      <c r="AV37" s="536"/>
      <c r="AW37" s="536"/>
      <c r="AX37" s="87" t="str">
        <f t="shared" si="24"/>
        <v/>
      </c>
      <c r="AY37" s="536"/>
      <c r="AZ37" s="536"/>
      <c r="BA37" s="87" t="str">
        <f t="shared" si="25"/>
        <v/>
      </c>
      <c r="BB37" s="536"/>
      <c r="BC37" s="536"/>
      <c r="BD37" s="87" t="str">
        <f t="shared" si="26"/>
        <v/>
      </c>
      <c r="BE37" s="401" t="str">
        <f t="shared" si="27"/>
        <v/>
      </c>
      <c r="BF37" s="482"/>
      <c r="BG37" s="391" t="str">
        <f t="shared" si="28"/>
        <v/>
      </c>
      <c r="BH37" s="666" t="str">
        <f t="shared" si="29"/>
        <v/>
      </c>
      <c r="BI37" s="2"/>
      <c r="BJ37" s="531"/>
      <c r="BK37" s="645" t="s">
        <v>72</v>
      </c>
      <c r="BL37" s="697" t="s">
        <v>231</v>
      </c>
      <c r="BM37" s="644"/>
      <c r="BN37" s="531"/>
    </row>
    <row r="38" spans="1:66" ht="15.75" customHeight="1" x14ac:dyDescent="0.2">
      <c r="A38" s="198"/>
      <c r="B38" s="527" t="str">
        <f>IF(ENTRADA!AE30="","",ENTRADA!AE30)</f>
        <v/>
      </c>
      <c r="C38" s="937" t="str">
        <f>IF(ENTRADA!AF30="","",ENTRADA!AF30)</f>
        <v/>
      </c>
      <c r="D38" s="937"/>
      <c r="E38" s="937"/>
      <c r="F38" s="937"/>
      <c r="G38" s="937"/>
      <c r="H38" s="937"/>
      <c r="I38" s="529"/>
      <c r="J38" s="529"/>
      <c r="K38" s="529"/>
      <c r="L38" s="83"/>
      <c r="M38" s="529"/>
      <c r="N38" s="529"/>
      <c r="O38" s="84" t="str">
        <f t="shared" si="13"/>
        <v/>
      </c>
      <c r="P38" s="529"/>
      <c r="Q38" s="529"/>
      <c r="R38" s="84" t="str">
        <f t="shared" si="14"/>
        <v/>
      </c>
      <c r="S38" s="529"/>
      <c r="T38" s="529"/>
      <c r="U38" s="84" t="str">
        <f t="shared" si="15"/>
        <v/>
      </c>
      <c r="V38" s="529"/>
      <c r="W38" s="529"/>
      <c r="X38" s="84" t="str">
        <f t="shared" si="16"/>
        <v/>
      </c>
      <c r="Y38" s="529"/>
      <c r="Z38" s="529"/>
      <c r="AA38" s="84" t="str">
        <f t="shared" si="17"/>
        <v/>
      </c>
      <c r="AB38" s="529"/>
      <c r="AC38" s="529"/>
      <c r="AD38" s="84" t="str">
        <f t="shared" si="18"/>
        <v/>
      </c>
      <c r="AE38" s="390" t="str">
        <f t="shared" si="19"/>
        <v/>
      </c>
      <c r="AF38" s="643"/>
      <c r="AG38" s="529"/>
      <c r="AH38" s="529"/>
      <c r="AI38" s="529"/>
      <c r="AJ38" s="529"/>
      <c r="AK38" s="84" t="str">
        <f t="shared" si="20"/>
        <v/>
      </c>
      <c r="AL38" s="529"/>
      <c r="AM38" s="529"/>
      <c r="AN38" s="84" t="str">
        <f t="shared" si="21"/>
        <v/>
      </c>
      <c r="AO38" s="529"/>
      <c r="AP38" s="529"/>
      <c r="AQ38" s="84" t="str">
        <f t="shared" si="22"/>
        <v/>
      </c>
      <c r="AR38" s="400" t="str">
        <f t="shared" si="23"/>
        <v/>
      </c>
      <c r="AS38" s="400"/>
      <c r="AT38" s="529"/>
      <c r="AU38" s="529"/>
      <c r="AV38" s="529"/>
      <c r="AW38" s="529"/>
      <c r="AX38" s="84" t="str">
        <f t="shared" si="24"/>
        <v/>
      </c>
      <c r="AY38" s="529"/>
      <c r="AZ38" s="529"/>
      <c r="BA38" s="84" t="str">
        <f t="shared" si="25"/>
        <v/>
      </c>
      <c r="BB38" s="529"/>
      <c r="BC38" s="529"/>
      <c r="BD38" s="84" t="str">
        <f t="shared" si="26"/>
        <v/>
      </c>
      <c r="BE38" s="400" t="str">
        <f t="shared" si="27"/>
        <v/>
      </c>
      <c r="BF38" s="455"/>
      <c r="BG38" s="390" t="str">
        <f t="shared" si="28"/>
        <v/>
      </c>
      <c r="BH38" s="665" t="str">
        <f t="shared" si="29"/>
        <v/>
      </c>
      <c r="BI38" s="2"/>
      <c r="BJ38" s="531"/>
      <c r="BK38" s="645" t="s">
        <v>71</v>
      </c>
      <c r="BL38" s="697" t="s">
        <v>234</v>
      </c>
      <c r="BM38" s="644"/>
      <c r="BN38" s="531"/>
    </row>
    <row r="39" spans="1:66" ht="15.75" customHeight="1" x14ac:dyDescent="0.25">
      <c r="A39" s="198"/>
      <c r="B39" s="533" t="str">
        <f>IF(ENTRADA!AE31="","",ENTRADA!AE31)</f>
        <v/>
      </c>
      <c r="C39" s="938" t="str">
        <f>IF(ENTRADA!AF31="","",ENTRADA!AF31)</f>
        <v/>
      </c>
      <c r="D39" s="938"/>
      <c r="E39" s="938"/>
      <c r="F39" s="938"/>
      <c r="G39" s="938"/>
      <c r="H39" s="938"/>
      <c r="I39" s="536"/>
      <c r="J39" s="536"/>
      <c r="K39" s="536"/>
      <c r="L39" s="85"/>
      <c r="M39" s="536"/>
      <c r="N39" s="536"/>
      <c r="O39" s="87" t="str">
        <f t="shared" si="13"/>
        <v/>
      </c>
      <c r="P39" s="536"/>
      <c r="Q39" s="536"/>
      <c r="R39" s="87" t="str">
        <f t="shared" si="14"/>
        <v/>
      </c>
      <c r="S39" s="536"/>
      <c r="T39" s="536"/>
      <c r="U39" s="87" t="str">
        <f t="shared" si="15"/>
        <v/>
      </c>
      <c r="V39" s="536"/>
      <c r="W39" s="536"/>
      <c r="X39" s="87" t="str">
        <f t="shared" si="16"/>
        <v/>
      </c>
      <c r="Y39" s="536"/>
      <c r="Z39" s="536"/>
      <c r="AA39" s="87" t="str">
        <f t="shared" si="17"/>
        <v/>
      </c>
      <c r="AB39" s="536"/>
      <c r="AC39" s="536"/>
      <c r="AD39" s="87" t="str">
        <f t="shared" si="18"/>
        <v/>
      </c>
      <c r="AE39" s="391" t="str">
        <f t="shared" si="19"/>
        <v/>
      </c>
      <c r="AF39" s="633"/>
      <c r="AG39" s="536"/>
      <c r="AH39" s="536"/>
      <c r="AI39" s="536"/>
      <c r="AJ39" s="536"/>
      <c r="AK39" s="87" t="str">
        <f t="shared" si="20"/>
        <v/>
      </c>
      <c r="AL39" s="536"/>
      <c r="AM39" s="536"/>
      <c r="AN39" s="87" t="str">
        <f t="shared" si="21"/>
        <v/>
      </c>
      <c r="AO39" s="536"/>
      <c r="AP39" s="536"/>
      <c r="AQ39" s="87" t="str">
        <f t="shared" si="22"/>
        <v/>
      </c>
      <c r="AR39" s="401" t="str">
        <f t="shared" si="23"/>
        <v/>
      </c>
      <c r="AS39" s="401"/>
      <c r="AT39" s="536"/>
      <c r="AU39" s="536"/>
      <c r="AV39" s="536"/>
      <c r="AW39" s="536"/>
      <c r="AX39" s="87" t="str">
        <f t="shared" si="24"/>
        <v/>
      </c>
      <c r="AY39" s="536"/>
      <c r="AZ39" s="536"/>
      <c r="BA39" s="87" t="str">
        <f t="shared" si="25"/>
        <v/>
      </c>
      <c r="BB39" s="536"/>
      <c r="BC39" s="536"/>
      <c r="BD39" s="87" t="str">
        <f t="shared" si="26"/>
        <v/>
      </c>
      <c r="BE39" s="401" t="str">
        <f t="shared" si="27"/>
        <v/>
      </c>
      <c r="BF39" s="482"/>
      <c r="BG39" s="391" t="str">
        <f t="shared" si="28"/>
        <v/>
      </c>
      <c r="BH39" s="666" t="str">
        <f t="shared" si="29"/>
        <v/>
      </c>
      <c r="BI39" s="2"/>
      <c r="BJ39" s="531"/>
      <c r="BK39" s="342"/>
      <c r="BL39" s="698"/>
      <c r="BM39" s="352"/>
      <c r="BN39" s="531"/>
    </row>
    <row r="40" spans="1:66" ht="15.75" customHeight="1" x14ac:dyDescent="0.2">
      <c r="A40" s="198"/>
      <c r="B40" s="527" t="str">
        <f>IF(ENTRADA!AE32="","",ENTRADA!AE32)</f>
        <v/>
      </c>
      <c r="C40" s="937" t="str">
        <f>IF(ENTRADA!AF32="","",ENTRADA!AF32)</f>
        <v/>
      </c>
      <c r="D40" s="937"/>
      <c r="E40" s="937"/>
      <c r="F40" s="937"/>
      <c r="G40" s="937"/>
      <c r="H40" s="937"/>
      <c r="I40" s="529"/>
      <c r="J40" s="529"/>
      <c r="K40" s="529"/>
      <c r="L40" s="83"/>
      <c r="M40" s="529"/>
      <c r="N40" s="529"/>
      <c r="O40" s="84" t="str">
        <f t="shared" si="13"/>
        <v/>
      </c>
      <c r="P40" s="529"/>
      <c r="Q40" s="529"/>
      <c r="R40" s="84" t="str">
        <f t="shared" si="14"/>
        <v/>
      </c>
      <c r="S40" s="529"/>
      <c r="T40" s="529"/>
      <c r="U40" s="84" t="str">
        <f t="shared" si="15"/>
        <v/>
      </c>
      <c r="V40" s="529"/>
      <c r="W40" s="529"/>
      <c r="X40" s="84" t="str">
        <f t="shared" si="16"/>
        <v/>
      </c>
      <c r="Y40" s="529"/>
      <c r="Z40" s="529"/>
      <c r="AA40" s="84" t="str">
        <f t="shared" si="17"/>
        <v/>
      </c>
      <c r="AB40" s="529"/>
      <c r="AC40" s="529"/>
      <c r="AD40" s="84" t="str">
        <f t="shared" si="18"/>
        <v/>
      </c>
      <c r="AE40" s="390" t="str">
        <f t="shared" si="19"/>
        <v/>
      </c>
      <c r="AF40" s="643"/>
      <c r="AG40" s="529"/>
      <c r="AH40" s="529"/>
      <c r="AI40" s="529"/>
      <c r="AJ40" s="529"/>
      <c r="AK40" s="84" t="str">
        <f t="shared" si="20"/>
        <v/>
      </c>
      <c r="AL40" s="529"/>
      <c r="AM40" s="529"/>
      <c r="AN40" s="84" t="str">
        <f t="shared" si="21"/>
        <v/>
      </c>
      <c r="AO40" s="529"/>
      <c r="AP40" s="529"/>
      <c r="AQ40" s="84" t="str">
        <f t="shared" si="22"/>
        <v/>
      </c>
      <c r="AR40" s="400" t="str">
        <f t="shared" si="23"/>
        <v/>
      </c>
      <c r="AS40" s="400"/>
      <c r="AT40" s="529"/>
      <c r="AU40" s="529"/>
      <c r="AV40" s="529"/>
      <c r="AW40" s="529"/>
      <c r="AX40" s="84" t="str">
        <f t="shared" si="24"/>
        <v/>
      </c>
      <c r="AY40" s="529"/>
      <c r="AZ40" s="529"/>
      <c r="BA40" s="84" t="str">
        <f t="shared" si="25"/>
        <v/>
      </c>
      <c r="BB40" s="529"/>
      <c r="BC40" s="529"/>
      <c r="BD40" s="84" t="str">
        <f t="shared" si="26"/>
        <v/>
      </c>
      <c r="BE40" s="400" t="str">
        <f t="shared" si="27"/>
        <v/>
      </c>
      <c r="BF40" s="455"/>
      <c r="BG40" s="390" t="str">
        <f t="shared" si="28"/>
        <v/>
      </c>
      <c r="BH40" s="665" t="str">
        <f t="shared" si="29"/>
        <v/>
      </c>
      <c r="BI40" s="2"/>
      <c r="BJ40" s="531"/>
      <c r="BK40" s="699"/>
      <c r="BL40" s="700"/>
      <c r="BM40" s="701"/>
      <c r="BN40" s="531"/>
    </row>
    <row r="41" spans="1:66" ht="15.75" customHeight="1" x14ac:dyDescent="0.2">
      <c r="A41" s="198"/>
      <c r="B41" s="541" t="str">
        <f>IF(ENTRADA!AE33="","",ENTRADA!AE33)</f>
        <v/>
      </c>
      <c r="C41" s="942" t="str">
        <f>IF(ENTRADA!AF33="","",ENTRADA!AF33)</f>
        <v/>
      </c>
      <c r="D41" s="942"/>
      <c r="E41" s="942"/>
      <c r="F41" s="942"/>
      <c r="G41" s="942"/>
      <c r="H41" s="942"/>
      <c r="I41" s="539"/>
      <c r="J41" s="539"/>
      <c r="K41" s="539"/>
      <c r="L41" s="285"/>
      <c r="M41" s="539"/>
      <c r="N41" s="539"/>
      <c r="O41" s="88" t="str">
        <f t="shared" si="13"/>
        <v/>
      </c>
      <c r="P41" s="539"/>
      <c r="Q41" s="539"/>
      <c r="R41" s="88" t="str">
        <f t="shared" si="14"/>
        <v/>
      </c>
      <c r="S41" s="539"/>
      <c r="T41" s="539"/>
      <c r="U41" s="88" t="str">
        <f t="shared" si="15"/>
        <v/>
      </c>
      <c r="V41" s="539"/>
      <c r="W41" s="539"/>
      <c r="X41" s="88" t="str">
        <f t="shared" si="16"/>
        <v/>
      </c>
      <c r="Y41" s="539"/>
      <c r="Z41" s="539"/>
      <c r="AA41" s="88" t="str">
        <f t="shared" si="17"/>
        <v/>
      </c>
      <c r="AB41" s="539"/>
      <c r="AC41" s="539"/>
      <c r="AD41" s="88" t="str">
        <f t="shared" si="18"/>
        <v/>
      </c>
      <c r="AE41" s="392" t="str">
        <f t="shared" si="19"/>
        <v/>
      </c>
      <c r="AF41" s="633"/>
      <c r="AG41" s="539"/>
      <c r="AH41" s="539"/>
      <c r="AI41" s="539"/>
      <c r="AJ41" s="539"/>
      <c r="AK41" s="88" t="str">
        <f t="shared" si="20"/>
        <v/>
      </c>
      <c r="AL41" s="539"/>
      <c r="AM41" s="539"/>
      <c r="AN41" s="88" t="str">
        <f t="shared" si="21"/>
        <v/>
      </c>
      <c r="AO41" s="539"/>
      <c r="AP41" s="539"/>
      <c r="AQ41" s="88" t="str">
        <f t="shared" si="22"/>
        <v/>
      </c>
      <c r="AR41" s="402" t="str">
        <f t="shared" si="23"/>
        <v/>
      </c>
      <c r="AS41" s="402"/>
      <c r="AT41" s="539"/>
      <c r="AU41" s="539"/>
      <c r="AV41" s="539"/>
      <c r="AW41" s="539"/>
      <c r="AX41" s="88" t="str">
        <f t="shared" si="24"/>
        <v/>
      </c>
      <c r="AY41" s="539"/>
      <c r="AZ41" s="539"/>
      <c r="BA41" s="88" t="str">
        <f t="shared" si="25"/>
        <v/>
      </c>
      <c r="BB41" s="539"/>
      <c r="BC41" s="539"/>
      <c r="BD41" s="88" t="str">
        <f t="shared" si="26"/>
        <v/>
      </c>
      <c r="BE41" s="402" t="str">
        <f t="shared" si="27"/>
        <v/>
      </c>
      <c r="BF41" s="661"/>
      <c r="BG41" s="392" t="str">
        <f t="shared" si="28"/>
        <v/>
      </c>
      <c r="BH41" s="667" t="str">
        <f t="shared" si="29"/>
        <v/>
      </c>
      <c r="BI41" s="2"/>
      <c r="BJ41" s="531"/>
      <c r="BK41" s="582"/>
      <c r="BL41" s="582"/>
      <c r="BM41" s="582"/>
      <c r="BN41" s="531"/>
    </row>
    <row r="42" spans="1:66" ht="15.75" customHeight="1" x14ac:dyDescent="0.2">
      <c r="A42" s="198"/>
      <c r="B42" s="527" t="str">
        <f>IF(ENTRADA!AE34="","",ENTRADA!AE34)</f>
        <v/>
      </c>
      <c r="C42" s="937" t="str">
        <f>IF(ENTRADA!AF34="","",ENTRADA!AF34)</f>
        <v/>
      </c>
      <c r="D42" s="937"/>
      <c r="E42" s="937"/>
      <c r="F42" s="937"/>
      <c r="G42" s="937"/>
      <c r="H42" s="937"/>
      <c r="I42" s="529"/>
      <c r="J42" s="529"/>
      <c r="K42" s="529"/>
      <c r="L42" s="83"/>
      <c r="M42" s="529"/>
      <c r="N42" s="529"/>
      <c r="O42" s="84" t="str">
        <f t="shared" si="13"/>
        <v/>
      </c>
      <c r="P42" s="529"/>
      <c r="Q42" s="529"/>
      <c r="R42" s="84" t="str">
        <f t="shared" si="14"/>
        <v/>
      </c>
      <c r="S42" s="529"/>
      <c r="T42" s="529"/>
      <c r="U42" s="84" t="str">
        <f t="shared" si="15"/>
        <v/>
      </c>
      <c r="V42" s="529"/>
      <c r="W42" s="529"/>
      <c r="X42" s="84" t="str">
        <f t="shared" si="16"/>
        <v/>
      </c>
      <c r="Y42" s="529"/>
      <c r="Z42" s="529"/>
      <c r="AA42" s="84" t="str">
        <f t="shared" si="17"/>
        <v/>
      </c>
      <c r="AB42" s="529"/>
      <c r="AC42" s="529"/>
      <c r="AD42" s="84" t="str">
        <f t="shared" si="18"/>
        <v/>
      </c>
      <c r="AE42" s="390" t="str">
        <f t="shared" si="19"/>
        <v/>
      </c>
      <c r="AF42" s="643"/>
      <c r="AG42" s="529"/>
      <c r="AH42" s="529"/>
      <c r="AI42" s="529"/>
      <c r="AJ42" s="529"/>
      <c r="AK42" s="84" t="str">
        <f t="shared" si="20"/>
        <v/>
      </c>
      <c r="AL42" s="529"/>
      <c r="AM42" s="529"/>
      <c r="AN42" s="84" t="str">
        <f t="shared" si="21"/>
        <v/>
      </c>
      <c r="AO42" s="529"/>
      <c r="AP42" s="529"/>
      <c r="AQ42" s="84" t="str">
        <f t="shared" si="22"/>
        <v/>
      </c>
      <c r="AR42" s="400" t="str">
        <f t="shared" si="23"/>
        <v/>
      </c>
      <c r="AS42" s="400"/>
      <c r="AT42" s="529"/>
      <c r="AU42" s="529"/>
      <c r="AV42" s="529"/>
      <c r="AW42" s="529"/>
      <c r="AX42" s="84" t="str">
        <f t="shared" si="24"/>
        <v/>
      </c>
      <c r="AY42" s="529"/>
      <c r="AZ42" s="529"/>
      <c r="BA42" s="84" t="str">
        <f t="shared" si="25"/>
        <v/>
      </c>
      <c r="BB42" s="529"/>
      <c r="BC42" s="529"/>
      <c r="BD42" s="84" t="str">
        <f t="shared" si="26"/>
        <v/>
      </c>
      <c r="BE42" s="400" t="str">
        <f t="shared" si="27"/>
        <v/>
      </c>
      <c r="BF42" s="455"/>
      <c r="BG42" s="390" t="str">
        <f t="shared" si="28"/>
        <v/>
      </c>
      <c r="BH42" s="665" t="str">
        <f t="shared" si="29"/>
        <v/>
      </c>
      <c r="BI42" s="2"/>
      <c r="BJ42" s="531"/>
      <c r="BK42" s="582"/>
      <c r="BL42" s="582"/>
      <c r="BM42" s="582"/>
      <c r="BN42" s="531"/>
    </row>
    <row r="43" spans="1:66" ht="15.75" customHeight="1" thickBot="1" x14ac:dyDescent="0.25">
      <c r="A43" s="198"/>
      <c r="B43" s="586" t="str">
        <f>IF(ENTRADA!AE35="","",ENTRADA!AE35)</f>
        <v/>
      </c>
      <c r="C43" s="1073" t="str">
        <f>IF(ENTRADA!AF35="","",ENTRADA!AF35)</f>
        <v/>
      </c>
      <c r="D43" s="1073"/>
      <c r="E43" s="1073"/>
      <c r="F43" s="1073"/>
      <c r="G43" s="1073"/>
      <c r="H43" s="1073"/>
      <c r="I43" s="587"/>
      <c r="J43" s="587"/>
      <c r="K43" s="587"/>
      <c r="L43" s="286"/>
      <c r="M43" s="587"/>
      <c r="N43" s="587"/>
      <c r="O43" s="105" t="str">
        <f t="shared" ref="O43" si="30">IF(SUM(M43:N43)=0,"",SUM(M43:N43))</f>
        <v/>
      </c>
      <c r="P43" s="587"/>
      <c r="Q43" s="587"/>
      <c r="R43" s="105" t="str">
        <f t="shared" ref="R43" si="31">IF(SUM(P43:Q43)=0,"",SUM(P43:Q43))</f>
        <v/>
      </c>
      <c r="S43" s="587"/>
      <c r="T43" s="587"/>
      <c r="U43" s="105" t="str">
        <f t="shared" si="15"/>
        <v/>
      </c>
      <c r="V43" s="587"/>
      <c r="W43" s="587"/>
      <c r="X43" s="105" t="str">
        <f t="shared" si="16"/>
        <v/>
      </c>
      <c r="Y43" s="587"/>
      <c r="Z43" s="587"/>
      <c r="AA43" s="105" t="str">
        <f t="shared" si="17"/>
        <v/>
      </c>
      <c r="AB43" s="587"/>
      <c r="AC43" s="587"/>
      <c r="AD43" s="105" t="str">
        <f t="shared" si="18"/>
        <v/>
      </c>
      <c r="AE43" s="393" t="str">
        <f t="shared" si="19"/>
        <v/>
      </c>
      <c r="AF43" s="647"/>
      <c r="AG43" s="587"/>
      <c r="AH43" s="587"/>
      <c r="AI43" s="587"/>
      <c r="AJ43" s="587"/>
      <c r="AK43" s="105" t="str">
        <f t="shared" si="20"/>
        <v/>
      </c>
      <c r="AL43" s="587"/>
      <c r="AM43" s="587"/>
      <c r="AN43" s="105" t="str">
        <f t="shared" si="21"/>
        <v/>
      </c>
      <c r="AO43" s="587"/>
      <c r="AP43" s="587"/>
      <c r="AQ43" s="105" t="str">
        <f t="shared" si="22"/>
        <v/>
      </c>
      <c r="AR43" s="403" t="str">
        <f t="shared" si="23"/>
        <v/>
      </c>
      <c r="AS43" s="403"/>
      <c r="AT43" s="587"/>
      <c r="AU43" s="587"/>
      <c r="AV43" s="587"/>
      <c r="AW43" s="587"/>
      <c r="AX43" s="105" t="str">
        <f t="shared" si="24"/>
        <v/>
      </c>
      <c r="AY43" s="587"/>
      <c r="AZ43" s="587"/>
      <c r="BA43" s="105" t="str">
        <f t="shared" si="25"/>
        <v/>
      </c>
      <c r="BB43" s="587"/>
      <c r="BC43" s="587"/>
      <c r="BD43" s="105" t="str">
        <f t="shared" si="26"/>
        <v/>
      </c>
      <c r="BE43" s="403" t="str">
        <f t="shared" si="27"/>
        <v/>
      </c>
      <c r="BF43" s="662"/>
      <c r="BG43" s="393" t="str">
        <f t="shared" si="28"/>
        <v/>
      </c>
      <c r="BH43" s="668" t="str">
        <f t="shared" si="29"/>
        <v/>
      </c>
      <c r="BI43" s="2"/>
      <c r="BJ43" s="531"/>
      <c r="BK43" s="582"/>
      <c r="BL43" s="582"/>
      <c r="BM43" s="582"/>
      <c r="BN43" s="531"/>
    </row>
    <row r="44" spans="1:66" ht="19.5" customHeight="1" x14ac:dyDescent="0.2">
      <c r="A44" s="648"/>
      <c r="B44" s="648"/>
      <c r="C44" s="648"/>
      <c r="D44" s="648"/>
      <c r="E44" s="648"/>
      <c r="F44" s="648"/>
      <c r="G44" s="648"/>
      <c r="H44" s="648"/>
      <c r="I44" s="648"/>
      <c r="J44" s="648"/>
      <c r="K44" s="648"/>
      <c r="L44" s="648"/>
      <c r="M44" s="648"/>
      <c r="N44" s="648"/>
      <c r="O44" s="648"/>
      <c r="P44" s="648"/>
      <c r="Q44" s="1074" t="s">
        <v>61</v>
      </c>
      <c r="R44" s="1074"/>
      <c r="S44" s="1074"/>
      <c r="T44" s="1074"/>
      <c r="U44" s="1074"/>
      <c r="V44" s="1074"/>
      <c r="W44" s="1074"/>
      <c r="X44" s="1075"/>
      <c r="Y44" s="825"/>
      <c r="Z44" s="825"/>
      <c r="AA44" s="825"/>
      <c r="AB44" s="825"/>
      <c r="AC44" s="825"/>
      <c r="AD44" s="825"/>
      <c r="AE44" s="507" t="str">
        <f>IF(COUNTBLANK(AE11:AE43)=AF44,"",COUNTIF(AE11:AE43,"&gt;=0"))</f>
        <v/>
      </c>
      <c r="AF44" s="2">
        <f>COUNTIF(AE11:AE43,"&lt;&gt;=0")</f>
        <v>33</v>
      </c>
      <c r="AG44" s="224"/>
      <c r="AH44" s="224"/>
      <c r="AI44" s="224"/>
      <c r="AJ44" s="224"/>
      <c r="AK44" s="224"/>
      <c r="AL44" s="224"/>
      <c r="AM44" s="224"/>
      <c r="AN44" s="224"/>
      <c r="AO44" s="224"/>
      <c r="AP44" s="224"/>
      <c r="AQ44" s="224"/>
      <c r="AR44" s="7"/>
      <c r="AS44" s="7"/>
      <c r="AT44" s="224"/>
      <c r="AU44" s="224"/>
      <c r="AV44" s="224"/>
      <c r="AW44" s="224"/>
      <c r="AX44" s="1074" t="s">
        <v>61</v>
      </c>
      <c r="AY44" s="1074"/>
      <c r="AZ44" s="1074"/>
      <c r="BA44" s="1074"/>
      <c r="BB44" s="1074"/>
      <c r="BC44" s="1074"/>
      <c r="BD44" s="1074"/>
      <c r="BE44" s="1075"/>
      <c r="BF44" s="651"/>
      <c r="BG44" s="507" t="str">
        <f>IF(COUNTBLANK(BG11:BG43)=BI44,"",COUNTIF(BG11:BG43,"&gt;=0"))</f>
        <v/>
      </c>
      <c r="BH44" s="507" t="str">
        <f>IF(COUNTBLANK(BH11:BH43)=BI44,"",COUNTIF(BH11:BH43,"&gt;=0"))</f>
        <v/>
      </c>
      <c r="BI44" s="2">
        <f>COUNTIF(BG11:BG43,"&lt;&gt;=0")</f>
        <v>33</v>
      </c>
      <c r="BJ44" s="531"/>
      <c r="BK44" s="57"/>
      <c r="BL44" s="57"/>
      <c r="BM44" s="57"/>
      <c r="BN44" s="531"/>
    </row>
    <row r="45" spans="1:66" ht="19.5" customHeight="1" x14ac:dyDescent="0.2">
      <c r="A45" s="648"/>
      <c r="B45" s="648"/>
      <c r="C45" s="648"/>
      <c r="D45" s="648"/>
      <c r="E45" s="648"/>
      <c r="F45" s="648"/>
      <c r="G45" s="648"/>
      <c r="H45" s="648"/>
      <c r="I45" s="648"/>
      <c r="J45" s="648"/>
      <c r="K45" s="648"/>
      <c r="L45" s="648"/>
      <c r="M45" s="648"/>
      <c r="N45" s="648"/>
      <c r="O45" s="648"/>
      <c r="P45" s="648"/>
      <c r="Q45" s="1056" t="s">
        <v>60</v>
      </c>
      <c r="R45" s="1056"/>
      <c r="S45" s="1056"/>
      <c r="T45" s="1056"/>
      <c r="U45" s="1056"/>
      <c r="V45" s="1056"/>
      <c r="W45" s="1056"/>
      <c r="X45" s="1057"/>
      <c r="Y45" s="824"/>
      <c r="Z45" s="824"/>
      <c r="AA45" s="824"/>
      <c r="AB45" s="824"/>
      <c r="AC45" s="824"/>
      <c r="AD45" s="824"/>
      <c r="AE45" s="655" t="str">
        <f>IF(COUNTBLANK(AE11:AE43)=AF44,"",AVERAGE(AE11:AE43))</f>
        <v/>
      </c>
      <c r="AF45" s="557"/>
      <c r="AG45" s="224"/>
      <c r="AH45" s="224"/>
      <c r="AI45" s="224"/>
      <c r="AJ45" s="224"/>
      <c r="AK45" s="224"/>
      <c r="AL45" s="224"/>
      <c r="AM45" s="224"/>
      <c r="AN45" s="224"/>
      <c r="AO45" s="224"/>
      <c r="AP45" s="224"/>
      <c r="AQ45" s="224"/>
      <c r="AR45" s="7"/>
      <c r="AS45" s="7"/>
      <c r="AT45" s="224"/>
      <c r="AU45" s="224"/>
      <c r="AV45" s="224"/>
      <c r="AW45" s="224"/>
      <c r="AX45" s="1056" t="s">
        <v>60</v>
      </c>
      <c r="AY45" s="1056"/>
      <c r="AZ45" s="1056"/>
      <c r="BA45" s="1056"/>
      <c r="BB45" s="1056"/>
      <c r="BC45" s="1056"/>
      <c r="BD45" s="1056"/>
      <c r="BE45" s="1057"/>
      <c r="BF45" s="650"/>
      <c r="BG45" s="655" t="str">
        <f>IF(COUNTBLANK(BG11:BG43)=BI44,"",AVERAGE(BG11:BG43))</f>
        <v/>
      </c>
      <c r="BH45" s="655" t="str">
        <f>IF(COUNTBLANK(BH11:BH43)=BI44,"",AVERAGE(BH11:BH43))</f>
        <v/>
      </c>
      <c r="BI45" s="557"/>
      <c r="BJ45" s="531"/>
      <c r="BK45" s="57"/>
      <c r="BL45" s="57"/>
      <c r="BM45" s="57"/>
      <c r="BN45" s="531"/>
    </row>
    <row r="46" spans="1:66" ht="19.5" customHeight="1" x14ac:dyDescent="0.2">
      <c r="A46" s="648"/>
      <c r="B46" s="648"/>
      <c r="C46" s="648"/>
      <c r="D46" s="648"/>
      <c r="E46" s="648"/>
      <c r="F46" s="648"/>
      <c r="G46" s="648"/>
      <c r="H46" s="648"/>
      <c r="I46" s="648"/>
      <c r="J46" s="648"/>
      <c r="K46" s="648"/>
      <c r="L46" s="648"/>
      <c r="M46" s="648"/>
      <c r="N46" s="648"/>
      <c r="O46" s="648"/>
      <c r="P46" s="648"/>
      <c r="Q46" s="1056" t="s">
        <v>59</v>
      </c>
      <c r="R46" s="1056"/>
      <c r="S46" s="1056"/>
      <c r="T46" s="1056"/>
      <c r="U46" s="1056"/>
      <c r="V46" s="1056"/>
      <c r="W46" s="1056"/>
      <c r="X46" s="1057"/>
      <c r="Y46" s="824"/>
      <c r="Z46" s="824"/>
      <c r="AA46" s="824"/>
      <c r="AB46" s="824"/>
      <c r="AC46" s="824"/>
      <c r="AD46" s="824"/>
      <c r="AE46" s="508" t="str">
        <f>IF(COUNTBLANK(AE11:AE43)=AF44,"",COUNTIF(AE11:AE43,"&lt;100"))</f>
        <v/>
      </c>
      <c r="AF46" s="561"/>
      <c r="AG46" s="224"/>
      <c r="AH46" s="224"/>
      <c r="AI46" s="224"/>
      <c r="AJ46" s="224"/>
      <c r="AK46" s="224"/>
      <c r="AL46" s="224"/>
      <c r="AM46" s="224"/>
      <c r="AN46" s="224"/>
      <c r="AO46" s="224"/>
      <c r="AP46" s="224"/>
      <c r="AQ46" s="224"/>
      <c r="AR46" s="7"/>
      <c r="AS46" s="7"/>
      <c r="AT46" s="224"/>
      <c r="AU46" s="224"/>
      <c r="AV46" s="224"/>
      <c r="AW46" s="224"/>
      <c r="AX46" s="1056" t="s">
        <v>59</v>
      </c>
      <c r="AY46" s="1056"/>
      <c r="AZ46" s="1056"/>
      <c r="BA46" s="1056"/>
      <c r="BB46" s="1056"/>
      <c r="BC46" s="1056"/>
      <c r="BD46" s="1056"/>
      <c r="BE46" s="1057"/>
      <c r="BF46" s="650"/>
      <c r="BG46" s="508" t="str">
        <f>IF(COUNTBLANK(BG11:BG43)=BI44,"",COUNTIF(BG11:BG43,"&lt;100"))</f>
        <v/>
      </c>
      <c r="BH46" s="508" t="str">
        <f>IF(COUNTBLANK(BH11:BH43)=BI44,"",COUNTIF(BH11:BH43,"&lt;100"))</f>
        <v/>
      </c>
      <c r="BI46" s="561"/>
      <c r="BJ46" s="531"/>
      <c r="BK46" s="57"/>
      <c r="BL46" s="57"/>
      <c r="BM46" s="57"/>
      <c r="BN46" s="531"/>
    </row>
    <row r="47" spans="1:66" ht="19.5" customHeight="1" x14ac:dyDescent="0.2">
      <c r="A47" s="648"/>
      <c r="B47" s="648"/>
      <c r="C47" s="648"/>
      <c r="D47" s="648"/>
      <c r="E47" s="648"/>
      <c r="F47" s="648"/>
      <c r="G47" s="648"/>
      <c r="H47" s="648"/>
      <c r="I47" s="648"/>
      <c r="J47" s="648"/>
      <c r="K47" s="648"/>
      <c r="L47" s="648"/>
      <c r="M47" s="648"/>
      <c r="N47" s="648"/>
      <c r="O47" s="648"/>
      <c r="P47" s="648"/>
      <c r="Q47" s="1056" t="s">
        <v>58</v>
      </c>
      <c r="R47" s="1056"/>
      <c r="S47" s="1056"/>
      <c r="T47" s="1056"/>
      <c r="U47" s="1056"/>
      <c r="V47" s="1056"/>
      <c r="W47" s="1056"/>
      <c r="X47" s="1057"/>
      <c r="Y47" s="824"/>
      <c r="Z47" s="824"/>
      <c r="AA47" s="824"/>
      <c r="AB47" s="824"/>
      <c r="AC47" s="824"/>
      <c r="AD47" s="824"/>
      <c r="AE47" s="508" t="str">
        <f>IF(COUNTBLANK(AE11:AE43)=AF44,"",COUNTIF(AE11:AE43,"&gt;=100"))</f>
        <v/>
      </c>
      <c r="AF47" s="557"/>
      <c r="AG47" s="224"/>
      <c r="AH47" s="224"/>
      <c r="AI47" s="224"/>
      <c r="AJ47" s="224"/>
      <c r="AK47" s="224"/>
      <c r="AL47" s="224"/>
      <c r="AM47" s="224"/>
      <c r="AN47" s="224"/>
      <c r="AO47" s="224"/>
      <c r="AP47" s="224"/>
      <c r="AQ47" s="224"/>
      <c r="AR47" s="7"/>
      <c r="AS47" s="7"/>
      <c r="AT47" s="224"/>
      <c r="AU47" s="224"/>
      <c r="AV47" s="224"/>
      <c r="AW47" s="224"/>
      <c r="AX47" s="1056" t="s">
        <v>58</v>
      </c>
      <c r="AY47" s="1056"/>
      <c r="AZ47" s="1056"/>
      <c r="BA47" s="1056"/>
      <c r="BB47" s="1056"/>
      <c r="BC47" s="1056"/>
      <c r="BD47" s="1056"/>
      <c r="BE47" s="1057"/>
      <c r="BF47" s="650"/>
      <c r="BG47" s="508" t="str">
        <f>IF(COUNTBLANK(BG11:BG43)=BI44,"",COUNTIF(BG11:BG43,"&gt;=100"))</f>
        <v/>
      </c>
      <c r="BH47" s="508" t="str">
        <f>IF(COUNTBLANK(BH11:BH43)=BI44,"",COUNTIF(BH11:BH43,"&gt;=100"))</f>
        <v/>
      </c>
      <c r="BI47" s="557"/>
      <c r="BJ47" s="531"/>
      <c r="BN47" s="531"/>
    </row>
    <row r="48" spans="1:66" ht="19.5" customHeight="1" x14ac:dyDescent="0.2">
      <c r="A48" s="648"/>
      <c r="B48" s="648"/>
      <c r="C48" s="648"/>
      <c r="D48" s="648"/>
      <c r="E48" s="648"/>
      <c r="F48" s="648"/>
      <c r="G48" s="648"/>
      <c r="H48" s="648"/>
      <c r="I48" s="648"/>
      <c r="J48" s="648"/>
      <c r="K48" s="648"/>
      <c r="L48" s="648"/>
      <c r="M48" s="648"/>
      <c r="N48" s="648"/>
      <c r="O48" s="648"/>
      <c r="P48" s="648"/>
      <c r="Q48" s="1056" t="s">
        <v>57</v>
      </c>
      <c r="R48" s="1056"/>
      <c r="S48" s="1056"/>
      <c r="T48" s="1056"/>
      <c r="U48" s="1056"/>
      <c r="V48" s="1056"/>
      <c r="W48" s="1056"/>
      <c r="X48" s="1057"/>
      <c r="Y48" s="824"/>
      <c r="Z48" s="824"/>
      <c r="AA48" s="824"/>
      <c r="AB48" s="824"/>
      <c r="AC48" s="824"/>
      <c r="AD48" s="824"/>
      <c r="AE48" s="509" t="str">
        <f>IF(COUNTBLANK(AE44:AE47)=4,"",AE47/AE44)</f>
        <v/>
      </c>
      <c r="AG48" s="224"/>
      <c r="AH48" s="224"/>
      <c r="AI48" s="224"/>
      <c r="AJ48" s="224"/>
      <c r="AK48" s="224"/>
      <c r="AL48" s="224"/>
      <c r="AM48" s="224"/>
      <c r="AN48" s="224"/>
      <c r="AO48" s="224"/>
      <c r="AP48" s="224"/>
      <c r="AQ48" s="224"/>
      <c r="AR48" s="7"/>
      <c r="AS48" s="7"/>
      <c r="AT48" s="224"/>
      <c r="AU48" s="224"/>
      <c r="AV48" s="224"/>
      <c r="AW48" s="224"/>
      <c r="AX48" s="1056" t="s">
        <v>57</v>
      </c>
      <c r="AY48" s="1056"/>
      <c r="AZ48" s="1056"/>
      <c r="BA48" s="1056"/>
      <c r="BB48" s="1056"/>
      <c r="BC48" s="1056"/>
      <c r="BD48" s="1056"/>
      <c r="BE48" s="1057"/>
      <c r="BF48" s="650"/>
      <c r="BG48" s="509" t="str">
        <f>IF(COUNTBLANK(BG44:BG47)=4,"",BG47/BG44)</f>
        <v/>
      </c>
      <c r="BH48" s="509" t="str">
        <f>IF(COUNTBLANK(BH44:BH47)=4,"",BH47/BH44)</f>
        <v/>
      </c>
      <c r="BJ48" s="531"/>
      <c r="BN48" s="531"/>
    </row>
    <row r="49" spans="63:65" ht="12.75" x14ac:dyDescent="0.2"/>
    <row r="50" spans="63:65" ht="12.75" x14ac:dyDescent="0.2"/>
    <row r="51" spans="63:65" ht="12.75" x14ac:dyDescent="0.2"/>
    <row r="52" spans="63:65" ht="12.75" x14ac:dyDescent="0.2"/>
    <row r="53" spans="63:65" ht="12.75" x14ac:dyDescent="0.2"/>
    <row r="54" spans="63:65" ht="12.75" x14ac:dyDescent="0.2"/>
    <row r="55" spans="63:65" ht="12.75" x14ac:dyDescent="0.2"/>
    <row r="56" spans="63:65" ht="12.75" x14ac:dyDescent="0.2"/>
    <row r="57" spans="63:65" ht="12.75" x14ac:dyDescent="0.2"/>
    <row r="58" spans="63:65" ht="12.75" x14ac:dyDescent="0.2">
      <c r="BK58" s="57"/>
      <c r="BL58" s="57"/>
      <c r="BM58" s="57"/>
    </row>
    <row r="59" spans="63:65" ht="12.75" x14ac:dyDescent="0.2"/>
    <row r="60" spans="63:65" ht="12.75" hidden="1" x14ac:dyDescent="0.2"/>
    <row r="61" spans="63:65" ht="12.75" hidden="1" x14ac:dyDescent="0.2"/>
    <row r="62" spans="63:65" ht="12.75" hidden="1" x14ac:dyDescent="0.2"/>
    <row r="63" spans="63:65" ht="12.75" hidden="1" x14ac:dyDescent="0.2"/>
    <row r="64" spans="63:65" ht="12.75" hidden="1" x14ac:dyDescent="0.2"/>
    <row r="65" ht="12.75" hidden="1" x14ac:dyDescent="0.2"/>
    <row r="66" ht="12.75" hidden="1" x14ac:dyDescent="0.2"/>
    <row r="67" ht="12.75" hidden="1" x14ac:dyDescent="0.2"/>
    <row r="68" ht="12.75" hidden="1" x14ac:dyDescent="0.2"/>
    <row r="69" ht="12.75" hidden="1" x14ac:dyDescent="0.2"/>
    <row r="70" ht="12.75" hidden="1" x14ac:dyDescent="0.2"/>
    <row r="71" ht="12.75" hidden="1" x14ac:dyDescent="0.2"/>
    <row r="72" ht="12.75" hidden="1" x14ac:dyDescent="0.2"/>
    <row r="73" ht="12.75" hidden="1" x14ac:dyDescent="0.2"/>
    <row r="74" ht="12.75" hidden="1" x14ac:dyDescent="0.2"/>
    <row r="75" ht="12.75" hidden="1" x14ac:dyDescent="0.2"/>
    <row r="76" ht="12.75" hidden="1" x14ac:dyDescent="0.2"/>
    <row r="77" ht="12.75" hidden="1" x14ac:dyDescent="0.2"/>
    <row r="78" ht="12.75" hidden="1" x14ac:dyDescent="0.2"/>
    <row r="79" ht="12.75" hidden="1" x14ac:dyDescent="0.2"/>
    <row r="80" ht="12.75" hidden="1" x14ac:dyDescent="0.2"/>
    <row r="81" ht="12.75" hidden="1" x14ac:dyDescent="0.2"/>
    <row r="82" ht="12.75" hidden="1" x14ac:dyDescent="0.2"/>
    <row r="83" ht="12.75" hidden="1" x14ac:dyDescent="0.2"/>
    <row r="84" ht="12.75" hidden="1" x14ac:dyDescent="0.2"/>
    <row r="85" ht="12.75" hidden="1" x14ac:dyDescent="0.2"/>
    <row r="86" ht="12.75" hidden="1" x14ac:dyDescent="0.2"/>
    <row r="87" ht="12.75" hidden="1" x14ac:dyDescent="0.2"/>
    <row r="88" ht="12.75" hidden="1" x14ac:dyDescent="0.2"/>
    <row r="89" ht="12.75" hidden="1" x14ac:dyDescent="0.2"/>
    <row r="90" ht="12.75" hidden="1" x14ac:dyDescent="0.2"/>
    <row r="91" ht="12.75" hidden="1" x14ac:dyDescent="0.2"/>
    <row r="92" ht="12.75" hidden="1" x14ac:dyDescent="0.2"/>
    <row r="93" ht="12.75" hidden="1" x14ac:dyDescent="0.2"/>
    <row r="94" ht="12.75" hidden="1" x14ac:dyDescent="0.2"/>
    <row r="95" ht="12.75" hidden="1" x14ac:dyDescent="0.2"/>
    <row r="96" ht="12.75" hidden="1" x14ac:dyDescent="0.2"/>
    <row r="97" ht="12.75" hidden="1" x14ac:dyDescent="0.2"/>
    <row r="98" ht="12.75" hidden="1" x14ac:dyDescent="0.2"/>
    <row r="99" ht="12.75" hidden="1" x14ac:dyDescent="0.2"/>
    <row r="100" ht="12.75" hidden="1" x14ac:dyDescent="0.2"/>
    <row r="101" ht="12.75" hidden="1" x14ac:dyDescent="0.2"/>
    <row r="102" ht="12.75" hidden="1" x14ac:dyDescent="0.2"/>
    <row r="103" ht="12.75" hidden="1" x14ac:dyDescent="0.2"/>
    <row r="104" ht="12.75" hidden="1" x14ac:dyDescent="0.2"/>
    <row r="105" ht="12.75" hidden="1" x14ac:dyDescent="0.2"/>
    <row r="106" ht="12.75" hidden="1" x14ac:dyDescent="0.2"/>
    <row r="107" ht="12.75" hidden="1" x14ac:dyDescent="0.2"/>
    <row r="108" ht="12.75" hidden="1" x14ac:dyDescent="0.2"/>
    <row r="109" ht="12.75" hidden="1" x14ac:dyDescent="0.2"/>
    <row r="110" ht="12.75" hidden="1" x14ac:dyDescent="0.2"/>
    <row r="111" ht="12.75" hidden="1" x14ac:dyDescent="0.2"/>
    <row r="112" ht="12.75" hidden="1" x14ac:dyDescent="0.2"/>
    <row r="113" ht="12.75" hidden="1" x14ac:dyDescent="0.2"/>
    <row r="114" ht="12.75" hidden="1" x14ac:dyDescent="0.2"/>
    <row r="115" ht="12.75" hidden="1" x14ac:dyDescent="0.2"/>
    <row r="116" ht="12.75" hidden="1" x14ac:dyDescent="0.2"/>
    <row r="117" ht="12.75" hidden="1" x14ac:dyDescent="0.2"/>
    <row r="118" ht="12.75" hidden="1" x14ac:dyDescent="0.2"/>
    <row r="119" ht="12.75" hidden="1" x14ac:dyDescent="0.2"/>
    <row r="120" ht="12.75" hidden="1" x14ac:dyDescent="0.2"/>
    <row r="121" ht="12.75" hidden="1" x14ac:dyDescent="0.2"/>
    <row r="122" ht="12.75" hidden="1" x14ac:dyDescent="0.2"/>
    <row r="123" ht="12.75" hidden="1" x14ac:dyDescent="0.2"/>
    <row r="124" ht="12.75" hidden="1" x14ac:dyDescent="0.2"/>
    <row r="125" ht="12.75" hidden="1" x14ac:dyDescent="0.2"/>
    <row r="126" ht="12.75" hidden="1" x14ac:dyDescent="0.2"/>
    <row r="127" ht="12.75" hidden="1" x14ac:dyDescent="0.2"/>
    <row r="128" ht="12.75" hidden="1" x14ac:dyDescent="0.2"/>
    <row r="129" ht="12.75" hidden="1" x14ac:dyDescent="0.2"/>
    <row r="130" ht="12.75" hidden="1" x14ac:dyDescent="0.2"/>
    <row r="131" ht="12.75" hidden="1" x14ac:dyDescent="0.2"/>
    <row r="132" ht="12.75" hidden="1" x14ac:dyDescent="0.2"/>
    <row r="133" ht="12.75" hidden="1" x14ac:dyDescent="0.2"/>
    <row r="134" ht="12.75" hidden="1" x14ac:dyDescent="0.2"/>
    <row r="135" ht="12.75" hidden="1" x14ac:dyDescent="0.2"/>
    <row r="136" ht="12.75" hidden="1" x14ac:dyDescent="0.2"/>
    <row r="137" ht="12.75" hidden="1" x14ac:dyDescent="0.2"/>
    <row r="138" ht="12.75" hidden="1" x14ac:dyDescent="0.2"/>
    <row r="139" ht="12.75" hidden="1" x14ac:dyDescent="0.2"/>
    <row r="140" ht="12.75" hidden="1" x14ac:dyDescent="0.2"/>
    <row r="141" ht="12.75" hidden="1" x14ac:dyDescent="0.2"/>
    <row r="142" ht="12.75" hidden="1" x14ac:dyDescent="0.2"/>
    <row r="143" ht="12.75" hidden="1" x14ac:dyDescent="0.2"/>
    <row r="144" ht="12.75" hidden="1" x14ac:dyDescent="0.2"/>
    <row r="145" ht="12.75" hidden="1" x14ac:dyDescent="0.2"/>
    <row r="146" ht="12.75" hidden="1" x14ac:dyDescent="0.2"/>
    <row r="147" ht="12.75" hidden="1" x14ac:dyDescent="0.2"/>
    <row r="148" ht="12.75" hidden="1" x14ac:dyDescent="0.2"/>
    <row r="149" ht="12.75" hidden="1" x14ac:dyDescent="0.2"/>
    <row r="150" ht="12.75" hidden="1" x14ac:dyDescent="0.2"/>
    <row r="151" ht="12.75" hidden="1" x14ac:dyDescent="0.2"/>
    <row r="152" ht="12.75" hidden="1" x14ac:dyDescent="0.2"/>
    <row r="153" ht="12.75" hidden="1" x14ac:dyDescent="0.2"/>
    <row r="154" ht="12.75" hidden="1" x14ac:dyDescent="0.2"/>
    <row r="155" ht="12.75" hidden="1" x14ac:dyDescent="0.2"/>
    <row r="156" ht="12.75" hidden="1" x14ac:dyDescent="0.2"/>
    <row r="157" ht="12.75" hidden="1" x14ac:dyDescent="0.2"/>
    <row r="158" ht="12.75" hidden="1" x14ac:dyDescent="0.2"/>
    <row r="159" ht="12.75" hidden="1" x14ac:dyDescent="0.2"/>
    <row r="160" ht="12.75" hidden="1" x14ac:dyDescent="0.2"/>
    <row r="161" ht="12.75" hidden="1" x14ac:dyDescent="0.2"/>
    <row r="162" ht="12.75" hidden="1" x14ac:dyDescent="0.2"/>
    <row r="163" ht="12.75" hidden="1" x14ac:dyDescent="0.2"/>
    <row r="164" ht="12.75" hidden="1" x14ac:dyDescent="0.2"/>
    <row r="165" ht="12.75" hidden="1" x14ac:dyDescent="0.2"/>
    <row r="166" ht="12.75" hidden="1" x14ac:dyDescent="0.2"/>
    <row r="167" ht="12.75" hidden="1" x14ac:dyDescent="0.2"/>
    <row r="168" ht="12.75" hidden="1" x14ac:dyDescent="0.2"/>
    <row r="169" ht="12.75" hidden="1" x14ac:dyDescent="0.2"/>
    <row r="170" ht="12.75" hidden="1" x14ac:dyDescent="0.2"/>
    <row r="171" ht="12.75" hidden="1" x14ac:dyDescent="0.2"/>
    <row r="172" ht="12.75" hidden="1" x14ac:dyDescent="0.2"/>
    <row r="173" ht="12.75" hidden="1" x14ac:dyDescent="0.2"/>
    <row r="174" ht="12.75" hidden="1" x14ac:dyDescent="0.2"/>
    <row r="175" ht="12.75" hidden="1" x14ac:dyDescent="0.2"/>
    <row r="176" ht="12.75" hidden="1" x14ac:dyDescent="0.2"/>
    <row r="177" ht="12.75" hidden="1" x14ac:dyDescent="0.2"/>
    <row r="178" ht="12.75" hidden="1" x14ac:dyDescent="0.2"/>
    <row r="179" ht="12.75" hidden="1" x14ac:dyDescent="0.2"/>
    <row r="180" ht="12.75" hidden="1" x14ac:dyDescent="0.2"/>
    <row r="181" ht="12.75" hidden="1" x14ac:dyDescent="0.2"/>
    <row r="182" ht="12.75" hidden="1" x14ac:dyDescent="0.2"/>
    <row r="183" ht="12.75" hidden="1" x14ac:dyDescent="0.2"/>
    <row r="184" ht="12.75" hidden="1" x14ac:dyDescent="0.2"/>
    <row r="185" ht="12.75" hidden="1" x14ac:dyDescent="0.2"/>
    <row r="186" ht="12.75" hidden="1" x14ac:dyDescent="0.2"/>
    <row r="187" ht="12.75" hidden="1" x14ac:dyDescent="0.2"/>
    <row r="188" ht="12.75" hidden="1" x14ac:dyDescent="0.2"/>
    <row r="189" ht="12.75" hidden="1" x14ac:dyDescent="0.2"/>
    <row r="190" ht="12.75" hidden="1" x14ac:dyDescent="0.2"/>
    <row r="191" ht="12.75" hidden="1" x14ac:dyDescent="0.2"/>
    <row r="192" ht="12.75" hidden="1" x14ac:dyDescent="0.2"/>
    <row r="193" ht="12.75" hidden="1" x14ac:dyDescent="0.2"/>
    <row r="194" ht="12.75" hidden="1" x14ac:dyDescent="0.2"/>
    <row r="195" ht="12.75" hidden="1" x14ac:dyDescent="0.2"/>
    <row r="196" ht="12.75" hidden="1" x14ac:dyDescent="0.2"/>
    <row r="197" ht="12.75" hidden="1" x14ac:dyDescent="0.2"/>
    <row r="198" ht="12.75" hidden="1" x14ac:dyDescent="0.2"/>
    <row r="199" ht="12.75" hidden="1" x14ac:dyDescent="0.2"/>
    <row r="200" ht="12.75" hidden="1" x14ac:dyDescent="0.2"/>
    <row r="201" ht="12.75" hidden="1" x14ac:dyDescent="0.2"/>
    <row r="202" ht="12.75" hidden="1" x14ac:dyDescent="0.2"/>
    <row r="203" ht="12.75" hidden="1" x14ac:dyDescent="0.2"/>
    <row r="204" ht="12.75" hidden="1" x14ac:dyDescent="0.2"/>
    <row r="205" ht="12.75" hidden="1" x14ac:dyDescent="0.2"/>
    <row r="206" ht="12.75" hidden="1" x14ac:dyDescent="0.2"/>
    <row r="207" ht="12.75" hidden="1" x14ac:dyDescent="0.2"/>
    <row r="208" ht="12.75" hidden="1" x14ac:dyDescent="0.2"/>
    <row r="209" ht="12.75" hidden="1" x14ac:dyDescent="0.2"/>
    <row r="210" ht="12.75" hidden="1" x14ac:dyDescent="0.2"/>
    <row r="211" ht="12.75" hidden="1" x14ac:dyDescent="0.2"/>
    <row r="212" ht="12.75" hidden="1" x14ac:dyDescent="0.2"/>
    <row r="213" ht="12.75" hidden="1" x14ac:dyDescent="0.2"/>
    <row r="214" ht="12.75" hidden="1" x14ac:dyDescent="0.2"/>
    <row r="215" ht="12.75" hidden="1" x14ac:dyDescent="0.2"/>
    <row r="216" ht="12.75" hidden="1" x14ac:dyDescent="0.2"/>
    <row r="217" ht="12.75" hidden="1" x14ac:dyDescent="0.2"/>
    <row r="218" ht="12.75" hidden="1" x14ac:dyDescent="0.2"/>
    <row r="219" ht="12.75" hidden="1" x14ac:dyDescent="0.2"/>
    <row r="220" ht="12.75" hidden="1" x14ac:dyDescent="0.2"/>
    <row r="221" ht="12.75" hidden="1" x14ac:dyDescent="0.2"/>
    <row r="222" ht="12.75" hidden="1" x14ac:dyDescent="0.2"/>
    <row r="223" ht="12.75" hidden="1" x14ac:dyDescent="0.2"/>
    <row r="224" ht="12.75" hidden="1" x14ac:dyDescent="0.2"/>
    <row r="225" ht="12.75" hidden="1" x14ac:dyDescent="0.2"/>
    <row r="226" ht="12.75" hidden="1" x14ac:dyDescent="0.2"/>
    <row r="227" ht="12.75" hidden="1" x14ac:dyDescent="0.2"/>
    <row r="228" ht="12.75" hidden="1" x14ac:dyDescent="0.2"/>
    <row r="229" ht="12.75" hidden="1" x14ac:dyDescent="0.2"/>
    <row r="230" ht="12.75" hidden="1" x14ac:dyDescent="0.2"/>
    <row r="231" ht="12.75" hidden="1" x14ac:dyDescent="0.2"/>
    <row r="232" ht="12.75" hidden="1" x14ac:dyDescent="0.2"/>
    <row r="233" ht="12.75" hidden="1" x14ac:dyDescent="0.2"/>
    <row r="234" ht="12.75" hidden="1" x14ac:dyDescent="0.2"/>
    <row r="235" ht="0" hidden="1" customHeight="1" x14ac:dyDescent="0.2"/>
    <row r="236" ht="0" hidden="1" customHeight="1" x14ac:dyDescent="0.2"/>
    <row r="237" ht="0" hidden="1" customHeight="1" x14ac:dyDescent="0.2"/>
    <row r="238" ht="0" hidden="1" customHeight="1" x14ac:dyDescent="0.2"/>
    <row r="239" ht="0" hidden="1" customHeight="1" x14ac:dyDescent="0.2"/>
    <row r="240" ht="0" hidden="1" customHeight="1" x14ac:dyDescent="0.2"/>
  </sheetData>
  <sheetProtection algorithmName="SHA-512" hashValue="WpimJWUI86rH9z0pxKL2n4veiLECfeZ+po9kyP13JRKR54K/HIpXGpybNOR6U+Am3CdmFTXCBJ3FCwqs97sacA==" saltValue="BlAlqG59fUNVNPFwWmwI9w==" spinCount="100000" sheet="1" objects="1" scenarios="1" selectLockedCells="1"/>
  <mergeCells count="86">
    <mergeCell ref="C42:H42"/>
    <mergeCell ref="Q45:X45"/>
    <mergeCell ref="AX45:BE45"/>
    <mergeCell ref="Q46:X46"/>
    <mergeCell ref="AX46:BE46"/>
    <mergeCell ref="C20:H20"/>
    <mergeCell ref="C21:H21"/>
    <mergeCell ref="C22:H22"/>
    <mergeCell ref="C23:H23"/>
    <mergeCell ref="C24:H24"/>
    <mergeCell ref="C18:H18"/>
    <mergeCell ref="C19:H19"/>
    <mergeCell ref="C13:H13"/>
    <mergeCell ref="C10:H10"/>
    <mergeCell ref="C11:H11"/>
    <mergeCell ref="C15:H15"/>
    <mergeCell ref="C14:H14"/>
    <mergeCell ref="C12:H12"/>
    <mergeCell ref="C16:H16"/>
    <mergeCell ref="C17:H17"/>
    <mergeCell ref="B6:H9"/>
    <mergeCell ref="I8:I9"/>
    <mergeCell ref="J8:J9"/>
    <mergeCell ref="I7:L7"/>
    <mergeCell ref="BK11:BM14"/>
    <mergeCell ref="BG6:BG9"/>
    <mergeCell ref="BK6:BM10"/>
    <mergeCell ref="AG6:BE6"/>
    <mergeCell ref="K8:K9"/>
    <mergeCell ref="L8:L9"/>
    <mergeCell ref="M8:O8"/>
    <mergeCell ref="Y8:AA8"/>
    <mergeCell ref="AB7:AD7"/>
    <mergeCell ref="AB8:AD8"/>
    <mergeCell ref="M7:AA7"/>
    <mergeCell ref="I6:AD6"/>
    <mergeCell ref="BK15:BM15"/>
    <mergeCell ref="AG7:AH7"/>
    <mergeCell ref="AT7:AU7"/>
    <mergeCell ref="AG8:AG9"/>
    <mergeCell ref="AH8:AH9"/>
    <mergeCell ref="AI8:AK8"/>
    <mergeCell ref="AL8:AN8"/>
    <mergeCell ref="AO8:AQ8"/>
    <mergeCell ref="AR8:AR9"/>
    <mergeCell ref="AT8:AT9"/>
    <mergeCell ref="AU8:AU9"/>
    <mergeCell ref="AV8:AX8"/>
    <mergeCell ref="BK16:BM17"/>
    <mergeCell ref="BK18:BM18"/>
    <mergeCell ref="BK19:BM19"/>
    <mergeCell ref="BK20:BM21"/>
    <mergeCell ref="BK23:BM24"/>
    <mergeCell ref="BK31:BM32"/>
    <mergeCell ref="C43:H43"/>
    <mergeCell ref="Q44:X44"/>
    <mergeCell ref="AX44:BE44"/>
    <mergeCell ref="C27:H27"/>
    <mergeCell ref="C31:H31"/>
    <mergeCell ref="C38:H38"/>
    <mergeCell ref="C33:H33"/>
    <mergeCell ref="C34:H34"/>
    <mergeCell ref="C35:H35"/>
    <mergeCell ref="C36:H36"/>
    <mergeCell ref="C37:H37"/>
    <mergeCell ref="C32:H32"/>
    <mergeCell ref="C39:H39"/>
    <mergeCell ref="C40:H40"/>
    <mergeCell ref="C41:H41"/>
    <mergeCell ref="C25:H25"/>
    <mergeCell ref="C26:H26"/>
    <mergeCell ref="C28:H28"/>
    <mergeCell ref="C29:H29"/>
    <mergeCell ref="C30:H30"/>
    <mergeCell ref="Q47:X47"/>
    <mergeCell ref="AX47:BE47"/>
    <mergeCell ref="Q48:X48"/>
    <mergeCell ref="AX48:BE48"/>
    <mergeCell ref="BH6:BH9"/>
    <mergeCell ref="BE8:BE9"/>
    <mergeCell ref="V8:X8"/>
    <mergeCell ref="AE6:AE9"/>
    <mergeCell ref="AY8:BA8"/>
    <mergeCell ref="BB8:BD8"/>
    <mergeCell ref="P8:R8"/>
    <mergeCell ref="S8:U8"/>
  </mergeCells>
  <conditionalFormatting sqref="A11:A44">
    <cfRule type="cellIs" dxfId="95" priority="2" stopIfTrue="1" operator="greaterThan">
      <formula>50</formula>
    </cfRule>
    <cfRule type="cellIs" dxfId="94" priority="3" stopIfTrue="1" operator="lessThan">
      <formula>50</formula>
    </cfRule>
  </conditionalFormatting>
  <conditionalFormatting sqref="BK34:BM38">
    <cfRule type="cellIs" dxfId="93" priority="1" operator="equal">
      <formula>0</formula>
    </cfRule>
  </conditionalFormatting>
  <dataValidations disablePrompts="1" count="3">
    <dataValidation type="decimal" operator="lessThanOrEqual" allowBlank="1" showErrorMessage="1" errorTitle="ERRO!" error="A pergunta não vale tanto!" sqref="AT11:AT48 AG11:AG48 I11:I43">
      <formula1>I$10</formula1>
    </dataValidation>
    <dataValidation type="decimal" operator="lessThanOrEqual" allowBlank="1" showInputMessage="1" showErrorMessage="1" errorTitle="ERRO!" error="A pergunta não vale tanto!..." sqref="AU44:AW48 BE12:BE43 AR12:AR48 AH11:AQ48 AU11:BD43 J11:AD43">
      <formula1>J$10</formula1>
    </dataValidation>
    <dataValidation type="decimal" operator="lessThanOrEqual" allowBlank="1" showInputMessage="1" showErrorMessage="1" errorTitle="ERRO!" error="A pergunta não vale tanto!..." sqref="AS12:AS48 BF12:BF43">
      <formula1>AS$9</formula1>
    </dataValidation>
  </dataValidations>
  <printOptions horizontalCentered="1"/>
  <pageMargins left="0.23622047244094491" right="0.23622047244094491" top="0.94488188976377963" bottom="0.35433070866141736" header="0.11811023622047245" footer="0.31496062992125984"/>
  <pageSetup paperSize="9" scale="53" orientation="landscape" blackAndWhite="1" r:id="rId1"/>
  <headerFooter>
    <oddHeader>&amp;L&amp;G&amp;C&amp;"Arial,Normal"&amp;24
Área Disciplinar de Português&amp;R&amp;"Arial,Normal"&amp;24
&amp;D</oddHeader>
  </headerFooter>
  <ignoredErrors>
    <ignoredError sqref="O10:O11 AK11 AX11 O12:O43 AK12:AK42" formulaRange="1"/>
  </ignoredErrors>
  <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3">
    <tabColor theme="8" tint="-0.249977111117893"/>
  </sheetPr>
  <dimension ref="A1:KE239"/>
  <sheetViews>
    <sheetView showGridLines="0" zoomScale="75" zoomScaleNormal="75" zoomScalePageLayoutView="70" workbookViewId="0">
      <selection activeCell="I8" sqref="I8:I9"/>
    </sheetView>
  </sheetViews>
  <sheetFormatPr defaultColWidth="0" defaultRowHeight="0" customHeight="1" zeroHeight="1" x14ac:dyDescent="0.2"/>
  <cols>
    <col min="1" max="1" width="2.7109375" style="57" customWidth="1"/>
    <col min="2" max="2" width="5.140625" style="57" customWidth="1"/>
    <col min="3" max="8" width="3.7109375" style="57" customWidth="1"/>
    <col min="9" max="30" width="4.7109375" style="57" customWidth="1"/>
    <col min="31" max="31" width="7.7109375" style="57" customWidth="1"/>
    <col min="32" max="32" width="5.85546875" style="57" hidden="1" customWidth="1"/>
    <col min="33" max="43" width="4.7109375" style="57" customWidth="1"/>
    <col min="44" max="44" width="7.7109375" style="57" customWidth="1"/>
    <col min="45" max="45" width="7.7109375" style="57" hidden="1" customWidth="1"/>
    <col min="46" max="56" width="4.7109375" style="57" customWidth="1"/>
    <col min="57" max="57" width="7.7109375" style="57" customWidth="1"/>
    <col min="58" max="58" width="7.7109375" style="57" hidden="1" customWidth="1"/>
    <col min="59" max="60" width="7.7109375" style="57" customWidth="1"/>
    <col min="61" max="61" width="5.85546875" style="57" hidden="1" customWidth="1"/>
    <col min="62" max="62" width="3.7109375" style="57" customWidth="1"/>
    <col min="63" max="63" width="7.7109375" style="160" customWidth="1"/>
    <col min="64" max="64" width="40.7109375" style="160" customWidth="1"/>
    <col min="65" max="65" width="7.7109375" style="160" customWidth="1"/>
    <col min="66" max="66" width="4.28515625" style="57" customWidth="1"/>
    <col min="67" max="70" width="9.140625" style="57" customWidth="1"/>
    <col min="71" max="87" width="9.140625" style="57" hidden="1" customWidth="1"/>
    <col min="88" max="92" width="24.5703125" style="57" hidden="1" customWidth="1"/>
    <col min="93" max="98" width="9.140625" style="57" hidden="1" customWidth="1"/>
    <col min="99" max="137" width="24.5703125" style="57" hidden="1" customWidth="1"/>
    <col min="138" max="139" width="9.140625" style="57" hidden="1" customWidth="1"/>
    <col min="140" max="291" width="24.5703125" style="57" hidden="1" customWidth="1"/>
    <col min="292" max="16384" width="9.140625" style="57" hidden="1"/>
  </cols>
  <sheetData>
    <row r="1" spans="1:66" ht="24.95" customHeight="1" x14ac:dyDescent="0.2">
      <c r="AE1" s="274"/>
      <c r="AF1" s="274"/>
      <c r="BK1" s="57"/>
      <c r="BL1" s="57"/>
      <c r="BM1" s="57"/>
    </row>
    <row r="2" spans="1:66" ht="24.95" customHeight="1" x14ac:dyDescent="0.2">
      <c r="O2" s="274"/>
      <c r="T2" s="274"/>
      <c r="Z2" s="274"/>
      <c r="AA2" s="274"/>
      <c r="AB2" s="274"/>
      <c r="AE2" s="274"/>
      <c r="AF2" s="274"/>
      <c r="BK2" s="57"/>
      <c r="BL2" s="57"/>
      <c r="BM2" s="57"/>
    </row>
    <row r="3" spans="1:66" ht="24.95" customHeight="1" x14ac:dyDescent="0.2">
      <c r="AE3" s="274"/>
      <c r="AF3" s="274"/>
      <c r="BK3" s="57"/>
      <c r="BL3" s="57"/>
      <c r="BM3" s="57"/>
    </row>
    <row r="4" spans="1:66" ht="24.95" customHeight="1" x14ac:dyDescent="0.35">
      <c r="B4" s="200" t="str">
        <f>ENTRADA!U4</f>
        <v>7.º A - 2019/20</v>
      </c>
      <c r="J4" s="200" t="s">
        <v>384</v>
      </c>
      <c r="AG4" s="200"/>
      <c r="AI4" s="200"/>
      <c r="AP4" s="200"/>
      <c r="BK4" s="57"/>
      <c r="BL4" s="57"/>
      <c r="BM4" s="57"/>
    </row>
    <row r="5" spans="1:66" ht="20.100000000000001" customHeight="1" thickBot="1" x14ac:dyDescent="0.25">
      <c r="F5" s="3"/>
      <c r="G5" s="3"/>
      <c r="H5" s="3"/>
      <c r="I5" s="3"/>
      <c r="J5" s="3"/>
      <c r="K5" s="3"/>
      <c r="L5" s="3"/>
      <c r="M5" s="3"/>
      <c r="N5" s="3"/>
      <c r="O5" s="3"/>
      <c r="BK5" s="57"/>
      <c r="BL5" s="57"/>
      <c r="BM5" s="57"/>
    </row>
    <row r="6" spans="1:66" ht="24.95" customHeight="1" x14ac:dyDescent="0.2">
      <c r="A6" s="203"/>
      <c r="B6" s="1112" t="s">
        <v>77</v>
      </c>
      <c r="C6" s="1113"/>
      <c r="D6" s="1113"/>
      <c r="E6" s="1113"/>
      <c r="F6" s="1113"/>
      <c r="G6" s="1113"/>
      <c r="H6" s="1114"/>
      <c r="I6" s="1231" t="s">
        <v>336</v>
      </c>
      <c r="J6" s="1232"/>
      <c r="K6" s="1232"/>
      <c r="L6" s="1232"/>
      <c r="M6" s="1232"/>
      <c r="N6" s="1232"/>
      <c r="O6" s="1232"/>
      <c r="P6" s="1232"/>
      <c r="Q6" s="1232"/>
      <c r="R6" s="1232"/>
      <c r="S6" s="1232"/>
      <c r="T6" s="1232"/>
      <c r="U6" s="1232"/>
      <c r="V6" s="1232"/>
      <c r="W6" s="1232"/>
      <c r="X6" s="1232"/>
      <c r="Y6" s="1232"/>
      <c r="Z6" s="1232"/>
      <c r="AA6" s="1232"/>
      <c r="AB6" s="1232"/>
      <c r="AC6" s="1232"/>
      <c r="AD6" s="1233"/>
      <c r="AE6" s="1212" t="s">
        <v>1</v>
      </c>
      <c r="AF6" s="303"/>
      <c r="AG6" s="1230" t="s">
        <v>337</v>
      </c>
      <c r="AH6" s="1230"/>
      <c r="AI6" s="1230"/>
      <c r="AJ6" s="1230"/>
      <c r="AK6" s="1230"/>
      <c r="AL6" s="1230"/>
      <c r="AM6" s="1230"/>
      <c r="AN6" s="1230"/>
      <c r="AO6" s="1230"/>
      <c r="AP6" s="1230"/>
      <c r="AQ6" s="1230"/>
      <c r="AR6" s="1230"/>
      <c r="AS6" s="1230"/>
      <c r="AT6" s="1230"/>
      <c r="AU6" s="1230"/>
      <c r="AV6" s="1230"/>
      <c r="AW6" s="1230"/>
      <c r="AX6" s="1230"/>
      <c r="AY6" s="1230"/>
      <c r="AZ6" s="1230"/>
      <c r="BA6" s="1230"/>
      <c r="BB6" s="1230"/>
      <c r="BC6" s="1230"/>
      <c r="BD6" s="1230"/>
      <c r="BE6" s="1230"/>
      <c r="BF6" s="833"/>
      <c r="BG6" s="1212" t="s">
        <v>1</v>
      </c>
      <c r="BH6" s="1209" t="s">
        <v>275</v>
      </c>
      <c r="BI6" s="2">
        <f>COUNTIF(I10:BG10,"&lt;&gt;=0")</f>
        <v>51</v>
      </c>
      <c r="BJ6" s="214"/>
      <c r="BK6" s="1221" t="s">
        <v>63</v>
      </c>
      <c r="BL6" s="1222"/>
      <c r="BM6" s="1223"/>
      <c r="BN6" s="214"/>
    </row>
    <row r="7" spans="1:66" ht="24.95" customHeight="1" x14ac:dyDescent="0.2">
      <c r="A7" s="203"/>
      <c r="B7" s="1115"/>
      <c r="C7" s="1116"/>
      <c r="D7" s="1116"/>
      <c r="E7" s="1116"/>
      <c r="F7" s="1116"/>
      <c r="G7" s="1116"/>
      <c r="H7" s="1117"/>
      <c r="I7" s="1105" t="s">
        <v>25</v>
      </c>
      <c r="J7" s="1106"/>
      <c r="K7" s="1106"/>
      <c r="L7" s="1107"/>
      <c r="M7" s="1105" t="s">
        <v>23</v>
      </c>
      <c r="N7" s="1106"/>
      <c r="O7" s="1106"/>
      <c r="P7" s="1106"/>
      <c r="Q7" s="1106"/>
      <c r="R7" s="1106"/>
      <c r="S7" s="1106"/>
      <c r="T7" s="1106"/>
      <c r="U7" s="1106"/>
      <c r="V7" s="1106"/>
      <c r="W7" s="1106"/>
      <c r="X7" s="1106"/>
      <c r="Y7" s="1106"/>
      <c r="Z7" s="1106"/>
      <c r="AA7" s="1107"/>
      <c r="AB7" s="1105" t="s">
        <v>244</v>
      </c>
      <c r="AC7" s="1106"/>
      <c r="AD7" s="1107"/>
      <c r="AE7" s="1213"/>
      <c r="AF7" s="640"/>
      <c r="AG7" s="1105" t="s">
        <v>25</v>
      </c>
      <c r="AH7" s="1106"/>
      <c r="AI7" s="834"/>
      <c r="AJ7" s="834"/>
      <c r="AK7" s="834"/>
      <c r="AL7" s="834"/>
      <c r="AM7" s="834"/>
      <c r="AN7" s="834"/>
      <c r="AO7" s="834"/>
      <c r="AP7" s="834"/>
      <c r="AQ7" s="834"/>
      <c r="AR7" s="834"/>
      <c r="AS7" s="656"/>
      <c r="AT7" s="1105" t="s">
        <v>25</v>
      </c>
      <c r="AU7" s="1106"/>
      <c r="AV7" s="834"/>
      <c r="AW7" s="834"/>
      <c r="AX7" s="834"/>
      <c r="AY7" s="834"/>
      <c r="AZ7" s="834"/>
      <c r="BA7" s="834"/>
      <c r="BB7" s="834"/>
      <c r="BC7" s="834"/>
      <c r="BD7" s="834"/>
      <c r="BE7" s="834"/>
      <c r="BF7" s="656"/>
      <c r="BG7" s="1213"/>
      <c r="BH7" s="1210"/>
      <c r="BI7" s="2">
        <f>COUNTIF(AG10:BF10,"&lt;&gt;=0")</f>
        <v>26</v>
      </c>
      <c r="BJ7" s="214"/>
      <c r="BK7" s="1224"/>
      <c r="BL7" s="1225"/>
      <c r="BM7" s="1226"/>
      <c r="BN7" s="214"/>
    </row>
    <row r="8" spans="1:66" ht="24.95" customHeight="1" x14ac:dyDescent="0.2">
      <c r="A8" s="203"/>
      <c r="B8" s="1115"/>
      <c r="C8" s="1116"/>
      <c r="D8" s="1116"/>
      <c r="E8" s="1116"/>
      <c r="F8" s="1116"/>
      <c r="G8" s="1116"/>
      <c r="H8" s="1117"/>
      <c r="I8" s="1108">
        <v>1</v>
      </c>
      <c r="J8" s="1108">
        <v>2</v>
      </c>
      <c r="K8" s="1108">
        <v>3</v>
      </c>
      <c r="L8" s="1108">
        <v>4</v>
      </c>
      <c r="M8" s="1123">
        <v>1</v>
      </c>
      <c r="N8" s="1123"/>
      <c r="O8" s="1123"/>
      <c r="P8" s="1123">
        <v>2</v>
      </c>
      <c r="Q8" s="1123"/>
      <c r="R8" s="1123"/>
      <c r="S8" s="1123">
        <v>3</v>
      </c>
      <c r="T8" s="1123"/>
      <c r="U8" s="1123"/>
      <c r="V8" s="1123">
        <v>4</v>
      </c>
      <c r="W8" s="1123"/>
      <c r="X8" s="1123"/>
      <c r="Y8" s="1123">
        <v>5</v>
      </c>
      <c r="Z8" s="1123"/>
      <c r="AA8" s="1123"/>
      <c r="AB8" s="1123">
        <v>6</v>
      </c>
      <c r="AC8" s="1123"/>
      <c r="AD8" s="1123"/>
      <c r="AE8" s="1214"/>
      <c r="AF8" s="831"/>
      <c r="AG8" s="1108">
        <v>1</v>
      </c>
      <c r="AH8" s="1108">
        <v>2</v>
      </c>
      <c r="AI8" s="1123">
        <v>1</v>
      </c>
      <c r="AJ8" s="1123"/>
      <c r="AK8" s="1123"/>
      <c r="AL8" s="1123">
        <v>2</v>
      </c>
      <c r="AM8" s="1123"/>
      <c r="AN8" s="1123"/>
      <c r="AO8" s="1123">
        <v>3</v>
      </c>
      <c r="AP8" s="1123"/>
      <c r="AQ8" s="1123"/>
      <c r="AR8" s="1211" t="s">
        <v>86</v>
      </c>
      <c r="AS8" s="657"/>
      <c r="AT8" s="1108">
        <v>1</v>
      </c>
      <c r="AU8" s="1108">
        <v>2</v>
      </c>
      <c r="AV8" s="1123">
        <v>1</v>
      </c>
      <c r="AW8" s="1123"/>
      <c r="AX8" s="1123"/>
      <c r="AY8" s="1123">
        <v>2</v>
      </c>
      <c r="AZ8" s="1123"/>
      <c r="BA8" s="1123"/>
      <c r="BB8" s="1123">
        <v>3</v>
      </c>
      <c r="BC8" s="1123"/>
      <c r="BD8" s="1123"/>
      <c r="BE8" s="1211" t="s">
        <v>85</v>
      </c>
      <c r="BF8" s="659"/>
      <c r="BG8" s="1214"/>
      <c r="BH8" s="1210"/>
      <c r="BI8" s="2">
        <f>COUNTIF(AG11:AQ11,"&lt;&gt;=0")</f>
        <v>11</v>
      </c>
      <c r="BJ8" s="214"/>
      <c r="BK8" s="1224"/>
      <c r="BL8" s="1225"/>
      <c r="BM8" s="1226"/>
      <c r="BN8" s="214"/>
    </row>
    <row r="9" spans="1:66" ht="27.95" customHeight="1" x14ac:dyDescent="0.2">
      <c r="A9" s="203"/>
      <c r="B9" s="1118"/>
      <c r="C9" s="1119"/>
      <c r="D9" s="1119"/>
      <c r="E9" s="1119"/>
      <c r="F9" s="1119"/>
      <c r="G9" s="1119"/>
      <c r="H9" s="1120"/>
      <c r="I9" s="1109"/>
      <c r="J9" s="1109"/>
      <c r="K9" s="1109"/>
      <c r="L9" s="1109"/>
      <c r="M9" s="221" t="str">
        <f>IF(M8="","",IF(M8&gt;=1,"C"))</f>
        <v>C</v>
      </c>
      <c r="N9" s="221" t="str">
        <f>IF(M8="","",IF(M8&gt;=1,"F"))</f>
        <v>F</v>
      </c>
      <c r="O9" s="222" t="str">
        <f>IF(M8="","",IF(M8&gt;=1,"C+F"))</f>
        <v>C+F</v>
      </c>
      <c r="P9" s="221" t="str">
        <f>IF(P8="","",IF(P8&gt;=1,"C"))</f>
        <v>C</v>
      </c>
      <c r="Q9" s="221" t="str">
        <f>IF(P8="","",IF(P8&gt;=1,"F"))</f>
        <v>F</v>
      </c>
      <c r="R9" s="222" t="str">
        <f>IF(P8="","",IF(P8&gt;=1,"C+F"))</f>
        <v>C+F</v>
      </c>
      <c r="S9" s="221" t="str">
        <f>IF(S8="","",IF(S8&gt;=1,"C"))</f>
        <v>C</v>
      </c>
      <c r="T9" s="221" t="str">
        <f>IF(S8="","",IF(S8&gt;=1,"F"))</f>
        <v>F</v>
      </c>
      <c r="U9" s="222" t="str">
        <f>IF(S8="","",IF(S8&gt;=1,"C+F"))</f>
        <v>C+F</v>
      </c>
      <c r="V9" s="221" t="str">
        <f>IF(V8="","",IF(V8&gt;=1,"C"))</f>
        <v>C</v>
      </c>
      <c r="W9" s="221" t="str">
        <f>IF(V8="","",IF(V8&gt;=1,"F"))</f>
        <v>F</v>
      </c>
      <c r="X9" s="222" t="str">
        <f>IF(V8="","",IF(V8&gt;=1,"C+F"))</f>
        <v>C+F</v>
      </c>
      <c r="Y9" s="221" t="str">
        <f>IF(Y8="","",IF(Y8&gt;=1,"C"))</f>
        <v>C</v>
      </c>
      <c r="Z9" s="221" t="str">
        <f>IF(Y8="","",IF(Y8&gt;=1,"F"))</f>
        <v>F</v>
      </c>
      <c r="AA9" s="222" t="str">
        <f>IF(Y8="","",IF(Y8&gt;=1,"C+F"))</f>
        <v>C+F</v>
      </c>
      <c r="AB9" s="221" t="str">
        <f>IF(AB8="","",IF(AB8&gt;=1,"C"))</f>
        <v>C</v>
      </c>
      <c r="AC9" s="221" t="str">
        <f>IF(AB8="","",IF(AB8&gt;=1,"F"))</f>
        <v>F</v>
      </c>
      <c r="AD9" s="222" t="str">
        <f>IF(AB8="","",IF(AB8&gt;=1,"C+F"))</f>
        <v>C+F</v>
      </c>
      <c r="AE9" s="1214"/>
      <c r="AF9" s="2">
        <f>COUNTIF(I10:AD10,"&lt;&gt;=0")</f>
        <v>22</v>
      </c>
      <c r="AG9" s="1109"/>
      <c r="AH9" s="1109"/>
      <c r="AI9" s="221"/>
      <c r="AJ9" s="223"/>
      <c r="AK9" s="222" t="str">
        <f>IF(AI8="","",IF(AI8&gt;=1,"C+F"))</f>
        <v>C+F</v>
      </c>
      <c r="AL9" s="221" t="str">
        <f>IF(AL8="","",IF(AL8&gt;=1,"C"))</f>
        <v>C</v>
      </c>
      <c r="AM9" s="221" t="str">
        <f>IF(AL8="","",IF(AL8&gt;=1,"F"))</f>
        <v>F</v>
      </c>
      <c r="AN9" s="222" t="str">
        <f>IF(AL8="","",IF(AL8&gt;=1,"C+F"))</f>
        <v>C+F</v>
      </c>
      <c r="AO9" s="221" t="str">
        <f>IF(AO8="","",IF(AO8&gt;=1,"C"))</f>
        <v>C</v>
      </c>
      <c r="AP9" s="221" t="str">
        <f>IF(AO8="","",IF(AO8&gt;=1,"F"))</f>
        <v>F</v>
      </c>
      <c r="AQ9" s="222" t="str">
        <f>IF(AO8="","",IF(AO8&gt;=1,"C+F"))</f>
        <v>C+F</v>
      </c>
      <c r="AR9" s="1211"/>
      <c r="AS9" s="2">
        <f>COUNTIF(AG10:AQ10,"&lt;&gt;=0")</f>
        <v>11</v>
      </c>
      <c r="AT9" s="1109"/>
      <c r="AU9" s="1109"/>
      <c r="AV9" s="221" t="str">
        <f>IF(AV8="","",IF(AV8&gt;=1,"C"))</f>
        <v>C</v>
      </c>
      <c r="AW9" s="223" t="str">
        <f>IF(AV8="","",IF(AV8&gt;=1,"F"))</f>
        <v>F</v>
      </c>
      <c r="AX9" s="222" t="str">
        <f>IF(AV8="","",IF(AV8&gt;=1,"C+F"))</f>
        <v>C+F</v>
      </c>
      <c r="AY9" s="221" t="str">
        <f>IF(AY8="","",IF(AY8&gt;=1,"C"))</f>
        <v>C</v>
      </c>
      <c r="AZ9" s="221" t="str">
        <f>IF(AY8="","",IF(AY8&gt;=1,"F"))</f>
        <v>F</v>
      </c>
      <c r="BA9" s="222" t="str">
        <f>IF(AY8="","",IF(AY8&gt;=1,"C+F"))</f>
        <v>C+F</v>
      </c>
      <c r="BB9" s="221" t="str">
        <f>IF(BB8="","",IF(BB8&gt;=1,"C"))</f>
        <v>C</v>
      </c>
      <c r="BC9" s="221" t="str">
        <f>IF(BB8="","",IF(BB8&gt;=1,"F"))</f>
        <v>F</v>
      </c>
      <c r="BD9" s="222" t="str">
        <f>IF(BB8="","",IF(BB8&gt;=1,"C+F"))</f>
        <v>C+F</v>
      </c>
      <c r="BE9" s="1211"/>
      <c r="BF9" s="2">
        <f>COUNTIF(AT10:BD10,"&lt;&gt;=0")</f>
        <v>11</v>
      </c>
      <c r="BG9" s="1214"/>
      <c r="BH9" s="1210"/>
      <c r="BI9" s="2">
        <f>COUNTIF(AT11:BD11,"&lt;&gt;=0")</f>
        <v>11</v>
      </c>
      <c r="BJ9" s="580"/>
      <c r="BK9" s="1224"/>
      <c r="BL9" s="1225"/>
      <c r="BM9" s="1226"/>
      <c r="BN9" s="580"/>
    </row>
    <row r="10" spans="1:66" ht="27.95" customHeight="1" thickBot="1" x14ac:dyDescent="0.25">
      <c r="A10" s="203"/>
      <c r="B10" s="226" t="s">
        <v>67</v>
      </c>
      <c r="C10" s="1234" t="s">
        <v>66</v>
      </c>
      <c r="D10" s="1234"/>
      <c r="E10" s="1234"/>
      <c r="F10" s="1234"/>
      <c r="G10" s="1234"/>
      <c r="H10" s="1234"/>
      <c r="I10" s="459"/>
      <c r="J10" s="459"/>
      <c r="K10" s="459"/>
      <c r="L10" s="663"/>
      <c r="M10" s="459"/>
      <c r="N10" s="459"/>
      <c r="O10" s="130" t="str">
        <f>IF(SUM(M10:N10)=0,"",SUM(M10:N10))</f>
        <v/>
      </c>
      <c r="P10" s="459"/>
      <c r="Q10" s="459"/>
      <c r="R10" s="130" t="str">
        <f>IF(SUM(P10:Q10)=0,"",SUM(P10:Q10))</f>
        <v/>
      </c>
      <c r="S10" s="459"/>
      <c r="T10" s="459"/>
      <c r="U10" s="130" t="str">
        <f>IF(SUM(S10:T10)=0,"",SUM(S10:T10))</f>
        <v/>
      </c>
      <c r="V10" s="459"/>
      <c r="W10" s="459"/>
      <c r="X10" s="130" t="str">
        <f>IF(SUM(V10:W10)=0,"",SUM(V10:W10))</f>
        <v/>
      </c>
      <c r="Y10" s="459"/>
      <c r="Z10" s="459"/>
      <c r="AA10" s="130" t="str">
        <f>IF(SUM(Y10:Z10)=0,"",SUM(Y10:Z10))</f>
        <v/>
      </c>
      <c r="AB10" s="459"/>
      <c r="AC10" s="459"/>
      <c r="AD10" s="130" t="str">
        <f>IF(SUM(AB10:AC10)=0,"",SUM(AB10:AC10))</f>
        <v/>
      </c>
      <c r="AE10" s="132" t="str">
        <f>IF(COUNTBLANK(I10:AD10)=AF$9,"",SUM(I10,J10,K10,L10,O10,R10,U10,X10,AA10,AD10))</f>
        <v/>
      </c>
      <c r="AG10" s="459"/>
      <c r="AH10" s="459"/>
      <c r="AI10" s="459"/>
      <c r="AJ10" s="459"/>
      <c r="AK10" s="130" t="str">
        <f>IF(SUM(AI10:AJ10)=0,"",SUM(AI10:AJ10))</f>
        <v/>
      </c>
      <c r="AL10" s="459"/>
      <c r="AM10" s="459"/>
      <c r="AN10" s="131" t="str">
        <f>IF(SUM(AL10:AM10)=0,"",SUM(AL10:AM10))</f>
        <v/>
      </c>
      <c r="AO10" s="459"/>
      <c r="AP10" s="459"/>
      <c r="AQ10" s="131" t="str">
        <f>IF(SUM(AO10:AP10)=0,"",SUM(AO10:AP10))</f>
        <v/>
      </c>
      <c r="AR10" s="115" t="str">
        <f>IF(COUNTBLANK(AG10:AQ10)=AS$9,"",SUM(AG10,AH10,AK10,AN10,AQ10))</f>
        <v/>
      </c>
      <c r="AT10" s="459"/>
      <c r="AU10" s="459"/>
      <c r="AV10" s="459"/>
      <c r="AW10" s="459"/>
      <c r="AX10" s="130" t="str">
        <f>IF(SUM(AV10:AW10)=0,"",SUM(AV10:AW10))</f>
        <v/>
      </c>
      <c r="AY10" s="459"/>
      <c r="AZ10" s="459"/>
      <c r="BA10" s="131" t="str">
        <f>IF(SUM(AY10:AZ10)=0,"",SUM(AY10:AZ10))</f>
        <v/>
      </c>
      <c r="BB10" s="459"/>
      <c r="BC10" s="459"/>
      <c r="BD10" s="131" t="str">
        <f>IF(SUM(BB10:BC10)=0,"",SUM(BB10:BC10))</f>
        <v/>
      </c>
      <c r="BE10" s="115" t="str">
        <f>IF(COUNTBLANK(AT10:BD10)=BF$9,"",SUM(AT10,AU10,AX10,BA10,BD10))</f>
        <v/>
      </c>
      <c r="BG10" s="132" t="str">
        <f t="shared" ref="BG10" si="0">IF(COUNTBLANK(AG10:BF10)=BI$7,"",SUM(AR10,BE10))</f>
        <v/>
      </c>
      <c r="BH10" s="670" t="str">
        <f>IF(COUNTBLANK(I10:BG10)=$BI$6,"",AVERAGE(AE10,BG10))</f>
        <v/>
      </c>
      <c r="BI10" s="832"/>
      <c r="BJ10" s="580"/>
      <c r="BK10" s="1227"/>
      <c r="BL10" s="1228"/>
      <c r="BM10" s="1229"/>
      <c r="BN10" s="580"/>
    </row>
    <row r="11" spans="1:66" ht="15.75" customHeight="1" x14ac:dyDescent="0.2">
      <c r="A11" s="198"/>
      <c r="B11" s="522">
        <f>IF(ENTRADA!AE3="","",ENTRADA!AE3)</f>
        <v>1</v>
      </c>
      <c r="C11" s="988" t="str">
        <f>IF(ENTRADA!AF3="","",ENTRADA!AF3)</f>
        <v>AA</v>
      </c>
      <c r="D11" s="988"/>
      <c r="E11" s="988"/>
      <c r="F11" s="988"/>
      <c r="G11" s="988"/>
      <c r="H11" s="988"/>
      <c r="I11" s="525"/>
      <c r="J11" s="525"/>
      <c r="K11" s="525"/>
      <c r="L11" s="108"/>
      <c r="M11" s="525"/>
      <c r="N11" s="525"/>
      <c r="O11" s="109" t="str">
        <f t="shared" ref="O11:O43" si="1">IF(SUM(M11:N11)=0,"",SUM(M11:N11))</f>
        <v/>
      </c>
      <c r="P11" s="525"/>
      <c r="Q11" s="525"/>
      <c r="R11" s="109" t="str">
        <f t="shared" ref="R11:R43" si="2">IF(SUM(P11:Q11)=0,"",SUM(P11:Q11))</f>
        <v/>
      </c>
      <c r="S11" s="525"/>
      <c r="T11" s="525"/>
      <c r="U11" s="109" t="str">
        <f t="shared" ref="U11:U43" si="3">IF(SUM(S11:T11)=0,"",SUM(S11:T11))</f>
        <v/>
      </c>
      <c r="V11" s="525"/>
      <c r="W11" s="525"/>
      <c r="X11" s="109" t="str">
        <f t="shared" ref="X11:X43" si="4">IF(SUM(V11:W11)=0,"",SUM(V11:W11))</f>
        <v/>
      </c>
      <c r="Y11" s="525"/>
      <c r="Z11" s="525"/>
      <c r="AA11" s="109" t="str">
        <f t="shared" ref="AA11:AA43" si="5">IF(SUM(Y11:Z11)=0,"",SUM(Y11:Z11))</f>
        <v/>
      </c>
      <c r="AB11" s="525"/>
      <c r="AC11" s="525"/>
      <c r="AD11" s="109" t="str">
        <f t="shared" ref="AD11:AD43" si="6">IF(SUM(AB11:AC11)=0,"",SUM(AB11:AC11))</f>
        <v/>
      </c>
      <c r="AE11" s="395" t="str">
        <f>IF(COUNTBLANK(I11:AD11)=AF$9,"",SUM(I11,J11,K11,L11,O11,R11,U11,X11,AA11,AD11))</f>
        <v/>
      </c>
      <c r="AG11" s="525"/>
      <c r="AH11" s="525"/>
      <c r="AI11" s="525"/>
      <c r="AJ11" s="525"/>
      <c r="AK11" s="109" t="str">
        <f t="shared" ref="AK11:AK43" si="7">IF(SUM(AI11:AJ11)=0,"",SUM(AI11:AJ11))</f>
        <v/>
      </c>
      <c r="AL11" s="525"/>
      <c r="AM11" s="525"/>
      <c r="AN11" s="109" t="str">
        <f t="shared" ref="AN11:AN43" si="8">IF(SUM(AL11:AM11)=0,"",SUM(AL11:AM11))</f>
        <v/>
      </c>
      <c r="AO11" s="525"/>
      <c r="AP11" s="525"/>
      <c r="AQ11" s="109" t="str">
        <f t="shared" ref="AQ11:AQ43" si="9">IF(SUM(AO11:AP11)=0,"",SUM(AO11:AP11))</f>
        <v/>
      </c>
      <c r="AR11" s="396" t="str">
        <f>IF(COUNTBLANK(AG11:AQ11)=AS$9,"",SUM(AG11,AH11,AK11,AN11,AQ11))</f>
        <v/>
      </c>
      <c r="AS11" s="658"/>
      <c r="AT11" s="642"/>
      <c r="AU11" s="525"/>
      <c r="AV11" s="525"/>
      <c r="AW11" s="525"/>
      <c r="AX11" s="109" t="str">
        <f t="shared" ref="AX11:AX43" si="10">IF(SUM(AV11:AW11)=0,"",SUM(AV11:AW11))</f>
        <v/>
      </c>
      <c r="AY11" s="525"/>
      <c r="AZ11" s="525"/>
      <c r="BA11" s="109" t="str">
        <f t="shared" ref="BA11:BA43" si="11">IF(SUM(AY11:AZ11)=0,"",SUM(AY11:AZ11))</f>
        <v/>
      </c>
      <c r="BB11" s="525"/>
      <c r="BC11" s="525"/>
      <c r="BD11" s="109" t="str">
        <f t="shared" ref="BD11:BD43" si="12">IF(SUM(BB11:BC11)=0,"",SUM(BB11:BC11))</f>
        <v/>
      </c>
      <c r="BE11" s="396" t="str">
        <f>IF(COUNTBLANK(AT11:BD11)=BF$9,"",SUM(AT11,AU11,AX11,BA11,BD11))</f>
        <v/>
      </c>
      <c r="BF11" s="660"/>
      <c r="BG11" s="397" t="str">
        <f>IF(COUNTBLANK(AG11:BF11)=BI$7,"",SUM(AR11,BE11))</f>
        <v/>
      </c>
      <c r="BH11" s="669" t="str">
        <f>IF(COUNTBLANK(I11:BG11)=$BI$6,"",AVERAGE(AE11,BG11))</f>
        <v/>
      </c>
      <c r="BJ11" s="580"/>
      <c r="BK11" s="1086" t="s">
        <v>252</v>
      </c>
      <c r="BL11" s="1087"/>
      <c r="BM11" s="1088"/>
      <c r="BN11" s="580"/>
    </row>
    <row r="12" spans="1:66" ht="15.75" x14ac:dyDescent="0.2">
      <c r="A12" s="198"/>
      <c r="B12" s="527" t="str">
        <f>IF(ENTRADA!AE4="","",ENTRADA!AE4)</f>
        <v/>
      </c>
      <c r="C12" s="937" t="str">
        <f>IF(ENTRADA!AF4="","",ENTRADA!AF4)</f>
        <v/>
      </c>
      <c r="D12" s="937"/>
      <c r="E12" s="937"/>
      <c r="F12" s="937"/>
      <c r="G12" s="937"/>
      <c r="H12" s="937"/>
      <c r="I12" s="529"/>
      <c r="J12" s="529"/>
      <c r="K12" s="529"/>
      <c r="L12" s="83"/>
      <c r="M12" s="529"/>
      <c r="N12" s="529"/>
      <c r="O12" s="84" t="str">
        <f t="shared" si="1"/>
        <v/>
      </c>
      <c r="P12" s="529"/>
      <c r="Q12" s="529"/>
      <c r="R12" s="84" t="str">
        <f t="shared" si="2"/>
        <v/>
      </c>
      <c r="S12" s="529"/>
      <c r="T12" s="529"/>
      <c r="U12" s="84" t="str">
        <f t="shared" si="3"/>
        <v/>
      </c>
      <c r="V12" s="529"/>
      <c r="W12" s="529"/>
      <c r="X12" s="84" t="str">
        <f t="shared" si="4"/>
        <v/>
      </c>
      <c r="Y12" s="529"/>
      <c r="Z12" s="529"/>
      <c r="AA12" s="84" t="str">
        <f t="shared" si="5"/>
        <v/>
      </c>
      <c r="AB12" s="529"/>
      <c r="AC12" s="529"/>
      <c r="AD12" s="84" t="str">
        <f t="shared" si="6"/>
        <v/>
      </c>
      <c r="AE12" s="390" t="str">
        <f t="shared" ref="AE12:AE43" si="13">IF(COUNTBLANK(I12:AD12)=AF$9,"",SUM(I12,J12,K12,L12,O12,R12,U12,X12,AA12,AD12))</f>
        <v/>
      </c>
      <c r="AF12" s="643"/>
      <c r="AG12" s="529"/>
      <c r="AH12" s="529"/>
      <c r="AI12" s="529"/>
      <c r="AJ12" s="529"/>
      <c r="AK12" s="84" t="str">
        <f t="shared" si="7"/>
        <v/>
      </c>
      <c r="AL12" s="529"/>
      <c r="AM12" s="529"/>
      <c r="AN12" s="84" t="str">
        <f t="shared" si="8"/>
        <v/>
      </c>
      <c r="AO12" s="529"/>
      <c r="AP12" s="529"/>
      <c r="AQ12" s="84" t="str">
        <f t="shared" si="9"/>
        <v/>
      </c>
      <c r="AR12" s="400" t="str">
        <f t="shared" ref="AR12:AR43" si="14">IF(COUNTBLANK(AG12:AQ12)=AS$9,"",SUM(AG12,AH12,AK12,AN12,AQ12))</f>
        <v/>
      </c>
      <c r="AS12" s="400"/>
      <c r="AT12" s="529"/>
      <c r="AU12" s="529"/>
      <c r="AV12" s="529"/>
      <c r="AW12" s="529"/>
      <c r="AX12" s="84" t="str">
        <f t="shared" si="10"/>
        <v/>
      </c>
      <c r="AY12" s="529"/>
      <c r="AZ12" s="529"/>
      <c r="BA12" s="84" t="str">
        <f t="shared" si="11"/>
        <v/>
      </c>
      <c r="BB12" s="529"/>
      <c r="BC12" s="529"/>
      <c r="BD12" s="84" t="str">
        <f t="shared" si="12"/>
        <v/>
      </c>
      <c r="BE12" s="400" t="str">
        <f t="shared" ref="BE12:BE43" si="15">IF(COUNTBLANK(AT12:BD12)=BF$9,"",SUM(AT12,AU12,AX12,BA12,BD12))</f>
        <v/>
      </c>
      <c r="BF12" s="455"/>
      <c r="BG12" s="390" t="str">
        <f t="shared" ref="BG12:BG43" si="16">IF(COUNTBLANK(AG12:BF12)=BI$7,"",SUM(AR12,BE12))</f>
        <v/>
      </c>
      <c r="BH12" s="665" t="str">
        <f t="shared" ref="BH12:BH43" si="17">IF(COUNTBLANK(I12:BG12)=$BI$6,"",AVERAGE(AE12,BG12))</f>
        <v/>
      </c>
      <c r="BJ12" s="580"/>
      <c r="BK12" s="1089"/>
      <c r="BL12" s="1090"/>
      <c r="BM12" s="1091"/>
      <c r="BN12" s="580"/>
    </row>
    <row r="13" spans="1:66" ht="15.75" customHeight="1" x14ac:dyDescent="0.2">
      <c r="A13" s="198"/>
      <c r="B13" s="533" t="str">
        <f>IF(ENTRADA!AE5="","",ENTRADA!AE5)</f>
        <v/>
      </c>
      <c r="C13" s="938" t="str">
        <f>IF(ENTRADA!AF5="","",ENTRADA!AF5)</f>
        <v/>
      </c>
      <c r="D13" s="938"/>
      <c r="E13" s="938"/>
      <c r="F13" s="938"/>
      <c r="G13" s="938"/>
      <c r="H13" s="938"/>
      <c r="I13" s="537"/>
      <c r="J13" s="536"/>
      <c r="K13" s="536"/>
      <c r="L13" s="85"/>
      <c r="M13" s="536"/>
      <c r="N13" s="536"/>
      <c r="O13" s="87" t="str">
        <f t="shared" si="1"/>
        <v/>
      </c>
      <c r="P13" s="536"/>
      <c r="Q13" s="536"/>
      <c r="R13" s="87" t="str">
        <f t="shared" si="2"/>
        <v/>
      </c>
      <c r="S13" s="536"/>
      <c r="T13" s="536"/>
      <c r="U13" s="87" t="str">
        <f t="shared" si="3"/>
        <v/>
      </c>
      <c r="V13" s="536"/>
      <c r="W13" s="536"/>
      <c r="X13" s="87" t="str">
        <f t="shared" si="4"/>
        <v/>
      </c>
      <c r="Y13" s="536"/>
      <c r="Z13" s="536"/>
      <c r="AA13" s="87" t="str">
        <f t="shared" si="5"/>
        <v/>
      </c>
      <c r="AB13" s="536"/>
      <c r="AC13" s="536"/>
      <c r="AD13" s="87" t="str">
        <f t="shared" si="6"/>
        <v/>
      </c>
      <c r="AE13" s="391" t="str">
        <f t="shared" si="13"/>
        <v/>
      </c>
      <c r="AF13" s="633"/>
      <c r="AG13" s="537"/>
      <c r="AH13" s="536"/>
      <c r="AI13" s="536"/>
      <c r="AJ13" s="536"/>
      <c r="AK13" s="87" t="str">
        <f t="shared" si="7"/>
        <v/>
      </c>
      <c r="AL13" s="536"/>
      <c r="AM13" s="536"/>
      <c r="AN13" s="87" t="str">
        <f t="shared" si="8"/>
        <v/>
      </c>
      <c r="AO13" s="536"/>
      <c r="AP13" s="536"/>
      <c r="AQ13" s="87" t="str">
        <f t="shared" si="9"/>
        <v/>
      </c>
      <c r="AR13" s="401" t="str">
        <f t="shared" si="14"/>
        <v/>
      </c>
      <c r="AS13" s="401"/>
      <c r="AT13" s="537"/>
      <c r="AU13" s="536"/>
      <c r="AV13" s="536"/>
      <c r="AW13" s="536"/>
      <c r="AX13" s="87" t="str">
        <f t="shared" si="10"/>
        <v/>
      </c>
      <c r="AY13" s="536"/>
      <c r="AZ13" s="536"/>
      <c r="BA13" s="87" t="str">
        <f t="shared" si="11"/>
        <v/>
      </c>
      <c r="BB13" s="536"/>
      <c r="BC13" s="536"/>
      <c r="BD13" s="87" t="str">
        <f t="shared" si="12"/>
        <v/>
      </c>
      <c r="BE13" s="401" t="str">
        <f t="shared" si="15"/>
        <v/>
      </c>
      <c r="BF13" s="482"/>
      <c r="BG13" s="391" t="str">
        <f t="shared" si="16"/>
        <v/>
      </c>
      <c r="BH13" s="666" t="str">
        <f t="shared" si="17"/>
        <v/>
      </c>
      <c r="BJ13" s="580"/>
      <c r="BK13" s="1089"/>
      <c r="BL13" s="1090"/>
      <c r="BM13" s="1091"/>
      <c r="BN13" s="580"/>
    </row>
    <row r="14" spans="1:66" ht="15.75" x14ac:dyDescent="0.2">
      <c r="A14" s="198"/>
      <c r="B14" s="527" t="str">
        <f>IF(ENTRADA!AE6="","",ENTRADA!AE6)</f>
        <v/>
      </c>
      <c r="C14" s="937" t="str">
        <f>IF(ENTRADA!AF6="","",ENTRADA!AF6)</f>
        <v/>
      </c>
      <c r="D14" s="937"/>
      <c r="E14" s="937"/>
      <c r="F14" s="937"/>
      <c r="G14" s="937"/>
      <c r="H14" s="937"/>
      <c r="I14" s="529"/>
      <c r="J14" s="529"/>
      <c r="K14" s="529"/>
      <c r="L14" s="83"/>
      <c r="M14" s="529"/>
      <c r="N14" s="529"/>
      <c r="O14" s="84" t="str">
        <f t="shared" si="1"/>
        <v/>
      </c>
      <c r="P14" s="529"/>
      <c r="Q14" s="529"/>
      <c r="R14" s="84" t="str">
        <f t="shared" si="2"/>
        <v/>
      </c>
      <c r="S14" s="529"/>
      <c r="T14" s="529"/>
      <c r="U14" s="84" t="str">
        <f t="shared" si="3"/>
        <v/>
      </c>
      <c r="V14" s="529"/>
      <c r="W14" s="529"/>
      <c r="X14" s="84" t="str">
        <f t="shared" si="4"/>
        <v/>
      </c>
      <c r="Y14" s="529"/>
      <c r="Z14" s="529"/>
      <c r="AA14" s="84" t="str">
        <f t="shared" si="5"/>
        <v/>
      </c>
      <c r="AB14" s="529"/>
      <c r="AC14" s="529"/>
      <c r="AD14" s="84" t="str">
        <f t="shared" si="6"/>
        <v/>
      </c>
      <c r="AE14" s="390" t="str">
        <f t="shared" si="13"/>
        <v/>
      </c>
      <c r="AF14" s="643"/>
      <c r="AG14" s="529"/>
      <c r="AH14" s="529"/>
      <c r="AI14" s="529"/>
      <c r="AJ14" s="529"/>
      <c r="AK14" s="84" t="str">
        <f t="shared" si="7"/>
        <v/>
      </c>
      <c r="AL14" s="529"/>
      <c r="AM14" s="529"/>
      <c r="AN14" s="84" t="str">
        <f t="shared" si="8"/>
        <v/>
      </c>
      <c r="AO14" s="529"/>
      <c r="AP14" s="529"/>
      <c r="AQ14" s="84" t="str">
        <f t="shared" si="9"/>
        <v/>
      </c>
      <c r="AR14" s="400" t="str">
        <f t="shared" si="14"/>
        <v/>
      </c>
      <c r="AS14" s="400"/>
      <c r="AT14" s="529"/>
      <c r="AU14" s="529"/>
      <c r="AV14" s="529"/>
      <c r="AW14" s="529"/>
      <c r="AX14" s="84" t="str">
        <f t="shared" si="10"/>
        <v/>
      </c>
      <c r="AY14" s="529"/>
      <c r="AZ14" s="529"/>
      <c r="BA14" s="84" t="str">
        <f t="shared" si="11"/>
        <v/>
      </c>
      <c r="BB14" s="529"/>
      <c r="BC14" s="529"/>
      <c r="BD14" s="84" t="str">
        <f t="shared" si="12"/>
        <v/>
      </c>
      <c r="BE14" s="400" t="str">
        <f t="shared" si="15"/>
        <v/>
      </c>
      <c r="BF14" s="455"/>
      <c r="BG14" s="390" t="str">
        <f t="shared" si="16"/>
        <v/>
      </c>
      <c r="BH14" s="665" t="str">
        <f t="shared" si="17"/>
        <v/>
      </c>
      <c r="BI14" s="2"/>
      <c r="BJ14" s="580"/>
      <c r="BK14" s="1092"/>
      <c r="BL14" s="1093"/>
      <c r="BM14" s="1094"/>
      <c r="BN14" s="580"/>
    </row>
    <row r="15" spans="1:66" ht="15.75" x14ac:dyDescent="0.2">
      <c r="A15" s="198"/>
      <c r="B15" s="533" t="str">
        <f>IF(ENTRADA!AE7="","",ENTRADA!AE7)</f>
        <v/>
      </c>
      <c r="C15" s="938" t="str">
        <f>IF(ENTRADA!AF7="","",ENTRADA!AF7)</f>
        <v/>
      </c>
      <c r="D15" s="938"/>
      <c r="E15" s="938"/>
      <c r="F15" s="938"/>
      <c r="G15" s="938"/>
      <c r="H15" s="938"/>
      <c r="I15" s="537"/>
      <c r="J15" s="536"/>
      <c r="K15" s="536"/>
      <c r="L15" s="85"/>
      <c r="M15" s="536"/>
      <c r="N15" s="536"/>
      <c r="O15" s="87" t="str">
        <f t="shared" si="1"/>
        <v/>
      </c>
      <c r="P15" s="536"/>
      <c r="Q15" s="536"/>
      <c r="R15" s="87" t="str">
        <f t="shared" si="2"/>
        <v/>
      </c>
      <c r="S15" s="536"/>
      <c r="T15" s="536"/>
      <c r="U15" s="87" t="str">
        <f t="shared" si="3"/>
        <v/>
      </c>
      <c r="V15" s="536"/>
      <c r="W15" s="536"/>
      <c r="X15" s="87" t="str">
        <f t="shared" si="4"/>
        <v/>
      </c>
      <c r="Y15" s="536"/>
      <c r="Z15" s="536"/>
      <c r="AA15" s="87" t="str">
        <f t="shared" si="5"/>
        <v/>
      </c>
      <c r="AB15" s="536"/>
      <c r="AC15" s="536"/>
      <c r="AD15" s="87" t="str">
        <f t="shared" si="6"/>
        <v/>
      </c>
      <c r="AE15" s="391" t="str">
        <f t="shared" si="13"/>
        <v/>
      </c>
      <c r="AF15" s="633"/>
      <c r="AG15" s="537"/>
      <c r="AH15" s="536"/>
      <c r="AI15" s="536"/>
      <c r="AJ15" s="536"/>
      <c r="AK15" s="87" t="str">
        <f t="shared" si="7"/>
        <v/>
      </c>
      <c r="AL15" s="536"/>
      <c r="AM15" s="536"/>
      <c r="AN15" s="87" t="str">
        <f t="shared" si="8"/>
        <v/>
      </c>
      <c r="AO15" s="536"/>
      <c r="AP15" s="536"/>
      <c r="AQ15" s="87" t="str">
        <f t="shared" si="9"/>
        <v/>
      </c>
      <c r="AR15" s="401" t="str">
        <f t="shared" si="14"/>
        <v/>
      </c>
      <c r="AS15" s="401"/>
      <c r="AT15" s="537"/>
      <c r="AU15" s="536"/>
      <c r="AV15" s="536"/>
      <c r="AW15" s="536"/>
      <c r="AX15" s="87" t="str">
        <f t="shared" si="10"/>
        <v/>
      </c>
      <c r="AY15" s="536"/>
      <c r="AZ15" s="536"/>
      <c r="BA15" s="87" t="str">
        <f t="shared" si="11"/>
        <v/>
      </c>
      <c r="BB15" s="536"/>
      <c r="BC15" s="536"/>
      <c r="BD15" s="87" t="str">
        <f t="shared" si="12"/>
        <v/>
      </c>
      <c r="BE15" s="401" t="str">
        <f t="shared" si="15"/>
        <v/>
      </c>
      <c r="BF15" s="482"/>
      <c r="BG15" s="391" t="str">
        <f t="shared" si="16"/>
        <v/>
      </c>
      <c r="BH15" s="666" t="str">
        <f t="shared" si="17"/>
        <v/>
      </c>
      <c r="BI15" s="2"/>
      <c r="BJ15" s="580"/>
      <c r="BK15" s="1095" t="s">
        <v>253</v>
      </c>
      <c r="BL15" s="1096"/>
      <c r="BM15" s="1097"/>
      <c r="BN15" s="580"/>
    </row>
    <row r="16" spans="1:66" ht="15.75" x14ac:dyDescent="0.2">
      <c r="A16" s="198"/>
      <c r="B16" s="527" t="str">
        <f>IF(ENTRADA!AE8="","",ENTRADA!AE8)</f>
        <v/>
      </c>
      <c r="C16" s="937" t="str">
        <f>IF(ENTRADA!AF8="","",ENTRADA!AF8)</f>
        <v/>
      </c>
      <c r="D16" s="937"/>
      <c r="E16" s="937"/>
      <c r="F16" s="937"/>
      <c r="G16" s="937"/>
      <c r="H16" s="937"/>
      <c r="I16" s="529"/>
      <c r="J16" s="529"/>
      <c r="K16" s="529"/>
      <c r="L16" s="83"/>
      <c r="M16" s="529"/>
      <c r="N16" s="529"/>
      <c r="O16" s="84" t="str">
        <f t="shared" si="1"/>
        <v/>
      </c>
      <c r="P16" s="529"/>
      <c r="Q16" s="529"/>
      <c r="R16" s="84" t="str">
        <f t="shared" si="2"/>
        <v/>
      </c>
      <c r="S16" s="529"/>
      <c r="T16" s="529"/>
      <c r="U16" s="84" t="str">
        <f t="shared" si="3"/>
        <v/>
      </c>
      <c r="V16" s="529"/>
      <c r="W16" s="529"/>
      <c r="X16" s="84" t="str">
        <f t="shared" si="4"/>
        <v/>
      </c>
      <c r="Y16" s="529"/>
      <c r="Z16" s="529"/>
      <c r="AA16" s="84" t="str">
        <f t="shared" si="5"/>
        <v/>
      </c>
      <c r="AB16" s="529"/>
      <c r="AC16" s="529"/>
      <c r="AD16" s="84" t="str">
        <f t="shared" si="6"/>
        <v/>
      </c>
      <c r="AE16" s="390" t="str">
        <f t="shared" si="13"/>
        <v/>
      </c>
      <c r="AF16" s="643"/>
      <c r="AG16" s="529"/>
      <c r="AH16" s="529"/>
      <c r="AI16" s="529"/>
      <c r="AJ16" s="529"/>
      <c r="AK16" s="84" t="str">
        <f t="shared" si="7"/>
        <v/>
      </c>
      <c r="AL16" s="529"/>
      <c r="AM16" s="529"/>
      <c r="AN16" s="84" t="str">
        <f t="shared" si="8"/>
        <v/>
      </c>
      <c r="AO16" s="529"/>
      <c r="AP16" s="529"/>
      <c r="AQ16" s="84" t="str">
        <f t="shared" si="9"/>
        <v/>
      </c>
      <c r="AR16" s="400" t="str">
        <f t="shared" si="14"/>
        <v/>
      </c>
      <c r="AS16" s="400"/>
      <c r="AT16" s="529"/>
      <c r="AU16" s="529"/>
      <c r="AV16" s="529"/>
      <c r="AW16" s="529"/>
      <c r="AX16" s="84" t="str">
        <f t="shared" si="10"/>
        <v/>
      </c>
      <c r="AY16" s="529"/>
      <c r="AZ16" s="529"/>
      <c r="BA16" s="84" t="str">
        <f t="shared" si="11"/>
        <v/>
      </c>
      <c r="BB16" s="529"/>
      <c r="BC16" s="529"/>
      <c r="BD16" s="84" t="str">
        <f t="shared" si="12"/>
        <v/>
      </c>
      <c r="BE16" s="400" t="str">
        <f t="shared" si="15"/>
        <v/>
      </c>
      <c r="BF16" s="455"/>
      <c r="BG16" s="390" t="str">
        <f t="shared" si="16"/>
        <v/>
      </c>
      <c r="BH16" s="665" t="str">
        <f t="shared" si="17"/>
        <v/>
      </c>
      <c r="BI16" s="2"/>
      <c r="BJ16" s="580"/>
      <c r="BK16" s="1061" t="s">
        <v>254</v>
      </c>
      <c r="BL16" s="1062"/>
      <c r="BM16" s="1063"/>
      <c r="BN16" s="580"/>
    </row>
    <row r="17" spans="1:66" ht="15.75" customHeight="1" x14ac:dyDescent="0.2">
      <c r="A17" s="198"/>
      <c r="B17" s="533" t="str">
        <f>IF(ENTRADA!AE9="","",ENTRADA!AE9)</f>
        <v/>
      </c>
      <c r="C17" s="938" t="str">
        <f>IF(ENTRADA!AF9="","",ENTRADA!AF9)</f>
        <v/>
      </c>
      <c r="D17" s="938"/>
      <c r="E17" s="938"/>
      <c r="F17" s="938"/>
      <c r="G17" s="938"/>
      <c r="H17" s="938"/>
      <c r="I17" s="537"/>
      <c r="J17" s="536"/>
      <c r="K17" s="536"/>
      <c r="L17" s="85"/>
      <c r="M17" s="536"/>
      <c r="N17" s="536"/>
      <c r="O17" s="87" t="str">
        <f t="shared" si="1"/>
        <v/>
      </c>
      <c r="P17" s="536"/>
      <c r="Q17" s="536"/>
      <c r="R17" s="87" t="str">
        <f t="shared" si="2"/>
        <v/>
      </c>
      <c r="S17" s="536"/>
      <c r="T17" s="536"/>
      <c r="U17" s="87" t="str">
        <f t="shared" si="3"/>
        <v/>
      </c>
      <c r="V17" s="536"/>
      <c r="W17" s="536"/>
      <c r="X17" s="87" t="str">
        <f t="shared" si="4"/>
        <v/>
      </c>
      <c r="Y17" s="536"/>
      <c r="Z17" s="536"/>
      <c r="AA17" s="87" t="str">
        <f t="shared" si="5"/>
        <v/>
      </c>
      <c r="AB17" s="536"/>
      <c r="AC17" s="536"/>
      <c r="AD17" s="87" t="str">
        <f t="shared" si="6"/>
        <v/>
      </c>
      <c r="AE17" s="391" t="str">
        <f t="shared" si="13"/>
        <v/>
      </c>
      <c r="AF17" s="633"/>
      <c r="AG17" s="537"/>
      <c r="AH17" s="536"/>
      <c r="AI17" s="536"/>
      <c r="AJ17" s="536"/>
      <c r="AK17" s="87" t="str">
        <f t="shared" si="7"/>
        <v/>
      </c>
      <c r="AL17" s="536"/>
      <c r="AM17" s="536"/>
      <c r="AN17" s="87" t="str">
        <f t="shared" si="8"/>
        <v/>
      </c>
      <c r="AO17" s="536"/>
      <c r="AP17" s="536"/>
      <c r="AQ17" s="87" t="str">
        <f t="shared" si="9"/>
        <v/>
      </c>
      <c r="AR17" s="401" t="str">
        <f t="shared" si="14"/>
        <v/>
      </c>
      <c r="AS17" s="401"/>
      <c r="AT17" s="537"/>
      <c r="AU17" s="536"/>
      <c r="AV17" s="536"/>
      <c r="AW17" s="536"/>
      <c r="AX17" s="87" t="str">
        <f t="shared" si="10"/>
        <v/>
      </c>
      <c r="AY17" s="536"/>
      <c r="AZ17" s="536"/>
      <c r="BA17" s="87" t="str">
        <f t="shared" si="11"/>
        <v/>
      </c>
      <c r="BB17" s="536"/>
      <c r="BC17" s="536"/>
      <c r="BD17" s="87" t="str">
        <f t="shared" si="12"/>
        <v/>
      </c>
      <c r="BE17" s="401" t="str">
        <f t="shared" si="15"/>
        <v/>
      </c>
      <c r="BF17" s="482"/>
      <c r="BG17" s="391" t="str">
        <f t="shared" si="16"/>
        <v/>
      </c>
      <c r="BH17" s="666" t="str">
        <f t="shared" si="17"/>
        <v/>
      </c>
      <c r="BI17" s="2"/>
      <c r="BJ17" s="580"/>
      <c r="BK17" s="1092"/>
      <c r="BL17" s="1093"/>
      <c r="BM17" s="1094"/>
      <c r="BN17" s="580"/>
    </row>
    <row r="18" spans="1:66" ht="15.75" customHeight="1" x14ac:dyDescent="0.2">
      <c r="A18" s="198"/>
      <c r="B18" s="527" t="str">
        <f>IF(ENTRADA!AE10="","",ENTRADA!AE10)</f>
        <v/>
      </c>
      <c r="C18" s="937" t="str">
        <f>IF(ENTRADA!AF10="","",ENTRADA!AF10)</f>
        <v/>
      </c>
      <c r="D18" s="937"/>
      <c r="E18" s="937"/>
      <c r="F18" s="937"/>
      <c r="G18" s="937"/>
      <c r="H18" s="937"/>
      <c r="I18" s="529"/>
      <c r="J18" s="529"/>
      <c r="K18" s="529"/>
      <c r="L18" s="83"/>
      <c r="M18" s="529"/>
      <c r="N18" s="529"/>
      <c r="O18" s="84" t="str">
        <f t="shared" si="1"/>
        <v/>
      </c>
      <c r="P18" s="529"/>
      <c r="Q18" s="529"/>
      <c r="R18" s="84" t="str">
        <f t="shared" si="2"/>
        <v/>
      </c>
      <c r="S18" s="529"/>
      <c r="T18" s="529"/>
      <c r="U18" s="84" t="str">
        <f t="shared" si="3"/>
        <v/>
      </c>
      <c r="V18" s="529"/>
      <c r="W18" s="529"/>
      <c r="X18" s="84" t="str">
        <f t="shared" si="4"/>
        <v/>
      </c>
      <c r="Y18" s="529"/>
      <c r="Z18" s="529"/>
      <c r="AA18" s="84" t="str">
        <f t="shared" si="5"/>
        <v/>
      </c>
      <c r="AB18" s="529"/>
      <c r="AC18" s="529"/>
      <c r="AD18" s="84" t="str">
        <f t="shared" si="6"/>
        <v/>
      </c>
      <c r="AE18" s="390" t="str">
        <f t="shared" si="13"/>
        <v/>
      </c>
      <c r="AF18" s="643"/>
      <c r="AG18" s="529"/>
      <c r="AH18" s="529"/>
      <c r="AI18" s="529"/>
      <c r="AJ18" s="529"/>
      <c r="AK18" s="84" t="str">
        <f t="shared" si="7"/>
        <v/>
      </c>
      <c r="AL18" s="529"/>
      <c r="AM18" s="529"/>
      <c r="AN18" s="84" t="str">
        <f t="shared" si="8"/>
        <v/>
      </c>
      <c r="AO18" s="529"/>
      <c r="AP18" s="529"/>
      <c r="AQ18" s="84" t="str">
        <f t="shared" si="9"/>
        <v/>
      </c>
      <c r="AR18" s="400" t="str">
        <f t="shared" si="14"/>
        <v/>
      </c>
      <c r="AS18" s="400"/>
      <c r="AT18" s="529"/>
      <c r="AU18" s="529"/>
      <c r="AV18" s="529"/>
      <c r="AW18" s="529"/>
      <c r="AX18" s="84" t="str">
        <f t="shared" si="10"/>
        <v/>
      </c>
      <c r="AY18" s="529"/>
      <c r="AZ18" s="529"/>
      <c r="BA18" s="84" t="str">
        <f t="shared" si="11"/>
        <v/>
      </c>
      <c r="BB18" s="529"/>
      <c r="BC18" s="529"/>
      <c r="BD18" s="84" t="str">
        <f t="shared" si="12"/>
        <v/>
      </c>
      <c r="BE18" s="400" t="str">
        <f t="shared" si="15"/>
        <v/>
      </c>
      <c r="BF18" s="455"/>
      <c r="BG18" s="390" t="str">
        <f t="shared" si="16"/>
        <v/>
      </c>
      <c r="BH18" s="665" t="str">
        <f t="shared" si="17"/>
        <v/>
      </c>
      <c r="BI18" s="2"/>
      <c r="BJ18" s="580"/>
      <c r="BK18" s="1058" t="s">
        <v>255</v>
      </c>
      <c r="BL18" s="1059"/>
      <c r="BM18" s="1060"/>
      <c r="BN18" s="580"/>
    </row>
    <row r="19" spans="1:66" ht="15.75" x14ac:dyDescent="0.2">
      <c r="A19" s="198"/>
      <c r="B19" s="533" t="str">
        <f>IF(ENTRADA!AE11="","",ENTRADA!AE11)</f>
        <v/>
      </c>
      <c r="C19" s="938" t="str">
        <f>IF(ENTRADA!AF11="","",ENTRADA!AF11)</f>
        <v/>
      </c>
      <c r="D19" s="938"/>
      <c r="E19" s="938"/>
      <c r="F19" s="938"/>
      <c r="G19" s="938"/>
      <c r="H19" s="938"/>
      <c r="I19" s="537"/>
      <c r="J19" s="536"/>
      <c r="K19" s="536"/>
      <c r="L19" s="85"/>
      <c r="M19" s="536"/>
      <c r="N19" s="536"/>
      <c r="O19" s="87" t="str">
        <f t="shared" si="1"/>
        <v/>
      </c>
      <c r="P19" s="536"/>
      <c r="Q19" s="536"/>
      <c r="R19" s="87" t="str">
        <f t="shared" si="2"/>
        <v/>
      </c>
      <c r="S19" s="536"/>
      <c r="T19" s="536"/>
      <c r="U19" s="87" t="str">
        <f t="shared" si="3"/>
        <v/>
      </c>
      <c r="V19" s="536"/>
      <c r="W19" s="536"/>
      <c r="X19" s="87" t="str">
        <f t="shared" si="4"/>
        <v/>
      </c>
      <c r="Y19" s="536"/>
      <c r="Z19" s="536"/>
      <c r="AA19" s="87" t="str">
        <f t="shared" si="5"/>
        <v/>
      </c>
      <c r="AB19" s="536"/>
      <c r="AC19" s="536"/>
      <c r="AD19" s="87" t="str">
        <f t="shared" si="6"/>
        <v/>
      </c>
      <c r="AE19" s="391" t="str">
        <f t="shared" si="13"/>
        <v/>
      </c>
      <c r="AF19" s="633"/>
      <c r="AG19" s="537"/>
      <c r="AH19" s="536"/>
      <c r="AI19" s="536"/>
      <c r="AJ19" s="536"/>
      <c r="AK19" s="87" t="str">
        <f t="shared" si="7"/>
        <v/>
      </c>
      <c r="AL19" s="536"/>
      <c r="AM19" s="536"/>
      <c r="AN19" s="87" t="str">
        <f t="shared" si="8"/>
        <v/>
      </c>
      <c r="AO19" s="536"/>
      <c r="AP19" s="536"/>
      <c r="AQ19" s="87" t="str">
        <f t="shared" si="9"/>
        <v/>
      </c>
      <c r="AR19" s="401" t="str">
        <f t="shared" si="14"/>
        <v/>
      </c>
      <c r="AS19" s="401"/>
      <c r="AT19" s="537"/>
      <c r="AU19" s="536"/>
      <c r="AV19" s="536"/>
      <c r="AW19" s="536"/>
      <c r="AX19" s="87" t="str">
        <f t="shared" si="10"/>
        <v/>
      </c>
      <c r="AY19" s="536"/>
      <c r="AZ19" s="536"/>
      <c r="BA19" s="87" t="str">
        <f t="shared" si="11"/>
        <v/>
      </c>
      <c r="BB19" s="536"/>
      <c r="BC19" s="536"/>
      <c r="BD19" s="87" t="str">
        <f t="shared" si="12"/>
        <v/>
      </c>
      <c r="BE19" s="401" t="str">
        <f t="shared" si="15"/>
        <v/>
      </c>
      <c r="BF19" s="482"/>
      <c r="BG19" s="391" t="str">
        <f t="shared" si="16"/>
        <v/>
      </c>
      <c r="BH19" s="666" t="str">
        <f t="shared" si="17"/>
        <v/>
      </c>
      <c r="BI19" s="2"/>
      <c r="BJ19" s="580"/>
      <c r="BK19" s="1058" t="s">
        <v>256</v>
      </c>
      <c r="BL19" s="1059"/>
      <c r="BM19" s="1060"/>
      <c r="BN19" s="580"/>
    </row>
    <row r="20" spans="1:66" ht="15.75" x14ac:dyDescent="0.2">
      <c r="A20" s="198"/>
      <c r="B20" s="527" t="str">
        <f>IF(ENTRADA!AE12="","",ENTRADA!AE12)</f>
        <v/>
      </c>
      <c r="C20" s="937" t="str">
        <f>IF(ENTRADA!AF12="","",ENTRADA!AF12)</f>
        <v/>
      </c>
      <c r="D20" s="937"/>
      <c r="E20" s="937"/>
      <c r="F20" s="937"/>
      <c r="G20" s="937"/>
      <c r="H20" s="937"/>
      <c r="I20" s="529"/>
      <c r="J20" s="529"/>
      <c r="K20" s="529"/>
      <c r="L20" s="83"/>
      <c r="M20" s="529"/>
      <c r="N20" s="529"/>
      <c r="O20" s="84" t="str">
        <f t="shared" si="1"/>
        <v/>
      </c>
      <c r="P20" s="529"/>
      <c r="Q20" s="529"/>
      <c r="R20" s="84" t="str">
        <f t="shared" si="2"/>
        <v/>
      </c>
      <c r="S20" s="529"/>
      <c r="T20" s="529"/>
      <c r="U20" s="84" t="str">
        <f t="shared" si="3"/>
        <v/>
      </c>
      <c r="V20" s="529"/>
      <c r="W20" s="529"/>
      <c r="X20" s="84" t="str">
        <f t="shared" si="4"/>
        <v/>
      </c>
      <c r="Y20" s="529"/>
      <c r="Z20" s="529"/>
      <c r="AA20" s="84" t="str">
        <f t="shared" si="5"/>
        <v/>
      </c>
      <c r="AB20" s="529"/>
      <c r="AC20" s="529"/>
      <c r="AD20" s="84" t="str">
        <f t="shared" si="6"/>
        <v/>
      </c>
      <c r="AE20" s="390" t="str">
        <f t="shared" si="13"/>
        <v/>
      </c>
      <c r="AF20" s="643"/>
      <c r="AG20" s="529"/>
      <c r="AH20" s="529"/>
      <c r="AI20" s="529"/>
      <c r="AJ20" s="529"/>
      <c r="AK20" s="84" t="str">
        <f t="shared" si="7"/>
        <v/>
      </c>
      <c r="AL20" s="529"/>
      <c r="AM20" s="529"/>
      <c r="AN20" s="84" t="str">
        <f t="shared" si="8"/>
        <v/>
      </c>
      <c r="AO20" s="529"/>
      <c r="AP20" s="529"/>
      <c r="AQ20" s="84" t="str">
        <f t="shared" si="9"/>
        <v/>
      </c>
      <c r="AR20" s="400" t="str">
        <f t="shared" si="14"/>
        <v/>
      </c>
      <c r="AS20" s="400"/>
      <c r="AT20" s="529"/>
      <c r="AU20" s="529"/>
      <c r="AV20" s="529"/>
      <c r="AW20" s="529"/>
      <c r="AX20" s="84" t="str">
        <f t="shared" si="10"/>
        <v/>
      </c>
      <c r="AY20" s="529"/>
      <c r="AZ20" s="529"/>
      <c r="BA20" s="84" t="str">
        <f t="shared" si="11"/>
        <v/>
      </c>
      <c r="BB20" s="529"/>
      <c r="BC20" s="529"/>
      <c r="BD20" s="84" t="str">
        <f t="shared" si="12"/>
        <v/>
      </c>
      <c r="BE20" s="400" t="str">
        <f t="shared" si="15"/>
        <v/>
      </c>
      <c r="BF20" s="455"/>
      <c r="BG20" s="390" t="str">
        <f t="shared" si="16"/>
        <v/>
      </c>
      <c r="BH20" s="665" t="str">
        <f t="shared" si="17"/>
        <v/>
      </c>
      <c r="BI20" s="2"/>
      <c r="BJ20" s="580"/>
      <c r="BK20" s="1061" t="s">
        <v>257</v>
      </c>
      <c r="BL20" s="1062"/>
      <c r="BM20" s="1063"/>
      <c r="BN20" s="580"/>
    </row>
    <row r="21" spans="1:66" ht="15.75" x14ac:dyDescent="0.2">
      <c r="A21" s="198"/>
      <c r="B21" s="533" t="str">
        <f>IF(ENTRADA!AE13="","",ENTRADA!AE13)</f>
        <v/>
      </c>
      <c r="C21" s="938" t="str">
        <f>IF(ENTRADA!AF13="","",ENTRADA!AF13)</f>
        <v/>
      </c>
      <c r="D21" s="938"/>
      <c r="E21" s="938"/>
      <c r="F21" s="938"/>
      <c r="G21" s="938"/>
      <c r="H21" s="938"/>
      <c r="I21" s="536"/>
      <c r="J21" s="536"/>
      <c r="K21" s="536"/>
      <c r="L21" s="85"/>
      <c r="M21" s="536"/>
      <c r="N21" s="536"/>
      <c r="O21" s="87" t="str">
        <f t="shared" si="1"/>
        <v/>
      </c>
      <c r="P21" s="536"/>
      <c r="Q21" s="536"/>
      <c r="R21" s="87" t="str">
        <f t="shared" si="2"/>
        <v/>
      </c>
      <c r="S21" s="536"/>
      <c r="T21" s="536"/>
      <c r="U21" s="87" t="str">
        <f t="shared" si="3"/>
        <v/>
      </c>
      <c r="V21" s="536"/>
      <c r="W21" s="536"/>
      <c r="X21" s="87" t="str">
        <f t="shared" si="4"/>
        <v/>
      </c>
      <c r="Y21" s="536"/>
      <c r="Z21" s="536"/>
      <c r="AA21" s="87" t="str">
        <f t="shared" si="5"/>
        <v/>
      </c>
      <c r="AB21" s="536"/>
      <c r="AC21" s="536"/>
      <c r="AD21" s="87" t="str">
        <f t="shared" si="6"/>
        <v/>
      </c>
      <c r="AE21" s="391" t="str">
        <f t="shared" si="13"/>
        <v/>
      </c>
      <c r="AF21" s="633"/>
      <c r="AG21" s="536"/>
      <c r="AH21" s="536"/>
      <c r="AI21" s="536"/>
      <c r="AJ21" s="536"/>
      <c r="AK21" s="87" t="str">
        <f t="shared" si="7"/>
        <v/>
      </c>
      <c r="AL21" s="536"/>
      <c r="AM21" s="536"/>
      <c r="AN21" s="87" t="str">
        <f t="shared" si="8"/>
        <v/>
      </c>
      <c r="AO21" s="536"/>
      <c r="AP21" s="536"/>
      <c r="AQ21" s="87" t="str">
        <f t="shared" si="9"/>
        <v/>
      </c>
      <c r="AR21" s="401" t="str">
        <f t="shared" si="14"/>
        <v/>
      </c>
      <c r="AS21" s="401"/>
      <c r="AT21" s="536"/>
      <c r="AU21" s="536"/>
      <c r="AV21" s="536"/>
      <c r="AW21" s="536"/>
      <c r="AX21" s="87" t="str">
        <f t="shared" si="10"/>
        <v/>
      </c>
      <c r="AY21" s="536"/>
      <c r="AZ21" s="536"/>
      <c r="BA21" s="87" t="str">
        <f t="shared" si="11"/>
        <v/>
      </c>
      <c r="BB21" s="536"/>
      <c r="BC21" s="536"/>
      <c r="BD21" s="87" t="str">
        <f t="shared" si="12"/>
        <v/>
      </c>
      <c r="BE21" s="401" t="str">
        <f t="shared" si="15"/>
        <v/>
      </c>
      <c r="BF21" s="482"/>
      <c r="BG21" s="391" t="str">
        <f t="shared" si="16"/>
        <v/>
      </c>
      <c r="BH21" s="666" t="str">
        <f t="shared" si="17"/>
        <v/>
      </c>
      <c r="BI21" s="2"/>
      <c r="BJ21" s="580"/>
      <c r="BK21" s="1064"/>
      <c r="BL21" s="1065"/>
      <c r="BM21" s="1066"/>
      <c r="BN21" s="580"/>
    </row>
    <row r="22" spans="1:66" ht="15.75" customHeight="1" x14ac:dyDescent="0.2">
      <c r="A22" s="198"/>
      <c r="B22" s="527" t="str">
        <f>IF(ENTRADA!AE14="","",ENTRADA!AE14)</f>
        <v/>
      </c>
      <c r="C22" s="937" t="str">
        <f>IF(ENTRADA!AF14="","",ENTRADA!AF14)</f>
        <v/>
      </c>
      <c r="D22" s="937"/>
      <c r="E22" s="937"/>
      <c r="F22" s="937"/>
      <c r="G22" s="937"/>
      <c r="H22" s="937"/>
      <c r="I22" s="529"/>
      <c r="J22" s="529"/>
      <c r="K22" s="529"/>
      <c r="L22" s="83"/>
      <c r="M22" s="529"/>
      <c r="N22" s="529"/>
      <c r="O22" s="84" t="str">
        <f t="shared" si="1"/>
        <v/>
      </c>
      <c r="P22" s="529"/>
      <c r="Q22" s="529"/>
      <c r="R22" s="84" t="str">
        <f t="shared" si="2"/>
        <v/>
      </c>
      <c r="S22" s="529"/>
      <c r="T22" s="529"/>
      <c r="U22" s="84" t="str">
        <f t="shared" si="3"/>
        <v/>
      </c>
      <c r="V22" s="529"/>
      <c r="W22" s="529"/>
      <c r="X22" s="84" t="str">
        <f t="shared" si="4"/>
        <v/>
      </c>
      <c r="Y22" s="529"/>
      <c r="Z22" s="529"/>
      <c r="AA22" s="84" t="str">
        <f t="shared" si="5"/>
        <v/>
      </c>
      <c r="AB22" s="529"/>
      <c r="AC22" s="529"/>
      <c r="AD22" s="84" t="str">
        <f t="shared" si="6"/>
        <v/>
      </c>
      <c r="AE22" s="390" t="str">
        <f t="shared" si="13"/>
        <v/>
      </c>
      <c r="AF22" s="643"/>
      <c r="AG22" s="529"/>
      <c r="AH22" s="529"/>
      <c r="AI22" s="529"/>
      <c r="AJ22" s="529"/>
      <c r="AK22" s="84" t="str">
        <f t="shared" si="7"/>
        <v/>
      </c>
      <c r="AL22" s="529"/>
      <c r="AM22" s="529"/>
      <c r="AN22" s="84" t="str">
        <f t="shared" si="8"/>
        <v/>
      </c>
      <c r="AO22" s="529"/>
      <c r="AP22" s="529"/>
      <c r="AQ22" s="84" t="str">
        <f t="shared" si="9"/>
        <v/>
      </c>
      <c r="AR22" s="400" t="str">
        <f t="shared" si="14"/>
        <v/>
      </c>
      <c r="AS22" s="400"/>
      <c r="AT22" s="529"/>
      <c r="AU22" s="529"/>
      <c r="AV22" s="529"/>
      <c r="AW22" s="529"/>
      <c r="AX22" s="84" t="str">
        <f t="shared" si="10"/>
        <v/>
      </c>
      <c r="AY22" s="529"/>
      <c r="AZ22" s="529"/>
      <c r="BA22" s="84" t="str">
        <f t="shared" si="11"/>
        <v/>
      </c>
      <c r="BB22" s="529"/>
      <c r="BC22" s="529"/>
      <c r="BD22" s="84" t="str">
        <f t="shared" si="12"/>
        <v/>
      </c>
      <c r="BE22" s="400" t="str">
        <f t="shared" si="15"/>
        <v/>
      </c>
      <c r="BF22" s="455"/>
      <c r="BG22" s="390" t="str">
        <f t="shared" si="16"/>
        <v/>
      </c>
      <c r="BH22" s="665" t="str">
        <f t="shared" si="17"/>
        <v/>
      </c>
      <c r="BI22" s="2"/>
      <c r="BJ22" s="580"/>
      <c r="BK22" s="582"/>
      <c r="BL22" s="582"/>
      <c r="BM22" s="582"/>
      <c r="BN22" s="580"/>
    </row>
    <row r="23" spans="1:66" ht="15.75" x14ac:dyDescent="0.2">
      <c r="A23" s="198"/>
      <c r="B23" s="533" t="str">
        <f>IF(ENTRADA!AE15="","",ENTRADA!AE15)</f>
        <v/>
      </c>
      <c r="C23" s="938" t="str">
        <f>IF(ENTRADA!AF15="","",ENTRADA!AF15)</f>
        <v/>
      </c>
      <c r="D23" s="938"/>
      <c r="E23" s="938"/>
      <c r="F23" s="938"/>
      <c r="G23" s="938"/>
      <c r="H23" s="938"/>
      <c r="I23" s="536"/>
      <c r="J23" s="536"/>
      <c r="K23" s="536"/>
      <c r="L23" s="85"/>
      <c r="M23" s="536"/>
      <c r="N23" s="536"/>
      <c r="O23" s="87" t="str">
        <f t="shared" si="1"/>
        <v/>
      </c>
      <c r="P23" s="536"/>
      <c r="Q23" s="536"/>
      <c r="R23" s="87" t="str">
        <f t="shared" si="2"/>
        <v/>
      </c>
      <c r="S23" s="536"/>
      <c r="T23" s="536"/>
      <c r="U23" s="87" t="str">
        <f t="shared" si="3"/>
        <v/>
      </c>
      <c r="V23" s="536"/>
      <c r="W23" s="536"/>
      <c r="X23" s="87" t="str">
        <f t="shared" si="4"/>
        <v/>
      </c>
      <c r="Y23" s="536"/>
      <c r="Z23" s="536"/>
      <c r="AA23" s="87" t="str">
        <f t="shared" si="5"/>
        <v/>
      </c>
      <c r="AB23" s="536"/>
      <c r="AC23" s="536"/>
      <c r="AD23" s="87" t="str">
        <f t="shared" si="6"/>
        <v/>
      </c>
      <c r="AE23" s="391" t="str">
        <f t="shared" si="13"/>
        <v/>
      </c>
      <c r="AF23" s="633"/>
      <c r="AG23" s="536"/>
      <c r="AH23" s="536"/>
      <c r="AI23" s="536"/>
      <c r="AJ23" s="536"/>
      <c r="AK23" s="87" t="str">
        <f t="shared" si="7"/>
        <v/>
      </c>
      <c r="AL23" s="536"/>
      <c r="AM23" s="536"/>
      <c r="AN23" s="87" t="str">
        <f t="shared" si="8"/>
        <v/>
      </c>
      <c r="AO23" s="536"/>
      <c r="AP23" s="536"/>
      <c r="AQ23" s="87" t="str">
        <f t="shared" si="9"/>
        <v/>
      </c>
      <c r="AR23" s="401" t="str">
        <f t="shared" si="14"/>
        <v/>
      </c>
      <c r="AS23" s="401"/>
      <c r="AT23" s="536"/>
      <c r="AU23" s="536"/>
      <c r="AV23" s="536"/>
      <c r="AW23" s="536"/>
      <c r="AX23" s="87" t="str">
        <f t="shared" si="10"/>
        <v/>
      </c>
      <c r="AY23" s="536"/>
      <c r="AZ23" s="536"/>
      <c r="BA23" s="87" t="str">
        <f t="shared" si="11"/>
        <v/>
      </c>
      <c r="BB23" s="536"/>
      <c r="BC23" s="536"/>
      <c r="BD23" s="87" t="str">
        <f t="shared" si="12"/>
        <v/>
      </c>
      <c r="BE23" s="401" t="str">
        <f t="shared" si="15"/>
        <v/>
      </c>
      <c r="BF23" s="482"/>
      <c r="BG23" s="391" t="str">
        <f t="shared" si="16"/>
        <v/>
      </c>
      <c r="BH23" s="666" t="str">
        <f t="shared" si="17"/>
        <v/>
      </c>
      <c r="BI23" s="2"/>
      <c r="BJ23" s="580"/>
      <c r="BK23" s="1067" t="s">
        <v>248</v>
      </c>
      <c r="BL23" s="1068"/>
      <c r="BM23" s="1069"/>
      <c r="BN23" s="580"/>
    </row>
    <row r="24" spans="1:66" ht="15.75" x14ac:dyDescent="0.2">
      <c r="A24" s="198"/>
      <c r="B24" s="527" t="str">
        <f>IF(ENTRADA!AE16="","",ENTRADA!AE16)</f>
        <v/>
      </c>
      <c r="C24" s="937" t="str">
        <f>IF(ENTRADA!AF16="","",ENTRADA!AF16)</f>
        <v/>
      </c>
      <c r="D24" s="937"/>
      <c r="E24" s="937"/>
      <c r="F24" s="937"/>
      <c r="G24" s="937"/>
      <c r="H24" s="937"/>
      <c r="I24" s="529"/>
      <c r="J24" s="529"/>
      <c r="K24" s="529"/>
      <c r="L24" s="83"/>
      <c r="M24" s="529"/>
      <c r="N24" s="529"/>
      <c r="O24" s="84" t="str">
        <f t="shared" si="1"/>
        <v/>
      </c>
      <c r="P24" s="529"/>
      <c r="Q24" s="529"/>
      <c r="R24" s="84" t="str">
        <f t="shared" si="2"/>
        <v/>
      </c>
      <c r="S24" s="529"/>
      <c r="T24" s="529"/>
      <c r="U24" s="84" t="str">
        <f t="shared" si="3"/>
        <v/>
      </c>
      <c r="V24" s="529"/>
      <c r="W24" s="529"/>
      <c r="X24" s="84" t="str">
        <f t="shared" si="4"/>
        <v/>
      </c>
      <c r="Y24" s="529"/>
      <c r="Z24" s="529"/>
      <c r="AA24" s="84" t="str">
        <f t="shared" si="5"/>
        <v/>
      </c>
      <c r="AB24" s="529"/>
      <c r="AC24" s="529"/>
      <c r="AD24" s="84" t="str">
        <f t="shared" si="6"/>
        <v/>
      </c>
      <c r="AE24" s="390" t="str">
        <f t="shared" si="13"/>
        <v/>
      </c>
      <c r="AF24" s="643"/>
      <c r="AG24" s="529"/>
      <c r="AH24" s="529"/>
      <c r="AI24" s="529"/>
      <c r="AJ24" s="529"/>
      <c r="AK24" s="84" t="str">
        <f t="shared" si="7"/>
        <v/>
      </c>
      <c r="AL24" s="529"/>
      <c r="AM24" s="529"/>
      <c r="AN24" s="84" t="str">
        <f t="shared" si="8"/>
        <v/>
      </c>
      <c r="AO24" s="529"/>
      <c r="AP24" s="529"/>
      <c r="AQ24" s="84" t="str">
        <f t="shared" si="9"/>
        <v/>
      </c>
      <c r="AR24" s="400" t="str">
        <f t="shared" si="14"/>
        <v/>
      </c>
      <c r="AS24" s="400"/>
      <c r="AT24" s="529"/>
      <c r="AU24" s="529"/>
      <c r="AV24" s="529"/>
      <c r="AW24" s="529"/>
      <c r="AX24" s="84" t="str">
        <f t="shared" si="10"/>
        <v/>
      </c>
      <c r="AY24" s="529"/>
      <c r="AZ24" s="529"/>
      <c r="BA24" s="84" t="str">
        <f t="shared" si="11"/>
        <v/>
      </c>
      <c r="BB24" s="529"/>
      <c r="BC24" s="529"/>
      <c r="BD24" s="84" t="str">
        <f t="shared" si="12"/>
        <v/>
      </c>
      <c r="BE24" s="400" t="str">
        <f t="shared" si="15"/>
        <v/>
      </c>
      <c r="BF24" s="455"/>
      <c r="BG24" s="390" t="str">
        <f t="shared" si="16"/>
        <v/>
      </c>
      <c r="BH24" s="665" t="str">
        <f t="shared" si="17"/>
        <v/>
      </c>
      <c r="BI24" s="2"/>
      <c r="BJ24" s="580"/>
      <c r="BK24" s="1070"/>
      <c r="BL24" s="1071"/>
      <c r="BM24" s="1072"/>
      <c r="BN24" s="580"/>
    </row>
    <row r="25" spans="1:66" ht="15.75" x14ac:dyDescent="0.25">
      <c r="A25" s="198"/>
      <c r="B25" s="533" t="str">
        <f>IF(ENTRADA!AE17="","",ENTRADA!AE17)</f>
        <v/>
      </c>
      <c r="C25" s="938" t="str">
        <f>IF(ENTRADA!AF17="","",ENTRADA!AF17)</f>
        <v/>
      </c>
      <c r="D25" s="938"/>
      <c r="E25" s="938"/>
      <c r="F25" s="938"/>
      <c r="G25" s="938"/>
      <c r="H25" s="938"/>
      <c r="I25" s="536"/>
      <c r="J25" s="536"/>
      <c r="K25" s="536"/>
      <c r="L25" s="85"/>
      <c r="M25" s="536"/>
      <c r="N25" s="536"/>
      <c r="O25" s="87" t="str">
        <f t="shared" si="1"/>
        <v/>
      </c>
      <c r="P25" s="536"/>
      <c r="Q25" s="536"/>
      <c r="R25" s="87" t="str">
        <f t="shared" si="2"/>
        <v/>
      </c>
      <c r="S25" s="536"/>
      <c r="T25" s="536"/>
      <c r="U25" s="87" t="str">
        <f t="shared" si="3"/>
        <v/>
      </c>
      <c r="V25" s="536"/>
      <c r="W25" s="536"/>
      <c r="X25" s="87" t="str">
        <f t="shared" si="4"/>
        <v/>
      </c>
      <c r="Y25" s="536"/>
      <c r="Z25" s="536"/>
      <c r="AA25" s="87" t="str">
        <f t="shared" si="5"/>
        <v/>
      </c>
      <c r="AB25" s="536"/>
      <c r="AC25" s="536"/>
      <c r="AD25" s="87" t="str">
        <f t="shared" si="6"/>
        <v/>
      </c>
      <c r="AE25" s="391" t="str">
        <f t="shared" si="13"/>
        <v/>
      </c>
      <c r="AF25" s="633"/>
      <c r="AG25" s="536"/>
      <c r="AH25" s="536"/>
      <c r="AI25" s="536"/>
      <c r="AJ25" s="536"/>
      <c r="AK25" s="87" t="str">
        <f t="shared" si="7"/>
        <v/>
      </c>
      <c r="AL25" s="536"/>
      <c r="AM25" s="536"/>
      <c r="AN25" s="87" t="str">
        <f t="shared" si="8"/>
        <v/>
      </c>
      <c r="AO25" s="536"/>
      <c r="AP25" s="536"/>
      <c r="AQ25" s="87" t="str">
        <f t="shared" si="9"/>
        <v/>
      </c>
      <c r="AR25" s="401" t="str">
        <f t="shared" si="14"/>
        <v/>
      </c>
      <c r="AS25" s="401"/>
      <c r="AT25" s="536"/>
      <c r="AU25" s="536"/>
      <c r="AV25" s="536"/>
      <c r="AW25" s="536"/>
      <c r="AX25" s="87" t="str">
        <f t="shared" si="10"/>
        <v/>
      </c>
      <c r="AY25" s="536"/>
      <c r="AZ25" s="536"/>
      <c r="BA25" s="87" t="str">
        <f t="shared" si="11"/>
        <v/>
      </c>
      <c r="BB25" s="536"/>
      <c r="BC25" s="536"/>
      <c r="BD25" s="87" t="str">
        <f t="shared" si="12"/>
        <v/>
      </c>
      <c r="BE25" s="401" t="str">
        <f t="shared" si="15"/>
        <v/>
      </c>
      <c r="BF25" s="482"/>
      <c r="BG25" s="391" t="str">
        <f t="shared" si="16"/>
        <v/>
      </c>
      <c r="BH25" s="666" t="str">
        <f t="shared" si="17"/>
        <v/>
      </c>
      <c r="BI25" s="2"/>
      <c r="BJ25" s="580"/>
      <c r="BK25" s="583" t="s">
        <v>258</v>
      </c>
      <c r="BL25" s="584" t="s">
        <v>119</v>
      </c>
      <c r="BM25" s="583" t="s">
        <v>259</v>
      </c>
      <c r="BN25" s="580"/>
    </row>
    <row r="26" spans="1:66" ht="15.75" x14ac:dyDescent="0.2">
      <c r="A26" s="198"/>
      <c r="B26" s="527" t="str">
        <f>IF(ENTRADA!AE18="","",ENTRADA!AE18)</f>
        <v/>
      </c>
      <c r="C26" s="937" t="str">
        <f>IF(ENTRADA!AF18="","",ENTRADA!AF18)</f>
        <v/>
      </c>
      <c r="D26" s="937"/>
      <c r="E26" s="937"/>
      <c r="F26" s="937"/>
      <c r="G26" s="937"/>
      <c r="H26" s="937"/>
      <c r="I26" s="529"/>
      <c r="J26" s="529"/>
      <c r="K26" s="529"/>
      <c r="L26" s="83"/>
      <c r="M26" s="529"/>
      <c r="N26" s="529"/>
      <c r="O26" s="84" t="str">
        <f t="shared" si="1"/>
        <v/>
      </c>
      <c r="P26" s="529"/>
      <c r="Q26" s="529"/>
      <c r="R26" s="84" t="str">
        <f t="shared" si="2"/>
        <v/>
      </c>
      <c r="S26" s="529"/>
      <c r="T26" s="529"/>
      <c r="U26" s="84" t="str">
        <f t="shared" si="3"/>
        <v/>
      </c>
      <c r="V26" s="529"/>
      <c r="W26" s="529"/>
      <c r="X26" s="84" t="str">
        <f t="shared" si="4"/>
        <v/>
      </c>
      <c r="Y26" s="529"/>
      <c r="Z26" s="529"/>
      <c r="AA26" s="84" t="str">
        <f t="shared" si="5"/>
        <v/>
      </c>
      <c r="AB26" s="529"/>
      <c r="AC26" s="529"/>
      <c r="AD26" s="84" t="str">
        <f t="shared" si="6"/>
        <v/>
      </c>
      <c r="AE26" s="390" t="str">
        <f t="shared" si="13"/>
        <v/>
      </c>
      <c r="AF26" s="643"/>
      <c r="AG26" s="529"/>
      <c r="AH26" s="529"/>
      <c r="AI26" s="529"/>
      <c r="AJ26" s="529"/>
      <c r="AK26" s="84" t="str">
        <f t="shared" si="7"/>
        <v/>
      </c>
      <c r="AL26" s="529"/>
      <c r="AM26" s="529"/>
      <c r="AN26" s="84" t="str">
        <f t="shared" si="8"/>
        <v/>
      </c>
      <c r="AO26" s="529"/>
      <c r="AP26" s="529"/>
      <c r="AQ26" s="84" t="str">
        <f t="shared" si="9"/>
        <v/>
      </c>
      <c r="AR26" s="400" t="str">
        <f t="shared" si="14"/>
        <v/>
      </c>
      <c r="AS26" s="400"/>
      <c r="AT26" s="529"/>
      <c r="AU26" s="529"/>
      <c r="AV26" s="529"/>
      <c r="AW26" s="529"/>
      <c r="AX26" s="84" t="str">
        <f t="shared" si="10"/>
        <v/>
      </c>
      <c r="AY26" s="529"/>
      <c r="AZ26" s="529"/>
      <c r="BA26" s="84" t="str">
        <f t="shared" si="11"/>
        <v/>
      </c>
      <c r="BB26" s="529"/>
      <c r="BC26" s="529"/>
      <c r="BD26" s="84" t="str">
        <f t="shared" si="12"/>
        <v/>
      </c>
      <c r="BE26" s="400" t="str">
        <f t="shared" si="15"/>
        <v/>
      </c>
      <c r="BF26" s="455"/>
      <c r="BG26" s="390" t="str">
        <f t="shared" si="16"/>
        <v/>
      </c>
      <c r="BH26" s="665" t="str">
        <f t="shared" si="17"/>
        <v/>
      </c>
      <c r="BI26" s="2"/>
      <c r="BJ26" s="580"/>
      <c r="BK26" s="585">
        <v>3</v>
      </c>
      <c r="BL26" s="585" t="s">
        <v>260</v>
      </c>
      <c r="BM26" s="585">
        <v>10</v>
      </c>
      <c r="BN26" s="580"/>
    </row>
    <row r="27" spans="1:66" ht="15.75" x14ac:dyDescent="0.2">
      <c r="A27" s="198"/>
      <c r="B27" s="533" t="str">
        <f>IF(ENTRADA!AE19="","",ENTRADA!AE19)</f>
        <v/>
      </c>
      <c r="C27" s="938" t="str">
        <f>IF(ENTRADA!AF19="","",ENTRADA!AF19)</f>
        <v/>
      </c>
      <c r="D27" s="938"/>
      <c r="E27" s="938"/>
      <c r="F27" s="938"/>
      <c r="G27" s="938"/>
      <c r="H27" s="938"/>
      <c r="I27" s="536"/>
      <c r="J27" s="536"/>
      <c r="K27" s="536"/>
      <c r="L27" s="85"/>
      <c r="M27" s="536"/>
      <c r="N27" s="536"/>
      <c r="O27" s="87" t="str">
        <f t="shared" si="1"/>
        <v/>
      </c>
      <c r="P27" s="536"/>
      <c r="Q27" s="536"/>
      <c r="R27" s="87" t="str">
        <f t="shared" si="2"/>
        <v/>
      </c>
      <c r="S27" s="536"/>
      <c r="T27" s="536"/>
      <c r="U27" s="87" t="str">
        <f t="shared" si="3"/>
        <v/>
      </c>
      <c r="V27" s="536"/>
      <c r="W27" s="536"/>
      <c r="X27" s="87" t="str">
        <f t="shared" si="4"/>
        <v/>
      </c>
      <c r="Y27" s="536"/>
      <c r="Z27" s="536"/>
      <c r="AA27" s="87" t="str">
        <f t="shared" si="5"/>
        <v/>
      </c>
      <c r="AB27" s="536"/>
      <c r="AC27" s="536"/>
      <c r="AD27" s="87" t="str">
        <f t="shared" si="6"/>
        <v/>
      </c>
      <c r="AE27" s="391" t="str">
        <f t="shared" si="13"/>
        <v/>
      </c>
      <c r="AF27" s="633"/>
      <c r="AG27" s="536"/>
      <c r="AH27" s="536"/>
      <c r="AI27" s="536"/>
      <c r="AJ27" s="536"/>
      <c r="AK27" s="87" t="str">
        <f t="shared" si="7"/>
        <v/>
      </c>
      <c r="AL27" s="536"/>
      <c r="AM27" s="536"/>
      <c r="AN27" s="87" t="str">
        <f t="shared" si="8"/>
        <v/>
      </c>
      <c r="AO27" s="536"/>
      <c r="AP27" s="536"/>
      <c r="AQ27" s="87" t="str">
        <f t="shared" si="9"/>
        <v/>
      </c>
      <c r="AR27" s="401" t="str">
        <f t="shared" si="14"/>
        <v/>
      </c>
      <c r="AS27" s="401"/>
      <c r="AT27" s="536"/>
      <c r="AU27" s="536"/>
      <c r="AV27" s="536"/>
      <c r="AW27" s="536"/>
      <c r="AX27" s="87" t="str">
        <f t="shared" si="10"/>
        <v/>
      </c>
      <c r="AY27" s="536"/>
      <c r="AZ27" s="536"/>
      <c r="BA27" s="87" t="str">
        <f t="shared" si="11"/>
        <v/>
      </c>
      <c r="BB27" s="536"/>
      <c r="BC27" s="536"/>
      <c r="BD27" s="87" t="str">
        <f t="shared" si="12"/>
        <v/>
      </c>
      <c r="BE27" s="401" t="str">
        <f t="shared" si="15"/>
        <v/>
      </c>
      <c r="BF27" s="482"/>
      <c r="BG27" s="391" t="str">
        <f t="shared" si="16"/>
        <v/>
      </c>
      <c r="BH27" s="666" t="str">
        <f t="shared" si="17"/>
        <v/>
      </c>
      <c r="BI27" s="2"/>
      <c r="BJ27" s="580"/>
      <c r="BK27" s="585">
        <v>2</v>
      </c>
      <c r="BL27" s="585" t="s">
        <v>261</v>
      </c>
      <c r="BM27" s="585">
        <v>6</v>
      </c>
      <c r="BN27" s="580"/>
    </row>
    <row r="28" spans="1:66" ht="15.75" x14ac:dyDescent="0.2">
      <c r="A28" s="198"/>
      <c r="B28" s="527" t="str">
        <f>IF(ENTRADA!AE20="","",ENTRADA!AE20)</f>
        <v/>
      </c>
      <c r="C28" s="937" t="str">
        <f>IF(ENTRADA!AF20="","",ENTRADA!AF20)</f>
        <v/>
      </c>
      <c r="D28" s="937"/>
      <c r="E28" s="937"/>
      <c r="F28" s="937"/>
      <c r="G28" s="937"/>
      <c r="H28" s="937"/>
      <c r="I28" s="529"/>
      <c r="J28" s="529"/>
      <c r="K28" s="529"/>
      <c r="L28" s="83"/>
      <c r="M28" s="529"/>
      <c r="N28" s="529"/>
      <c r="O28" s="84" t="str">
        <f t="shared" si="1"/>
        <v/>
      </c>
      <c r="P28" s="529"/>
      <c r="Q28" s="529"/>
      <c r="R28" s="84" t="str">
        <f t="shared" si="2"/>
        <v/>
      </c>
      <c r="S28" s="529"/>
      <c r="T28" s="529"/>
      <c r="U28" s="84" t="str">
        <f t="shared" si="3"/>
        <v/>
      </c>
      <c r="V28" s="529"/>
      <c r="W28" s="529"/>
      <c r="X28" s="84" t="str">
        <f t="shared" si="4"/>
        <v/>
      </c>
      <c r="Y28" s="529"/>
      <c r="Z28" s="529"/>
      <c r="AA28" s="84" t="str">
        <f t="shared" si="5"/>
        <v/>
      </c>
      <c r="AB28" s="529"/>
      <c r="AC28" s="529"/>
      <c r="AD28" s="84" t="str">
        <f t="shared" si="6"/>
        <v/>
      </c>
      <c r="AE28" s="390" t="str">
        <f t="shared" si="13"/>
        <v/>
      </c>
      <c r="AF28" s="643"/>
      <c r="AG28" s="529"/>
      <c r="AH28" s="529"/>
      <c r="AI28" s="529"/>
      <c r="AJ28" s="529"/>
      <c r="AK28" s="84" t="str">
        <f t="shared" si="7"/>
        <v/>
      </c>
      <c r="AL28" s="529"/>
      <c r="AM28" s="529"/>
      <c r="AN28" s="84" t="str">
        <f t="shared" si="8"/>
        <v/>
      </c>
      <c r="AO28" s="529"/>
      <c r="AP28" s="529"/>
      <c r="AQ28" s="84" t="str">
        <f t="shared" si="9"/>
        <v/>
      </c>
      <c r="AR28" s="400" t="str">
        <f t="shared" si="14"/>
        <v/>
      </c>
      <c r="AS28" s="400"/>
      <c r="AT28" s="529"/>
      <c r="AU28" s="529"/>
      <c r="AV28" s="529"/>
      <c r="AW28" s="529"/>
      <c r="AX28" s="84" t="str">
        <f t="shared" si="10"/>
        <v/>
      </c>
      <c r="AY28" s="529"/>
      <c r="AZ28" s="529"/>
      <c r="BA28" s="84" t="str">
        <f t="shared" si="11"/>
        <v/>
      </c>
      <c r="BB28" s="529"/>
      <c r="BC28" s="529"/>
      <c r="BD28" s="84" t="str">
        <f t="shared" si="12"/>
        <v/>
      </c>
      <c r="BE28" s="400" t="str">
        <f t="shared" si="15"/>
        <v/>
      </c>
      <c r="BF28" s="455"/>
      <c r="BG28" s="390" t="str">
        <f t="shared" si="16"/>
        <v/>
      </c>
      <c r="BH28" s="665" t="str">
        <f t="shared" si="17"/>
        <v/>
      </c>
      <c r="BI28" s="2"/>
      <c r="BJ28" s="580"/>
      <c r="BK28" s="585">
        <v>1</v>
      </c>
      <c r="BL28" s="585" t="s">
        <v>262</v>
      </c>
      <c r="BM28" s="585">
        <v>4</v>
      </c>
      <c r="BN28" s="580"/>
    </row>
    <row r="29" spans="1:66" ht="15.75" x14ac:dyDescent="0.2">
      <c r="A29" s="198"/>
      <c r="B29" s="533" t="str">
        <f>IF(ENTRADA!AE21="","",ENTRADA!AE21)</f>
        <v/>
      </c>
      <c r="C29" s="938" t="str">
        <f>IF(ENTRADA!AF21="","",ENTRADA!AF21)</f>
        <v/>
      </c>
      <c r="D29" s="938"/>
      <c r="E29" s="938"/>
      <c r="F29" s="938"/>
      <c r="G29" s="938"/>
      <c r="H29" s="938"/>
      <c r="I29" s="536"/>
      <c r="J29" s="536"/>
      <c r="K29" s="536"/>
      <c r="L29" s="85"/>
      <c r="M29" s="536"/>
      <c r="N29" s="536"/>
      <c r="O29" s="87" t="str">
        <f t="shared" si="1"/>
        <v/>
      </c>
      <c r="P29" s="536"/>
      <c r="Q29" s="536"/>
      <c r="R29" s="87" t="str">
        <f t="shared" si="2"/>
        <v/>
      </c>
      <c r="S29" s="536"/>
      <c r="T29" s="536"/>
      <c r="U29" s="87" t="str">
        <f t="shared" si="3"/>
        <v/>
      </c>
      <c r="V29" s="536"/>
      <c r="W29" s="536"/>
      <c r="X29" s="87" t="str">
        <f t="shared" si="4"/>
        <v/>
      </c>
      <c r="Y29" s="536"/>
      <c r="Z29" s="536"/>
      <c r="AA29" s="87" t="str">
        <f t="shared" si="5"/>
        <v/>
      </c>
      <c r="AB29" s="536"/>
      <c r="AC29" s="536"/>
      <c r="AD29" s="87" t="str">
        <f t="shared" si="6"/>
        <v/>
      </c>
      <c r="AE29" s="391" t="str">
        <f t="shared" si="13"/>
        <v/>
      </c>
      <c r="AF29" s="633"/>
      <c r="AG29" s="536"/>
      <c r="AH29" s="536"/>
      <c r="AI29" s="536"/>
      <c r="AJ29" s="536"/>
      <c r="AK29" s="87" t="str">
        <f t="shared" si="7"/>
        <v/>
      </c>
      <c r="AL29" s="536"/>
      <c r="AM29" s="536"/>
      <c r="AN29" s="87" t="str">
        <f t="shared" si="8"/>
        <v/>
      </c>
      <c r="AO29" s="536"/>
      <c r="AP29" s="536"/>
      <c r="AQ29" s="87" t="str">
        <f t="shared" si="9"/>
        <v/>
      </c>
      <c r="AR29" s="401" t="str">
        <f t="shared" si="14"/>
        <v/>
      </c>
      <c r="AS29" s="401"/>
      <c r="AT29" s="536"/>
      <c r="AU29" s="536"/>
      <c r="AV29" s="536"/>
      <c r="AW29" s="536"/>
      <c r="AX29" s="87" t="str">
        <f t="shared" si="10"/>
        <v/>
      </c>
      <c r="AY29" s="536"/>
      <c r="AZ29" s="536"/>
      <c r="BA29" s="87" t="str">
        <f t="shared" si="11"/>
        <v/>
      </c>
      <c r="BB29" s="536"/>
      <c r="BC29" s="536"/>
      <c r="BD29" s="87" t="str">
        <f t="shared" si="12"/>
        <v/>
      </c>
      <c r="BE29" s="401" t="str">
        <f t="shared" si="15"/>
        <v/>
      </c>
      <c r="BF29" s="482"/>
      <c r="BG29" s="391" t="str">
        <f t="shared" si="16"/>
        <v/>
      </c>
      <c r="BH29" s="666" t="str">
        <f t="shared" si="17"/>
        <v/>
      </c>
      <c r="BI29" s="2"/>
      <c r="BJ29" s="580"/>
      <c r="BK29" s="321"/>
      <c r="BL29" s="321"/>
      <c r="BM29" s="321"/>
      <c r="BN29" s="580"/>
    </row>
    <row r="30" spans="1:66" ht="15.75" x14ac:dyDescent="0.2">
      <c r="A30" s="198"/>
      <c r="B30" s="527" t="str">
        <f>IF(ENTRADA!AE22="","",ENTRADA!AE22)</f>
        <v/>
      </c>
      <c r="C30" s="937" t="str">
        <f>IF(ENTRADA!AF22="","",ENTRADA!AF22)</f>
        <v/>
      </c>
      <c r="D30" s="937"/>
      <c r="E30" s="937"/>
      <c r="F30" s="937"/>
      <c r="G30" s="937"/>
      <c r="H30" s="937"/>
      <c r="I30" s="529"/>
      <c r="J30" s="529"/>
      <c r="K30" s="529"/>
      <c r="L30" s="83"/>
      <c r="M30" s="529"/>
      <c r="N30" s="529"/>
      <c r="O30" s="84" t="str">
        <f t="shared" si="1"/>
        <v/>
      </c>
      <c r="P30" s="529"/>
      <c r="Q30" s="529"/>
      <c r="R30" s="84" t="str">
        <f t="shared" si="2"/>
        <v/>
      </c>
      <c r="S30" s="529"/>
      <c r="T30" s="529"/>
      <c r="U30" s="84" t="str">
        <f t="shared" si="3"/>
        <v/>
      </c>
      <c r="V30" s="529"/>
      <c r="W30" s="529"/>
      <c r="X30" s="84" t="str">
        <f t="shared" si="4"/>
        <v/>
      </c>
      <c r="Y30" s="529"/>
      <c r="Z30" s="529"/>
      <c r="AA30" s="84" t="str">
        <f t="shared" si="5"/>
        <v/>
      </c>
      <c r="AB30" s="529"/>
      <c r="AC30" s="529"/>
      <c r="AD30" s="84" t="str">
        <f t="shared" si="6"/>
        <v/>
      </c>
      <c r="AE30" s="390" t="str">
        <f t="shared" si="13"/>
        <v/>
      </c>
      <c r="AF30" s="643"/>
      <c r="AG30" s="529"/>
      <c r="AH30" s="529"/>
      <c r="AI30" s="529"/>
      <c r="AJ30" s="529"/>
      <c r="AK30" s="84" t="str">
        <f t="shared" si="7"/>
        <v/>
      </c>
      <c r="AL30" s="529"/>
      <c r="AM30" s="529"/>
      <c r="AN30" s="84" t="str">
        <f t="shared" si="8"/>
        <v/>
      </c>
      <c r="AO30" s="529"/>
      <c r="AP30" s="529"/>
      <c r="AQ30" s="84" t="str">
        <f t="shared" si="9"/>
        <v/>
      </c>
      <c r="AR30" s="400" t="str">
        <f t="shared" si="14"/>
        <v/>
      </c>
      <c r="AS30" s="400"/>
      <c r="AT30" s="529"/>
      <c r="AU30" s="529"/>
      <c r="AV30" s="529"/>
      <c r="AW30" s="529"/>
      <c r="AX30" s="84" t="str">
        <f t="shared" si="10"/>
        <v/>
      </c>
      <c r="AY30" s="529"/>
      <c r="AZ30" s="529"/>
      <c r="BA30" s="84" t="str">
        <f t="shared" si="11"/>
        <v/>
      </c>
      <c r="BB30" s="529"/>
      <c r="BC30" s="529"/>
      <c r="BD30" s="84" t="str">
        <f t="shared" si="12"/>
        <v/>
      </c>
      <c r="BE30" s="400" t="str">
        <f t="shared" si="15"/>
        <v/>
      </c>
      <c r="BF30" s="455"/>
      <c r="BG30" s="390" t="str">
        <f t="shared" si="16"/>
        <v/>
      </c>
      <c r="BH30" s="665" t="str">
        <f t="shared" si="17"/>
        <v/>
      </c>
      <c r="BI30" s="2"/>
      <c r="BJ30" s="580"/>
      <c r="BK30" s="321"/>
      <c r="BL30" s="321"/>
      <c r="BM30" s="321"/>
      <c r="BN30" s="580"/>
    </row>
    <row r="31" spans="1:66" ht="15.75" customHeight="1" x14ac:dyDescent="0.2">
      <c r="A31" s="198"/>
      <c r="B31" s="533" t="str">
        <f>IF(ENTRADA!AE23="","",ENTRADA!AE23)</f>
        <v/>
      </c>
      <c r="C31" s="938" t="str">
        <f>IF(ENTRADA!AF23="","",ENTRADA!AF23)</f>
        <v/>
      </c>
      <c r="D31" s="938"/>
      <c r="E31" s="938"/>
      <c r="F31" s="938"/>
      <c r="G31" s="938"/>
      <c r="H31" s="938"/>
      <c r="I31" s="536"/>
      <c r="J31" s="536"/>
      <c r="K31" s="536"/>
      <c r="L31" s="85"/>
      <c r="M31" s="536"/>
      <c r="N31" s="536"/>
      <c r="O31" s="87" t="str">
        <f t="shared" si="1"/>
        <v/>
      </c>
      <c r="P31" s="536"/>
      <c r="Q31" s="536"/>
      <c r="R31" s="87" t="str">
        <f t="shared" si="2"/>
        <v/>
      </c>
      <c r="S31" s="536"/>
      <c r="T31" s="536"/>
      <c r="U31" s="87" t="str">
        <f t="shared" si="3"/>
        <v/>
      </c>
      <c r="V31" s="536"/>
      <c r="W31" s="536"/>
      <c r="X31" s="87" t="str">
        <f t="shared" si="4"/>
        <v/>
      </c>
      <c r="Y31" s="536"/>
      <c r="Z31" s="536"/>
      <c r="AA31" s="87" t="str">
        <f t="shared" si="5"/>
        <v/>
      </c>
      <c r="AB31" s="536"/>
      <c r="AC31" s="536"/>
      <c r="AD31" s="87" t="str">
        <f t="shared" si="6"/>
        <v/>
      </c>
      <c r="AE31" s="391" t="str">
        <f t="shared" si="13"/>
        <v/>
      </c>
      <c r="AF31" s="633"/>
      <c r="AG31" s="536"/>
      <c r="AH31" s="536"/>
      <c r="AI31" s="536"/>
      <c r="AJ31" s="536"/>
      <c r="AK31" s="87" t="str">
        <f t="shared" si="7"/>
        <v/>
      </c>
      <c r="AL31" s="536"/>
      <c r="AM31" s="536"/>
      <c r="AN31" s="87" t="str">
        <f t="shared" si="8"/>
        <v/>
      </c>
      <c r="AO31" s="536"/>
      <c r="AP31" s="536"/>
      <c r="AQ31" s="87" t="str">
        <f t="shared" si="9"/>
        <v/>
      </c>
      <c r="AR31" s="401" t="str">
        <f t="shared" si="14"/>
        <v/>
      </c>
      <c r="AS31" s="401"/>
      <c r="AT31" s="536"/>
      <c r="AU31" s="536"/>
      <c r="AV31" s="536"/>
      <c r="AW31" s="536"/>
      <c r="AX31" s="87" t="str">
        <f t="shared" si="10"/>
        <v/>
      </c>
      <c r="AY31" s="536"/>
      <c r="AZ31" s="536"/>
      <c r="BA31" s="87" t="str">
        <f t="shared" si="11"/>
        <v/>
      </c>
      <c r="BB31" s="536"/>
      <c r="BC31" s="536"/>
      <c r="BD31" s="87" t="str">
        <f t="shared" si="12"/>
        <v/>
      </c>
      <c r="BE31" s="401" t="str">
        <f t="shared" si="15"/>
        <v/>
      </c>
      <c r="BF31" s="482"/>
      <c r="BG31" s="391" t="str">
        <f t="shared" si="16"/>
        <v/>
      </c>
      <c r="BH31" s="666" t="str">
        <f t="shared" si="17"/>
        <v/>
      </c>
      <c r="BI31" s="2"/>
      <c r="BJ31" s="580"/>
      <c r="BK31" s="1215" t="s">
        <v>98</v>
      </c>
      <c r="BL31" s="1216"/>
      <c r="BM31" s="1217"/>
      <c r="BN31" s="580"/>
    </row>
    <row r="32" spans="1:66" ht="15.75" customHeight="1" x14ac:dyDescent="0.2">
      <c r="A32" s="198"/>
      <c r="B32" s="527" t="str">
        <f>IF(ENTRADA!AE24="","",ENTRADA!AE24)</f>
        <v/>
      </c>
      <c r="C32" s="937" t="str">
        <f>IF(ENTRADA!AF24="","",ENTRADA!AF24)</f>
        <v/>
      </c>
      <c r="D32" s="937"/>
      <c r="E32" s="937"/>
      <c r="F32" s="937"/>
      <c r="G32" s="937"/>
      <c r="H32" s="937"/>
      <c r="I32" s="529"/>
      <c r="J32" s="529"/>
      <c r="K32" s="529"/>
      <c r="L32" s="83"/>
      <c r="M32" s="529"/>
      <c r="N32" s="529"/>
      <c r="O32" s="84" t="str">
        <f t="shared" si="1"/>
        <v/>
      </c>
      <c r="P32" s="529"/>
      <c r="Q32" s="529"/>
      <c r="R32" s="84" t="str">
        <f t="shared" si="2"/>
        <v/>
      </c>
      <c r="S32" s="529"/>
      <c r="T32" s="529"/>
      <c r="U32" s="84" t="str">
        <f t="shared" si="3"/>
        <v/>
      </c>
      <c r="V32" s="529"/>
      <c r="W32" s="529"/>
      <c r="X32" s="84" t="str">
        <f t="shared" si="4"/>
        <v/>
      </c>
      <c r="Y32" s="529"/>
      <c r="Z32" s="529"/>
      <c r="AA32" s="84" t="str">
        <f t="shared" si="5"/>
        <v/>
      </c>
      <c r="AB32" s="529"/>
      <c r="AC32" s="529"/>
      <c r="AD32" s="84" t="str">
        <f t="shared" si="6"/>
        <v/>
      </c>
      <c r="AE32" s="390" t="str">
        <f t="shared" si="13"/>
        <v/>
      </c>
      <c r="AF32" s="643"/>
      <c r="AG32" s="529"/>
      <c r="AH32" s="529"/>
      <c r="AI32" s="529"/>
      <c r="AJ32" s="529"/>
      <c r="AK32" s="84" t="str">
        <f t="shared" si="7"/>
        <v/>
      </c>
      <c r="AL32" s="529"/>
      <c r="AM32" s="529"/>
      <c r="AN32" s="84" t="str">
        <f t="shared" si="8"/>
        <v/>
      </c>
      <c r="AO32" s="529"/>
      <c r="AP32" s="529"/>
      <c r="AQ32" s="84" t="str">
        <f t="shared" si="9"/>
        <v/>
      </c>
      <c r="AR32" s="400" t="str">
        <f t="shared" si="14"/>
        <v/>
      </c>
      <c r="AS32" s="400"/>
      <c r="AT32" s="529"/>
      <c r="AU32" s="529"/>
      <c r="AV32" s="529"/>
      <c r="AW32" s="529"/>
      <c r="AX32" s="84" t="str">
        <f t="shared" si="10"/>
        <v/>
      </c>
      <c r="AY32" s="529"/>
      <c r="AZ32" s="529"/>
      <c r="BA32" s="84" t="str">
        <f t="shared" si="11"/>
        <v/>
      </c>
      <c r="BB32" s="529"/>
      <c r="BC32" s="529"/>
      <c r="BD32" s="84" t="str">
        <f t="shared" si="12"/>
        <v/>
      </c>
      <c r="BE32" s="400" t="str">
        <f t="shared" si="15"/>
        <v/>
      </c>
      <c r="BF32" s="455"/>
      <c r="BG32" s="390" t="str">
        <f t="shared" si="16"/>
        <v/>
      </c>
      <c r="BH32" s="665" t="str">
        <f t="shared" si="17"/>
        <v/>
      </c>
      <c r="BI32" s="2"/>
      <c r="BJ32" s="580"/>
      <c r="BK32" s="1218"/>
      <c r="BL32" s="1219"/>
      <c r="BM32" s="1220"/>
      <c r="BN32" s="580"/>
    </row>
    <row r="33" spans="1:66" ht="15.75" customHeight="1" x14ac:dyDescent="0.2">
      <c r="A33" s="198"/>
      <c r="B33" s="533" t="str">
        <f>IF(ENTRADA!AE25="","",ENTRADA!AE25)</f>
        <v/>
      </c>
      <c r="C33" s="938" t="str">
        <f>IF(ENTRADA!AF25="","",ENTRADA!AF25)</f>
        <v/>
      </c>
      <c r="D33" s="938"/>
      <c r="E33" s="938"/>
      <c r="F33" s="938"/>
      <c r="G33" s="938"/>
      <c r="H33" s="938"/>
      <c r="I33" s="536"/>
      <c r="J33" s="536"/>
      <c r="K33" s="536"/>
      <c r="L33" s="85"/>
      <c r="M33" s="536"/>
      <c r="N33" s="536"/>
      <c r="O33" s="87" t="str">
        <f t="shared" si="1"/>
        <v/>
      </c>
      <c r="P33" s="536"/>
      <c r="Q33" s="536"/>
      <c r="R33" s="87" t="str">
        <f t="shared" si="2"/>
        <v/>
      </c>
      <c r="S33" s="536"/>
      <c r="T33" s="536"/>
      <c r="U33" s="87" t="str">
        <f t="shared" si="3"/>
        <v/>
      </c>
      <c r="V33" s="536"/>
      <c r="W33" s="536"/>
      <c r="X33" s="87" t="str">
        <f t="shared" si="4"/>
        <v/>
      </c>
      <c r="Y33" s="536"/>
      <c r="Z33" s="536"/>
      <c r="AA33" s="87" t="str">
        <f t="shared" si="5"/>
        <v/>
      </c>
      <c r="AB33" s="536"/>
      <c r="AC33" s="536"/>
      <c r="AD33" s="87" t="str">
        <f t="shared" si="6"/>
        <v/>
      </c>
      <c r="AE33" s="391" t="str">
        <f t="shared" si="13"/>
        <v/>
      </c>
      <c r="AF33" s="633"/>
      <c r="AG33" s="536"/>
      <c r="AH33" s="536"/>
      <c r="AI33" s="536"/>
      <c r="AJ33" s="536"/>
      <c r="AK33" s="87" t="str">
        <f t="shared" si="7"/>
        <v/>
      </c>
      <c r="AL33" s="536"/>
      <c r="AM33" s="536"/>
      <c r="AN33" s="87" t="str">
        <f t="shared" si="8"/>
        <v/>
      </c>
      <c r="AO33" s="536"/>
      <c r="AP33" s="536"/>
      <c r="AQ33" s="87" t="str">
        <f t="shared" si="9"/>
        <v/>
      </c>
      <c r="AR33" s="401" t="str">
        <f t="shared" si="14"/>
        <v/>
      </c>
      <c r="AS33" s="401"/>
      <c r="AT33" s="536"/>
      <c r="AU33" s="536"/>
      <c r="AV33" s="536"/>
      <c r="AW33" s="536"/>
      <c r="AX33" s="87" t="str">
        <f t="shared" si="10"/>
        <v/>
      </c>
      <c r="AY33" s="536"/>
      <c r="AZ33" s="536"/>
      <c r="BA33" s="87" t="str">
        <f t="shared" si="11"/>
        <v/>
      </c>
      <c r="BB33" s="536"/>
      <c r="BC33" s="536"/>
      <c r="BD33" s="87" t="str">
        <f t="shared" si="12"/>
        <v/>
      </c>
      <c r="BE33" s="401" t="str">
        <f t="shared" si="15"/>
        <v/>
      </c>
      <c r="BF33" s="482"/>
      <c r="BG33" s="391" t="str">
        <f t="shared" si="16"/>
        <v/>
      </c>
      <c r="BH33" s="666" t="str">
        <f t="shared" si="17"/>
        <v/>
      </c>
      <c r="BI33" s="2"/>
      <c r="BJ33" s="580"/>
      <c r="BK33" s="695"/>
      <c r="BL33" s="696"/>
      <c r="BM33" s="620"/>
      <c r="BN33" s="580"/>
    </row>
    <row r="34" spans="1:66" ht="15.75" customHeight="1" x14ac:dyDescent="0.2">
      <c r="A34" s="198"/>
      <c r="B34" s="527" t="str">
        <f>IF(ENTRADA!AE26="","",ENTRADA!AE26)</f>
        <v/>
      </c>
      <c r="C34" s="937" t="str">
        <f>IF(ENTRADA!AF26="","",ENTRADA!AF26)</f>
        <v/>
      </c>
      <c r="D34" s="937"/>
      <c r="E34" s="937"/>
      <c r="F34" s="937"/>
      <c r="G34" s="937"/>
      <c r="H34" s="937"/>
      <c r="I34" s="529"/>
      <c r="J34" s="529"/>
      <c r="K34" s="529"/>
      <c r="L34" s="83"/>
      <c r="M34" s="529"/>
      <c r="N34" s="529"/>
      <c r="O34" s="84" t="str">
        <f t="shared" si="1"/>
        <v/>
      </c>
      <c r="P34" s="529"/>
      <c r="Q34" s="529"/>
      <c r="R34" s="84" t="str">
        <f t="shared" si="2"/>
        <v/>
      </c>
      <c r="S34" s="529"/>
      <c r="T34" s="529"/>
      <c r="U34" s="84" t="str">
        <f t="shared" si="3"/>
        <v/>
      </c>
      <c r="V34" s="529"/>
      <c r="W34" s="529"/>
      <c r="X34" s="84" t="str">
        <f t="shared" si="4"/>
        <v/>
      </c>
      <c r="Y34" s="529"/>
      <c r="Z34" s="529"/>
      <c r="AA34" s="84" t="str">
        <f t="shared" si="5"/>
        <v/>
      </c>
      <c r="AB34" s="529"/>
      <c r="AC34" s="529"/>
      <c r="AD34" s="84" t="str">
        <f t="shared" si="6"/>
        <v/>
      </c>
      <c r="AE34" s="390" t="str">
        <f t="shared" si="13"/>
        <v/>
      </c>
      <c r="AF34" s="643"/>
      <c r="AG34" s="529"/>
      <c r="AH34" s="529"/>
      <c r="AI34" s="529"/>
      <c r="AJ34" s="529"/>
      <c r="AK34" s="84" t="str">
        <f t="shared" si="7"/>
        <v/>
      </c>
      <c r="AL34" s="529"/>
      <c r="AM34" s="529"/>
      <c r="AN34" s="84" t="str">
        <f t="shared" si="8"/>
        <v/>
      </c>
      <c r="AO34" s="529"/>
      <c r="AP34" s="529"/>
      <c r="AQ34" s="84" t="str">
        <f t="shared" si="9"/>
        <v/>
      </c>
      <c r="AR34" s="400" t="str">
        <f t="shared" si="14"/>
        <v/>
      </c>
      <c r="AS34" s="400"/>
      <c r="AT34" s="529"/>
      <c r="AU34" s="529"/>
      <c r="AV34" s="529"/>
      <c r="AW34" s="529"/>
      <c r="AX34" s="84" t="str">
        <f t="shared" si="10"/>
        <v/>
      </c>
      <c r="AY34" s="529"/>
      <c r="AZ34" s="529"/>
      <c r="BA34" s="84" t="str">
        <f t="shared" si="11"/>
        <v/>
      </c>
      <c r="BB34" s="529"/>
      <c r="BC34" s="529"/>
      <c r="BD34" s="84" t="str">
        <f t="shared" si="12"/>
        <v/>
      </c>
      <c r="BE34" s="400" t="str">
        <f t="shared" si="15"/>
        <v/>
      </c>
      <c r="BF34" s="455"/>
      <c r="BG34" s="390" t="str">
        <f t="shared" si="16"/>
        <v/>
      </c>
      <c r="BH34" s="665" t="str">
        <f t="shared" si="17"/>
        <v/>
      </c>
      <c r="BI34" s="2"/>
      <c r="BJ34" s="531"/>
      <c r="BK34" s="645" t="s">
        <v>75</v>
      </c>
      <c r="BL34" s="697" t="s">
        <v>235</v>
      </c>
      <c r="BM34" s="644"/>
      <c r="BN34" s="531"/>
    </row>
    <row r="35" spans="1:66" ht="15.75" customHeight="1" x14ac:dyDescent="0.2">
      <c r="A35" s="198"/>
      <c r="B35" s="533" t="str">
        <f>IF(ENTRADA!AE27="","",ENTRADA!AE27)</f>
        <v/>
      </c>
      <c r="C35" s="938" t="str">
        <f>IF(ENTRADA!AF27="","",ENTRADA!AF27)</f>
        <v/>
      </c>
      <c r="D35" s="938"/>
      <c r="E35" s="938"/>
      <c r="F35" s="938"/>
      <c r="G35" s="938"/>
      <c r="H35" s="938"/>
      <c r="I35" s="536"/>
      <c r="J35" s="536"/>
      <c r="K35" s="536"/>
      <c r="L35" s="85"/>
      <c r="M35" s="536"/>
      <c r="N35" s="536"/>
      <c r="O35" s="87" t="str">
        <f t="shared" si="1"/>
        <v/>
      </c>
      <c r="P35" s="536"/>
      <c r="Q35" s="536"/>
      <c r="R35" s="87" t="str">
        <f t="shared" si="2"/>
        <v/>
      </c>
      <c r="S35" s="536"/>
      <c r="T35" s="536"/>
      <c r="U35" s="87" t="str">
        <f t="shared" si="3"/>
        <v/>
      </c>
      <c r="V35" s="536"/>
      <c r="W35" s="536"/>
      <c r="X35" s="87" t="str">
        <f t="shared" si="4"/>
        <v/>
      </c>
      <c r="Y35" s="536"/>
      <c r="Z35" s="536"/>
      <c r="AA35" s="87" t="str">
        <f t="shared" si="5"/>
        <v/>
      </c>
      <c r="AB35" s="536"/>
      <c r="AC35" s="536"/>
      <c r="AD35" s="87" t="str">
        <f t="shared" si="6"/>
        <v/>
      </c>
      <c r="AE35" s="391" t="str">
        <f t="shared" si="13"/>
        <v/>
      </c>
      <c r="AF35" s="633"/>
      <c r="AG35" s="536"/>
      <c r="AH35" s="536"/>
      <c r="AI35" s="536"/>
      <c r="AJ35" s="536"/>
      <c r="AK35" s="87" t="str">
        <f t="shared" si="7"/>
        <v/>
      </c>
      <c r="AL35" s="536"/>
      <c r="AM35" s="536"/>
      <c r="AN35" s="87" t="str">
        <f t="shared" si="8"/>
        <v/>
      </c>
      <c r="AO35" s="536"/>
      <c r="AP35" s="536"/>
      <c r="AQ35" s="87" t="str">
        <f t="shared" si="9"/>
        <v/>
      </c>
      <c r="AR35" s="401" t="str">
        <f t="shared" si="14"/>
        <v/>
      </c>
      <c r="AS35" s="401"/>
      <c r="AT35" s="536"/>
      <c r="AU35" s="536"/>
      <c r="AV35" s="536"/>
      <c r="AW35" s="536"/>
      <c r="AX35" s="87" t="str">
        <f t="shared" si="10"/>
        <v/>
      </c>
      <c r="AY35" s="536"/>
      <c r="AZ35" s="536"/>
      <c r="BA35" s="87" t="str">
        <f t="shared" si="11"/>
        <v/>
      </c>
      <c r="BB35" s="536"/>
      <c r="BC35" s="536"/>
      <c r="BD35" s="87" t="str">
        <f t="shared" si="12"/>
        <v/>
      </c>
      <c r="BE35" s="401" t="str">
        <f t="shared" si="15"/>
        <v/>
      </c>
      <c r="BF35" s="482"/>
      <c r="BG35" s="391" t="str">
        <f t="shared" si="16"/>
        <v/>
      </c>
      <c r="BH35" s="666" t="str">
        <f t="shared" si="17"/>
        <v/>
      </c>
      <c r="BI35" s="2"/>
      <c r="BJ35" s="531"/>
      <c r="BK35" s="645" t="s">
        <v>74</v>
      </c>
      <c r="BL35" s="697" t="s">
        <v>240</v>
      </c>
      <c r="BM35" s="644"/>
      <c r="BN35" s="531"/>
    </row>
    <row r="36" spans="1:66" ht="15.75" customHeight="1" x14ac:dyDescent="0.2">
      <c r="A36" s="198"/>
      <c r="B36" s="527" t="str">
        <f>IF(ENTRADA!AE28="","",ENTRADA!AE28)</f>
        <v/>
      </c>
      <c r="C36" s="937" t="str">
        <f>IF(ENTRADA!AF28="","",ENTRADA!AF28)</f>
        <v/>
      </c>
      <c r="D36" s="937"/>
      <c r="E36" s="937"/>
      <c r="F36" s="937"/>
      <c r="G36" s="937"/>
      <c r="H36" s="937"/>
      <c r="I36" s="529"/>
      <c r="J36" s="529"/>
      <c r="K36" s="529"/>
      <c r="L36" s="83"/>
      <c r="M36" s="529"/>
      <c r="N36" s="529"/>
      <c r="O36" s="84" t="str">
        <f t="shared" si="1"/>
        <v/>
      </c>
      <c r="P36" s="529"/>
      <c r="Q36" s="529"/>
      <c r="R36" s="84" t="str">
        <f t="shared" si="2"/>
        <v/>
      </c>
      <c r="S36" s="529"/>
      <c r="T36" s="529"/>
      <c r="U36" s="84" t="str">
        <f t="shared" si="3"/>
        <v/>
      </c>
      <c r="V36" s="529"/>
      <c r="W36" s="529"/>
      <c r="X36" s="84" t="str">
        <f t="shared" si="4"/>
        <v/>
      </c>
      <c r="Y36" s="529"/>
      <c r="Z36" s="529"/>
      <c r="AA36" s="84" t="str">
        <f t="shared" si="5"/>
        <v/>
      </c>
      <c r="AB36" s="529"/>
      <c r="AC36" s="529"/>
      <c r="AD36" s="84" t="str">
        <f t="shared" si="6"/>
        <v/>
      </c>
      <c r="AE36" s="390" t="str">
        <f t="shared" si="13"/>
        <v/>
      </c>
      <c r="AF36" s="643"/>
      <c r="AG36" s="529"/>
      <c r="AH36" s="529"/>
      <c r="AI36" s="529"/>
      <c r="AJ36" s="529"/>
      <c r="AK36" s="84" t="str">
        <f t="shared" si="7"/>
        <v/>
      </c>
      <c r="AL36" s="529"/>
      <c r="AM36" s="529"/>
      <c r="AN36" s="84" t="str">
        <f t="shared" si="8"/>
        <v/>
      </c>
      <c r="AO36" s="529"/>
      <c r="AP36" s="529"/>
      <c r="AQ36" s="84" t="str">
        <f t="shared" si="9"/>
        <v/>
      </c>
      <c r="AR36" s="400" t="str">
        <f t="shared" si="14"/>
        <v/>
      </c>
      <c r="AS36" s="400"/>
      <c r="AT36" s="529"/>
      <c r="AU36" s="529"/>
      <c r="AV36" s="529"/>
      <c r="AW36" s="529"/>
      <c r="AX36" s="84" t="str">
        <f t="shared" si="10"/>
        <v/>
      </c>
      <c r="AY36" s="529"/>
      <c r="AZ36" s="529"/>
      <c r="BA36" s="84" t="str">
        <f t="shared" si="11"/>
        <v/>
      </c>
      <c r="BB36" s="529"/>
      <c r="BC36" s="529"/>
      <c r="BD36" s="84" t="str">
        <f t="shared" si="12"/>
        <v/>
      </c>
      <c r="BE36" s="400" t="str">
        <f t="shared" si="15"/>
        <v/>
      </c>
      <c r="BF36" s="455"/>
      <c r="BG36" s="390" t="str">
        <f t="shared" si="16"/>
        <v/>
      </c>
      <c r="BH36" s="665" t="str">
        <f t="shared" si="17"/>
        <v/>
      </c>
      <c r="BI36" s="2"/>
      <c r="BJ36" s="531"/>
      <c r="BK36" s="645" t="s">
        <v>73</v>
      </c>
      <c r="BL36" s="697" t="s">
        <v>233</v>
      </c>
      <c r="BM36" s="644"/>
      <c r="BN36" s="531"/>
    </row>
    <row r="37" spans="1:66" ht="15.75" customHeight="1" x14ac:dyDescent="0.2">
      <c r="A37" s="198"/>
      <c r="B37" s="533" t="str">
        <f>IF(ENTRADA!AE29="","",ENTRADA!AE29)</f>
        <v/>
      </c>
      <c r="C37" s="938" t="str">
        <f>IF(ENTRADA!AF29="","",ENTRADA!AF29)</f>
        <v/>
      </c>
      <c r="D37" s="938"/>
      <c r="E37" s="938"/>
      <c r="F37" s="938"/>
      <c r="G37" s="938"/>
      <c r="H37" s="938"/>
      <c r="I37" s="536"/>
      <c r="J37" s="536"/>
      <c r="K37" s="536"/>
      <c r="L37" s="85"/>
      <c r="M37" s="536"/>
      <c r="N37" s="536"/>
      <c r="O37" s="87" t="str">
        <f t="shared" si="1"/>
        <v/>
      </c>
      <c r="P37" s="536"/>
      <c r="Q37" s="536"/>
      <c r="R37" s="87" t="str">
        <f t="shared" si="2"/>
        <v/>
      </c>
      <c r="S37" s="536"/>
      <c r="T37" s="536"/>
      <c r="U37" s="87" t="str">
        <f t="shared" si="3"/>
        <v/>
      </c>
      <c r="V37" s="536"/>
      <c r="W37" s="536"/>
      <c r="X37" s="87" t="str">
        <f t="shared" si="4"/>
        <v/>
      </c>
      <c r="Y37" s="536"/>
      <c r="Z37" s="536"/>
      <c r="AA37" s="87" t="str">
        <f t="shared" si="5"/>
        <v/>
      </c>
      <c r="AB37" s="536"/>
      <c r="AC37" s="536"/>
      <c r="AD37" s="87" t="str">
        <f t="shared" si="6"/>
        <v/>
      </c>
      <c r="AE37" s="391" t="str">
        <f t="shared" si="13"/>
        <v/>
      </c>
      <c r="AF37" s="633"/>
      <c r="AG37" s="536"/>
      <c r="AH37" s="536"/>
      <c r="AI37" s="536"/>
      <c r="AJ37" s="536"/>
      <c r="AK37" s="87" t="str">
        <f t="shared" si="7"/>
        <v/>
      </c>
      <c r="AL37" s="536"/>
      <c r="AM37" s="536"/>
      <c r="AN37" s="87" t="str">
        <f t="shared" si="8"/>
        <v/>
      </c>
      <c r="AO37" s="536"/>
      <c r="AP37" s="536"/>
      <c r="AQ37" s="87" t="str">
        <f t="shared" si="9"/>
        <v/>
      </c>
      <c r="AR37" s="401" t="str">
        <f t="shared" si="14"/>
        <v/>
      </c>
      <c r="AS37" s="401"/>
      <c r="AT37" s="536"/>
      <c r="AU37" s="536"/>
      <c r="AV37" s="536"/>
      <c r="AW37" s="536"/>
      <c r="AX37" s="87" t="str">
        <f t="shared" si="10"/>
        <v/>
      </c>
      <c r="AY37" s="536"/>
      <c r="AZ37" s="536"/>
      <c r="BA37" s="87" t="str">
        <f t="shared" si="11"/>
        <v/>
      </c>
      <c r="BB37" s="536"/>
      <c r="BC37" s="536"/>
      <c r="BD37" s="87" t="str">
        <f t="shared" si="12"/>
        <v/>
      </c>
      <c r="BE37" s="401" t="str">
        <f t="shared" si="15"/>
        <v/>
      </c>
      <c r="BF37" s="482"/>
      <c r="BG37" s="391" t="str">
        <f t="shared" si="16"/>
        <v/>
      </c>
      <c r="BH37" s="666" t="str">
        <f t="shared" si="17"/>
        <v/>
      </c>
      <c r="BI37" s="2"/>
      <c r="BJ37" s="531"/>
      <c r="BK37" s="645" t="s">
        <v>72</v>
      </c>
      <c r="BL37" s="697" t="s">
        <v>231</v>
      </c>
      <c r="BM37" s="644"/>
      <c r="BN37" s="531"/>
    </row>
    <row r="38" spans="1:66" ht="15.75" customHeight="1" x14ac:dyDescent="0.2">
      <c r="A38" s="198"/>
      <c r="B38" s="527" t="str">
        <f>IF(ENTRADA!AE30="","",ENTRADA!AE30)</f>
        <v/>
      </c>
      <c r="C38" s="937" t="str">
        <f>IF(ENTRADA!AF30="","",ENTRADA!AF30)</f>
        <v/>
      </c>
      <c r="D38" s="937"/>
      <c r="E38" s="937"/>
      <c r="F38" s="937"/>
      <c r="G38" s="937"/>
      <c r="H38" s="937"/>
      <c r="I38" s="529"/>
      <c r="J38" s="529"/>
      <c r="K38" s="529"/>
      <c r="L38" s="83"/>
      <c r="M38" s="529"/>
      <c r="N38" s="529"/>
      <c r="O38" s="84" t="str">
        <f t="shared" si="1"/>
        <v/>
      </c>
      <c r="P38" s="529"/>
      <c r="Q38" s="529"/>
      <c r="R38" s="84" t="str">
        <f t="shared" si="2"/>
        <v/>
      </c>
      <c r="S38" s="529"/>
      <c r="T38" s="529"/>
      <c r="U38" s="84" t="str">
        <f t="shared" si="3"/>
        <v/>
      </c>
      <c r="V38" s="529"/>
      <c r="W38" s="529"/>
      <c r="X38" s="84" t="str">
        <f t="shared" si="4"/>
        <v/>
      </c>
      <c r="Y38" s="529"/>
      <c r="Z38" s="529"/>
      <c r="AA38" s="84" t="str">
        <f t="shared" si="5"/>
        <v/>
      </c>
      <c r="AB38" s="529"/>
      <c r="AC38" s="529"/>
      <c r="AD38" s="84" t="str">
        <f t="shared" si="6"/>
        <v/>
      </c>
      <c r="AE38" s="390" t="str">
        <f t="shared" si="13"/>
        <v/>
      </c>
      <c r="AF38" s="643"/>
      <c r="AG38" s="529"/>
      <c r="AH38" s="529"/>
      <c r="AI38" s="529"/>
      <c r="AJ38" s="529"/>
      <c r="AK38" s="84" t="str">
        <f t="shared" si="7"/>
        <v/>
      </c>
      <c r="AL38" s="529"/>
      <c r="AM38" s="529"/>
      <c r="AN38" s="84" t="str">
        <f t="shared" si="8"/>
        <v/>
      </c>
      <c r="AO38" s="529"/>
      <c r="AP38" s="529"/>
      <c r="AQ38" s="84" t="str">
        <f t="shared" si="9"/>
        <v/>
      </c>
      <c r="AR38" s="400" t="str">
        <f t="shared" si="14"/>
        <v/>
      </c>
      <c r="AS38" s="400"/>
      <c r="AT38" s="529"/>
      <c r="AU38" s="529"/>
      <c r="AV38" s="529"/>
      <c r="AW38" s="529"/>
      <c r="AX38" s="84" t="str">
        <f t="shared" si="10"/>
        <v/>
      </c>
      <c r="AY38" s="529"/>
      <c r="AZ38" s="529"/>
      <c r="BA38" s="84" t="str">
        <f t="shared" si="11"/>
        <v/>
      </c>
      <c r="BB38" s="529"/>
      <c r="BC38" s="529"/>
      <c r="BD38" s="84" t="str">
        <f t="shared" si="12"/>
        <v/>
      </c>
      <c r="BE38" s="400" t="str">
        <f t="shared" si="15"/>
        <v/>
      </c>
      <c r="BF38" s="455"/>
      <c r="BG38" s="390" t="str">
        <f t="shared" si="16"/>
        <v/>
      </c>
      <c r="BH38" s="665" t="str">
        <f t="shared" si="17"/>
        <v/>
      </c>
      <c r="BI38" s="2"/>
      <c r="BJ38" s="531"/>
      <c r="BK38" s="645" t="s">
        <v>71</v>
      </c>
      <c r="BL38" s="697" t="s">
        <v>234</v>
      </c>
      <c r="BM38" s="644"/>
      <c r="BN38" s="531"/>
    </row>
    <row r="39" spans="1:66" ht="15.75" customHeight="1" x14ac:dyDescent="0.25">
      <c r="A39" s="198"/>
      <c r="B39" s="533" t="str">
        <f>IF(ENTRADA!AE31="","",ENTRADA!AE31)</f>
        <v/>
      </c>
      <c r="C39" s="938" t="str">
        <f>IF(ENTRADA!AF31="","",ENTRADA!AF31)</f>
        <v/>
      </c>
      <c r="D39" s="938"/>
      <c r="E39" s="938"/>
      <c r="F39" s="938"/>
      <c r="G39" s="938"/>
      <c r="H39" s="938"/>
      <c r="I39" s="536"/>
      <c r="J39" s="536"/>
      <c r="K39" s="536"/>
      <c r="L39" s="85"/>
      <c r="M39" s="536"/>
      <c r="N39" s="536"/>
      <c r="O39" s="87" t="str">
        <f t="shared" si="1"/>
        <v/>
      </c>
      <c r="P39" s="536"/>
      <c r="Q39" s="536"/>
      <c r="R39" s="87" t="str">
        <f t="shared" si="2"/>
        <v/>
      </c>
      <c r="S39" s="536"/>
      <c r="T39" s="536"/>
      <c r="U39" s="87" t="str">
        <f t="shared" si="3"/>
        <v/>
      </c>
      <c r="V39" s="536"/>
      <c r="W39" s="536"/>
      <c r="X39" s="87" t="str">
        <f t="shared" si="4"/>
        <v/>
      </c>
      <c r="Y39" s="536"/>
      <c r="Z39" s="536"/>
      <c r="AA39" s="87" t="str">
        <f t="shared" si="5"/>
        <v/>
      </c>
      <c r="AB39" s="536"/>
      <c r="AC39" s="536"/>
      <c r="AD39" s="87" t="str">
        <f t="shared" si="6"/>
        <v/>
      </c>
      <c r="AE39" s="391" t="str">
        <f t="shared" si="13"/>
        <v/>
      </c>
      <c r="AF39" s="633"/>
      <c r="AG39" s="536"/>
      <c r="AH39" s="536"/>
      <c r="AI39" s="536"/>
      <c r="AJ39" s="536"/>
      <c r="AK39" s="87" t="str">
        <f t="shared" si="7"/>
        <v/>
      </c>
      <c r="AL39" s="536"/>
      <c r="AM39" s="536"/>
      <c r="AN39" s="87" t="str">
        <f t="shared" si="8"/>
        <v/>
      </c>
      <c r="AO39" s="536"/>
      <c r="AP39" s="536"/>
      <c r="AQ39" s="87" t="str">
        <f t="shared" si="9"/>
        <v/>
      </c>
      <c r="AR39" s="401" t="str">
        <f t="shared" si="14"/>
        <v/>
      </c>
      <c r="AS39" s="401"/>
      <c r="AT39" s="536"/>
      <c r="AU39" s="536"/>
      <c r="AV39" s="536"/>
      <c r="AW39" s="536"/>
      <c r="AX39" s="87" t="str">
        <f t="shared" si="10"/>
        <v/>
      </c>
      <c r="AY39" s="536"/>
      <c r="AZ39" s="536"/>
      <c r="BA39" s="87" t="str">
        <f t="shared" si="11"/>
        <v/>
      </c>
      <c r="BB39" s="536"/>
      <c r="BC39" s="536"/>
      <c r="BD39" s="87" t="str">
        <f t="shared" si="12"/>
        <v/>
      </c>
      <c r="BE39" s="401" t="str">
        <f t="shared" si="15"/>
        <v/>
      </c>
      <c r="BF39" s="482"/>
      <c r="BG39" s="391" t="str">
        <f t="shared" si="16"/>
        <v/>
      </c>
      <c r="BH39" s="666" t="str">
        <f t="shared" si="17"/>
        <v/>
      </c>
      <c r="BI39" s="2"/>
      <c r="BJ39" s="531"/>
      <c r="BK39" s="342"/>
      <c r="BL39" s="698"/>
      <c r="BM39" s="352"/>
      <c r="BN39" s="531"/>
    </row>
    <row r="40" spans="1:66" ht="15.75" customHeight="1" x14ac:dyDescent="0.2">
      <c r="A40" s="198"/>
      <c r="B40" s="527" t="str">
        <f>IF(ENTRADA!AE32="","",ENTRADA!AE32)</f>
        <v/>
      </c>
      <c r="C40" s="937" t="str">
        <f>IF(ENTRADA!AF32="","",ENTRADA!AF32)</f>
        <v/>
      </c>
      <c r="D40" s="937"/>
      <c r="E40" s="937"/>
      <c r="F40" s="937"/>
      <c r="G40" s="937"/>
      <c r="H40" s="937"/>
      <c r="I40" s="529"/>
      <c r="J40" s="529"/>
      <c r="K40" s="529"/>
      <c r="L40" s="83"/>
      <c r="M40" s="529"/>
      <c r="N40" s="529"/>
      <c r="O40" s="84" t="str">
        <f t="shared" si="1"/>
        <v/>
      </c>
      <c r="P40" s="529"/>
      <c r="Q40" s="529"/>
      <c r="R40" s="84" t="str">
        <f t="shared" si="2"/>
        <v/>
      </c>
      <c r="S40" s="529"/>
      <c r="T40" s="529"/>
      <c r="U40" s="84" t="str">
        <f t="shared" si="3"/>
        <v/>
      </c>
      <c r="V40" s="529"/>
      <c r="W40" s="529"/>
      <c r="X40" s="84" t="str">
        <f t="shared" si="4"/>
        <v/>
      </c>
      <c r="Y40" s="529"/>
      <c r="Z40" s="529"/>
      <c r="AA40" s="84" t="str">
        <f t="shared" si="5"/>
        <v/>
      </c>
      <c r="AB40" s="529"/>
      <c r="AC40" s="529"/>
      <c r="AD40" s="84" t="str">
        <f t="shared" si="6"/>
        <v/>
      </c>
      <c r="AE40" s="390" t="str">
        <f t="shared" si="13"/>
        <v/>
      </c>
      <c r="AF40" s="643"/>
      <c r="AG40" s="529"/>
      <c r="AH40" s="529"/>
      <c r="AI40" s="529"/>
      <c r="AJ40" s="529"/>
      <c r="AK40" s="84" t="str">
        <f t="shared" si="7"/>
        <v/>
      </c>
      <c r="AL40" s="529"/>
      <c r="AM40" s="529"/>
      <c r="AN40" s="84" t="str">
        <f t="shared" si="8"/>
        <v/>
      </c>
      <c r="AO40" s="529"/>
      <c r="AP40" s="529"/>
      <c r="AQ40" s="84" t="str">
        <f t="shared" si="9"/>
        <v/>
      </c>
      <c r="AR40" s="400" t="str">
        <f t="shared" si="14"/>
        <v/>
      </c>
      <c r="AS40" s="400"/>
      <c r="AT40" s="529"/>
      <c r="AU40" s="529"/>
      <c r="AV40" s="529"/>
      <c r="AW40" s="529"/>
      <c r="AX40" s="84" t="str">
        <f t="shared" si="10"/>
        <v/>
      </c>
      <c r="AY40" s="529"/>
      <c r="AZ40" s="529"/>
      <c r="BA40" s="84" t="str">
        <f t="shared" si="11"/>
        <v/>
      </c>
      <c r="BB40" s="529"/>
      <c r="BC40" s="529"/>
      <c r="BD40" s="84" t="str">
        <f t="shared" si="12"/>
        <v/>
      </c>
      <c r="BE40" s="400" t="str">
        <f t="shared" si="15"/>
        <v/>
      </c>
      <c r="BF40" s="455"/>
      <c r="BG40" s="390" t="str">
        <f t="shared" si="16"/>
        <v/>
      </c>
      <c r="BH40" s="665" t="str">
        <f t="shared" si="17"/>
        <v/>
      </c>
      <c r="BI40" s="2"/>
      <c r="BJ40" s="531"/>
      <c r="BK40" s="699"/>
      <c r="BL40" s="700"/>
      <c r="BM40" s="701"/>
      <c r="BN40" s="531"/>
    </row>
    <row r="41" spans="1:66" ht="15.75" customHeight="1" x14ac:dyDescent="0.2">
      <c r="A41" s="198"/>
      <c r="B41" s="541" t="str">
        <f>IF(ENTRADA!AE33="","",ENTRADA!AE33)</f>
        <v/>
      </c>
      <c r="C41" s="942" t="str">
        <f>IF(ENTRADA!AF33="","",ENTRADA!AF33)</f>
        <v/>
      </c>
      <c r="D41" s="942"/>
      <c r="E41" s="942"/>
      <c r="F41" s="942"/>
      <c r="G41" s="942"/>
      <c r="H41" s="942"/>
      <c r="I41" s="539"/>
      <c r="J41" s="539"/>
      <c r="K41" s="539"/>
      <c r="L41" s="285"/>
      <c r="M41" s="539"/>
      <c r="N41" s="539"/>
      <c r="O41" s="88" t="str">
        <f t="shared" si="1"/>
        <v/>
      </c>
      <c r="P41" s="539"/>
      <c r="Q41" s="539"/>
      <c r="R41" s="88" t="str">
        <f t="shared" si="2"/>
        <v/>
      </c>
      <c r="S41" s="539"/>
      <c r="T41" s="539"/>
      <c r="U41" s="88" t="str">
        <f t="shared" si="3"/>
        <v/>
      </c>
      <c r="V41" s="539"/>
      <c r="W41" s="539"/>
      <c r="X41" s="88" t="str">
        <f t="shared" si="4"/>
        <v/>
      </c>
      <c r="Y41" s="539"/>
      <c r="Z41" s="539"/>
      <c r="AA41" s="88" t="str">
        <f t="shared" si="5"/>
        <v/>
      </c>
      <c r="AB41" s="539"/>
      <c r="AC41" s="539"/>
      <c r="AD41" s="88" t="str">
        <f t="shared" si="6"/>
        <v/>
      </c>
      <c r="AE41" s="392" t="str">
        <f t="shared" si="13"/>
        <v/>
      </c>
      <c r="AF41" s="633"/>
      <c r="AG41" s="539"/>
      <c r="AH41" s="539"/>
      <c r="AI41" s="539"/>
      <c r="AJ41" s="539"/>
      <c r="AK41" s="88" t="str">
        <f t="shared" si="7"/>
        <v/>
      </c>
      <c r="AL41" s="539"/>
      <c r="AM41" s="539"/>
      <c r="AN41" s="88" t="str">
        <f t="shared" si="8"/>
        <v/>
      </c>
      <c r="AO41" s="539"/>
      <c r="AP41" s="539"/>
      <c r="AQ41" s="88" t="str">
        <f t="shared" si="9"/>
        <v/>
      </c>
      <c r="AR41" s="402" t="str">
        <f t="shared" si="14"/>
        <v/>
      </c>
      <c r="AS41" s="402"/>
      <c r="AT41" s="539"/>
      <c r="AU41" s="539"/>
      <c r="AV41" s="539"/>
      <c r="AW41" s="539"/>
      <c r="AX41" s="88" t="str">
        <f t="shared" si="10"/>
        <v/>
      </c>
      <c r="AY41" s="539"/>
      <c r="AZ41" s="539"/>
      <c r="BA41" s="88" t="str">
        <f t="shared" si="11"/>
        <v/>
      </c>
      <c r="BB41" s="539"/>
      <c r="BC41" s="539"/>
      <c r="BD41" s="88" t="str">
        <f t="shared" si="12"/>
        <v/>
      </c>
      <c r="BE41" s="402" t="str">
        <f t="shared" si="15"/>
        <v/>
      </c>
      <c r="BF41" s="661"/>
      <c r="BG41" s="392" t="str">
        <f t="shared" si="16"/>
        <v/>
      </c>
      <c r="BH41" s="667" t="str">
        <f t="shared" si="17"/>
        <v/>
      </c>
      <c r="BI41" s="2"/>
      <c r="BJ41" s="531"/>
      <c r="BK41" s="582"/>
      <c r="BL41" s="582"/>
      <c r="BM41" s="582"/>
      <c r="BN41" s="531"/>
    </row>
    <row r="42" spans="1:66" ht="15.75" customHeight="1" x14ac:dyDescent="0.2">
      <c r="A42" s="198"/>
      <c r="B42" s="527" t="str">
        <f>IF(ENTRADA!AE34="","",ENTRADA!AE34)</f>
        <v/>
      </c>
      <c r="C42" s="937" t="str">
        <f>IF(ENTRADA!AF34="","",ENTRADA!AF34)</f>
        <v/>
      </c>
      <c r="D42" s="937"/>
      <c r="E42" s="937"/>
      <c r="F42" s="937"/>
      <c r="G42" s="937"/>
      <c r="H42" s="937"/>
      <c r="I42" s="529"/>
      <c r="J42" s="529"/>
      <c r="K42" s="529"/>
      <c r="L42" s="83"/>
      <c r="M42" s="529"/>
      <c r="N42" s="529"/>
      <c r="O42" s="84" t="str">
        <f t="shared" si="1"/>
        <v/>
      </c>
      <c r="P42" s="529"/>
      <c r="Q42" s="529"/>
      <c r="R42" s="84" t="str">
        <f t="shared" si="2"/>
        <v/>
      </c>
      <c r="S42" s="529"/>
      <c r="T42" s="529"/>
      <c r="U42" s="84" t="str">
        <f t="shared" si="3"/>
        <v/>
      </c>
      <c r="V42" s="529"/>
      <c r="W42" s="529"/>
      <c r="X42" s="84" t="str">
        <f t="shared" si="4"/>
        <v/>
      </c>
      <c r="Y42" s="529"/>
      <c r="Z42" s="529"/>
      <c r="AA42" s="84" t="str">
        <f t="shared" si="5"/>
        <v/>
      </c>
      <c r="AB42" s="529"/>
      <c r="AC42" s="529"/>
      <c r="AD42" s="84" t="str">
        <f t="shared" si="6"/>
        <v/>
      </c>
      <c r="AE42" s="390" t="str">
        <f t="shared" si="13"/>
        <v/>
      </c>
      <c r="AF42" s="643"/>
      <c r="AG42" s="529"/>
      <c r="AH42" s="529"/>
      <c r="AI42" s="529"/>
      <c r="AJ42" s="529"/>
      <c r="AK42" s="84" t="str">
        <f t="shared" si="7"/>
        <v/>
      </c>
      <c r="AL42" s="529"/>
      <c r="AM42" s="529"/>
      <c r="AN42" s="84" t="str">
        <f t="shared" si="8"/>
        <v/>
      </c>
      <c r="AO42" s="529"/>
      <c r="AP42" s="529"/>
      <c r="AQ42" s="84" t="str">
        <f t="shared" si="9"/>
        <v/>
      </c>
      <c r="AR42" s="400" t="str">
        <f t="shared" si="14"/>
        <v/>
      </c>
      <c r="AS42" s="400"/>
      <c r="AT42" s="529"/>
      <c r="AU42" s="529"/>
      <c r="AV42" s="529"/>
      <c r="AW42" s="529"/>
      <c r="AX42" s="84" t="str">
        <f t="shared" si="10"/>
        <v/>
      </c>
      <c r="AY42" s="529"/>
      <c r="AZ42" s="529"/>
      <c r="BA42" s="84" t="str">
        <f t="shared" si="11"/>
        <v/>
      </c>
      <c r="BB42" s="529"/>
      <c r="BC42" s="529"/>
      <c r="BD42" s="84" t="str">
        <f t="shared" si="12"/>
        <v/>
      </c>
      <c r="BE42" s="400" t="str">
        <f t="shared" si="15"/>
        <v/>
      </c>
      <c r="BF42" s="455"/>
      <c r="BG42" s="390" t="str">
        <f t="shared" si="16"/>
        <v/>
      </c>
      <c r="BH42" s="665" t="str">
        <f t="shared" si="17"/>
        <v/>
      </c>
      <c r="BI42" s="2"/>
      <c r="BJ42" s="531"/>
      <c r="BK42" s="582"/>
      <c r="BL42" s="582"/>
      <c r="BM42" s="582"/>
      <c r="BN42" s="531"/>
    </row>
    <row r="43" spans="1:66" ht="15.75" customHeight="1" thickBot="1" x14ac:dyDescent="0.25">
      <c r="A43" s="198"/>
      <c r="B43" s="586" t="str">
        <f>IF(ENTRADA!AE35="","",ENTRADA!AE35)</f>
        <v/>
      </c>
      <c r="C43" s="1073" t="str">
        <f>IF(ENTRADA!AF35="","",ENTRADA!AF35)</f>
        <v/>
      </c>
      <c r="D43" s="1073"/>
      <c r="E43" s="1073"/>
      <c r="F43" s="1073"/>
      <c r="G43" s="1073"/>
      <c r="H43" s="1073"/>
      <c r="I43" s="587"/>
      <c r="J43" s="587"/>
      <c r="K43" s="587"/>
      <c r="L43" s="286"/>
      <c r="M43" s="587"/>
      <c r="N43" s="587"/>
      <c r="O43" s="105" t="str">
        <f t="shared" si="1"/>
        <v/>
      </c>
      <c r="P43" s="587"/>
      <c r="Q43" s="587"/>
      <c r="R43" s="105" t="str">
        <f t="shared" si="2"/>
        <v/>
      </c>
      <c r="S43" s="587"/>
      <c r="T43" s="587"/>
      <c r="U43" s="105" t="str">
        <f t="shared" si="3"/>
        <v/>
      </c>
      <c r="V43" s="587"/>
      <c r="W43" s="587"/>
      <c r="X43" s="105" t="str">
        <f t="shared" si="4"/>
        <v/>
      </c>
      <c r="Y43" s="587"/>
      <c r="Z43" s="587"/>
      <c r="AA43" s="105" t="str">
        <f t="shared" si="5"/>
        <v/>
      </c>
      <c r="AB43" s="587"/>
      <c r="AC43" s="587"/>
      <c r="AD43" s="105" t="str">
        <f t="shared" si="6"/>
        <v/>
      </c>
      <c r="AE43" s="393" t="str">
        <f t="shared" si="13"/>
        <v/>
      </c>
      <c r="AF43" s="647"/>
      <c r="AG43" s="587"/>
      <c r="AH43" s="587"/>
      <c r="AI43" s="587"/>
      <c r="AJ43" s="587"/>
      <c r="AK43" s="105" t="str">
        <f t="shared" si="7"/>
        <v/>
      </c>
      <c r="AL43" s="587"/>
      <c r="AM43" s="587"/>
      <c r="AN43" s="105" t="str">
        <f t="shared" si="8"/>
        <v/>
      </c>
      <c r="AO43" s="587"/>
      <c r="AP43" s="587"/>
      <c r="AQ43" s="105" t="str">
        <f t="shared" si="9"/>
        <v/>
      </c>
      <c r="AR43" s="403" t="str">
        <f t="shared" si="14"/>
        <v/>
      </c>
      <c r="AS43" s="403"/>
      <c r="AT43" s="587"/>
      <c r="AU43" s="587"/>
      <c r="AV43" s="587"/>
      <c r="AW43" s="587"/>
      <c r="AX43" s="105" t="str">
        <f t="shared" si="10"/>
        <v/>
      </c>
      <c r="AY43" s="587"/>
      <c r="AZ43" s="587"/>
      <c r="BA43" s="105" t="str">
        <f t="shared" si="11"/>
        <v/>
      </c>
      <c r="BB43" s="587"/>
      <c r="BC43" s="587"/>
      <c r="BD43" s="105" t="str">
        <f t="shared" si="12"/>
        <v/>
      </c>
      <c r="BE43" s="403" t="str">
        <f t="shared" si="15"/>
        <v/>
      </c>
      <c r="BF43" s="662"/>
      <c r="BG43" s="393" t="str">
        <f t="shared" si="16"/>
        <v/>
      </c>
      <c r="BH43" s="668" t="str">
        <f t="shared" si="17"/>
        <v/>
      </c>
      <c r="BI43" s="2"/>
      <c r="BJ43" s="531"/>
      <c r="BK43" s="582"/>
      <c r="BL43" s="582"/>
      <c r="BM43" s="582"/>
      <c r="BN43" s="531"/>
    </row>
    <row r="44" spans="1:66" ht="19.5" customHeight="1" x14ac:dyDescent="0.2">
      <c r="A44" s="648"/>
      <c r="B44" s="648"/>
      <c r="C44" s="648"/>
      <c r="D44" s="648"/>
      <c r="E44" s="648"/>
      <c r="F44" s="648"/>
      <c r="G44" s="648"/>
      <c r="H44" s="648"/>
      <c r="I44" s="648"/>
      <c r="J44" s="648"/>
      <c r="K44" s="648"/>
      <c r="L44" s="648"/>
      <c r="M44" s="648"/>
      <c r="N44" s="648"/>
      <c r="O44" s="648"/>
      <c r="P44" s="648"/>
      <c r="Q44" s="1074" t="s">
        <v>61</v>
      </c>
      <c r="R44" s="1074"/>
      <c r="S44" s="1074"/>
      <c r="T44" s="1074"/>
      <c r="U44" s="1074"/>
      <c r="V44" s="1074"/>
      <c r="W44" s="1074"/>
      <c r="X44" s="1075"/>
      <c r="Y44" s="829"/>
      <c r="Z44" s="829"/>
      <c r="AA44" s="829"/>
      <c r="AB44" s="829"/>
      <c r="AC44" s="829"/>
      <c r="AD44" s="829"/>
      <c r="AE44" s="507" t="str">
        <f>IF(COUNTBLANK(AE11:AE43)=AF44,"",COUNTIF(AE11:AE43,"&gt;=0"))</f>
        <v/>
      </c>
      <c r="AF44" s="2">
        <f>COUNTIF(AE11:AE43,"&lt;&gt;=0")</f>
        <v>33</v>
      </c>
      <c r="AG44" s="224"/>
      <c r="AH44" s="224"/>
      <c r="AI44" s="224"/>
      <c r="AJ44" s="224"/>
      <c r="AK44" s="224"/>
      <c r="AL44" s="224"/>
      <c r="AM44" s="224"/>
      <c r="AN44" s="224"/>
      <c r="AO44" s="224"/>
      <c r="AP44" s="224"/>
      <c r="AQ44" s="224"/>
      <c r="AR44" s="7"/>
      <c r="AS44" s="7"/>
      <c r="AT44" s="224"/>
      <c r="AU44" s="224"/>
      <c r="AV44" s="224"/>
      <c r="AW44" s="224"/>
      <c r="AX44" s="1074" t="s">
        <v>61</v>
      </c>
      <c r="AY44" s="1074"/>
      <c r="AZ44" s="1074"/>
      <c r="BA44" s="1074"/>
      <c r="BB44" s="1074"/>
      <c r="BC44" s="1074"/>
      <c r="BD44" s="1074"/>
      <c r="BE44" s="1075"/>
      <c r="BF44" s="829"/>
      <c r="BG44" s="507" t="str">
        <f>IF(COUNTBLANK(BG11:BG43)=BI44,"",COUNTIF(BG11:BG43,"&gt;=0"))</f>
        <v/>
      </c>
      <c r="BH44" s="507" t="str">
        <f>IF(COUNTBLANK(BH11:BH43)=BI44,"",COUNTIF(BH11:BH43,"&gt;=0"))</f>
        <v/>
      </c>
      <c r="BI44" s="2">
        <f>COUNTIF(BG11:BG43,"&lt;&gt;=0")</f>
        <v>33</v>
      </c>
      <c r="BJ44" s="531"/>
      <c r="BK44" s="57"/>
      <c r="BL44" s="57"/>
      <c r="BM44" s="57"/>
      <c r="BN44" s="531"/>
    </row>
    <row r="45" spans="1:66" ht="19.5" customHeight="1" x14ac:dyDescent="0.2">
      <c r="A45" s="648"/>
      <c r="B45" s="648"/>
      <c r="C45" s="648"/>
      <c r="D45" s="648"/>
      <c r="E45" s="648"/>
      <c r="F45" s="648"/>
      <c r="G45" s="648"/>
      <c r="H45" s="648"/>
      <c r="I45" s="648"/>
      <c r="J45" s="648"/>
      <c r="K45" s="648"/>
      <c r="L45" s="648"/>
      <c r="M45" s="648"/>
      <c r="N45" s="648"/>
      <c r="O45" s="648"/>
      <c r="P45" s="648"/>
      <c r="Q45" s="1056" t="s">
        <v>60</v>
      </c>
      <c r="R45" s="1056"/>
      <c r="S45" s="1056"/>
      <c r="T45" s="1056"/>
      <c r="U45" s="1056"/>
      <c r="V45" s="1056"/>
      <c r="W45" s="1056"/>
      <c r="X45" s="1057"/>
      <c r="Y45" s="828"/>
      <c r="Z45" s="828"/>
      <c r="AA45" s="828"/>
      <c r="AB45" s="828"/>
      <c r="AC45" s="828"/>
      <c r="AD45" s="828"/>
      <c r="AE45" s="655" t="str">
        <f>IF(COUNTBLANK(AE11:AE43)=AF44,"",AVERAGE(AE11:AE43))</f>
        <v/>
      </c>
      <c r="AF45" s="557"/>
      <c r="AG45" s="224"/>
      <c r="AH45" s="224"/>
      <c r="AI45" s="224"/>
      <c r="AJ45" s="224"/>
      <c r="AK45" s="224"/>
      <c r="AL45" s="224"/>
      <c r="AM45" s="224"/>
      <c r="AN45" s="224"/>
      <c r="AO45" s="224"/>
      <c r="AP45" s="224"/>
      <c r="AQ45" s="224"/>
      <c r="AR45" s="7"/>
      <c r="AS45" s="7"/>
      <c r="AT45" s="224"/>
      <c r="AU45" s="224"/>
      <c r="AV45" s="224"/>
      <c r="AW45" s="224"/>
      <c r="AX45" s="1056" t="s">
        <v>60</v>
      </c>
      <c r="AY45" s="1056"/>
      <c r="AZ45" s="1056"/>
      <c r="BA45" s="1056"/>
      <c r="BB45" s="1056"/>
      <c r="BC45" s="1056"/>
      <c r="BD45" s="1056"/>
      <c r="BE45" s="1057"/>
      <c r="BF45" s="828"/>
      <c r="BG45" s="655" t="str">
        <f>IF(COUNTBLANK(BG11:BG43)=BI44,"",AVERAGE(BG11:BG43))</f>
        <v/>
      </c>
      <c r="BH45" s="655" t="str">
        <f>IF(COUNTBLANK(BH11:BH43)=BI44,"",AVERAGE(BH11:BH43))</f>
        <v/>
      </c>
      <c r="BI45" s="557"/>
      <c r="BJ45" s="531"/>
      <c r="BK45" s="57"/>
      <c r="BL45" s="57"/>
      <c r="BM45" s="57"/>
      <c r="BN45" s="531"/>
    </row>
    <row r="46" spans="1:66" ht="19.5" customHeight="1" x14ac:dyDescent="0.2">
      <c r="A46" s="648"/>
      <c r="B46" s="648"/>
      <c r="C46" s="648"/>
      <c r="D46" s="648"/>
      <c r="E46" s="648"/>
      <c r="F46" s="648"/>
      <c r="G46" s="648"/>
      <c r="H46" s="648"/>
      <c r="I46" s="648"/>
      <c r="J46" s="648"/>
      <c r="K46" s="648"/>
      <c r="L46" s="648"/>
      <c r="M46" s="648"/>
      <c r="N46" s="648"/>
      <c r="O46" s="648"/>
      <c r="P46" s="648"/>
      <c r="Q46" s="1056" t="s">
        <v>59</v>
      </c>
      <c r="R46" s="1056"/>
      <c r="S46" s="1056"/>
      <c r="T46" s="1056"/>
      <c r="U46" s="1056"/>
      <c r="V46" s="1056"/>
      <c r="W46" s="1056"/>
      <c r="X46" s="1057"/>
      <c r="Y46" s="828"/>
      <c r="Z46" s="828"/>
      <c r="AA46" s="828"/>
      <c r="AB46" s="828"/>
      <c r="AC46" s="828"/>
      <c r="AD46" s="828"/>
      <c r="AE46" s="508" t="str">
        <f>IF(COUNTBLANK(AE11:AE43)=AF44,"",COUNTIF(AE11:AE43,"&lt;100"))</f>
        <v/>
      </c>
      <c r="AF46" s="830"/>
      <c r="AG46" s="224"/>
      <c r="AH46" s="224"/>
      <c r="AI46" s="224"/>
      <c r="AJ46" s="224"/>
      <c r="AK46" s="224"/>
      <c r="AL46" s="224"/>
      <c r="AM46" s="224"/>
      <c r="AN46" s="224"/>
      <c r="AO46" s="224"/>
      <c r="AP46" s="224"/>
      <c r="AQ46" s="224"/>
      <c r="AR46" s="7"/>
      <c r="AS46" s="7"/>
      <c r="AT46" s="224"/>
      <c r="AU46" s="224"/>
      <c r="AV46" s="224"/>
      <c r="AW46" s="224"/>
      <c r="AX46" s="1056" t="s">
        <v>59</v>
      </c>
      <c r="AY46" s="1056"/>
      <c r="AZ46" s="1056"/>
      <c r="BA46" s="1056"/>
      <c r="BB46" s="1056"/>
      <c r="BC46" s="1056"/>
      <c r="BD46" s="1056"/>
      <c r="BE46" s="1057"/>
      <c r="BF46" s="828"/>
      <c r="BG46" s="508" t="str">
        <f>IF(COUNTBLANK(BG11:BG43)=BI44,"",COUNTIF(BG11:BG43,"&lt;100"))</f>
        <v/>
      </c>
      <c r="BH46" s="508" t="str">
        <f>IF(COUNTBLANK(BH11:BH43)=BI44,"",COUNTIF(BH11:BH43,"&lt;100"))</f>
        <v/>
      </c>
      <c r="BI46" s="830"/>
      <c r="BJ46" s="531"/>
      <c r="BK46" s="57"/>
      <c r="BL46" s="57"/>
      <c r="BM46" s="57"/>
      <c r="BN46" s="531"/>
    </row>
    <row r="47" spans="1:66" ht="19.5" customHeight="1" x14ac:dyDescent="0.2">
      <c r="A47" s="648"/>
      <c r="B47" s="648"/>
      <c r="C47" s="648"/>
      <c r="D47" s="648"/>
      <c r="E47" s="648"/>
      <c r="F47" s="648"/>
      <c r="G47" s="648"/>
      <c r="H47" s="648"/>
      <c r="I47" s="648"/>
      <c r="J47" s="648"/>
      <c r="K47" s="648"/>
      <c r="L47" s="648"/>
      <c r="M47" s="648"/>
      <c r="N47" s="648"/>
      <c r="O47" s="648"/>
      <c r="P47" s="648"/>
      <c r="Q47" s="1056" t="s">
        <v>58</v>
      </c>
      <c r="R47" s="1056"/>
      <c r="S47" s="1056"/>
      <c r="T47" s="1056"/>
      <c r="U47" s="1056"/>
      <c r="V47" s="1056"/>
      <c r="W47" s="1056"/>
      <c r="X47" s="1057"/>
      <c r="Y47" s="828"/>
      <c r="Z47" s="828"/>
      <c r="AA47" s="828"/>
      <c r="AB47" s="828"/>
      <c r="AC47" s="828"/>
      <c r="AD47" s="828"/>
      <c r="AE47" s="508" t="str">
        <f>IF(COUNTBLANK(AE11:AE43)=AF44,"",COUNTIF(AE11:AE43,"&gt;=100"))</f>
        <v/>
      </c>
      <c r="AF47" s="557"/>
      <c r="AG47" s="224"/>
      <c r="AH47" s="224"/>
      <c r="AI47" s="224"/>
      <c r="AJ47" s="224"/>
      <c r="AK47" s="224"/>
      <c r="AL47" s="224"/>
      <c r="AM47" s="224"/>
      <c r="AN47" s="224"/>
      <c r="AO47" s="224"/>
      <c r="AP47" s="224"/>
      <c r="AQ47" s="224"/>
      <c r="AR47" s="7"/>
      <c r="AS47" s="7"/>
      <c r="AT47" s="224"/>
      <c r="AU47" s="224"/>
      <c r="AV47" s="224"/>
      <c r="AW47" s="224"/>
      <c r="AX47" s="1056" t="s">
        <v>58</v>
      </c>
      <c r="AY47" s="1056"/>
      <c r="AZ47" s="1056"/>
      <c r="BA47" s="1056"/>
      <c r="BB47" s="1056"/>
      <c r="BC47" s="1056"/>
      <c r="BD47" s="1056"/>
      <c r="BE47" s="1057"/>
      <c r="BF47" s="828"/>
      <c r="BG47" s="508" t="str">
        <f>IF(COUNTBLANK(BG11:BG43)=BI44,"",COUNTIF(BG11:BG43,"&gt;=100"))</f>
        <v/>
      </c>
      <c r="BH47" s="508" t="str">
        <f>IF(COUNTBLANK(BH11:BH43)=BI44,"",COUNTIF(BH11:BH43,"&gt;=100"))</f>
        <v/>
      </c>
      <c r="BI47" s="557"/>
      <c r="BJ47" s="531"/>
      <c r="BN47" s="531"/>
    </row>
    <row r="48" spans="1:66" ht="19.5" customHeight="1" x14ac:dyDescent="0.2">
      <c r="A48" s="648"/>
      <c r="B48" s="648"/>
      <c r="C48" s="648"/>
      <c r="D48" s="648"/>
      <c r="E48" s="648"/>
      <c r="F48" s="648"/>
      <c r="G48" s="648"/>
      <c r="H48" s="648"/>
      <c r="I48" s="648"/>
      <c r="J48" s="648"/>
      <c r="K48" s="648"/>
      <c r="L48" s="648"/>
      <c r="M48" s="648"/>
      <c r="N48" s="648"/>
      <c r="O48" s="648"/>
      <c r="P48" s="648"/>
      <c r="Q48" s="1056" t="s">
        <v>57</v>
      </c>
      <c r="R48" s="1056"/>
      <c r="S48" s="1056"/>
      <c r="T48" s="1056"/>
      <c r="U48" s="1056"/>
      <c r="V48" s="1056"/>
      <c r="W48" s="1056"/>
      <c r="X48" s="1057"/>
      <c r="Y48" s="828"/>
      <c r="Z48" s="828"/>
      <c r="AA48" s="828"/>
      <c r="AB48" s="828"/>
      <c r="AC48" s="828"/>
      <c r="AD48" s="828"/>
      <c r="AE48" s="509" t="str">
        <f>IF(COUNTBLANK(AE44:AE47)=4,"",AE47/AE44)</f>
        <v/>
      </c>
      <c r="AG48" s="224"/>
      <c r="AH48" s="224"/>
      <c r="AI48" s="224"/>
      <c r="AJ48" s="224"/>
      <c r="AK48" s="224"/>
      <c r="AL48" s="224"/>
      <c r="AM48" s="224"/>
      <c r="AN48" s="224"/>
      <c r="AO48" s="224"/>
      <c r="AP48" s="224"/>
      <c r="AQ48" s="224"/>
      <c r="AR48" s="7"/>
      <c r="AS48" s="7"/>
      <c r="AT48" s="224"/>
      <c r="AU48" s="224"/>
      <c r="AV48" s="224"/>
      <c r="AW48" s="224"/>
      <c r="AX48" s="1056" t="s">
        <v>57</v>
      </c>
      <c r="AY48" s="1056"/>
      <c r="AZ48" s="1056"/>
      <c r="BA48" s="1056"/>
      <c r="BB48" s="1056"/>
      <c r="BC48" s="1056"/>
      <c r="BD48" s="1056"/>
      <c r="BE48" s="1057"/>
      <c r="BF48" s="828"/>
      <c r="BG48" s="509" t="str">
        <f>IF(COUNTBLANK(BG44:BG47)=4,"",BG47/BG44)</f>
        <v/>
      </c>
      <c r="BH48" s="509" t="str">
        <f>IF(COUNTBLANK(BH44:BH47)=4,"",BH47/BH44)</f>
        <v/>
      </c>
      <c r="BJ48" s="531"/>
      <c r="BN48" s="531"/>
    </row>
    <row r="49" spans="63:65" ht="12.75" x14ac:dyDescent="0.2"/>
    <row r="50" spans="63:65" ht="12.75" x14ac:dyDescent="0.2"/>
    <row r="51" spans="63:65" ht="12.75" x14ac:dyDescent="0.2"/>
    <row r="52" spans="63:65" ht="12.75" x14ac:dyDescent="0.2"/>
    <row r="53" spans="63:65" ht="12.75" x14ac:dyDescent="0.2"/>
    <row r="54" spans="63:65" ht="12.75" x14ac:dyDescent="0.2"/>
    <row r="55" spans="63:65" ht="12.75" x14ac:dyDescent="0.2"/>
    <row r="56" spans="63:65" ht="12.75" x14ac:dyDescent="0.2"/>
    <row r="57" spans="63:65" ht="12.75" x14ac:dyDescent="0.2"/>
    <row r="58" spans="63:65" ht="12.75" x14ac:dyDescent="0.2">
      <c r="BK58" s="57"/>
      <c r="BL58" s="57"/>
      <c r="BM58" s="57"/>
    </row>
    <row r="59" spans="63:65" ht="12.75" x14ac:dyDescent="0.2"/>
    <row r="60" spans="63:65" ht="12.75" hidden="1" x14ac:dyDescent="0.2"/>
    <row r="61" spans="63:65" ht="12.75" hidden="1" x14ac:dyDescent="0.2"/>
    <row r="62" spans="63:65" ht="12.75" hidden="1" x14ac:dyDescent="0.2"/>
    <row r="63" spans="63:65" ht="12.75" hidden="1" x14ac:dyDescent="0.2"/>
    <row r="64" spans="63:65" ht="12.75" hidden="1" x14ac:dyDescent="0.2"/>
    <row r="65" ht="12.75" hidden="1" x14ac:dyDescent="0.2"/>
    <row r="66" ht="12.75" hidden="1" x14ac:dyDescent="0.2"/>
    <row r="67" ht="12.75" hidden="1" x14ac:dyDescent="0.2"/>
    <row r="68" ht="12.75" hidden="1" x14ac:dyDescent="0.2"/>
    <row r="69" ht="12.75" hidden="1" x14ac:dyDescent="0.2"/>
    <row r="70" ht="12.75" hidden="1" x14ac:dyDescent="0.2"/>
    <row r="71" ht="12.75" hidden="1" x14ac:dyDescent="0.2"/>
    <row r="72" ht="12.75" hidden="1" x14ac:dyDescent="0.2"/>
    <row r="73" ht="12.75" hidden="1" x14ac:dyDescent="0.2"/>
    <row r="74" ht="12.75" hidden="1" x14ac:dyDescent="0.2"/>
    <row r="75" ht="12.75" hidden="1" x14ac:dyDescent="0.2"/>
    <row r="76" ht="12.75" hidden="1" x14ac:dyDescent="0.2"/>
    <row r="77" ht="12.75" hidden="1" x14ac:dyDescent="0.2"/>
    <row r="78" ht="12.75" hidden="1" x14ac:dyDescent="0.2"/>
    <row r="79" ht="12.75" hidden="1" x14ac:dyDescent="0.2"/>
    <row r="80" ht="12.75" hidden="1" x14ac:dyDescent="0.2"/>
    <row r="81" ht="12.75" hidden="1" x14ac:dyDescent="0.2"/>
    <row r="82" ht="12.75" hidden="1" x14ac:dyDescent="0.2"/>
    <row r="83" ht="12.75" hidden="1" x14ac:dyDescent="0.2"/>
    <row r="84" ht="12.75" hidden="1" x14ac:dyDescent="0.2"/>
    <row r="85" ht="12.75" hidden="1" x14ac:dyDescent="0.2"/>
    <row r="86" ht="12.75" hidden="1" x14ac:dyDescent="0.2"/>
    <row r="87" ht="12.75" hidden="1" x14ac:dyDescent="0.2"/>
    <row r="88" ht="12.75" hidden="1" x14ac:dyDescent="0.2"/>
    <row r="89" ht="12.75" hidden="1" x14ac:dyDescent="0.2"/>
    <row r="90" ht="12.75" hidden="1" x14ac:dyDescent="0.2"/>
    <row r="91" ht="12.75" hidden="1" x14ac:dyDescent="0.2"/>
    <row r="92" ht="12.75" hidden="1" x14ac:dyDescent="0.2"/>
    <row r="93" ht="12.75" hidden="1" x14ac:dyDescent="0.2"/>
    <row r="94" ht="12.75" hidden="1" x14ac:dyDescent="0.2"/>
    <row r="95" ht="12.75" hidden="1" x14ac:dyDescent="0.2"/>
    <row r="96" ht="12.75" hidden="1" x14ac:dyDescent="0.2"/>
    <row r="97" ht="12.75" hidden="1" x14ac:dyDescent="0.2"/>
    <row r="98" ht="12.75" hidden="1" x14ac:dyDescent="0.2"/>
    <row r="99" ht="12.75" hidden="1" x14ac:dyDescent="0.2"/>
    <row r="100" ht="12.75" hidden="1" x14ac:dyDescent="0.2"/>
    <row r="101" ht="12.75" hidden="1" x14ac:dyDescent="0.2"/>
    <row r="102" ht="12.75" hidden="1" x14ac:dyDescent="0.2"/>
    <row r="103" ht="12.75" hidden="1" x14ac:dyDescent="0.2"/>
    <row r="104" ht="12.75" hidden="1" x14ac:dyDescent="0.2"/>
    <row r="105" ht="12.75" hidden="1" x14ac:dyDescent="0.2"/>
    <row r="106" ht="12.75" hidden="1" x14ac:dyDescent="0.2"/>
    <row r="107" ht="12.75" hidden="1" x14ac:dyDescent="0.2"/>
    <row r="108" ht="12.75" hidden="1" x14ac:dyDescent="0.2"/>
    <row r="109" ht="12.75" hidden="1" x14ac:dyDescent="0.2"/>
    <row r="110" ht="12.75" hidden="1" x14ac:dyDescent="0.2"/>
    <row r="111" ht="12.75" hidden="1" x14ac:dyDescent="0.2"/>
    <row r="112" ht="12.75" hidden="1" x14ac:dyDescent="0.2"/>
    <row r="113" ht="12.75" hidden="1" x14ac:dyDescent="0.2"/>
    <row r="114" ht="12.75" hidden="1" x14ac:dyDescent="0.2"/>
    <row r="115" ht="12.75" hidden="1" x14ac:dyDescent="0.2"/>
    <row r="116" ht="12.75" hidden="1" x14ac:dyDescent="0.2"/>
    <row r="117" ht="12.75" hidden="1" x14ac:dyDescent="0.2"/>
    <row r="118" ht="12.75" hidden="1" x14ac:dyDescent="0.2"/>
    <row r="119" ht="12.75" hidden="1" x14ac:dyDescent="0.2"/>
    <row r="120" ht="12.75" hidden="1" x14ac:dyDescent="0.2"/>
    <row r="121" ht="12.75" hidden="1" x14ac:dyDescent="0.2"/>
    <row r="122" ht="12.75" hidden="1" x14ac:dyDescent="0.2"/>
    <row r="123" ht="12.75" hidden="1" x14ac:dyDescent="0.2"/>
    <row r="124" ht="12.75" hidden="1" x14ac:dyDescent="0.2"/>
    <row r="125" ht="12.75" hidden="1" x14ac:dyDescent="0.2"/>
    <row r="126" ht="12.75" hidden="1" x14ac:dyDescent="0.2"/>
    <row r="127" ht="12.75" hidden="1" x14ac:dyDescent="0.2"/>
    <row r="128" ht="12.75" hidden="1" x14ac:dyDescent="0.2"/>
    <row r="129" ht="12.75" hidden="1" x14ac:dyDescent="0.2"/>
    <row r="130" ht="12.75" hidden="1" x14ac:dyDescent="0.2"/>
    <row r="131" ht="12.75" hidden="1" x14ac:dyDescent="0.2"/>
    <row r="132" ht="12.75" hidden="1" x14ac:dyDescent="0.2"/>
    <row r="133" ht="12.75" hidden="1" x14ac:dyDescent="0.2"/>
    <row r="134" ht="12.75" hidden="1" x14ac:dyDescent="0.2"/>
    <row r="135" ht="12.75" hidden="1" x14ac:dyDescent="0.2"/>
    <row r="136" ht="12.75" hidden="1" x14ac:dyDescent="0.2"/>
    <row r="137" ht="12.75" hidden="1" x14ac:dyDescent="0.2"/>
    <row r="138" ht="12.75" hidden="1" x14ac:dyDescent="0.2"/>
    <row r="139" ht="12.75" hidden="1" x14ac:dyDescent="0.2"/>
    <row r="140" ht="12.75" hidden="1" x14ac:dyDescent="0.2"/>
    <row r="141" ht="12.75" hidden="1" x14ac:dyDescent="0.2"/>
    <row r="142" ht="12.75" hidden="1" x14ac:dyDescent="0.2"/>
    <row r="143" ht="12.75" hidden="1" x14ac:dyDescent="0.2"/>
    <row r="144" ht="12.75" hidden="1" x14ac:dyDescent="0.2"/>
    <row r="145" ht="12.75" hidden="1" x14ac:dyDescent="0.2"/>
    <row r="146" ht="12.75" hidden="1" x14ac:dyDescent="0.2"/>
    <row r="147" ht="12.75" hidden="1" x14ac:dyDescent="0.2"/>
    <row r="148" ht="12.75" hidden="1" x14ac:dyDescent="0.2"/>
    <row r="149" ht="12.75" hidden="1" x14ac:dyDescent="0.2"/>
    <row r="150" ht="12.75" hidden="1" x14ac:dyDescent="0.2"/>
    <row r="151" ht="12.75" hidden="1" x14ac:dyDescent="0.2"/>
    <row r="152" ht="12.75" hidden="1" x14ac:dyDescent="0.2"/>
    <row r="153" ht="12.75" hidden="1" x14ac:dyDescent="0.2"/>
    <row r="154" ht="12.75" hidden="1" x14ac:dyDescent="0.2"/>
    <row r="155" ht="12.75" hidden="1" x14ac:dyDescent="0.2"/>
    <row r="156" ht="12.75" hidden="1" x14ac:dyDescent="0.2"/>
    <row r="157" ht="12.75" hidden="1" x14ac:dyDescent="0.2"/>
    <row r="158" ht="12.75" hidden="1" x14ac:dyDescent="0.2"/>
    <row r="159" ht="12.75" hidden="1" x14ac:dyDescent="0.2"/>
    <row r="160" ht="12.75" hidden="1" x14ac:dyDescent="0.2"/>
    <row r="161" ht="12.75" hidden="1" x14ac:dyDescent="0.2"/>
    <row r="162" ht="12.75" hidden="1" x14ac:dyDescent="0.2"/>
    <row r="163" ht="12.75" hidden="1" x14ac:dyDescent="0.2"/>
    <row r="164" ht="12.75" hidden="1" x14ac:dyDescent="0.2"/>
    <row r="165" ht="12.75" hidden="1" x14ac:dyDescent="0.2"/>
    <row r="166" ht="12.75" hidden="1" x14ac:dyDescent="0.2"/>
    <row r="167" ht="12.75" hidden="1" x14ac:dyDescent="0.2"/>
    <row r="168" ht="12.75" hidden="1" x14ac:dyDescent="0.2"/>
    <row r="169" ht="12.75" hidden="1" x14ac:dyDescent="0.2"/>
    <row r="170" ht="12.75" hidden="1" x14ac:dyDescent="0.2"/>
    <row r="171" ht="12.75" hidden="1" x14ac:dyDescent="0.2"/>
    <row r="172" ht="12.75" hidden="1" x14ac:dyDescent="0.2"/>
    <row r="173" ht="12.75" hidden="1" x14ac:dyDescent="0.2"/>
    <row r="174" ht="12.75" hidden="1" x14ac:dyDescent="0.2"/>
    <row r="175" ht="12.75" hidden="1" x14ac:dyDescent="0.2"/>
    <row r="176" ht="12.75" hidden="1" x14ac:dyDescent="0.2"/>
    <row r="177" ht="12.75" hidden="1" x14ac:dyDescent="0.2"/>
    <row r="178" ht="12.75" hidden="1" x14ac:dyDescent="0.2"/>
    <row r="179" ht="12.75" hidden="1" x14ac:dyDescent="0.2"/>
    <row r="180" ht="12.75" hidden="1" x14ac:dyDescent="0.2"/>
    <row r="181" ht="12.75" hidden="1" x14ac:dyDescent="0.2"/>
    <row r="182" ht="12.75" hidden="1" x14ac:dyDescent="0.2"/>
    <row r="183" ht="12.75" hidden="1" x14ac:dyDescent="0.2"/>
    <row r="184" ht="12.75" hidden="1" x14ac:dyDescent="0.2"/>
    <row r="185" ht="12.75" hidden="1" x14ac:dyDescent="0.2"/>
    <row r="186" ht="12.75" hidden="1" x14ac:dyDescent="0.2"/>
    <row r="187" ht="12.75" hidden="1" x14ac:dyDescent="0.2"/>
    <row r="188" ht="12.75" hidden="1" x14ac:dyDescent="0.2"/>
    <row r="189" ht="12.75" hidden="1" x14ac:dyDescent="0.2"/>
    <row r="190" ht="12.75" hidden="1" x14ac:dyDescent="0.2"/>
    <row r="191" ht="12.75" hidden="1" x14ac:dyDescent="0.2"/>
    <row r="192" ht="12.75" hidden="1" x14ac:dyDescent="0.2"/>
    <row r="193" ht="12.75" hidden="1" x14ac:dyDescent="0.2"/>
    <row r="194" ht="12.75" hidden="1" x14ac:dyDescent="0.2"/>
    <row r="195" ht="12.75" hidden="1" x14ac:dyDescent="0.2"/>
    <row r="196" ht="12.75" hidden="1" x14ac:dyDescent="0.2"/>
    <row r="197" ht="12.75" hidden="1" x14ac:dyDescent="0.2"/>
    <row r="198" ht="12.75" hidden="1" x14ac:dyDescent="0.2"/>
    <row r="199" ht="12.75" hidden="1" x14ac:dyDescent="0.2"/>
    <row r="200" ht="12.75" hidden="1" x14ac:dyDescent="0.2"/>
    <row r="201" ht="12.75" hidden="1" x14ac:dyDescent="0.2"/>
    <row r="202" ht="12.75" hidden="1" x14ac:dyDescent="0.2"/>
    <row r="203" ht="12.75" hidden="1" x14ac:dyDescent="0.2"/>
    <row r="204" ht="12.75" hidden="1" x14ac:dyDescent="0.2"/>
    <row r="205" ht="12.75" hidden="1" x14ac:dyDescent="0.2"/>
    <row r="206" ht="12.75" hidden="1" x14ac:dyDescent="0.2"/>
    <row r="207" ht="12.75" hidden="1" x14ac:dyDescent="0.2"/>
    <row r="208" ht="12.75" hidden="1" x14ac:dyDescent="0.2"/>
    <row r="209" ht="12.75" hidden="1" x14ac:dyDescent="0.2"/>
    <row r="210" ht="12.75" hidden="1" x14ac:dyDescent="0.2"/>
    <row r="211" ht="12.75" hidden="1" x14ac:dyDescent="0.2"/>
    <row r="212" ht="12.75" hidden="1" x14ac:dyDescent="0.2"/>
    <row r="213" ht="12.75" hidden="1" x14ac:dyDescent="0.2"/>
    <row r="214" ht="12.75" hidden="1" x14ac:dyDescent="0.2"/>
    <row r="215" ht="12.75" hidden="1" x14ac:dyDescent="0.2"/>
    <row r="216" ht="12.75" hidden="1" x14ac:dyDescent="0.2"/>
    <row r="217" ht="12.75" hidden="1" x14ac:dyDescent="0.2"/>
    <row r="218" ht="12.75" hidden="1" x14ac:dyDescent="0.2"/>
    <row r="219" ht="12.75" hidden="1" x14ac:dyDescent="0.2"/>
    <row r="220" ht="12.75" hidden="1" x14ac:dyDescent="0.2"/>
    <row r="221" ht="12.75" hidden="1" x14ac:dyDescent="0.2"/>
    <row r="222" ht="12.75" hidden="1" x14ac:dyDescent="0.2"/>
    <row r="223" ht="12.75" hidden="1" x14ac:dyDescent="0.2"/>
    <row r="224" ht="12.75" hidden="1" x14ac:dyDescent="0.2"/>
    <row r="225" ht="12.75" hidden="1" x14ac:dyDescent="0.2"/>
    <row r="226" ht="12.75" hidden="1" x14ac:dyDescent="0.2"/>
    <row r="227" ht="12.75" hidden="1" x14ac:dyDescent="0.2"/>
    <row r="228" ht="12.75" hidden="1" x14ac:dyDescent="0.2"/>
    <row r="229" ht="12.75" hidden="1" x14ac:dyDescent="0.2"/>
    <row r="230" ht="12.75" hidden="1" x14ac:dyDescent="0.2"/>
    <row r="231" ht="12.75" hidden="1" x14ac:dyDescent="0.2"/>
    <row r="232" ht="12.75" hidden="1" x14ac:dyDescent="0.2"/>
    <row r="233" ht="12.75" hidden="1" x14ac:dyDescent="0.2"/>
    <row r="234" ht="12.75" hidden="1" x14ac:dyDescent="0.2"/>
    <row r="235" ht="0" hidden="1" customHeight="1" x14ac:dyDescent="0.2"/>
    <row r="236" ht="0" hidden="1" customHeight="1" x14ac:dyDescent="0.2"/>
    <row r="237" ht="0" hidden="1" customHeight="1" x14ac:dyDescent="0.2"/>
    <row r="238" ht="0" hidden="1" customHeight="1" x14ac:dyDescent="0.2"/>
    <row r="239" ht="0" hidden="1" customHeight="1" x14ac:dyDescent="0.2"/>
  </sheetData>
  <sheetProtection algorithmName="SHA-512" hashValue="WELa6m4eNKYfgotiMD1O1Tji+ByCx55T+7cG19Hcb9d9qbFLLSdVedQwR7l9OIlyhbc9Kx1dulWnoHhbWr9Tjg==" saltValue="pCNAQ9wm2lhzSV5iSjZkpg==" spinCount="100000" sheet="1" objects="1" scenarios="1" selectLockedCells="1"/>
  <mergeCells count="86">
    <mergeCell ref="C37:H37"/>
    <mergeCell ref="C39:H39"/>
    <mergeCell ref="C26:H26"/>
    <mergeCell ref="C15:H15"/>
    <mergeCell ref="C16:H16"/>
    <mergeCell ref="C17:H17"/>
    <mergeCell ref="C18:H18"/>
    <mergeCell ref="C19:H19"/>
    <mergeCell ref="C20:H20"/>
    <mergeCell ref="C21:H21"/>
    <mergeCell ref="C22:H22"/>
    <mergeCell ref="C23:H23"/>
    <mergeCell ref="C24:H24"/>
    <mergeCell ref="C25:H25"/>
    <mergeCell ref="C10:H10"/>
    <mergeCell ref="C11:H11"/>
    <mergeCell ref="P8:R8"/>
    <mergeCell ref="S8:U8"/>
    <mergeCell ref="C14:H14"/>
    <mergeCell ref="C12:H12"/>
    <mergeCell ref="C13:H13"/>
    <mergeCell ref="B6:H9"/>
    <mergeCell ref="M7:AA7"/>
    <mergeCell ref="I6:AD6"/>
    <mergeCell ref="AH8:AH9"/>
    <mergeCell ref="I7:L7"/>
    <mergeCell ref="AG7:AH7"/>
    <mergeCell ref="AG8:AG9"/>
    <mergeCell ref="V8:X8"/>
    <mergeCell ref="AE6:AE9"/>
    <mergeCell ref="I8:I9"/>
    <mergeCell ref="J8:J9"/>
    <mergeCell ref="K8:K9"/>
    <mergeCell ref="L8:L9"/>
    <mergeCell ref="M8:O8"/>
    <mergeCell ref="Y8:AA8"/>
    <mergeCell ref="AB7:AD7"/>
    <mergeCell ref="AB8:AD8"/>
    <mergeCell ref="BK11:BM14"/>
    <mergeCell ref="BK6:BM10"/>
    <mergeCell ref="AG6:BE6"/>
    <mergeCell ref="BG6:BG9"/>
    <mergeCell ref="AT7:AU7"/>
    <mergeCell ref="AU8:AU9"/>
    <mergeCell ref="AV8:AX8"/>
    <mergeCell ref="AY8:BA8"/>
    <mergeCell ref="BB8:BD8"/>
    <mergeCell ref="BE8:BE9"/>
    <mergeCell ref="BH6:BH9"/>
    <mergeCell ref="AO8:AQ8"/>
    <mergeCell ref="AR8:AR9"/>
    <mergeCell ref="AT8:AT9"/>
    <mergeCell ref="AI8:AK8"/>
    <mergeCell ref="AL8:AN8"/>
    <mergeCell ref="BK15:BM15"/>
    <mergeCell ref="BK16:BM17"/>
    <mergeCell ref="BK18:BM18"/>
    <mergeCell ref="BK19:BM19"/>
    <mergeCell ref="BK20:BM21"/>
    <mergeCell ref="C43:H43"/>
    <mergeCell ref="Q44:X44"/>
    <mergeCell ref="C38:H38"/>
    <mergeCell ref="C27:H27"/>
    <mergeCell ref="C28:H28"/>
    <mergeCell ref="C29:H29"/>
    <mergeCell ref="C30:H30"/>
    <mergeCell ref="C31:H31"/>
    <mergeCell ref="C32:H32"/>
    <mergeCell ref="C33:H33"/>
    <mergeCell ref="C34:H34"/>
    <mergeCell ref="C35:H35"/>
    <mergeCell ref="C36:H36"/>
    <mergeCell ref="C40:H40"/>
    <mergeCell ref="C41:H41"/>
    <mergeCell ref="C42:H42"/>
    <mergeCell ref="Q48:X48"/>
    <mergeCell ref="Q45:X45"/>
    <mergeCell ref="Q46:X46"/>
    <mergeCell ref="Q47:X47"/>
    <mergeCell ref="BK23:BM24"/>
    <mergeCell ref="BK31:BM32"/>
    <mergeCell ref="AX44:BE44"/>
    <mergeCell ref="AX45:BE45"/>
    <mergeCell ref="AX46:BE46"/>
    <mergeCell ref="AX47:BE47"/>
    <mergeCell ref="AX48:BE48"/>
  </mergeCells>
  <conditionalFormatting sqref="A11:A44">
    <cfRule type="cellIs" dxfId="92" priority="2" stopIfTrue="1" operator="greaterThan">
      <formula>50</formula>
    </cfRule>
    <cfRule type="cellIs" dxfId="91" priority="3" stopIfTrue="1" operator="lessThan">
      <formula>50</formula>
    </cfRule>
  </conditionalFormatting>
  <conditionalFormatting sqref="BK34:BM38">
    <cfRule type="cellIs" dxfId="90" priority="1" operator="equal">
      <formula>0</formula>
    </cfRule>
  </conditionalFormatting>
  <dataValidations count="3">
    <dataValidation type="decimal" operator="lessThanOrEqual" allowBlank="1" showErrorMessage="1" errorTitle="ERRO!" error="A pergunta não vale tanto!" sqref="AT11:AT48 AG11:AG48 I11:I43">
      <formula1>I$10</formula1>
    </dataValidation>
    <dataValidation type="decimal" operator="lessThanOrEqual" allowBlank="1" showInputMessage="1" showErrorMessage="1" errorTitle="ERRO!" error="A pergunta não vale tanto!..." sqref="AU44:AW48 BE12:BE43 AR12:AR48 AH11:AQ48 AU11:BD43 J11:AD43">
      <formula1>J$10</formula1>
    </dataValidation>
    <dataValidation type="decimal" operator="lessThanOrEqual" allowBlank="1" showInputMessage="1" showErrorMessage="1" errorTitle="ERRO!" error="A pergunta não vale tanto!..." sqref="AS12:AS48 BF12:BF43">
      <formula1>AS$9</formula1>
    </dataValidation>
  </dataValidations>
  <printOptions horizontalCentered="1"/>
  <pageMargins left="0.23622047244094491" right="0.23622047244094491" top="0.94488188976377963" bottom="0.35433070866141736" header="0.11811023622047245" footer="0.31496062992125984"/>
  <pageSetup paperSize="9" scale="60" orientation="landscape" blackAndWhite="1" r:id="rId1"/>
  <headerFooter>
    <oddHeader>&amp;L&amp;G&amp;C&amp;"Arial,Normal"&amp;24
Área Disciplinar de Português&amp;R&amp;"Arial,Normal"&amp;24
&amp;D</oddHeader>
  </headerFooter>
  <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3">
    <tabColor theme="8" tint="-0.249977111117893"/>
  </sheetPr>
  <dimension ref="A1:KE240"/>
  <sheetViews>
    <sheetView showGridLines="0" zoomScale="75" zoomScaleNormal="75" zoomScalePageLayoutView="70" workbookViewId="0">
      <selection activeCell="I8" sqref="I8:I9"/>
    </sheetView>
  </sheetViews>
  <sheetFormatPr defaultColWidth="0" defaultRowHeight="12.75" zeroHeight="1" x14ac:dyDescent="0.2"/>
  <cols>
    <col min="1" max="1" width="2.7109375" style="57" customWidth="1"/>
    <col min="2" max="2" width="5.140625" style="57" customWidth="1"/>
    <col min="3" max="8" width="3.7109375" style="57" customWidth="1"/>
    <col min="9" max="30" width="4.7109375" style="57" customWidth="1"/>
    <col min="31" max="31" width="7.7109375" style="57" customWidth="1"/>
    <col min="32" max="32" width="5.85546875" style="57" hidden="1" customWidth="1"/>
    <col min="33" max="43" width="4.7109375" style="57" customWidth="1"/>
    <col min="44" max="44" width="7.7109375" style="57" customWidth="1"/>
    <col min="45" max="45" width="7.7109375" style="57" hidden="1" customWidth="1"/>
    <col min="46" max="56" width="4.7109375" style="57" customWidth="1"/>
    <col min="57" max="57" width="7.7109375" style="57" customWidth="1"/>
    <col min="58" max="58" width="7.7109375" style="57" hidden="1" customWidth="1"/>
    <col min="59" max="60" width="7.7109375" style="57" customWidth="1"/>
    <col min="61" max="61" width="5.85546875" style="57" hidden="1" customWidth="1"/>
    <col min="62" max="62" width="3.7109375" style="57" customWidth="1"/>
    <col min="63" max="63" width="7.7109375" style="160" customWidth="1"/>
    <col min="64" max="64" width="40.7109375" style="160" customWidth="1"/>
    <col min="65" max="65" width="7.7109375" style="160" customWidth="1"/>
    <col min="66" max="66" width="4.28515625" style="57" customWidth="1"/>
    <col min="67" max="70" width="9.140625" style="57" customWidth="1"/>
    <col min="71" max="87" width="9.140625" style="57" hidden="1" customWidth="1"/>
    <col min="88" max="92" width="24.5703125" style="57" hidden="1" customWidth="1"/>
    <col min="93" max="98" width="9.140625" style="57" hidden="1" customWidth="1"/>
    <col min="99" max="137" width="24.5703125" style="57" hidden="1" customWidth="1"/>
    <col min="138" max="139" width="9.140625" style="57" hidden="1" customWidth="1"/>
    <col min="140" max="291" width="24.5703125" style="57" hidden="1" customWidth="1"/>
    <col min="292" max="16384" width="9.140625" style="57" hidden="1"/>
  </cols>
  <sheetData>
    <row r="1" spans="1:66" ht="24.95" customHeight="1" x14ac:dyDescent="0.2">
      <c r="AE1" s="274"/>
      <c r="AF1" s="274"/>
      <c r="BK1" s="57"/>
      <c r="BL1" s="57"/>
      <c r="BM1" s="57"/>
    </row>
    <row r="2" spans="1:66" ht="24.95" customHeight="1" x14ac:dyDescent="0.2">
      <c r="O2" s="274"/>
      <c r="T2" s="274"/>
      <c r="Z2" s="274"/>
      <c r="AA2" s="274"/>
      <c r="AB2" s="274"/>
      <c r="AE2" s="274"/>
      <c r="AF2" s="274"/>
      <c r="BK2" s="57"/>
      <c r="BL2" s="57"/>
      <c r="BM2" s="57"/>
    </row>
    <row r="3" spans="1:66" ht="24.95" customHeight="1" x14ac:dyDescent="0.2">
      <c r="AE3" s="274"/>
      <c r="AF3" s="274"/>
      <c r="BK3" s="57"/>
      <c r="BL3" s="57"/>
      <c r="BM3" s="57"/>
    </row>
    <row r="4" spans="1:66" ht="24.95" customHeight="1" x14ac:dyDescent="0.35">
      <c r="B4" s="200" t="str">
        <f>ENTRADA!U4</f>
        <v>7.º A - 2019/20</v>
      </c>
      <c r="J4" s="200" t="s">
        <v>385</v>
      </c>
      <c r="AG4" s="200"/>
      <c r="AI4" s="200"/>
      <c r="AP4" s="200"/>
      <c r="BK4" s="57"/>
      <c r="BL4" s="57"/>
      <c r="BM4" s="57"/>
    </row>
    <row r="5" spans="1:66" ht="20.100000000000001" customHeight="1" thickBot="1" x14ac:dyDescent="0.25">
      <c r="F5" s="3"/>
      <c r="G5" s="3"/>
      <c r="H5" s="3"/>
      <c r="I5" s="3"/>
      <c r="J5" s="3"/>
      <c r="K5" s="3"/>
      <c r="L5" s="3"/>
      <c r="M5" s="3"/>
      <c r="N5" s="3"/>
      <c r="O5" s="3"/>
      <c r="BK5" s="57"/>
      <c r="BL5" s="57"/>
      <c r="BM5" s="57"/>
    </row>
    <row r="6" spans="1:66" ht="24.95" customHeight="1" x14ac:dyDescent="0.2">
      <c r="A6" s="203"/>
      <c r="B6" s="1112" t="s">
        <v>77</v>
      </c>
      <c r="C6" s="1113"/>
      <c r="D6" s="1113"/>
      <c r="E6" s="1113"/>
      <c r="F6" s="1113"/>
      <c r="G6" s="1113"/>
      <c r="H6" s="1114"/>
      <c r="I6" s="1231" t="s">
        <v>336</v>
      </c>
      <c r="J6" s="1232"/>
      <c r="K6" s="1232"/>
      <c r="L6" s="1232"/>
      <c r="M6" s="1232"/>
      <c r="N6" s="1232"/>
      <c r="O6" s="1232"/>
      <c r="P6" s="1232"/>
      <c r="Q6" s="1232"/>
      <c r="R6" s="1232"/>
      <c r="S6" s="1232"/>
      <c r="T6" s="1232"/>
      <c r="U6" s="1232"/>
      <c r="V6" s="1232"/>
      <c r="W6" s="1232"/>
      <c r="X6" s="1232"/>
      <c r="Y6" s="1232"/>
      <c r="Z6" s="1232"/>
      <c r="AA6" s="1232"/>
      <c r="AB6" s="1232"/>
      <c r="AC6" s="1232"/>
      <c r="AD6" s="1233"/>
      <c r="AE6" s="1212" t="s">
        <v>1</v>
      </c>
      <c r="AF6" s="303"/>
      <c r="AG6" s="1230" t="s">
        <v>337</v>
      </c>
      <c r="AH6" s="1230"/>
      <c r="AI6" s="1230"/>
      <c r="AJ6" s="1230"/>
      <c r="AK6" s="1230"/>
      <c r="AL6" s="1230"/>
      <c r="AM6" s="1230"/>
      <c r="AN6" s="1230"/>
      <c r="AO6" s="1230"/>
      <c r="AP6" s="1230"/>
      <c r="AQ6" s="1230"/>
      <c r="AR6" s="1230"/>
      <c r="AS6" s="1230"/>
      <c r="AT6" s="1230"/>
      <c r="AU6" s="1230"/>
      <c r="AV6" s="1230"/>
      <c r="AW6" s="1230"/>
      <c r="AX6" s="1230"/>
      <c r="AY6" s="1230"/>
      <c r="AZ6" s="1230"/>
      <c r="BA6" s="1230"/>
      <c r="BB6" s="1230"/>
      <c r="BC6" s="1230"/>
      <c r="BD6" s="1230"/>
      <c r="BE6" s="1230"/>
      <c r="BF6" s="833"/>
      <c r="BG6" s="1212" t="s">
        <v>1</v>
      </c>
      <c r="BH6" s="1209" t="s">
        <v>275</v>
      </c>
      <c r="BI6" s="2">
        <f>COUNTIF(I10:BG10,"&lt;&gt;=0")</f>
        <v>51</v>
      </c>
      <c r="BJ6" s="214"/>
      <c r="BK6" s="1221" t="s">
        <v>63</v>
      </c>
      <c r="BL6" s="1222"/>
      <c r="BM6" s="1223"/>
      <c r="BN6" s="214"/>
    </row>
    <row r="7" spans="1:66" ht="24.95" customHeight="1" x14ac:dyDescent="0.2">
      <c r="A7" s="203"/>
      <c r="B7" s="1115"/>
      <c r="C7" s="1116"/>
      <c r="D7" s="1116"/>
      <c r="E7" s="1116"/>
      <c r="F7" s="1116"/>
      <c r="G7" s="1116"/>
      <c r="H7" s="1117"/>
      <c r="I7" s="1105" t="s">
        <v>25</v>
      </c>
      <c r="J7" s="1106"/>
      <c r="K7" s="1106"/>
      <c r="L7" s="1107"/>
      <c r="M7" s="1105" t="s">
        <v>23</v>
      </c>
      <c r="N7" s="1106"/>
      <c r="O7" s="1106"/>
      <c r="P7" s="1106"/>
      <c r="Q7" s="1106"/>
      <c r="R7" s="1106"/>
      <c r="S7" s="1106"/>
      <c r="T7" s="1106"/>
      <c r="U7" s="1106"/>
      <c r="V7" s="1106"/>
      <c r="W7" s="1106"/>
      <c r="X7" s="1106"/>
      <c r="Y7" s="1106"/>
      <c r="Z7" s="1106"/>
      <c r="AA7" s="1107"/>
      <c r="AB7" s="1105" t="s">
        <v>244</v>
      </c>
      <c r="AC7" s="1106"/>
      <c r="AD7" s="1107"/>
      <c r="AE7" s="1213"/>
      <c r="AF7" s="640"/>
      <c r="AG7" s="1105" t="s">
        <v>25</v>
      </c>
      <c r="AH7" s="1106"/>
      <c r="AI7" s="834"/>
      <c r="AJ7" s="834"/>
      <c r="AK7" s="834"/>
      <c r="AL7" s="834"/>
      <c r="AM7" s="834"/>
      <c r="AN7" s="834"/>
      <c r="AO7" s="834"/>
      <c r="AP7" s="834"/>
      <c r="AQ7" s="834"/>
      <c r="AR7" s="834"/>
      <c r="AS7" s="656"/>
      <c r="AT7" s="1105" t="s">
        <v>25</v>
      </c>
      <c r="AU7" s="1106"/>
      <c r="AV7" s="834"/>
      <c r="AW7" s="834"/>
      <c r="AX7" s="834"/>
      <c r="AY7" s="834"/>
      <c r="AZ7" s="834"/>
      <c r="BA7" s="834"/>
      <c r="BB7" s="834"/>
      <c r="BC7" s="834"/>
      <c r="BD7" s="834"/>
      <c r="BE7" s="834"/>
      <c r="BF7" s="656"/>
      <c r="BG7" s="1213"/>
      <c r="BH7" s="1210"/>
      <c r="BI7" s="2">
        <f>COUNTIF(AG10:BF10,"&lt;&gt;=0")</f>
        <v>26</v>
      </c>
      <c r="BJ7" s="214"/>
      <c r="BK7" s="1224"/>
      <c r="BL7" s="1225"/>
      <c r="BM7" s="1226"/>
      <c r="BN7" s="214"/>
    </row>
    <row r="8" spans="1:66" ht="24.95" customHeight="1" x14ac:dyDescent="0.2">
      <c r="A8" s="203"/>
      <c r="B8" s="1115"/>
      <c r="C8" s="1116"/>
      <c r="D8" s="1116"/>
      <c r="E8" s="1116"/>
      <c r="F8" s="1116"/>
      <c r="G8" s="1116"/>
      <c r="H8" s="1117"/>
      <c r="I8" s="1108">
        <v>1</v>
      </c>
      <c r="J8" s="1108">
        <v>2</v>
      </c>
      <c r="K8" s="1108">
        <v>3</v>
      </c>
      <c r="L8" s="1108">
        <v>4</v>
      </c>
      <c r="M8" s="1123">
        <v>1</v>
      </c>
      <c r="N8" s="1123"/>
      <c r="O8" s="1123"/>
      <c r="P8" s="1123">
        <v>2</v>
      </c>
      <c r="Q8" s="1123"/>
      <c r="R8" s="1123"/>
      <c r="S8" s="1123">
        <v>3</v>
      </c>
      <c r="T8" s="1123"/>
      <c r="U8" s="1123"/>
      <c r="V8" s="1123">
        <v>4</v>
      </c>
      <c r="W8" s="1123"/>
      <c r="X8" s="1123"/>
      <c r="Y8" s="1123">
        <v>5</v>
      </c>
      <c r="Z8" s="1123"/>
      <c r="AA8" s="1123"/>
      <c r="AB8" s="1123">
        <v>6</v>
      </c>
      <c r="AC8" s="1123"/>
      <c r="AD8" s="1123"/>
      <c r="AE8" s="1214"/>
      <c r="AF8" s="831"/>
      <c r="AG8" s="1108">
        <v>1</v>
      </c>
      <c r="AH8" s="1108">
        <v>2</v>
      </c>
      <c r="AI8" s="1123">
        <v>1</v>
      </c>
      <c r="AJ8" s="1123"/>
      <c r="AK8" s="1123"/>
      <c r="AL8" s="1123">
        <v>2</v>
      </c>
      <c r="AM8" s="1123"/>
      <c r="AN8" s="1123"/>
      <c r="AO8" s="1123">
        <v>3</v>
      </c>
      <c r="AP8" s="1123"/>
      <c r="AQ8" s="1123"/>
      <c r="AR8" s="1211" t="s">
        <v>86</v>
      </c>
      <c r="AS8" s="657"/>
      <c r="AT8" s="1108">
        <v>1</v>
      </c>
      <c r="AU8" s="1108">
        <v>2</v>
      </c>
      <c r="AV8" s="1123">
        <v>1</v>
      </c>
      <c r="AW8" s="1123"/>
      <c r="AX8" s="1123"/>
      <c r="AY8" s="1123">
        <v>2</v>
      </c>
      <c r="AZ8" s="1123"/>
      <c r="BA8" s="1123"/>
      <c r="BB8" s="1123">
        <v>3</v>
      </c>
      <c r="BC8" s="1123"/>
      <c r="BD8" s="1123"/>
      <c r="BE8" s="1211" t="s">
        <v>85</v>
      </c>
      <c r="BF8" s="659"/>
      <c r="BG8" s="1214"/>
      <c r="BH8" s="1210"/>
      <c r="BI8" s="2">
        <f>COUNTIF(AG11:AQ11,"&lt;&gt;=0")</f>
        <v>11</v>
      </c>
      <c r="BJ8" s="214"/>
      <c r="BK8" s="1224"/>
      <c r="BL8" s="1225"/>
      <c r="BM8" s="1226"/>
      <c r="BN8" s="214"/>
    </row>
    <row r="9" spans="1:66" ht="27.95" customHeight="1" x14ac:dyDescent="0.2">
      <c r="A9" s="203"/>
      <c r="B9" s="1118"/>
      <c r="C9" s="1119"/>
      <c r="D9" s="1119"/>
      <c r="E9" s="1119"/>
      <c r="F9" s="1119"/>
      <c r="G9" s="1119"/>
      <c r="H9" s="1120"/>
      <c r="I9" s="1109"/>
      <c r="J9" s="1109"/>
      <c r="K9" s="1109"/>
      <c r="L9" s="1109"/>
      <c r="M9" s="221" t="str">
        <f>IF(M8="","",IF(M8&gt;=1,"C"))</f>
        <v>C</v>
      </c>
      <c r="N9" s="221" t="str">
        <f>IF(M8="","",IF(M8&gt;=1,"F"))</f>
        <v>F</v>
      </c>
      <c r="O9" s="222" t="str">
        <f>IF(M8="","",IF(M8&gt;=1,"C+F"))</f>
        <v>C+F</v>
      </c>
      <c r="P9" s="221" t="str">
        <f>IF(P8="","",IF(P8&gt;=1,"C"))</f>
        <v>C</v>
      </c>
      <c r="Q9" s="221" t="str">
        <f>IF(P8="","",IF(P8&gt;=1,"F"))</f>
        <v>F</v>
      </c>
      <c r="R9" s="222" t="str">
        <f>IF(P8="","",IF(P8&gt;=1,"C+F"))</f>
        <v>C+F</v>
      </c>
      <c r="S9" s="221" t="str">
        <f>IF(S8="","",IF(S8&gt;=1,"C"))</f>
        <v>C</v>
      </c>
      <c r="T9" s="221" t="str">
        <f>IF(S8="","",IF(S8&gt;=1,"F"))</f>
        <v>F</v>
      </c>
      <c r="U9" s="222" t="str">
        <f>IF(S8="","",IF(S8&gt;=1,"C+F"))</f>
        <v>C+F</v>
      </c>
      <c r="V9" s="221" t="str">
        <f>IF(V8="","",IF(V8&gt;=1,"C"))</f>
        <v>C</v>
      </c>
      <c r="W9" s="221" t="str">
        <f>IF(V8="","",IF(V8&gt;=1,"F"))</f>
        <v>F</v>
      </c>
      <c r="X9" s="222" t="str">
        <f>IF(V8="","",IF(V8&gt;=1,"C+F"))</f>
        <v>C+F</v>
      </c>
      <c r="Y9" s="221" t="str">
        <f>IF(Y8="","",IF(Y8&gt;=1,"C"))</f>
        <v>C</v>
      </c>
      <c r="Z9" s="221" t="str">
        <f>IF(Y8="","",IF(Y8&gt;=1,"F"))</f>
        <v>F</v>
      </c>
      <c r="AA9" s="222" t="str">
        <f>IF(Y8="","",IF(Y8&gt;=1,"C+F"))</f>
        <v>C+F</v>
      </c>
      <c r="AB9" s="221" t="str">
        <f>IF(AB8="","",IF(AB8&gt;=1,"C"))</f>
        <v>C</v>
      </c>
      <c r="AC9" s="221" t="str">
        <f>IF(AB8="","",IF(AB8&gt;=1,"F"))</f>
        <v>F</v>
      </c>
      <c r="AD9" s="222" t="str">
        <f>IF(AB8="","",IF(AB8&gt;=1,"C+F"))</f>
        <v>C+F</v>
      </c>
      <c r="AE9" s="1214"/>
      <c r="AF9" s="2">
        <f>COUNTIF(I10:AD10,"&lt;&gt;=0")</f>
        <v>22</v>
      </c>
      <c r="AG9" s="1109"/>
      <c r="AH9" s="1109"/>
      <c r="AI9" s="221"/>
      <c r="AJ9" s="223"/>
      <c r="AK9" s="222" t="str">
        <f>IF(AI8="","",IF(AI8&gt;=1,"C+F"))</f>
        <v>C+F</v>
      </c>
      <c r="AL9" s="221" t="str">
        <f>IF(AL8="","",IF(AL8&gt;=1,"C"))</f>
        <v>C</v>
      </c>
      <c r="AM9" s="221" t="str">
        <f>IF(AL8="","",IF(AL8&gt;=1,"F"))</f>
        <v>F</v>
      </c>
      <c r="AN9" s="222" t="str">
        <f>IF(AL8="","",IF(AL8&gt;=1,"C+F"))</f>
        <v>C+F</v>
      </c>
      <c r="AO9" s="221" t="str">
        <f>IF(AO8="","",IF(AO8&gt;=1,"C"))</f>
        <v>C</v>
      </c>
      <c r="AP9" s="221" t="str">
        <f>IF(AO8="","",IF(AO8&gt;=1,"F"))</f>
        <v>F</v>
      </c>
      <c r="AQ9" s="222" t="str">
        <f>IF(AO8="","",IF(AO8&gt;=1,"C+F"))</f>
        <v>C+F</v>
      </c>
      <c r="AR9" s="1211"/>
      <c r="AS9" s="2">
        <f>COUNTIF(AG10:AQ10,"&lt;&gt;=0")</f>
        <v>11</v>
      </c>
      <c r="AT9" s="1109"/>
      <c r="AU9" s="1109"/>
      <c r="AV9" s="221" t="str">
        <f>IF(AV8="","",IF(AV8&gt;=1,"C"))</f>
        <v>C</v>
      </c>
      <c r="AW9" s="223" t="str">
        <f>IF(AV8="","",IF(AV8&gt;=1,"F"))</f>
        <v>F</v>
      </c>
      <c r="AX9" s="222" t="str">
        <f>IF(AV8="","",IF(AV8&gt;=1,"C+F"))</f>
        <v>C+F</v>
      </c>
      <c r="AY9" s="221" t="str">
        <f>IF(AY8="","",IF(AY8&gt;=1,"C"))</f>
        <v>C</v>
      </c>
      <c r="AZ9" s="221" t="str">
        <f>IF(AY8="","",IF(AY8&gt;=1,"F"))</f>
        <v>F</v>
      </c>
      <c r="BA9" s="222" t="str">
        <f>IF(AY8="","",IF(AY8&gt;=1,"C+F"))</f>
        <v>C+F</v>
      </c>
      <c r="BB9" s="221" t="str">
        <f>IF(BB8="","",IF(BB8&gt;=1,"C"))</f>
        <v>C</v>
      </c>
      <c r="BC9" s="221" t="str">
        <f>IF(BB8="","",IF(BB8&gt;=1,"F"))</f>
        <v>F</v>
      </c>
      <c r="BD9" s="222" t="str">
        <f>IF(BB8="","",IF(BB8&gt;=1,"C+F"))</f>
        <v>C+F</v>
      </c>
      <c r="BE9" s="1211"/>
      <c r="BF9" s="2">
        <f>COUNTIF(AT10:BD10,"&lt;&gt;=0")</f>
        <v>11</v>
      </c>
      <c r="BG9" s="1214"/>
      <c r="BH9" s="1210"/>
      <c r="BI9" s="2">
        <f>COUNTIF(AT11:BD11,"&lt;&gt;=0")</f>
        <v>11</v>
      </c>
      <c r="BJ9" s="580"/>
      <c r="BK9" s="1224"/>
      <c r="BL9" s="1225"/>
      <c r="BM9" s="1226"/>
      <c r="BN9" s="580"/>
    </row>
    <row r="10" spans="1:66" ht="27.95" customHeight="1" thickBot="1" x14ac:dyDescent="0.25">
      <c r="A10" s="203"/>
      <c r="B10" s="226" t="s">
        <v>67</v>
      </c>
      <c r="C10" s="1234" t="s">
        <v>66</v>
      </c>
      <c r="D10" s="1234"/>
      <c r="E10" s="1234"/>
      <c r="F10" s="1234"/>
      <c r="G10" s="1234"/>
      <c r="H10" s="1234"/>
      <c r="I10" s="459"/>
      <c r="J10" s="459"/>
      <c r="K10" s="459"/>
      <c r="L10" s="663"/>
      <c r="M10" s="459"/>
      <c r="N10" s="459"/>
      <c r="O10" s="130" t="str">
        <f>IF(SUM(M10:N10)=0,"",SUM(M10:N10))</f>
        <v/>
      </c>
      <c r="P10" s="459"/>
      <c r="Q10" s="459"/>
      <c r="R10" s="130" t="str">
        <f>IF(SUM(P10:Q10)=0,"",SUM(P10:Q10))</f>
        <v/>
      </c>
      <c r="S10" s="459"/>
      <c r="T10" s="459"/>
      <c r="U10" s="130" t="str">
        <f>IF(SUM(S10:T10)=0,"",SUM(S10:T10))</f>
        <v/>
      </c>
      <c r="V10" s="459"/>
      <c r="W10" s="459"/>
      <c r="X10" s="130" t="str">
        <f>IF(SUM(V10:W10)=0,"",SUM(V10:W10))</f>
        <v/>
      </c>
      <c r="Y10" s="459"/>
      <c r="Z10" s="459"/>
      <c r="AA10" s="130" t="str">
        <f>IF(SUM(Y10:Z10)=0,"",SUM(Y10:Z10))</f>
        <v/>
      </c>
      <c r="AB10" s="459"/>
      <c r="AC10" s="459"/>
      <c r="AD10" s="130" t="str">
        <f>IF(SUM(AB10:AC10)=0,"",SUM(AB10:AC10))</f>
        <v/>
      </c>
      <c r="AE10" s="132" t="str">
        <f>IF(COUNTBLANK(I10:AD10)=AF$9,"",SUM(I10,J10,K10,L10,O10,R10,U10,X10,AA10,AD10))</f>
        <v/>
      </c>
      <c r="AG10" s="459"/>
      <c r="AH10" s="459"/>
      <c r="AI10" s="459"/>
      <c r="AJ10" s="459"/>
      <c r="AK10" s="130" t="str">
        <f>IF(SUM(AI10:AJ10)=0,"",SUM(AI10:AJ10))</f>
        <v/>
      </c>
      <c r="AL10" s="459"/>
      <c r="AM10" s="459"/>
      <c r="AN10" s="131" t="str">
        <f>IF(SUM(AL10:AM10)=0,"",SUM(AL10:AM10))</f>
        <v/>
      </c>
      <c r="AO10" s="459"/>
      <c r="AP10" s="459"/>
      <c r="AQ10" s="131" t="str">
        <f>IF(SUM(AO10:AP10)=0,"",SUM(AO10:AP10))</f>
        <v/>
      </c>
      <c r="AR10" s="115" t="str">
        <f>IF(COUNTBLANK(AG10:AQ10)=AS$9,"",SUM(AG10,AH10,AK10,AN10,AQ10))</f>
        <v/>
      </c>
      <c r="AT10" s="459"/>
      <c r="AU10" s="459"/>
      <c r="AV10" s="459"/>
      <c r="AW10" s="459"/>
      <c r="AX10" s="130" t="str">
        <f>IF(SUM(AV10:AW10)=0,"",SUM(AV10:AW10))</f>
        <v/>
      </c>
      <c r="AY10" s="459"/>
      <c r="AZ10" s="459"/>
      <c r="BA10" s="131" t="str">
        <f>IF(SUM(AY10:AZ10)=0,"",SUM(AY10:AZ10))</f>
        <v/>
      </c>
      <c r="BB10" s="459"/>
      <c r="BC10" s="459"/>
      <c r="BD10" s="131" t="str">
        <f>IF(SUM(BB10:BC10)=0,"",SUM(BB10:BC10))</f>
        <v/>
      </c>
      <c r="BE10" s="115" t="str">
        <f>IF(COUNTBLANK(AT10:BD10)=BF$9,"",SUM(AT10,AU10,AX10,BA10,BD10))</f>
        <v/>
      </c>
      <c r="BG10" s="132" t="str">
        <f t="shared" ref="BG10" si="0">IF(COUNTBLANK(AG10:BF10)=BI$7,"",SUM(AR10,BE10))</f>
        <v/>
      </c>
      <c r="BH10" s="670" t="str">
        <f>IF(COUNTBLANK(I10:BG10)=$BI$6,"",AVERAGE(AE10,BG10))</f>
        <v/>
      </c>
      <c r="BI10" s="832"/>
      <c r="BJ10" s="580"/>
      <c r="BK10" s="1227"/>
      <c r="BL10" s="1228"/>
      <c r="BM10" s="1229"/>
      <c r="BN10" s="580"/>
    </row>
    <row r="11" spans="1:66" ht="15.75" customHeight="1" x14ac:dyDescent="0.2">
      <c r="A11" s="198"/>
      <c r="B11" s="522">
        <f>IF(ENTRADA!AE3="","",ENTRADA!AE3)</f>
        <v>1</v>
      </c>
      <c r="C11" s="988" t="str">
        <f>IF(ENTRADA!AF3="","",ENTRADA!AF3)</f>
        <v>AA</v>
      </c>
      <c r="D11" s="988"/>
      <c r="E11" s="988"/>
      <c r="F11" s="988"/>
      <c r="G11" s="988"/>
      <c r="H11" s="988"/>
      <c r="I11" s="525"/>
      <c r="J11" s="525"/>
      <c r="K11" s="525"/>
      <c r="L11" s="108"/>
      <c r="M11" s="525"/>
      <c r="N11" s="525"/>
      <c r="O11" s="109" t="str">
        <f t="shared" ref="O11:O43" si="1">IF(SUM(M11:N11)=0,"",SUM(M11:N11))</f>
        <v/>
      </c>
      <c r="P11" s="525"/>
      <c r="Q11" s="525"/>
      <c r="R11" s="109" t="str">
        <f t="shared" ref="R11:R43" si="2">IF(SUM(P11:Q11)=0,"",SUM(P11:Q11))</f>
        <v/>
      </c>
      <c r="S11" s="525"/>
      <c r="T11" s="525"/>
      <c r="U11" s="109" t="str">
        <f t="shared" ref="U11:U43" si="3">IF(SUM(S11:T11)=0,"",SUM(S11:T11))</f>
        <v/>
      </c>
      <c r="V11" s="525"/>
      <c r="W11" s="525"/>
      <c r="X11" s="109" t="str">
        <f t="shared" ref="X11:X43" si="4">IF(SUM(V11:W11)=0,"",SUM(V11:W11))</f>
        <v/>
      </c>
      <c r="Y11" s="525"/>
      <c r="Z11" s="525"/>
      <c r="AA11" s="109" t="str">
        <f t="shared" ref="AA11:AA43" si="5">IF(SUM(Y11:Z11)=0,"",SUM(Y11:Z11))</f>
        <v/>
      </c>
      <c r="AB11" s="525"/>
      <c r="AC11" s="525"/>
      <c r="AD11" s="109" t="str">
        <f t="shared" ref="AD11:AD43" si="6">IF(SUM(AB11:AC11)=0,"",SUM(AB11:AC11))</f>
        <v/>
      </c>
      <c r="AE11" s="395" t="str">
        <f>IF(COUNTBLANK(I11:AD11)=AF$9,"",SUM(I11,J11,K11,L11,O11,R11,U11,X11,AA11,AD11))</f>
        <v/>
      </c>
      <c r="AG11" s="525"/>
      <c r="AH11" s="525"/>
      <c r="AI11" s="525"/>
      <c r="AJ11" s="525"/>
      <c r="AK11" s="109" t="str">
        <f t="shared" ref="AK11:AK43" si="7">IF(SUM(AI11:AJ11)=0,"",SUM(AI11:AJ11))</f>
        <v/>
      </c>
      <c r="AL11" s="525"/>
      <c r="AM11" s="525"/>
      <c r="AN11" s="109" t="str">
        <f t="shared" ref="AN11:AN43" si="8">IF(SUM(AL11:AM11)=0,"",SUM(AL11:AM11))</f>
        <v/>
      </c>
      <c r="AO11" s="525"/>
      <c r="AP11" s="525"/>
      <c r="AQ11" s="109" t="str">
        <f t="shared" ref="AQ11:AQ43" si="9">IF(SUM(AO11:AP11)=0,"",SUM(AO11:AP11))</f>
        <v/>
      </c>
      <c r="AR11" s="396" t="str">
        <f>IF(COUNTBLANK(AG11:AQ11)=AS$9,"",SUM(AG11,AH11,AK11,AN11,AQ11))</f>
        <v/>
      </c>
      <c r="AS11" s="658"/>
      <c r="AT11" s="642"/>
      <c r="AU11" s="525"/>
      <c r="AV11" s="525"/>
      <c r="AW11" s="525"/>
      <c r="AX11" s="109" t="str">
        <f t="shared" ref="AX11:AX43" si="10">IF(SUM(AV11:AW11)=0,"",SUM(AV11:AW11))</f>
        <v/>
      </c>
      <c r="AY11" s="525"/>
      <c r="AZ11" s="525"/>
      <c r="BA11" s="109" t="str">
        <f t="shared" ref="BA11:BA43" si="11">IF(SUM(AY11:AZ11)=0,"",SUM(AY11:AZ11))</f>
        <v/>
      </c>
      <c r="BB11" s="525"/>
      <c r="BC11" s="525"/>
      <c r="BD11" s="109" t="str">
        <f t="shared" ref="BD11:BD43" si="12">IF(SUM(BB11:BC11)=0,"",SUM(BB11:BC11))</f>
        <v/>
      </c>
      <c r="BE11" s="396" t="str">
        <f>IF(COUNTBLANK(AT11:BD11)=BF$9,"",SUM(AT11,AU11,AX11,BA11,BD11))</f>
        <v/>
      </c>
      <c r="BF11" s="660"/>
      <c r="BG11" s="397" t="str">
        <f>IF(COUNTBLANK(AG11:BF11)=BI$7,"",SUM(AR11,BE11))</f>
        <v/>
      </c>
      <c r="BH11" s="669" t="str">
        <f>IF(COUNTBLANK(I11:BG11)=$BI$6,"",AVERAGE(AE11,BG11))</f>
        <v/>
      </c>
      <c r="BJ11" s="580"/>
      <c r="BK11" s="1086" t="s">
        <v>252</v>
      </c>
      <c r="BL11" s="1087"/>
      <c r="BM11" s="1088"/>
      <c r="BN11" s="580"/>
    </row>
    <row r="12" spans="1:66" ht="15.75" x14ac:dyDescent="0.2">
      <c r="A12" s="198"/>
      <c r="B12" s="527" t="str">
        <f>IF(ENTRADA!AE4="","",ENTRADA!AE4)</f>
        <v/>
      </c>
      <c r="C12" s="937" t="str">
        <f>IF(ENTRADA!AF4="","",ENTRADA!AF4)</f>
        <v/>
      </c>
      <c r="D12" s="937"/>
      <c r="E12" s="937"/>
      <c r="F12" s="937"/>
      <c r="G12" s="937"/>
      <c r="H12" s="937"/>
      <c r="I12" s="529"/>
      <c r="J12" s="529"/>
      <c r="K12" s="529"/>
      <c r="L12" s="83"/>
      <c r="M12" s="529"/>
      <c r="N12" s="529"/>
      <c r="O12" s="84" t="str">
        <f t="shared" si="1"/>
        <v/>
      </c>
      <c r="P12" s="529"/>
      <c r="Q12" s="529"/>
      <c r="R12" s="84" t="str">
        <f t="shared" si="2"/>
        <v/>
      </c>
      <c r="S12" s="529"/>
      <c r="T12" s="529"/>
      <c r="U12" s="84" t="str">
        <f t="shared" si="3"/>
        <v/>
      </c>
      <c r="V12" s="529"/>
      <c r="W12" s="529"/>
      <c r="X12" s="84" t="str">
        <f t="shared" si="4"/>
        <v/>
      </c>
      <c r="Y12" s="529"/>
      <c r="Z12" s="529"/>
      <c r="AA12" s="84" t="str">
        <f t="shared" si="5"/>
        <v/>
      </c>
      <c r="AB12" s="529"/>
      <c r="AC12" s="529"/>
      <c r="AD12" s="84" t="str">
        <f t="shared" si="6"/>
        <v/>
      </c>
      <c r="AE12" s="390" t="str">
        <f t="shared" ref="AE12:AE43" si="13">IF(COUNTBLANK(I12:AD12)=AF$9,"",SUM(I12,J12,K12,L12,O12,R12,U12,X12,AA12,AD12))</f>
        <v/>
      </c>
      <c r="AF12" s="643"/>
      <c r="AG12" s="529"/>
      <c r="AH12" s="529"/>
      <c r="AI12" s="529"/>
      <c r="AJ12" s="529"/>
      <c r="AK12" s="84" t="str">
        <f t="shared" si="7"/>
        <v/>
      </c>
      <c r="AL12" s="529"/>
      <c r="AM12" s="529"/>
      <c r="AN12" s="84" t="str">
        <f t="shared" si="8"/>
        <v/>
      </c>
      <c r="AO12" s="529"/>
      <c r="AP12" s="529"/>
      <c r="AQ12" s="84" t="str">
        <f t="shared" si="9"/>
        <v/>
      </c>
      <c r="AR12" s="400" t="str">
        <f t="shared" ref="AR12:AR43" si="14">IF(COUNTBLANK(AG12:AQ12)=AS$9,"",SUM(AG12,AH12,AK12,AN12,AQ12))</f>
        <v/>
      </c>
      <c r="AS12" s="400"/>
      <c r="AT12" s="529"/>
      <c r="AU12" s="529"/>
      <c r="AV12" s="529"/>
      <c r="AW12" s="529"/>
      <c r="AX12" s="84" t="str">
        <f t="shared" si="10"/>
        <v/>
      </c>
      <c r="AY12" s="529"/>
      <c r="AZ12" s="529"/>
      <c r="BA12" s="84" t="str">
        <f t="shared" si="11"/>
        <v/>
      </c>
      <c r="BB12" s="529"/>
      <c r="BC12" s="529"/>
      <c r="BD12" s="84" t="str">
        <f t="shared" si="12"/>
        <v/>
      </c>
      <c r="BE12" s="400" t="str">
        <f t="shared" ref="BE12:BE43" si="15">IF(COUNTBLANK(AT12:BD12)=BF$9,"",SUM(AT12,AU12,AX12,BA12,BD12))</f>
        <v/>
      </c>
      <c r="BF12" s="455"/>
      <c r="BG12" s="390" t="str">
        <f t="shared" ref="BG12:BG43" si="16">IF(COUNTBLANK(AG12:BF12)=BI$7,"",SUM(AR12,BE12))</f>
        <v/>
      </c>
      <c r="BH12" s="665" t="str">
        <f t="shared" ref="BH12:BH43" si="17">IF(COUNTBLANK(I12:BG12)=$BI$6,"",AVERAGE(AE12,BG12))</f>
        <v/>
      </c>
      <c r="BJ12" s="580"/>
      <c r="BK12" s="1089"/>
      <c r="BL12" s="1090"/>
      <c r="BM12" s="1091"/>
      <c r="BN12" s="580"/>
    </row>
    <row r="13" spans="1:66" ht="15.75" customHeight="1" x14ac:dyDescent="0.2">
      <c r="A13" s="198"/>
      <c r="B13" s="533" t="str">
        <f>IF(ENTRADA!AE5="","",ENTRADA!AE5)</f>
        <v/>
      </c>
      <c r="C13" s="938" t="str">
        <f>IF(ENTRADA!AF5="","",ENTRADA!AF5)</f>
        <v/>
      </c>
      <c r="D13" s="938"/>
      <c r="E13" s="938"/>
      <c r="F13" s="938"/>
      <c r="G13" s="938"/>
      <c r="H13" s="938"/>
      <c r="I13" s="537"/>
      <c r="J13" s="536"/>
      <c r="K13" s="536"/>
      <c r="L13" s="85"/>
      <c r="M13" s="536"/>
      <c r="N13" s="536"/>
      <c r="O13" s="87" t="str">
        <f t="shared" si="1"/>
        <v/>
      </c>
      <c r="P13" s="536"/>
      <c r="Q13" s="536"/>
      <c r="R13" s="87" t="str">
        <f t="shared" si="2"/>
        <v/>
      </c>
      <c r="S13" s="536"/>
      <c r="T13" s="536"/>
      <c r="U13" s="87" t="str">
        <f t="shared" si="3"/>
        <v/>
      </c>
      <c r="V13" s="536"/>
      <c r="W13" s="536"/>
      <c r="X13" s="87" t="str">
        <f t="shared" si="4"/>
        <v/>
      </c>
      <c r="Y13" s="536"/>
      <c r="Z13" s="536"/>
      <c r="AA13" s="87" t="str">
        <f t="shared" si="5"/>
        <v/>
      </c>
      <c r="AB13" s="536"/>
      <c r="AC13" s="536"/>
      <c r="AD13" s="87" t="str">
        <f t="shared" si="6"/>
        <v/>
      </c>
      <c r="AE13" s="391" t="str">
        <f t="shared" si="13"/>
        <v/>
      </c>
      <c r="AF13" s="633"/>
      <c r="AG13" s="537"/>
      <c r="AH13" s="536"/>
      <c r="AI13" s="536"/>
      <c r="AJ13" s="536"/>
      <c r="AK13" s="87" t="str">
        <f t="shared" si="7"/>
        <v/>
      </c>
      <c r="AL13" s="536"/>
      <c r="AM13" s="536"/>
      <c r="AN13" s="87" t="str">
        <f t="shared" si="8"/>
        <v/>
      </c>
      <c r="AO13" s="536"/>
      <c r="AP13" s="536"/>
      <c r="AQ13" s="87" t="str">
        <f t="shared" si="9"/>
        <v/>
      </c>
      <c r="AR13" s="401" t="str">
        <f t="shared" si="14"/>
        <v/>
      </c>
      <c r="AS13" s="401"/>
      <c r="AT13" s="537"/>
      <c r="AU13" s="536"/>
      <c r="AV13" s="536"/>
      <c r="AW13" s="536"/>
      <c r="AX13" s="87" t="str">
        <f t="shared" si="10"/>
        <v/>
      </c>
      <c r="AY13" s="536"/>
      <c r="AZ13" s="536"/>
      <c r="BA13" s="87" t="str">
        <f t="shared" si="11"/>
        <v/>
      </c>
      <c r="BB13" s="536"/>
      <c r="BC13" s="536"/>
      <c r="BD13" s="87" t="str">
        <f t="shared" si="12"/>
        <v/>
      </c>
      <c r="BE13" s="401" t="str">
        <f t="shared" si="15"/>
        <v/>
      </c>
      <c r="BF13" s="482"/>
      <c r="BG13" s="391" t="str">
        <f t="shared" si="16"/>
        <v/>
      </c>
      <c r="BH13" s="666" t="str">
        <f t="shared" si="17"/>
        <v/>
      </c>
      <c r="BJ13" s="580"/>
      <c r="BK13" s="1089"/>
      <c r="BL13" s="1090"/>
      <c r="BM13" s="1091"/>
      <c r="BN13" s="580"/>
    </row>
    <row r="14" spans="1:66" ht="15.75" x14ac:dyDescent="0.2">
      <c r="A14" s="198"/>
      <c r="B14" s="527" t="str">
        <f>IF(ENTRADA!AE6="","",ENTRADA!AE6)</f>
        <v/>
      </c>
      <c r="C14" s="937" t="str">
        <f>IF(ENTRADA!AF6="","",ENTRADA!AF6)</f>
        <v/>
      </c>
      <c r="D14" s="937"/>
      <c r="E14" s="937"/>
      <c r="F14" s="937"/>
      <c r="G14" s="937"/>
      <c r="H14" s="937"/>
      <c r="I14" s="529"/>
      <c r="J14" s="529"/>
      <c r="K14" s="529"/>
      <c r="L14" s="83"/>
      <c r="M14" s="529"/>
      <c r="N14" s="529"/>
      <c r="O14" s="84" t="str">
        <f t="shared" si="1"/>
        <v/>
      </c>
      <c r="P14" s="529"/>
      <c r="Q14" s="529"/>
      <c r="R14" s="84" t="str">
        <f t="shared" si="2"/>
        <v/>
      </c>
      <c r="S14" s="529"/>
      <c r="T14" s="529"/>
      <c r="U14" s="84" t="str">
        <f t="shared" si="3"/>
        <v/>
      </c>
      <c r="V14" s="529"/>
      <c r="W14" s="529"/>
      <c r="X14" s="84" t="str">
        <f t="shared" si="4"/>
        <v/>
      </c>
      <c r="Y14" s="529"/>
      <c r="Z14" s="529"/>
      <c r="AA14" s="84" t="str">
        <f t="shared" si="5"/>
        <v/>
      </c>
      <c r="AB14" s="529"/>
      <c r="AC14" s="529"/>
      <c r="AD14" s="84" t="str">
        <f t="shared" si="6"/>
        <v/>
      </c>
      <c r="AE14" s="390" t="str">
        <f t="shared" si="13"/>
        <v/>
      </c>
      <c r="AF14" s="643"/>
      <c r="AG14" s="529"/>
      <c r="AH14" s="529"/>
      <c r="AI14" s="529"/>
      <c r="AJ14" s="529"/>
      <c r="AK14" s="84" t="str">
        <f t="shared" si="7"/>
        <v/>
      </c>
      <c r="AL14" s="529"/>
      <c r="AM14" s="529"/>
      <c r="AN14" s="84" t="str">
        <f t="shared" si="8"/>
        <v/>
      </c>
      <c r="AO14" s="529"/>
      <c r="AP14" s="529"/>
      <c r="AQ14" s="84" t="str">
        <f t="shared" si="9"/>
        <v/>
      </c>
      <c r="AR14" s="400" t="str">
        <f t="shared" si="14"/>
        <v/>
      </c>
      <c r="AS14" s="400"/>
      <c r="AT14" s="529"/>
      <c r="AU14" s="529"/>
      <c r="AV14" s="529"/>
      <c r="AW14" s="529"/>
      <c r="AX14" s="84" t="str">
        <f t="shared" si="10"/>
        <v/>
      </c>
      <c r="AY14" s="529"/>
      <c r="AZ14" s="529"/>
      <c r="BA14" s="84" t="str">
        <f t="shared" si="11"/>
        <v/>
      </c>
      <c r="BB14" s="529"/>
      <c r="BC14" s="529"/>
      <c r="BD14" s="84" t="str">
        <f t="shared" si="12"/>
        <v/>
      </c>
      <c r="BE14" s="400" t="str">
        <f t="shared" si="15"/>
        <v/>
      </c>
      <c r="BF14" s="455"/>
      <c r="BG14" s="390" t="str">
        <f t="shared" si="16"/>
        <v/>
      </c>
      <c r="BH14" s="665" t="str">
        <f t="shared" si="17"/>
        <v/>
      </c>
      <c r="BI14" s="2"/>
      <c r="BJ14" s="580"/>
      <c r="BK14" s="1092"/>
      <c r="BL14" s="1093"/>
      <c r="BM14" s="1094"/>
      <c r="BN14" s="580"/>
    </row>
    <row r="15" spans="1:66" ht="15.75" x14ac:dyDescent="0.2">
      <c r="A15" s="198"/>
      <c r="B15" s="533" t="str">
        <f>IF(ENTRADA!AE7="","",ENTRADA!AE7)</f>
        <v/>
      </c>
      <c r="C15" s="938" t="str">
        <f>IF(ENTRADA!AF7="","",ENTRADA!AF7)</f>
        <v/>
      </c>
      <c r="D15" s="938"/>
      <c r="E15" s="938"/>
      <c r="F15" s="938"/>
      <c r="G15" s="938"/>
      <c r="H15" s="938"/>
      <c r="I15" s="537"/>
      <c r="J15" s="536"/>
      <c r="K15" s="536"/>
      <c r="L15" s="85"/>
      <c r="M15" s="536"/>
      <c r="N15" s="536"/>
      <c r="O15" s="87" t="str">
        <f t="shared" si="1"/>
        <v/>
      </c>
      <c r="P15" s="536"/>
      <c r="Q15" s="536"/>
      <c r="R15" s="87" t="str">
        <f t="shared" si="2"/>
        <v/>
      </c>
      <c r="S15" s="536"/>
      <c r="T15" s="536"/>
      <c r="U15" s="87" t="str">
        <f t="shared" si="3"/>
        <v/>
      </c>
      <c r="V15" s="536"/>
      <c r="W15" s="536"/>
      <c r="X15" s="87" t="str">
        <f t="shared" si="4"/>
        <v/>
      </c>
      <c r="Y15" s="536"/>
      <c r="Z15" s="536"/>
      <c r="AA15" s="87" t="str">
        <f t="shared" si="5"/>
        <v/>
      </c>
      <c r="AB15" s="536"/>
      <c r="AC15" s="536"/>
      <c r="AD15" s="87" t="str">
        <f t="shared" si="6"/>
        <v/>
      </c>
      <c r="AE15" s="391" t="str">
        <f t="shared" si="13"/>
        <v/>
      </c>
      <c r="AF15" s="633"/>
      <c r="AG15" s="537"/>
      <c r="AH15" s="536"/>
      <c r="AI15" s="536"/>
      <c r="AJ15" s="536"/>
      <c r="AK15" s="87" t="str">
        <f t="shared" si="7"/>
        <v/>
      </c>
      <c r="AL15" s="536"/>
      <c r="AM15" s="536"/>
      <c r="AN15" s="87" t="str">
        <f t="shared" si="8"/>
        <v/>
      </c>
      <c r="AO15" s="536"/>
      <c r="AP15" s="536"/>
      <c r="AQ15" s="87" t="str">
        <f t="shared" si="9"/>
        <v/>
      </c>
      <c r="AR15" s="401" t="str">
        <f t="shared" si="14"/>
        <v/>
      </c>
      <c r="AS15" s="401"/>
      <c r="AT15" s="537"/>
      <c r="AU15" s="536"/>
      <c r="AV15" s="536"/>
      <c r="AW15" s="536"/>
      <c r="AX15" s="87" t="str">
        <f t="shared" si="10"/>
        <v/>
      </c>
      <c r="AY15" s="536"/>
      <c r="AZ15" s="536"/>
      <c r="BA15" s="87" t="str">
        <f t="shared" si="11"/>
        <v/>
      </c>
      <c r="BB15" s="536"/>
      <c r="BC15" s="536"/>
      <c r="BD15" s="87" t="str">
        <f t="shared" si="12"/>
        <v/>
      </c>
      <c r="BE15" s="401" t="str">
        <f t="shared" si="15"/>
        <v/>
      </c>
      <c r="BF15" s="482"/>
      <c r="BG15" s="391" t="str">
        <f t="shared" si="16"/>
        <v/>
      </c>
      <c r="BH15" s="666" t="str">
        <f t="shared" si="17"/>
        <v/>
      </c>
      <c r="BI15" s="2"/>
      <c r="BJ15" s="580"/>
      <c r="BK15" s="1095" t="s">
        <v>253</v>
      </c>
      <c r="BL15" s="1096"/>
      <c r="BM15" s="1097"/>
      <c r="BN15" s="580"/>
    </row>
    <row r="16" spans="1:66" ht="15.75" x14ac:dyDescent="0.2">
      <c r="A16" s="198"/>
      <c r="B16" s="527" t="str">
        <f>IF(ENTRADA!AE8="","",ENTRADA!AE8)</f>
        <v/>
      </c>
      <c r="C16" s="937" t="str">
        <f>IF(ENTRADA!AF8="","",ENTRADA!AF8)</f>
        <v/>
      </c>
      <c r="D16" s="937"/>
      <c r="E16" s="937"/>
      <c r="F16" s="937"/>
      <c r="G16" s="937"/>
      <c r="H16" s="937"/>
      <c r="I16" s="529"/>
      <c r="J16" s="529"/>
      <c r="K16" s="529"/>
      <c r="L16" s="83"/>
      <c r="M16" s="529"/>
      <c r="N16" s="529"/>
      <c r="O16" s="84" t="str">
        <f t="shared" si="1"/>
        <v/>
      </c>
      <c r="P16" s="529"/>
      <c r="Q16" s="529"/>
      <c r="R16" s="84" t="str">
        <f t="shared" si="2"/>
        <v/>
      </c>
      <c r="S16" s="529"/>
      <c r="T16" s="529"/>
      <c r="U16" s="84" t="str">
        <f t="shared" si="3"/>
        <v/>
      </c>
      <c r="V16" s="529"/>
      <c r="W16" s="529"/>
      <c r="X16" s="84" t="str">
        <f t="shared" si="4"/>
        <v/>
      </c>
      <c r="Y16" s="529"/>
      <c r="Z16" s="529"/>
      <c r="AA16" s="84" t="str">
        <f t="shared" si="5"/>
        <v/>
      </c>
      <c r="AB16" s="529"/>
      <c r="AC16" s="529"/>
      <c r="AD16" s="84" t="str">
        <f t="shared" si="6"/>
        <v/>
      </c>
      <c r="AE16" s="390" t="str">
        <f t="shared" si="13"/>
        <v/>
      </c>
      <c r="AF16" s="643"/>
      <c r="AG16" s="529"/>
      <c r="AH16" s="529"/>
      <c r="AI16" s="529"/>
      <c r="AJ16" s="529"/>
      <c r="AK16" s="84" t="str">
        <f t="shared" si="7"/>
        <v/>
      </c>
      <c r="AL16" s="529"/>
      <c r="AM16" s="529"/>
      <c r="AN16" s="84" t="str">
        <f t="shared" si="8"/>
        <v/>
      </c>
      <c r="AO16" s="529"/>
      <c r="AP16" s="529"/>
      <c r="AQ16" s="84" t="str">
        <f t="shared" si="9"/>
        <v/>
      </c>
      <c r="AR16" s="400" t="str">
        <f t="shared" si="14"/>
        <v/>
      </c>
      <c r="AS16" s="400"/>
      <c r="AT16" s="529"/>
      <c r="AU16" s="529"/>
      <c r="AV16" s="529"/>
      <c r="AW16" s="529"/>
      <c r="AX16" s="84" t="str">
        <f t="shared" si="10"/>
        <v/>
      </c>
      <c r="AY16" s="529"/>
      <c r="AZ16" s="529"/>
      <c r="BA16" s="84" t="str">
        <f t="shared" si="11"/>
        <v/>
      </c>
      <c r="BB16" s="529"/>
      <c r="BC16" s="529"/>
      <c r="BD16" s="84" t="str">
        <f t="shared" si="12"/>
        <v/>
      </c>
      <c r="BE16" s="400" t="str">
        <f t="shared" si="15"/>
        <v/>
      </c>
      <c r="BF16" s="455"/>
      <c r="BG16" s="390" t="str">
        <f t="shared" si="16"/>
        <v/>
      </c>
      <c r="BH16" s="665" t="str">
        <f t="shared" si="17"/>
        <v/>
      </c>
      <c r="BI16" s="2"/>
      <c r="BJ16" s="580"/>
      <c r="BK16" s="1061" t="s">
        <v>254</v>
      </c>
      <c r="BL16" s="1062"/>
      <c r="BM16" s="1063"/>
      <c r="BN16" s="580"/>
    </row>
    <row r="17" spans="1:66" ht="15.75" customHeight="1" x14ac:dyDescent="0.2">
      <c r="A17" s="198"/>
      <c r="B17" s="533" t="str">
        <f>IF(ENTRADA!AE9="","",ENTRADA!AE9)</f>
        <v/>
      </c>
      <c r="C17" s="938" t="str">
        <f>IF(ENTRADA!AF9="","",ENTRADA!AF9)</f>
        <v/>
      </c>
      <c r="D17" s="938"/>
      <c r="E17" s="938"/>
      <c r="F17" s="938"/>
      <c r="G17" s="938"/>
      <c r="H17" s="938"/>
      <c r="I17" s="537"/>
      <c r="J17" s="536"/>
      <c r="K17" s="536"/>
      <c r="L17" s="85"/>
      <c r="M17" s="536"/>
      <c r="N17" s="536"/>
      <c r="O17" s="87" t="str">
        <f t="shared" si="1"/>
        <v/>
      </c>
      <c r="P17" s="536"/>
      <c r="Q17" s="536"/>
      <c r="R17" s="87" t="str">
        <f t="shared" si="2"/>
        <v/>
      </c>
      <c r="S17" s="536"/>
      <c r="T17" s="536"/>
      <c r="U17" s="87" t="str">
        <f t="shared" si="3"/>
        <v/>
      </c>
      <c r="V17" s="536"/>
      <c r="W17" s="536"/>
      <c r="X17" s="87" t="str">
        <f t="shared" si="4"/>
        <v/>
      </c>
      <c r="Y17" s="536"/>
      <c r="Z17" s="536"/>
      <c r="AA17" s="87" t="str">
        <f t="shared" si="5"/>
        <v/>
      </c>
      <c r="AB17" s="536"/>
      <c r="AC17" s="536"/>
      <c r="AD17" s="87" t="str">
        <f t="shared" si="6"/>
        <v/>
      </c>
      <c r="AE17" s="391" t="str">
        <f t="shared" si="13"/>
        <v/>
      </c>
      <c r="AF17" s="633"/>
      <c r="AG17" s="537"/>
      <c r="AH17" s="536"/>
      <c r="AI17" s="536"/>
      <c r="AJ17" s="536"/>
      <c r="AK17" s="87" t="str">
        <f t="shared" si="7"/>
        <v/>
      </c>
      <c r="AL17" s="536"/>
      <c r="AM17" s="536"/>
      <c r="AN17" s="87" t="str">
        <f t="shared" si="8"/>
        <v/>
      </c>
      <c r="AO17" s="536"/>
      <c r="AP17" s="536"/>
      <c r="AQ17" s="87" t="str">
        <f t="shared" si="9"/>
        <v/>
      </c>
      <c r="AR17" s="401" t="str">
        <f t="shared" si="14"/>
        <v/>
      </c>
      <c r="AS17" s="401"/>
      <c r="AT17" s="537"/>
      <c r="AU17" s="536"/>
      <c r="AV17" s="536"/>
      <c r="AW17" s="536"/>
      <c r="AX17" s="87" t="str">
        <f t="shared" si="10"/>
        <v/>
      </c>
      <c r="AY17" s="536"/>
      <c r="AZ17" s="536"/>
      <c r="BA17" s="87" t="str">
        <f t="shared" si="11"/>
        <v/>
      </c>
      <c r="BB17" s="536"/>
      <c r="BC17" s="536"/>
      <c r="BD17" s="87" t="str">
        <f t="shared" si="12"/>
        <v/>
      </c>
      <c r="BE17" s="401" t="str">
        <f t="shared" si="15"/>
        <v/>
      </c>
      <c r="BF17" s="482"/>
      <c r="BG17" s="391" t="str">
        <f t="shared" si="16"/>
        <v/>
      </c>
      <c r="BH17" s="666" t="str">
        <f t="shared" si="17"/>
        <v/>
      </c>
      <c r="BI17" s="2"/>
      <c r="BJ17" s="580"/>
      <c r="BK17" s="1092"/>
      <c r="BL17" s="1093"/>
      <c r="BM17" s="1094"/>
      <c r="BN17" s="580"/>
    </row>
    <row r="18" spans="1:66" ht="15.75" customHeight="1" x14ac:dyDescent="0.2">
      <c r="A18" s="198"/>
      <c r="B18" s="527" t="str">
        <f>IF(ENTRADA!AE10="","",ENTRADA!AE10)</f>
        <v/>
      </c>
      <c r="C18" s="937" t="str">
        <f>IF(ENTRADA!AF10="","",ENTRADA!AF10)</f>
        <v/>
      </c>
      <c r="D18" s="937"/>
      <c r="E18" s="937"/>
      <c r="F18" s="937"/>
      <c r="G18" s="937"/>
      <c r="H18" s="937"/>
      <c r="I18" s="529"/>
      <c r="J18" s="529"/>
      <c r="K18" s="529"/>
      <c r="L18" s="83"/>
      <c r="M18" s="529"/>
      <c r="N18" s="529"/>
      <c r="O18" s="84" t="str">
        <f t="shared" si="1"/>
        <v/>
      </c>
      <c r="P18" s="529"/>
      <c r="Q18" s="529"/>
      <c r="R18" s="84" t="str">
        <f t="shared" si="2"/>
        <v/>
      </c>
      <c r="S18" s="529"/>
      <c r="T18" s="529"/>
      <c r="U18" s="84" t="str">
        <f t="shared" si="3"/>
        <v/>
      </c>
      <c r="V18" s="529"/>
      <c r="W18" s="529"/>
      <c r="X18" s="84" t="str">
        <f t="shared" si="4"/>
        <v/>
      </c>
      <c r="Y18" s="529"/>
      <c r="Z18" s="529"/>
      <c r="AA18" s="84" t="str">
        <f t="shared" si="5"/>
        <v/>
      </c>
      <c r="AB18" s="529"/>
      <c r="AC18" s="529"/>
      <c r="AD18" s="84" t="str">
        <f t="shared" si="6"/>
        <v/>
      </c>
      <c r="AE18" s="390" t="str">
        <f t="shared" si="13"/>
        <v/>
      </c>
      <c r="AF18" s="643"/>
      <c r="AG18" s="529"/>
      <c r="AH18" s="529"/>
      <c r="AI18" s="529"/>
      <c r="AJ18" s="529"/>
      <c r="AK18" s="84" t="str">
        <f t="shared" si="7"/>
        <v/>
      </c>
      <c r="AL18" s="529"/>
      <c r="AM18" s="529"/>
      <c r="AN18" s="84" t="str">
        <f t="shared" si="8"/>
        <v/>
      </c>
      <c r="AO18" s="529"/>
      <c r="AP18" s="529"/>
      <c r="AQ18" s="84" t="str">
        <f t="shared" si="9"/>
        <v/>
      </c>
      <c r="AR18" s="400" t="str">
        <f t="shared" si="14"/>
        <v/>
      </c>
      <c r="AS18" s="400"/>
      <c r="AT18" s="529"/>
      <c r="AU18" s="529"/>
      <c r="AV18" s="529"/>
      <c r="AW18" s="529"/>
      <c r="AX18" s="84" t="str">
        <f t="shared" si="10"/>
        <v/>
      </c>
      <c r="AY18" s="529"/>
      <c r="AZ18" s="529"/>
      <c r="BA18" s="84" t="str">
        <f t="shared" si="11"/>
        <v/>
      </c>
      <c r="BB18" s="529"/>
      <c r="BC18" s="529"/>
      <c r="BD18" s="84" t="str">
        <f t="shared" si="12"/>
        <v/>
      </c>
      <c r="BE18" s="400" t="str">
        <f t="shared" si="15"/>
        <v/>
      </c>
      <c r="BF18" s="455"/>
      <c r="BG18" s="390" t="str">
        <f t="shared" si="16"/>
        <v/>
      </c>
      <c r="BH18" s="665" t="str">
        <f t="shared" si="17"/>
        <v/>
      </c>
      <c r="BI18" s="2"/>
      <c r="BJ18" s="580"/>
      <c r="BK18" s="1058" t="s">
        <v>255</v>
      </c>
      <c r="BL18" s="1059"/>
      <c r="BM18" s="1060"/>
      <c r="BN18" s="580"/>
    </row>
    <row r="19" spans="1:66" ht="15.75" x14ac:dyDescent="0.2">
      <c r="A19" s="198"/>
      <c r="B19" s="533" t="str">
        <f>IF(ENTRADA!AE11="","",ENTRADA!AE11)</f>
        <v/>
      </c>
      <c r="C19" s="938" t="str">
        <f>IF(ENTRADA!AF11="","",ENTRADA!AF11)</f>
        <v/>
      </c>
      <c r="D19" s="938"/>
      <c r="E19" s="938"/>
      <c r="F19" s="938"/>
      <c r="G19" s="938"/>
      <c r="H19" s="938"/>
      <c r="I19" s="537"/>
      <c r="J19" s="536"/>
      <c r="K19" s="536"/>
      <c r="L19" s="85"/>
      <c r="M19" s="536"/>
      <c r="N19" s="536"/>
      <c r="O19" s="87" t="str">
        <f t="shared" si="1"/>
        <v/>
      </c>
      <c r="P19" s="536"/>
      <c r="Q19" s="536"/>
      <c r="R19" s="87" t="str">
        <f t="shared" si="2"/>
        <v/>
      </c>
      <c r="S19" s="536"/>
      <c r="T19" s="536"/>
      <c r="U19" s="87" t="str">
        <f t="shared" si="3"/>
        <v/>
      </c>
      <c r="V19" s="536"/>
      <c r="W19" s="536"/>
      <c r="X19" s="87" t="str">
        <f t="shared" si="4"/>
        <v/>
      </c>
      <c r="Y19" s="536"/>
      <c r="Z19" s="536"/>
      <c r="AA19" s="87" t="str">
        <f t="shared" si="5"/>
        <v/>
      </c>
      <c r="AB19" s="536"/>
      <c r="AC19" s="536"/>
      <c r="AD19" s="87" t="str">
        <f t="shared" si="6"/>
        <v/>
      </c>
      <c r="AE19" s="391" t="str">
        <f t="shared" si="13"/>
        <v/>
      </c>
      <c r="AF19" s="633"/>
      <c r="AG19" s="537"/>
      <c r="AH19" s="536"/>
      <c r="AI19" s="536"/>
      <c r="AJ19" s="536"/>
      <c r="AK19" s="87" t="str">
        <f t="shared" si="7"/>
        <v/>
      </c>
      <c r="AL19" s="536"/>
      <c r="AM19" s="536"/>
      <c r="AN19" s="87" t="str">
        <f t="shared" si="8"/>
        <v/>
      </c>
      <c r="AO19" s="536"/>
      <c r="AP19" s="536"/>
      <c r="AQ19" s="87" t="str">
        <f t="shared" si="9"/>
        <v/>
      </c>
      <c r="AR19" s="401" t="str">
        <f t="shared" si="14"/>
        <v/>
      </c>
      <c r="AS19" s="401"/>
      <c r="AT19" s="537"/>
      <c r="AU19" s="536"/>
      <c r="AV19" s="536"/>
      <c r="AW19" s="536"/>
      <c r="AX19" s="87" t="str">
        <f t="shared" si="10"/>
        <v/>
      </c>
      <c r="AY19" s="536"/>
      <c r="AZ19" s="536"/>
      <c r="BA19" s="87" t="str">
        <f t="shared" si="11"/>
        <v/>
      </c>
      <c r="BB19" s="536"/>
      <c r="BC19" s="536"/>
      <c r="BD19" s="87" t="str">
        <f t="shared" si="12"/>
        <v/>
      </c>
      <c r="BE19" s="401" t="str">
        <f t="shared" si="15"/>
        <v/>
      </c>
      <c r="BF19" s="482"/>
      <c r="BG19" s="391" t="str">
        <f t="shared" si="16"/>
        <v/>
      </c>
      <c r="BH19" s="666" t="str">
        <f t="shared" si="17"/>
        <v/>
      </c>
      <c r="BI19" s="2"/>
      <c r="BJ19" s="580"/>
      <c r="BK19" s="1058" t="s">
        <v>256</v>
      </c>
      <c r="BL19" s="1059"/>
      <c r="BM19" s="1060"/>
      <c r="BN19" s="580"/>
    </row>
    <row r="20" spans="1:66" ht="15.75" x14ac:dyDescent="0.2">
      <c r="A20" s="198"/>
      <c r="B20" s="527" t="str">
        <f>IF(ENTRADA!AE12="","",ENTRADA!AE12)</f>
        <v/>
      </c>
      <c r="C20" s="937" t="str">
        <f>IF(ENTRADA!AF12="","",ENTRADA!AF12)</f>
        <v/>
      </c>
      <c r="D20" s="937"/>
      <c r="E20" s="937"/>
      <c r="F20" s="937"/>
      <c r="G20" s="937"/>
      <c r="H20" s="937"/>
      <c r="I20" s="529"/>
      <c r="J20" s="529"/>
      <c r="K20" s="529"/>
      <c r="L20" s="83"/>
      <c r="M20" s="529"/>
      <c r="N20" s="529"/>
      <c r="O20" s="84" t="str">
        <f t="shared" si="1"/>
        <v/>
      </c>
      <c r="P20" s="529"/>
      <c r="Q20" s="529"/>
      <c r="R20" s="84" t="str">
        <f t="shared" si="2"/>
        <v/>
      </c>
      <c r="S20" s="529"/>
      <c r="T20" s="529"/>
      <c r="U20" s="84" t="str">
        <f t="shared" si="3"/>
        <v/>
      </c>
      <c r="V20" s="529"/>
      <c r="W20" s="529"/>
      <c r="X20" s="84" t="str">
        <f t="shared" si="4"/>
        <v/>
      </c>
      <c r="Y20" s="529"/>
      <c r="Z20" s="529"/>
      <c r="AA20" s="84" t="str">
        <f t="shared" si="5"/>
        <v/>
      </c>
      <c r="AB20" s="529"/>
      <c r="AC20" s="529"/>
      <c r="AD20" s="84" t="str">
        <f t="shared" si="6"/>
        <v/>
      </c>
      <c r="AE20" s="390" t="str">
        <f t="shared" si="13"/>
        <v/>
      </c>
      <c r="AF20" s="643"/>
      <c r="AG20" s="529"/>
      <c r="AH20" s="529"/>
      <c r="AI20" s="529"/>
      <c r="AJ20" s="529"/>
      <c r="AK20" s="84" t="str">
        <f t="shared" si="7"/>
        <v/>
      </c>
      <c r="AL20" s="529"/>
      <c r="AM20" s="529"/>
      <c r="AN20" s="84" t="str">
        <f t="shared" si="8"/>
        <v/>
      </c>
      <c r="AO20" s="529"/>
      <c r="AP20" s="529"/>
      <c r="AQ20" s="84" t="str">
        <f t="shared" si="9"/>
        <v/>
      </c>
      <c r="AR20" s="400" t="str">
        <f t="shared" si="14"/>
        <v/>
      </c>
      <c r="AS20" s="400"/>
      <c r="AT20" s="529"/>
      <c r="AU20" s="529"/>
      <c r="AV20" s="529"/>
      <c r="AW20" s="529"/>
      <c r="AX20" s="84" t="str">
        <f t="shared" si="10"/>
        <v/>
      </c>
      <c r="AY20" s="529"/>
      <c r="AZ20" s="529"/>
      <c r="BA20" s="84" t="str">
        <f t="shared" si="11"/>
        <v/>
      </c>
      <c r="BB20" s="529"/>
      <c r="BC20" s="529"/>
      <c r="BD20" s="84" t="str">
        <f t="shared" si="12"/>
        <v/>
      </c>
      <c r="BE20" s="400" t="str">
        <f t="shared" si="15"/>
        <v/>
      </c>
      <c r="BF20" s="455"/>
      <c r="BG20" s="390" t="str">
        <f t="shared" si="16"/>
        <v/>
      </c>
      <c r="BH20" s="665" t="str">
        <f t="shared" si="17"/>
        <v/>
      </c>
      <c r="BI20" s="2"/>
      <c r="BJ20" s="580"/>
      <c r="BK20" s="1061" t="s">
        <v>257</v>
      </c>
      <c r="BL20" s="1062"/>
      <c r="BM20" s="1063"/>
      <c r="BN20" s="580"/>
    </row>
    <row r="21" spans="1:66" ht="15.75" x14ac:dyDescent="0.2">
      <c r="A21" s="198"/>
      <c r="B21" s="533" t="str">
        <f>IF(ENTRADA!AE13="","",ENTRADA!AE13)</f>
        <v/>
      </c>
      <c r="C21" s="938" t="str">
        <f>IF(ENTRADA!AF13="","",ENTRADA!AF13)</f>
        <v/>
      </c>
      <c r="D21" s="938"/>
      <c r="E21" s="938"/>
      <c r="F21" s="938"/>
      <c r="G21" s="938"/>
      <c r="H21" s="938"/>
      <c r="I21" s="536"/>
      <c r="J21" s="536"/>
      <c r="K21" s="536"/>
      <c r="L21" s="85"/>
      <c r="M21" s="536"/>
      <c r="N21" s="536"/>
      <c r="O21" s="87" t="str">
        <f t="shared" si="1"/>
        <v/>
      </c>
      <c r="P21" s="536"/>
      <c r="Q21" s="536"/>
      <c r="R21" s="87" t="str">
        <f t="shared" si="2"/>
        <v/>
      </c>
      <c r="S21" s="536"/>
      <c r="T21" s="536"/>
      <c r="U21" s="87" t="str">
        <f t="shared" si="3"/>
        <v/>
      </c>
      <c r="V21" s="536"/>
      <c r="W21" s="536"/>
      <c r="X21" s="87" t="str">
        <f t="shared" si="4"/>
        <v/>
      </c>
      <c r="Y21" s="536"/>
      <c r="Z21" s="536"/>
      <c r="AA21" s="87" t="str">
        <f t="shared" si="5"/>
        <v/>
      </c>
      <c r="AB21" s="536"/>
      <c r="AC21" s="536"/>
      <c r="AD21" s="87" t="str">
        <f t="shared" si="6"/>
        <v/>
      </c>
      <c r="AE21" s="391" t="str">
        <f t="shared" si="13"/>
        <v/>
      </c>
      <c r="AF21" s="633"/>
      <c r="AG21" s="536"/>
      <c r="AH21" s="536"/>
      <c r="AI21" s="536"/>
      <c r="AJ21" s="536"/>
      <c r="AK21" s="87" t="str">
        <f t="shared" si="7"/>
        <v/>
      </c>
      <c r="AL21" s="536"/>
      <c r="AM21" s="536"/>
      <c r="AN21" s="87" t="str">
        <f t="shared" si="8"/>
        <v/>
      </c>
      <c r="AO21" s="536"/>
      <c r="AP21" s="536"/>
      <c r="AQ21" s="87" t="str">
        <f t="shared" si="9"/>
        <v/>
      </c>
      <c r="AR21" s="401" t="str">
        <f t="shared" si="14"/>
        <v/>
      </c>
      <c r="AS21" s="401"/>
      <c r="AT21" s="536"/>
      <c r="AU21" s="536"/>
      <c r="AV21" s="536"/>
      <c r="AW21" s="536"/>
      <c r="AX21" s="87" t="str">
        <f t="shared" si="10"/>
        <v/>
      </c>
      <c r="AY21" s="536"/>
      <c r="AZ21" s="536"/>
      <c r="BA21" s="87" t="str">
        <f t="shared" si="11"/>
        <v/>
      </c>
      <c r="BB21" s="536"/>
      <c r="BC21" s="536"/>
      <c r="BD21" s="87" t="str">
        <f t="shared" si="12"/>
        <v/>
      </c>
      <c r="BE21" s="401" t="str">
        <f t="shared" si="15"/>
        <v/>
      </c>
      <c r="BF21" s="482"/>
      <c r="BG21" s="391" t="str">
        <f t="shared" si="16"/>
        <v/>
      </c>
      <c r="BH21" s="666" t="str">
        <f t="shared" si="17"/>
        <v/>
      </c>
      <c r="BI21" s="2"/>
      <c r="BJ21" s="580"/>
      <c r="BK21" s="1064"/>
      <c r="BL21" s="1065"/>
      <c r="BM21" s="1066"/>
      <c r="BN21" s="580"/>
    </row>
    <row r="22" spans="1:66" ht="15.75" customHeight="1" x14ac:dyDescent="0.2">
      <c r="A22" s="198"/>
      <c r="B22" s="527" t="str">
        <f>IF(ENTRADA!AE14="","",ENTRADA!AE14)</f>
        <v/>
      </c>
      <c r="C22" s="937" t="str">
        <f>IF(ENTRADA!AF14="","",ENTRADA!AF14)</f>
        <v/>
      </c>
      <c r="D22" s="937"/>
      <c r="E22" s="937"/>
      <c r="F22" s="937"/>
      <c r="G22" s="937"/>
      <c r="H22" s="937"/>
      <c r="I22" s="529"/>
      <c r="J22" s="529"/>
      <c r="K22" s="529"/>
      <c r="L22" s="83"/>
      <c r="M22" s="529"/>
      <c r="N22" s="529"/>
      <c r="O22" s="84" t="str">
        <f t="shared" si="1"/>
        <v/>
      </c>
      <c r="P22" s="529"/>
      <c r="Q22" s="529"/>
      <c r="R22" s="84" t="str">
        <f t="shared" si="2"/>
        <v/>
      </c>
      <c r="S22" s="529"/>
      <c r="T22" s="529"/>
      <c r="U22" s="84" t="str">
        <f t="shared" si="3"/>
        <v/>
      </c>
      <c r="V22" s="529"/>
      <c r="W22" s="529"/>
      <c r="X22" s="84" t="str">
        <f t="shared" si="4"/>
        <v/>
      </c>
      <c r="Y22" s="529"/>
      <c r="Z22" s="529"/>
      <c r="AA22" s="84" t="str">
        <f t="shared" si="5"/>
        <v/>
      </c>
      <c r="AB22" s="529"/>
      <c r="AC22" s="529"/>
      <c r="AD22" s="84" t="str">
        <f t="shared" si="6"/>
        <v/>
      </c>
      <c r="AE22" s="390" t="str">
        <f t="shared" si="13"/>
        <v/>
      </c>
      <c r="AF22" s="643"/>
      <c r="AG22" s="529"/>
      <c r="AH22" s="529"/>
      <c r="AI22" s="529"/>
      <c r="AJ22" s="529"/>
      <c r="AK22" s="84" t="str">
        <f t="shared" si="7"/>
        <v/>
      </c>
      <c r="AL22" s="529"/>
      <c r="AM22" s="529"/>
      <c r="AN22" s="84" t="str">
        <f t="shared" si="8"/>
        <v/>
      </c>
      <c r="AO22" s="529"/>
      <c r="AP22" s="529"/>
      <c r="AQ22" s="84" t="str">
        <f t="shared" si="9"/>
        <v/>
      </c>
      <c r="AR22" s="400" t="str">
        <f t="shared" si="14"/>
        <v/>
      </c>
      <c r="AS22" s="400"/>
      <c r="AT22" s="529"/>
      <c r="AU22" s="529"/>
      <c r="AV22" s="529"/>
      <c r="AW22" s="529"/>
      <c r="AX22" s="84" t="str">
        <f t="shared" si="10"/>
        <v/>
      </c>
      <c r="AY22" s="529"/>
      <c r="AZ22" s="529"/>
      <c r="BA22" s="84" t="str">
        <f t="shared" si="11"/>
        <v/>
      </c>
      <c r="BB22" s="529"/>
      <c r="BC22" s="529"/>
      <c r="BD22" s="84" t="str">
        <f t="shared" si="12"/>
        <v/>
      </c>
      <c r="BE22" s="400" t="str">
        <f t="shared" si="15"/>
        <v/>
      </c>
      <c r="BF22" s="455"/>
      <c r="BG22" s="390" t="str">
        <f t="shared" si="16"/>
        <v/>
      </c>
      <c r="BH22" s="665" t="str">
        <f t="shared" si="17"/>
        <v/>
      </c>
      <c r="BI22" s="2"/>
      <c r="BJ22" s="580"/>
      <c r="BK22" s="582"/>
      <c r="BL22" s="582"/>
      <c r="BM22" s="582"/>
      <c r="BN22" s="580"/>
    </row>
    <row r="23" spans="1:66" ht="15.75" x14ac:dyDescent="0.2">
      <c r="A23" s="198"/>
      <c r="B23" s="533" t="str">
        <f>IF(ENTRADA!AE15="","",ENTRADA!AE15)</f>
        <v/>
      </c>
      <c r="C23" s="938" t="str">
        <f>IF(ENTRADA!AF15="","",ENTRADA!AF15)</f>
        <v/>
      </c>
      <c r="D23" s="938"/>
      <c r="E23" s="938"/>
      <c r="F23" s="938"/>
      <c r="G23" s="938"/>
      <c r="H23" s="938"/>
      <c r="I23" s="536"/>
      <c r="J23" s="536"/>
      <c r="K23" s="536"/>
      <c r="L23" s="85"/>
      <c r="M23" s="536"/>
      <c r="N23" s="536"/>
      <c r="O23" s="87" t="str">
        <f t="shared" si="1"/>
        <v/>
      </c>
      <c r="P23" s="536"/>
      <c r="Q23" s="536"/>
      <c r="R23" s="87" t="str">
        <f t="shared" si="2"/>
        <v/>
      </c>
      <c r="S23" s="536"/>
      <c r="T23" s="536"/>
      <c r="U23" s="87" t="str">
        <f t="shared" si="3"/>
        <v/>
      </c>
      <c r="V23" s="536"/>
      <c r="W23" s="536"/>
      <c r="X23" s="87" t="str">
        <f t="shared" si="4"/>
        <v/>
      </c>
      <c r="Y23" s="536"/>
      <c r="Z23" s="536"/>
      <c r="AA23" s="87" t="str">
        <f t="shared" si="5"/>
        <v/>
      </c>
      <c r="AB23" s="536"/>
      <c r="AC23" s="536"/>
      <c r="AD23" s="87" t="str">
        <f t="shared" si="6"/>
        <v/>
      </c>
      <c r="AE23" s="391" t="str">
        <f t="shared" si="13"/>
        <v/>
      </c>
      <c r="AF23" s="633"/>
      <c r="AG23" s="536"/>
      <c r="AH23" s="536"/>
      <c r="AI23" s="536"/>
      <c r="AJ23" s="536"/>
      <c r="AK23" s="87" t="str">
        <f t="shared" si="7"/>
        <v/>
      </c>
      <c r="AL23" s="536"/>
      <c r="AM23" s="536"/>
      <c r="AN23" s="87" t="str">
        <f t="shared" si="8"/>
        <v/>
      </c>
      <c r="AO23" s="536"/>
      <c r="AP23" s="536"/>
      <c r="AQ23" s="87" t="str">
        <f t="shared" si="9"/>
        <v/>
      </c>
      <c r="AR23" s="401" t="str">
        <f t="shared" si="14"/>
        <v/>
      </c>
      <c r="AS23" s="401"/>
      <c r="AT23" s="536"/>
      <c r="AU23" s="536"/>
      <c r="AV23" s="536"/>
      <c r="AW23" s="536"/>
      <c r="AX23" s="87" t="str">
        <f t="shared" si="10"/>
        <v/>
      </c>
      <c r="AY23" s="536"/>
      <c r="AZ23" s="536"/>
      <c r="BA23" s="87" t="str">
        <f t="shared" si="11"/>
        <v/>
      </c>
      <c r="BB23" s="536"/>
      <c r="BC23" s="536"/>
      <c r="BD23" s="87" t="str">
        <f t="shared" si="12"/>
        <v/>
      </c>
      <c r="BE23" s="401" t="str">
        <f t="shared" si="15"/>
        <v/>
      </c>
      <c r="BF23" s="482"/>
      <c r="BG23" s="391" t="str">
        <f t="shared" si="16"/>
        <v/>
      </c>
      <c r="BH23" s="666" t="str">
        <f t="shared" si="17"/>
        <v/>
      </c>
      <c r="BI23" s="2"/>
      <c r="BJ23" s="580"/>
      <c r="BK23" s="1067" t="s">
        <v>248</v>
      </c>
      <c r="BL23" s="1068"/>
      <c r="BM23" s="1069"/>
      <c r="BN23" s="580"/>
    </row>
    <row r="24" spans="1:66" ht="15.75" x14ac:dyDescent="0.2">
      <c r="A24" s="198"/>
      <c r="B24" s="527" t="str">
        <f>IF(ENTRADA!AE16="","",ENTRADA!AE16)</f>
        <v/>
      </c>
      <c r="C24" s="937" t="str">
        <f>IF(ENTRADA!AF16="","",ENTRADA!AF16)</f>
        <v/>
      </c>
      <c r="D24" s="937"/>
      <c r="E24" s="937"/>
      <c r="F24" s="937"/>
      <c r="G24" s="937"/>
      <c r="H24" s="937"/>
      <c r="I24" s="529"/>
      <c r="J24" s="529"/>
      <c r="K24" s="529"/>
      <c r="L24" s="83"/>
      <c r="M24" s="529"/>
      <c r="N24" s="529"/>
      <c r="O24" s="84" t="str">
        <f t="shared" si="1"/>
        <v/>
      </c>
      <c r="P24" s="529"/>
      <c r="Q24" s="529"/>
      <c r="R24" s="84" t="str">
        <f t="shared" si="2"/>
        <v/>
      </c>
      <c r="S24" s="529"/>
      <c r="T24" s="529"/>
      <c r="U24" s="84" t="str">
        <f t="shared" si="3"/>
        <v/>
      </c>
      <c r="V24" s="529"/>
      <c r="W24" s="529"/>
      <c r="X24" s="84" t="str">
        <f t="shared" si="4"/>
        <v/>
      </c>
      <c r="Y24" s="529"/>
      <c r="Z24" s="529"/>
      <c r="AA24" s="84" t="str">
        <f t="shared" si="5"/>
        <v/>
      </c>
      <c r="AB24" s="529"/>
      <c r="AC24" s="529"/>
      <c r="AD24" s="84" t="str">
        <f t="shared" si="6"/>
        <v/>
      </c>
      <c r="AE24" s="390" t="str">
        <f t="shared" si="13"/>
        <v/>
      </c>
      <c r="AF24" s="643"/>
      <c r="AG24" s="529"/>
      <c r="AH24" s="529"/>
      <c r="AI24" s="529"/>
      <c r="AJ24" s="529"/>
      <c r="AK24" s="84" t="str">
        <f t="shared" si="7"/>
        <v/>
      </c>
      <c r="AL24" s="529"/>
      <c r="AM24" s="529"/>
      <c r="AN24" s="84" t="str">
        <f t="shared" si="8"/>
        <v/>
      </c>
      <c r="AO24" s="529"/>
      <c r="AP24" s="529"/>
      <c r="AQ24" s="84" t="str">
        <f t="shared" si="9"/>
        <v/>
      </c>
      <c r="AR24" s="400" t="str">
        <f t="shared" si="14"/>
        <v/>
      </c>
      <c r="AS24" s="400"/>
      <c r="AT24" s="529"/>
      <c r="AU24" s="529"/>
      <c r="AV24" s="529"/>
      <c r="AW24" s="529"/>
      <c r="AX24" s="84" t="str">
        <f t="shared" si="10"/>
        <v/>
      </c>
      <c r="AY24" s="529"/>
      <c r="AZ24" s="529"/>
      <c r="BA24" s="84" t="str">
        <f t="shared" si="11"/>
        <v/>
      </c>
      <c r="BB24" s="529"/>
      <c r="BC24" s="529"/>
      <c r="BD24" s="84" t="str">
        <f t="shared" si="12"/>
        <v/>
      </c>
      <c r="BE24" s="400" t="str">
        <f t="shared" si="15"/>
        <v/>
      </c>
      <c r="BF24" s="455"/>
      <c r="BG24" s="390" t="str">
        <f t="shared" si="16"/>
        <v/>
      </c>
      <c r="BH24" s="665" t="str">
        <f t="shared" si="17"/>
        <v/>
      </c>
      <c r="BI24" s="2"/>
      <c r="BJ24" s="580"/>
      <c r="BK24" s="1070"/>
      <c r="BL24" s="1071"/>
      <c r="BM24" s="1072"/>
      <c r="BN24" s="580"/>
    </row>
    <row r="25" spans="1:66" ht="15.75" x14ac:dyDescent="0.25">
      <c r="A25" s="198"/>
      <c r="B25" s="533" t="str">
        <f>IF(ENTRADA!AE17="","",ENTRADA!AE17)</f>
        <v/>
      </c>
      <c r="C25" s="938" t="str">
        <f>IF(ENTRADA!AF17="","",ENTRADA!AF17)</f>
        <v/>
      </c>
      <c r="D25" s="938"/>
      <c r="E25" s="938"/>
      <c r="F25" s="938"/>
      <c r="G25" s="938"/>
      <c r="H25" s="938"/>
      <c r="I25" s="536"/>
      <c r="J25" s="536"/>
      <c r="K25" s="536"/>
      <c r="L25" s="85"/>
      <c r="M25" s="536"/>
      <c r="N25" s="536"/>
      <c r="O25" s="87" t="str">
        <f t="shared" si="1"/>
        <v/>
      </c>
      <c r="P25" s="536"/>
      <c r="Q25" s="536"/>
      <c r="R25" s="87" t="str">
        <f t="shared" si="2"/>
        <v/>
      </c>
      <c r="S25" s="536"/>
      <c r="T25" s="536"/>
      <c r="U25" s="87" t="str">
        <f t="shared" si="3"/>
        <v/>
      </c>
      <c r="V25" s="536"/>
      <c r="W25" s="536"/>
      <c r="X25" s="87" t="str">
        <f t="shared" si="4"/>
        <v/>
      </c>
      <c r="Y25" s="536"/>
      <c r="Z25" s="536"/>
      <c r="AA25" s="87" t="str">
        <f t="shared" si="5"/>
        <v/>
      </c>
      <c r="AB25" s="536"/>
      <c r="AC25" s="536"/>
      <c r="AD25" s="87" t="str">
        <f t="shared" si="6"/>
        <v/>
      </c>
      <c r="AE25" s="391" t="str">
        <f t="shared" si="13"/>
        <v/>
      </c>
      <c r="AF25" s="633"/>
      <c r="AG25" s="536"/>
      <c r="AH25" s="536"/>
      <c r="AI25" s="536"/>
      <c r="AJ25" s="536"/>
      <c r="AK25" s="87" t="str">
        <f t="shared" si="7"/>
        <v/>
      </c>
      <c r="AL25" s="536"/>
      <c r="AM25" s="536"/>
      <c r="AN25" s="87" t="str">
        <f t="shared" si="8"/>
        <v/>
      </c>
      <c r="AO25" s="536"/>
      <c r="AP25" s="536"/>
      <c r="AQ25" s="87" t="str">
        <f t="shared" si="9"/>
        <v/>
      </c>
      <c r="AR25" s="401" t="str">
        <f t="shared" si="14"/>
        <v/>
      </c>
      <c r="AS25" s="401"/>
      <c r="AT25" s="536"/>
      <c r="AU25" s="536"/>
      <c r="AV25" s="536"/>
      <c r="AW25" s="536"/>
      <c r="AX25" s="87" t="str">
        <f t="shared" si="10"/>
        <v/>
      </c>
      <c r="AY25" s="536"/>
      <c r="AZ25" s="536"/>
      <c r="BA25" s="87" t="str">
        <f t="shared" si="11"/>
        <v/>
      </c>
      <c r="BB25" s="536"/>
      <c r="BC25" s="536"/>
      <c r="BD25" s="87" t="str">
        <f t="shared" si="12"/>
        <v/>
      </c>
      <c r="BE25" s="401" t="str">
        <f t="shared" si="15"/>
        <v/>
      </c>
      <c r="BF25" s="482"/>
      <c r="BG25" s="391" t="str">
        <f t="shared" si="16"/>
        <v/>
      </c>
      <c r="BH25" s="666" t="str">
        <f t="shared" si="17"/>
        <v/>
      </c>
      <c r="BI25" s="2"/>
      <c r="BJ25" s="580"/>
      <c r="BK25" s="583" t="s">
        <v>258</v>
      </c>
      <c r="BL25" s="584" t="s">
        <v>119</v>
      </c>
      <c r="BM25" s="583" t="s">
        <v>259</v>
      </c>
      <c r="BN25" s="580"/>
    </row>
    <row r="26" spans="1:66" ht="15.75" x14ac:dyDescent="0.2">
      <c r="A26" s="198"/>
      <c r="B26" s="527" t="str">
        <f>IF(ENTRADA!AE18="","",ENTRADA!AE18)</f>
        <v/>
      </c>
      <c r="C26" s="937" t="str">
        <f>IF(ENTRADA!AF18="","",ENTRADA!AF18)</f>
        <v/>
      </c>
      <c r="D26" s="937"/>
      <c r="E26" s="937"/>
      <c r="F26" s="937"/>
      <c r="G26" s="937"/>
      <c r="H26" s="937"/>
      <c r="I26" s="529"/>
      <c r="J26" s="529"/>
      <c r="K26" s="529"/>
      <c r="L26" s="83"/>
      <c r="M26" s="529"/>
      <c r="N26" s="529"/>
      <c r="O26" s="84" t="str">
        <f t="shared" si="1"/>
        <v/>
      </c>
      <c r="P26" s="529"/>
      <c r="Q26" s="529"/>
      <c r="R26" s="84" t="str">
        <f t="shared" si="2"/>
        <v/>
      </c>
      <c r="S26" s="529"/>
      <c r="T26" s="529"/>
      <c r="U26" s="84" t="str">
        <f t="shared" si="3"/>
        <v/>
      </c>
      <c r="V26" s="529"/>
      <c r="W26" s="529"/>
      <c r="X26" s="84" t="str">
        <f t="shared" si="4"/>
        <v/>
      </c>
      <c r="Y26" s="529"/>
      <c r="Z26" s="529"/>
      <c r="AA26" s="84" t="str">
        <f t="shared" si="5"/>
        <v/>
      </c>
      <c r="AB26" s="529"/>
      <c r="AC26" s="529"/>
      <c r="AD26" s="84" t="str">
        <f t="shared" si="6"/>
        <v/>
      </c>
      <c r="AE26" s="390" t="str">
        <f t="shared" si="13"/>
        <v/>
      </c>
      <c r="AF26" s="643"/>
      <c r="AG26" s="529"/>
      <c r="AH26" s="529"/>
      <c r="AI26" s="529"/>
      <c r="AJ26" s="529"/>
      <c r="AK26" s="84" t="str">
        <f t="shared" si="7"/>
        <v/>
      </c>
      <c r="AL26" s="529"/>
      <c r="AM26" s="529"/>
      <c r="AN26" s="84" t="str">
        <f t="shared" si="8"/>
        <v/>
      </c>
      <c r="AO26" s="529"/>
      <c r="AP26" s="529"/>
      <c r="AQ26" s="84" t="str">
        <f t="shared" si="9"/>
        <v/>
      </c>
      <c r="AR26" s="400" t="str">
        <f t="shared" si="14"/>
        <v/>
      </c>
      <c r="AS26" s="400"/>
      <c r="AT26" s="529"/>
      <c r="AU26" s="529"/>
      <c r="AV26" s="529"/>
      <c r="AW26" s="529"/>
      <c r="AX26" s="84" t="str">
        <f t="shared" si="10"/>
        <v/>
      </c>
      <c r="AY26" s="529"/>
      <c r="AZ26" s="529"/>
      <c r="BA26" s="84" t="str">
        <f t="shared" si="11"/>
        <v/>
      </c>
      <c r="BB26" s="529"/>
      <c r="BC26" s="529"/>
      <c r="BD26" s="84" t="str">
        <f t="shared" si="12"/>
        <v/>
      </c>
      <c r="BE26" s="400" t="str">
        <f t="shared" si="15"/>
        <v/>
      </c>
      <c r="BF26" s="455"/>
      <c r="BG26" s="390" t="str">
        <f t="shared" si="16"/>
        <v/>
      </c>
      <c r="BH26" s="665" t="str">
        <f t="shared" si="17"/>
        <v/>
      </c>
      <c r="BI26" s="2"/>
      <c r="BJ26" s="580"/>
      <c r="BK26" s="585">
        <v>3</v>
      </c>
      <c r="BL26" s="585" t="s">
        <v>260</v>
      </c>
      <c r="BM26" s="585">
        <v>10</v>
      </c>
      <c r="BN26" s="580"/>
    </row>
    <row r="27" spans="1:66" ht="15.75" x14ac:dyDescent="0.2">
      <c r="A27" s="198"/>
      <c r="B27" s="533" t="str">
        <f>IF(ENTRADA!AE19="","",ENTRADA!AE19)</f>
        <v/>
      </c>
      <c r="C27" s="938" t="str">
        <f>IF(ENTRADA!AF19="","",ENTRADA!AF19)</f>
        <v/>
      </c>
      <c r="D27" s="938"/>
      <c r="E27" s="938"/>
      <c r="F27" s="938"/>
      <c r="G27" s="938"/>
      <c r="H27" s="938"/>
      <c r="I27" s="536"/>
      <c r="J27" s="536"/>
      <c r="K27" s="536"/>
      <c r="L27" s="85"/>
      <c r="M27" s="536"/>
      <c r="N27" s="536"/>
      <c r="O27" s="87" t="str">
        <f t="shared" si="1"/>
        <v/>
      </c>
      <c r="P27" s="536"/>
      <c r="Q27" s="536"/>
      <c r="R27" s="87" t="str">
        <f t="shared" si="2"/>
        <v/>
      </c>
      <c r="S27" s="536"/>
      <c r="T27" s="536"/>
      <c r="U27" s="87" t="str">
        <f t="shared" si="3"/>
        <v/>
      </c>
      <c r="V27" s="536"/>
      <c r="W27" s="536"/>
      <c r="X27" s="87" t="str">
        <f t="shared" si="4"/>
        <v/>
      </c>
      <c r="Y27" s="536"/>
      <c r="Z27" s="536"/>
      <c r="AA27" s="87" t="str">
        <f t="shared" si="5"/>
        <v/>
      </c>
      <c r="AB27" s="536"/>
      <c r="AC27" s="536"/>
      <c r="AD27" s="87" t="str">
        <f t="shared" si="6"/>
        <v/>
      </c>
      <c r="AE27" s="391" t="str">
        <f t="shared" si="13"/>
        <v/>
      </c>
      <c r="AF27" s="633"/>
      <c r="AG27" s="536"/>
      <c r="AH27" s="536"/>
      <c r="AI27" s="536"/>
      <c r="AJ27" s="536"/>
      <c r="AK27" s="87" t="str">
        <f t="shared" si="7"/>
        <v/>
      </c>
      <c r="AL27" s="536"/>
      <c r="AM27" s="536"/>
      <c r="AN27" s="87" t="str">
        <f t="shared" si="8"/>
        <v/>
      </c>
      <c r="AO27" s="536"/>
      <c r="AP27" s="536"/>
      <c r="AQ27" s="87" t="str">
        <f t="shared" si="9"/>
        <v/>
      </c>
      <c r="AR27" s="401" t="str">
        <f t="shared" si="14"/>
        <v/>
      </c>
      <c r="AS27" s="401"/>
      <c r="AT27" s="536"/>
      <c r="AU27" s="536"/>
      <c r="AV27" s="536"/>
      <c r="AW27" s="536"/>
      <c r="AX27" s="87" t="str">
        <f t="shared" si="10"/>
        <v/>
      </c>
      <c r="AY27" s="536"/>
      <c r="AZ27" s="536"/>
      <c r="BA27" s="87" t="str">
        <f t="shared" si="11"/>
        <v/>
      </c>
      <c r="BB27" s="536"/>
      <c r="BC27" s="536"/>
      <c r="BD27" s="87" t="str">
        <f t="shared" si="12"/>
        <v/>
      </c>
      <c r="BE27" s="401" t="str">
        <f t="shared" si="15"/>
        <v/>
      </c>
      <c r="BF27" s="482"/>
      <c r="BG27" s="391" t="str">
        <f t="shared" si="16"/>
        <v/>
      </c>
      <c r="BH27" s="666" t="str">
        <f t="shared" si="17"/>
        <v/>
      </c>
      <c r="BI27" s="2"/>
      <c r="BJ27" s="580"/>
      <c r="BK27" s="585">
        <v>2</v>
      </c>
      <c r="BL27" s="585" t="s">
        <v>261</v>
      </c>
      <c r="BM27" s="585">
        <v>6</v>
      </c>
      <c r="BN27" s="580"/>
    </row>
    <row r="28" spans="1:66" ht="15.75" x14ac:dyDescent="0.2">
      <c r="A28" s="198"/>
      <c r="B28" s="527" t="str">
        <f>IF(ENTRADA!AE20="","",ENTRADA!AE20)</f>
        <v/>
      </c>
      <c r="C28" s="937" t="str">
        <f>IF(ENTRADA!AF20="","",ENTRADA!AF20)</f>
        <v/>
      </c>
      <c r="D28" s="937"/>
      <c r="E28" s="937"/>
      <c r="F28" s="937"/>
      <c r="G28" s="937"/>
      <c r="H28" s="937"/>
      <c r="I28" s="529"/>
      <c r="J28" s="529"/>
      <c r="K28" s="529"/>
      <c r="L28" s="83"/>
      <c r="M28" s="529"/>
      <c r="N28" s="529"/>
      <c r="O28" s="84" t="str">
        <f t="shared" si="1"/>
        <v/>
      </c>
      <c r="P28" s="529"/>
      <c r="Q28" s="529"/>
      <c r="R28" s="84" t="str">
        <f t="shared" si="2"/>
        <v/>
      </c>
      <c r="S28" s="529"/>
      <c r="T28" s="529"/>
      <c r="U28" s="84" t="str">
        <f t="shared" si="3"/>
        <v/>
      </c>
      <c r="V28" s="529"/>
      <c r="W28" s="529"/>
      <c r="X28" s="84" t="str">
        <f t="shared" si="4"/>
        <v/>
      </c>
      <c r="Y28" s="529"/>
      <c r="Z28" s="529"/>
      <c r="AA28" s="84" t="str">
        <f t="shared" si="5"/>
        <v/>
      </c>
      <c r="AB28" s="529"/>
      <c r="AC28" s="529"/>
      <c r="AD28" s="84" t="str">
        <f t="shared" si="6"/>
        <v/>
      </c>
      <c r="AE28" s="390" t="str">
        <f t="shared" si="13"/>
        <v/>
      </c>
      <c r="AF28" s="643"/>
      <c r="AG28" s="529"/>
      <c r="AH28" s="529"/>
      <c r="AI28" s="529"/>
      <c r="AJ28" s="529"/>
      <c r="AK28" s="84" t="str">
        <f t="shared" si="7"/>
        <v/>
      </c>
      <c r="AL28" s="529"/>
      <c r="AM28" s="529"/>
      <c r="AN28" s="84" t="str">
        <f t="shared" si="8"/>
        <v/>
      </c>
      <c r="AO28" s="529"/>
      <c r="AP28" s="529"/>
      <c r="AQ28" s="84" t="str">
        <f t="shared" si="9"/>
        <v/>
      </c>
      <c r="AR28" s="400" t="str">
        <f t="shared" si="14"/>
        <v/>
      </c>
      <c r="AS28" s="400"/>
      <c r="AT28" s="529"/>
      <c r="AU28" s="529"/>
      <c r="AV28" s="529"/>
      <c r="AW28" s="529"/>
      <c r="AX28" s="84" t="str">
        <f t="shared" si="10"/>
        <v/>
      </c>
      <c r="AY28" s="529"/>
      <c r="AZ28" s="529"/>
      <c r="BA28" s="84" t="str">
        <f t="shared" si="11"/>
        <v/>
      </c>
      <c r="BB28" s="529"/>
      <c r="BC28" s="529"/>
      <c r="BD28" s="84" t="str">
        <f t="shared" si="12"/>
        <v/>
      </c>
      <c r="BE28" s="400" t="str">
        <f t="shared" si="15"/>
        <v/>
      </c>
      <c r="BF28" s="455"/>
      <c r="BG28" s="390" t="str">
        <f t="shared" si="16"/>
        <v/>
      </c>
      <c r="BH28" s="665" t="str">
        <f t="shared" si="17"/>
        <v/>
      </c>
      <c r="BI28" s="2"/>
      <c r="BJ28" s="580"/>
      <c r="BK28" s="585">
        <v>1</v>
      </c>
      <c r="BL28" s="585" t="s">
        <v>262</v>
      </c>
      <c r="BM28" s="585">
        <v>4</v>
      </c>
      <c r="BN28" s="580"/>
    </row>
    <row r="29" spans="1:66" ht="15.75" x14ac:dyDescent="0.2">
      <c r="A29" s="198"/>
      <c r="B29" s="533" t="str">
        <f>IF(ENTRADA!AE21="","",ENTRADA!AE21)</f>
        <v/>
      </c>
      <c r="C29" s="938" t="str">
        <f>IF(ENTRADA!AF21="","",ENTRADA!AF21)</f>
        <v/>
      </c>
      <c r="D29" s="938"/>
      <c r="E29" s="938"/>
      <c r="F29" s="938"/>
      <c r="G29" s="938"/>
      <c r="H29" s="938"/>
      <c r="I29" s="536"/>
      <c r="J29" s="536"/>
      <c r="K29" s="536"/>
      <c r="L29" s="85"/>
      <c r="M29" s="536"/>
      <c r="N29" s="536"/>
      <c r="O29" s="87" t="str">
        <f t="shared" si="1"/>
        <v/>
      </c>
      <c r="P29" s="536"/>
      <c r="Q29" s="536"/>
      <c r="R29" s="87" t="str">
        <f t="shared" si="2"/>
        <v/>
      </c>
      <c r="S29" s="536"/>
      <c r="T29" s="536"/>
      <c r="U29" s="87" t="str">
        <f t="shared" si="3"/>
        <v/>
      </c>
      <c r="V29" s="536"/>
      <c r="W29" s="536"/>
      <c r="X29" s="87" t="str">
        <f t="shared" si="4"/>
        <v/>
      </c>
      <c r="Y29" s="536"/>
      <c r="Z29" s="536"/>
      <c r="AA29" s="87" t="str">
        <f t="shared" si="5"/>
        <v/>
      </c>
      <c r="AB29" s="536"/>
      <c r="AC29" s="536"/>
      <c r="AD29" s="87" t="str">
        <f t="shared" si="6"/>
        <v/>
      </c>
      <c r="AE29" s="391" t="str">
        <f t="shared" si="13"/>
        <v/>
      </c>
      <c r="AF29" s="633"/>
      <c r="AG29" s="536"/>
      <c r="AH29" s="536"/>
      <c r="AI29" s="536"/>
      <c r="AJ29" s="536"/>
      <c r="AK29" s="87" t="str">
        <f t="shared" si="7"/>
        <v/>
      </c>
      <c r="AL29" s="536"/>
      <c r="AM29" s="536"/>
      <c r="AN29" s="87" t="str">
        <f t="shared" si="8"/>
        <v/>
      </c>
      <c r="AO29" s="536"/>
      <c r="AP29" s="536"/>
      <c r="AQ29" s="87" t="str">
        <f t="shared" si="9"/>
        <v/>
      </c>
      <c r="AR29" s="401" t="str">
        <f t="shared" si="14"/>
        <v/>
      </c>
      <c r="AS29" s="401"/>
      <c r="AT29" s="536"/>
      <c r="AU29" s="536"/>
      <c r="AV29" s="536"/>
      <c r="AW29" s="536"/>
      <c r="AX29" s="87" t="str">
        <f t="shared" si="10"/>
        <v/>
      </c>
      <c r="AY29" s="536"/>
      <c r="AZ29" s="536"/>
      <c r="BA29" s="87" t="str">
        <f t="shared" si="11"/>
        <v/>
      </c>
      <c r="BB29" s="536"/>
      <c r="BC29" s="536"/>
      <c r="BD29" s="87" t="str">
        <f t="shared" si="12"/>
        <v/>
      </c>
      <c r="BE29" s="401" t="str">
        <f t="shared" si="15"/>
        <v/>
      </c>
      <c r="BF29" s="482"/>
      <c r="BG29" s="391" t="str">
        <f t="shared" si="16"/>
        <v/>
      </c>
      <c r="BH29" s="666" t="str">
        <f t="shared" si="17"/>
        <v/>
      </c>
      <c r="BI29" s="2"/>
      <c r="BJ29" s="580"/>
      <c r="BK29" s="321"/>
      <c r="BL29" s="321"/>
      <c r="BM29" s="321"/>
      <c r="BN29" s="580"/>
    </row>
    <row r="30" spans="1:66" ht="15.75" x14ac:dyDescent="0.2">
      <c r="A30" s="198"/>
      <c r="B30" s="527" t="str">
        <f>IF(ENTRADA!AE22="","",ENTRADA!AE22)</f>
        <v/>
      </c>
      <c r="C30" s="937" t="str">
        <f>IF(ENTRADA!AF22="","",ENTRADA!AF22)</f>
        <v/>
      </c>
      <c r="D30" s="937"/>
      <c r="E30" s="937"/>
      <c r="F30" s="937"/>
      <c r="G30" s="937"/>
      <c r="H30" s="937"/>
      <c r="I30" s="529"/>
      <c r="J30" s="529"/>
      <c r="K30" s="529"/>
      <c r="L30" s="83"/>
      <c r="M30" s="529"/>
      <c r="N30" s="529"/>
      <c r="O30" s="84" t="str">
        <f t="shared" si="1"/>
        <v/>
      </c>
      <c r="P30" s="529"/>
      <c r="Q30" s="529"/>
      <c r="R30" s="84" t="str">
        <f t="shared" si="2"/>
        <v/>
      </c>
      <c r="S30" s="529"/>
      <c r="T30" s="529"/>
      <c r="U30" s="84" t="str">
        <f t="shared" si="3"/>
        <v/>
      </c>
      <c r="V30" s="529"/>
      <c r="W30" s="529"/>
      <c r="X30" s="84" t="str">
        <f t="shared" si="4"/>
        <v/>
      </c>
      <c r="Y30" s="529"/>
      <c r="Z30" s="529"/>
      <c r="AA30" s="84" t="str">
        <f t="shared" si="5"/>
        <v/>
      </c>
      <c r="AB30" s="529"/>
      <c r="AC30" s="529"/>
      <c r="AD30" s="84" t="str">
        <f t="shared" si="6"/>
        <v/>
      </c>
      <c r="AE30" s="390" t="str">
        <f t="shared" si="13"/>
        <v/>
      </c>
      <c r="AF30" s="643"/>
      <c r="AG30" s="529"/>
      <c r="AH30" s="529"/>
      <c r="AI30" s="529"/>
      <c r="AJ30" s="529"/>
      <c r="AK30" s="84" t="str">
        <f t="shared" si="7"/>
        <v/>
      </c>
      <c r="AL30" s="529"/>
      <c r="AM30" s="529"/>
      <c r="AN30" s="84" t="str">
        <f t="shared" si="8"/>
        <v/>
      </c>
      <c r="AO30" s="529"/>
      <c r="AP30" s="529"/>
      <c r="AQ30" s="84" t="str">
        <f t="shared" si="9"/>
        <v/>
      </c>
      <c r="AR30" s="400" t="str">
        <f t="shared" si="14"/>
        <v/>
      </c>
      <c r="AS30" s="400"/>
      <c r="AT30" s="529"/>
      <c r="AU30" s="529"/>
      <c r="AV30" s="529"/>
      <c r="AW30" s="529"/>
      <c r="AX30" s="84" t="str">
        <f t="shared" si="10"/>
        <v/>
      </c>
      <c r="AY30" s="529"/>
      <c r="AZ30" s="529"/>
      <c r="BA30" s="84" t="str">
        <f t="shared" si="11"/>
        <v/>
      </c>
      <c r="BB30" s="529"/>
      <c r="BC30" s="529"/>
      <c r="BD30" s="84" t="str">
        <f t="shared" si="12"/>
        <v/>
      </c>
      <c r="BE30" s="400" t="str">
        <f t="shared" si="15"/>
        <v/>
      </c>
      <c r="BF30" s="455"/>
      <c r="BG30" s="390" t="str">
        <f t="shared" si="16"/>
        <v/>
      </c>
      <c r="BH30" s="665" t="str">
        <f t="shared" si="17"/>
        <v/>
      </c>
      <c r="BI30" s="2"/>
      <c r="BJ30" s="580"/>
      <c r="BK30" s="321"/>
      <c r="BL30" s="321"/>
      <c r="BM30" s="321"/>
      <c r="BN30" s="580"/>
    </row>
    <row r="31" spans="1:66" ht="15.75" customHeight="1" x14ac:dyDescent="0.2">
      <c r="A31" s="198"/>
      <c r="B31" s="533" t="str">
        <f>IF(ENTRADA!AE23="","",ENTRADA!AE23)</f>
        <v/>
      </c>
      <c r="C31" s="938" t="str">
        <f>IF(ENTRADA!AF23="","",ENTRADA!AF23)</f>
        <v/>
      </c>
      <c r="D31" s="938"/>
      <c r="E31" s="938"/>
      <c r="F31" s="938"/>
      <c r="G31" s="938"/>
      <c r="H31" s="938"/>
      <c r="I31" s="536"/>
      <c r="J31" s="536"/>
      <c r="K31" s="536"/>
      <c r="L31" s="85"/>
      <c r="M31" s="536"/>
      <c r="N31" s="536"/>
      <c r="O31" s="87" t="str">
        <f t="shared" si="1"/>
        <v/>
      </c>
      <c r="P31" s="536"/>
      <c r="Q31" s="536"/>
      <c r="R31" s="87" t="str">
        <f t="shared" si="2"/>
        <v/>
      </c>
      <c r="S31" s="536"/>
      <c r="T31" s="536"/>
      <c r="U31" s="87" t="str">
        <f t="shared" si="3"/>
        <v/>
      </c>
      <c r="V31" s="536"/>
      <c r="W31" s="536"/>
      <c r="X31" s="87" t="str">
        <f t="shared" si="4"/>
        <v/>
      </c>
      <c r="Y31" s="536"/>
      <c r="Z31" s="536"/>
      <c r="AA31" s="87" t="str">
        <f t="shared" si="5"/>
        <v/>
      </c>
      <c r="AB31" s="536"/>
      <c r="AC31" s="536"/>
      <c r="AD31" s="87" t="str">
        <f t="shared" si="6"/>
        <v/>
      </c>
      <c r="AE31" s="391" t="str">
        <f t="shared" si="13"/>
        <v/>
      </c>
      <c r="AF31" s="633"/>
      <c r="AG31" s="536"/>
      <c r="AH31" s="536"/>
      <c r="AI31" s="536"/>
      <c r="AJ31" s="536"/>
      <c r="AK31" s="87" t="str">
        <f t="shared" si="7"/>
        <v/>
      </c>
      <c r="AL31" s="536"/>
      <c r="AM31" s="536"/>
      <c r="AN31" s="87" t="str">
        <f t="shared" si="8"/>
        <v/>
      </c>
      <c r="AO31" s="536"/>
      <c r="AP31" s="536"/>
      <c r="AQ31" s="87" t="str">
        <f t="shared" si="9"/>
        <v/>
      </c>
      <c r="AR31" s="401" t="str">
        <f t="shared" si="14"/>
        <v/>
      </c>
      <c r="AS31" s="401"/>
      <c r="AT31" s="536"/>
      <c r="AU31" s="536"/>
      <c r="AV31" s="536"/>
      <c r="AW31" s="536"/>
      <c r="AX31" s="87" t="str">
        <f t="shared" si="10"/>
        <v/>
      </c>
      <c r="AY31" s="536"/>
      <c r="AZ31" s="536"/>
      <c r="BA31" s="87" t="str">
        <f t="shared" si="11"/>
        <v/>
      </c>
      <c r="BB31" s="536"/>
      <c r="BC31" s="536"/>
      <c r="BD31" s="87" t="str">
        <f t="shared" si="12"/>
        <v/>
      </c>
      <c r="BE31" s="401" t="str">
        <f t="shared" si="15"/>
        <v/>
      </c>
      <c r="BF31" s="482"/>
      <c r="BG31" s="391" t="str">
        <f t="shared" si="16"/>
        <v/>
      </c>
      <c r="BH31" s="666" t="str">
        <f t="shared" si="17"/>
        <v/>
      </c>
      <c r="BI31" s="2"/>
      <c r="BJ31" s="580"/>
      <c r="BK31" s="1215" t="s">
        <v>98</v>
      </c>
      <c r="BL31" s="1216"/>
      <c r="BM31" s="1217"/>
      <c r="BN31" s="580"/>
    </row>
    <row r="32" spans="1:66" ht="15.75" customHeight="1" x14ac:dyDescent="0.2">
      <c r="A32" s="198"/>
      <c r="B32" s="527" t="str">
        <f>IF(ENTRADA!AE24="","",ENTRADA!AE24)</f>
        <v/>
      </c>
      <c r="C32" s="937" t="str">
        <f>IF(ENTRADA!AF24="","",ENTRADA!AF24)</f>
        <v/>
      </c>
      <c r="D32" s="937"/>
      <c r="E32" s="937"/>
      <c r="F32" s="937"/>
      <c r="G32" s="937"/>
      <c r="H32" s="937"/>
      <c r="I32" s="529"/>
      <c r="J32" s="529"/>
      <c r="K32" s="529"/>
      <c r="L32" s="83"/>
      <c r="M32" s="529"/>
      <c r="N32" s="529"/>
      <c r="O32" s="84" t="str">
        <f t="shared" si="1"/>
        <v/>
      </c>
      <c r="P32" s="529"/>
      <c r="Q32" s="529"/>
      <c r="R32" s="84" t="str">
        <f t="shared" si="2"/>
        <v/>
      </c>
      <c r="S32" s="529"/>
      <c r="T32" s="529"/>
      <c r="U32" s="84" t="str">
        <f t="shared" si="3"/>
        <v/>
      </c>
      <c r="V32" s="529"/>
      <c r="W32" s="529"/>
      <c r="X32" s="84" t="str">
        <f t="shared" si="4"/>
        <v/>
      </c>
      <c r="Y32" s="529"/>
      <c r="Z32" s="529"/>
      <c r="AA32" s="84" t="str">
        <f t="shared" si="5"/>
        <v/>
      </c>
      <c r="AB32" s="529"/>
      <c r="AC32" s="529"/>
      <c r="AD32" s="84" t="str">
        <f t="shared" si="6"/>
        <v/>
      </c>
      <c r="AE32" s="390" t="str">
        <f t="shared" si="13"/>
        <v/>
      </c>
      <c r="AF32" s="643"/>
      <c r="AG32" s="529"/>
      <c r="AH32" s="529"/>
      <c r="AI32" s="529"/>
      <c r="AJ32" s="529"/>
      <c r="AK32" s="84" t="str">
        <f t="shared" si="7"/>
        <v/>
      </c>
      <c r="AL32" s="529"/>
      <c r="AM32" s="529"/>
      <c r="AN32" s="84" t="str">
        <f t="shared" si="8"/>
        <v/>
      </c>
      <c r="AO32" s="529"/>
      <c r="AP32" s="529"/>
      <c r="AQ32" s="84" t="str">
        <f t="shared" si="9"/>
        <v/>
      </c>
      <c r="AR32" s="400" t="str">
        <f t="shared" si="14"/>
        <v/>
      </c>
      <c r="AS32" s="400"/>
      <c r="AT32" s="529"/>
      <c r="AU32" s="529"/>
      <c r="AV32" s="529"/>
      <c r="AW32" s="529"/>
      <c r="AX32" s="84" t="str">
        <f t="shared" si="10"/>
        <v/>
      </c>
      <c r="AY32" s="529"/>
      <c r="AZ32" s="529"/>
      <c r="BA32" s="84" t="str">
        <f t="shared" si="11"/>
        <v/>
      </c>
      <c r="BB32" s="529"/>
      <c r="BC32" s="529"/>
      <c r="BD32" s="84" t="str">
        <f t="shared" si="12"/>
        <v/>
      </c>
      <c r="BE32" s="400" t="str">
        <f t="shared" si="15"/>
        <v/>
      </c>
      <c r="BF32" s="455"/>
      <c r="BG32" s="390" t="str">
        <f t="shared" si="16"/>
        <v/>
      </c>
      <c r="BH32" s="665" t="str">
        <f t="shared" si="17"/>
        <v/>
      </c>
      <c r="BI32" s="2"/>
      <c r="BJ32" s="580"/>
      <c r="BK32" s="1218"/>
      <c r="BL32" s="1219"/>
      <c r="BM32" s="1220"/>
      <c r="BN32" s="580"/>
    </row>
    <row r="33" spans="1:66" ht="15.75" customHeight="1" x14ac:dyDescent="0.2">
      <c r="A33" s="198"/>
      <c r="B33" s="533" t="str">
        <f>IF(ENTRADA!AE25="","",ENTRADA!AE25)</f>
        <v/>
      </c>
      <c r="C33" s="938" t="str">
        <f>IF(ENTRADA!AF25="","",ENTRADA!AF25)</f>
        <v/>
      </c>
      <c r="D33" s="938"/>
      <c r="E33" s="938"/>
      <c r="F33" s="938"/>
      <c r="G33" s="938"/>
      <c r="H33" s="938"/>
      <c r="I33" s="536"/>
      <c r="J33" s="536"/>
      <c r="K33" s="536"/>
      <c r="L33" s="85"/>
      <c r="M33" s="536"/>
      <c r="N33" s="536"/>
      <c r="O33" s="87" t="str">
        <f t="shared" si="1"/>
        <v/>
      </c>
      <c r="P33" s="536"/>
      <c r="Q33" s="536"/>
      <c r="R33" s="87" t="str">
        <f t="shared" si="2"/>
        <v/>
      </c>
      <c r="S33" s="536"/>
      <c r="T33" s="536"/>
      <c r="U33" s="87" t="str">
        <f t="shared" si="3"/>
        <v/>
      </c>
      <c r="V33" s="536"/>
      <c r="W33" s="536"/>
      <c r="X33" s="87" t="str">
        <f t="shared" si="4"/>
        <v/>
      </c>
      <c r="Y33" s="536"/>
      <c r="Z33" s="536"/>
      <c r="AA33" s="87" t="str">
        <f t="shared" si="5"/>
        <v/>
      </c>
      <c r="AB33" s="536"/>
      <c r="AC33" s="536"/>
      <c r="AD33" s="87" t="str">
        <f t="shared" si="6"/>
        <v/>
      </c>
      <c r="AE33" s="391" t="str">
        <f t="shared" si="13"/>
        <v/>
      </c>
      <c r="AF33" s="633"/>
      <c r="AG33" s="536"/>
      <c r="AH33" s="536"/>
      <c r="AI33" s="536"/>
      <c r="AJ33" s="536"/>
      <c r="AK33" s="87" t="str">
        <f t="shared" si="7"/>
        <v/>
      </c>
      <c r="AL33" s="536"/>
      <c r="AM33" s="536"/>
      <c r="AN33" s="87" t="str">
        <f t="shared" si="8"/>
        <v/>
      </c>
      <c r="AO33" s="536"/>
      <c r="AP33" s="536"/>
      <c r="AQ33" s="87" t="str">
        <f t="shared" si="9"/>
        <v/>
      </c>
      <c r="AR33" s="401" t="str">
        <f t="shared" si="14"/>
        <v/>
      </c>
      <c r="AS33" s="401"/>
      <c r="AT33" s="536"/>
      <c r="AU33" s="536"/>
      <c r="AV33" s="536"/>
      <c r="AW33" s="536"/>
      <c r="AX33" s="87" t="str">
        <f t="shared" si="10"/>
        <v/>
      </c>
      <c r="AY33" s="536"/>
      <c r="AZ33" s="536"/>
      <c r="BA33" s="87" t="str">
        <f t="shared" si="11"/>
        <v/>
      </c>
      <c r="BB33" s="536"/>
      <c r="BC33" s="536"/>
      <c r="BD33" s="87" t="str">
        <f t="shared" si="12"/>
        <v/>
      </c>
      <c r="BE33" s="401" t="str">
        <f t="shared" si="15"/>
        <v/>
      </c>
      <c r="BF33" s="482"/>
      <c r="BG33" s="391" t="str">
        <f t="shared" si="16"/>
        <v/>
      </c>
      <c r="BH33" s="666" t="str">
        <f t="shared" si="17"/>
        <v/>
      </c>
      <c r="BI33" s="2"/>
      <c r="BJ33" s="580"/>
      <c r="BK33" s="695"/>
      <c r="BL33" s="696"/>
      <c r="BM33" s="620"/>
      <c r="BN33" s="580"/>
    </row>
    <row r="34" spans="1:66" ht="15.75" customHeight="1" x14ac:dyDescent="0.2">
      <c r="A34" s="198"/>
      <c r="B34" s="527" t="str">
        <f>IF(ENTRADA!AE26="","",ENTRADA!AE26)</f>
        <v/>
      </c>
      <c r="C34" s="937" t="str">
        <f>IF(ENTRADA!AF26="","",ENTRADA!AF26)</f>
        <v/>
      </c>
      <c r="D34" s="937"/>
      <c r="E34" s="937"/>
      <c r="F34" s="937"/>
      <c r="G34" s="937"/>
      <c r="H34" s="937"/>
      <c r="I34" s="529"/>
      <c r="J34" s="529"/>
      <c r="K34" s="529"/>
      <c r="L34" s="83"/>
      <c r="M34" s="529"/>
      <c r="N34" s="529"/>
      <c r="O34" s="84" t="str">
        <f t="shared" si="1"/>
        <v/>
      </c>
      <c r="P34" s="529"/>
      <c r="Q34" s="529"/>
      <c r="R34" s="84" t="str">
        <f t="shared" si="2"/>
        <v/>
      </c>
      <c r="S34" s="529"/>
      <c r="T34" s="529"/>
      <c r="U34" s="84" t="str">
        <f t="shared" si="3"/>
        <v/>
      </c>
      <c r="V34" s="529"/>
      <c r="W34" s="529"/>
      <c r="X34" s="84" t="str">
        <f t="shared" si="4"/>
        <v/>
      </c>
      <c r="Y34" s="529"/>
      <c r="Z34" s="529"/>
      <c r="AA34" s="84" t="str">
        <f t="shared" si="5"/>
        <v/>
      </c>
      <c r="AB34" s="529"/>
      <c r="AC34" s="529"/>
      <c r="AD34" s="84" t="str">
        <f t="shared" si="6"/>
        <v/>
      </c>
      <c r="AE34" s="390" t="str">
        <f t="shared" si="13"/>
        <v/>
      </c>
      <c r="AF34" s="643"/>
      <c r="AG34" s="529"/>
      <c r="AH34" s="529"/>
      <c r="AI34" s="529"/>
      <c r="AJ34" s="529"/>
      <c r="AK34" s="84" t="str">
        <f t="shared" si="7"/>
        <v/>
      </c>
      <c r="AL34" s="529"/>
      <c r="AM34" s="529"/>
      <c r="AN34" s="84" t="str">
        <f t="shared" si="8"/>
        <v/>
      </c>
      <c r="AO34" s="529"/>
      <c r="AP34" s="529"/>
      <c r="AQ34" s="84" t="str">
        <f t="shared" si="9"/>
        <v/>
      </c>
      <c r="AR34" s="400" t="str">
        <f t="shared" si="14"/>
        <v/>
      </c>
      <c r="AS34" s="400"/>
      <c r="AT34" s="529"/>
      <c r="AU34" s="529"/>
      <c r="AV34" s="529"/>
      <c r="AW34" s="529"/>
      <c r="AX34" s="84" t="str">
        <f t="shared" si="10"/>
        <v/>
      </c>
      <c r="AY34" s="529"/>
      <c r="AZ34" s="529"/>
      <c r="BA34" s="84" t="str">
        <f t="shared" si="11"/>
        <v/>
      </c>
      <c r="BB34" s="529"/>
      <c r="BC34" s="529"/>
      <c r="BD34" s="84" t="str">
        <f t="shared" si="12"/>
        <v/>
      </c>
      <c r="BE34" s="400" t="str">
        <f t="shared" si="15"/>
        <v/>
      </c>
      <c r="BF34" s="455"/>
      <c r="BG34" s="390" t="str">
        <f t="shared" si="16"/>
        <v/>
      </c>
      <c r="BH34" s="665" t="str">
        <f t="shared" si="17"/>
        <v/>
      </c>
      <c r="BI34" s="2"/>
      <c r="BJ34" s="531"/>
      <c r="BK34" s="645" t="s">
        <v>75</v>
      </c>
      <c r="BL34" s="697" t="s">
        <v>235</v>
      </c>
      <c r="BM34" s="644"/>
      <c r="BN34" s="531"/>
    </row>
    <row r="35" spans="1:66" ht="15.75" customHeight="1" x14ac:dyDescent="0.2">
      <c r="A35" s="198"/>
      <c r="B35" s="533" t="str">
        <f>IF(ENTRADA!AE27="","",ENTRADA!AE27)</f>
        <v/>
      </c>
      <c r="C35" s="938" t="str">
        <f>IF(ENTRADA!AF27="","",ENTRADA!AF27)</f>
        <v/>
      </c>
      <c r="D35" s="938"/>
      <c r="E35" s="938"/>
      <c r="F35" s="938"/>
      <c r="G35" s="938"/>
      <c r="H35" s="938"/>
      <c r="I35" s="536"/>
      <c r="J35" s="536"/>
      <c r="K35" s="536"/>
      <c r="L35" s="85"/>
      <c r="M35" s="536"/>
      <c r="N35" s="536"/>
      <c r="O35" s="87" t="str">
        <f t="shared" si="1"/>
        <v/>
      </c>
      <c r="P35" s="536"/>
      <c r="Q35" s="536"/>
      <c r="R35" s="87" t="str">
        <f t="shared" si="2"/>
        <v/>
      </c>
      <c r="S35" s="536"/>
      <c r="T35" s="536"/>
      <c r="U35" s="87" t="str">
        <f t="shared" si="3"/>
        <v/>
      </c>
      <c r="V35" s="536"/>
      <c r="W35" s="536"/>
      <c r="X35" s="87" t="str">
        <f t="shared" si="4"/>
        <v/>
      </c>
      <c r="Y35" s="536"/>
      <c r="Z35" s="536"/>
      <c r="AA35" s="87" t="str">
        <f t="shared" si="5"/>
        <v/>
      </c>
      <c r="AB35" s="536"/>
      <c r="AC35" s="536"/>
      <c r="AD35" s="87" t="str">
        <f t="shared" si="6"/>
        <v/>
      </c>
      <c r="AE35" s="391" t="str">
        <f t="shared" si="13"/>
        <v/>
      </c>
      <c r="AF35" s="633"/>
      <c r="AG35" s="536"/>
      <c r="AH35" s="536"/>
      <c r="AI35" s="536"/>
      <c r="AJ35" s="536"/>
      <c r="AK35" s="87" t="str">
        <f t="shared" si="7"/>
        <v/>
      </c>
      <c r="AL35" s="536"/>
      <c r="AM35" s="536"/>
      <c r="AN35" s="87" t="str">
        <f t="shared" si="8"/>
        <v/>
      </c>
      <c r="AO35" s="536"/>
      <c r="AP35" s="536"/>
      <c r="AQ35" s="87" t="str">
        <f t="shared" si="9"/>
        <v/>
      </c>
      <c r="AR35" s="401" t="str">
        <f t="shared" si="14"/>
        <v/>
      </c>
      <c r="AS35" s="401"/>
      <c r="AT35" s="536"/>
      <c r="AU35" s="536"/>
      <c r="AV35" s="536"/>
      <c r="AW35" s="536"/>
      <c r="AX35" s="87" t="str">
        <f t="shared" si="10"/>
        <v/>
      </c>
      <c r="AY35" s="536"/>
      <c r="AZ35" s="536"/>
      <c r="BA35" s="87" t="str">
        <f t="shared" si="11"/>
        <v/>
      </c>
      <c r="BB35" s="536"/>
      <c r="BC35" s="536"/>
      <c r="BD35" s="87" t="str">
        <f t="shared" si="12"/>
        <v/>
      </c>
      <c r="BE35" s="401" t="str">
        <f t="shared" si="15"/>
        <v/>
      </c>
      <c r="BF35" s="482"/>
      <c r="BG35" s="391" t="str">
        <f t="shared" si="16"/>
        <v/>
      </c>
      <c r="BH35" s="666" t="str">
        <f t="shared" si="17"/>
        <v/>
      </c>
      <c r="BI35" s="2"/>
      <c r="BJ35" s="531"/>
      <c r="BK35" s="645" t="s">
        <v>74</v>
      </c>
      <c r="BL35" s="697" t="s">
        <v>240</v>
      </c>
      <c r="BM35" s="644"/>
      <c r="BN35" s="531"/>
    </row>
    <row r="36" spans="1:66" ht="15.75" customHeight="1" x14ac:dyDescent="0.2">
      <c r="A36" s="198"/>
      <c r="B36" s="527" t="str">
        <f>IF(ENTRADA!AE28="","",ENTRADA!AE28)</f>
        <v/>
      </c>
      <c r="C36" s="937" t="str">
        <f>IF(ENTRADA!AF28="","",ENTRADA!AF28)</f>
        <v/>
      </c>
      <c r="D36" s="937"/>
      <c r="E36" s="937"/>
      <c r="F36" s="937"/>
      <c r="G36" s="937"/>
      <c r="H36" s="937"/>
      <c r="I36" s="529"/>
      <c r="J36" s="529"/>
      <c r="K36" s="529"/>
      <c r="L36" s="83"/>
      <c r="M36" s="529"/>
      <c r="N36" s="529"/>
      <c r="O36" s="84" t="str">
        <f t="shared" si="1"/>
        <v/>
      </c>
      <c r="P36" s="529"/>
      <c r="Q36" s="529"/>
      <c r="R36" s="84" t="str">
        <f t="shared" si="2"/>
        <v/>
      </c>
      <c r="S36" s="529"/>
      <c r="T36" s="529"/>
      <c r="U36" s="84" t="str">
        <f t="shared" si="3"/>
        <v/>
      </c>
      <c r="V36" s="529"/>
      <c r="W36" s="529"/>
      <c r="X36" s="84" t="str">
        <f t="shared" si="4"/>
        <v/>
      </c>
      <c r="Y36" s="529"/>
      <c r="Z36" s="529"/>
      <c r="AA36" s="84" t="str">
        <f t="shared" si="5"/>
        <v/>
      </c>
      <c r="AB36" s="529"/>
      <c r="AC36" s="529"/>
      <c r="AD36" s="84" t="str">
        <f t="shared" si="6"/>
        <v/>
      </c>
      <c r="AE36" s="390" t="str">
        <f t="shared" si="13"/>
        <v/>
      </c>
      <c r="AF36" s="643"/>
      <c r="AG36" s="529"/>
      <c r="AH36" s="529"/>
      <c r="AI36" s="529"/>
      <c r="AJ36" s="529"/>
      <c r="AK36" s="84" t="str">
        <f t="shared" si="7"/>
        <v/>
      </c>
      <c r="AL36" s="529"/>
      <c r="AM36" s="529"/>
      <c r="AN36" s="84" t="str">
        <f t="shared" si="8"/>
        <v/>
      </c>
      <c r="AO36" s="529"/>
      <c r="AP36" s="529"/>
      <c r="AQ36" s="84" t="str">
        <f t="shared" si="9"/>
        <v/>
      </c>
      <c r="AR36" s="400" t="str">
        <f t="shared" si="14"/>
        <v/>
      </c>
      <c r="AS36" s="400"/>
      <c r="AT36" s="529"/>
      <c r="AU36" s="529"/>
      <c r="AV36" s="529"/>
      <c r="AW36" s="529"/>
      <c r="AX36" s="84" t="str">
        <f t="shared" si="10"/>
        <v/>
      </c>
      <c r="AY36" s="529"/>
      <c r="AZ36" s="529"/>
      <c r="BA36" s="84" t="str">
        <f t="shared" si="11"/>
        <v/>
      </c>
      <c r="BB36" s="529"/>
      <c r="BC36" s="529"/>
      <c r="BD36" s="84" t="str">
        <f t="shared" si="12"/>
        <v/>
      </c>
      <c r="BE36" s="400" t="str">
        <f t="shared" si="15"/>
        <v/>
      </c>
      <c r="BF36" s="455"/>
      <c r="BG36" s="390" t="str">
        <f t="shared" si="16"/>
        <v/>
      </c>
      <c r="BH36" s="665" t="str">
        <f t="shared" si="17"/>
        <v/>
      </c>
      <c r="BI36" s="2"/>
      <c r="BJ36" s="531"/>
      <c r="BK36" s="645" t="s">
        <v>73</v>
      </c>
      <c r="BL36" s="697" t="s">
        <v>233</v>
      </c>
      <c r="BM36" s="644"/>
      <c r="BN36" s="531"/>
    </row>
    <row r="37" spans="1:66" ht="15.75" customHeight="1" x14ac:dyDescent="0.2">
      <c r="A37" s="198"/>
      <c r="B37" s="533" t="str">
        <f>IF(ENTRADA!AE29="","",ENTRADA!AE29)</f>
        <v/>
      </c>
      <c r="C37" s="938" t="str">
        <f>IF(ENTRADA!AF29="","",ENTRADA!AF29)</f>
        <v/>
      </c>
      <c r="D37" s="938"/>
      <c r="E37" s="938"/>
      <c r="F37" s="938"/>
      <c r="G37" s="938"/>
      <c r="H37" s="938"/>
      <c r="I37" s="536"/>
      <c r="J37" s="536"/>
      <c r="K37" s="536"/>
      <c r="L37" s="85"/>
      <c r="M37" s="536"/>
      <c r="N37" s="536"/>
      <c r="O37" s="87" t="str">
        <f t="shared" si="1"/>
        <v/>
      </c>
      <c r="P37" s="536"/>
      <c r="Q37" s="536"/>
      <c r="R37" s="87" t="str">
        <f t="shared" si="2"/>
        <v/>
      </c>
      <c r="S37" s="536"/>
      <c r="T37" s="536"/>
      <c r="U37" s="87" t="str">
        <f t="shared" si="3"/>
        <v/>
      </c>
      <c r="V37" s="536"/>
      <c r="W37" s="536"/>
      <c r="X37" s="87" t="str">
        <f t="shared" si="4"/>
        <v/>
      </c>
      <c r="Y37" s="536"/>
      <c r="Z37" s="536"/>
      <c r="AA37" s="87" t="str">
        <f t="shared" si="5"/>
        <v/>
      </c>
      <c r="AB37" s="536"/>
      <c r="AC37" s="536"/>
      <c r="AD37" s="87" t="str">
        <f t="shared" si="6"/>
        <v/>
      </c>
      <c r="AE37" s="391" t="str">
        <f t="shared" si="13"/>
        <v/>
      </c>
      <c r="AF37" s="633"/>
      <c r="AG37" s="536"/>
      <c r="AH37" s="536"/>
      <c r="AI37" s="536"/>
      <c r="AJ37" s="536"/>
      <c r="AK37" s="87" t="str">
        <f t="shared" si="7"/>
        <v/>
      </c>
      <c r="AL37" s="536"/>
      <c r="AM37" s="536"/>
      <c r="AN37" s="87" t="str">
        <f t="shared" si="8"/>
        <v/>
      </c>
      <c r="AO37" s="536"/>
      <c r="AP37" s="536"/>
      <c r="AQ37" s="87" t="str">
        <f t="shared" si="9"/>
        <v/>
      </c>
      <c r="AR37" s="401" t="str">
        <f t="shared" si="14"/>
        <v/>
      </c>
      <c r="AS37" s="401"/>
      <c r="AT37" s="536"/>
      <c r="AU37" s="536"/>
      <c r="AV37" s="536"/>
      <c r="AW37" s="536"/>
      <c r="AX37" s="87" t="str">
        <f t="shared" si="10"/>
        <v/>
      </c>
      <c r="AY37" s="536"/>
      <c r="AZ37" s="536"/>
      <c r="BA37" s="87" t="str">
        <f t="shared" si="11"/>
        <v/>
      </c>
      <c r="BB37" s="536"/>
      <c r="BC37" s="536"/>
      <c r="BD37" s="87" t="str">
        <f t="shared" si="12"/>
        <v/>
      </c>
      <c r="BE37" s="401" t="str">
        <f t="shared" si="15"/>
        <v/>
      </c>
      <c r="BF37" s="482"/>
      <c r="BG37" s="391" t="str">
        <f t="shared" si="16"/>
        <v/>
      </c>
      <c r="BH37" s="666" t="str">
        <f t="shared" si="17"/>
        <v/>
      </c>
      <c r="BI37" s="2"/>
      <c r="BJ37" s="531"/>
      <c r="BK37" s="645" t="s">
        <v>72</v>
      </c>
      <c r="BL37" s="697" t="s">
        <v>231</v>
      </c>
      <c r="BM37" s="644"/>
      <c r="BN37" s="531"/>
    </row>
    <row r="38" spans="1:66" ht="15.75" customHeight="1" x14ac:dyDescent="0.2">
      <c r="A38" s="198"/>
      <c r="B38" s="527" t="str">
        <f>IF(ENTRADA!AE30="","",ENTRADA!AE30)</f>
        <v/>
      </c>
      <c r="C38" s="937" t="str">
        <f>IF(ENTRADA!AF30="","",ENTRADA!AF30)</f>
        <v/>
      </c>
      <c r="D38" s="937"/>
      <c r="E38" s="937"/>
      <c r="F38" s="937"/>
      <c r="G38" s="937"/>
      <c r="H38" s="937"/>
      <c r="I38" s="529"/>
      <c r="J38" s="529"/>
      <c r="K38" s="529"/>
      <c r="L38" s="83"/>
      <c r="M38" s="529"/>
      <c r="N38" s="529"/>
      <c r="O38" s="84" t="str">
        <f t="shared" si="1"/>
        <v/>
      </c>
      <c r="P38" s="529"/>
      <c r="Q38" s="529"/>
      <c r="R38" s="84" t="str">
        <f t="shared" si="2"/>
        <v/>
      </c>
      <c r="S38" s="529"/>
      <c r="T38" s="529"/>
      <c r="U38" s="84" t="str">
        <f t="shared" si="3"/>
        <v/>
      </c>
      <c r="V38" s="529"/>
      <c r="W38" s="529"/>
      <c r="X38" s="84" t="str">
        <f t="shared" si="4"/>
        <v/>
      </c>
      <c r="Y38" s="529"/>
      <c r="Z38" s="529"/>
      <c r="AA38" s="84" t="str">
        <f t="shared" si="5"/>
        <v/>
      </c>
      <c r="AB38" s="529"/>
      <c r="AC38" s="529"/>
      <c r="AD38" s="84" t="str">
        <f t="shared" si="6"/>
        <v/>
      </c>
      <c r="AE38" s="390" t="str">
        <f t="shared" si="13"/>
        <v/>
      </c>
      <c r="AF38" s="643"/>
      <c r="AG38" s="529"/>
      <c r="AH38" s="529"/>
      <c r="AI38" s="529"/>
      <c r="AJ38" s="529"/>
      <c r="AK38" s="84" t="str">
        <f t="shared" si="7"/>
        <v/>
      </c>
      <c r="AL38" s="529"/>
      <c r="AM38" s="529"/>
      <c r="AN38" s="84" t="str">
        <f t="shared" si="8"/>
        <v/>
      </c>
      <c r="AO38" s="529"/>
      <c r="AP38" s="529"/>
      <c r="AQ38" s="84" t="str">
        <f t="shared" si="9"/>
        <v/>
      </c>
      <c r="AR38" s="400" t="str">
        <f t="shared" si="14"/>
        <v/>
      </c>
      <c r="AS38" s="400"/>
      <c r="AT38" s="529"/>
      <c r="AU38" s="529"/>
      <c r="AV38" s="529"/>
      <c r="AW38" s="529"/>
      <c r="AX38" s="84" t="str">
        <f t="shared" si="10"/>
        <v/>
      </c>
      <c r="AY38" s="529"/>
      <c r="AZ38" s="529"/>
      <c r="BA38" s="84" t="str">
        <f t="shared" si="11"/>
        <v/>
      </c>
      <c r="BB38" s="529"/>
      <c r="BC38" s="529"/>
      <c r="BD38" s="84" t="str">
        <f t="shared" si="12"/>
        <v/>
      </c>
      <c r="BE38" s="400" t="str">
        <f t="shared" si="15"/>
        <v/>
      </c>
      <c r="BF38" s="455"/>
      <c r="BG38" s="390" t="str">
        <f t="shared" si="16"/>
        <v/>
      </c>
      <c r="BH38" s="665" t="str">
        <f t="shared" si="17"/>
        <v/>
      </c>
      <c r="BI38" s="2"/>
      <c r="BJ38" s="531"/>
      <c r="BK38" s="645" t="s">
        <v>71</v>
      </c>
      <c r="BL38" s="697" t="s">
        <v>234</v>
      </c>
      <c r="BM38" s="644"/>
      <c r="BN38" s="531"/>
    </row>
    <row r="39" spans="1:66" ht="15.75" customHeight="1" x14ac:dyDescent="0.25">
      <c r="A39" s="198"/>
      <c r="B39" s="533" t="str">
        <f>IF(ENTRADA!AE31="","",ENTRADA!AE31)</f>
        <v/>
      </c>
      <c r="C39" s="938" t="str">
        <f>IF(ENTRADA!AF31="","",ENTRADA!AF31)</f>
        <v/>
      </c>
      <c r="D39" s="938"/>
      <c r="E39" s="938"/>
      <c r="F39" s="938"/>
      <c r="G39" s="938"/>
      <c r="H39" s="938"/>
      <c r="I39" s="536"/>
      <c r="J39" s="536"/>
      <c r="K39" s="536"/>
      <c r="L39" s="85"/>
      <c r="M39" s="536"/>
      <c r="N39" s="536"/>
      <c r="O39" s="87" t="str">
        <f t="shared" si="1"/>
        <v/>
      </c>
      <c r="P39" s="536"/>
      <c r="Q39" s="536"/>
      <c r="R39" s="87" t="str">
        <f t="shared" si="2"/>
        <v/>
      </c>
      <c r="S39" s="536"/>
      <c r="T39" s="536"/>
      <c r="U39" s="87" t="str">
        <f t="shared" si="3"/>
        <v/>
      </c>
      <c r="V39" s="536"/>
      <c r="W39" s="536"/>
      <c r="X39" s="87" t="str">
        <f t="shared" si="4"/>
        <v/>
      </c>
      <c r="Y39" s="536"/>
      <c r="Z39" s="536"/>
      <c r="AA39" s="87" t="str">
        <f t="shared" si="5"/>
        <v/>
      </c>
      <c r="AB39" s="536"/>
      <c r="AC39" s="536"/>
      <c r="AD39" s="87" t="str">
        <f t="shared" si="6"/>
        <v/>
      </c>
      <c r="AE39" s="391" t="str">
        <f t="shared" si="13"/>
        <v/>
      </c>
      <c r="AF39" s="633"/>
      <c r="AG39" s="536"/>
      <c r="AH39" s="536"/>
      <c r="AI39" s="536"/>
      <c r="AJ39" s="536"/>
      <c r="AK39" s="87" t="str">
        <f t="shared" si="7"/>
        <v/>
      </c>
      <c r="AL39" s="536"/>
      <c r="AM39" s="536"/>
      <c r="AN39" s="87" t="str">
        <f t="shared" si="8"/>
        <v/>
      </c>
      <c r="AO39" s="536"/>
      <c r="AP39" s="536"/>
      <c r="AQ39" s="87" t="str">
        <f t="shared" si="9"/>
        <v/>
      </c>
      <c r="AR39" s="401" t="str">
        <f t="shared" si="14"/>
        <v/>
      </c>
      <c r="AS39" s="401"/>
      <c r="AT39" s="536"/>
      <c r="AU39" s="536"/>
      <c r="AV39" s="536"/>
      <c r="AW39" s="536"/>
      <c r="AX39" s="87" t="str">
        <f t="shared" si="10"/>
        <v/>
      </c>
      <c r="AY39" s="536"/>
      <c r="AZ39" s="536"/>
      <c r="BA39" s="87" t="str">
        <f t="shared" si="11"/>
        <v/>
      </c>
      <c r="BB39" s="536"/>
      <c r="BC39" s="536"/>
      <c r="BD39" s="87" t="str">
        <f t="shared" si="12"/>
        <v/>
      </c>
      <c r="BE39" s="401" t="str">
        <f t="shared" si="15"/>
        <v/>
      </c>
      <c r="BF39" s="482"/>
      <c r="BG39" s="391" t="str">
        <f t="shared" si="16"/>
        <v/>
      </c>
      <c r="BH39" s="666" t="str">
        <f t="shared" si="17"/>
        <v/>
      </c>
      <c r="BI39" s="2"/>
      <c r="BJ39" s="531"/>
      <c r="BK39" s="342"/>
      <c r="BL39" s="698"/>
      <c r="BM39" s="352"/>
      <c r="BN39" s="531"/>
    </row>
    <row r="40" spans="1:66" ht="15.75" customHeight="1" x14ac:dyDescent="0.2">
      <c r="A40" s="198"/>
      <c r="B40" s="527" t="str">
        <f>IF(ENTRADA!AE32="","",ENTRADA!AE32)</f>
        <v/>
      </c>
      <c r="C40" s="937" t="str">
        <f>IF(ENTRADA!AF32="","",ENTRADA!AF32)</f>
        <v/>
      </c>
      <c r="D40" s="937"/>
      <c r="E40" s="937"/>
      <c r="F40" s="937"/>
      <c r="G40" s="937"/>
      <c r="H40" s="937"/>
      <c r="I40" s="529"/>
      <c r="J40" s="529"/>
      <c r="K40" s="529"/>
      <c r="L40" s="83"/>
      <c r="M40" s="529"/>
      <c r="N40" s="529"/>
      <c r="O40" s="84" t="str">
        <f t="shared" si="1"/>
        <v/>
      </c>
      <c r="P40" s="529"/>
      <c r="Q40" s="529"/>
      <c r="R40" s="84" t="str">
        <f t="shared" si="2"/>
        <v/>
      </c>
      <c r="S40" s="529"/>
      <c r="T40" s="529"/>
      <c r="U40" s="84" t="str">
        <f t="shared" si="3"/>
        <v/>
      </c>
      <c r="V40" s="529"/>
      <c r="W40" s="529"/>
      <c r="X40" s="84" t="str">
        <f t="shared" si="4"/>
        <v/>
      </c>
      <c r="Y40" s="529"/>
      <c r="Z40" s="529"/>
      <c r="AA40" s="84" t="str">
        <f t="shared" si="5"/>
        <v/>
      </c>
      <c r="AB40" s="529"/>
      <c r="AC40" s="529"/>
      <c r="AD40" s="84" t="str">
        <f t="shared" si="6"/>
        <v/>
      </c>
      <c r="AE40" s="390" t="str">
        <f t="shared" si="13"/>
        <v/>
      </c>
      <c r="AF40" s="643"/>
      <c r="AG40" s="529"/>
      <c r="AH40" s="529"/>
      <c r="AI40" s="529"/>
      <c r="AJ40" s="529"/>
      <c r="AK40" s="84" t="str">
        <f t="shared" si="7"/>
        <v/>
      </c>
      <c r="AL40" s="529"/>
      <c r="AM40" s="529"/>
      <c r="AN40" s="84" t="str">
        <f t="shared" si="8"/>
        <v/>
      </c>
      <c r="AO40" s="529"/>
      <c r="AP40" s="529"/>
      <c r="AQ40" s="84" t="str">
        <f t="shared" si="9"/>
        <v/>
      </c>
      <c r="AR40" s="400" t="str">
        <f t="shared" si="14"/>
        <v/>
      </c>
      <c r="AS40" s="400"/>
      <c r="AT40" s="529"/>
      <c r="AU40" s="529"/>
      <c r="AV40" s="529"/>
      <c r="AW40" s="529"/>
      <c r="AX40" s="84" t="str">
        <f t="shared" si="10"/>
        <v/>
      </c>
      <c r="AY40" s="529"/>
      <c r="AZ40" s="529"/>
      <c r="BA40" s="84" t="str">
        <f t="shared" si="11"/>
        <v/>
      </c>
      <c r="BB40" s="529"/>
      <c r="BC40" s="529"/>
      <c r="BD40" s="84" t="str">
        <f t="shared" si="12"/>
        <v/>
      </c>
      <c r="BE40" s="400" t="str">
        <f t="shared" si="15"/>
        <v/>
      </c>
      <c r="BF40" s="455"/>
      <c r="BG40" s="390" t="str">
        <f t="shared" si="16"/>
        <v/>
      </c>
      <c r="BH40" s="665" t="str">
        <f t="shared" si="17"/>
        <v/>
      </c>
      <c r="BI40" s="2"/>
      <c r="BJ40" s="531"/>
      <c r="BK40" s="699"/>
      <c r="BL40" s="700"/>
      <c r="BM40" s="701"/>
      <c r="BN40" s="531"/>
    </row>
    <row r="41" spans="1:66" ht="15.75" customHeight="1" x14ac:dyDescent="0.2">
      <c r="A41" s="198"/>
      <c r="B41" s="541" t="str">
        <f>IF(ENTRADA!AE33="","",ENTRADA!AE33)</f>
        <v/>
      </c>
      <c r="C41" s="942" t="str">
        <f>IF(ENTRADA!AF33="","",ENTRADA!AF33)</f>
        <v/>
      </c>
      <c r="D41" s="942"/>
      <c r="E41" s="942"/>
      <c r="F41" s="942"/>
      <c r="G41" s="942"/>
      <c r="H41" s="942"/>
      <c r="I41" s="539"/>
      <c r="J41" s="539"/>
      <c r="K41" s="539"/>
      <c r="L41" s="285"/>
      <c r="M41" s="539"/>
      <c r="N41" s="539"/>
      <c r="O41" s="88" t="str">
        <f t="shared" si="1"/>
        <v/>
      </c>
      <c r="P41" s="539"/>
      <c r="Q41" s="539"/>
      <c r="R41" s="88" t="str">
        <f t="shared" si="2"/>
        <v/>
      </c>
      <c r="S41" s="539"/>
      <c r="T41" s="539"/>
      <c r="U41" s="88" t="str">
        <f t="shared" si="3"/>
        <v/>
      </c>
      <c r="V41" s="539"/>
      <c r="W41" s="539"/>
      <c r="X41" s="88" t="str">
        <f t="shared" si="4"/>
        <v/>
      </c>
      <c r="Y41" s="539"/>
      <c r="Z41" s="539"/>
      <c r="AA41" s="88" t="str">
        <f t="shared" si="5"/>
        <v/>
      </c>
      <c r="AB41" s="539"/>
      <c r="AC41" s="539"/>
      <c r="AD41" s="88" t="str">
        <f t="shared" si="6"/>
        <v/>
      </c>
      <c r="AE41" s="392" t="str">
        <f t="shared" si="13"/>
        <v/>
      </c>
      <c r="AF41" s="633"/>
      <c r="AG41" s="539"/>
      <c r="AH41" s="539"/>
      <c r="AI41" s="539"/>
      <c r="AJ41" s="539"/>
      <c r="AK41" s="88" t="str">
        <f t="shared" si="7"/>
        <v/>
      </c>
      <c r="AL41" s="539"/>
      <c r="AM41" s="539"/>
      <c r="AN41" s="88" t="str">
        <f t="shared" si="8"/>
        <v/>
      </c>
      <c r="AO41" s="539"/>
      <c r="AP41" s="539"/>
      <c r="AQ41" s="88" t="str">
        <f t="shared" si="9"/>
        <v/>
      </c>
      <c r="AR41" s="402" t="str">
        <f t="shared" si="14"/>
        <v/>
      </c>
      <c r="AS41" s="402"/>
      <c r="AT41" s="539"/>
      <c r="AU41" s="539"/>
      <c r="AV41" s="539"/>
      <c r="AW41" s="539"/>
      <c r="AX41" s="88" t="str">
        <f t="shared" si="10"/>
        <v/>
      </c>
      <c r="AY41" s="539"/>
      <c r="AZ41" s="539"/>
      <c r="BA41" s="88" t="str">
        <f t="shared" si="11"/>
        <v/>
      </c>
      <c r="BB41" s="539"/>
      <c r="BC41" s="539"/>
      <c r="BD41" s="88" t="str">
        <f t="shared" si="12"/>
        <v/>
      </c>
      <c r="BE41" s="402" t="str">
        <f t="shared" si="15"/>
        <v/>
      </c>
      <c r="BF41" s="661"/>
      <c r="BG41" s="392" t="str">
        <f t="shared" si="16"/>
        <v/>
      </c>
      <c r="BH41" s="667" t="str">
        <f t="shared" si="17"/>
        <v/>
      </c>
      <c r="BI41" s="2"/>
      <c r="BJ41" s="531"/>
      <c r="BK41" s="582"/>
      <c r="BL41" s="582"/>
      <c r="BM41" s="582"/>
      <c r="BN41" s="531"/>
    </row>
    <row r="42" spans="1:66" ht="15.75" customHeight="1" x14ac:dyDescent="0.2">
      <c r="A42" s="198"/>
      <c r="B42" s="527" t="str">
        <f>IF(ENTRADA!AE34="","",ENTRADA!AE34)</f>
        <v/>
      </c>
      <c r="C42" s="937" t="str">
        <f>IF(ENTRADA!AF34="","",ENTRADA!AF34)</f>
        <v/>
      </c>
      <c r="D42" s="937"/>
      <c r="E42" s="937"/>
      <c r="F42" s="937"/>
      <c r="G42" s="937"/>
      <c r="H42" s="937"/>
      <c r="I42" s="529"/>
      <c r="J42" s="529"/>
      <c r="K42" s="529"/>
      <c r="L42" s="83"/>
      <c r="M42" s="529"/>
      <c r="N42" s="529"/>
      <c r="O42" s="84" t="str">
        <f t="shared" si="1"/>
        <v/>
      </c>
      <c r="P42" s="529"/>
      <c r="Q42" s="529"/>
      <c r="R42" s="84" t="str">
        <f t="shared" si="2"/>
        <v/>
      </c>
      <c r="S42" s="529"/>
      <c r="T42" s="529"/>
      <c r="U42" s="84" t="str">
        <f t="shared" si="3"/>
        <v/>
      </c>
      <c r="V42" s="529"/>
      <c r="W42" s="529"/>
      <c r="X42" s="84" t="str">
        <f t="shared" si="4"/>
        <v/>
      </c>
      <c r="Y42" s="529"/>
      <c r="Z42" s="529"/>
      <c r="AA42" s="84" t="str">
        <f t="shared" si="5"/>
        <v/>
      </c>
      <c r="AB42" s="529"/>
      <c r="AC42" s="529"/>
      <c r="AD42" s="84" t="str">
        <f t="shared" si="6"/>
        <v/>
      </c>
      <c r="AE42" s="390" t="str">
        <f t="shared" si="13"/>
        <v/>
      </c>
      <c r="AF42" s="643"/>
      <c r="AG42" s="529"/>
      <c r="AH42" s="529"/>
      <c r="AI42" s="529"/>
      <c r="AJ42" s="529"/>
      <c r="AK42" s="84" t="str">
        <f t="shared" si="7"/>
        <v/>
      </c>
      <c r="AL42" s="529"/>
      <c r="AM42" s="529"/>
      <c r="AN42" s="84" t="str">
        <f t="shared" si="8"/>
        <v/>
      </c>
      <c r="AO42" s="529"/>
      <c r="AP42" s="529"/>
      <c r="AQ42" s="84" t="str">
        <f t="shared" si="9"/>
        <v/>
      </c>
      <c r="AR42" s="400" t="str">
        <f t="shared" si="14"/>
        <v/>
      </c>
      <c r="AS42" s="400"/>
      <c r="AT42" s="529"/>
      <c r="AU42" s="529"/>
      <c r="AV42" s="529"/>
      <c r="AW42" s="529"/>
      <c r="AX42" s="84" t="str">
        <f t="shared" si="10"/>
        <v/>
      </c>
      <c r="AY42" s="529"/>
      <c r="AZ42" s="529"/>
      <c r="BA42" s="84" t="str">
        <f t="shared" si="11"/>
        <v/>
      </c>
      <c r="BB42" s="529"/>
      <c r="BC42" s="529"/>
      <c r="BD42" s="84" t="str">
        <f t="shared" si="12"/>
        <v/>
      </c>
      <c r="BE42" s="400" t="str">
        <f t="shared" si="15"/>
        <v/>
      </c>
      <c r="BF42" s="455"/>
      <c r="BG42" s="390" t="str">
        <f t="shared" si="16"/>
        <v/>
      </c>
      <c r="BH42" s="665" t="str">
        <f t="shared" si="17"/>
        <v/>
      </c>
      <c r="BI42" s="2"/>
      <c r="BJ42" s="531"/>
      <c r="BK42" s="582"/>
      <c r="BL42" s="582"/>
      <c r="BM42" s="582"/>
      <c r="BN42" s="531"/>
    </row>
    <row r="43" spans="1:66" ht="15.75" customHeight="1" thickBot="1" x14ac:dyDescent="0.25">
      <c r="A43" s="198"/>
      <c r="B43" s="586" t="str">
        <f>IF(ENTRADA!AE35="","",ENTRADA!AE35)</f>
        <v/>
      </c>
      <c r="C43" s="1073" t="str">
        <f>IF(ENTRADA!AF35="","",ENTRADA!AF35)</f>
        <v/>
      </c>
      <c r="D43" s="1073"/>
      <c r="E43" s="1073"/>
      <c r="F43" s="1073"/>
      <c r="G43" s="1073"/>
      <c r="H43" s="1073"/>
      <c r="I43" s="587"/>
      <c r="J43" s="587"/>
      <c r="K43" s="587"/>
      <c r="L43" s="286"/>
      <c r="M43" s="587"/>
      <c r="N43" s="587"/>
      <c r="O43" s="105" t="str">
        <f t="shared" si="1"/>
        <v/>
      </c>
      <c r="P43" s="587"/>
      <c r="Q43" s="587"/>
      <c r="R43" s="105" t="str">
        <f t="shared" si="2"/>
        <v/>
      </c>
      <c r="S43" s="587"/>
      <c r="T43" s="587"/>
      <c r="U43" s="105" t="str">
        <f t="shared" si="3"/>
        <v/>
      </c>
      <c r="V43" s="587"/>
      <c r="W43" s="587"/>
      <c r="X43" s="105" t="str">
        <f t="shared" si="4"/>
        <v/>
      </c>
      <c r="Y43" s="587"/>
      <c r="Z43" s="587"/>
      <c r="AA43" s="105" t="str">
        <f t="shared" si="5"/>
        <v/>
      </c>
      <c r="AB43" s="587"/>
      <c r="AC43" s="587"/>
      <c r="AD43" s="105" t="str">
        <f t="shared" si="6"/>
        <v/>
      </c>
      <c r="AE43" s="393" t="str">
        <f t="shared" si="13"/>
        <v/>
      </c>
      <c r="AF43" s="647"/>
      <c r="AG43" s="587"/>
      <c r="AH43" s="587"/>
      <c r="AI43" s="587"/>
      <c r="AJ43" s="587"/>
      <c r="AK43" s="105" t="str">
        <f t="shared" si="7"/>
        <v/>
      </c>
      <c r="AL43" s="587"/>
      <c r="AM43" s="587"/>
      <c r="AN43" s="105" t="str">
        <f t="shared" si="8"/>
        <v/>
      </c>
      <c r="AO43" s="587"/>
      <c r="AP43" s="587"/>
      <c r="AQ43" s="105" t="str">
        <f t="shared" si="9"/>
        <v/>
      </c>
      <c r="AR43" s="403" t="str">
        <f t="shared" si="14"/>
        <v/>
      </c>
      <c r="AS43" s="403"/>
      <c r="AT43" s="587"/>
      <c r="AU43" s="587"/>
      <c r="AV43" s="587"/>
      <c r="AW43" s="587"/>
      <c r="AX43" s="105" t="str">
        <f t="shared" si="10"/>
        <v/>
      </c>
      <c r="AY43" s="587"/>
      <c r="AZ43" s="587"/>
      <c r="BA43" s="105" t="str">
        <f t="shared" si="11"/>
        <v/>
      </c>
      <c r="BB43" s="587"/>
      <c r="BC43" s="587"/>
      <c r="BD43" s="105" t="str">
        <f t="shared" si="12"/>
        <v/>
      </c>
      <c r="BE43" s="403" t="str">
        <f t="shared" si="15"/>
        <v/>
      </c>
      <c r="BF43" s="662"/>
      <c r="BG43" s="393" t="str">
        <f t="shared" si="16"/>
        <v/>
      </c>
      <c r="BH43" s="668" t="str">
        <f t="shared" si="17"/>
        <v/>
      </c>
      <c r="BI43" s="2"/>
      <c r="BJ43" s="531"/>
      <c r="BK43" s="582"/>
      <c r="BL43" s="582"/>
      <c r="BM43" s="582"/>
      <c r="BN43" s="531"/>
    </row>
    <row r="44" spans="1:66" ht="19.5" customHeight="1" x14ac:dyDescent="0.2">
      <c r="A44" s="648"/>
      <c r="B44" s="648"/>
      <c r="C44" s="648"/>
      <c r="D44" s="648"/>
      <c r="E44" s="648"/>
      <c r="F44" s="648"/>
      <c r="G44" s="648"/>
      <c r="H44" s="648"/>
      <c r="I44" s="648"/>
      <c r="J44" s="648"/>
      <c r="K44" s="648"/>
      <c r="L44" s="648"/>
      <c r="M44" s="648"/>
      <c r="N44" s="648"/>
      <c r="O44" s="648"/>
      <c r="P44" s="648"/>
      <c r="Q44" s="1074" t="s">
        <v>61</v>
      </c>
      <c r="R44" s="1074"/>
      <c r="S44" s="1074"/>
      <c r="T44" s="1074"/>
      <c r="U44" s="1074"/>
      <c r="V44" s="1074"/>
      <c r="W44" s="1074"/>
      <c r="X44" s="1075"/>
      <c r="Y44" s="829"/>
      <c r="Z44" s="829"/>
      <c r="AA44" s="829"/>
      <c r="AB44" s="829"/>
      <c r="AC44" s="829"/>
      <c r="AD44" s="829"/>
      <c r="AE44" s="507" t="str">
        <f>IF(COUNTBLANK(AE11:AE43)=AF44,"",COUNTIF(AE11:AE43,"&gt;=0"))</f>
        <v/>
      </c>
      <c r="AF44" s="2">
        <f>COUNTIF(AE11:AE43,"&lt;&gt;=0")</f>
        <v>33</v>
      </c>
      <c r="AG44" s="224"/>
      <c r="AH44" s="224"/>
      <c r="AI44" s="224"/>
      <c r="AJ44" s="224"/>
      <c r="AK44" s="224"/>
      <c r="AL44" s="224"/>
      <c r="AM44" s="224"/>
      <c r="AN44" s="224"/>
      <c r="AO44" s="224"/>
      <c r="AP44" s="224"/>
      <c r="AQ44" s="224"/>
      <c r="AR44" s="7"/>
      <c r="AS44" s="7"/>
      <c r="AT44" s="224"/>
      <c r="AU44" s="224"/>
      <c r="AV44" s="224"/>
      <c r="AW44" s="224"/>
      <c r="AX44" s="1074" t="s">
        <v>61</v>
      </c>
      <c r="AY44" s="1074"/>
      <c r="AZ44" s="1074"/>
      <c r="BA44" s="1074"/>
      <c r="BB44" s="1074"/>
      <c r="BC44" s="1074"/>
      <c r="BD44" s="1074"/>
      <c r="BE44" s="1075"/>
      <c r="BF44" s="829"/>
      <c r="BG44" s="507" t="str">
        <f>IF(COUNTBLANK(BG11:BG43)=BI44,"",COUNTIF(BG11:BG43,"&gt;=0"))</f>
        <v/>
      </c>
      <c r="BH44" s="507" t="str">
        <f>IF(COUNTBLANK(BH11:BH43)=BI44,"",COUNTIF(BH11:BH43,"&gt;=0"))</f>
        <v/>
      </c>
      <c r="BI44" s="2">
        <f>COUNTIF(BG11:BG43,"&lt;&gt;=0")</f>
        <v>33</v>
      </c>
      <c r="BJ44" s="531"/>
      <c r="BK44" s="57"/>
      <c r="BL44" s="57"/>
      <c r="BM44" s="57"/>
      <c r="BN44" s="531"/>
    </row>
    <row r="45" spans="1:66" ht="19.5" customHeight="1" x14ac:dyDescent="0.2">
      <c r="A45" s="648"/>
      <c r="B45" s="648"/>
      <c r="C45" s="648"/>
      <c r="D45" s="648"/>
      <c r="E45" s="648"/>
      <c r="F45" s="648"/>
      <c r="G45" s="648"/>
      <c r="H45" s="648"/>
      <c r="I45" s="648"/>
      <c r="J45" s="648"/>
      <c r="K45" s="648"/>
      <c r="L45" s="648"/>
      <c r="M45" s="648"/>
      <c r="N45" s="648"/>
      <c r="O45" s="648"/>
      <c r="P45" s="648"/>
      <c r="Q45" s="1056" t="s">
        <v>60</v>
      </c>
      <c r="R45" s="1056"/>
      <c r="S45" s="1056"/>
      <c r="T45" s="1056"/>
      <c r="U45" s="1056"/>
      <c r="V45" s="1056"/>
      <c r="W45" s="1056"/>
      <c r="X45" s="1057"/>
      <c r="Y45" s="828"/>
      <c r="Z45" s="828"/>
      <c r="AA45" s="828"/>
      <c r="AB45" s="828"/>
      <c r="AC45" s="828"/>
      <c r="AD45" s="828"/>
      <c r="AE45" s="655" t="str">
        <f>IF(COUNTBLANK(AE11:AE43)=AF44,"",AVERAGE(AE11:AE43))</f>
        <v/>
      </c>
      <c r="AF45" s="557"/>
      <c r="AG45" s="224"/>
      <c r="AH45" s="224"/>
      <c r="AI45" s="224"/>
      <c r="AJ45" s="224"/>
      <c r="AK45" s="224"/>
      <c r="AL45" s="224"/>
      <c r="AM45" s="224"/>
      <c r="AN45" s="224"/>
      <c r="AO45" s="224"/>
      <c r="AP45" s="224"/>
      <c r="AQ45" s="224"/>
      <c r="AR45" s="7"/>
      <c r="AS45" s="7"/>
      <c r="AT45" s="224"/>
      <c r="AU45" s="224"/>
      <c r="AV45" s="224"/>
      <c r="AW45" s="224"/>
      <c r="AX45" s="1056" t="s">
        <v>60</v>
      </c>
      <c r="AY45" s="1056"/>
      <c r="AZ45" s="1056"/>
      <c r="BA45" s="1056"/>
      <c r="BB45" s="1056"/>
      <c r="BC45" s="1056"/>
      <c r="BD45" s="1056"/>
      <c r="BE45" s="1057"/>
      <c r="BF45" s="828"/>
      <c r="BG45" s="655" t="str">
        <f>IF(COUNTBLANK(BG11:BG43)=BI44,"",AVERAGE(BG11:BG43))</f>
        <v/>
      </c>
      <c r="BH45" s="655" t="str">
        <f>IF(COUNTBLANK(BH11:BH43)=BI44,"",AVERAGE(BH11:BH43))</f>
        <v/>
      </c>
      <c r="BI45" s="557"/>
      <c r="BJ45" s="531"/>
      <c r="BK45" s="57"/>
      <c r="BL45" s="57"/>
      <c r="BM45" s="57"/>
      <c r="BN45" s="531"/>
    </row>
    <row r="46" spans="1:66" ht="19.5" customHeight="1" x14ac:dyDescent="0.2">
      <c r="A46" s="648"/>
      <c r="B46" s="648"/>
      <c r="C46" s="648"/>
      <c r="D46" s="648"/>
      <c r="E46" s="648"/>
      <c r="F46" s="648"/>
      <c r="G46" s="648"/>
      <c r="H46" s="648"/>
      <c r="I46" s="648"/>
      <c r="J46" s="648"/>
      <c r="K46" s="648"/>
      <c r="L46" s="648"/>
      <c r="M46" s="648"/>
      <c r="N46" s="648"/>
      <c r="O46" s="648"/>
      <c r="P46" s="648"/>
      <c r="Q46" s="1056" t="s">
        <v>59</v>
      </c>
      <c r="R46" s="1056"/>
      <c r="S46" s="1056"/>
      <c r="T46" s="1056"/>
      <c r="U46" s="1056"/>
      <c r="V46" s="1056"/>
      <c r="W46" s="1056"/>
      <c r="X46" s="1057"/>
      <c r="Y46" s="828"/>
      <c r="Z46" s="828"/>
      <c r="AA46" s="828"/>
      <c r="AB46" s="828"/>
      <c r="AC46" s="828"/>
      <c r="AD46" s="828"/>
      <c r="AE46" s="508" t="str">
        <f>IF(COUNTBLANK(AE11:AE43)=AF44,"",COUNTIF(AE11:AE43,"&lt;100"))</f>
        <v/>
      </c>
      <c r="AF46" s="830"/>
      <c r="AG46" s="224"/>
      <c r="AH46" s="224"/>
      <c r="AI46" s="224"/>
      <c r="AJ46" s="224"/>
      <c r="AK46" s="224"/>
      <c r="AL46" s="224"/>
      <c r="AM46" s="224"/>
      <c r="AN46" s="224"/>
      <c r="AO46" s="224"/>
      <c r="AP46" s="224"/>
      <c r="AQ46" s="224"/>
      <c r="AR46" s="7"/>
      <c r="AS46" s="7"/>
      <c r="AT46" s="224"/>
      <c r="AU46" s="224"/>
      <c r="AV46" s="224"/>
      <c r="AW46" s="224"/>
      <c r="AX46" s="1056" t="s">
        <v>59</v>
      </c>
      <c r="AY46" s="1056"/>
      <c r="AZ46" s="1056"/>
      <c r="BA46" s="1056"/>
      <c r="BB46" s="1056"/>
      <c r="BC46" s="1056"/>
      <c r="BD46" s="1056"/>
      <c r="BE46" s="1057"/>
      <c r="BF46" s="828"/>
      <c r="BG46" s="508" t="str">
        <f>IF(COUNTBLANK(BG11:BG43)=BI44,"",COUNTIF(BG11:BG43,"&lt;100"))</f>
        <v/>
      </c>
      <c r="BH46" s="508" t="str">
        <f>IF(COUNTBLANK(BH11:BH43)=BI44,"",COUNTIF(BH11:BH43,"&lt;100"))</f>
        <v/>
      </c>
      <c r="BI46" s="830"/>
      <c r="BJ46" s="531"/>
      <c r="BK46" s="57"/>
      <c r="BL46" s="57"/>
      <c r="BM46" s="57"/>
      <c r="BN46" s="531"/>
    </row>
    <row r="47" spans="1:66" ht="19.5" customHeight="1" x14ac:dyDescent="0.2">
      <c r="A47" s="648"/>
      <c r="B47" s="648"/>
      <c r="C47" s="648"/>
      <c r="D47" s="648"/>
      <c r="E47" s="648"/>
      <c r="F47" s="648"/>
      <c r="G47" s="648"/>
      <c r="H47" s="648"/>
      <c r="I47" s="648"/>
      <c r="J47" s="648"/>
      <c r="K47" s="648"/>
      <c r="L47" s="648"/>
      <c r="M47" s="648"/>
      <c r="N47" s="648"/>
      <c r="O47" s="648"/>
      <c r="P47" s="648"/>
      <c r="Q47" s="1056" t="s">
        <v>58</v>
      </c>
      <c r="R47" s="1056"/>
      <c r="S47" s="1056"/>
      <c r="T47" s="1056"/>
      <c r="U47" s="1056"/>
      <c r="V47" s="1056"/>
      <c r="W47" s="1056"/>
      <c r="X47" s="1057"/>
      <c r="Y47" s="828"/>
      <c r="Z47" s="828"/>
      <c r="AA47" s="828"/>
      <c r="AB47" s="828"/>
      <c r="AC47" s="828"/>
      <c r="AD47" s="828"/>
      <c r="AE47" s="508" t="str">
        <f>IF(COUNTBLANK(AE11:AE43)=AF44,"",COUNTIF(AE11:AE43,"&gt;=100"))</f>
        <v/>
      </c>
      <c r="AF47" s="557"/>
      <c r="AG47" s="224"/>
      <c r="AH47" s="224"/>
      <c r="AI47" s="224"/>
      <c r="AJ47" s="224"/>
      <c r="AK47" s="224"/>
      <c r="AL47" s="224"/>
      <c r="AM47" s="224"/>
      <c r="AN47" s="224"/>
      <c r="AO47" s="224"/>
      <c r="AP47" s="224"/>
      <c r="AQ47" s="224"/>
      <c r="AR47" s="7"/>
      <c r="AS47" s="7"/>
      <c r="AT47" s="224"/>
      <c r="AU47" s="224"/>
      <c r="AV47" s="224"/>
      <c r="AW47" s="224"/>
      <c r="AX47" s="1056" t="s">
        <v>58</v>
      </c>
      <c r="AY47" s="1056"/>
      <c r="AZ47" s="1056"/>
      <c r="BA47" s="1056"/>
      <c r="BB47" s="1056"/>
      <c r="BC47" s="1056"/>
      <c r="BD47" s="1056"/>
      <c r="BE47" s="1057"/>
      <c r="BF47" s="828"/>
      <c r="BG47" s="508" t="str">
        <f>IF(COUNTBLANK(BG11:BG43)=BI44,"",COUNTIF(BG11:BG43,"&gt;=100"))</f>
        <v/>
      </c>
      <c r="BH47" s="508" t="str">
        <f>IF(COUNTBLANK(BH11:BH43)=BI44,"",COUNTIF(BH11:BH43,"&gt;=100"))</f>
        <v/>
      </c>
      <c r="BI47" s="557"/>
      <c r="BJ47" s="531"/>
      <c r="BN47" s="531"/>
    </row>
    <row r="48" spans="1:66" ht="19.5" customHeight="1" x14ac:dyDescent="0.2">
      <c r="A48" s="648"/>
      <c r="B48" s="648"/>
      <c r="C48" s="648"/>
      <c r="D48" s="648"/>
      <c r="E48" s="648"/>
      <c r="F48" s="648"/>
      <c r="G48" s="648"/>
      <c r="H48" s="648"/>
      <c r="I48" s="648"/>
      <c r="J48" s="648"/>
      <c r="K48" s="648"/>
      <c r="L48" s="648"/>
      <c r="M48" s="648"/>
      <c r="N48" s="648"/>
      <c r="O48" s="648"/>
      <c r="P48" s="648"/>
      <c r="Q48" s="1056" t="s">
        <v>57</v>
      </c>
      <c r="R48" s="1056"/>
      <c r="S48" s="1056"/>
      <c r="T48" s="1056"/>
      <c r="U48" s="1056"/>
      <c r="V48" s="1056"/>
      <c r="W48" s="1056"/>
      <c r="X48" s="1057"/>
      <c r="Y48" s="828"/>
      <c r="Z48" s="828"/>
      <c r="AA48" s="828"/>
      <c r="AB48" s="828"/>
      <c r="AC48" s="828"/>
      <c r="AD48" s="828"/>
      <c r="AE48" s="509" t="str">
        <f>IF(COUNTBLANK(AE44:AE47)=4,"",AE47/AE44)</f>
        <v/>
      </c>
      <c r="AG48" s="224"/>
      <c r="AH48" s="224"/>
      <c r="AI48" s="224"/>
      <c r="AJ48" s="224"/>
      <c r="AK48" s="224"/>
      <c r="AL48" s="224"/>
      <c r="AM48" s="224"/>
      <c r="AN48" s="224"/>
      <c r="AO48" s="224"/>
      <c r="AP48" s="224"/>
      <c r="AQ48" s="224"/>
      <c r="AR48" s="7"/>
      <c r="AS48" s="7"/>
      <c r="AT48" s="224"/>
      <c r="AU48" s="224"/>
      <c r="AV48" s="224"/>
      <c r="AW48" s="224"/>
      <c r="AX48" s="1056" t="s">
        <v>57</v>
      </c>
      <c r="AY48" s="1056"/>
      <c r="AZ48" s="1056"/>
      <c r="BA48" s="1056"/>
      <c r="BB48" s="1056"/>
      <c r="BC48" s="1056"/>
      <c r="BD48" s="1056"/>
      <c r="BE48" s="1057"/>
      <c r="BF48" s="828"/>
      <c r="BG48" s="509" t="str">
        <f>IF(COUNTBLANK(BG44:BG47)=4,"",BG47/BG44)</f>
        <v/>
      </c>
      <c r="BH48" s="509" t="str">
        <f>IF(COUNTBLANK(BH44:BH47)=4,"",BH47/BH44)</f>
        <v/>
      </c>
      <c r="BJ48" s="531"/>
      <c r="BN48" s="531"/>
    </row>
    <row r="49" spans="63:65" x14ac:dyDescent="0.2"/>
    <row r="50" spans="63:65" x14ac:dyDescent="0.2"/>
    <row r="51" spans="63:65" x14ac:dyDescent="0.2"/>
    <row r="52" spans="63:65" x14ac:dyDescent="0.2"/>
    <row r="53" spans="63:65" x14ac:dyDescent="0.2"/>
    <row r="54" spans="63:65" x14ac:dyDescent="0.2"/>
    <row r="55" spans="63:65" x14ac:dyDescent="0.2"/>
    <row r="56" spans="63:65" x14ac:dyDescent="0.2"/>
    <row r="57" spans="63:65" x14ac:dyDescent="0.2"/>
    <row r="58" spans="63:65" x14ac:dyDescent="0.2">
      <c r="BK58" s="57"/>
      <c r="BL58" s="57"/>
      <c r="BM58" s="57"/>
    </row>
    <row r="59" spans="63:65" x14ac:dyDescent="0.2"/>
    <row r="60" spans="63:65" hidden="1" x14ac:dyDescent="0.2"/>
    <row r="61" spans="63:65" hidden="1" x14ac:dyDescent="0.2"/>
    <row r="62" spans="63:65" hidden="1" x14ac:dyDescent="0.2"/>
    <row r="63" spans="63:65" hidden="1" x14ac:dyDescent="0.2"/>
    <row r="64" spans="63:65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t="0" hidden="1" customHeight="1" x14ac:dyDescent="0.2"/>
    <row r="236" ht="0" hidden="1" customHeight="1" x14ac:dyDescent="0.2"/>
    <row r="237" ht="0" hidden="1" customHeight="1" x14ac:dyDescent="0.2"/>
    <row r="238" ht="0" hidden="1" customHeight="1" x14ac:dyDescent="0.2"/>
    <row r="239" ht="0" hidden="1" customHeight="1" x14ac:dyDescent="0.2"/>
    <row r="240" ht="0" hidden="1" customHeight="1" x14ac:dyDescent="0.2"/>
  </sheetData>
  <sheetProtection algorithmName="SHA-512" hashValue="7mf5aS8MLQKWWZgKrHO3qdxaup+Owz49mLLLkJ6fhlPcK9jJjC9KXWHUmstO3D3NEOJtcly26M1iwLaYk0FtCQ==" saltValue="opHlQLYYzHh995t8Qfd9zw==" spinCount="100000" sheet="1" objects="1" scenarios="1" selectLockedCells="1"/>
  <dataConsolidate/>
  <mergeCells count="86">
    <mergeCell ref="AB7:AD7"/>
    <mergeCell ref="AB8:AD8"/>
    <mergeCell ref="M7:AA7"/>
    <mergeCell ref="I6:AD6"/>
    <mergeCell ref="C33:H33"/>
    <mergeCell ref="C18:H18"/>
    <mergeCell ref="C19:H19"/>
    <mergeCell ref="B6:H9"/>
    <mergeCell ref="C12:H12"/>
    <mergeCell ref="C13:H13"/>
    <mergeCell ref="C10:H10"/>
    <mergeCell ref="C11:H11"/>
    <mergeCell ref="C25:H25"/>
    <mergeCell ref="C32:H32"/>
    <mergeCell ref="C42:H42"/>
    <mergeCell ref="C35:H35"/>
    <mergeCell ref="C36:H36"/>
    <mergeCell ref="C37:H37"/>
    <mergeCell ref="C38:H38"/>
    <mergeCell ref="C39:H39"/>
    <mergeCell ref="C40:H40"/>
    <mergeCell ref="C41:H41"/>
    <mergeCell ref="C34:H34"/>
    <mergeCell ref="C14:H14"/>
    <mergeCell ref="C20:H20"/>
    <mergeCell ref="C21:H21"/>
    <mergeCell ref="C22:H22"/>
    <mergeCell ref="C23:H23"/>
    <mergeCell ref="C24:H24"/>
    <mergeCell ref="C27:H27"/>
    <mergeCell ref="C28:H28"/>
    <mergeCell ref="C29:H29"/>
    <mergeCell ref="C30:H30"/>
    <mergeCell ref="C31:H31"/>
    <mergeCell ref="C26:H26"/>
    <mergeCell ref="C15:H15"/>
    <mergeCell ref="C16:H16"/>
    <mergeCell ref="C17:H17"/>
    <mergeCell ref="BK6:BM10"/>
    <mergeCell ref="I7:L7"/>
    <mergeCell ref="AG7:AH7"/>
    <mergeCell ref="I8:I9"/>
    <mergeCell ref="J8:J9"/>
    <mergeCell ref="K8:K9"/>
    <mergeCell ref="L8:L9"/>
    <mergeCell ref="M8:O8"/>
    <mergeCell ref="P8:R8"/>
    <mergeCell ref="S8:U8"/>
    <mergeCell ref="V8:X8"/>
    <mergeCell ref="AI8:AK8"/>
    <mergeCell ref="AL8:AN8"/>
    <mergeCell ref="AO8:AQ8"/>
    <mergeCell ref="AE6:AE9"/>
    <mergeCell ref="Y8:AA8"/>
    <mergeCell ref="BK11:BM14"/>
    <mergeCell ref="BK15:BM15"/>
    <mergeCell ref="BK16:BM17"/>
    <mergeCell ref="BH6:BH9"/>
    <mergeCell ref="AR8:AR9"/>
    <mergeCell ref="AT8:AT9"/>
    <mergeCell ref="AG6:BE6"/>
    <mergeCell ref="BG6:BG9"/>
    <mergeCell ref="AT7:AU7"/>
    <mergeCell ref="AU8:AU9"/>
    <mergeCell ref="AV8:AX8"/>
    <mergeCell ref="AY8:BA8"/>
    <mergeCell ref="BB8:BD8"/>
    <mergeCell ref="BE8:BE9"/>
    <mergeCell ref="AG8:AG9"/>
    <mergeCell ref="AH8:AH9"/>
    <mergeCell ref="BK18:BM18"/>
    <mergeCell ref="BK19:BM19"/>
    <mergeCell ref="BK20:BM21"/>
    <mergeCell ref="BK23:BM24"/>
    <mergeCell ref="BK31:BM32"/>
    <mergeCell ref="AX44:BE44"/>
    <mergeCell ref="AX45:BE45"/>
    <mergeCell ref="AX46:BE46"/>
    <mergeCell ref="AX47:BE47"/>
    <mergeCell ref="AX48:BE48"/>
    <mergeCell ref="Q48:X48"/>
    <mergeCell ref="C43:H43"/>
    <mergeCell ref="Q44:X44"/>
    <mergeCell ref="Q45:X45"/>
    <mergeCell ref="Q46:X46"/>
    <mergeCell ref="Q47:X47"/>
  </mergeCells>
  <conditionalFormatting sqref="A11:A44">
    <cfRule type="cellIs" dxfId="89" priority="2" stopIfTrue="1" operator="greaterThan">
      <formula>50</formula>
    </cfRule>
    <cfRule type="cellIs" dxfId="88" priority="3" stopIfTrue="1" operator="lessThan">
      <formula>50</formula>
    </cfRule>
  </conditionalFormatting>
  <conditionalFormatting sqref="BK34:BM38">
    <cfRule type="cellIs" dxfId="87" priority="1" operator="equal">
      <formula>0</formula>
    </cfRule>
  </conditionalFormatting>
  <dataValidations count="3">
    <dataValidation type="decimal" operator="lessThanOrEqual" allowBlank="1" showErrorMessage="1" errorTitle="ERRO!" error="A pergunta não vale tanto!" sqref="AT11:AT48 AG11:AG48 I11:I43">
      <formula1>I$10</formula1>
    </dataValidation>
    <dataValidation type="decimal" operator="lessThanOrEqual" allowBlank="1" showInputMessage="1" showErrorMessage="1" errorTitle="ERRO!" error="A pergunta não vale tanto!..." sqref="AU44:AW48 BE12:BE43 AR12:AR48 AH11:AQ48 AU11:BD43 J11:AD43">
      <formula1>J$10</formula1>
    </dataValidation>
    <dataValidation type="decimal" operator="lessThanOrEqual" allowBlank="1" showInputMessage="1" showErrorMessage="1" errorTitle="ERRO!" error="A pergunta não vale tanto!..." sqref="AS12:AS48 BF12:BF43">
      <formula1>AS$9</formula1>
    </dataValidation>
  </dataValidations>
  <printOptions horizontalCentered="1"/>
  <pageMargins left="0.23622047244094491" right="0.23622047244094491" top="0.94488188976377963" bottom="0.35433070866141736" header="0.11811023622047245" footer="0.31496062992125984"/>
  <pageSetup paperSize="9" scale="60" orientation="landscape" blackAndWhite="1" r:id="rId1"/>
  <headerFooter>
    <oddHeader>&amp;L&amp;G&amp;C&amp;"Arial,Normal"&amp;24
Área Disciplinar de Português&amp;R&amp;"Arial,Normal"&amp;24
&amp;D</oddHeader>
  </headerFooter>
  <drawing r:id="rId2"/>
  <legacyDrawingHF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4">
    <tabColor rgb="FF7030A0"/>
    <pageSetUpPr fitToPage="1"/>
  </sheetPr>
  <dimension ref="A1:BF232"/>
  <sheetViews>
    <sheetView showGridLines="0" zoomScale="75" zoomScaleNormal="75" zoomScalePageLayoutView="70" workbookViewId="0">
      <selection activeCell="I7" sqref="I7"/>
    </sheetView>
  </sheetViews>
  <sheetFormatPr defaultColWidth="0" defaultRowHeight="15" zeroHeight="1" x14ac:dyDescent="0.25"/>
  <cols>
    <col min="1" max="1" width="2.7109375" style="71" customWidth="1"/>
    <col min="2" max="2" width="5.140625" style="71" customWidth="1"/>
    <col min="3" max="8" width="3.7109375" style="71" customWidth="1"/>
    <col min="9" max="21" width="4.7109375" style="71" customWidth="1"/>
    <col min="22" max="22" width="7.7109375" style="71" customWidth="1"/>
    <col min="23" max="23" width="9.140625" style="71" hidden="1" customWidth="1"/>
    <col min="24" max="33" width="4.7109375" style="71" customWidth="1"/>
    <col min="34" max="34" width="7.7109375" style="71" customWidth="1"/>
    <col min="35" max="44" width="4.7109375" style="71" customWidth="1"/>
    <col min="45" max="47" width="7.7109375" style="71" customWidth="1"/>
    <col min="48" max="48" width="5.85546875" style="71" hidden="1" customWidth="1"/>
    <col min="49" max="49" width="3.7109375" style="71" customWidth="1"/>
    <col min="50" max="50" width="5.7109375" style="71" customWidth="1"/>
    <col min="51" max="51" width="52.7109375" style="71" customWidth="1"/>
    <col min="52" max="58" width="9.140625" style="71" customWidth="1"/>
    <col min="59" max="16384" width="9.140625" style="71" hidden="1"/>
  </cols>
  <sheetData>
    <row r="1" spans="1:51" ht="24.95" customHeight="1" x14ac:dyDescent="0.25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141"/>
      <c r="AS1" s="141"/>
      <c r="AT1" s="141"/>
      <c r="AU1" s="141"/>
      <c r="AV1" s="141"/>
      <c r="AW1" s="141"/>
      <c r="AX1" s="141"/>
    </row>
    <row r="2" spans="1:51" ht="24.95" customHeight="1" x14ac:dyDescent="0.25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10"/>
      <c r="P2" s="54"/>
      <c r="Q2" s="54"/>
      <c r="R2" s="54"/>
      <c r="S2" s="54"/>
      <c r="T2" s="10"/>
      <c r="U2" s="54"/>
      <c r="V2" s="54"/>
      <c r="W2" s="54"/>
      <c r="X2" s="54"/>
      <c r="Y2" s="54"/>
      <c r="Z2" s="54"/>
      <c r="AA2" s="54"/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141"/>
      <c r="AS2" s="141"/>
      <c r="AT2" s="141"/>
      <c r="AU2" s="141"/>
      <c r="AV2" s="141"/>
      <c r="AW2" s="141"/>
      <c r="AX2" s="141"/>
    </row>
    <row r="3" spans="1:51" ht="24.95" customHeight="1" x14ac:dyDescent="0.25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141"/>
      <c r="AT3" s="141"/>
      <c r="AU3" s="141"/>
      <c r="AV3" s="141"/>
      <c r="AW3" s="141"/>
      <c r="AX3" s="141"/>
    </row>
    <row r="4" spans="1:51" ht="24.95" customHeight="1" x14ac:dyDescent="0.35">
      <c r="A4" s="54"/>
      <c r="B4" s="200" t="str">
        <f>ENTRADA!U4</f>
        <v>7.º A - 2019/20</v>
      </c>
      <c r="C4" s="54"/>
      <c r="D4" s="54"/>
      <c r="E4" s="54"/>
      <c r="F4" s="54"/>
      <c r="G4" s="54"/>
      <c r="H4" s="54"/>
      <c r="I4" s="54"/>
      <c r="J4" s="316" t="s">
        <v>266</v>
      </c>
      <c r="K4" s="54"/>
      <c r="L4" s="54"/>
      <c r="M4" s="54"/>
      <c r="N4" s="54"/>
      <c r="O4" s="54"/>
      <c r="P4" s="54"/>
      <c r="Q4" s="54"/>
      <c r="R4" s="54"/>
      <c r="S4" s="54"/>
      <c r="T4" s="54"/>
      <c r="V4" s="54"/>
      <c r="W4" s="54"/>
      <c r="X4" s="315"/>
      <c r="Y4" s="54"/>
      <c r="Z4" s="315"/>
      <c r="AA4" s="54"/>
      <c r="AB4" s="54"/>
      <c r="AC4" s="54"/>
      <c r="AD4" s="54"/>
      <c r="AE4" s="54"/>
      <c r="AF4" s="54"/>
      <c r="AG4" s="54"/>
      <c r="AH4" s="54"/>
      <c r="AI4" s="315"/>
      <c r="AJ4" s="141"/>
      <c r="AK4" s="141"/>
      <c r="AL4" s="141"/>
      <c r="AM4" s="54"/>
      <c r="AN4" s="54"/>
      <c r="AO4" s="54"/>
      <c r="AP4" s="54"/>
      <c r="AQ4" s="54"/>
      <c r="AR4" s="54"/>
      <c r="AS4" s="141"/>
      <c r="AT4" s="141"/>
      <c r="AU4" s="141"/>
      <c r="AV4" s="141"/>
      <c r="AW4" s="141"/>
      <c r="AX4" s="141"/>
    </row>
    <row r="5" spans="1:51" ht="20.100000000000001" customHeight="1" thickBot="1" x14ac:dyDescent="0.3">
      <c r="A5" s="141"/>
      <c r="B5" s="141"/>
      <c r="C5" s="141"/>
      <c r="D5" s="141"/>
      <c r="E5" s="141"/>
      <c r="F5" s="3"/>
      <c r="G5" s="3"/>
      <c r="H5" s="3"/>
      <c r="I5" s="3"/>
      <c r="J5" s="3"/>
      <c r="K5" s="3"/>
      <c r="L5" s="3"/>
      <c r="M5" s="56"/>
      <c r="N5" s="56"/>
      <c r="O5" s="141"/>
      <c r="P5" s="141"/>
      <c r="Q5" s="141"/>
      <c r="R5" s="141"/>
      <c r="S5" s="141"/>
      <c r="T5" s="141"/>
      <c r="U5" s="141"/>
      <c r="V5" s="141"/>
      <c r="W5" s="141"/>
      <c r="X5" s="141"/>
      <c r="Y5" s="141"/>
      <c r="Z5" s="141"/>
      <c r="AA5" s="141"/>
      <c r="AB5" s="141"/>
      <c r="AC5" s="141"/>
      <c r="AD5" s="141"/>
      <c r="AE5" s="141"/>
      <c r="AF5" s="141"/>
      <c r="AG5" s="141"/>
      <c r="AH5" s="141"/>
      <c r="AI5" s="141"/>
      <c r="AJ5" s="141"/>
      <c r="AK5" s="141"/>
      <c r="AL5" s="141"/>
      <c r="AM5" s="141"/>
      <c r="AN5" s="141"/>
      <c r="AO5" s="141"/>
      <c r="AP5" s="141"/>
      <c r="AQ5" s="141"/>
      <c r="AR5" s="141"/>
      <c r="AS5" s="141"/>
      <c r="AT5" s="141"/>
      <c r="AU5" s="141"/>
      <c r="AV5" s="2">
        <f>COUNTIF(I9:AT9,"&lt;&gt;=0")</f>
        <v>38</v>
      </c>
      <c r="AW5" s="141"/>
      <c r="AX5" s="141"/>
      <c r="AY5" s="141"/>
    </row>
    <row r="6" spans="1:51" ht="27.95" customHeight="1" x14ac:dyDescent="0.25">
      <c r="A6" s="203"/>
      <c r="B6" s="300"/>
      <c r="C6" s="301"/>
      <c r="D6" s="301"/>
      <c r="E6" s="301"/>
      <c r="F6" s="301"/>
      <c r="G6" s="301"/>
      <c r="H6" s="302"/>
      <c r="I6" s="1257" t="s">
        <v>336</v>
      </c>
      <c r="J6" s="1258"/>
      <c r="K6" s="1258"/>
      <c r="L6" s="1258"/>
      <c r="M6" s="1258"/>
      <c r="N6" s="1258"/>
      <c r="O6" s="1258"/>
      <c r="P6" s="1258"/>
      <c r="Q6" s="1258"/>
      <c r="R6" s="1258"/>
      <c r="S6" s="1258"/>
      <c r="T6" s="1258"/>
      <c r="U6" s="1259"/>
      <c r="V6" s="1235" t="s">
        <v>1</v>
      </c>
      <c r="W6" s="303"/>
      <c r="X6" s="1257" t="s">
        <v>337</v>
      </c>
      <c r="Y6" s="1258"/>
      <c r="Z6" s="1258"/>
      <c r="AA6" s="1258"/>
      <c r="AB6" s="1258"/>
      <c r="AC6" s="1258"/>
      <c r="AD6" s="1258"/>
      <c r="AE6" s="1258"/>
      <c r="AF6" s="1258"/>
      <c r="AG6" s="1258"/>
      <c r="AH6" s="1258"/>
      <c r="AI6" s="1258"/>
      <c r="AJ6" s="1258"/>
      <c r="AK6" s="1258"/>
      <c r="AL6" s="1258"/>
      <c r="AM6" s="1258"/>
      <c r="AN6" s="1258"/>
      <c r="AO6" s="1258"/>
      <c r="AP6" s="1258"/>
      <c r="AQ6" s="1258"/>
      <c r="AR6" s="1258"/>
      <c r="AS6" s="1259"/>
      <c r="AT6" s="1235" t="s">
        <v>1</v>
      </c>
      <c r="AU6" s="1235" t="s">
        <v>275</v>
      </c>
      <c r="AV6" s="2">
        <f>COUNTIF(X9:AS9,"&lt;&gt;=0")</f>
        <v>22</v>
      </c>
      <c r="AW6" s="161"/>
      <c r="AX6" s="1203" t="s">
        <v>98</v>
      </c>
      <c r="AY6" s="1204"/>
    </row>
    <row r="7" spans="1:51" ht="27.95" customHeight="1" x14ac:dyDescent="0.25">
      <c r="A7" s="203"/>
      <c r="B7" s="1118" t="s">
        <v>146</v>
      </c>
      <c r="C7" s="1119"/>
      <c r="D7" s="1119"/>
      <c r="E7" s="1119"/>
      <c r="F7" s="1119"/>
      <c r="G7" s="1119"/>
      <c r="H7" s="1120"/>
      <c r="I7" s="460"/>
      <c r="J7" s="460"/>
      <c r="K7" s="460"/>
      <c r="L7" s="460"/>
      <c r="M7" s="460"/>
      <c r="N7" s="460"/>
      <c r="O7" s="460"/>
      <c r="P7" s="460"/>
      <c r="Q7" s="460"/>
      <c r="R7" s="460"/>
      <c r="S7" s="460"/>
      <c r="T7" s="460"/>
      <c r="U7" s="460"/>
      <c r="V7" s="1236"/>
      <c r="W7" s="2">
        <f>COUNTIF(I9:U9,"&lt;&gt;=0")</f>
        <v>13</v>
      </c>
      <c r="X7" s="460"/>
      <c r="Y7" s="460"/>
      <c r="Z7" s="460"/>
      <c r="AA7" s="460"/>
      <c r="AB7" s="460"/>
      <c r="AC7" s="460"/>
      <c r="AD7" s="460"/>
      <c r="AE7" s="460"/>
      <c r="AF7" s="460"/>
      <c r="AG7" s="460"/>
      <c r="AH7" s="1262" t="s">
        <v>86</v>
      </c>
      <c r="AI7" s="460"/>
      <c r="AJ7" s="460"/>
      <c r="AK7" s="460"/>
      <c r="AL7" s="460"/>
      <c r="AM7" s="460"/>
      <c r="AN7" s="460"/>
      <c r="AO7" s="460"/>
      <c r="AP7" s="460"/>
      <c r="AQ7" s="460"/>
      <c r="AR7" s="460"/>
      <c r="AS7" s="1262" t="s">
        <v>85</v>
      </c>
      <c r="AT7" s="1236"/>
      <c r="AU7" s="1236"/>
      <c r="AV7" s="2">
        <f>COUNTIF(X9:AG9,"&lt;&gt;=0")</f>
        <v>10</v>
      </c>
      <c r="AW7" s="162"/>
      <c r="AX7" s="1205"/>
      <c r="AY7" s="1206"/>
    </row>
    <row r="8" spans="1:51" ht="27.95" customHeight="1" x14ac:dyDescent="0.25">
      <c r="A8" s="203"/>
      <c r="B8" s="1194" t="s">
        <v>197</v>
      </c>
      <c r="C8" s="1195"/>
      <c r="D8" s="1195"/>
      <c r="E8" s="1195"/>
      <c r="F8" s="1195"/>
      <c r="G8" s="1195"/>
      <c r="H8" s="1196"/>
      <c r="I8" s="461">
        <v>1</v>
      </c>
      <c r="J8" s="461">
        <v>2</v>
      </c>
      <c r="K8" s="461">
        <v>3</v>
      </c>
      <c r="L8" s="461">
        <v>4</v>
      </c>
      <c r="M8" s="461">
        <v>5</v>
      </c>
      <c r="N8" s="461">
        <v>6</v>
      </c>
      <c r="O8" s="461">
        <v>7</v>
      </c>
      <c r="P8" s="461">
        <v>8</v>
      </c>
      <c r="Q8" s="461">
        <v>9</v>
      </c>
      <c r="R8" s="461">
        <v>10</v>
      </c>
      <c r="S8" s="461">
        <v>11</v>
      </c>
      <c r="T8" s="461">
        <v>12</v>
      </c>
      <c r="U8" s="461">
        <v>13</v>
      </c>
      <c r="V8" s="1213"/>
      <c r="W8" s="299"/>
      <c r="X8" s="461">
        <v>1</v>
      </c>
      <c r="Y8" s="461">
        <v>2</v>
      </c>
      <c r="Z8" s="461">
        <v>3</v>
      </c>
      <c r="AA8" s="461">
        <v>4</v>
      </c>
      <c r="AB8" s="461">
        <v>5</v>
      </c>
      <c r="AC8" s="461">
        <v>6</v>
      </c>
      <c r="AD8" s="461">
        <v>7</v>
      </c>
      <c r="AE8" s="461">
        <v>8</v>
      </c>
      <c r="AF8" s="461">
        <v>9</v>
      </c>
      <c r="AG8" s="461">
        <v>10</v>
      </c>
      <c r="AH8" s="1263"/>
      <c r="AI8" s="461">
        <v>1</v>
      </c>
      <c r="AJ8" s="461">
        <v>2</v>
      </c>
      <c r="AK8" s="461">
        <v>3</v>
      </c>
      <c r="AL8" s="461">
        <v>4</v>
      </c>
      <c r="AM8" s="461">
        <v>5</v>
      </c>
      <c r="AN8" s="461">
        <v>6</v>
      </c>
      <c r="AO8" s="461">
        <v>7</v>
      </c>
      <c r="AP8" s="461">
        <v>8</v>
      </c>
      <c r="AQ8" s="461">
        <v>9</v>
      </c>
      <c r="AR8" s="461">
        <v>10</v>
      </c>
      <c r="AS8" s="1263"/>
      <c r="AT8" s="1213"/>
      <c r="AU8" s="1213"/>
      <c r="AV8" s="2">
        <f>COUNTIF(AI9:AR9,"&lt;&gt;=0")</f>
        <v>10</v>
      </c>
      <c r="AW8" s="162"/>
      <c r="AX8" s="1205"/>
      <c r="AY8" s="1206"/>
    </row>
    <row r="9" spans="1:51" ht="27.95" customHeight="1" thickBot="1" x14ac:dyDescent="0.3">
      <c r="A9" s="203"/>
      <c r="B9" s="1249" t="s">
        <v>106</v>
      </c>
      <c r="C9" s="1250"/>
      <c r="D9" s="1250"/>
      <c r="E9" s="1250"/>
      <c r="F9" s="1250"/>
      <c r="G9" s="1250"/>
      <c r="H9" s="1251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3" t="str">
        <f>IF(COUNTBLANK(I9:U9)=W$7,"",SUM(I9:U9))</f>
        <v/>
      </c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5" t="str">
        <f>IF(COUNTBLANK(X9:AG9)=$AV$7,"",SUM(X9:AG9))</f>
        <v/>
      </c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5" t="str">
        <f>IF(COUNTBLANK(AI9:AR9)=$AV$8,"",SUM(AI9:AR9))</f>
        <v/>
      </c>
      <c r="AT9" s="113" t="str">
        <f>IF(COUNTBLANK(X9:AS9)=AV$6,"",SUM(AH9,AS9))</f>
        <v/>
      </c>
      <c r="AU9" s="113" t="str">
        <f>IF(COUNTBLANK(I9:AT9)=AV$5,"",AVERAGE(V9,AT9))</f>
        <v/>
      </c>
      <c r="AV9" s="204"/>
      <c r="AW9" s="162"/>
      <c r="AX9" s="1255"/>
      <c r="AY9" s="1256"/>
    </row>
    <row r="10" spans="1:51" ht="15.75" customHeight="1" x14ac:dyDescent="0.25">
      <c r="A10" s="198"/>
      <c r="B10" s="107">
        <f>IF(ENTRADA!AE3="","",ENTRADA!AE3)</f>
        <v>1</v>
      </c>
      <c r="C10" s="1246" t="str">
        <f>IF(ENTRADA!AF3=0,"",ENTRADA!AF3)</f>
        <v>AA</v>
      </c>
      <c r="D10" s="1247"/>
      <c r="E10" s="1247"/>
      <c r="F10" s="1247"/>
      <c r="G10" s="1247"/>
      <c r="H10" s="1248"/>
      <c r="I10" s="108"/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395" t="str">
        <f t="shared" ref="V10:V42" si="0">IF(COUNTBLANK(I10:U10)=W$7,"",SUM(I10:U10))</f>
        <v/>
      </c>
      <c r="W10" s="466"/>
      <c r="X10" s="108"/>
      <c r="Y10" s="108"/>
      <c r="Z10" s="108"/>
      <c r="AA10" s="108"/>
      <c r="AB10" s="108"/>
      <c r="AC10" s="108"/>
      <c r="AD10" s="108"/>
      <c r="AE10" s="108"/>
      <c r="AF10" s="108"/>
      <c r="AG10" s="108"/>
      <c r="AH10" s="109" t="str">
        <f>IF(COUNTBLANK(X10:AG10)=$AV$7,"",SUM(X10:AG10))</f>
        <v/>
      </c>
      <c r="AI10" s="108"/>
      <c r="AJ10" s="108"/>
      <c r="AK10" s="108"/>
      <c r="AL10" s="108"/>
      <c r="AM10" s="108"/>
      <c r="AN10" s="108"/>
      <c r="AO10" s="108"/>
      <c r="AP10" s="108"/>
      <c r="AQ10" s="418"/>
      <c r="AR10" s="108"/>
      <c r="AS10" s="109" t="str">
        <f>IF(COUNTBLANK(AI10:AR10)=$AV$8,"",SUM(AI10:AR10))</f>
        <v/>
      </c>
      <c r="AT10" s="395" t="str">
        <f>IF(COUNTBLANK(X10:AS10)=AV$6,"",SUM(AH10,AS10))</f>
        <v/>
      </c>
      <c r="AU10" s="671" t="str">
        <f>IF(COUNTBLANK(I10:AT10)=AV$5,"",AVERAGE(V10,AT10))</f>
        <v/>
      </c>
      <c r="AW10" s="162"/>
      <c r="AX10" s="347"/>
      <c r="AY10" s="348"/>
    </row>
    <row r="11" spans="1:51" ht="15.75" customHeight="1" x14ac:dyDescent="0.25">
      <c r="A11" s="198"/>
      <c r="B11" s="102" t="str">
        <f>IF(ENTRADA!AE4="","",ENTRADA!AE4)</f>
        <v/>
      </c>
      <c r="C11" s="1240" t="str">
        <f>IF(ENTRADA!AF4=0,"",ENTRADA!AF4)</f>
        <v/>
      </c>
      <c r="D11" s="1241"/>
      <c r="E11" s="1241"/>
      <c r="F11" s="1241"/>
      <c r="G11" s="1241"/>
      <c r="H11" s="1242"/>
      <c r="I11" s="83"/>
      <c r="J11" s="83"/>
      <c r="K11" s="83"/>
      <c r="L11" s="83"/>
      <c r="M11" s="83"/>
      <c r="N11" s="83"/>
      <c r="O11" s="83"/>
      <c r="P11" s="83"/>
      <c r="Q11" s="83"/>
      <c r="R11" s="83"/>
      <c r="S11" s="83"/>
      <c r="T11" s="83"/>
      <c r="U11" s="83"/>
      <c r="V11" s="390" t="str">
        <f t="shared" si="0"/>
        <v/>
      </c>
      <c r="W11" s="467"/>
      <c r="X11" s="83"/>
      <c r="Y11" s="83"/>
      <c r="Z11" s="83"/>
      <c r="AA11" s="83"/>
      <c r="AB11" s="83"/>
      <c r="AC11" s="83"/>
      <c r="AD11" s="83"/>
      <c r="AE11" s="83"/>
      <c r="AF11" s="83"/>
      <c r="AG11" s="83"/>
      <c r="AH11" s="84" t="str">
        <f t="shared" ref="AH11:AH42" si="1">IF(COUNTBLANK(X11:AG11)=$AV$7,"",SUM(X11:AG11))</f>
        <v/>
      </c>
      <c r="AI11" s="83"/>
      <c r="AJ11" s="83"/>
      <c r="AK11" s="83"/>
      <c r="AL11" s="83"/>
      <c r="AM11" s="83"/>
      <c r="AN11" s="83"/>
      <c r="AO11" s="83"/>
      <c r="AP11" s="83"/>
      <c r="AQ11" s="462"/>
      <c r="AR11" s="83"/>
      <c r="AS11" s="84" t="str">
        <f t="shared" ref="AS11:AS42" si="2">IF(COUNTBLANK(AI11:AR11)=$AV$8,"",SUM(AI11:AR11))</f>
        <v/>
      </c>
      <c r="AT11" s="390" t="str">
        <f t="shared" ref="AT11:AT42" si="3">IF(COUNTBLANK(X11:AS11)=AV$6,"",SUM(AH11,AS11))</f>
        <v/>
      </c>
      <c r="AU11" s="665" t="str">
        <f t="shared" ref="AU11:AU42" si="4">IF(COUNTBLANK(I11:AT11)=AV$5,"",AVERAGE(V11,AT11))</f>
        <v/>
      </c>
      <c r="AW11" s="162"/>
      <c r="AX11" s="342" t="str">
        <f>PARAMETROS!B89</f>
        <v>1.</v>
      </c>
      <c r="AY11" s="343" t="str">
        <f>PARAMETROS!C89</f>
        <v>Fichas de avaliação</v>
      </c>
    </row>
    <row r="12" spans="1:51" ht="15.75" customHeight="1" x14ac:dyDescent="0.25">
      <c r="A12" s="198"/>
      <c r="B12" s="101" t="str">
        <f>IF(ENTRADA!AE5="","",ENTRADA!AE5)</f>
        <v/>
      </c>
      <c r="C12" s="1243" t="str">
        <f>IF(ENTRADA!AF5=0,"",ENTRADA!AF5)</f>
        <v/>
      </c>
      <c r="D12" s="1244"/>
      <c r="E12" s="1244"/>
      <c r="F12" s="1244"/>
      <c r="G12" s="1244"/>
      <c r="H12" s="1245"/>
      <c r="I12" s="81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391" t="str">
        <f t="shared" si="0"/>
        <v/>
      </c>
      <c r="W12" s="468"/>
      <c r="X12" s="81"/>
      <c r="Y12" s="85"/>
      <c r="Z12" s="85"/>
      <c r="AA12" s="85"/>
      <c r="AB12" s="85"/>
      <c r="AC12" s="85"/>
      <c r="AD12" s="85"/>
      <c r="AE12" s="85"/>
      <c r="AF12" s="85"/>
      <c r="AG12" s="85"/>
      <c r="AH12" s="87" t="str">
        <f t="shared" si="1"/>
        <v/>
      </c>
      <c r="AI12" s="81"/>
      <c r="AJ12" s="85"/>
      <c r="AK12" s="85"/>
      <c r="AL12" s="85"/>
      <c r="AM12" s="85"/>
      <c r="AN12" s="85"/>
      <c r="AO12" s="85"/>
      <c r="AP12" s="85"/>
      <c r="AQ12" s="463"/>
      <c r="AR12" s="85"/>
      <c r="AS12" s="87" t="str">
        <f t="shared" si="2"/>
        <v/>
      </c>
      <c r="AT12" s="391" t="str">
        <f t="shared" si="3"/>
        <v/>
      </c>
      <c r="AU12" s="666" t="str">
        <f t="shared" si="4"/>
        <v/>
      </c>
      <c r="AW12" s="162"/>
      <c r="AX12" s="342" t="str">
        <f>PARAMETROS!B90</f>
        <v>2.</v>
      </c>
      <c r="AY12" s="343" t="str">
        <f>PARAMETROS!C90</f>
        <v>Teste de avaliação</v>
      </c>
    </row>
    <row r="13" spans="1:51" ht="15.75" customHeight="1" x14ac:dyDescent="0.25">
      <c r="A13" s="198"/>
      <c r="B13" s="102" t="str">
        <f>IF(ENTRADA!AE6="","",ENTRADA!AE6)</f>
        <v/>
      </c>
      <c r="C13" s="1240" t="str">
        <f>IF(ENTRADA!AF6=0,"",ENTRADA!AF6)</f>
        <v/>
      </c>
      <c r="D13" s="1241"/>
      <c r="E13" s="1241"/>
      <c r="F13" s="1241"/>
      <c r="G13" s="1241"/>
      <c r="H13" s="1242"/>
      <c r="I13" s="83"/>
      <c r="J13" s="83"/>
      <c r="K13" s="83"/>
      <c r="L13" s="83"/>
      <c r="M13" s="83"/>
      <c r="N13" s="83"/>
      <c r="O13" s="83"/>
      <c r="P13" s="83"/>
      <c r="Q13" s="83"/>
      <c r="R13" s="83"/>
      <c r="S13" s="83"/>
      <c r="T13" s="83"/>
      <c r="U13" s="83"/>
      <c r="V13" s="390" t="str">
        <f t="shared" si="0"/>
        <v/>
      </c>
      <c r="W13" s="467"/>
      <c r="X13" s="83"/>
      <c r="Y13" s="83"/>
      <c r="Z13" s="83"/>
      <c r="AA13" s="83"/>
      <c r="AB13" s="83"/>
      <c r="AC13" s="83"/>
      <c r="AD13" s="83"/>
      <c r="AE13" s="83"/>
      <c r="AF13" s="83"/>
      <c r="AG13" s="83"/>
      <c r="AH13" s="84" t="str">
        <f t="shared" si="1"/>
        <v/>
      </c>
      <c r="AI13" s="83"/>
      <c r="AJ13" s="83"/>
      <c r="AK13" s="83"/>
      <c r="AL13" s="83"/>
      <c r="AM13" s="83"/>
      <c r="AN13" s="83"/>
      <c r="AO13" s="83"/>
      <c r="AP13" s="83"/>
      <c r="AQ13" s="462"/>
      <c r="AR13" s="83"/>
      <c r="AS13" s="84" t="str">
        <f t="shared" si="2"/>
        <v/>
      </c>
      <c r="AT13" s="390" t="str">
        <f t="shared" si="3"/>
        <v/>
      </c>
      <c r="AU13" s="665" t="str">
        <f t="shared" si="4"/>
        <v/>
      </c>
      <c r="AV13" s="2"/>
      <c r="AW13" s="162"/>
      <c r="AX13" s="342"/>
      <c r="AY13" s="343"/>
    </row>
    <row r="14" spans="1:51" ht="15.75" customHeight="1" x14ac:dyDescent="0.25">
      <c r="A14" s="198"/>
      <c r="B14" s="101" t="str">
        <f>IF(ENTRADA!AE7="","",ENTRADA!AE7)</f>
        <v/>
      </c>
      <c r="C14" s="1243" t="str">
        <f>IF(ENTRADA!AF7=0,"",ENTRADA!AF7)</f>
        <v/>
      </c>
      <c r="D14" s="1244"/>
      <c r="E14" s="1244"/>
      <c r="F14" s="1244"/>
      <c r="G14" s="1244"/>
      <c r="H14" s="1245"/>
      <c r="I14" s="81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391" t="str">
        <f t="shared" si="0"/>
        <v/>
      </c>
      <c r="W14" s="468"/>
      <c r="X14" s="81"/>
      <c r="Y14" s="85"/>
      <c r="Z14" s="85"/>
      <c r="AA14" s="85"/>
      <c r="AB14" s="85"/>
      <c r="AC14" s="85"/>
      <c r="AD14" s="85"/>
      <c r="AE14" s="85"/>
      <c r="AF14" s="85"/>
      <c r="AG14" s="85"/>
      <c r="AH14" s="87" t="str">
        <f t="shared" si="1"/>
        <v/>
      </c>
      <c r="AI14" s="81"/>
      <c r="AJ14" s="85"/>
      <c r="AK14" s="85"/>
      <c r="AL14" s="85"/>
      <c r="AM14" s="85"/>
      <c r="AN14" s="85"/>
      <c r="AO14" s="85"/>
      <c r="AP14" s="85"/>
      <c r="AQ14" s="463"/>
      <c r="AR14" s="85"/>
      <c r="AS14" s="87" t="str">
        <f t="shared" si="2"/>
        <v/>
      </c>
      <c r="AT14" s="391" t="str">
        <f t="shared" si="3"/>
        <v/>
      </c>
      <c r="AU14" s="666" t="str">
        <f t="shared" si="4"/>
        <v/>
      </c>
      <c r="AV14" s="2"/>
      <c r="AW14" s="162"/>
      <c r="AX14" s="349"/>
      <c r="AY14" s="344"/>
    </row>
    <row r="15" spans="1:51" ht="15.75" customHeight="1" x14ac:dyDescent="0.25">
      <c r="A15" s="198"/>
      <c r="B15" s="102" t="str">
        <f>IF(ENTRADA!AE8="","",ENTRADA!AE8)</f>
        <v/>
      </c>
      <c r="C15" s="1240" t="str">
        <f>IF(ENTRADA!AF8=0,"",ENTRADA!AF8)</f>
        <v/>
      </c>
      <c r="D15" s="1241"/>
      <c r="E15" s="1241"/>
      <c r="F15" s="1241"/>
      <c r="G15" s="1241"/>
      <c r="H15" s="1242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83"/>
      <c r="V15" s="390" t="str">
        <f t="shared" si="0"/>
        <v/>
      </c>
      <c r="W15" s="467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4" t="str">
        <f t="shared" si="1"/>
        <v/>
      </c>
      <c r="AI15" s="83"/>
      <c r="AJ15" s="83"/>
      <c r="AK15" s="83"/>
      <c r="AL15" s="83"/>
      <c r="AM15" s="83"/>
      <c r="AN15" s="83"/>
      <c r="AO15" s="83"/>
      <c r="AP15" s="83"/>
      <c r="AQ15" s="462"/>
      <c r="AR15" s="83"/>
      <c r="AS15" s="84" t="str">
        <f t="shared" si="2"/>
        <v/>
      </c>
      <c r="AT15" s="390" t="str">
        <f t="shared" si="3"/>
        <v/>
      </c>
      <c r="AU15" s="665" t="str">
        <f t="shared" si="4"/>
        <v/>
      </c>
      <c r="AV15" s="2"/>
      <c r="AW15" s="162"/>
      <c r="AX15" s="340"/>
      <c r="AY15" s="340"/>
    </row>
    <row r="16" spans="1:51" ht="15.75" customHeight="1" x14ac:dyDescent="0.25">
      <c r="A16" s="198"/>
      <c r="B16" s="101" t="str">
        <f>IF(ENTRADA!AE9="","",ENTRADA!AE9)</f>
        <v/>
      </c>
      <c r="C16" s="1243" t="str">
        <f>IF(ENTRADA!AF9=0,"",ENTRADA!AF9)</f>
        <v/>
      </c>
      <c r="D16" s="1244"/>
      <c r="E16" s="1244"/>
      <c r="F16" s="1244"/>
      <c r="G16" s="1244"/>
      <c r="H16" s="1245"/>
      <c r="I16" s="81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391" t="str">
        <f t="shared" si="0"/>
        <v/>
      </c>
      <c r="W16" s="468"/>
      <c r="X16" s="81"/>
      <c r="Y16" s="85"/>
      <c r="Z16" s="85"/>
      <c r="AA16" s="85"/>
      <c r="AB16" s="85"/>
      <c r="AC16" s="85"/>
      <c r="AD16" s="85"/>
      <c r="AE16" s="85"/>
      <c r="AF16" s="85"/>
      <c r="AG16" s="85"/>
      <c r="AH16" s="87" t="str">
        <f t="shared" si="1"/>
        <v/>
      </c>
      <c r="AI16" s="81"/>
      <c r="AJ16" s="85"/>
      <c r="AK16" s="85"/>
      <c r="AL16" s="85"/>
      <c r="AM16" s="85"/>
      <c r="AN16" s="85"/>
      <c r="AO16" s="85"/>
      <c r="AP16" s="85"/>
      <c r="AQ16" s="463"/>
      <c r="AR16" s="85"/>
      <c r="AS16" s="87" t="str">
        <f t="shared" si="2"/>
        <v/>
      </c>
      <c r="AT16" s="391" t="str">
        <f t="shared" si="3"/>
        <v/>
      </c>
      <c r="AU16" s="666" t="str">
        <f t="shared" si="4"/>
        <v/>
      </c>
      <c r="AV16" s="2"/>
      <c r="AW16" s="162"/>
      <c r="AX16" s="340"/>
      <c r="AY16" s="340"/>
    </row>
    <row r="17" spans="1:51" ht="15.75" customHeight="1" x14ac:dyDescent="0.25">
      <c r="A17" s="198"/>
      <c r="B17" s="102" t="str">
        <f>IF(ENTRADA!AE10="","",ENTRADA!AE10)</f>
        <v/>
      </c>
      <c r="C17" s="1240" t="str">
        <f>IF(ENTRADA!AF10=0,"",ENTRADA!AF10)</f>
        <v/>
      </c>
      <c r="D17" s="1241"/>
      <c r="E17" s="1241"/>
      <c r="F17" s="1241"/>
      <c r="G17" s="1241"/>
      <c r="H17" s="1242"/>
      <c r="I17" s="83"/>
      <c r="J17" s="83"/>
      <c r="K17" s="83"/>
      <c r="L17" s="83"/>
      <c r="M17" s="83"/>
      <c r="N17" s="83"/>
      <c r="O17" s="83"/>
      <c r="P17" s="83"/>
      <c r="Q17" s="83"/>
      <c r="R17" s="83"/>
      <c r="S17" s="83"/>
      <c r="T17" s="83"/>
      <c r="U17" s="83"/>
      <c r="V17" s="390" t="str">
        <f t="shared" si="0"/>
        <v/>
      </c>
      <c r="W17" s="467"/>
      <c r="X17" s="83"/>
      <c r="Y17" s="83"/>
      <c r="Z17" s="83"/>
      <c r="AA17" s="83"/>
      <c r="AB17" s="83"/>
      <c r="AC17" s="83"/>
      <c r="AD17" s="83"/>
      <c r="AE17" s="83"/>
      <c r="AF17" s="83"/>
      <c r="AG17" s="83"/>
      <c r="AH17" s="84" t="str">
        <f t="shared" si="1"/>
        <v/>
      </c>
      <c r="AI17" s="83"/>
      <c r="AJ17" s="83"/>
      <c r="AK17" s="83"/>
      <c r="AL17" s="83"/>
      <c r="AM17" s="83"/>
      <c r="AN17" s="83"/>
      <c r="AO17" s="83"/>
      <c r="AP17" s="83"/>
      <c r="AQ17" s="462"/>
      <c r="AR17" s="83"/>
      <c r="AS17" s="84" t="str">
        <f t="shared" si="2"/>
        <v/>
      </c>
      <c r="AT17" s="390" t="str">
        <f t="shared" si="3"/>
        <v/>
      </c>
      <c r="AU17" s="665" t="str">
        <f t="shared" si="4"/>
        <v/>
      </c>
      <c r="AV17" s="2"/>
      <c r="AW17" s="162"/>
      <c r="AX17" s="340"/>
      <c r="AY17" s="340"/>
    </row>
    <row r="18" spans="1:51" ht="15.75" customHeight="1" x14ac:dyDescent="0.25">
      <c r="A18" s="198"/>
      <c r="B18" s="101" t="str">
        <f>IF(ENTRADA!AE11="","",ENTRADA!AE11)</f>
        <v/>
      </c>
      <c r="C18" s="1243" t="str">
        <f>IF(ENTRADA!AF11=0,"",ENTRADA!AF11)</f>
        <v/>
      </c>
      <c r="D18" s="1244"/>
      <c r="E18" s="1244"/>
      <c r="F18" s="1244"/>
      <c r="G18" s="1244"/>
      <c r="H18" s="1245"/>
      <c r="I18" s="81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391" t="str">
        <f t="shared" si="0"/>
        <v/>
      </c>
      <c r="W18" s="468"/>
      <c r="X18" s="81"/>
      <c r="Y18" s="85"/>
      <c r="Z18" s="85"/>
      <c r="AA18" s="85"/>
      <c r="AB18" s="85"/>
      <c r="AC18" s="85"/>
      <c r="AD18" s="85"/>
      <c r="AE18" s="85"/>
      <c r="AF18" s="85"/>
      <c r="AG18" s="85"/>
      <c r="AH18" s="87" t="str">
        <f t="shared" si="1"/>
        <v/>
      </c>
      <c r="AI18" s="81"/>
      <c r="AJ18" s="85"/>
      <c r="AK18" s="85"/>
      <c r="AL18" s="85"/>
      <c r="AM18" s="85"/>
      <c r="AN18" s="85"/>
      <c r="AO18" s="85"/>
      <c r="AP18" s="85"/>
      <c r="AQ18" s="463"/>
      <c r="AR18" s="85"/>
      <c r="AS18" s="87" t="str">
        <f t="shared" si="2"/>
        <v/>
      </c>
      <c r="AT18" s="391" t="str">
        <f t="shared" si="3"/>
        <v/>
      </c>
      <c r="AU18" s="666" t="str">
        <f t="shared" si="4"/>
        <v/>
      </c>
      <c r="AV18" s="2"/>
      <c r="AW18" s="162"/>
      <c r="AX18" s="340"/>
      <c r="AY18" s="340"/>
    </row>
    <row r="19" spans="1:51" ht="15.75" customHeight="1" x14ac:dyDescent="0.25">
      <c r="A19" s="198"/>
      <c r="B19" s="102" t="str">
        <f>IF(ENTRADA!AE12="","",ENTRADA!AE12)</f>
        <v/>
      </c>
      <c r="C19" s="1240" t="str">
        <f>IF(ENTRADA!AF12=0,"",ENTRADA!AF12)</f>
        <v/>
      </c>
      <c r="D19" s="1241"/>
      <c r="E19" s="1241"/>
      <c r="F19" s="1241"/>
      <c r="G19" s="1241"/>
      <c r="H19" s="1242"/>
      <c r="I19" s="83"/>
      <c r="J19" s="83"/>
      <c r="K19" s="83"/>
      <c r="L19" s="83"/>
      <c r="M19" s="83"/>
      <c r="N19" s="83"/>
      <c r="O19" s="83"/>
      <c r="P19" s="83"/>
      <c r="Q19" s="83"/>
      <c r="R19" s="83"/>
      <c r="S19" s="83"/>
      <c r="T19" s="83"/>
      <c r="U19" s="83"/>
      <c r="V19" s="390" t="str">
        <f t="shared" si="0"/>
        <v/>
      </c>
      <c r="W19" s="467"/>
      <c r="X19" s="83"/>
      <c r="Y19" s="83"/>
      <c r="Z19" s="83"/>
      <c r="AA19" s="83"/>
      <c r="AB19" s="83"/>
      <c r="AC19" s="83"/>
      <c r="AD19" s="83"/>
      <c r="AE19" s="83"/>
      <c r="AF19" s="83"/>
      <c r="AG19" s="83"/>
      <c r="AH19" s="84" t="str">
        <f t="shared" si="1"/>
        <v/>
      </c>
      <c r="AI19" s="83"/>
      <c r="AJ19" s="83"/>
      <c r="AK19" s="83"/>
      <c r="AL19" s="83"/>
      <c r="AM19" s="83"/>
      <c r="AN19" s="83"/>
      <c r="AO19" s="83"/>
      <c r="AP19" s="83"/>
      <c r="AQ19" s="462"/>
      <c r="AR19" s="83"/>
      <c r="AS19" s="84" t="str">
        <f t="shared" si="2"/>
        <v/>
      </c>
      <c r="AT19" s="390" t="str">
        <f t="shared" si="3"/>
        <v/>
      </c>
      <c r="AU19" s="665" t="str">
        <f t="shared" si="4"/>
        <v/>
      </c>
      <c r="AV19" s="2"/>
      <c r="AW19" s="162"/>
      <c r="AX19" s="340"/>
      <c r="AY19" s="340"/>
    </row>
    <row r="20" spans="1:51" ht="15.75" customHeight="1" x14ac:dyDescent="0.25">
      <c r="A20" s="198"/>
      <c r="B20" s="101" t="str">
        <f>IF(ENTRADA!AE13="","",ENTRADA!AE13)</f>
        <v/>
      </c>
      <c r="C20" s="1243" t="str">
        <f>IF(ENTRADA!AF13=0,"",ENTRADA!AF13)</f>
        <v/>
      </c>
      <c r="D20" s="1244"/>
      <c r="E20" s="1244"/>
      <c r="F20" s="1244"/>
      <c r="G20" s="1244"/>
      <c r="H20" s="124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391" t="str">
        <f t="shared" si="0"/>
        <v/>
      </c>
      <c r="W20" s="468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7" t="str">
        <f t="shared" si="1"/>
        <v/>
      </c>
      <c r="AI20" s="85"/>
      <c r="AJ20" s="85"/>
      <c r="AK20" s="85"/>
      <c r="AL20" s="85"/>
      <c r="AM20" s="85"/>
      <c r="AN20" s="85"/>
      <c r="AO20" s="85"/>
      <c r="AP20" s="85"/>
      <c r="AQ20" s="463"/>
      <c r="AR20" s="85"/>
      <c r="AS20" s="87" t="str">
        <f t="shared" si="2"/>
        <v/>
      </c>
      <c r="AT20" s="391" t="str">
        <f t="shared" si="3"/>
        <v/>
      </c>
      <c r="AU20" s="666" t="str">
        <f t="shared" si="4"/>
        <v/>
      </c>
      <c r="AV20" s="2"/>
      <c r="AW20" s="162"/>
      <c r="AX20" s="340"/>
      <c r="AY20" s="340"/>
    </row>
    <row r="21" spans="1:51" ht="15.75" customHeight="1" x14ac:dyDescent="0.25">
      <c r="A21" s="198"/>
      <c r="B21" s="102" t="str">
        <f>IF(ENTRADA!AE14="","",ENTRADA!AE14)</f>
        <v/>
      </c>
      <c r="C21" s="1240" t="str">
        <f>IF(ENTRADA!AF14=0,"",ENTRADA!AF14)</f>
        <v/>
      </c>
      <c r="D21" s="1241"/>
      <c r="E21" s="1241"/>
      <c r="F21" s="1241"/>
      <c r="G21" s="1241"/>
      <c r="H21" s="1242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390" t="str">
        <f t="shared" si="0"/>
        <v/>
      </c>
      <c r="W21" s="467"/>
      <c r="X21" s="83"/>
      <c r="Y21" s="83"/>
      <c r="Z21" s="83"/>
      <c r="AA21" s="83"/>
      <c r="AB21" s="83"/>
      <c r="AC21" s="83"/>
      <c r="AD21" s="83"/>
      <c r="AE21" s="83"/>
      <c r="AF21" s="83"/>
      <c r="AG21" s="83"/>
      <c r="AH21" s="84" t="str">
        <f t="shared" si="1"/>
        <v/>
      </c>
      <c r="AI21" s="83"/>
      <c r="AJ21" s="83"/>
      <c r="AK21" s="83"/>
      <c r="AL21" s="83"/>
      <c r="AM21" s="83"/>
      <c r="AN21" s="83"/>
      <c r="AO21" s="83"/>
      <c r="AP21" s="83"/>
      <c r="AQ21" s="462"/>
      <c r="AR21" s="83"/>
      <c r="AS21" s="84" t="str">
        <f t="shared" si="2"/>
        <v/>
      </c>
      <c r="AT21" s="390" t="str">
        <f t="shared" si="3"/>
        <v/>
      </c>
      <c r="AU21" s="665" t="str">
        <f t="shared" si="4"/>
        <v/>
      </c>
      <c r="AV21" s="2"/>
      <c r="AW21" s="162"/>
      <c r="AX21" s="340"/>
      <c r="AY21" s="340"/>
    </row>
    <row r="22" spans="1:51" ht="15.75" customHeight="1" x14ac:dyDescent="0.25">
      <c r="A22" s="198"/>
      <c r="B22" s="101" t="str">
        <f>IF(ENTRADA!AE15="","",ENTRADA!AE15)</f>
        <v/>
      </c>
      <c r="C22" s="1239" t="str">
        <f>IF(ENTRADA!AF15=0,"",ENTRADA!AF15)</f>
        <v/>
      </c>
      <c r="D22" s="1239"/>
      <c r="E22" s="1239"/>
      <c r="F22" s="1239"/>
      <c r="G22" s="1239"/>
      <c r="H22" s="1239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391" t="str">
        <f t="shared" si="0"/>
        <v/>
      </c>
      <c r="W22" s="468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7" t="str">
        <f t="shared" si="1"/>
        <v/>
      </c>
      <c r="AI22" s="85"/>
      <c r="AJ22" s="85"/>
      <c r="AK22" s="85"/>
      <c r="AL22" s="85"/>
      <c r="AM22" s="85"/>
      <c r="AN22" s="85"/>
      <c r="AO22" s="85"/>
      <c r="AP22" s="85"/>
      <c r="AQ22" s="463"/>
      <c r="AR22" s="85"/>
      <c r="AS22" s="87" t="str">
        <f t="shared" si="2"/>
        <v/>
      </c>
      <c r="AT22" s="391" t="str">
        <f t="shared" si="3"/>
        <v/>
      </c>
      <c r="AU22" s="666" t="str">
        <f t="shared" si="4"/>
        <v/>
      </c>
      <c r="AV22" s="2"/>
      <c r="AW22" s="162"/>
      <c r="AX22" s="340"/>
      <c r="AY22" s="340"/>
    </row>
    <row r="23" spans="1:51" ht="15.75" customHeight="1" x14ac:dyDescent="0.25">
      <c r="A23" s="198"/>
      <c r="B23" s="102" t="str">
        <f>IF(ENTRADA!AE16="","",ENTRADA!AE16)</f>
        <v/>
      </c>
      <c r="C23" s="1238" t="str">
        <f>IF(ENTRADA!AF16=0,"",ENTRADA!AF16)</f>
        <v/>
      </c>
      <c r="D23" s="1238"/>
      <c r="E23" s="1238"/>
      <c r="F23" s="1238"/>
      <c r="G23" s="1238"/>
      <c r="H23" s="1238"/>
      <c r="I23" s="83"/>
      <c r="J23" s="83"/>
      <c r="K23" s="83"/>
      <c r="L23" s="83"/>
      <c r="M23" s="83"/>
      <c r="N23" s="83"/>
      <c r="O23" s="83"/>
      <c r="P23" s="83"/>
      <c r="Q23" s="83"/>
      <c r="R23" s="83"/>
      <c r="S23" s="83"/>
      <c r="T23" s="83"/>
      <c r="U23" s="83"/>
      <c r="V23" s="390" t="str">
        <f t="shared" si="0"/>
        <v/>
      </c>
      <c r="W23" s="467"/>
      <c r="X23" s="83"/>
      <c r="Y23" s="83"/>
      <c r="Z23" s="83"/>
      <c r="AA23" s="83"/>
      <c r="AB23" s="83"/>
      <c r="AC23" s="83"/>
      <c r="AD23" s="83"/>
      <c r="AE23" s="83"/>
      <c r="AF23" s="83"/>
      <c r="AG23" s="83"/>
      <c r="AH23" s="84" t="str">
        <f t="shared" si="1"/>
        <v/>
      </c>
      <c r="AI23" s="83"/>
      <c r="AJ23" s="83"/>
      <c r="AK23" s="83"/>
      <c r="AL23" s="83"/>
      <c r="AM23" s="83"/>
      <c r="AN23" s="83"/>
      <c r="AO23" s="83"/>
      <c r="AP23" s="83"/>
      <c r="AQ23" s="462"/>
      <c r="AR23" s="83"/>
      <c r="AS23" s="84" t="str">
        <f t="shared" si="2"/>
        <v/>
      </c>
      <c r="AT23" s="390" t="str">
        <f t="shared" si="3"/>
        <v/>
      </c>
      <c r="AU23" s="665" t="str">
        <f t="shared" si="4"/>
        <v/>
      </c>
      <c r="AV23" s="2"/>
      <c r="AW23" s="162"/>
      <c r="AX23" s="340"/>
      <c r="AY23" s="340"/>
    </row>
    <row r="24" spans="1:51" ht="15.75" customHeight="1" x14ac:dyDescent="0.25">
      <c r="A24" s="198"/>
      <c r="B24" s="101" t="str">
        <f>IF(ENTRADA!AE17="","",ENTRADA!AE17)</f>
        <v/>
      </c>
      <c r="C24" s="1239" t="str">
        <f>IF(ENTRADA!AF17=0,"",ENTRADA!AF17)</f>
        <v/>
      </c>
      <c r="D24" s="1239"/>
      <c r="E24" s="1239"/>
      <c r="F24" s="1239"/>
      <c r="G24" s="1239"/>
      <c r="H24" s="1239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391" t="str">
        <f t="shared" si="0"/>
        <v/>
      </c>
      <c r="W24" s="468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7" t="str">
        <f t="shared" si="1"/>
        <v/>
      </c>
      <c r="AI24" s="85"/>
      <c r="AJ24" s="85"/>
      <c r="AK24" s="85"/>
      <c r="AL24" s="85"/>
      <c r="AM24" s="85"/>
      <c r="AN24" s="85"/>
      <c r="AO24" s="85"/>
      <c r="AP24" s="85"/>
      <c r="AQ24" s="463"/>
      <c r="AR24" s="85"/>
      <c r="AS24" s="87" t="str">
        <f t="shared" si="2"/>
        <v/>
      </c>
      <c r="AT24" s="391" t="str">
        <f t="shared" si="3"/>
        <v/>
      </c>
      <c r="AU24" s="666" t="str">
        <f t="shared" si="4"/>
        <v/>
      </c>
      <c r="AV24" s="2"/>
      <c r="AW24" s="162"/>
      <c r="AX24" s="340"/>
      <c r="AY24" s="340"/>
    </row>
    <row r="25" spans="1:51" ht="15.75" customHeight="1" x14ac:dyDescent="0.25">
      <c r="A25" s="198"/>
      <c r="B25" s="102" t="str">
        <f>IF(ENTRADA!AE18="","",ENTRADA!AE18)</f>
        <v/>
      </c>
      <c r="C25" s="1238" t="str">
        <f>IF(ENTRADA!AF18=0,"",ENTRADA!AF18)</f>
        <v/>
      </c>
      <c r="D25" s="1238"/>
      <c r="E25" s="1238"/>
      <c r="F25" s="1238"/>
      <c r="G25" s="1238"/>
      <c r="H25" s="1238"/>
      <c r="I25" s="83"/>
      <c r="J25" s="83"/>
      <c r="K25" s="83"/>
      <c r="L25" s="83"/>
      <c r="M25" s="83"/>
      <c r="N25" s="83"/>
      <c r="O25" s="83"/>
      <c r="P25" s="83"/>
      <c r="Q25" s="83"/>
      <c r="R25" s="83"/>
      <c r="S25" s="83"/>
      <c r="T25" s="83"/>
      <c r="U25" s="83"/>
      <c r="V25" s="390" t="str">
        <f t="shared" si="0"/>
        <v/>
      </c>
      <c r="W25" s="467"/>
      <c r="X25" s="83"/>
      <c r="Y25" s="83"/>
      <c r="Z25" s="83"/>
      <c r="AA25" s="83"/>
      <c r="AB25" s="83"/>
      <c r="AC25" s="83"/>
      <c r="AD25" s="83"/>
      <c r="AE25" s="83"/>
      <c r="AF25" s="83"/>
      <c r="AG25" s="83"/>
      <c r="AH25" s="84" t="str">
        <f t="shared" si="1"/>
        <v/>
      </c>
      <c r="AI25" s="83"/>
      <c r="AJ25" s="83"/>
      <c r="AK25" s="83"/>
      <c r="AL25" s="83"/>
      <c r="AM25" s="83"/>
      <c r="AN25" s="83"/>
      <c r="AO25" s="83"/>
      <c r="AP25" s="83"/>
      <c r="AQ25" s="462"/>
      <c r="AR25" s="83"/>
      <c r="AS25" s="84" t="str">
        <f t="shared" si="2"/>
        <v/>
      </c>
      <c r="AT25" s="390" t="str">
        <f t="shared" si="3"/>
        <v/>
      </c>
      <c r="AU25" s="665" t="str">
        <f t="shared" si="4"/>
        <v/>
      </c>
      <c r="AV25" s="2"/>
      <c r="AW25" s="162"/>
      <c r="AX25" s="340"/>
      <c r="AY25" s="340"/>
    </row>
    <row r="26" spans="1:51" ht="15.75" customHeight="1" x14ac:dyDescent="0.25">
      <c r="A26" s="198"/>
      <c r="B26" s="101" t="str">
        <f>IF(ENTRADA!AE19="","",ENTRADA!AE19)</f>
        <v/>
      </c>
      <c r="C26" s="1239" t="str">
        <f>IF(ENTRADA!AF19=0,"",ENTRADA!AF19)</f>
        <v/>
      </c>
      <c r="D26" s="1239"/>
      <c r="E26" s="1239"/>
      <c r="F26" s="1239"/>
      <c r="G26" s="1239"/>
      <c r="H26" s="1239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391" t="str">
        <f t="shared" si="0"/>
        <v/>
      </c>
      <c r="W26" s="468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7" t="str">
        <f t="shared" si="1"/>
        <v/>
      </c>
      <c r="AI26" s="85"/>
      <c r="AJ26" s="85"/>
      <c r="AK26" s="85"/>
      <c r="AL26" s="85"/>
      <c r="AM26" s="85"/>
      <c r="AN26" s="85"/>
      <c r="AO26" s="85"/>
      <c r="AP26" s="85"/>
      <c r="AQ26" s="463"/>
      <c r="AR26" s="85"/>
      <c r="AS26" s="87" t="str">
        <f t="shared" si="2"/>
        <v/>
      </c>
      <c r="AT26" s="391" t="str">
        <f t="shared" si="3"/>
        <v/>
      </c>
      <c r="AU26" s="666" t="str">
        <f t="shared" si="4"/>
        <v/>
      </c>
      <c r="AV26" s="2"/>
      <c r="AW26" s="162"/>
      <c r="AX26" s="340"/>
      <c r="AY26" s="340"/>
    </row>
    <row r="27" spans="1:51" ht="15.75" customHeight="1" x14ac:dyDescent="0.25">
      <c r="A27" s="198"/>
      <c r="B27" s="102" t="str">
        <f>IF(ENTRADA!AE20="","",ENTRADA!AE20)</f>
        <v/>
      </c>
      <c r="C27" s="1238" t="str">
        <f>IF(ENTRADA!AF20=0,"",ENTRADA!AF20)</f>
        <v/>
      </c>
      <c r="D27" s="1238"/>
      <c r="E27" s="1238"/>
      <c r="F27" s="1238"/>
      <c r="G27" s="1238"/>
      <c r="H27" s="1238"/>
      <c r="I27" s="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  <c r="U27" s="83"/>
      <c r="V27" s="390" t="str">
        <f t="shared" si="0"/>
        <v/>
      </c>
      <c r="W27" s="467"/>
      <c r="X27" s="83"/>
      <c r="Y27" s="83"/>
      <c r="Z27" s="83"/>
      <c r="AA27" s="83"/>
      <c r="AB27" s="83"/>
      <c r="AC27" s="83"/>
      <c r="AD27" s="83"/>
      <c r="AE27" s="83"/>
      <c r="AF27" s="83"/>
      <c r="AG27" s="83"/>
      <c r="AH27" s="84" t="str">
        <f t="shared" si="1"/>
        <v/>
      </c>
      <c r="AI27" s="83"/>
      <c r="AJ27" s="83"/>
      <c r="AK27" s="83"/>
      <c r="AL27" s="83"/>
      <c r="AM27" s="83"/>
      <c r="AN27" s="83"/>
      <c r="AO27" s="83"/>
      <c r="AP27" s="83"/>
      <c r="AQ27" s="462"/>
      <c r="AR27" s="83"/>
      <c r="AS27" s="84" t="str">
        <f t="shared" si="2"/>
        <v/>
      </c>
      <c r="AT27" s="390" t="str">
        <f t="shared" si="3"/>
        <v/>
      </c>
      <c r="AU27" s="665" t="str">
        <f t="shared" si="4"/>
        <v/>
      </c>
      <c r="AV27" s="2"/>
      <c r="AW27" s="162"/>
      <c r="AX27" s="340"/>
      <c r="AY27" s="340"/>
    </row>
    <row r="28" spans="1:51" ht="15.75" customHeight="1" x14ac:dyDescent="0.25">
      <c r="A28" s="198"/>
      <c r="B28" s="101" t="str">
        <f>IF(ENTRADA!AE21="","",ENTRADA!AE21)</f>
        <v/>
      </c>
      <c r="C28" s="1239" t="str">
        <f>IF(ENTRADA!AF21=0,"",ENTRADA!AF21)</f>
        <v/>
      </c>
      <c r="D28" s="1239"/>
      <c r="E28" s="1239"/>
      <c r="F28" s="1239"/>
      <c r="G28" s="1239"/>
      <c r="H28" s="1239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391" t="str">
        <f t="shared" si="0"/>
        <v/>
      </c>
      <c r="W28" s="468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7" t="str">
        <f t="shared" si="1"/>
        <v/>
      </c>
      <c r="AI28" s="85"/>
      <c r="AJ28" s="85"/>
      <c r="AK28" s="85"/>
      <c r="AL28" s="85"/>
      <c r="AM28" s="85"/>
      <c r="AN28" s="85"/>
      <c r="AO28" s="85"/>
      <c r="AP28" s="85"/>
      <c r="AQ28" s="463"/>
      <c r="AR28" s="85"/>
      <c r="AS28" s="87" t="str">
        <f t="shared" si="2"/>
        <v/>
      </c>
      <c r="AT28" s="391" t="str">
        <f t="shared" si="3"/>
        <v/>
      </c>
      <c r="AU28" s="666" t="str">
        <f t="shared" si="4"/>
        <v/>
      </c>
      <c r="AV28" s="2"/>
      <c r="AW28" s="162"/>
      <c r="AX28" s="340"/>
      <c r="AY28" s="340"/>
    </row>
    <row r="29" spans="1:51" ht="15.75" customHeight="1" x14ac:dyDescent="0.25">
      <c r="A29" s="198"/>
      <c r="B29" s="102" t="str">
        <f>IF(ENTRADA!AE22="","",ENTRADA!AE22)</f>
        <v/>
      </c>
      <c r="C29" s="1238" t="str">
        <f>IF(ENTRADA!AF22=0,"",ENTRADA!AF22)</f>
        <v/>
      </c>
      <c r="D29" s="1238"/>
      <c r="E29" s="1238"/>
      <c r="F29" s="1238"/>
      <c r="G29" s="1238"/>
      <c r="H29" s="1238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390" t="str">
        <f t="shared" si="0"/>
        <v/>
      </c>
      <c r="W29" s="467"/>
      <c r="X29" s="83"/>
      <c r="Y29" s="83"/>
      <c r="Z29" s="83"/>
      <c r="AA29" s="83"/>
      <c r="AB29" s="83"/>
      <c r="AC29" s="83"/>
      <c r="AD29" s="83"/>
      <c r="AE29" s="83"/>
      <c r="AF29" s="83"/>
      <c r="AG29" s="83"/>
      <c r="AH29" s="84" t="str">
        <f t="shared" si="1"/>
        <v/>
      </c>
      <c r="AI29" s="83"/>
      <c r="AJ29" s="83"/>
      <c r="AK29" s="83"/>
      <c r="AL29" s="83"/>
      <c r="AM29" s="83"/>
      <c r="AN29" s="83"/>
      <c r="AO29" s="83"/>
      <c r="AP29" s="83"/>
      <c r="AQ29" s="462"/>
      <c r="AR29" s="83"/>
      <c r="AS29" s="84" t="str">
        <f t="shared" si="2"/>
        <v/>
      </c>
      <c r="AT29" s="390" t="str">
        <f t="shared" si="3"/>
        <v/>
      </c>
      <c r="AU29" s="665" t="str">
        <f t="shared" si="4"/>
        <v/>
      </c>
      <c r="AV29" s="2"/>
      <c r="AW29" s="162"/>
      <c r="AX29" s="340"/>
      <c r="AY29" s="340"/>
    </row>
    <row r="30" spans="1:51" ht="15.75" customHeight="1" x14ac:dyDescent="0.25">
      <c r="A30" s="198"/>
      <c r="B30" s="101" t="str">
        <f>IF(ENTRADA!AE23="","",ENTRADA!AE23)</f>
        <v/>
      </c>
      <c r="C30" s="1239" t="str">
        <f>IF(ENTRADA!AF23=0,"",ENTRADA!AF23)</f>
        <v/>
      </c>
      <c r="D30" s="1239"/>
      <c r="E30" s="1239"/>
      <c r="F30" s="1239"/>
      <c r="G30" s="1239"/>
      <c r="H30" s="1239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391" t="str">
        <f t="shared" si="0"/>
        <v/>
      </c>
      <c r="W30" s="468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7" t="str">
        <f t="shared" si="1"/>
        <v/>
      </c>
      <c r="AI30" s="85"/>
      <c r="AJ30" s="85"/>
      <c r="AK30" s="85"/>
      <c r="AL30" s="85"/>
      <c r="AM30" s="85"/>
      <c r="AN30" s="85"/>
      <c r="AO30" s="85"/>
      <c r="AP30" s="85"/>
      <c r="AQ30" s="463"/>
      <c r="AR30" s="85"/>
      <c r="AS30" s="87" t="str">
        <f t="shared" si="2"/>
        <v/>
      </c>
      <c r="AT30" s="391" t="str">
        <f t="shared" si="3"/>
        <v/>
      </c>
      <c r="AU30" s="666" t="str">
        <f t="shared" si="4"/>
        <v/>
      </c>
      <c r="AV30" s="2"/>
      <c r="AW30" s="162"/>
      <c r="AX30" s="340"/>
      <c r="AY30" s="340"/>
    </row>
    <row r="31" spans="1:51" ht="15.75" customHeight="1" x14ac:dyDescent="0.25">
      <c r="A31" s="198"/>
      <c r="B31" s="102" t="str">
        <f>IF(ENTRADA!AE24="","",ENTRADA!AE24)</f>
        <v/>
      </c>
      <c r="C31" s="1238" t="str">
        <f>IF(ENTRADA!AF24=0,"",ENTRADA!AF24)</f>
        <v/>
      </c>
      <c r="D31" s="1238"/>
      <c r="E31" s="1238"/>
      <c r="F31" s="1238"/>
      <c r="G31" s="1238"/>
      <c r="H31" s="1238"/>
      <c r="I31" s="83"/>
      <c r="J31" s="83"/>
      <c r="K31" s="83"/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390" t="str">
        <f t="shared" si="0"/>
        <v/>
      </c>
      <c r="W31" s="467"/>
      <c r="X31" s="83"/>
      <c r="Y31" s="83"/>
      <c r="Z31" s="83"/>
      <c r="AA31" s="83"/>
      <c r="AB31" s="83"/>
      <c r="AC31" s="83"/>
      <c r="AD31" s="83"/>
      <c r="AE31" s="83"/>
      <c r="AF31" s="83"/>
      <c r="AG31" s="83"/>
      <c r="AH31" s="84" t="str">
        <f t="shared" si="1"/>
        <v/>
      </c>
      <c r="AI31" s="83"/>
      <c r="AJ31" s="83"/>
      <c r="AK31" s="83"/>
      <c r="AL31" s="83"/>
      <c r="AM31" s="83"/>
      <c r="AN31" s="83"/>
      <c r="AO31" s="83"/>
      <c r="AP31" s="83"/>
      <c r="AQ31" s="462"/>
      <c r="AR31" s="83"/>
      <c r="AS31" s="84" t="str">
        <f t="shared" si="2"/>
        <v/>
      </c>
      <c r="AT31" s="390" t="str">
        <f t="shared" si="3"/>
        <v/>
      </c>
      <c r="AU31" s="665" t="str">
        <f t="shared" si="4"/>
        <v/>
      </c>
      <c r="AV31" s="2"/>
      <c r="AW31" s="162"/>
      <c r="AX31" s="340"/>
      <c r="AY31" s="340"/>
    </row>
    <row r="32" spans="1:51" ht="15.75" customHeight="1" x14ac:dyDescent="0.25">
      <c r="A32" s="198"/>
      <c r="B32" s="101" t="str">
        <f>IF(ENTRADA!AE25="","",ENTRADA!AE25)</f>
        <v/>
      </c>
      <c r="C32" s="1239" t="str">
        <f>IF(ENTRADA!AF25=0,"",ENTRADA!AF25)</f>
        <v/>
      </c>
      <c r="D32" s="1239"/>
      <c r="E32" s="1239"/>
      <c r="F32" s="1239"/>
      <c r="G32" s="1239"/>
      <c r="H32" s="1239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391" t="str">
        <f t="shared" si="0"/>
        <v/>
      </c>
      <c r="W32" s="468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7" t="str">
        <f t="shared" si="1"/>
        <v/>
      </c>
      <c r="AI32" s="85"/>
      <c r="AJ32" s="85"/>
      <c r="AK32" s="85"/>
      <c r="AL32" s="85"/>
      <c r="AM32" s="85"/>
      <c r="AN32" s="85"/>
      <c r="AO32" s="85"/>
      <c r="AP32" s="85"/>
      <c r="AQ32" s="463"/>
      <c r="AR32" s="85"/>
      <c r="AS32" s="87" t="str">
        <f t="shared" si="2"/>
        <v/>
      </c>
      <c r="AT32" s="391" t="str">
        <f t="shared" si="3"/>
        <v/>
      </c>
      <c r="AU32" s="666" t="str">
        <f t="shared" si="4"/>
        <v/>
      </c>
      <c r="AV32" s="2"/>
      <c r="AW32" s="162"/>
      <c r="AX32" s="340"/>
      <c r="AY32" s="340"/>
    </row>
    <row r="33" spans="1:51" ht="15.75" customHeight="1" x14ac:dyDescent="0.25">
      <c r="A33" s="198"/>
      <c r="B33" s="102" t="str">
        <f>IF(ENTRADA!AE26="","",ENTRADA!AE26)</f>
        <v/>
      </c>
      <c r="C33" s="1238" t="str">
        <f>IF(ENTRADA!AF26=0,"",ENTRADA!AF26)</f>
        <v/>
      </c>
      <c r="D33" s="1238"/>
      <c r="E33" s="1238"/>
      <c r="F33" s="1238"/>
      <c r="G33" s="1238"/>
      <c r="H33" s="1238"/>
      <c r="I33" s="83"/>
      <c r="J33" s="83"/>
      <c r="K33" s="83"/>
      <c r="L33" s="83"/>
      <c r="M33" s="83"/>
      <c r="N33" s="83"/>
      <c r="O33" s="83"/>
      <c r="P33" s="83"/>
      <c r="Q33" s="83"/>
      <c r="R33" s="83"/>
      <c r="S33" s="83"/>
      <c r="T33" s="83"/>
      <c r="U33" s="83"/>
      <c r="V33" s="390" t="str">
        <f t="shared" si="0"/>
        <v/>
      </c>
      <c r="W33" s="467"/>
      <c r="X33" s="83"/>
      <c r="Y33" s="83"/>
      <c r="Z33" s="83"/>
      <c r="AA33" s="83"/>
      <c r="AB33" s="83"/>
      <c r="AC33" s="83"/>
      <c r="AD33" s="83"/>
      <c r="AE33" s="83"/>
      <c r="AF33" s="83"/>
      <c r="AG33" s="83"/>
      <c r="AH33" s="84" t="str">
        <f t="shared" si="1"/>
        <v/>
      </c>
      <c r="AI33" s="83"/>
      <c r="AJ33" s="83"/>
      <c r="AK33" s="83"/>
      <c r="AL33" s="83"/>
      <c r="AM33" s="83"/>
      <c r="AN33" s="83"/>
      <c r="AO33" s="83"/>
      <c r="AP33" s="83"/>
      <c r="AQ33" s="462"/>
      <c r="AR33" s="83"/>
      <c r="AS33" s="84" t="str">
        <f t="shared" si="2"/>
        <v/>
      </c>
      <c r="AT33" s="390" t="str">
        <f t="shared" si="3"/>
        <v/>
      </c>
      <c r="AU33" s="665" t="str">
        <f t="shared" si="4"/>
        <v/>
      </c>
      <c r="AV33" s="2"/>
      <c r="AW33" s="147"/>
      <c r="AX33" s="341"/>
      <c r="AY33" s="341"/>
    </row>
    <row r="34" spans="1:51" ht="15.75" customHeight="1" x14ac:dyDescent="0.25">
      <c r="A34" s="198"/>
      <c r="B34" s="101" t="str">
        <f>IF(ENTRADA!AE27="","",ENTRADA!AE27)</f>
        <v/>
      </c>
      <c r="C34" s="1239" t="str">
        <f>IF(ENTRADA!AF27=0,"",ENTRADA!AF27)</f>
        <v/>
      </c>
      <c r="D34" s="1239"/>
      <c r="E34" s="1239"/>
      <c r="F34" s="1239"/>
      <c r="G34" s="1239"/>
      <c r="H34" s="1239"/>
      <c r="I34" s="85"/>
      <c r="J34" s="85"/>
      <c r="K34" s="85"/>
      <c r="L34" s="85"/>
      <c r="M34" s="85"/>
      <c r="N34" s="85"/>
      <c r="O34" s="85"/>
      <c r="P34" s="85"/>
      <c r="Q34" s="85"/>
      <c r="R34" s="85"/>
      <c r="S34" s="85"/>
      <c r="T34" s="85"/>
      <c r="U34" s="85"/>
      <c r="V34" s="391" t="str">
        <f t="shared" si="0"/>
        <v/>
      </c>
      <c r="W34" s="468"/>
      <c r="X34" s="85"/>
      <c r="Y34" s="85"/>
      <c r="Z34" s="85"/>
      <c r="AA34" s="85"/>
      <c r="AB34" s="85"/>
      <c r="AC34" s="85"/>
      <c r="AD34" s="85"/>
      <c r="AE34" s="85"/>
      <c r="AF34" s="85"/>
      <c r="AG34" s="85"/>
      <c r="AH34" s="87" t="str">
        <f t="shared" si="1"/>
        <v/>
      </c>
      <c r="AI34" s="85"/>
      <c r="AJ34" s="85"/>
      <c r="AK34" s="85"/>
      <c r="AL34" s="85"/>
      <c r="AM34" s="85"/>
      <c r="AN34" s="85"/>
      <c r="AO34" s="85"/>
      <c r="AP34" s="85"/>
      <c r="AQ34" s="463"/>
      <c r="AR34" s="85"/>
      <c r="AS34" s="87" t="str">
        <f t="shared" si="2"/>
        <v/>
      </c>
      <c r="AT34" s="391" t="str">
        <f t="shared" si="3"/>
        <v/>
      </c>
      <c r="AU34" s="666" t="str">
        <f t="shared" si="4"/>
        <v/>
      </c>
      <c r="AV34" s="2"/>
      <c r="AW34" s="147"/>
      <c r="AX34" s="341"/>
      <c r="AY34" s="341"/>
    </row>
    <row r="35" spans="1:51" ht="15.75" customHeight="1" x14ac:dyDescent="0.25">
      <c r="A35" s="198"/>
      <c r="B35" s="102" t="str">
        <f>IF(ENTRADA!AE28="","",ENTRADA!AE28)</f>
        <v/>
      </c>
      <c r="C35" s="1238" t="str">
        <f>IF(ENTRADA!AF28=0,"",ENTRADA!AF28)</f>
        <v/>
      </c>
      <c r="D35" s="1238"/>
      <c r="E35" s="1238"/>
      <c r="F35" s="1238"/>
      <c r="G35" s="1238"/>
      <c r="H35" s="1238"/>
      <c r="I35" s="83"/>
      <c r="J35" s="83"/>
      <c r="K35" s="83"/>
      <c r="L35" s="83"/>
      <c r="M35" s="83"/>
      <c r="N35" s="83"/>
      <c r="O35" s="83"/>
      <c r="P35" s="83"/>
      <c r="Q35" s="83"/>
      <c r="R35" s="83"/>
      <c r="S35" s="83"/>
      <c r="T35" s="83"/>
      <c r="U35" s="83"/>
      <c r="V35" s="390" t="str">
        <f t="shared" si="0"/>
        <v/>
      </c>
      <c r="W35" s="467"/>
      <c r="X35" s="83"/>
      <c r="Y35" s="83"/>
      <c r="Z35" s="83"/>
      <c r="AA35" s="83"/>
      <c r="AB35" s="83"/>
      <c r="AC35" s="83"/>
      <c r="AD35" s="83"/>
      <c r="AE35" s="83"/>
      <c r="AF35" s="83"/>
      <c r="AG35" s="83"/>
      <c r="AH35" s="84" t="str">
        <f t="shared" si="1"/>
        <v/>
      </c>
      <c r="AI35" s="83"/>
      <c r="AJ35" s="83"/>
      <c r="AK35" s="83"/>
      <c r="AL35" s="83"/>
      <c r="AM35" s="83"/>
      <c r="AN35" s="83"/>
      <c r="AO35" s="83"/>
      <c r="AP35" s="83"/>
      <c r="AQ35" s="462"/>
      <c r="AR35" s="83"/>
      <c r="AS35" s="84" t="str">
        <f t="shared" si="2"/>
        <v/>
      </c>
      <c r="AT35" s="390" t="str">
        <f t="shared" si="3"/>
        <v/>
      </c>
      <c r="AU35" s="665" t="str">
        <f t="shared" si="4"/>
        <v/>
      </c>
      <c r="AV35" s="2"/>
      <c r="AW35" s="147"/>
      <c r="AX35" s="341"/>
      <c r="AY35" s="341"/>
    </row>
    <row r="36" spans="1:51" ht="15.75" customHeight="1" x14ac:dyDescent="0.25">
      <c r="A36" s="198"/>
      <c r="B36" s="101" t="str">
        <f>IF(ENTRADA!AE29="","",ENTRADA!AE29)</f>
        <v/>
      </c>
      <c r="C36" s="1239" t="str">
        <f>IF(ENTRADA!AF29=0,"",ENTRADA!AF29)</f>
        <v/>
      </c>
      <c r="D36" s="1239"/>
      <c r="E36" s="1239"/>
      <c r="F36" s="1239"/>
      <c r="G36" s="1239"/>
      <c r="H36" s="1239"/>
      <c r="I36" s="85"/>
      <c r="J36" s="85"/>
      <c r="K36" s="85"/>
      <c r="L36" s="85"/>
      <c r="M36" s="85"/>
      <c r="N36" s="85"/>
      <c r="O36" s="85"/>
      <c r="P36" s="85"/>
      <c r="Q36" s="85"/>
      <c r="R36" s="85"/>
      <c r="S36" s="85"/>
      <c r="T36" s="85"/>
      <c r="U36" s="85"/>
      <c r="V36" s="391" t="str">
        <f t="shared" si="0"/>
        <v/>
      </c>
      <c r="W36" s="468"/>
      <c r="X36" s="85"/>
      <c r="Y36" s="85"/>
      <c r="Z36" s="85"/>
      <c r="AA36" s="85"/>
      <c r="AB36" s="85"/>
      <c r="AC36" s="85"/>
      <c r="AD36" s="85"/>
      <c r="AE36" s="85"/>
      <c r="AF36" s="85"/>
      <c r="AG36" s="85"/>
      <c r="AH36" s="87" t="str">
        <f t="shared" si="1"/>
        <v/>
      </c>
      <c r="AI36" s="85"/>
      <c r="AJ36" s="85"/>
      <c r="AK36" s="85"/>
      <c r="AL36" s="85"/>
      <c r="AM36" s="85"/>
      <c r="AN36" s="85"/>
      <c r="AO36" s="85"/>
      <c r="AP36" s="85"/>
      <c r="AQ36" s="463"/>
      <c r="AR36" s="85"/>
      <c r="AS36" s="87" t="str">
        <f t="shared" si="2"/>
        <v/>
      </c>
      <c r="AT36" s="391" t="str">
        <f t="shared" si="3"/>
        <v/>
      </c>
      <c r="AU36" s="666" t="str">
        <f t="shared" si="4"/>
        <v/>
      </c>
      <c r="AV36" s="2"/>
      <c r="AW36" s="147"/>
      <c r="AX36" s="341"/>
      <c r="AY36" s="341"/>
    </row>
    <row r="37" spans="1:51" ht="15.75" customHeight="1" x14ac:dyDescent="0.25">
      <c r="A37" s="198"/>
      <c r="B37" s="102" t="str">
        <f>IF(ENTRADA!AE30="","",ENTRADA!AE30)</f>
        <v/>
      </c>
      <c r="C37" s="1238" t="str">
        <f>IF(ENTRADA!AF30=0,"",ENTRADA!AF30)</f>
        <v/>
      </c>
      <c r="D37" s="1238"/>
      <c r="E37" s="1238"/>
      <c r="F37" s="1238"/>
      <c r="G37" s="1238"/>
      <c r="H37" s="1238"/>
      <c r="I37" s="83"/>
      <c r="J37" s="83"/>
      <c r="K37" s="83"/>
      <c r="L37" s="83"/>
      <c r="M37" s="83"/>
      <c r="N37" s="83"/>
      <c r="O37" s="83"/>
      <c r="P37" s="83"/>
      <c r="Q37" s="83"/>
      <c r="R37" s="83"/>
      <c r="S37" s="83"/>
      <c r="T37" s="83"/>
      <c r="U37" s="83"/>
      <c r="V37" s="390" t="str">
        <f t="shared" si="0"/>
        <v/>
      </c>
      <c r="W37" s="467"/>
      <c r="X37" s="83"/>
      <c r="Y37" s="83"/>
      <c r="Z37" s="83"/>
      <c r="AA37" s="83"/>
      <c r="AB37" s="83"/>
      <c r="AC37" s="83"/>
      <c r="AD37" s="83"/>
      <c r="AE37" s="83"/>
      <c r="AF37" s="83"/>
      <c r="AG37" s="83"/>
      <c r="AH37" s="84" t="str">
        <f t="shared" si="1"/>
        <v/>
      </c>
      <c r="AI37" s="83"/>
      <c r="AJ37" s="83"/>
      <c r="AK37" s="83"/>
      <c r="AL37" s="83"/>
      <c r="AM37" s="83"/>
      <c r="AN37" s="83"/>
      <c r="AO37" s="83"/>
      <c r="AP37" s="83"/>
      <c r="AQ37" s="462"/>
      <c r="AR37" s="83"/>
      <c r="AS37" s="84" t="str">
        <f t="shared" si="2"/>
        <v/>
      </c>
      <c r="AT37" s="390" t="str">
        <f t="shared" si="3"/>
        <v/>
      </c>
      <c r="AU37" s="665" t="str">
        <f t="shared" si="4"/>
        <v/>
      </c>
      <c r="AV37" s="2"/>
      <c r="AW37" s="147"/>
      <c r="AX37" s="341"/>
      <c r="AY37" s="341"/>
    </row>
    <row r="38" spans="1:51" ht="15.75" customHeight="1" x14ac:dyDescent="0.25">
      <c r="A38" s="198"/>
      <c r="B38" s="101" t="str">
        <f>IF(ENTRADA!AE31="","",ENTRADA!AE31)</f>
        <v/>
      </c>
      <c r="C38" s="1239" t="str">
        <f>IF(ENTRADA!AF31=0,"",ENTRADA!AF31)</f>
        <v/>
      </c>
      <c r="D38" s="1239"/>
      <c r="E38" s="1239"/>
      <c r="F38" s="1239"/>
      <c r="G38" s="1239"/>
      <c r="H38" s="1239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391" t="str">
        <f t="shared" si="0"/>
        <v/>
      </c>
      <c r="W38" s="468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7" t="str">
        <f t="shared" si="1"/>
        <v/>
      </c>
      <c r="AI38" s="85"/>
      <c r="AJ38" s="85"/>
      <c r="AK38" s="85"/>
      <c r="AL38" s="85"/>
      <c r="AM38" s="85"/>
      <c r="AN38" s="85"/>
      <c r="AO38" s="85"/>
      <c r="AP38" s="85"/>
      <c r="AQ38" s="463"/>
      <c r="AR38" s="85"/>
      <c r="AS38" s="87" t="str">
        <f t="shared" si="2"/>
        <v/>
      </c>
      <c r="AT38" s="391" t="str">
        <f t="shared" si="3"/>
        <v/>
      </c>
      <c r="AU38" s="666" t="str">
        <f t="shared" si="4"/>
        <v/>
      </c>
      <c r="AV38" s="2"/>
      <c r="AW38" s="147"/>
      <c r="AX38" s="341"/>
      <c r="AY38" s="341"/>
    </row>
    <row r="39" spans="1:51" ht="15.75" customHeight="1" x14ac:dyDescent="0.25">
      <c r="A39" s="198"/>
      <c r="B39" s="102" t="str">
        <f>IF(ENTRADA!AE32="","",ENTRADA!AE32)</f>
        <v/>
      </c>
      <c r="C39" s="1238" t="str">
        <f>IF(ENTRADA!AF32=0,"",ENTRADA!AF32)</f>
        <v/>
      </c>
      <c r="D39" s="1238"/>
      <c r="E39" s="1238"/>
      <c r="F39" s="1238"/>
      <c r="G39" s="1238"/>
      <c r="H39" s="1238"/>
      <c r="I39" s="83"/>
      <c r="J39" s="83"/>
      <c r="K39" s="83"/>
      <c r="L39" s="83"/>
      <c r="M39" s="83"/>
      <c r="N39" s="83"/>
      <c r="O39" s="83"/>
      <c r="P39" s="83"/>
      <c r="Q39" s="83"/>
      <c r="R39" s="83"/>
      <c r="S39" s="83"/>
      <c r="T39" s="83"/>
      <c r="U39" s="83"/>
      <c r="V39" s="390" t="str">
        <f t="shared" si="0"/>
        <v/>
      </c>
      <c r="W39" s="467"/>
      <c r="X39" s="83"/>
      <c r="Y39" s="83"/>
      <c r="Z39" s="83"/>
      <c r="AA39" s="83"/>
      <c r="AB39" s="83"/>
      <c r="AC39" s="83"/>
      <c r="AD39" s="83"/>
      <c r="AE39" s="83"/>
      <c r="AF39" s="83"/>
      <c r="AG39" s="83"/>
      <c r="AH39" s="84" t="str">
        <f t="shared" si="1"/>
        <v/>
      </c>
      <c r="AI39" s="83"/>
      <c r="AJ39" s="83"/>
      <c r="AK39" s="83"/>
      <c r="AL39" s="83"/>
      <c r="AM39" s="83"/>
      <c r="AN39" s="83"/>
      <c r="AO39" s="83"/>
      <c r="AP39" s="83"/>
      <c r="AQ39" s="462"/>
      <c r="AR39" s="83"/>
      <c r="AS39" s="84" t="str">
        <f t="shared" si="2"/>
        <v/>
      </c>
      <c r="AT39" s="390" t="str">
        <f t="shared" si="3"/>
        <v/>
      </c>
      <c r="AU39" s="665" t="str">
        <f t="shared" si="4"/>
        <v/>
      </c>
      <c r="AV39" s="2"/>
      <c r="AW39" s="147"/>
      <c r="AX39" s="341"/>
      <c r="AY39" s="341"/>
    </row>
    <row r="40" spans="1:51" ht="15.75" customHeight="1" x14ac:dyDescent="0.25">
      <c r="A40" s="198"/>
      <c r="B40" s="103" t="str">
        <f>IF(ENTRADA!AE33="","",ENTRADA!AE33)</f>
        <v/>
      </c>
      <c r="C40" s="1254" t="str">
        <f>IF(ENTRADA!AF33=0,"",ENTRADA!AF33)</f>
        <v/>
      </c>
      <c r="D40" s="1254"/>
      <c r="E40" s="1254"/>
      <c r="F40" s="1254"/>
      <c r="G40" s="1254"/>
      <c r="H40" s="1254"/>
      <c r="I40" s="285"/>
      <c r="J40" s="285"/>
      <c r="K40" s="285"/>
      <c r="L40" s="285"/>
      <c r="M40" s="285"/>
      <c r="N40" s="285"/>
      <c r="O40" s="285"/>
      <c r="P40" s="285"/>
      <c r="Q40" s="285"/>
      <c r="R40" s="285"/>
      <c r="S40" s="285"/>
      <c r="T40" s="285"/>
      <c r="U40" s="285"/>
      <c r="V40" s="392" t="str">
        <f t="shared" si="0"/>
        <v/>
      </c>
      <c r="W40" s="468"/>
      <c r="X40" s="285"/>
      <c r="Y40" s="285"/>
      <c r="Z40" s="285"/>
      <c r="AA40" s="285"/>
      <c r="AB40" s="285"/>
      <c r="AC40" s="285"/>
      <c r="AD40" s="285"/>
      <c r="AE40" s="285"/>
      <c r="AF40" s="285"/>
      <c r="AG40" s="285"/>
      <c r="AH40" s="88" t="str">
        <f t="shared" si="1"/>
        <v/>
      </c>
      <c r="AI40" s="285"/>
      <c r="AJ40" s="285"/>
      <c r="AK40" s="285"/>
      <c r="AL40" s="285"/>
      <c r="AM40" s="285"/>
      <c r="AN40" s="285"/>
      <c r="AO40" s="285"/>
      <c r="AP40" s="285"/>
      <c r="AQ40" s="464"/>
      <c r="AR40" s="285"/>
      <c r="AS40" s="88" t="str">
        <f t="shared" si="2"/>
        <v/>
      </c>
      <c r="AT40" s="392" t="str">
        <f t="shared" si="3"/>
        <v/>
      </c>
      <c r="AU40" s="667" t="str">
        <f t="shared" si="4"/>
        <v/>
      </c>
      <c r="AV40" s="2"/>
      <c r="AW40" s="147"/>
      <c r="AX40" s="341"/>
      <c r="AY40" s="341"/>
    </row>
    <row r="41" spans="1:51" ht="15.75" customHeight="1" x14ac:dyDescent="0.25">
      <c r="A41" s="198"/>
      <c r="B41" s="102" t="str">
        <f>IF(ENTRADA!AE34="","",ENTRADA!AE34)</f>
        <v/>
      </c>
      <c r="C41" s="1238" t="str">
        <f>IF(ENTRADA!AF34=0,"",ENTRADA!AF34)</f>
        <v/>
      </c>
      <c r="D41" s="1238"/>
      <c r="E41" s="1238"/>
      <c r="F41" s="1238"/>
      <c r="G41" s="1238"/>
      <c r="H41" s="1238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390" t="str">
        <f t="shared" si="0"/>
        <v/>
      </c>
      <c r="W41" s="467"/>
      <c r="X41" s="83"/>
      <c r="Y41" s="83"/>
      <c r="Z41" s="83"/>
      <c r="AA41" s="83"/>
      <c r="AB41" s="83"/>
      <c r="AC41" s="83"/>
      <c r="AD41" s="83"/>
      <c r="AE41" s="83"/>
      <c r="AF41" s="83"/>
      <c r="AG41" s="83"/>
      <c r="AH41" s="84" t="str">
        <f t="shared" si="1"/>
        <v/>
      </c>
      <c r="AI41" s="83"/>
      <c r="AJ41" s="83"/>
      <c r="AK41" s="83"/>
      <c r="AL41" s="83"/>
      <c r="AM41" s="83"/>
      <c r="AN41" s="83"/>
      <c r="AO41" s="83"/>
      <c r="AP41" s="83"/>
      <c r="AQ41" s="462"/>
      <c r="AR41" s="83"/>
      <c r="AS41" s="84" t="str">
        <f t="shared" si="2"/>
        <v/>
      </c>
      <c r="AT41" s="390" t="str">
        <f t="shared" si="3"/>
        <v/>
      </c>
      <c r="AU41" s="665" t="str">
        <f t="shared" si="4"/>
        <v/>
      </c>
      <c r="AV41" s="2"/>
      <c r="AW41" s="147"/>
      <c r="AX41" s="341"/>
      <c r="AY41" s="341"/>
    </row>
    <row r="42" spans="1:51" ht="15.75" customHeight="1" thickBot="1" x14ac:dyDescent="0.3">
      <c r="A42" s="198"/>
      <c r="B42" s="104" t="str">
        <f>IF(ENTRADA!AE35="","",ENTRADA!AE35)</f>
        <v/>
      </c>
      <c r="C42" s="1237" t="str">
        <f>IF(ENTRADA!AF35=0,"",ENTRADA!AF35)</f>
        <v/>
      </c>
      <c r="D42" s="1237"/>
      <c r="E42" s="1237"/>
      <c r="F42" s="1237"/>
      <c r="G42" s="1237"/>
      <c r="H42" s="1237"/>
      <c r="I42" s="286"/>
      <c r="J42" s="286"/>
      <c r="K42" s="286"/>
      <c r="L42" s="286"/>
      <c r="M42" s="286"/>
      <c r="N42" s="286"/>
      <c r="O42" s="286"/>
      <c r="P42" s="286"/>
      <c r="Q42" s="286"/>
      <c r="R42" s="286"/>
      <c r="S42" s="286"/>
      <c r="T42" s="286"/>
      <c r="U42" s="286"/>
      <c r="V42" s="393" t="str">
        <f t="shared" si="0"/>
        <v/>
      </c>
      <c r="W42" s="469"/>
      <c r="X42" s="286"/>
      <c r="Y42" s="286"/>
      <c r="Z42" s="286"/>
      <c r="AA42" s="286"/>
      <c r="AB42" s="286"/>
      <c r="AC42" s="286"/>
      <c r="AD42" s="286"/>
      <c r="AE42" s="286"/>
      <c r="AF42" s="286"/>
      <c r="AG42" s="286"/>
      <c r="AH42" s="105" t="str">
        <f t="shared" si="1"/>
        <v/>
      </c>
      <c r="AI42" s="286"/>
      <c r="AJ42" s="286"/>
      <c r="AK42" s="286"/>
      <c r="AL42" s="286"/>
      <c r="AM42" s="286"/>
      <c r="AN42" s="286"/>
      <c r="AO42" s="286"/>
      <c r="AP42" s="286"/>
      <c r="AQ42" s="465"/>
      <c r="AR42" s="286"/>
      <c r="AS42" s="105" t="str">
        <f t="shared" si="2"/>
        <v/>
      </c>
      <c r="AT42" s="393" t="str">
        <f t="shared" si="3"/>
        <v/>
      </c>
      <c r="AU42" s="668" t="str">
        <f t="shared" si="4"/>
        <v/>
      </c>
      <c r="AV42" s="2"/>
      <c r="AW42" s="147"/>
      <c r="AX42" s="341"/>
      <c r="AY42" s="341"/>
    </row>
    <row r="43" spans="1:51" ht="17.100000000000001" customHeight="1" x14ac:dyDescent="0.25">
      <c r="A43" s="198"/>
      <c r="B43" s="5"/>
      <c r="C43" s="4"/>
      <c r="D43" s="4"/>
      <c r="E43" s="4"/>
      <c r="F43" s="4"/>
      <c r="G43" s="4"/>
      <c r="H43" s="4"/>
      <c r="I43" s="209"/>
      <c r="J43" s="209"/>
      <c r="K43" s="209"/>
      <c r="L43" s="209"/>
      <c r="M43" s="1260" t="s">
        <v>61</v>
      </c>
      <c r="N43" s="1260"/>
      <c r="O43" s="1260"/>
      <c r="P43" s="1260"/>
      <c r="Q43" s="1260"/>
      <c r="R43" s="1260"/>
      <c r="S43" s="1260"/>
      <c r="T43" s="1260"/>
      <c r="U43" s="1261"/>
      <c r="V43" s="507" t="str">
        <f>IF(COUNTBLANK(V10:V42)=W43,"",COUNTIF(V10:V42,"&gt;=0"))</f>
        <v/>
      </c>
      <c r="W43" s="2">
        <f>COUNTIF(V10:V42,"&lt;&gt;=0")</f>
        <v>33</v>
      </c>
      <c r="X43" s="224"/>
      <c r="Y43" s="224"/>
      <c r="Z43" s="224"/>
      <c r="AA43" s="224"/>
      <c r="AB43" s="224"/>
      <c r="AC43" s="224"/>
      <c r="AD43" s="224"/>
      <c r="AE43" s="224"/>
      <c r="AF43" s="224"/>
      <c r="AG43" s="224"/>
      <c r="AH43" s="7"/>
      <c r="AI43" s="224"/>
      <c r="AJ43" s="224"/>
      <c r="AK43" s="1260" t="s">
        <v>61</v>
      </c>
      <c r="AL43" s="1260"/>
      <c r="AM43" s="1260"/>
      <c r="AN43" s="1260"/>
      <c r="AO43" s="1260"/>
      <c r="AP43" s="1260"/>
      <c r="AQ43" s="1260"/>
      <c r="AR43" s="1260"/>
      <c r="AS43" s="1261"/>
      <c r="AT43" s="507" t="str">
        <f>IF(COUNTBLANK(AT10:AT42)=AV43,"",COUNTIF(AT10:AT42,"&gt;=0"))</f>
        <v/>
      </c>
      <c r="AU43" s="507" t="str">
        <f>IF(COUNTBLANK(AU10:AU42)=AV43,"",COUNTIF(AU10:AU42,"&gt;=0"))</f>
        <v/>
      </c>
      <c r="AV43" s="2">
        <f>COUNTIF(AT10:AT42,"&lt;&gt;=0")</f>
        <v>33</v>
      </c>
      <c r="AW43" s="147"/>
      <c r="AX43" s="147"/>
      <c r="AY43" s="147"/>
    </row>
    <row r="44" spans="1:51" ht="17.100000000000001" customHeight="1" x14ac:dyDescent="0.25">
      <c r="A44" s="198"/>
      <c r="B44" s="5"/>
      <c r="C44" s="4"/>
      <c r="D44" s="4"/>
      <c r="E44" s="4"/>
      <c r="F44" s="4"/>
      <c r="G44" s="4"/>
      <c r="H44" s="4"/>
      <c r="I44" s="209"/>
      <c r="J44" s="209"/>
      <c r="K44" s="209"/>
      <c r="L44" s="209"/>
      <c r="M44" s="1252" t="s">
        <v>60</v>
      </c>
      <c r="N44" s="1252"/>
      <c r="O44" s="1252"/>
      <c r="P44" s="1252"/>
      <c r="Q44" s="1252"/>
      <c r="R44" s="1252"/>
      <c r="S44" s="1252"/>
      <c r="T44" s="1252"/>
      <c r="U44" s="1253"/>
      <c r="V44" s="655" t="str">
        <f>IF(COUNTBLANK(V10:V42)=W43,"",AVERAGE(V10:V42))</f>
        <v/>
      </c>
      <c r="W44" s="69"/>
      <c r="X44" s="224"/>
      <c r="Y44" s="224"/>
      <c r="Z44" s="224"/>
      <c r="AA44" s="224"/>
      <c r="AB44" s="224"/>
      <c r="AC44" s="224"/>
      <c r="AD44" s="224"/>
      <c r="AE44" s="224"/>
      <c r="AF44" s="224"/>
      <c r="AG44" s="224"/>
      <c r="AH44" s="7"/>
      <c r="AI44" s="224"/>
      <c r="AJ44" s="224"/>
      <c r="AK44" s="1252" t="s">
        <v>60</v>
      </c>
      <c r="AL44" s="1252"/>
      <c r="AM44" s="1252"/>
      <c r="AN44" s="1252"/>
      <c r="AO44" s="1252"/>
      <c r="AP44" s="1252"/>
      <c r="AQ44" s="1252"/>
      <c r="AR44" s="1252"/>
      <c r="AS44" s="1253"/>
      <c r="AT44" s="655" t="str">
        <f>IF(COUNTBLANK(AT10:AT42)=AV43,"",AVERAGE(AT10:AT42))</f>
        <v/>
      </c>
      <c r="AU44" s="655" t="str">
        <f>IF(COUNTBLANK(AU10:AU42)=AV43,"",AVERAGE(AU10:AU42))</f>
        <v/>
      </c>
      <c r="AV44" s="69"/>
      <c r="AW44" s="147"/>
      <c r="AX44" s="147"/>
      <c r="AY44" s="147"/>
    </row>
    <row r="45" spans="1:51" ht="17.100000000000001" customHeight="1" x14ac:dyDescent="0.25">
      <c r="A45" s="198"/>
      <c r="B45" s="5"/>
      <c r="C45" s="4"/>
      <c r="D45" s="4"/>
      <c r="E45" s="4"/>
      <c r="F45" s="4"/>
      <c r="G45" s="4"/>
      <c r="H45" s="4"/>
      <c r="I45" s="209"/>
      <c r="J45" s="209"/>
      <c r="K45" s="209"/>
      <c r="L45" s="209"/>
      <c r="M45" s="1252" t="s">
        <v>59</v>
      </c>
      <c r="N45" s="1252"/>
      <c r="O45" s="1252"/>
      <c r="P45" s="1252"/>
      <c r="Q45" s="1252"/>
      <c r="R45" s="1252"/>
      <c r="S45" s="1252"/>
      <c r="T45" s="1252"/>
      <c r="U45" s="1253"/>
      <c r="V45" s="508" t="str">
        <f>IF(COUNTBLANK(V10:V42)=W43,"",COUNTIF(V10:V42,"&lt;100"))</f>
        <v/>
      </c>
      <c r="W45" s="70"/>
      <c r="X45" s="224"/>
      <c r="Y45" s="224"/>
      <c r="Z45" s="224"/>
      <c r="AA45" s="224"/>
      <c r="AB45" s="224"/>
      <c r="AC45" s="224"/>
      <c r="AD45" s="224"/>
      <c r="AE45" s="224"/>
      <c r="AF45" s="224"/>
      <c r="AG45" s="224"/>
      <c r="AH45" s="7"/>
      <c r="AI45" s="224"/>
      <c r="AJ45" s="224"/>
      <c r="AK45" s="1252" t="s">
        <v>59</v>
      </c>
      <c r="AL45" s="1252"/>
      <c r="AM45" s="1252"/>
      <c r="AN45" s="1252"/>
      <c r="AO45" s="1252"/>
      <c r="AP45" s="1252"/>
      <c r="AQ45" s="1252"/>
      <c r="AR45" s="1252"/>
      <c r="AS45" s="1253"/>
      <c r="AT45" s="508" t="str">
        <f>IF(COUNTBLANK(AT10:AT42)=AV43,"",COUNTIF(AT10:AT42,"&lt;100"))</f>
        <v/>
      </c>
      <c r="AU45" s="508" t="str">
        <f>IF(COUNTBLANK(AU10:AU42)=AV43,"",COUNTIF(AU10:AU42,"&lt;100"))</f>
        <v/>
      </c>
      <c r="AV45" s="70"/>
      <c r="AW45" s="147"/>
      <c r="AX45" s="147"/>
      <c r="AY45" s="147"/>
    </row>
    <row r="46" spans="1:51" ht="17.100000000000001" customHeight="1" x14ac:dyDescent="0.25">
      <c r="A46" s="198"/>
      <c r="B46" s="5"/>
      <c r="C46" s="4"/>
      <c r="D46" s="4"/>
      <c r="E46" s="4"/>
      <c r="F46" s="4"/>
      <c r="G46" s="4"/>
      <c r="H46" s="4"/>
      <c r="I46" s="209"/>
      <c r="J46" s="209"/>
      <c r="K46" s="209"/>
      <c r="L46" s="209"/>
      <c r="M46" s="1252" t="s">
        <v>58</v>
      </c>
      <c r="N46" s="1252"/>
      <c r="O46" s="1252"/>
      <c r="P46" s="1252"/>
      <c r="Q46" s="1252"/>
      <c r="R46" s="1252"/>
      <c r="S46" s="1252"/>
      <c r="T46" s="1252"/>
      <c r="U46" s="1253"/>
      <c r="V46" s="508" t="str">
        <f>IF(COUNTBLANK(V10:V42)=W43,"",COUNTIF(V10:V42,"&gt;=100"))</f>
        <v/>
      </c>
      <c r="W46" s="69"/>
      <c r="X46" s="224"/>
      <c r="Y46" s="224"/>
      <c r="Z46" s="224"/>
      <c r="AA46" s="224"/>
      <c r="AB46" s="224"/>
      <c r="AC46" s="224"/>
      <c r="AD46" s="224"/>
      <c r="AE46" s="224"/>
      <c r="AF46" s="224"/>
      <c r="AG46" s="224"/>
      <c r="AH46" s="7"/>
      <c r="AI46" s="224"/>
      <c r="AJ46" s="224"/>
      <c r="AK46" s="1252" t="s">
        <v>58</v>
      </c>
      <c r="AL46" s="1252"/>
      <c r="AM46" s="1252"/>
      <c r="AN46" s="1252"/>
      <c r="AO46" s="1252"/>
      <c r="AP46" s="1252"/>
      <c r="AQ46" s="1252"/>
      <c r="AR46" s="1252"/>
      <c r="AS46" s="1253"/>
      <c r="AT46" s="508" t="str">
        <f>IF(COUNTBLANK(AT10:AT42)=AV43,"",COUNTIF(AT10:AT42,"&gt;=100"))</f>
        <v/>
      </c>
      <c r="AU46" s="508" t="str">
        <f>IF(COUNTBLANK(AU10:AU42)=AV43,"",COUNTIF(AU10:AU42,"&gt;=100"))</f>
        <v/>
      </c>
      <c r="AV46" s="69"/>
      <c r="AW46" s="147"/>
      <c r="AX46" s="147"/>
      <c r="AY46" s="147"/>
    </row>
    <row r="47" spans="1:51" ht="17.100000000000001" customHeight="1" x14ac:dyDescent="0.25">
      <c r="A47" s="198"/>
      <c r="B47" s="5"/>
      <c r="C47" s="4"/>
      <c r="D47" s="4"/>
      <c r="E47" s="4"/>
      <c r="F47" s="4"/>
      <c r="G47" s="4"/>
      <c r="H47" s="4"/>
      <c r="I47" s="209"/>
      <c r="J47" s="209"/>
      <c r="K47" s="209"/>
      <c r="L47" s="209"/>
      <c r="M47" s="1252" t="s">
        <v>57</v>
      </c>
      <c r="N47" s="1252"/>
      <c r="O47" s="1252"/>
      <c r="P47" s="1252"/>
      <c r="Q47" s="1252"/>
      <c r="R47" s="1252"/>
      <c r="S47" s="1252"/>
      <c r="T47" s="1252"/>
      <c r="U47" s="1253"/>
      <c r="V47" s="509" t="str">
        <f>IF(COUNTBLANK(V43:V46)=4,"",V46/V43)</f>
        <v/>
      </c>
      <c r="W47" s="6"/>
      <c r="X47" s="224"/>
      <c r="Y47" s="224"/>
      <c r="Z47" s="224"/>
      <c r="AA47" s="224"/>
      <c r="AB47" s="224"/>
      <c r="AC47" s="224"/>
      <c r="AD47" s="224"/>
      <c r="AE47" s="224"/>
      <c r="AF47" s="224"/>
      <c r="AG47" s="224"/>
      <c r="AH47" s="7"/>
      <c r="AI47" s="224"/>
      <c r="AJ47" s="224"/>
      <c r="AK47" s="1252" t="s">
        <v>57</v>
      </c>
      <c r="AL47" s="1252"/>
      <c r="AM47" s="1252"/>
      <c r="AN47" s="1252"/>
      <c r="AO47" s="1252"/>
      <c r="AP47" s="1252"/>
      <c r="AQ47" s="1252"/>
      <c r="AR47" s="1252"/>
      <c r="AS47" s="1253"/>
      <c r="AT47" s="509" t="str">
        <f>IF(COUNTBLANK(AT43:AT46)=4,"",AT46/AT43)</f>
        <v/>
      </c>
      <c r="AU47" s="509" t="str">
        <f>IF(COUNTBLANK(AU43:AU46)=4,"",AU46/AU43)</f>
        <v/>
      </c>
      <c r="AV47" s="6"/>
      <c r="AW47" s="147"/>
      <c r="AX47" s="147"/>
      <c r="AY47" s="147"/>
    </row>
    <row r="48" spans="1:51" x14ac:dyDescent="0.25">
      <c r="A48" s="54"/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225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54"/>
      <c r="AP48" s="54"/>
      <c r="AQ48" s="54"/>
      <c r="AR48" s="54"/>
      <c r="AS48" s="54"/>
      <c r="AT48" s="54"/>
      <c r="AU48" s="54"/>
      <c r="AV48" s="54"/>
      <c r="AW48" s="54"/>
      <c r="AX48" s="54"/>
      <c r="AY48" s="54"/>
    </row>
    <row r="49" spans="1:51" x14ac:dyDescent="0.25">
      <c r="A49" s="54"/>
      <c r="B49" s="54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54"/>
      <c r="AO49" s="54"/>
      <c r="AP49" s="54"/>
      <c r="AQ49" s="54"/>
      <c r="AR49" s="54"/>
      <c r="AS49" s="54"/>
      <c r="AT49" s="54"/>
      <c r="AU49" s="54"/>
      <c r="AV49" s="54"/>
      <c r="AW49" s="54"/>
      <c r="AX49" s="54"/>
      <c r="AY49" s="54"/>
    </row>
    <row r="50" spans="1:51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54"/>
      <c r="AR50" s="6"/>
      <c r="AS50" s="6"/>
      <c r="AT50" s="6"/>
      <c r="AU50" s="6"/>
      <c r="AV50" s="6"/>
      <c r="AW50" s="54"/>
      <c r="AX50" s="54"/>
      <c r="AY50" s="54"/>
    </row>
    <row r="51" spans="1:51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54"/>
      <c r="AR51" s="6"/>
      <c r="AS51" s="6"/>
      <c r="AT51" s="6"/>
      <c r="AU51" s="6"/>
      <c r="AV51" s="6"/>
      <c r="AW51" s="54"/>
      <c r="AX51" s="54"/>
      <c r="AY51" s="54"/>
    </row>
    <row r="52" spans="1:51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54"/>
      <c r="AR52" s="6"/>
      <c r="AS52" s="6"/>
      <c r="AT52" s="6"/>
      <c r="AU52" s="6"/>
      <c r="AV52" s="6"/>
      <c r="AW52" s="54"/>
      <c r="AX52" s="54"/>
      <c r="AY52" s="54"/>
    </row>
    <row r="53" spans="1:51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54"/>
      <c r="AR53" s="6"/>
      <c r="AS53" s="6"/>
      <c r="AT53" s="6"/>
      <c r="AU53" s="6"/>
      <c r="AV53" s="6"/>
      <c r="AW53" s="54"/>
      <c r="AX53" s="54"/>
      <c r="AY53" s="54"/>
    </row>
    <row r="54" spans="1:51" x14ac:dyDescent="0.2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54"/>
      <c r="AR54" s="6"/>
      <c r="AS54" s="6"/>
      <c r="AT54" s="6"/>
      <c r="AU54" s="6"/>
      <c r="AV54" s="6"/>
      <c r="AW54" s="54"/>
      <c r="AX54" s="54"/>
      <c r="AY54" s="54"/>
    </row>
    <row r="55" spans="1:51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54"/>
      <c r="AR55" s="6"/>
      <c r="AS55" s="6"/>
      <c r="AT55" s="6"/>
      <c r="AU55" s="6"/>
      <c r="AV55" s="6"/>
      <c r="AW55" s="54"/>
      <c r="AX55" s="54"/>
      <c r="AY55" s="54"/>
    </row>
    <row r="56" spans="1:51" x14ac:dyDescent="0.2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54"/>
      <c r="AR56" s="6"/>
      <c r="AS56" s="6"/>
      <c r="AT56" s="6"/>
      <c r="AU56" s="6"/>
      <c r="AV56" s="6"/>
      <c r="AW56" s="54"/>
      <c r="AX56" s="54"/>
      <c r="AY56" s="54"/>
    </row>
    <row r="57" spans="1:51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54"/>
      <c r="AR57" s="6"/>
      <c r="AS57" s="6"/>
      <c r="AT57" s="6"/>
      <c r="AU57" s="6"/>
      <c r="AV57" s="6"/>
      <c r="AW57" s="54"/>
      <c r="AX57" s="54"/>
      <c r="AY57" s="54"/>
    </row>
    <row r="58" spans="1:51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54"/>
      <c r="AR58" s="6"/>
      <c r="AS58" s="6"/>
      <c r="AT58" s="6"/>
      <c r="AU58" s="6"/>
      <c r="AV58" s="6"/>
      <c r="AW58" s="54"/>
      <c r="AX58" s="54"/>
      <c r="AY58" s="54"/>
    </row>
    <row r="59" spans="1:51" x14ac:dyDescent="0.2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54"/>
      <c r="AR59" s="6"/>
      <c r="AS59" s="6"/>
      <c r="AT59" s="6"/>
      <c r="AU59" s="6"/>
      <c r="AV59" s="6"/>
      <c r="AW59" s="54"/>
      <c r="AX59" s="54"/>
      <c r="AY59" s="54"/>
    </row>
    <row r="60" spans="1:51" hidden="1" x14ac:dyDescent="0.2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54"/>
      <c r="AR60" s="6"/>
      <c r="AS60" s="6"/>
      <c r="AT60" s="6"/>
      <c r="AU60" s="6"/>
      <c r="AV60" s="6"/>
      <c r="AW60" s="54"/>
      <c r="AX60" s="54"/>
      <c r="AY60" s="54"/>
    </row>
    <row r="61" spans="1:51" hidden="1" x14ac:dyDescent="0.25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54"/>
      <c r="AR61" s="6"/>
      <c r="AS61" s="6"/>
      <c r="AT61" s="6"/>
      <c r="AU61" s="6"/>
      <c r="AV61" s="6"/>
      <c r="AW61" s="54"/>
      <c r="AX61" s="54"/>
      <c r="AY61" s="54"/>
    </row>
    <row r="62" spans="1:51" hidden="1" x14ac:dyDescent="0.25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54"/>
      <c r="AR62" s="6"/>
      <c r="AS62" s="6"/>
      <c r="AT62" s="6"/>
      <c r="AU62" s="6"/>
      <c r="AV62" s="6"/>
      <c r="AW62" s="54"/>
      <c r="AX62" s="54"/>
      <c r="AY62" s="54"/>
    </row>
    <row r="63" spans="1:51" hidden="1" x14ac:dyDescent="0.25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54"/>
      <c r="AR63" s="6"/>
      <c r="AS63" s="6"/>
      <c r="AT63" s="6"/>
      <c r="AU63" s="6"/>
      <c r="AV63" s="6"/>
      <c r="AW63" s="54"/>
      <c r="AX63" s="54"/>
      <c r="AY63" s="54"/>
    </row>
    <row r="64" spans="1:51" hidden="1" x14ac:dyDescent="0.2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54"/>
      <c r="AR64" s="6"/>
      <c r="AS64" s="6"/>
      <c r="AT64" s="6"/>
      <c r="AU64" s="6"/>
      <c r="AV64" s="6"/>
      <c r="AW64" s="54"/>
      <c r="AX64" s="54"/>
      <c r="AY64" s="54"/>
    </row>
    <row r="65" spans="1:51" hidden="1" x14ac:dyDescent="0.2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54"/>
      <c r="AR65" s="6"/>
      <c r="AS65" s="6"/>
      <c r="AT65" s="6"/>
      <c r="AU65" s="6"/>
      <c r="AV65" s="6"/>
      <c r="AW65" s="54"/>
      <c r="AX65" s="54"/>
      <c r="AY65" s="54"/>
    </row>
    <row r="66" spans="1:51" hidden="1" x14ac:dyDescent="0.25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54"/>
      <c r="AR66" s="6"/>
      <c r="AS66" s="6"/>
      <c r="AT66" s="6"/>
      <c r="AU66" s="6"/>
      <c r="AV66" s="6"/>
      <c r="AW66" s="54"/>
      <c r="AX66" s="54"/>
      <c r="AY66" s="54"/>
    </row>
    <row r="67" spans="1:51" hidden="1" x14ac:dyDescent="0.25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54"/>
      <c r="AR67" s="6"/>
      <c r="AS67" s="6"/>
      <c r="AT67" s="6"/>
      <c r="AU67" s="6"/>
      <c r="AV67" s="6"/>
      <c r="AW67" s="54"/>
      <c r="AX67" s="54"/>
      <c r="AY67" s="54"/>
    </row>
    <row r="68" spans="1:51" hidden="1" x14ac:dyDescent="0.25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54"/>
      <c r="AR68" s="6"/>
      <c r="AS68" s="6"/>
      <c r="AT68" s="6"/>
      <c r="AU68" s="6"/>
      <c r="AV68" s="6"/>
      <c r="AW68" s="54"/>
      <c r="AX68" s="54"/>
      <c r="AY68" s="54"/>
    </row>
    <row r="69" spans="1:51" hidden="1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54"/>
      <c r="AR69" s="6"/>
      <c r="AS69" s="6"/>
      <c r="AT69" s="6"/>
      <c r="AU69" s="6"/>
      <c r="AV69" s="6"/>
      <c r="AW69" s="54"/>
      <c r="AX69" s="54"/>
      <c r="AY69" s="54"/>
    </row>
    <row r="70" spans="1:51" hidden="1" x14ac:dyDescent="0.25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54"/>
      <c r="AR70" s="6"/>
      <c r="AS70" s="6"/>
      <c r="AT70" s="6"/>
      <c r="AU70" s="6"/>
      <c r="AV70" s="6"/>
      <c r="AW70" s="54"/>
      <c r="AX70" s="54"/>
      <c r="AY70" s="54"/>
    </row>
    <row r="71" spans="1:51" hidden="1" x14ac:dyDescent="0.25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54"/>
      <c r="AR71" s="6"/>
      <c r="AS71" s="6"/>
      <c r="AT71" s="6"/>
      <c r="AU71" s="6"/>
      <c r="AV71" s="6"/>
      <c r="AW71" s="54"/>
      <c r="AX71" s="54"/>
      <c r="AY71" s="54"/>
    </row>
    <row r="72" spans="1:51" hidden="1" x14ac:dyDescent="0.25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54"/>
      <c r="AR72" s="6"/>
      <c r="AS72" s="6"/>
      <c r="AT72" s="6"/>
      <c r="AU72" s="6"/>
      <c r="AV72" s="6"/>
      <c r="AW72" s="54"/>
      <c r="AX72" s="54"/>
      <c r="AY72" s="54"/>
    </row>
    <row r="73" spans="1:51" hidden="1" x14ac:dyDescent="0.25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54"/>
      <c r="AR73" s="6"/>
      <c r="AS73" s="6"/>
      <c r="AT73" s="6"/>
      <c r="AU73" s="6"/>
      <c r="AV73" s="6"/>
      <c r="AW73" s="54"/>
      <c r="AX73" s="54"/>
      <c r="AY73" s="54"/>
    </row>
    <row r="74" spans="1:51" hidden="1" x14ac:dyDescent="0.25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54"/>
      <c r="AR74" s="6"/>
      <c r="AS74" s="6"/>
      <c r="AT74" s="6"/>
      <c r="AU74" s="6"/>
      <c r="AV74" s="6"/>
      <c r="AW74" s="54"/>
      <c r="AX74" s="54"/>
      <c r="AY74" s="54"/>
    </row>
    <row r="75" spans="1:51" hidden="1" x14ac:dyDescent="0.25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54"/>
      <c r="AR75" s="6"/>
      <c r="AS75" s="6"/>
      <c r="AT75" s="6"/>
      <c r="AU75" s="6"/>
      <c r="AV75" s="6"/>
      <c r="AW75" s="54"/>
      <c r="AX75" s="54"/>
      <c r="AY75" s="54"/>
    </row>
    <row r="76" spans="1:51" hidden="1" x14ac:dyDescent="0.25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54"/>
      <c r="AR76" s="6"/>
      <c r="AS76" s="6"/>
      <c r="AT76" s="6"/>
      <c r="AU76" s="6"/>
      <c r="AV76" s="6"/>
      <c r="AW76" s="54"/>
      <c r="AX76" s="54"/>
      <c r="AY76" s="54"/>
    </row>
    <row r="77" spans="1:51" hidden="1" x14ac:dyDescent="0.25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54"/>
      <c r="AR77" s="6"/>
      <c r="AS77" s="6"/>
      <c r="AT77" s="6"/>
      <c r="AU77" s="6"/>
      <c r="AV77" s="6"/>
      <c r="AW77" s="54"/>
      <c r="AX77" s="54"/>
      <c r="AY77" s="54"/>
    </row>
    <row r="78" spans="1:51" hidden="1" x14ac:dyDescent="0.25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54"/>
      <c r="AR78" s="6"/>
      <c r="AS78" s="6"/>
      <c r="AT78" s="6"/>
      <c r="AU78" s="6"/>
      <c r="AV78" s="6"/>
      <c r="AW78" s="54"/>
      <c r="AX78" s="54"/>
      <c r="AY78" s="54"/>
    </row>
    <row r="79" spans="1:51" hidden="1" x14ac:dyDescent="0.25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54"/>
      <c r="AR79" s="6"/>
      <c r="AS79" s="6"/>
      <c r="AT79" s="6"/>
      <c r="AU79" s="6"/>
      <c r="AV79" s="6"/>
      <c r="AW79" s="54"/>
      <c r="AX79" s="54"/>
      <c r="AY79" s="54"/>
    </row>
    <row r="80" spans="1:51" hidden="1" x14ac:dyDescent="0.25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54"/>
      <c r="AR80" s="6"/>
      <c r="AS80" s="6"/>
      <c r="AT80" s="6"/>
      <c r="AU80" s="6"/>
      <c r="AV80" s="6"/>
      <c r="AW80" s="54"/>
      <c r="AX80" s="54"/>
      <c r="AY80" s="54"/>
    </row>
    <row r="81" spans="1:51" hidden="1" x14ac:dyDescent="0.25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54"/>
      <c r="AR81" s="6"/>
      <c r="AS81" s="6"/>
      <c r="AT81" s="6"/>
      <c r="AU81" s="6"/>
      <c r="AV81" s="6"/>
      <c r="AW81" s="54"/>
      <c r="AX81" s="54"/>
      <c r="AY81" s="54"/>
    </row>
    <row r="82" spans="1:51" hidden="1" x14ac:dyDescent="0.25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54"/>
      <c r="AR82" s="6"/>
      <c r="AS82" s="6"/>
      <c r="AT82" s="6"/>
      <c r="AU82" s="6"/>
      <c r="AV82" s="6"/>
      <c r="AW82" s="54"/>
      <c r="AX82" s="54"/>
      <c r="AY82" s="54"/>
    </row>
    <row r="83" spans="1:51" hidden="1" x14ac:dyDescent="0.25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54"/>
      <c r="AR83" s="6"/>
      <c r="AS83" s="6"/>
      <c r="AT83" s="6"/>
      <c r="AU83" s="6"/>
      <c r="AV83" s="6"/>
      <c r="AW83" s="54"/>
      <c r="AX83" s="54"/>
      <c r="AY83" s="54"/>
    </row>
    <row r="84" spans="1:51" hidden="1" x14ac:dyDescent="0.25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54"/>
      <c r="AR84" s="6"/>
      <c r="AS84" s="6"/>
      <c r="AT84" s="6"/>
      <c r="AU84" s="6"/>
      <c r="AV84" s="6"/>
      <c r="AW84" s="54"/>
      <c r="AX84" s="54"/>
      <c r="AY84" s="54"/>
    </row>
    <row r="85" spans="1:51" hidden="1" x14ac:dyDescent="0.25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54"/>
      <c r="AR85" s="6"/>
      <c r="AS85" s="6"/>
      <c r="AT85" s="6"/>
      <c r="AU85" s="6"/>
      <c r="AV85" s="6"/>
      <c r="AW85" s="54"/>
      <c r="AX85" s="54"/>
      <c r="AY85" s="54"/>
    </row>
    <row r="86" spans="1:51" hidden="1" x14ac:dyDescent="0.2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54"/>
      <c r="AR86" s="6"/>
      <c r="AS86" s="6"/>
      <c r="AT86" s="6"/>
      <c r="AU86" s="6"/>
      <c r="AV86" s="6"/>
      <c r="AW86" s="54"/>
      <c r="AX86" s="54"/>
      <c r="AY86" s="54"/>
    </row>
    <row r="87" spans="1:51" hidden="1" x14ac:dyDescent="0.25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54"/>
      <c r="AR87" s="6"/>
      <c r="AS87" s="6"/>
      <c r="AT87" s="6"/>
      <c r="AU87" s="6"/>
      <c r="AV87" s="6"/>
      <c r="AW87" s="54"/>
      <c r="AX87" s="54"/>
      <c r="AY87" s="54"/>
    </row>
    <row r="88" spans="1:51" hidden="1" x14ac:dyDescent="0.2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54"/>
      <c r="AR88" s="6"/>
      <c r="AS88" s="6"/>
      <c r="AT88" s="6"/>
      <c r="AU88" s="6"/>
      <c r="AV88" s="6"/>
      <c r="AW88" s="54"/>
      <c r="AX88" s="54"/>
      <c r="AY88" s="54"/>
    </row>
    <row r="89" spans="1:51" hidden="1" x14ac:dyDescent="0.25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54"/>
      <c r="AR89" s="6"/>
      <c r="AS89" s="6"/>
      <c r="AT89" s="6"/>
      <c r="AU89" s="6"/>
      <c r="AV89" s="6"/>
      <c r="AW89" s="54"/>
      <c r="AX89" s="54"/>
      <c r="AY89" s="54"/>
    </row>
    <row r="90" spans="1:51" hidden="1" x14ac:dyDescent="0.25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54"/>
      <c r="AR90" s="6"/>
      <c r="AS90" s="6"/>
      <c r="AT90" s="6"/>
      <c r="AU90" s="6"/>
      <c r="AV90" s="6"/>
      <c r="AW90" s="54"/>
      <c r="AX90" s="54"/>
      <c r="AY90" s="54"/>
    </row>
    <row r="91" spans="1:51" hidden="1" x14ac:dyDescent="0.25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54"/>
      <c r="AR91" s="6"/>
      <c r="AS91" s="6"/>
      <c r="AT91" s="6"/>
      <c r="AU91" s="6"/>
      <c r="AV91" s="6"/>
      <c r="AW91" s="54"/>
      <c r="AX91" s="54"/>
      <c r="AY91" s="54"/>
    </row>
    <row r="92" spans="1:51" hidden="1" x14ac:dyDescent="0.25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54"/>
      <c r="AR92" s="6"/>
      <c r="AS92" s="6"/>
      <c r="AT92" s="6"/>
      <c r="AU92" s="6"/>
      <c r="AV92" s="6"/>
      <c r="AW92" s="54"/>
      <c r="AX92" s="54"/>
      <c r="AY92" s="54"/>
    </row>
    <row r="93" spans="1:51" hidden="1" x14ac:dyDescent="0.25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54"/>
      <c r="AR93" s="6"/>
      <c r="AS93" s="6"/>
      <c r="AT93" s="6"/>
      <c r="AU93" s="6"/>
      <c r="AV93" s="6"/>
      <c r="AW93" s="54"/>
      <c r="AX93" s="54"/>
      <c r="AY93" s="54"/>
    </row>
    <row r="94" spans="1:51" hidden="1" x14ac:dyDescent="0.25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54"/>
      <c r="AR94" s="6"/>
      <c r="AS94" s="6"/>
      <c r="AT94" s="6"/>
      <c r="AU94" s="6"/>
      <c r="AV94" s="6"/>
      <c r="AW94" s="54"/>
      <c r="AX94" s="54"/>
      <c r="AY94" s="54"/>
    </row>
    <row r="95" spans="1:51" hidden="1" x14ac:dyDescent="0.25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54"/>
      <c r="AR95" s="6"/>
      <c r="AS95" s="6"/>
      <c r="AT95" s="6"/>
      <c r="AU95" s="6"/>
      <c r="AV95" s="6"/>
      <c r="AW95" s="54"/>
      <c r="AX95" s="54"/>
      <c r="AY95" s="54"/>
    </row>
    <row r="96" spans="1:51" hidden="1" x14ac:dyDescent="0.25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54"/>
      <c r="AR96" s="6"/>
      <c r="AS96" s="6"/>
      <c r="AT96" s="6"/>
      <c r="AU96" s="6"/>
      <c r="AV96" s="6"/>
      <c r="AW96" s="54"/>
      <c r="AX96" s="54"/>
      <c r="AY96" s="54"/>
    </row>
    <row r="97" spans="1:51" hidden="1" x14ac:dyDescent="0.2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54"/>
      <c r="AR97" s="6"/>
      <c r="AS97" s="6"/>
      <c r="AT97" s="6"/>
      <c r="AU97" s="6"/>
      <c r="AV97" s="6"/>
      <c r="AW97" s="54"/>
      <c r="AX97" s="54"/>
      <c r="AY97" s="54"/>
    </row>
    <row r="98" spans="1:51" hidden="1" x14ac:dyDescent="0.2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54"/>
      <c r="AR98" s="6"/>
      <c r="AS98" s="6"/>
      <c r="AT98" s="6"/>
      <c r="AU98" s="6"/>
      <c r="AV98" s="6"/>
      <c r="AW98" s="54"/>
      <c r="AX98" s="54"/>
      <c r="AY98" s="54"/>
    </row>
    <row r="99" spans="1:51" hidden="1" x14ac:dyDescent="0.25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54"/>
      <c r="AR99" s="6"/>
      <c r="AS99" s="6"/>
      <c r="AT99" s="6"/>
      <c r="AU99" s="6"/>
      <c r="AV99" s="6"/>
      <c r="AW99" s="54"/>
      <c r="AX99" s="54"/>
      <c r="AY99" s="54"/>
    </row>
    <row r="100" spans="1:51" hidden="1" x14ac:dyDescent="0.2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54"/>
      <c r="AR100" s="6"/>
      <c r="AS100" s="6"/>
      <c r="AT100" s="6"/>
      <c r="AU100" s="6"/>
      <c r="AV100" s="6"/>
      <c r="AW100" s="54"/>
      <c r="AX100" s="54"/>
      <c r="AY100" s="54"/>
    </row>
    <row r="101" spans="1:51" hidden="1" x14ac:dyDescent="0.25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54"/>
      <c r="AR101" s="6"/>
      <c r="AS101" s="6"/>
      <c r="AT101" s="6"/>
      <c r="AU101" s="6"/>
      <c r="AV101" s="6"/>
      <c r="AW101" s="54"/>
      <c r="AX101" s="54"/>
      <c r="AY101" s="54"/>
    </row>
    <row r="102" spans="1:51" hidden="1" x14ac:dyDescent="0.25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54"/>
      <c r="AR102" s="6"/>
      <c r="AS102" s="6"/>
      <c r="AT102" s="6"/>
      <c r="AU102" s="6"/>
      <c r="AV102" s="6"/>
      <c r="AW102" s="54"/>
      <c r="AX102" s="54"/>
      <c r="AY102" s="54"/>
    </row>
    <row r="103" spans="1:51" hidden="1" x14ac:dyDescent="0.2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54"/>
      <c r="AR103" s="6"/>
      <c r="AS103" s="6"/>
      <c r="AT103" s="6"/>
      <c r="AU103" s="6"/>
      <c r="AV103" s="6"/>
      <c r="AW103" s="54"/>
      <c r="AX103" s="54"/>
      <c r="AY103" s="54"/>
    </row>
    <row r="104" spans="1:51" hidden="1" x14ac:dyDescent="0.25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54"/>
      <c r="AR104" s="6"/>
      <c r="AS104" s="6"/>
      <c r="AT104" s="6"/>
      <c r="AU104" s="6"/>
      <c r="AV104" s="6"/>
      <c r="AW104" s="54"/>
      <c r="AX104" s="54"/>
      <c r="AY104" s="54"/>
    </row>
    <row r="105" spans="1:51" hidden="1" x14ac:dyDescent="0.25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54"/>
      <c r="AR105" s="6"/>
      <c r="AS105" s="6"/>
      <c r="AT105" s="6"/>
      <c r="AU105" s="6"/>
      <c r="AV105" s="6"/>
      <c r="AW105" s="54"/>
      <c r="AX105" s="54"/>
      <c r="AY105" s="54"/>
    </row>
    <row r="106" spans="1:51" hidden="1" x14ac:dyDescent="0.25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54"/>
      <c r="AR106" s="6"/>
      <c r="AS106" s="6"/>
      <c r="AT106" s="6"/>
      <c r="AU106" s="6"/>
      <c r="AV106" s="6"/>
      <c r="AW106" s="54"/>
      <c r="AX106" s="54"/>
      <c r="AY106" s="54"/>
    </row>
    <row r="107" spans="1:51" hidden="1" x14ac:dyDescent="0.25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54"/>
      <c r="AR107" s="6"/>
      <c r="AS107" s="6"/>
      <c r="AT107" s="6"/>
      <c r="AU107" s="6"/>
      <c r="AV107" s="6"/>
      <c r="AW107" s="54"/>
      <c r="AX107" s="54"/>
      <c r="AY107" s="54"/>
    </row>
    <row r="108" spans="1:51" hidden="1" x14ac:dyDescent="0.25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54"/>
      <c r="AR108" s="6"/>
      <c r="AS108" s="6"/>
      <c r="AT108" s="6"/>
      <c r="AU108" s="6"/>
      <c r="AV108" s="6"/>
      <c r="AW108" s="54"/>
      <c r="AX108" s="54"/>
      <c r="AY108" s="54"/>
    </row>
    <row r="109" spans="1:51" hidden="1" x14ac:dyDescent="0.25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54"/>
      <c r="AR109" s="6"/>
      <c r="AS109" s="6"/>
      <c r="AT109" s="6"/>
      <c r="AU109" s="6"/>
      <c r="AV109" s="6"/>
      <c r="AW109" s="54"/>
      <c r="AX109" s="54"/>
      <c r="AY109" s="54"/>
    </row>
    <row r="110" spans="1:51" hidden="1" x14ac:dyDescent="0.25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54"/>
      <c r="AR110" s="6"/>
      <c r="AS110" s="6"/>
      <c r="AT110" s="6"/>
      <c r="AU110" s="6"/>
      <c r="AV110" s="6"/>
      <c r="AW110" s="54"/>
      <c r="AX110" s="54"/>
      <c r="AY110" s="54"/>
    </row>
    <row r="111" spans="1:51" hidden="1" x14ac:dyDescent="0.25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54"/>
      <c r="AR111" s="6"/>
      <c r="AS111" s="6"/>
      <c r="AT111" s="6"/>
      <c r="AU111" s="6"/>
      <c r="AV111" s="6"/>
      <c r="AW111" s="54"/>
      <c r="AX111" s="54"/>
      <c r="AY111" s="54"/>
    </row>
    <row r="112" spans="1:51" hidden="1" x14ac:dyDescent="0.25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54"/>
      <c r="AR112" s="6"/>
      <c r="AS112" s="6"/>
      <c r="AT112" s="6"/>
      <c r="AU112" s="6"/>
      <c r="AV112" s="6"/>
      <c r="AW112" s="54"/>
      <c r="AX112" s="54"/>
      <c r="AY112" s="54"/>
    </row>
    <row r="113" spans="1:51" hidden="1" x14ac:dyDescent="0.25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54"/>
      <c r="AR113" s="6"/>
      <c r="AS113" s="6"/>
      <c r="AT113" s="6"/>
      <c r="AU113" s="6"/>
      <c r="AV113" s="6"/>
      <c r="AW113" s="54"/>
      <c r="AX113" s="54"/>
      <c r="AY113" s="54"/>
    </row>
    <row r="114" spans="1:51" hidden="1" x14ac:dyDescent="0.25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54"/>
      <c r="AR114" s="6"/>
      <c r="AS114" s="6"/>
      <c r="AT114" s="6"/>
      <c r="AU114" s="6"/>
      <c r="AV114" s="6"/>
      <c r="AW114" s="54"/>
      <c r="AX114" s="54"/>
      <c r="AY114" s="54"/>
    </row>
    <row r="115" spans="1:51" hidden="1" x14ac:dyDescent="0.25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54"/>
      <c r="AR115" s="6"/>
      <c r="AS115" s="6"/>
      <c r="AT115" s="6"/>
      <c r="AU115" s="6"/>
      <c r="AV115" s="6"/>
      <c r="AW115" s="54"/>
      <c r="AX115" s="54"/>
      <c r="AY115" s="54"/>
    </row>
    <row r="116" spans="1:51" hidden="1" x14ac:dyDescent="0.25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54"/>
      <c r="AR116" s="6"/>
      <c r="AS116" s="6"/>
      <c r="AT116" s="6"/>
      <c r="AU116" s="6"/>
      <c r="AV116" s="6"/>
      <c r="AW116" s="54"/>
      <c r="AX116" s="54"/>
      <c r="AY116" s="54"/>
    </row>
    <row r="117" spans="1:51" hidden="1" x14ac:dyDescent="0.25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54"/>
      <c r="AR117" s="6"/>
      <c r="AS117" s="6"/>
      <c r="AT117" s="6"/>
      <c r="AU117" s="6"/>
      <c r="AV117" s="6"/>
      <c r="AW117" s="54"/>
      <c r="AX117" s="54"/>
      <c r="AY117" s="54"/>
    </row>
    <row r="118" spans="1:51" hidden="1" x14ac:dyDescent="0.25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54"/>
      <c r="AR118" s="6"/>
      <c r="AS118" s="6"/>
      <c r="AT118" s="6"/>
      <c r="AU118" s="6"/>
      <c r="AV118" s="6"/>
      <c r="AW118" s="54"/>
      <c r="AX118" s="54"/>
      <c r="AY118" s="54"/>
    </row>
    <row r="119" spans="1:51" hidden="1" x14ac:dyDescent="0.25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54"/>
      <c r="AR119" s="6"/>
      <c r="AS119" s="6"/>
      <c r="AT119" s="6"/>
      <c r="AU119" s="6"/>
      <c r="AV119" s="6"/>
      <c r="AW119" s="54"/>
      <c r="AX119" s="54"/>
      <c r="AY119" s="54"/>
    </row>
    <row r="120" spans="1:51" hidden="1" x14ac:dyDescent="0.2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54"/>
      <c r="AR120" s="6"/>
      <c r="AS120" s="6"/>
      <c r="AT120" s="6"/>
      <c r="AU120" s="6"/>
      <c r="AV120" s="6"/>
      <c r="AW120" s="54"/>
      <c r="AX120" s="54"/>
      <c r="AY120" s="54"/>
    </row>
    <row r="121" spans="1:51" hidden="1" x14ac:dyDescent="0.25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54"/>
      <c r="AR121" s="6"/>
      <c r="AS121" s="6"/>
      <c r="AT121" s="6"/>
      <c r="AU121" s="6"/>
      <c r="AV121" s="6"/>
      <c r="AW121" s="54"/>
      <c r="AX121" s="54"/>
      <c r="AY121" s="54"/>
    </row>
    <row r="122" spans="1:51" hidden="1" x14ac:dyDescent="0.2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54"/>
      <c r="AR122" s="6"/>
      <c r="AS122" s="6"/>
      <c r="AT122" s="6"/>
      <c r="AU122" s="6"/>
      <c r="AV122" s="6"/>
      <c r="AW122" s="54"/>
      <c r="AX122" s="54"/>
      <c r="AY122" s="54"/>
    </row>
    <row r="123" spans="1:51" hidden="1" x14ac:dyDescent="0.25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54"/>
      <c r="AR123" s="6"/>
      <c r="AS123" s="6"/>
      <c r="AT123" s="6"/>
      <c r="AU123" s="6"/>
      <c r="AV123" s="6"/>
      <c r="AW123" s="54"/>
      <c r="AX123" s="54"/>
      <c r="AY123" s="54"/>
    </row>
    <row r="124" spans="1:51" hidden="1" x14ac:dyDescent="0.25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54"/>
      <c r="AR124" s="6"/>
      <c r="AS124" s="6"/>
      <c r="AT124" s="6"/>
      <c r="AU124" s="6"/>
      <c r="AV124" s="6"/>
      <c r="AW124" s="54"/>
      <c r="AX124" s="54"/>
      <c r="AY124" s="54"/>
    </row>
    <row r="125" spans="1:51" hidden="1" x14ac:dyDescent="0.25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54"/>
      <c r="AR125" s="6"/>
      <c r="AS125" s="6"/>
      <c r="AT125" s="6"/>
      <c r="AU125" s="6"/>
      <c r="AV125" s="6"/>
      <c r="AW125" s="54"/>
      <c r="AX125" s="54"/>
      <c r="AY125" s="54"/>
    </row>
    <row r="126" spans="1:51" hidden="1" x14ac:dyDescent="0.25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54"/>
      <c r="AR126" s="6"/>
      <c r="AS126" s="6"/>
      <c r="AT126" s="6"/>
      <c r="AU126" s="6"/>
      <c r="AV126" s="6"/>
      <c r="AW126" s="54"/>
      <c r="AX126" s="54"/>
      <c r="AY126" s="54"/>
    </row>
    <row r="127" spans="1:51" hidden="1" x14ac:dyDescent="0.25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54"/>
      <c r="AR127" s="6"/>
      <c r="AS127" s="6"/>
      <c r="AT127" s="6"/>
      <c r="AU127" s="6"/>
      <c r="AV127" s="6"/>
      <c r="AW127" s="54"/>
      <c r="AX127" s="54"/>
      <c r="AY127" s="54"/>
    </row>
    <row r="128" spans="1:51" hidden="1" x14ac:dyDescent="0.25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54"/>
      <c r="AR128" s="6"/>
      <c r="AS128" s="6"/>
      <c r="AT128" s="6"/>
      <c r="AU128" s="6"/>
      <c r="AV128" s="6"/>
      <c r="AW128" s="54"/>
      <c r="AX128" s="54"/>
      <c r="AY128" s="54"/>
    </row>
    <row r="129" spans="1:51" hidden="1" x14ac:dyDescent="0.25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54"/>
      <c r="AR129" s="6"/>
      <c r="AS129" s="6"/>
      <c r="AT129" s="6"/>
      <c r="AU129" s="6"/>
      <c r="AV129" s="6"/>
      <c r="AW129" s="54"/>
      <c r="AX129" s="54"/>
      <c r="AY129" s="54"/>
    </row>
    <row r="130" spans="1:51" hidden="1" x14ac:dyDescent="0.25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54"/>
      <c r="AR130" s="6"/>
      <c r="AS130" s="6"/>
      <c r="AT130" s="6"/>
      <c r="AU130" s="6"/>
      <c r="AV130" s="6"/>
      <c r="AW130" s="54"/>
      <c r="AX130" s="54"/>
      <c r="AY130" s="54"/>
    </row>
    <row r="131" spans="1:51" hidden="1" x14ac:dyDescent="0.2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54"/>
      <c r="AR131" s="6"/>
      <c r="AS131" s="6"/>
      <c r="AT131" s="6"/>
      <c r="AU131" s="6"/>
      <c r="AV131" s="6"/>
      <c r="AW131" s="54"/>
      <c r="AX131" s="54"/>
      <c r="AY131" s="54"/>
    </row>
    <row r="132" spans="1:51" hidden="1" x14ac:dyDescent="0.25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54"/>
      <c r="AR132" s="6"/>
      <c r="AS132" s="6"/>
      <c r="AT132" s="6"/>
      <c r="AU132" s="6"/>
      <c r="AV132" s="6"/>
      <c r="AW132" s="54"/>
      <c r="AX132" s="54"/>
      <c r="AY132" s="54"/>
    </row>
    <row r="133" spans="1:51" hidden="1" x14ac:dyDescent="0.25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54"/>
      <c r="AR133" s="6"/>
      <c r="AS133" s="6"/>
      <c r="AT133" s="6"/>
      <c r="AU133" s="6"/>
      <c r="AV133" s="6"/>
      <c r="AW133" s="54"/>
      <c r="AX133" s="54"/>
      <c r="AY133" s="54"/>
    </row>
    <row r="134" spans="1:51" hidden="1" x14ac:dyDescent="0.25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54"/>
      <c r="AR134" s="6"/>
      <c r="AS134" s="6"/>
      <c r="AT134" s="6"/>
      <c r="AU134" s="6"/>
      <c r="AV134" s="6"/>
      <c r="AW134" s="54"/>
      <c r="AX134" s="54"/>
      <c r="AY134" s="54"/>
    </row>
    <row r="135" spans="1:51" hidden="1" x14ac:dyDescent="0.25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54"/>
      <c r="AR135" s="6"/>
      <c r="AS135" s="6"/>
      <c r="AT135" s="6"/>
      <c r="AU135" s="6"/>
      <c r="AV135" s="6"/>
      <c r="AW135" s="54"/>
      <c r="AX135" s="54"/>
      <c r="AY135" s="54"/>
    </row>
    <row r="136" spans="1:51" hidden="1" x14ac:dyDescent="0.25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54"/>
      <c r="AR136" s="6"/>
      <c r="AS136" s="6"/>
      <c r="AT136" s="6"/>
      <c r="AU136" s="6"/>
      <c r="AV136" s="6"/>
      <c r="AW136" s="54"/>
      <c r="AX136" s="54"/>
      <c r="AY136" s="54"/>
    </row>
    <row r="137" spans="1:51" hidden="1" x14ac:dyDescent="0.25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54"/>
      <c r="AR137" s="6"/>
      <c r="AS137" s="6"/>
      <c r="AT137" s="6"/>
      <c r="AU137" s="6"/>
      <c r="AV137" s="6"/>
      <c r="AW137" s="54"/>
      <c r="AX137" s="54"/>
      <c r="AY137" s="54"/>
    </row>
    <row r="138" spans="1:51" hidden="1" x14ac:dyDescent="0.25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54"/>
      <c r="AR138" s="6"/>
      <c r="AS138" s="6"/>
      <c r="AT138" s="6"/>
      <c r="AU138" s="6"/>
      <c r="AV138" s="6"/>
      <c r="AW138" s="54"/>
      <c r="AX138" s="54"/>
      <c r="AY138" s="54"/>
    </row>
    <row r="139" spans="1:51" hidden="1" x14ac:dyDescent="0.25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54"/>
      <c r="AR139" s="6"/>
      <c r="AS139" s="6"/>
      <c r="AT139" s="6"/>
      <c r="AU139" s="6"/>
      <c r="AV139" s="6"/>
      <c r="AW139" s="54"/>
      <c r="AX139" s="54"/>
      <c r="AY139" s="54"/>
    </row>
    <row r="140" spans="1:51" hidden="1" x14ac:dyDescent="0.25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54"/>
      <c r="AR140" s="6"/>
      <c r="AS140" s="6"/>
      <c r="AT140" s="6"/>
      <c r="AU140" s="6"/>
      <c r="AV140" s="6"/>
      <c r="AW140" s="54"/>
      <c r="AX140" s="54"/>
      <c r="AY140" s="54"/>
    </row>
    <row r="141" spans="1:51" hidden="1" x14ac:dyDescent="0.25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54"/>
      <c r="AR141" s="6"/>
      <c r="AS141" s="6"/>
      <c r="AT141" s="6"/>
      <c r="AU141" s="6"/>
      <c r="AV141" s="6"/>
      <c r="AW141" s="54"/>
      <c r="AX141" s="54"/>
      <c r="AY141" s="54"/>
    </row>
    <row r="142" spans="1:51" hidden="1" x14ac:dyDescent="0.25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54"/>
      <c r="AR142" s="6"/>
      <c r="AS142" s="6"/>
      <c r="AT142" s="6"/>
      <c r="AU142" s="6"/>
      <c r="AV142" s="6"/>
      <c r="AW142" s="54"/>
      <c r="AX142" s="54"/>
      <c r="AY142" s="54"/>
    </row>
    <row r="143" spans="1:51" hidden="1" x14ac:dyDescent="0.25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54"/>
      <c r="AR143" s="6"/>
      <c r="AS143" s="6"/>
      <c r="AT143" s="6"/>
      <c r="AU143" s="6"/>
      <c r="AV143" s="6"/>
      <c r="AW143" s="54"/>
      <c r="AX143" s="54"/>
      <c r="AY143" s="54"/>
    </row>
    <row r="144" spans="1:51" hidden="1" x14ac:dyDescent="0.25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54"/>
      <c r="AR144" s="6"/>
      <c r="AS144" s="6"/>
      <c r="AT144" s="6"/>
      <c r="AU144" s="6"/>
      <c r="AV144" s="6"/>
      <c r="AW144" s="54"/>
      <c r="AX144" s="54"/>
      <c r="AY144" s="54"/>
    </row>
    <row r="145" spans="1:51" hidden="1" x14ac:dyDescent="0.25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54"/>
      <c r="AR145" s="6"/>
      <c r="AS145" s="6"/>
      <c r="AT145" s="6"/>
      <c r="AU145" s="6"/>
      <c r="AV145" s="6"/>
      <c r="AW145" s="54"/>
      <c r="AX145" s="54"/>
      <c r="AY145" s="54"/>
    </row>
    <row r="146" spans="1:51" hidden="1" x14ac:dyDescent="0.25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54"/>
      <c r="AR146" s="6"/>
      <c r="AS146" s="6"/>
      <c r="AT146" s="6"/>
      <c r="AU146" s="6"/>
      <c r="AV146" s="6"/>
      <c r="AW146" s="54"/>
      <c r="AX146" s="54"/>
      <c r="AY146" s="54"/>
    </row>
    <row r="147" spans="1:51" hidden="1" x14ac:dyDescent="0.25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54"/>
      <c r="AR147" s="6"/>
      <c r="AS147" s="6"/>
      <c r="AT147" s="6"/>
      <c r="AU147" s="6"/>
      <c r="AV147" s="6"/>
      <c r="AW147" s="54"/>
      <c r="AX147" s="54"/>
      <c r="AY147" s="54"/>
    </row>
    <row r="148" spans="1:51" hidden="1" x14ac:dyDescent="0.25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54"/>
      <c r="AR148" s="6"/>
      <c r="AS148" s="6"/>
      <c r="AT148" s="6"/>
      <c r="AU148" s="6"/>
      <c r="AV148" s="6"/>
      <c r="AW148" s="54"/>
      <c r="AX148" s="54"/>
      <c r="AY148" s="54"/>
    </row>
    <row r="149" spans="1:51" hidden="1" x14ac:dyDescent="0.25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54"/>
      <c r="AR149" s="6"/>
      <c r="AS149" s="6"/>
      <c r="AT149" s="6"/>
      <c r="AU149" s="6"/>
      <c r="AV149" s="6"/>
      <c r="AW149" s="54"/>
      <c r="AX149" s="54"/>
      <c r="AY149" s="54"/>
    </row>
    <row r="150" spans="1:51" hidden="1" x14ac:dyDescent="0.25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54"/>
      <c r="AR150" s="6"/>
      <c r="AS150" s="6"/>
      <c r="AT150" s="6"/>
      <c r="AU150" s="6"/>
      <c r="AV150" s="6"/>
      <c r="AW150" s="54"/>
      <c r="AX150" s="54"/>
      <c r="AY150" s="54"/>
    </row>
    <row r="151" spans="1:51" hidden="1" x14ac:dyDescent="0.25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54"/>
      <c r="AR151" s="6"/>
      <c r="AS151" s="6"/>
      <c r="AT151" s="6"/>
      <c r="AU151" s="6"/>
      <c r="AV151" s="6"/>
      <c r="AW151" s="54"/>
      <c r="AX151" s="54"/>
      <c r="AY151" s="54"/>
    </row>
    <row r="152" spans="1:51" hidden="1" x14ac:dyDescent="0.25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54"/>
      <c r="AR152" s="6"/>
      <c r="AS152" s="6"/>
      <c r="AT152" s="6"/>
      <c r="AU152" s="6"/>
      <c r="AV152" s="6"/>
      <c r="AW152" s="54"/>
      <c r="AX152" s="54"/>
      <c r="AY152" s="54"/>
    </row>
    <row r="153" spans="1:51" hidden="1" x14ac:dyDescent="0.25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54"/>
      <c r="AR153" s="6"/>
      <c r="AS153" s="6"/>
      <c r="AT153" s="6"/>
      <c r="AU153" s="6"/>
      <c r="AV153" s="6"/>
      <c r="AW153" s="54"/>
      <c r="AX153" s="54"/>
      <c r="AY153" s="54"/>
    </row>
    <row r="154" spans="1:51" hidden="1" x14ac:dyDescent="0.25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54"/>
      <c r="AR154" s="6"/>
      <c r="AS154" s="6"/>
      <c r="AT154" s="6"/>
      <c r="AU154" s="6"/>
      <c r="AV154" s="6"/>
      <c r="AW154" s="54"/>
      <c r="AX154" s="54"/>
      <c r="AY154" s="54"/>
    </row>
    <row r="155" spans="1:51" hidden="1" x14ac:dyDescent="0.25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54"/>
      <c r="AR155" s="6"/>
      <c r="AS155" s="6"/>
      <c r="AT155" s="6"/>
      <c r="AU155" s="6"/>
      <c r="AV155" s="6"/>
      <c r="AW155" s="54"/>
      <c r="AX155" s="54"/>
      <c r="AY155" s="54"/>
    </row>
    <row r="156" spans="1:51" hidden="1" x14ac:dyDescent="0.25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54"/>
      <c r="AR156" s="6"/>
      <c r="AS156" s="6"/>
      <c r="AT156" s="6"/>
      <c r="AU156" s="6"/>
      <c r="AV156" s="6"/>
      <c r="AW156" s="54"/>
      <c r="AX156" s="54"/>
      <c r="AY156" s="54"/>
    </row>
    <row r="157" spans="1:51" hidden="1" x14ac:dyDescent="0.25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54"/>
      <c r="AR157" s="6"/>
      <c r="AS157" s="6"/>
      <c r="AT157" s="6"/>
      <c r="AU157" s="6"/>
      <c r="AV157" s="6"/>
      <c r="AW157" s="54"/>
      <c r="AX157" s="54"/>
      <c r="AY157" s="54"/>
    </row>
    <row r="158" spans="1:51" hidden="1" x14ac:dyDescent="0.25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54"/>
      <c r="AR158" s="6"/>
      <c r="AS158" s="6"/>
      <c r="AT158" s="6"/>
      <c r="AU158" s="6"/>
      <c r="AV158" s="6"/>
      <c r="AW158" s="54"/>
      <c r="AX158" s="54"/>
      <c r="AY158" s="54"/>
    </row>
    <row r="159" spans="1:51" hidden="1" x14ac:dyDescent="0.25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54"/>
      <c r="AR159" s="6"/>
      <c r="AS159" s="6"/>
      <c r="AT159" s="6"/>
      <c r="AU159" s="6"/>
      <c r="AV159" s="6"/>
      <c r="AW159" s="54"/>
      <c r="AX159" s="54"/>
      <c r="AY159" s="54"/>
    </row>
    <row r="160" spans="1:51" hidden="1" x14ac:dyDescent="0.25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54"/>
      <c r="AR160" s="6"/>
      <c r="AS160" s="6"/>
      <c r="AT160" s="6"/>
      <c r="AU160" s="6"/>
      <c r="AV160" s="6"/>
      <c r="AW160" s="54"/>
      <c r="AX160" s="54"/>
      <c r="AY160" s="54"/>
    </row>
    <row r="161" spans="1:51" hidden="1" x14ac:dyDescent="0.25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54"/>
      <c r="AR161" s="6"/>
      <c r="AS161" s="6"/>
      <c r="AT161" s="6"/>
      <c r="AU161" s="6"/>
      <c r="AV161" s="6"/>
      <c r="AW161" s="54"/>
      <c r="AX161" s="54"/>
      <c r="AY161" s="54"/>
    </row>
    <row r="162" spans="1:51" hidden="1" x14ac:dyDescent="0.25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54"/>
      <c r="AR162" s="6"/>
      <c r="AS162" s="6"/>
      <c r="AT162" s="6"/>
      <c r="AU162" s="6"/>
      <c r="AV162" s="6"/>
      <c r="AW162" s="54"/>
      <c r="AX162" s="54"/>
      <c r="AY162" s="54"/>
    </row>
    <row r="163" spans="1:51" hidden="1" x14ac:dyDescent="0.25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54"/>
      <c r="AR163" s="6"/>
      <c r="AS163" s="6"/>
      <c r="AT163" s="6"/>
      <c r="AU163" s="6"/>
      <c r="AV163" s="6"/>
      <c r="AW163" s="54"/>
      <c r="AX163" s="54"/>
      <c r="AY163" s="54"/>
    </row>
    <row r="164" spans="1:51" hidden="1" x14ac:dyDescent="0.25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54"/>
      <c r="AR164" s="6"/>
      <c r="AS164" s="6"/>
      <c r="AT164" s="6"/>
      <c r="AU164" s="6"/>
      <c r="AV164" s="6"/>
      <c r="AW164" s="54"/>
      <c r="AX164" s="54"/>
      <c r="AY164" s="54"/>
    </row>
    <row r="165" spans="1:51" hidden="1" x14ac:dyDescent="0.25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54"/>
      <c r="AR165" s="6"/>
      <c r="AS165" s="6"/>
      <c r="AT165" s="6"/>
      <c r="AU165" s="6"/>
      <c r="AV165" s="6"/>
      <c r="AW165" s="54"/>
      <c r="AX165" s="54"/>
      <c r="AY165" s="54"/>
    </row>
    <row r="166" spans="1:51" hidden="1" x14ac:dyDescent="0.25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54"/>
      <c r="AR166" s="6"/>
      <c r="AS166" s="6"/>
      <c r="AT166" s="6"/>
      <c r="AU166" s="6"/>
      <c r="AV166" s="6"/>
      <c r="AW166" s="54"/>
      <c r="AX166" s="54"/>
      <c r="AY166" s="54"/>
    </row>
    <row r="167" spans="1:51" hidden="1" x14ac:dyDescent="0.25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54"/>
      <c r="AR167" s="6"/>
      <c r="AS167" s="6"/>
      <c r="AT167" s="6"/>
      <c r="AU167" s="6"/>
      <c r="AV167" s="6"/>
      <c r="AW167" s="54"/>
      <c r="AX167" s="54"/>
      <c r="AY167" s="54"/>
    </row>
    <row r="168" spans="1:51" hidden="1" x14ac:dyDescent="0.25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54"/>
      <c r="AR168" s="6"/>
      <c r="AS168" s="6"/>
      <c r="AT168" s="6"/>
      <c r="AU168" s="6"/>
      <c r="AV168" s="6"/>
      <c r="AW168" s="54"/>
      <c r="AX168" s="54"/>
      <c r="AY168" s="54"/>
    </row>
    <row r="169" spans="1:51" hidden="1" x14ac:dyDescent="0.25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54"/>
      <c r="AR169" s="6"/>
      <c r="AS169" s="6"/>
      <c r="AT169" s="6"/>
      <c r="AU169" s="6"/>
      <c r="AV169" s="6"/>
      <c r="AW169" s="54"/>
      <c r="AX169" s="54"/>
      <c r="AY169" s="54"/>
    </row>
    <row r="170" spans="1:51" hidden="1" x14ac:dyDescent="0.25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54"/>
      <c r="AR170" s="6"/>
      <c r="AS170" s="6"/>
      <c r="AT170" s="6"/>
      <c r="AU170" s="6"/>
      <c r="AV170" s="6"/>
      <c r="AW170" s="54"/>
      <c r="AX170" s="54"/>
      <c r="AY170" s="54"/>
    </row>
    <row r="171" spans="1:51" hidden="1" x14ac:dyDescent="0.25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54"/>
      <c r="AR171" s="6"/>
      <c r="AS171" s="6"/>
      <c r="AT171" s="6"/>
      <c r="AU171" s="6"/>
      <c r="AV171" s="6"/>
      <c r="AW171" s="54"/>
      <c r="AX171" s="54"/>
      <c r="AY171" s="54"/>
    </row>
    <row r="172" spans="1:51" hidden="1" x14ac:dyDescent="0.25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54"/>
      <c r="AR172" s="6"/>
      <c r="AS172" s="6"/>
      <c r="AT172" s="6"/>
      <c r="AU172" s="6"/>
      <c r="AV172" s="6"/>
      <c r="AW172" s="54"/>
      <c r="AX172" s="54"/>
      <c r="AY172" s="54"/>
    </row>
    <row r="173" spans="1:51" hidden="1" x14ac:dyDescent="0.25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54"/>
      <c r="AR173" s="6"/>
      <c r="AS173" s="6"/>
      <c r="AT173" s="6"/>
      <c r="AU173" s="6"/>
      <c r="AV173" s="6"/>
      <c r="AW173" s="54"/>
      <c r="AX173" s="54"/>
      <c r="AY173" s="54"/>
    </row>
    <row r="174" spans="1:51" hidden="1" x14ac:dyDescent="0.25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54"/>
      <c r="AR174" s="6"/>
      <c r="AS174" s="6"/>
      <c r="AT174" s="6"/>
      <c r="AU174" s="6"/>
      <c r="AV174" s="6"/>
      <c r="AW174" s="54"/>
      <c r="AX174" s="54"/>
      <c r="AY174" s="54"/>
    </row>
    <row r="175" spans="1:51" hidden="1" x14ac:dyDescent="0.25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54"/>
      <c r="AR175" s="6"/>
      <c r="AS175" s="6"/>
      <c r="AT175" s="6"/>
      <c r="AU175" s="6"/>
      <c r="AV175" s="6"/>
      <c r="AW175" s="54"/>
      <c r="AX175" s="54"/>
      <c r="AY175" s="54"/>
    </row>
    <row r="176" spans="1:51" hidden="1" x14ac:dyDescent="0.25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54"/>
      <c r="AR176" s="6"/>
      <c r="AS176" s="6"/>
      <c r="AT176" s="6"/>
      <c r="AU176" s="6"/>
      <c r="AV176" s="6"/>
      <c r="AW176" s="54"/>
      <c r="AX176" s="54"/>
      <c r="AY176" s="54"/>
    </row>
    <row r="177" spans="1:51" hidden="1" x14ac:dyDescent="0.25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54"/>
      <c r="AR177" s="6"/>
      <c r="AS177" s="6"/>
      <c r="AT177" s="6"/>
      <c r="AU177" s="6"/>
      <c r="AV177" s="6"/>
      <c r="AW177" s="54"/>
      <c r="AX177" s="54"/>
      <c r="AY177" s="54"/>
    </row>
    <row r="178" spans="1:51" hidden="1" x14ac:dyDescent="0.25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54"/>
      <c r="AR178" s="6"/>
      <c r="AS178" s="6"/>
      <c r="AT178" s="6"/>
      <c r="AU178" s="6"/>
      <c r="AV178" s="6"/>
      <c r="AW178" s="54"/>
      <c r="AX178" s="54"/>
      <c r="AY178" s="54"/>
    </row>
    <row r="179" spans="1:51" hidden="1" x14ac:dyDescent="0.25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54"/>
      <c r="AR179" s="6"/>
      <c r="AS179" s="6"/>
      <c r="AT179" s="6"/>
      <c r="AU179" s="6"/>
      <c r="AV179" s="6"/>
      <c r="AW179" s="54"/>
      <c r="AX179" s="54"/>
      <c r="AY179" s="54"/>
    </row>
    <row r="180" spans="1:51" hidden="1" x14ac:dyDescent="0.25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54"/>
      <c r="AR180" s="6"/>
      <c r="AS180" s="6"/>
      <c r="AT180" s="6"/>
      <c r="AU180" s="6"/>
      <c r="AV180" s="6"/>
      <c r="AW180" s="54"/>
      <c r="AX180" s="54"/>
      <c r="AY180" s="54"/>
    </row>
    <row r="181" spans="1:51" hidden="1" x14ac:dyDescent="0.25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54"/>
      <c r="AR181" s="6"/>
      <c r="AS181" s="6"/>
      <c r="AT181" s="6"/>
      <c r="AU181" s="6"/>
      <c r="AV181" s="6"/>
      <c r="AW181" s="54"/>
      <c r="AX181" s="54"/>
      <c r="AY181" s="54"/>
    </row>
    <row r="182" spans="1:51" hidden="1" x14ac:dyDescent="0.25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54"/>
      <c r="AR182" s="6"/>
      <c r="AS182" s="6"/>
      <c r="AT182" s="6"/>
      <c r="AU182" s="6"/>
      <c r="AV182" s="6"/>
      <c r="AW182" s="54"/>
      <c r="AX182" s="54"/>
      <c r="AY182" s="54"/>
    </row>
    <row r="183" spans="1:51" hidden="1" x14ac:dyDescent="0.25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54"/>
      <c r="AR183" s="6"/>
      <c r="AS183" s="6"/>
      <c r="AT183" s="6"/>
      <c r="AU183" s="6"/>
      <c r="AV183" s="6"/>
      <c r="AW183" s="54"/>
      <c r="AX183" s="54"/>
      <c r="AY183" s="54"/>
    </row>
    <row r="184" spans="1:51" hidden="1" x14ac:dyDescent="0.25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54"/>
      <c r="AR184" s="6"/>
      <c r="AS184" s="6"/>
      <c r="AT184" s="6"/>
      <c r="AU184" s="6"/>
      <c r="AV184" s="6"/>
      <c r="AW184" s="54"/>
      <c r="AX184" s="54"/>
      <c r="AY184" s="54"/>
    </row>
    <row r="185" spans="1:51" hidden="1" x14ac:dyDescent="0.25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54"/>
      <c r="AR185" s="6"/>
      <c r="AS185" s="6"/>
      <c r="AT185" s="6"/>
      <c r="AU185" s="6"/>
      <c r="AV185" s="6"/>
      <c r="AW185" s="54"/>
      <c r="AX185" s="54"/>
      <c r="AY185" s="54"/>
    </row>
    <row r="186" spans="1:51" hidden="1" x14ac:dyDescent="0.25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54"/>
      <c r="AR186" s="6"/>
      <c r="AS186" s="6"/>
      <c r="AT186" s="6"/>
      <c r="AU186" s="6"/>
      <c r="AV186" s="6"/>
      <c r="AW186" s="54"/>
      <c r="AX186" s="54"/>
      <c r="AY186" s="54"/>
    </row>
    <row r="187" spans="1:51" hidden="1" x14ac:dyDescent="0.25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54"/>
      <c r="AR187" s="6"/>
      <c r="AS187" s="6"/>
      <c r="AT187" s="6"/>
      <c r="AU187" s="6"/>
      <c r="AV187" s="6"/>
      <c r="AW187" s="54"/>
      <c r="AX187" s="54"/>
      <c r="AY187" s="54"/>
    </row>
    <row r="188" spans="1:51" hidden="1" x14ac:dyDescent="0.25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54"/>
      <c r="AR188" s="6"/>
      <c r="AS188" s="6"/>
      <c r="AT188" s="6"/>
      <c r="AU188" s="6"/>
      <c r="AV188" s="6"/>
      <c r="AW188" s="54"/>
      <c r="AX188" s="54"/>
      <c r="AY188" s="54"/>
    </row>
    <row r="189" spans="1:51" hidden="1" x14ac:dyDescent="0.25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54"/>
      <c r="AR189" s="6"/>
      <c r="AS189" s="6"/>
      <c r="AT189" s="6"/>
      <c r="AU189" s="6"/>
      <c r="AV189" s="6"/>
      <c r="AW189" s="54"/>
      <c r="AX189" s="54"/>
      <c r="AY189" s="54"/>
    </row>
    <row r="190" spans="1:51" hidden="1" x14ac:dyDescent="0.25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54"/>
      <c r="AR190" s="6"/>
      <c r="AS190" s="6"/>
      <c r="AT190" s="6"/>
      <c r="AU190" s="6"/>
      <c r="AV190" s="6"/>
      <c r="AW190" s="54"/>
      <c r="AX190" s="54"/>
      <c r="AY190" s="54"/>
    </row>
    <row r="191" spans="1:51" hidden="1" x14ac:dyDescent="0.25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54"/>
      <c r="AR191" s="6"/>
      <c r="AS191" s="6"/>
      <c r="AT191" s="6"/>
      <c r="AU191" s="6"/>
      <c r="AV191" s="6"/>
      <c r="AW191" s="54"/>
      <c r="AX191" s="54"/>
      <c r="AY191" s="54"/>
    </row>
    <row r="192" spans="1:51" hidden="1" x14ac:dyDescent="0.25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54"/>
      <c r="AR192" s="6"/>
      <c r="AS192" s="6"/>
      <c r="AT192" s="6"/>
      <c r="AU192" s="6"/>
      <c r="AV192" s="6"/>
      <c r="AW192" s="54"/>
      <c r="AX192" s="54"/>
      <c r="AY192" s="54"/>
    </row>
    <row r="193" spans="1:51" hidden="1" x14ac:dyDescent="0.25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54"/>
      <c r="AR193" s="6"/>
      <c r="AS193" s="6"/>
      <c r="AT193" s="6"/>
      <c r="AU193" s="6"/>
      <c r="AV193" s="6"/>
      <c r="AW193" s="54"/>
      <c r="AX193" s="54"/>
      <c r="AY193" s="54"/>
    </row>
    <row r="194" spans="1:51" hidden="1" x14ac:dyDescent="0.25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54"/>
      <c r="AR194" s="6"/>
      <c r="AS194" s="6"/>
      <c r="AT194" s="6"/>
      <c r="AU194" s="6"/>
      <c r="AV194" s="6"/>
      <c r="AW194" s="54"/>
      <c r="AX194" s="54"/>
      <c r="AY194" s="54"/>
    </row>
    <row r="195" spans="1:51" hidden="1" x14ac:dyDescent="0.25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54"/>
      <c r="AR195" s="6"/>
      <c r="AS195" s="6"/>
      <c r="AT195" s="6"/>
      <c r="AU195" s="6"/>
      <c r="AV195" s="6"/>
      <c r="AW195" s="54"/>
      <c r="AX195" s="54"/>
      <c r="AY195" s="54"/>
    </row>
    <row r="196" spans="1:51" hidden="1" x14ac:dyDescent="0.25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54"/>
      <c r="AR196" s="6"/>
      <c r="AS196" s="6"/>
      <c r="AT196" s="6"/>
      <c r="AU196" s="6"/>
      <c r="AV196" s="6"/>
      <c r="AW196" s="54"/>
      <c r="AX196" s="54"/>
      <c r="AY196" s="54"/>
    </row>
    <row r="197" spans="1:51" hidden="1" x14ac:dyDescent="0.25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54"/>
      <c r="AR197" s="6"/>
      <c r="AS197" s="6"/>
      <c r="AT197" s="6"/>
      <c r="AU197" s="6"/>
      <c r="AV197" s="6"/>
      <c r="AW197" s="54"/>
      <c r="AX197" s="54"/>
      <c r="AY197" s="54"/>
    </row>
    <row r="198" spans="1:51" hidden="1" x14ac:dyDescent="0.25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54"/>
      <c r="AR198" s="6"/>
      <c r="AS198" s="6"/>
      <c r="AT198" s="6"/>
      <c r="AU198" s="6"/>
      <c r="AV198" s="6"/>
      <c r="AW198" s="54"/>
      <c r="AX198" s="54"/>
      <c r="AY198" s="54"/>
    </row>
    <row r="199" spans="1:51" hidden="1" x14ac:dyDescent="0.25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54"/>
      <c r="AR199" s="6"/>
      <c r="AS199" s="6"/>
      <c r="AT199" s="6"/>
      <c r="AU199" s="6"/>
      <c r="AV199" s="6"/>
      <c r="AW199" s="54"/>
      <c r="AX199" s="54"/>
      <c r="AY199" s="54"/>
    </row>
    <row r="200" spans="1:51" hidden="1" x14ac:dyDescent="0.25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54"/>
      <c r="AR200" s="6"/>
      <c r="AS200" s="6"/>
      <c r="AT200" s="6"/>
      <c r="AU200" s="6"/>
      <c r="AV200" s="6"/>
      <c r="AW200" s="54"/>
      <c r="AX200" s="54"/>
      <c r="AY200" s="54"/>
    </row>
    <row r="201" spans="1:51" hidden="1" x14ac:dyDescent="0.25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54"/>
      <c r="AR201" s="6"/>
      <c r="AS201" s="6"/>
      <c r="AT201" s="6"/>
      <c r="AU201" s="6"/>
      <c r="AV201" s="6"/>
      <c r="AW201" s="54"/>
      <c r="AX201" s="54"/>
      <c r="AY201" s="54"/>
    </row>
    <row r="202" spans="1:51" hidden="1" x14ac:dyDescent="0.25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54"/>
      <c r="AR202" s="6"/>
      <c r="AS202" s="6"/>
      <c r="AT202" s="6"/>
      <c r="AU202" s="6"/>
      <c r="AV202" s="6"/>
      <c r="AW202" s="54"/>
      <c r="AX202" s="54"/>
      <c r="AY202" s="54"/>
    </row>
    <row r="203" spans="1:51" hidden="1" x14ac:dyDescent="0.25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54"/>
      <c r="AR203" s="6"/>
      <c r="AS203" s="6"/>
      <c r="AT203" s="6"/>
      <c r="AU203" s="6"/>
      <c r="AV203" s="6"/>
      <c r="AW203" s="54"/>
      <c r="AX203" s="54"/>
      <c r="AY203" s="54"/>
    </row>
    <row r="204" spans="1:51" hidden="1" x14ac:dyDescent="0.25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54"/>
      <c r="AR204" s="6"/>
      <c r="AS204" s="6"/>
      <c r="AT204" s="6"/>
      <c r="AU204" s="6"/>
      <c r="AV204" s="6"/>
      <c r="AW204" s="54"/>
      <c r="AX204" s="54"/>
      <c r="AY204" s="54"/>
    </row>
    <row r="205" spans="1:51" hidden="1" x14ac:dyDescent="0.25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54"/>
      <c r="AR205" s="6"/>
      <c r="AS205" s="6"/>
      <c r="AT205" s="6"/>
      <c r="AU205" s="6"/>
      <c r="AV205" s="6"/>
      <c r="AW205" s="54"/>
      <c r="AX205" s="54"/>
      <c r="AY205" s="54"/>
    </row>
    <row r="206" spans="1:51" hidden="1" x14ac:dyDescent="0.25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54"/>
      <c r="AR206" s="6"/>
      <c r="AS206" s="6"/>
      <c r="AT206" s="6"/>
      <c r="AU206" s="6"/>
      <c r="AV206" s="6"/>
      <c r="AW206" s="54"/>
      <c r="AX206" s="54"/>
      <c r="AY206" s="54"/>
    </row>
    <row r="207" spans="1:51" hidden="1" x14ac:dyDescent="0.25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54"/>
      <c r="AR207" s="6"/>
      <c r="AS207" s="6"/>
      <c r="AT207" s="6"/>
      <c r="AU207" s="6"/>
      <c r="AV207" s="6"/>
      <c r="AW207" s="54"/>
      <c r="AX207" s="54"/>
      <c r="AY207" s="54"/>
    </row>
    <row r="208" spans="1:51" hidden="1" x14ac:dyDescent="0.25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54"/>
      <c r="AR208" s="6"/>
      <c r="AS208" s="6"/>
      <c r="AT208" s="6"/>
      <c r="AU208" s="6"/>
      <c r="AV208" s="6"/>
      <c r="AW208" s="54"/>
      <c r="AX208" s="54"/>
      <c r="AY208" s="54"/>
    </row>
    <row r="209" spans="1:51" hidden="1" x14ac:dyDescent="0.25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54"/>
      <c r="AR209" s="6"/>
      <c r="AS209" s="6"/>
      <c r="AT209" s="6"/>
      <c r="AU209" s="6"/>
      <c r="AV209" s="6"/>
      <c r="AW209" s="54"/>
      <c r="AX209" s="54"/>
      <c r="AY209" s="54"/>
    </row>
    <row r="210" spans="1:51" hidden="1" x14ac:dyDescent="0.25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54"/>
      <c r="AR210" s="6"/>
      <c r="AS210" s="6"/>
      <c r="AT210" s="6"/>
      <c r="AU210" s="6"/>
      <c r="AV210" s="6"/>
      <c r="AW210" s="54"/>
      <c r="AX210" s="54"/>
      <c r="AY210" s="54"/>
    </row>
    <row r="211" spans="1:51" hidden="1" x14ac:dyDescent="0.25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54"/>
      <c r="AR211" s="6"/>
      <c r="AS211" s="6"/>
      <c r="AT211" s="6"/>
      <c r="AU211" s="6"/>
      <c r="AV211" s="6"/>
      <c r="AW211" s="54"/>
      <c r="AX211" s="54"/>
      <c r="AY211" s="54"/>
    </row>
    <row r="212" spans="1:51" hidden="1" x14ac:dyDescent="0.25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54"/>
      <c r="AR212" s="6"/>
      <c r="AS212" s="6"/>
      <c r="AT212" s="6"/>
      <c r="AU212" s="6"/>
      <c r="AV212" s="6"/>
      <c r="AW212" s="54"/>
      <c r="AX212" s="54"/>
      <c r="AY212" s="54"/>
    </row>
    <row r="213" spans="1:51" hidden="1" x14ac:dyDescent="0.25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54"/>
      <c r="AR213" s="6"/>
      <c r="AS213" s="6"/>
      <c r="AT213" s="6"/>
      <c r="AU213" s="6"/>
      <c r="AV213" s="6"/>
      <c r="AW213" s="54"/>
      <c r="AX213" s="54"/>
      <c r="AY213" s="54"/>
    </row>
    <row r="214" spans="1:51" hidden="1" x14ac:dyDescent="0.25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54"/>
      <c r="AR214" s="6"/>
      <c r="AS214" s="6"/>
      <c r="AT214" s="6"/>
      <c r="AU214" s="6"/>
      <c r="AV214" s="6"/>
      <c r="AW214" s="54"/>
      <c r="AX214" s="54"/>
      <c r="AY214" s="54"/>
    </row>
    <row r="215" spans="1:51" hidden="1" x14ac:dyDescent="0.25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54"/>
      <c r="AR215" s="6"/>
      <c r="AS215" s="6"/>
      <c r="AT215" s="6"/>
      <c r="AU215" s="6"/>
      <c r="AV215" s="6"/>
      <c r="AW215" s="54"/>
      <c r="AX215" s="54"/>
      <c r="AY215" s="54"/>
    </row>
    <row r="216" spans="1:51" hidden="1" x14ac:dyDescent="0.25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54"/>
      <c r="AR216" s="6"/>
      <c r="AS216" s="6"/>
      <c r="AT216" s="6"/>
      <c r="AU216" s="6"/>
      <c r="AV216" s="6"/>
      <c r="AW216" s="54"/>
      <c r="AX216" s="54"/>
      <c r="AY216" s="54"/>
    </row>
    <row r="217" spans="1:51" hidden="1" x14ac:dyDescent="0.25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54"/>
      <c r="AR217" s="6"/>
      <c r="AS217" s="6"/>
      <c r="AT217" s="6"/>
      <c r="AU217" s="6"/>
      <c r="AV217" s="6"/>
      <c r="AW217" s="54"/>
      <c r="AX217" s="54"/>
      <c r="AY217" s="54"/>
    </row>
    <row r="218" spans="1:51" hidden="1" x14ac:dyDescent="0.25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54"/>
      <c r="AR218" s="6"/>
      <c r="AS218" s="6"/>
      <c r="AT218" s="6"/>
      <c r="AU218" s="6"/>
      <c r="AV218" s="6"/>
      <c r="AW218" s="54"/>
      <c r="AX218" s="54"/>
      <c r="AY218" s="54"/>
    </row>
    <row r="219" spans="1:51" hidden="1" x14ac:dyDescent="0.25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54"/>
      <c r="AR219" s="6"/>
      <c r="AS219" s="6"/>
      <c r="AT219" s="6"/>
      <c r="AU219" s="6"/>
      <c r="AV219" s="6"/>
      <c r="AW219" s="54"/>
      <c r="AX219" s="54"/>
      <c r="AY219" s="54"/>
    </row>
    <row r="220" spans="1:51" hidden="1" x14ac:dyDescent="0.25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54"/>
      <c r="AR220" s="6"/>
      <c r="AS220" s="6"/>
      <c r="AT220" s="6"/>
      <c r="AU220" s="6"/>
      <c r="AV220" s="6"/>
      <c r="AW220" s="54"/>
      <c r="AX220" s="54"/>
      <c r="AY220" s="54"/>
    </row>
    <row r="221" spans="1:51" hidden="1" x14ac:dyDescent="0.25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54"/>
      <c r="AR221" s="6"/>
      <c r="AS221" s="6"/>
      <c r="AT221" s="6"/>
      <c r="AU221" s="6"/>
      <c r="AV221" s="6"/>
      <c r="AW221" s="54"/>
      <c r="AX221" s="54"/>
      <c r="AY221" s="54"/>
    </row>
    <row r="222" spans="1:51" hidden="1" x14ac:dyDescent="0.25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54"/>
      <c r="AR222" s="6"/>
      <c r="AS222" s="6"/>
      <c r="AT222" s="6"/>
      <c r="AU222" s="6"/>
      <c r="AV222" s="6"/>
      <c r="AW222" s="54"/>
      <c r="AX222" s="54"/>
      <c r="AY222" s="54"/>
    </row>
    <row r="223" spans="1:51" hidden="1" x14ac:dyDescent="0.25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54"/>
      <c r="AR223" s="6"/>
      <c r="AS223" s="6"/>
      <c r="AT223" s="6"/>
      <c r="AU223" s="6"/>
      <c r="AV223" s="6"/>
      <c r="AW223" s="54"/>
      <c r="AX223" s="54"/>
      <c r="AY223" s="54"/>
    </row>
    <row r="224" spans="1:51" hidden="1" x14ac:dyDescent="0.25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54"/>
      <c r="AR224" s="6"/>
      <c r="AS224" s="6"/>
      <c r="AT224" s="6"/>
      <c r="AU224" s="6"/>
      <c r="AV224" s="6"/>
      <c r="AW224" s="54"/>
      <c r="AX224" s="54"/>
      <c r="AY224" s="54"/>
    </row>
    <row r="225" spans="1:51" hidden="1" x14ac:dyDescent="0.25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54"/>
      <c r="AR225" s="6"/>
      <c r="AS225" s="6"/>
      <c r="AT225" s="6"/>
      <c r="AU225" s="6"/>
      <c r="AV225" s="6"/>
      <c r="AW225" s="54"/>
      <c r="AX225" s="54"/>
      <c r="AY225" s="54"/>
    </row>
    <row r="226" spans="1:51" hidden="1" x14ac:dyDescent="0.25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54"/>
      <c r="AR226" s="6"/>
      <c r="AS226" s="6"/>
      <c r="AT226" s="6"/>
      <c r="AU226" s="6"/>
      <c r="AV226" s="6"/>
      <c r="AW226" s="54"/>
      <c r="AX226" s="54"/>
      <c r="AY226" s="54"/>
    </row>
    <row r="227" spans="1:51" hidden="1" x14ac:dyDescent="0.25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54"/>
      <c r="AR227" s="6"/>
      <c r="AS227" s="6"/>
      <c r="AT227" s="6"/>
      <c r="AU227" s="6"/>
      <c r="AV227" s="6"/>
      <c r="AW227" s="54"/>
      <c r="AX227" s="54"/>
      <c r="AY227" s="54"/>
    </row>
    <row r="228" spans="1:51" hidden="1" x14ac:dyDescent="0.25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54"/>
      <c r="AR228" s="6"/>
      <c r="AS228" s="6"/>
      <c r="AT228" s="6"/>
      <c r="AU228" s="6"/>
      <c r="AV228" s="6"/>
      <c r="AW228" s="54"/>
      <c r="AX228" s="54"/>
      <c r="AY228" s="54"/>
    </row>
    <row r="229" spans="1:51" hidden="1" x14ac:dyDescent="0.25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54"/>
      <c r="AR229" s="6"/>
      <c r="AS229" s="6"/>
      <c r="AT229" s="6"/>
      <c r="AU229" s="6"/>
      <c r="AV229" s="6"/>
      <c r="AW229" s="54"/>
      <c r="AX229" s="54"/>
      <c r="AY229" s="54"/>
    </row>
    <row r="230" spans="1:51" hidden="1" x14ac:dyDescent="0.25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54"/>
      <c r="AR230" s="6"/>
      <c r="AS230" s="6"/>
      <c r="AT230" s="6"/>
      <c r="AU230" s="6"/>
      <c r="AV230" s="6"/>
      <c r="AW230" s="54"/>
      <c r="AX230" s="54"/>
      <c r="AY230" s="54"/>
    </row>
    <row r="231" spans="1:51" hidden="1" x14ac:dyDescent="0.25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54"/>
      <c r="AR231" s="6"/>
      <c r="AS231" s="6"/>
      <c r="AT231" s="6"/>
      <c r="AU231" s="6"/>
      <c r="AV231" s="6"/>
      <c r="AW231" s="54"/>
      <c r="AX231" s="54"/>
      <c r="AY231" s="54"/>
    </row>
    <row r="232" spans="1:51" hidden="1" x14ac:dyDescent="0.25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54"/>
      <c r="AR232" s="6"/>
      <c r="AS232" s="6"/>
      <c r="AT232" s="6"/>
      <c r="AU232" s="6"/>
      <c r="AV232" s="6"/>
      <c r="AW232" s="54"/>
      <c r="AX232" s="54"/>
      <c r="AY232" s="54"/>
    </row>
  </sheetData>
  <sheetProtection algorithmName="SHA-512" hashValue="fRPaQ0srSDkITnxClvC7/hLkTTaVN8B/bHCtM9M7NawrfuWdFQQmBb6FEnBucXdNPjt8TogC9fF7Jz4oDb6g6g==" saltValue="WXNYn/UpzEeHeyQLFIOebg==" spinCount="100000" sheet="1" objects="1" scenarios="1" selectLockedCells="1"/>
  <mergeCells count="54">
    <mergeCell ref="I6:U6"/>
    <mergeCell ref="X6:AS6"/>
    <mergeCell ref="AT6:AT8"/>
    <mergeCell ref="V6:V8"/>
    <mergeCell ref="M43:U43"/>
    <mergeCell ref="AK43:AS43"/>
    <mergeCell ref="AS7:AS8"/>
    <mergeCell ref="AH7:AH8"/>
    <mergeCell ref="AX6:AY9"/>
    <mergeCell ref="C39:H39"/>
    <mergeCell ref="C35:H35"/>
    <mergeCell ref="C36:H36"/>
    <mergeCell ref="C37:H37"/>
    <mergeCell ref="C38:H38"/>
    <mergeCell ref="C29:H29"/>
    <mergeCell ref="C18:H18"/>
    <mergeCell ref="C19:H19"/>
    <mergeCell ref="C20:H20"/>
    <mergeCell ref="C21:H21"/>
    <mergeCell ref="C22:H22"/>
    <mergeCell ref="C23:H23"/>
    <mergeCell ref="C24:H24"/>
    <mergeCell ref="C25:H25"/>
    <mergeCell ref="C26:H26"/>
    <mergeCell ref="C27:H27"/>
    <mergeCell ref="C28:H28"/>
    <mergeCell ref="C30:H30"/>
    <mergeCell ref="C31:H31"/>
    <mergeCell ref="C32:H32"/>
    <mergeCell ref="AK47:AS47"/>
    <mergeCell ref="C40:H40"/>
    <mergeCell ref="M47:U47"/>
    <mergeCell ref="M44:U44"/>
    <mergeCell ref="M45:U45"/>
    <mergeCell ref="M46:U46"/>
    <mergeCell ref="AK44:AS44"/>
    <mergeCell ref="AK45:AS45"/>
    <mergeCell ref="AK46:AS46"/>
    <mergeCell ref="AU6:AU8"/>
    <mergeCell ref="C42:H42"/>
    <mergeCell ref="C41:H41"/>
    <mergeCell ref="C33:H33"/>
    <mergeCell ref="C34:H34"/>
    <mergeCell ref="B7:H7"/>
    <mergeCell ref="B8:H8"/>
    <mergeCell ref="C15:H15"/>
    <mergeCell ref="C16:H16"/>
    <mergeCell ref="C17:H17"/>
    <mergeCell ref="C10:H10"/>
    <mergeCell ref="C11:H11"/>
    <mergeCell ref="C12:H12"/>
    <mergeCell ref="C13:H13"/>
    <mergeCell ref="C14:H14"/>
    <mergeCell ref="B9:H9"/>
  </mergeCells>
  <conditionalFormatting sqref="A10:A47">
    <cfRule type="cellIs" dxfId="86" priority="2" stopIfTrue="1" operator="greaterThan">
      <formula>50</formula>
    </cfRule>
    <cfRule type="cellIs" dxfId="85" priority="3" stopIfTrue="1" operator="lessThan">
      <formula>50</formula>
    </cfRule>
  </conditionalFormatting>
  <conditionalFormatting sqref="AY10">
    <cfRule type="cellIs" dxfId="84" priority="1" operator="equal">
      <formula>0</formula>
    </cfRule>
  </conditionalFormatting>
  <dataValidations disablePrompts="1" count="2">
    <dataValidation type="decimal" operator="lessThanOrEqual" allowBlank="1" showErrorMessage="1" errorTitle="ERRO!" error="A pergunta não vale tanto!" sqref="AI10:AI47 X10:X47 I10:I47">
      <formula1>I$9</formula1>
    </dataValidation>
    <dataValidation type="decimal" operator="lessThanOrEqual" allowBlank="1" showInputMessage="1" showErrorMessage="1" errorTitle="ERRO!" error="A pergunta não vale tanto!..." sqref="AJ10:AS41 Y10:AH47 M42:U42 J10:U41 J42:L47 AJ42:AJ47 AK42:AS42">
      <formula1>J$9</formula1>
    </dataValidation>
  </dataValidations>
  <printOptions horizontalCentered="1"/>
  <pageMargins left="0.23622047244094491" right="0.23622047244094491" top="0.94488188976377963" bottom="0.35433070866141736" header="0.11811023622047245" footer="0.31496062992125984"/>
  <pageSetup paperSize="9" scale="66" orientation="landscape" blackAndWhite="1" r:id="rId1"/>
  <headerFooter>
    <oddHeader>&amp;L&amp;G&amp;C&amp;"Arial,Normal"&amp;24
Área Disciplinar de Português&amp;R&amp;"Arial,Normal"&amp;24
&amp;D</oddHeader>
  </headerFooter>
  <drawing r:id="rId2"/>
  <legacyDrawingHF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5">
    <tabColor rgb="FF7030A0"/>
  </sheetPr>
  <dimension ref="A1:BF232"/>
  <sheetViews>
    <sheetView showGridLines="0" zoomScale="75" zoomScaleNormal="75" zoomScalePageLayoutView="70" workbookViewId="0">
      <selection activeCell="I7" sqref="I7"/>
    </sheetView>
  </sheetViews>
  <sheetFormatPr defaultColWidth="0" defaultRowHeight="15" zeroHeight="1" x14ac:dyDescent="0.25"/>
  <cols>
    <col min="1" max="1" width="2.7109375" style="71" customWidth="1"/>
    <col min="2" max="2" width="5.140625" style="71" customWidth="1"/>
    <col min="3" max="8" width="3.7109375" style="71" customWidth="1"/>
    <col min="9" max="21" width="4.7109375" style="71" customWidth="1"/>
    <col min="22" max="22" width="7.7109375" style="71" customWidth="1"/>
    <col min="23" max="23" width="9.140625" style="71" hidden="1" customWidth="1"/>
    <col min="24" max="33" width="4.7109375" style="71" customWidth="1"/>
    <col min="34" max="34" width="7.7109375" style="71" customWidth="1"/>
    <col min="35" max="44" width="4.7109375" style="71" customWidth="1"/>
    <col min="45" max="47" width="7.7109375" style="71" customWidth="1"/>
    <col min="48" max="48" width="5.85546875" style="71" hidden="1" customWidth="1"/>
    <col min="49" max="49" width="3.7109375" style="71" customWidth="1"/>
    <col min="50" max="50" width="5.7109375" style="71" customWidth="1"/>
    <col min="51" max="51" width="52.7109375" style="71" customWidth="1"/>
    <col min="52" max="58" width="9.140625" style="71" customWidth="1"/>
    <col min="59" max="16384" width="9.140625" style="71" hidden="1"/>
  </cols>
  <sheetData>
    <row r="1" spans="1:51" ht="24.95" customHeight="1" x14ac:dyDescent="0.25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141"/>
      <c r="AS1" s="141"/>
      <c r="AT1" s="141"/>
      <c r="AU1" s="141"/>
      <c r="AV1" s="141"/>
      <c r="AW1" s="141"/>
      <c r="AX1" s="141"/>
    </row>
    <row r="2" spans="1:51" ht="24.95" customHeight="1" x14ac:dyDescent="0.25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10"/>
      <c r="P2" s="54"/>
      <c r="Q2" s="54"/>
      <c r="R2" s="54"/>
      <c r="S2" s="54"/>
      <c r="T2" s="10"/>
      <c r="U2" s="54"/>
      <c r="V2" s="54"/>
      <c r="W2" s="54"/>
      <c r="X2" s="54"/>
      <c r="Y2" s="54"/>
      <c r="Z2" s="54"/>
      <c r="AA2" s="54"/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141"/>
      <c r="AS2" s="141"/>
      <c r="AT2" s="141"/>
      <c r="AU2" s="141"/>
      <c r="AV2" s="141"/>
      <c r="AW2" s="141"/>
      <c r="AX2" s="141"/>
    </row>
    <row r="3" spans="1:51" ht="24.95" customHeight="1" x14ac:dyDescent="0.25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141"/>
      <c r="AT3" s="141"/>
      <c r="AU3" s="141"/>
      <c r="AV3" s="141"/>
      <c r="AW3" s="141"/>
      <c r="AX3" s="141"/>
    </row>
    <row r="4" spans="1:51" ht="24.95" customHeight="1" x14ac:dyDescent="0.35">
      <c r="A4" s="54"/>
      <c r="B4" s="200" t="str">
        <f>ENTRADA!U4</f>
        <v>7.º A - 2019/20</v>
      </c>
      <c r="C4" s="54"/>
      <c r="D4" s="54"/>
      <c r="E4" s="54"/>
      <c r="F4" s="54"/>
      <c r="G4" s="54"/>
      <c r="H4" s="54"/>
      <c r="I4" s="54"/>
      <c r="J4" s="316" t="s">
        <v>347</v>
      </c>
      <c r="K4" s="54"/>
      <c r="L4" s="54"/>
      <c r="M4" s="54"/>
      <c r="N4" s="54"/>
      <c r="O4" s="54"/>
      <c r="P4" s="54"/>
      <c r="Q4" s="54"/>
      <c r="R4" s="54"/>
      <c r="S4" s="54"/>
      <c r="T4" s="54"/>
      <c r="V4" s="54"/>
      <c r="W4" s="54"/>
      <c r="X4" s="315"/>
      <c r="Y4" s="54"/>
      <c r="Z4" s="315"/>
      <c r="AA4" s="54"/>
      <c r="AB4" s="54"/>
      <c r="AC4" s="54"/>
      <c r="AD4" s="54"/>
      <c r="AE4" s="54"/>
      <c r="AF4" s="54"/>
      <c r="AG4" s="54"/>
      <c r="AH4" s="54"/>
      <c r="AI4" s="315"/>
      <c r="AJ4" s="141"/>
      <c r="AK4" s="141"/>
      <c r="AL4" s="141"/>
      <c r="AM4" s="54"/>
      <c r="AN4" s="54"/>
      <c r="AO4" s="54"/>
      <c r="AP4" s="54"/>
      <c r="AQ4" s="54"/>
      <c r="AR4" s="54"/>
      <c r="AS4" s="141"/>
      <c r="AT4" s="141"/>
      <c r="AU4" s="141"/>
      <c r="AV4" s="141"/>
      <c r="AW4" s="141"/>
      <c r="AX4" s="141"/>
    </row>
    <row r="5" spans="1:51" ht="20.100000000000001" customHeight="1" thickBot="1" x14ac:dyDescent="0.3">
      <c r="A5" s="141"/>
      <c r="B5" s="141"/>
      <c r="C5" s="141"/>
      <c r="D5" s="141"/>
      <c r="E5" s="141"/>
      <c r="F5" s="3"/>
      <c r="G5" s="3"/>
      <c r="H5" s="3"/>
      <c r="I5" s="3"/>
      <c r="J5" s="3"/>
      <c r="K5" s="3"/>
      <c r="L5" s="3"/>
      <c r="M5" s="56"/>
      <c r="N5" s="56"/>
      <c r="O5" s="141"/>
      <c r="P5" s="141"/>
      <c r="Q5" s="141"/>
      <c r="R5" s="141"/>
      <c r="S5" s="141"/>
      <c r="T5" s="141"/>
      <c r="U5" s="141"/>
      <c r="V5" s="141"/>
      <c r="W5" s="141"/>
      <c r="X5" s="141"/>
      <c r="Y5" s="141"/>
      <c r="Z5" s="141"/>
      <c r="AA5" s="141"/>
      <c r="AB5" s="141"/>
      <c r="AC5" s="141"/>
      <c r="AD5" s="141"/>
      <c r="AE5" s="141"/>
      <c r="AF5" s="141"/>
      <c r="AG5" s="141"/>
      <c r="AH5" s="141"/>
      <c r="AI5" s="141"/>
      <c r="AJ5" s="141"/>
      <c r="AK5" s="141"/>
      <c r="AL5" s="141"/>
      <c r="AM5" s="141"/>
      <c r="AN5" s="141"/>
      <c r="AO5" s="141"/>
      <c r="AP5" s="141"/>
      <c r="AQ5" s="141"/>
      <c r="AR5" s="141"/>
      <c r="AS5" s="141"/>
      <c r="AT5" s="141"/>
      <c r="AU5" s="141"/>
      <c r="AV5" s="2">
        <f>COUNTIF(I9:AT9,"&lt;&gt;=0")</f>
        <v>38</v>
      </c>
      <c r="AW5" s="141"/>
      <c r="AX5" s="141"/>
      <c r="AY5" s="141"/>
    </row>
    <row r="6" spans="1:51" ht="27.95" customHeight="1" x14ac:dyDescent="0.25">
      <c r="A6" s="203"/>
      <c r="B6" s="300"/>
      <c r="C6" s="301"/>
      <c r="D6" s="301"/>
      <c r="E6" s="301"/>
      <c r="F6" s="301"/>
      <c r="G6" s="301"/>
      <c r="H6" s="302"/>
      <c r="I6" s="1257" t="s">
        <v>336</v>
      </c>
      <c r="J6" s="1258"/>
      <c r="K6" s="1258"/>
      <c r="L6" s="1258"/>
      <c r="M6" s="1258"/>
      <c r="N6" s="1258"/>
      <c r="O6" s="1258"/>
      <c r="P6" s="1258"/>
      <c r="Q6" s="1258"/>
      <c r="R6" s="1258"/>
      <c r="S6" s="1258"/>
      <c r="T6" s="1258"/>
      <c r="U6" s="1259"/>
      <c r="V6" s="1235" t="s">
        <v>1</v>
      </c>
      <c r="W6" s="303"/>
      <c r="X6" s="1257" t="s">
        <v>337</v>
      </c>
      <c r="Y6" s="1258"/>
      <c r="Z6" s="1258"/>
      <c r="AA6" s="1258"/>
      <c r="AB6" s="1258"/>
      <c r="AC6" s="1258"/>
      <c r="AD6" s="1258"/>
      <c r="AE6" s="1258"/>
      <c r="AF6" s="1258"/>
      <c r="AG6" s="1258"/>
      <c r="AH6" s="1258"/>
      <c r="AI6" s="1258"/>
      <c r="AJ6" s="1258"/>
      <c r="AK6" s="1258"/>
      <c r="AL6" s="1258"/>
      <c r="AM6" s="1258"/>
      <c r="AN6" s="1258"/>
      <c r="AO6" s="1258"/>
      <c r="AP6" s="1258"/>
      <c r="AQ6" s="1258"/>
      <c r="AR6" s="1258"/>
      <c r="AS6" s="1259"/>
      <c r="AT6" s="1235" t="s">
        <v>1</v>
      </c>
      <c r="AU6" s="1235" t="s">
        <v>275</v>
      </c>
      <c r="AV6" s="2">
        <f>COUNTIF(X9:AS9,"&lt;&gt;=0")</f>
        <v>22</v>
      </c>
      <c r="AW6" s="161"/>
      <c r="AX6" s="1203" t="s">
        <v>98</v>
      </c>
      <c r="AY6" s="1204"/>
    </row>
    <row r="7" spans="1:51" ht="27.95" customHeight="1" x14ac:dyDescent="0.25">
      <c r="A7" s="203"/>
      <c r="B7" s="1118" t="s">
        <v>146</v>
      </c>
      <c r="C7" s="1119"/>
      <c r="D7" s="1119"/>
      <c r="E7" s="1119"/>
      <c r="F7" s="1119"/>
      <c r="G7" s="1119"/>
      <c r="H7" s="1120"/>
      <c r="I7" s="460"/>
      <c r="J7" s="460"/>
      <c r="K7" s="460"/>
      <c r="L7" s="460"/>
      <c r="M7" s="460"/>
      <c r="N7" s="460"/>
      <c r="O7" s="460"/>
      <c r="P7" s="460"/>
      <c r="Q7" s="460"/>
      <c r="R7" s="460"/>
      <c r="S7" s="460"/>
      <c r="T7" s="460"/>
      <c r="U7" s="460"/>
      <c r="V7" s="1236"/>
      <c r="W7" s="2">
        <f>COUNTIF(I9:U9,"&lt;&gt;=0")</f>
        <v>13</v>
      </c>
      <c r="X7" s="460"/>
      <c r="Y7" s="460"/>
      <c r="Z7" s="460"/>
      <c r="AA7" s="460"/>
      <c r="AB7" s="460"/>
      <c r="AC7" s="460"/>
      <c r="AD7" s="460"/>
      <c r="AE7" s="460"/>
      <c r="AF7" s="460"/>
      <c r="AG7" s="460"/>
      <c r="AH7" s="1262" t="s">
        <v>86</v>
      </c>
      <c r="AI7" s="460"/>
      <c r="AJ7" s="460"/>
      <c r="AK7" s="460"/>
      <c r="AL7" s="460"/>
      <c r="AM7" s="460"/>
      <c r="AN7" s="460"/>
      <c r="AO7" s="460"/>
      <c r="AP7" s="460"/>
      <c r="AQ7" s="460"/>
      <c r="AR7" s="460"/>
      <c r="AS7" s="1262" t="s">
        <v>85</v>
      </c>
      <c r="AT7" s="1236"/>
      <c r="AU7" s="1236"/>
      <c r="AV7" s="2">
        <f>COUNTIF(X9:AG9,"&lt;&gt;=0")</f>
        <v>10</v>
      </c>
      <c r="AW7" s="162"/>
      <c r="AX7" s="1205"/>
      <c r="AY7" s="1206"/>
    </row>
    <row r="8" spans="1:51" ht="27.95" customHeight="1" x14ac:dyDescent="0.25">
      <c r="A8" s="203"/>
      <c r="B8" s="1194" t="s">
        <v>197</v>
      </c>
      <c r="C8" s="1195"/>
      <c r="D8" s="1195"/>
      <c r="E8" s="1195"/>
      <c r="F8" s="1195"/>
      <c r="G8" s="1195"/>
      <c r="H8" s="1196"/>
      <c r="I8" s="461">
        <v>1</v>
      </c>
      <c r="J8" s="461">
        <v>2</v>
      </c>
      <c r="K8" s="461">
        <v>3</v>
      </c>
      <c r="L8" s="461">
        <v>4</v>
      </c>
      <c r="M8" s="461">
        <v>5</v>
      </c>
      <c r="N8" s="461">
        <v>6</v>
      </c>
      <c r="O8" s="461">
        <v>7</v>
      </c>
      <c r="P8" s="461">
        <v>8</v>
      </c>
      <c r="Q8" s="461">
        <v>9</v>
      </c>
      <c r="R8" s="461">
        <v>10</v>
      </c>
      <c r="S8" s="461">
        <v>11</v>
      </c>
      <c r="T8" s="461">
        <v>12</v>
      </c>
      <c r="U8" s="461">
        <v>13</v>
      </c>
      <c r="V8" s="1213"/>
      <c r="W8" s="299"/>
      <c r="X8" s="461">
        <v>1</v>
      </c>
      <c r="Y8" s="461">
        <v>2</v>
      </c>
      <c r="Z8" s="461">
        <v>3</v>
      </c>
      <c r="AA8" s="461">
        <v>4</v>
      </c>
      <c r="AB8" s="461">
        <v>5</v>
      </c>
      <c r="AC8" s="461">
        <v>6</v>
      </c>
      <c r="AD8" s="461">
        <v>7</v>
      </c>
      <c r="AE8" s="461">
        <v>8</v>
      </c>
      <c r="AF8" s="461">
        <v>9</v>
      </c>
      <c r="AG8" s="461">
        <v>10</v>
      </c>
      <c r="AH8" s="1263"/>
      <c r="AI8" s="461">
        <v>1</v>
      </c>
      <c r="AJ8" s="461">
        <v>2</v>
      </c>
      <c r="AK8" s="461">
        <v>3</v>
      </c>
      <c r="AL8" s="461">
        <v>4</v>
      </c>
      <c r="AM8" s="461">
        <v>5</v>
      </c>
      <c r="AN8" s="461">
        <v>6</v>
      </c>
      <c r="AO8" s="461">
        <v>7</v>
      </c>
      <c r="AP8" s="461">
        <v>8</v>
      </c>
      <c r="AQ8" s="461">
        <v>9</v>
      </c>
      <c r="AR8" s="461">
        <v>10</v>
      </c>
      <c r="AS8" s="1263"/>
      <c r="AT8" s="1213"/>
      <c r="AU8" s="1213"/>
      <c r="AV8" s="2">
        <f>COUNTIF(AI9:AR9,"&lt;&gt;=0")</f>
        <v>10</v>
      </c>
      <c r="AW8" s="162"/>
      <c r="AX8" s="1205"/>
      <c r="AY8" s="1206"/>
    </row>
    <row r="9" spans="1:51" ht="27.95" customHeight="1" thickBot="1" x14ac:dyDescent="0.3">
      <c r="A9" s="203"/>
      <c r="B9" s="1249" t="s">
        <v>106</v>
      </c>
      <c r="C9" s="1250"/>
      <c r="D9" s="1250"/>
      <c r="E9" s="1250"/>
      <c r="F9" s="1250"/>
      <c r="G9" s="1250"/>
      <c r="H9" s="1251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3" t="str">
        <f>IF(COUNTBLANK(I9:U9)=W$7,"",SUM(I9:U9))</f>
        <v/>
      </c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5" t="str">
        <f>IF(COUNTBLANK(X9:AG9)=$AV$7,"",SUM(X9:AG9))</f>
        <v/>
      </c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5" t="str">
        <f>IF(COUNTBLANK(AI9:AR9)=$AV$8,"",SUM(AI9:AR9))</f>
        <v/>
      </c>
      <c r="AT9" s="113" t="str">
        <f>IF(COUNTBLANK(X9:AS9)=AV$6,"",SUM(AH9,AS9))</f>
        <v/>
      </c>
      <c r="AU9" s="113" t="str">
        <f>IF(COUNTBLANK(I9:AT9)=AV$5,"",AVERAGE(V9,AT9))</f>
        <v/>
      </c>
      <c r="AV9" s="652"/>
      <c r="AW9" s="162"/>
      <c r="AX9" s="1255"/>
      <c r="AY9" s="1256"/>
    </row>
    <row r="10" spans="1:51" ht="15.75" customHeight="1" x14ac:dyDescent="0.25">
      <c r="A10" s="198"/>
      <c r="B10" s="107">
        <f>IF(ENTRADA!AE3="","",ENTRADA!AE3)</f>
        <v>1</v>
      </c>
      <c r="C10" s="1246" t="str">
        <f>IF(ENTRADA!AF3=0,"",ENTRADA!AF3)</f>
        <v>AA</v>
      </c>
      <c r="D10" s="1247"/>
      <c r="E10" s="1247"/>
      <c r="F10" s="1247"/>
      <c r="G10" s="1247"/>
      <c r="H10" s="1248"/>
      <c r="I10" s="108"/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395" t="str">
        <f t="shared" ref="V10" si="0">IF(COUNTBLANK(I10:U10)=W$7,"",SUM(I10:U10))</f>
        <v/>
      </c>
      <c r="W10" s="466"/>
      <c r="X10" s="108"/>
      <c r="Y10" s="108"/>
      <c r="Z10" s="108"/>
      <c r="AA10" s="108"/>
      <c r="AB10" s="108"/>
      <c r="AC10" s="108"/>
      <c r="AD10" s="108"/>
      <c r="AE10" s="108"/>
      <c r="AF10" s="108"/>
      <c r="AG10" s="108"/>
      <c r="AH10" s="109" t="str">
        <f t="shared" ref="AH10" si="1">IF(COUNTBLANK(X10:AG10)=$AV$7,"",SUM(X10:AG10))</f>
        <v/>
      </c>
      <c r="AI10" s="108"/>
      <c r="AJ10" s="108"/>
      <c r="AK10" s="108"/>
      <c r="AL10" s="108"/>
      <c r="AM10" s="108"/>
      <c r="AN10" s="108"/>
      <c r="AO10" s="108"/>
      <c r="AP10" s="108"/>
      <c r="AQ10" s="418"/>
      <c r="AR10" s="108"/>
      <c r="AS10" s="109" t="str">
        <f t="shared" ref="AS10" si="2">IF(COUNTBLANK(AI10:AR10)=$AV$8,"",SUM(AI10:AR10))</f>
        <v/>
      </c>
      <c r="AT10" s="395" t="str">
        <f t="shared" ref="AT10" si="3">IF(COUNTBLANK(X10:AS10)=AV$6,"",SUM(AH10,AS10))</f>
        <v/>
      </c>
      <c r="AU10" s="671" t="str">
        <f>IF(COUNTBLANK(I10:AT10)=AV$5,"",AVERAGE(V10,AT10))</f>
        <v/>
      </c>
      <c r="AW10" s="162"/>
      <c r="AX10" s="347"/>
      <c r="AY10" s="348"/>
    </row>
    <row r="11" spans="1:51" ht="15.75" customHeight="1" x14ac:dyDescent="0.25">
      <c r="A11" s="198"/>
      <c r="B11" s="102" t="str">
        <f>IF(ENTRADA!AE4="","",ENTRADA!AE4)</f>
        <v/>
      </c>
      <c r="C11" s="1240" t="str">
        <f>IF(ENTRADA!AF4=0,"",ENTRADA!AF4)</f>
        <v/>
      </c>
      <c r="D11" s="1241"/>
      <c r="E11" s="1241"/>
      <c r="F11" s="1241"/>
      <c r="G11" s="1241"/>
      <c r="H11" s="1242"/>
      <c r="I11" s="83"/>
      <c r="J11" s="83"/>
      <c r="K11" s="83"/>
      <c r="L11" s="83"/>
      <c r="M11" s="83"/>
      <c r="N11" s="83"/>
      <c r="O11" s="83"/>
      <c r="P11" s="83"/>
      <c r="Q11" s="83"/>
      <c r="R11" s="83"/>
      <c r="S11" s="83"/>
      <c r="T11" s="83"/>
      <c r="U11" s="83"/>
      <c r="V11" s="390" t="str">
        <f t="shared" ref="V11:V42" si="4">IF(COUNTBLANK(I11:U11)=W$7,"",SUM(I11:U11))</f>
        <v/>
      </c>
      <c r="W11" s="467"/>
      <c r="X11" s="83"/>
      <c r="Y11" s="83"/>
      <c r="Z11" s="83"/>
      <c r="AA11" s="83"/>
      <c r="AB11" s="83"/>
      <c r="AC11" s="83"/>
      <c r="AD11" s="83"/>
      <c r="AE11" s="83"/>
      <c r="AF11" s="83"/>
      <c r="AG11" s="83"/>
      <c r="AH11" s="84" t="str">
        <f t="shared" ref="AH11:AH42" si="5">IF(COUNTBLANK(X11:AG11)=$AV$7,"",SUM(X11:AG11))</f>
        <v/>
      </c>
      <c r="AI11" s="83"/>
      <c r="AJ11" s="83"/>
      <c r="AK11" s="83"/>
      <c r="AL11" s="83"/>
      <c r="AM11" s="83"/>
      <c r="AN11" s="83"/>
      <c r="AO11" s="83"/>
      <c r="AP11" s="83"/>
      <c r="AQ11" s="462"/>
      <c r="AR11" s="83"/>
      <c r="AS11" s="84" t="str">
        <f t="shared" ref="AS11:AS42" si="6">IF(COUNTBLANK(AI11:AR11)=$AV$8,"",SUM(AI11:AR11))</f>
        <v/>
      </c>
      <c r="AT11" s="390" t="str">
        <f t="shared" ref="AT11:AT42" si="7">IF(COUNTBLANK(X11:AS11)=AV$6,"",SUM(AH11,AS11))</f>
        <v/>
      </c>
      <c r="AU11" s="665" t="str">
        <f t="shared" ref="AU11:AU42" si="8">IF(COUNTBLANK(I11:AT11)=AV$5,"",AVERAGE(V11,AT11))</f>
        <v/>
      </c>
      <c r="AW11" s="162"/>
      <c r="AX11" s="342" t="str">
        <f>PARAMETROS!B89</f>
        <v>1.</v>
      </c>
      <c r="AY11" s="343" t="str">
        <f>PARAMETROS!C89</f>
        <v>Fichas de avaliação</v>
      </c>
    </row>
    <row r="12" spans="1:51" ht="15.75" customHeight="1" x14ac:dyDescent="0.25">
      <c r="A12" s="198"/>
      <c r="B12" s="101" t="str">
        <f>IF(ENTRADA!AE5="","",ENTRADA!AE5)</f>
        <v/>
      </c>
      <c r="C12" s="1243" t="str">
        <f>IF(ENTRADA!AF5=0,"",ENTRADA!AF5)</f>
        <v/>
      </c>
      <c r="D12" s="1244"/>
      <c r="E12" s="1244"/>
      <c r="F12" s="1244"/>
      <c r="G12" s="1244"/>
      <c r="H12" s="1245"/>
      <c r="I12" s="81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391" t="str">
        <f t="shared" si="4"/>
        <v/>
      </c>
      <c r="W12" s="468"/>
      <c r="X12" s="81"/>
      <c r="Y12" s="85"/>
      <c r="Z12" s="85"/>
      <c r="AA12" s="85"/>
      <c r="AB12" s="85"/>
      <c r="AC12" s="85"/>
      <c r="AD12" s="85"/>
      <c r="AE12" s="85"/>
      <c r="AF12" s="85"/>
      <c r="AG12" s="85"/>
      <c r="AH12" s="87" t="str">
        <f t="shared" si="5"/>
        <v/>
      </c>
      <c r="AI12" s="81"/>
      <c r="AJ12" s="85"/>
      <c r="AK12" s="85"/>
      <c r="AL12" s="85"/>
      <c r="AM12" s="85"/>
      <c r="AN12" s="85"/>
      <c r="AO12" s="85"/>
      <c r="AP12" s="85"/>
      <c r="AQ12" s="463"/>
      <c r="AR12" s="85"/>
      <c r="AS12" s="87" t="str">
        <f t="shared" si="6"/>
        <v/>
      </c>
      <c r="AT12" s="391" t="str">
        <f t="shared" si="7"/>
        <v/>
      </c>
      <c r="AU12" s="666" t="str">
        <f t="shared" si="8"/>
        <v/>
      </c>
      <c r="AW12" s="162"/>
      <c r="AX12" s="342" t="str">
        <f>PARAMETROS!B90</f>
        <v>2.</v>
      </c>
      <c r="AY12" s="343" t="str">
        <f>PARAMETROS!C90</f>
        <v>Teste de avaliação</v>
      </c>
    </row>
    <row r="13" spans="1:51" ht="15.75" customHeight="1" x14ac:dyDescent="0.25">
      <c r="A13" s="198"/>
      <c r="B13" s="102" t="str">
        <f>IF(ENTRADA!AE6="","",ENTRADA!AE6)</f>
        <v/>
      </c>
      <c r="C13" s="1240" t="str">
        <f>IF(ENTRADA!AF6=0,"",ENTRADA!AF6)</f>
        <v/>
      </c>
      <c r="D13" s="1241"/>
      <c r="E13" s="1241"/>
      <c r="F13" s="1241"/>
      <c r="G13" s="1241"/>
      <c r="H13" s="1242"/>
      <c r="I13" s="83"/>
      <c r="J13" s="83"/>
      <c r="K13" s="83"/>
      <c r="L13" s="83"/>
      <c r="M13" s="83"/>
      <c r="N13" s="83"/>
      <c r="O13" s="83"/>
      <c r="P13" s="83"/>
      <c r="Q13" s="83"/>
      <c r="R13" s="83"/>
      <c r="S13" s="83"/>
      <c r="T13" s="83"/>
      <c r="U13" s="83"/>
      <c r="V13" s="390" t="str">
        <f t="shared" si="4"/>
        <v/>
      </c>
      <c r="W13" s="467"/>
      <c r="X13" s="83"/>
      <c r="Y13" s="83"/>
      <c r="Z13" s="83"/>
      <c r="AA13" s="83"/>
      <c r="AB13" s="83"/>
      <c r="AC13" s="83"/>
      <c r="AD13" s="83"/>
      <c r="AE13" s="83"/>
      <c r="AF13" s="83"/>
      <c r="AG13" s="83"/>
      <c r="AH13" s="84" t="str">
        <f t="shared" si="5"/>
        <v/>
      </c>
      <c r="AI13" s="83"/>
      <c r="AJ13" s="83"/>
      <c r="AK13" s="83"/>
      <c r="AL13" s="83"/>
      <c r="AM13" s="83"/>
      <c r="AN13" s="83"/>
      <c r="AO13" s="83"/>
      <c r="AP13" s="83"/>
      <c r="AQ13" s="462"/>
      <c r="AR13" s="83"/>
      <c r="AS13" s="84" t="str">
        <f t="shared" si="6"/>
        <v/>
      </c>
      <c r="AT13" s="390" t="str">
        <f t="shared" si="7"/>
        <v/>
      </c>
      <c r="AU13" s="665" t="str">
        <f t="shared" si="8"/>
        <v/>
      </c>
      <c r="AV13" s="2"/>
      <c r="AW13" s="162"/>
      <c r="AX13" s="342"/>
      <c r="AY13" s="343"/>
    </row>
    <row r="14" spans="1:51" ht="15.75" customHeight="1" x14ac:dyDescent="0.25">
      <c r="A14" s="198"/>
      <c r="B14" s="101" t="str">
        <f>IF(ENTRADA!AE7="","",ENTRADA!AE7)</f>
        <v/>
      </c>
      <c r="C14" s="1243" t="str">
        <f>IF(ENTRADA!AF7=0,"",ENTRADA!AF7)</f>
        <v/>
      </c>
      <c r="D14" s="1244"/>
      <c r="E14" s="1244"/>
      <c r="F14" s="1244"/>
      <c r="G14" s="1244"/>
      <c r="H14" s="1245"/>
      <c r="I14" s="81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391" t="str">
        <f t="shared" si="4"/>
        <v/>
      </c>
      <c r="W14" s="468"/>
      <c r="X14" s="81"/>
      <c r="Y14" s="85"/>
      <c r="Z14" s="85"/>
      <c r="AA14" s="85"/>
      <c r="AB14" s="85"/>
      <c r="AC14" s="85"/>
      <c r="AD14" s="85"/>
      <c r="AE14" s="85"/>
      <c r="AF14" s="85"/>
      <c r="AG14" s="85"/>
      <c r="AH14" s="87" t="str">
        <f t="shared" si="5"/>
        <v/>
      </c>
      <c r="AI14" s="81"/>
      <c r="AJ14" s="85"/>
      <c r="AK14" s="85"/>
      <c r="AL14" s="85"/>
      <c r="AM14" s="85"/>
      <c r="AN14" s="85"/>
      <c r="AO14" s="85"/>
      <c r="AP14" s="85"/>
      <c r="AQ14" s="463"/>
      <c r="AR14" s="85"/>
      <c r="AS14" s="87" t="str">
        <f t="shared" si="6"/>
        <v/>
      </c>
      <c r="AT14" s="391" t="str">
        <f t="shared" si="7"/>
        <v/>
      </c>
      <c r="AU14" s="666" t="str">
        <f t="shared" si="8"/>
        <v/>
      </c>
      <c r="AV14" s="2"/>
      <c r="AW14" s="162"/>
      <c r="AX14" s="349"/>
      <c r="AY14" s="344"/>
    </row>
    <row r="15" spans="1:51" ht="15.75" customHeight="1" x14ac:dyDescent="0.25">
      <c r="A15" s="198"/>
      <c r="B15" s="102" t="str">
        <f>IF(ENTRADA!AE8="","",ENTRADA!AE8)</f>
        <v/>
      </c>
      <c r="C15" s="1240" t="str">
        <f>IF(ENTRADA!AF8=0,"",ENTRADA!AF8)</f>
        <v/>
      </c>
      <c r="D15" s="1241"/>
      <c r="E15" s="1241"/>
      <c r="F15" s="1241"/>
      <c r="G15" s="1241"/>
      <c r="H15" s="1242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83"/>
      <c r="V15" s="390" t="str">
        <f t="shared" si="4"/>
        <v/>
      </c>
      <c r="W15" s="467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4" t="str">
        <f t="shared" si="5"/>
        <v/>
      </c>
      <c r="AI15" s="83"/>
      <c r="AJ15" s="83"/>
      <c r="AK15" s="83"/>
      <c r="AL15" s="83"/>
      <c r="AM15" s="83"/>
      <c r="AN15" s="83"/>
      <c r="AO15" s="83"/>
      <c r="AP15" s="83"/>
      <c r="AQ15" s="462"/>
      <c r="AR15" s="83"/>
      <c r="AS15" s="84" t="str">
        <f t="shared" si="6"/>
        <v/>
      </c>
      <c r="AT15" s="390" t="str">
        <f t="shared" si="7"/>
        <v/>
      </c>
      <c r="AU15" s="665" t="str">
        <f t="shared" si="8"/>
        <v/>
      </c>
      <c r="AV15" s="2"/>
      <c r="AW15" s="162"/>
      <c r="AX15" s="340"/>
      <c r="AY15" s="340"/>
    </row>
    <row r="16" spans="1:51" ht="15.75" customHeight="1" x14ac:dyDescent="0.25">
      <c r="A16" s="198"/>
      <c r="B16" s="101" t="str">
        <f>IF(ENTRADA!AE9="","",ENTRADA!AE9)</f>
        <v/>
      </c>
      <c r="C16" s="1243" t="str">
        <f>IF(ENTRADA!AF9=0,"",ENTRADA!AF9)</f>
        <v/>
      </c>
      <c r="D16" s="1244"/>
      <c r="E16" s="1244"/>
      <c r="F16" s="1244"/>
      <c r="G16" s="1244"/>
      <c r="H16" s="1245"/>
      <c r="I16" s="81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391" t="str">
        <f t="shared" si="4"/>
        <v/>
      </c>
      <c r="W16" s="468"/>
      <c r="X16" s="81"/>
      <c r="Y16" s="85"/>
      <c r="Z16" s="85"/>
      <c r="AA16" s="85"/>
      <c r="AB16" s="85"/>
      <c r="AC16" s="85"/>
      <c r="AD16" s="85"/>
      <c r="AE16" s="85"/>
      <c r="AF16" s="85"/>
      <c r="AG16" s="85"/>
      <c r="AH16" s="87" t="str">
        <f t="shared" si="5"/>
        <v/>
      </c>
      <c r="AI16" s="81"/>
      <c r="AJ16" s="85"/>
      <c r="AK16" s="85"/>
      <c r="AL16" s="85"/>
      <c r="AM16" s="85"/>
      <c r="AN16" s="85"/>
      <c r="AO16" s="85"/>
      <c r="AP16" s="85"/>
      <c r="AQ16" s="463"/>
      <c r="AR16" s="85"/>
      <c r="AS16" s="87" t="str">
        <f t="shared" si="6"/>
        <v/>
      </c>
      <c r="AT16" s="391" t="str">
        <f t="shared" si="7"/>
        <v/>
      </c>
      <c r="AU16" s="666" t="str">
        <f t="shared" si="8"/>
        <v/>
      </c>
      <c r="AV16" s="2"/>
      <c r="AW16" s="162"/>
      <c r="AX16" s="340"/>
      <c r="AY16" s="340"/>
    </row>
    <row r="17" spans="1:51" ht="15.75" customHeight="1" x14ac:dyDescent="0.25">
      <c r="A17" s="198"/>
      <c r="B17" s="102" t="str">
        <f>IF(ENTRADA!AE10="","",ENTRADA!AE10)</f>
        <v/>
      </c>
      <c r="C17" s="1240" t="str">
        <f>IF(ENTRADA!AF10=0,"",ENTRADA!AF10)</f>
        <v/>
      </c>
      <c r="D17" s="1241"/>
      <c r="E17" s="1241"/>
      <c r="F17" s="1241"/>
      <c r="G17" s="1241"/>
      <c r="H17" s="1242"/>
      <c r="I17" s="83"/>
      <c r="J17" s="83"/>
      <c r="K17" s="83"/>
      <c r="L17" s="83"/>
      <c r="M17" s="83"/>
      <c r="N17" s="83"/>
      <c r="O17" s="83"/>
      <c r="P17" s="83"/>
      <c r="Q17" s="83"/>
      <c r="R17" s="83"/>
      <c r="S17" s="83"/>
      <c r="T17" s="83"/>
      <c r="U17" s="83"/>
      <c r="V17" s="390" t="str">
        <f t="shared" si="4"/>
        <v/>
      </c>
      <c r="W17" s="467"/>
      <c r="X17" s="83"/>
      <c r="Y17" s="83"/>
      <c r="Z17" s="83"/>
      <c r="AA17" s="83"/>
      <c r="AB17" s="83"/>
      <c r="AC17" s="83"/>
      <c r="AD17" s="83"/>
      <c r="AE17" s="83"/>
      <c r="AF17" s="83"/>
      <c r="AG17" s="83"/>
      <c r="AH17" s="84" t="str">
        <f t="shared" si="5"/>
        <v/>
      </c>
      <c r="AI17" s="83"/>
      <c r="AJ17" s="83"/>
      <c r="AK17" s="83"/>
      <c r="AL17" s="83"/>
      <c r="AM17" s="83"/>
      <c r="AN17" s="83"/>
      <c r="AO17" s="83"/>
      <c r="AP17" s="83"/>
      <c r="AQ17" s="462"/>
      <c r="AR17" s="83"/>
      <c r="AS17" s="84" t="str">
        <f t="shared" si="6"/>
        <v/>
      </c>
      <c r="AT17" s="390" t="str">
        <f t="shared" si="7"/>
        <v/>
      </c>
      <c r="AU17" s="665" t="str">
        <f t="shared" si="8"/>
        <v/>
      </c>
      <c r="AV17" s="2"/>
      <c r="AW17" s="162"/>
      <c r="AX17" s="340"/>
      <c r="AY17" s="340"/>
    </row>
    <row r="18" spans="1:51" ht="15.75" customHeight="1" x14ac:dyDescent="0.25">
      <c r="A18" s="198"/>
      <c r="B18" s="101" t="str">
        <f>IF(ENTRADA!AE11="","",ENTRADA!AE11)</f>
        <v/>
      </c>
      <c r="C18" s="1243" t="str">
        <f>IF(ENTRADA!AF11=0,"",ENTRADA!AF11)</f>
        <v/>
      </c>
      <c r="D18" s="1244"/>
      <c r="E18" s="1244"/>
      <c r="F18" s="1244"/>
      <c r="G18" s="1244"/>
      <c r="H18" s="1245"/>
      <c r="I18" s="81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391" t="str">
        <f t="shared" si="4"/>
        <v/>
      </c>
      <c r="W18" s="468"/>
      <c r="X18" s="81"/>
      <c r="Y18" s="85"/>
      <c r="Z18" s="85"/>
      <c r="AA18" s="85"/>
      <c r="AB18" s="85"/>
      <c r="AC18" s="85"/>
      <c r="AD18" s="85"/>
      <c r="AE18" s="85"/>
      <c r="AF18" s="85"/>
      <c r="AG18" s="85"/>
      <c r="AH18" s="87" t="str">
        <f t="shared" si="5"/>
        <v/>
      </c>
      <c r="AI18" s="81"/>
      <c r="AJ18" s="85"/>
      <c r="AK18" s="85"/>
      <c r="AL18" s="85"/>
      <c r="AM18" s="85"/>
      <c r="AN18" s="85"/>
      <c r="AO18" s="85"/>
      <c r="AP18" s="85"/>
      <c r="AQ18" s="463"/>
      <c r="AR18" s="85"/>
      <c r="AS18" s="87" t="str">
        <f t="shared" si="6"/>
        <v/>
      </c>
      <c r="AT18" s="391" t="str">
        <f t="shared" si="7"/>
        <v/>
      </c>
      <c r="AU18" s="666" t="str">
        <f t="shared" si="8"/>
        <v/>
      </c>
      <c r="AV18" s="2"/>
      <c r="AW18" s="162"/>
      <c r="AX18" s="340"/>
      <c r="AY18" s="340"/>
    </row>
    <row r="19" spans="1:51" ht="15.75" customHeight="1" x14ac:dyDescent="0.25">
      <c r="A19" s="198"/>
      <c r="B19" s="102" t="str">
        <f>IF(ENTRADA!AE12="","",ENTRADA!AE12)</f>
        <v/>
      </c>
      <c r="C19" s="1240" t="str">
        <f>IF(ENTRADA!AF12=0,"",ENTRADA!AF12)</f>
        <v/>
      </c>
      <c r="D19" s="1241"/>
      <c r="E19" s="1241"/>
      <c r="F19" s="1241"/>
      <c r="G19" s="1241"/>
      <c r="H19" s="1242"/>
      <c r="I19" s="83"/>
      <c r="J19" s="83"/>
      <c r="K19" s="83"/>
      <c r="L19" s="83"/>
      <c r="M19" s="83"/>
      <c r="N19" s="83"/>
      <c r="O19" s="83"/>
      <c r="P19" s="83"/>
      <c r="Q19" s="83"/>
      <c r="R19" s="83"/>
      <c r="S19" s="83"/>
      <c r="T19" s="83"/>
      <c r="U19" s="83"/>
      <c r="V19" s="390" t="str">
        <f t="shared" si="4"/>
        <v/>
      </c>
      <c r="W19" s="467"/>
      <c r="X19" s="83"/>
      <c r="Y19" s="83"/>
      <c r="Z19" s="83"/>
      <c r="AA19" s="83"/>
      <c r="AB19" s="83"/>
      <c r="AC19" s="83"/>
      <c r="AD19" s="83"/>
      <c r="AE19" s="83"/>
      <c r="AF19" s="83"/>
      <c r="AG19" s="83"/>
      <c r="AH19" s="84" t="str">
        <f t="shared" si="5"/>
        <v/>
      </c>
      <c r="AI19" s="83"/>
      <c r="AJ19" s="83"/>
      <c r="AK19" s="83"/>
      <c r="AL19" s="83"/>
      <c r="AM19" s="83"/>
      <c r="AN19" s="83"/>
      <c r="AO19" s="83"/>
      <c r="AP19" s="83"/>
      <c r="AQ19" s="462"/>
      <c r="AR19" s="83"/>
      <c r="AS19" s="84" t="str">
        <f t="shared" si="6"/>
        <v/>
      </c>
      <c r="AT19" s="390" t="str">
        <f t="shared" si="7"/>
        <v/>
      </c>
      <c r="AU19" s="665" t="str">
        <f t="shared" si="8"/>
        <v/>
      </c>
      <c r="AV19" s="2"/>
      <c r="AW19" s="162"/>
      <c r="AX19" s="340"/>
      <c r="AY19" s="340"/>
    </row>
    <row r="20" spans="1:51" ht="15.75" customHeight="1" x14ac:dyDescent="0.25">
      <c r="A20" s="198"/>
      <c r="B20" s="101" t="str">
        <f>IF(ENTRADA!AE13="","",ENTRADA!AE13)</f>
        <v/>
      </c>
      <c r="C20" s="1243" t="str">
        <f>IF(ENTRADA!AF13=0,"",ENTRADA!AF13)</f>
        <v/>
      </c>
      <c r="D20" s="1244"/>
      <c r="E20" s="1244"/>
      <c r="F20" s="1244"/>
      <c r="G20" s="1244"/>
      <c r="H20" s="124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391" t="str">
        <f t="shared" si="4"/>
        <v/>
      </c>
      <c r="W20" s="468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7" t="str">
        <f t="shared" si="5"/>
        <v/>
      </c>
      <c r="AI20" s="85"/>
      <c r="AJ20" s="85"/>
      <c r="AK20" s="85"/>
      <c r="AL20" s="85"/>
      <c r="AM20" s="85"/>
      <c r="AN20" s="85"/>
      <c r="AO20" s="85"/>
      <c r="AP20" s="85"/>
      <c r="AQ20" s="463"/>
      <c r="AR20" s="85"/>
      <c r="AS20" s="87" t="str">
        <f t="shared" si="6"/>
        <v/>
      </c>
      <c r="AT20" s="391" t="str">
        <f t="shared" si="7"/>
        <v/>
      </c>
      <c r="AU20" s="666" t="str">
        <f t="shared" si="8"/>
        <v/>
      </c>
      <c r="AV20" s="2"/>
      <c r="AW20" s="162"/>
      <c r="AX20" s="340"/>
      <c r="AY20" s="340"/>
    </row>
    <row r="21" spans="1:51" ht="15.75" customHeight="1" x14ac:dyDescent="0.25">
      <c r="A21" s="198"/>
      <c r="B21" s="102" t="str">
        <f>IF(ENTRADA!AE14="","",ENTRADA!AE14)</f>
        <v/>
      </c>
      <c r="C21" s="1240" t="str">
        <f>IF(ENTRADA!AF14=0,"",ENTRADA!AF14)</f>
        <v/>
      </c>
      <c r="D21" s="1241"/>
      <c r="E21" s="1241"/>
      <c r="F21" s="1241"/>
      <c r="G21" s="1241"/>
      <c r="H21" s="1242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390" t="str">
        <f t="shared" si="4"/>
        <v/>
      </c>
      <c r="W21" s="467"/>
      <c r="X21" s="83"/>
      <c r="Y21" s="83"/>
      <c r="Z21" s="83"/>
      <c r="AA21" s="83"/>
      <c r="AB21" s="83"/>
      <c r="AC21" s="83"/>
      <c r="AD21" s="83"/>
      <c r="AE21" s="83"/>
      <c r="AF21" s="83"/>
      <c r="AG21" s="83"/>
      <c r="AH21" s="84" t="str">
        <f t="shared" si="5"/>
        <v/>
      </c>
      <c r="AI21" s="83"/>
      <c r="AJ21" s="83"/>
      <c r="AK21" s="83"/>
      <c r="AL21" s="83"/>
      <c r="AM21" s="83"/>
      <c r="AN21" s="83"/>
      <c r="AO21" s="83"/>
      <c r="AP21" s="83"/>
      <c r="AQ21" s="462"/>
      <c r="AR21" s="83"/>
      <c r="AS21" s="84" t="str">
        <f t="shared" si="6"/>
        <v/>
      </c>
      <c r="AT21" s="390" t="str">
        <f t="shared" si="7"/>
        <v/>
      </c>
      <c r="AU21" s="665" t="str">
        <f t="shared" si="8"/>
        <v/>
      </c>
      <c r="AV21" s="2"/>
      <c r="AW21" s="162"/>
      <c r="AX21" s="340"/>
      <c r="AY21" s="340"/>
    </row>
    <row r="22" spans="1:51" ht="15.75" customHeight="1" x14ac:dyDescent="0.25">
      <c r="A22" s="198"/>
      <c r="B22" s="101" t="str">
        <f>IF(ENTRADA!AE15="","",ENTRADA!AE15)</f>
        <v/>
      </c>
      <c r="C22" s="1239" t="str">
        <f>IF(ENTRADA!AF15=0,"",ENTRADA!AF15)</f>
        <v/>
      </c>
      <c r="D22" s="1239"/>
      <c r="E22" s="1239"/>
      <c r="F22" s="1239"/>
      <c r="G22" s="1239"/>
      <c r="H22" s="1239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391" t="str">
        <f t="shared" si="4"/>
        <v/>
      </c>
      <c r="W22" s="468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7" t="str">
        <f t="shared" si="5"/>
        <v/>
      </c>
      <c r="AI22" s="85"/>
      <c r="AJ22" s="85"/>
      <c r="AK22" s="85"/>
      <c r="AL22" s="85"/>
      <c r="AM22" s="85"/>
      <c r="AN22" s="85"/>
      <c r="AO22" s="85"/>
      <c r="AP22" s="85"/>
      <c r="AQ22" s="463"/>
      <c r="AR22" s="85"/>
      <c r="AS22" s="87" t="str">
        <f t="shared" si="6"/>
        <v/>
      </c>
      <c r="AT22" s="391" t="str">
        <f t="shared" si="7"/>
        <v/>
      </c>
      <c r="AU22" s="666" t="str">
        <f t="shared" si="8"/>
        <v/>
      </c>
      <c r="AV22" s="2"/>
      <c r="AW22" s="162"/>
      <c r="AX22" s="340"/>
      <c r="AY22" s="340"/>
    </row>
    <row r="23" spans="1:51" ht="15.75" customHeight="1" x14ac:dyDescent="0.25">
      <c r="A23" s="198"/>
      <c r="B23" s="102" t="str">
        <f>IF(ENTRADA!AE16="","",ENTRADA!AE16)</f>
        <v/>
      </c>
      <c r="C23" s="1238" t="str">
        <f>IF(ENTRADA!AF16=0,"",ENTRADA!AF16)</f>
        <v/>
      </c>
      <c r="D23" s="1238"/>
      <c r="E23" s="1238"/>
      <c r="F23" s="1238"/>
      <c r="G23" s="1238"/>
      <c r="H23" s="1238"/>
      <c r="I23" s="83"/>
      <c r="J23" s="83"/>
      <c r="K23" s="83"/>
      <c r="L23" s="83"/>
      <c r="M23" s="83"/>
      <c r="N23" s="83"/>
      <c r="O23" s="83"/>
      <c r="P23" s="83"/>
      <c r="Q23" s="83"/>
      <c r="R23" s="83"/>
      <c r="S23" s="83"/>
      <c r="T23" s="83"/>
      <c r="U23" s="83"/>
      <c r="V23" s="390" t="str">
        <f t="shared" si="4"/>
        <v/>
      </c>
      <c r="W23" s="467"/>
      <c r="X23" s="83"/>
      <c r="Y23" s="83"/>
      <c r="Z23" s="83"/>
      <c r="AA23" s="83"/>
      <c r="AB23" s="83"/>
      <c r="AC23" s="83"/>
      <c r="AD23" s="83"/>
      <c r="AE23" s="83"/>
      <c r="AF23" s="83"/>
      <c r="AG23" s="83"/>
      <c r="AH23" s="84" t="str">
        <f t="shared" si="5"/>
        <v/>
      </c>
      <c r="AI23" s="83"/>
      <c r="AJ23" s="83"/>
      <c r="AK23" s="83"/>
      <c r="AL23" s="83"/>
      <c r="AM23" s="83"/>
      <c r="AN23" s="83"/>
      <c r="AO23" s="83"/>
      <c r="AP23" s="83"/>
      <c r="AQ23" s="462"/>
      <c r="AR23" s="83"/>
      <c r="AS23" s="84" t="str">
        <f t="shared" si="6"/>
        <v/>
      </c>
      <c r="AT23" s="390" t="str">
        <f t="shared" si="7"/>
        <v/>
      </c>
      <c r="AU23" s="665" t="str">
        <f t="shared" si="8"/>
        <v/>
      </c>
      <c r="AV23" s="2"/>
      <c r="AW23" s="162"/>
      <c r="AX23" s="340"/>
      <c r="AY23" s="340"/>
    </row>
    <row r="24" spans="1:51" ht="15.75" customHeight="1" x14ac:dyDescent="0.25">
      <c r="A24" s="198"/>
      <c r="B24" s="101" t="str">
        <f>IF(ENTRADA!AE17="","",ENTRADA!AE17)</f>
        <v/>
      </c>
      <c r="C24" s="1239" t="str">
        <f>IF(ENTRADA!AF17=0,"",ENTRADA!AF17)</f>
        <v/>
      </c>
      <c r="D24" s="1239"/>
      <c r="E24" s="1239"/>
      <c r="F24" s="1239"/>
      <c r="G24" s="1239"/>
      <c r="H24" s="1239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391" t="str">
        <f t="shared" si="4"/>
        <v/>
      </c>
      <c r="W24" s="468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7" t="str">
        <f t="shared" si="5"/>
        <v/>
      </c>
      <c r="AI24" s="85"/>
      <c r="AJ24" s="85"/>
      <c r="AK24" s="85"/>
      <c r="AL24" s="85"/>
      <c r="AM24" s="85"/>
      <c r="AN24" s="85"/>
      <c r="AO24" s="85"/>
      <c r="AP24" s="85"/>
      <c r="AQ24" s="463"/>
      <c r="AR24" s="85"/>
      <c r="AS24" s="87" t="str">
        <f t="shared" si="6"/>
        <v/>
      </c>
      <c r="AT24" s="391" t="str">
        <f t="shared" si="7"/>
        <v/>
      </c>
      <c r="AU24" s="666" t="str">
        <f t="shared" si="8"/>
        <v/>
      </c>
      <c r="AV24" s="2"/>
      <c r="AW24" s="162"/>
      <c r="AX24" s="340"/>
      <c r="AY24" s="340"/>
    </row>
    <row r="25" spans="1:51" ht="15.75" customHeight="1" x14ac:dyDescent="0.25">
      <c r="A25" s="198"/>
      <c r="B25" s="102" t="str">
        <f>IF(ENTRADA!AE18="","",ENTRADA!AE18)</f>
        <v/>
      </c>
      <c r="C25" s="1238" t="str">
        <f>IF(ENTRADA!AF18=0,"",ENTRADA!AF18)</f>
        <v/>
      </c>
      <c r="D25" s="1238"/>
      <c r="E25" s="1238"/>
      <c r="F25" s="1238"/>
      <c r="G25" s="1238"/>
      <c r="H25" s="1238"/>
      <c r="I25" s="83"/>
      <c r="J25" s="83"/>
      <c r="K25" s="83"/>
      <c r="L25" s="83"/>
      <c r="M25" s="83"/>
      <c r="N25" s="83"/>
      <c r="O25" s="83"/>
      <c r="P25" s="83"/>
      <c r="Q25" s="83"/>
      <c r="R25" s="83"/>
      <c r="S25" s="83"/>
      <c r="T25" s="83"/>
      <c r="U25" s="83"/>
      <c r="V25" s="390" t="str">
        <f t="shared" si="4"/>
        <v/>
      </c>
      <c r="W25" s="467"/>
      <c r="X25" s="83"/>
      <c r="Y25" s="83"/>
      <c r="Z25" s="83"/>
      <c r="AA25" s="83"/>
      <c r="AB25" s="83"/>
      <c r="AC25" s="83"/>
      <c r="AD25" s="83"/>
      <c r="AE25" s="83"/>
      <c r="AF25" s="83"/>
      <c r="AG25" s="83"/>
      <c r="AH25" s="84" t="str">
        <f t="shared" si="5"/>
        <v/>
      </c>
      <c r="AI25" s="83"/>
      <c r="AJ25" s="83"/>
      <c r="AK25" s="83"/>
      <c r="AL25" s="83"/>
      <c r="AM25" s="83"/>
      <c r="AN25" s="83"/>
      <c r="AO25" s="83"/>
      <c r="AP25" s="83"/>
      <c r="AQ25" s="462"/>
      <c r="AR25" s="83"/>
      <c r="AS25" s="84" t="str">
        <f t="shared" si="6"/>
        <v/>
      </c>
      <c r="AT25" s="390" t="str">
        <f t="shared" si="7"/>
        <v/>
      </c>
      <c r="AU25" s="665" t="str">
        <f t="shared" si="8"/>
        <v/>
      </c>
      <c r="AV25" s="2"/>
      <c r="AW25" s="162"/>
      <c r="AX25" s="340"/>
      <c r="AY25" s="340"/>
    </row>
    <row r="26" spans="1:51" ht="15.75" customHeight="1" x14ac:dyDescent="0.25">
      <c r="A26" s="198"/>
      <c r="B26" s="101" t="str">
        <f>IF(ENTRADA!AE19="","",ENTRADA!AE19)</f>
        <v/>
      </c>
      <c r="C26" s="1239" t="str">
        <f>IF(ENTRADA!AF19=0,"",ENTRADA!AF19)</f>
        <v/>
      </c>
      <c r="D26" s="1239"/>
      <c r="E26" s="1239"/>
      <c r="F26" s="1239"/>
      <c r="G26" s="1239"/>
      <c r="H26" s="1239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391" t="str">
        <f t="shared" si="4"/>
        <v/>
      </c>
      <c r="W26" s="468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7" t="str">
        <f t="shared" si="5"/>
        <v/>
      </c>
      <c r="AI26" s="85"/>
      <c r="AJ26" s="85"/>
      <c r="AK26" s="85"/>
      <c r="AL26" s="85"/>
      <c r="AM26" s="85"/>
      <c r="AN26" s="85"/>
      <c r="AO26" s="85"/>
      <c r="AP26" s="85"/>
      <c r="AQ26" s="463"/>
      <c r="AR26" s="85"/>
      <c r="AS26" s="87" t="str">
        <f t="shared" si="6"/>
        <v/>
      </c>
      <c r="AT26" s="391" t="str">
        <f t="shared" si="7"/>
        <v/>
      </c>
      <c r="AU26" s="666" t="str">
        <f t="shared" si="8"/>
        <v/>
      </c>
      <c r="AV26" s="2"/>
      <c r="AW26" s="162"/>
      <c r="AX26" s="340"/>
      <c r="AY26" s="340"/>
    </row>
    <row r="27" spans="1:51" ht="15.75" customHeight="1" x14ac:dyDescent="0.25">
      <c r="A27" s="198"/>
      <c r="B27" s="102" t="str">
        <f>IF(ENTRADA!AE20="","",ENTRADA!AE20)</f>
        <v/>
      </c>
      <c r="C27" s="1238" t="str">
        <f>IF(ENTRADA!AF20=0,"",ENTRADA!AF20)</f>
        <v/>
      </c>
      <c r="D27" s="1238"/>
      <c r="E27" s="1238"/>
      <c r="F27" s="1238"/>
      <c r="G27" s="1238"/>
      <c r="H27" s="1238"/>
      <c r="I27" s="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  <c r="U27" s="83"/>
      <c r="V27" s="390" t="str">
        <f t="shared" si="4"/>
        <v/>
      </c>
      <c r="W27" s="467"/>
      <c r="X27" s="83"/>
      <c r="Y27" s="83"/>
      <c r="Z27" s="83"/>
      <c r="AA27" s="83"/>
      <c r="AB27" s="83"/>
      <c r="AC27" s="83"/>
      <c r="AD27" s="83"/>
      <c r="AE27" s="83"/>
      <c r="AF27" s="83"/>
      <c r="AG27" s="83"/>
      <c r="AH27" s="84" t="str">
        <f t="shared" si="5"/>
        <v/>
      </c>
      <c r="AI27" s="83"/>
      <c r="AJ27" s="83"/>
      <c r="AK27" s="83"/>
      <c r="AL27" s="83"/>
      <c r="AM27" s="83"/>
      <c r="AN27" s="83"/>
      <c r="AO27" s="83"/>
      <c r="AP27" s="83"/>
      <c r="AQ27" s="462"/>
      <c r="AR27" s="83"/>
      <c r="AS27" s="84" t="str">
        <f t="shared" si="6"/>
        <v/>
      </c>
      <c r="AT27" s="390" t="str">
        <f t="shared" si="7"/>
        <v/>
      </c>
      <c r="AU27" s="665" t="str">
        <f t="shared" si="8"/>
        <v/>
      </c>
      <c r="AV27" s="2"/>
      <c r="AW27" s="162"/>
      <c r="AX27" s="340"/>
      <c r="AY27" s="340"/>
    </row>
    <row r="28" spans="1:51" ht="15.75" customHeight="1" x14ac:dyDescent="0.25">
      <c r="A28" s="198"/>
      <c r="B28" s="101" t="str">
        <f>IF(ENTRADA!AE21="","",ENTRADA!AE21)</f>
        <v/>
      </c>
      <c r="C28" s="1239" t="str">
        <f>IF(ENTRADA!AF21=0,"",ENTRADA!AF21)</f>
        <v/>
      </c>
      <c r="D28" s="1239"/>
      <c r="E28" s="1239"/>
      <c r="F28" s="1239"/>
      <c r="G28" s="1239"/>
      <c r="H28" s="1239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391" t="str">
        <f t="shared" si="4"/>
        <v/>
      </c>
      <c r="W28" s="468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7" t="str">
        <f t="shared" si="5"/>
        <v/>
      </c>
      <c r="AI28" s="85"/>
      <c r="AJ28" s="85"/>
      <c r="AK28" s="85"/>
      <c r="AL28" s="85"/>
      <c r="AM28" s="85"/>
      <c r="AN28" s="85"/>
      <c r="AO28" s="85"/>
      <c r="AP28" s="85"/>
      <c r="AQ28" s="463"/>
      <c r="AR28" s="85"/>
      <c r="AS28" s="87" t="str">
        <f t="shared" si="6"/>
        <v/>
      </c>
      <c r="AT28" s="391" t="str">
        <f t="shared" si="7"/>
        <v/>
      </c>
      <c r="AU28" s="666" t="str">
        <f t="shared" si="8"/>
        <v/>
      </c>
      <c r="AV28" s="2"/>
      <c r="AW28" s="162"/>
      <c r="AX28" s="340"/>
      <c r="AY28" s="340"/>
    </row>
    <row r="29" spans="1:51" ht="15.75" customHeight="1" x14ac:dyDescent="0.25">
      <c r="A29" s="198"/>
      <c r="B29" s="102" t="str">
        <f>IF(ENTRADA!AE22="","",ENTRADA!AE22)</f>
        <v/>
      </c>
      <c r="C29" s="1238" t="str">
        <f>IF(ENTRADA!AF22=0,"",ENTRADA!AF22)</f>
        <v/>
      </c>
      <c r="D29" s="1238"/>
      <c r="E29" s="1238"/>
      <c r="F29" s="1238"/>
      <c r="G29" s="1238"/>
      <c r="H29" s="1238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390" t="str">
        <f t="shared" si="4"/>
        <v/>
      </c>
      <c r="W29" s="467"/>
      <c r="X29" s="83"/>
      <c r="Y29" s="83"/>
      <c r="Z29" s="83"/>
      <c r="AA29" s="83"/>
      <c r="AB29" s="83"/>
      <c r="AC29" s="83"/>
      <c r="AD29" s="83"/>
      <c r="AE29" s="83"/>
      <c r="AF29" s="83"/>
      <c r="AG29" s="83"/>
      <c r="AH29" s="84" t="str">
        <f t="shared" si="5"/>
        <v/>
      </c>
      <c r="AI29" s="83"/>
      <c r="AJ29" s="83"/>
      <c r="AK29" s="83"/>
      <c r="AL29" s="83"/>
      <c r="AM29" s="83"/>
      <c r="AN29" s="83"/>
      <c r="AO29" s="83"/>
      <c r="AP29" s="83"/>
      <c r="AQ29" s="462"/>
      <c r="AR29" s="83"/>
      <c r="AS29" s="84" t="str">
        <f t="shared" si="6"/>
        <v/>
      </c>
      <c r="AT29" s="390" t="str">
        <f t="shared" si="7"/>
        <v/>
      </c>
      <c r="AU29" s="665" t="str">
        <f t="shared" si="8"/>
        <v/>
      </c>
      <c r="AV29" s="2"/>
      <c r="AW29" s="162"/>
      <c r="AX29" s="340"/>
      <c r="AY29" s="340"/>
    </row>
    <row r="30" spans="1:51" ht="15.75" customHeight="1" x14ac:dyDescent="0.25">
      <c r="A30" s="198"/>
      <c r="B30" s="101" t="str">
        <f>IF(ENTRADA!AE23="","",ENTRADA!AE23)</f>
        <v/>
      </c>
      <c r="C30" s="1239" t="str">
        <f>IF(ENTRADA!AF23=0,"",ENTRADA!AF23)</f>
        <v/>
      </c>
      <c r="D30" s="1239"/>
      <c r="E30" s="1239"/>
      <c r="F30" s="1239"/>
      <c r="G30" s="1239"/>
      <c r="H30" s="1239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391" t="str">
        <f t="shared" si="4"/>
        <v/>
      </c>
      <c r="W30" s="468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7" t="str">
        <f t="shared" si="5"/>
        <v/>
      </c>
      <c r="AI30" s="85"/>
      <c r="AJ30" s="85"/>
      <c r="AK30" s="85"/>
      <c r="AL30" s="85"/>
      <c r="AM30" s="85"/>
      <c r="AN30" s="85"/>
      <c r="AO30" s="85"/>
      <c r="AP30" s="85"/>
      <c r="AQ30" s="463"/>
      <c r="AR30" s="85"/>
      <c r="AS30" s="87" t="str">
        <f t="shared" si="6"/>
        <v/>
      </c>
      <c r="AT30" s="391" t="str">
        <f t="shared" si="7"/>
        <v/>
      </c>
      <c r="AU30" s="666" t="str">
        <f t="shared" si="8"/>
        <v/>
      </c>
      <c r="AV30" s="2"/>
      <c r="AW30" s="162"/>
      <c r="AX30" s="340"/>
      <c r="AY30" s="340"/>
    </row>
    <row r="31" spans="1:51" ht="15.75" customHeight="1" x14ac:dyDescent="0.25">
      <c r="A31" s="198"/>
      <c r="B31" s="102" t="str">
        <f>IF(ENTRADA!AE24="","",ENTRADA!AE24)</f>
        <v/>
      </c>
      <c r="C31" s="1238" t="str">
        <f>IF(ENTRADA!AF24=0,"",ENTRADA!AF24)</f>
        <v/>
      </c>
      <c r="D31" s="1238"/>
      <c r="E31" s="1238"/>
      <c r="F31" s="1238"/>
      <c r="G31" s="1238"/>
      <c r="H31" s="1238"/>
      <c r="I31" s="83"/>
      <c r="J31" s="83"/>
      <c r="K31" s="83"/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390" t="str">
        <f t="shared" si="4"/>
        <v/>
      </c>
      <c r="W31" s="467"/>
      <c r="X31" s="83"/>
      <c r="Y31" s="83"/>
      <c r="Z31" s="83"/>
      <c r="AA31" s="83"/>
      <c r="AB31" s="83"/>
      <c r="AC31" s="83"/>
      <c r="AD31" s="83"/>
      <c r="AE31" s="83"/>
      <c r="AF31" s="83"/>
      <c r="AG31" s="83"/>
      <c r="AH31" s="84" t="str">
        <f t="shared" si="5"/>
        <v/>
      </c>
      <c r="AI31" s="83"/>
      <c r="AJ31" s="83"/>
      <c r="AK31" s="83"/>
      <c r="AL31" s="83"/>
      <c r="AM31" s="83"/>
      <c r="AN31" s="83"/>
      <c r="AO31" s="83"/>
      <c r="AP31" s="83"/>
      <c r="AQ31" s="462"/>
      <c r="AR31" s="83"/>
      <c r="AS31" s="84" t="str">
        <f t="shared" si="6"/>
        <v/>
      </c>
      <c r="AT31" s="390" t="str">
        <f t="shared" si="7"/>
        <v/>
      </c>
      <c r="AU31" s="665" t="str">
        <f t="shared" si="8"/>
        <v/>
      </c>
      <c r="AV31" s="2"/>
      <c r="AW31" s="162"/>
      <c r="AX31" s="340"/>
      <c r="AY31" s="340"/>
    </row>
    <row r="32" spans="1:51" ht="15.75" customHeight="1" x14ac:dyDescent="0.25">
      <c r="A32" s="198"/>
      <c r="B32" s="101" t="str">
        <f>IF(ENTRADA!AE25="","",ENTRADA!AE25)</f>
        <v/>
      </c>
      <c r="C32" s="1239" t="str">
        <f>IF(ENTRADA!AF25=0,"",ENTRADA!AF25)</f>
        <v/>
      </c>
      <c r="D32" s="1239"/>
      <c r="E32" s="1239"/>
      <c r="F32" s="1239"/>
      <c r="G32" s="1239"/>
      <c r="H32" s="1239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391" t="str">
        <f t="shared" si="4"/>
        <v/>
      </c>
      <c r="W32" s="468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7" t="str">
        <f t="shared" si="5"/>
        <v/>
      </c>
      <c r="AI32" s="85"/>
      <c r="AJ32" s="85"/>
      <c r="AK32" s="85"/>
      <c r="AL32" s="85"/>
      <c r="AM32" s="85"/>
      <c r="AN32" s="85"/>
      <c r="AO32" s="85"/>
      <c r="AP32" s="85"/>
      <c r="AQ32" s="463"/>
      <c r="AR32" s="85"/>
      <c r="AS32" s="87" t="str">
        <f t="shared" si="6"/>
        <v/>
      </c>
      <c r="AT32" s="391" t="str">
        <f t="shared" si="7"/>
        <v/>
      </c>
      <c r="AU32" s="666" t="str">
        <f t="shared" si="8"/>
        <v/>
      </c>
      <c r="AV32" s="2"/>
      <c r="AW32" s="162"/>
      <c r="AX32" s="340"/>
      <c r="AY32" s="340"/>
    </row>
    <row r="33" spans="1:51" ht="15.75" customHeight="1" x14ac:dyDescent="0.25">
      <c r="A33" s="198"/>
      <c r="B33" s="102" t="str">
        <f>IF(ENTRADA!AE26="","",ENTRADA!AE26)</f>
        <v/>
      </c>
      <c r="C33" s="1238" t="str">
        <f>IF(ENTRADA!AF26=0,"",ENTRADA!AF26)</f>
        <v/>
      </c>
      <c r="D33" s="1238"/>
      <c r="E33" s="1238"/>
      <c r="F33" s="1238"/>
      <c r="G33" s="1238"/>
      <c r="H33" s="1238"/>
      <c r="I33" s="83"/>
      <c r="J33" s="83"/>
      <c r="K33" s="83"/>
      <c r="L33" s="83"/>
      <c r="M33" s="83"/>
      <c r="N33" s="83"/>
      <c r="O33" s="83"/>
      <c r="P33" s="83"/>
      <c r="Q33" s="83"/>
      <c r="R33" s="83"/>
      <c r="S33" s="83"/>
      <c r="T33" s="83"/>
      <c r="U33" s="83"/>
      <c r="V33" s="390" t="str">
        <f t="shared" si="4"/>
        <v/>
      </c>
      <c r="W33" s="467"/>
      <c r="X33" s="83"/>
      <c r="Y33" s="83"/>
      <c r="Z33" s="83"/>
      <c r="AA33" s="83"/>
      <c r="AB33" s="83"/>
      <c r="AC33" s="83"/>
      <c r="AD33" s="83"/>
      <c r="AE33" s="83"/>
      <c r="AF33" s="83"/>
      <c r="AG33" s="83"/>
      <c r="AH33" s="84" t="str">
        <f t="shared" si="5"/>
        <v/>
      </c>
      <c r="AI33" s="83"/>
      <c r="AJ33" s="83"/>
      <c r="AK33" s="83"/>
      <c r="AL33" s="83"/>
      <c r="AM33" s="83"/>
      <c r="AN33" s="83"/>
      <c r="AO33" s="83"/>
      <c r="AP33" s="83"/>
      <c r="AQ33" s="462"/>
      <c r="AR33" s="83"/>
      <c r="AS33" s="84" t="str">
        <f t="shared" si="6"/>
        <v/>
      </c>
      <c r="AT33" s="390" t="str">
        <f t="shared" si="7"/>
        <v/>
      </c>
      <c r="AU33" s="665" t="str">
        <f t="shared" si="8"/>
        <v/>
      </c>
      <c r="AV33" s="2"/>
      <c r="AW33" s="147"/>
      <c r="AX33" s="341"/>
      <c r="AY33" s="341"/>
    </row>
    <row r="34" spans="1:51" ht="15.75" customHeight="1" x14ac:dyDescent="0.25">
      <c r="A34" s="198"/>
      <c r="B34" s="101" t="str">
        <f>IF(ENTRADA!AE27="","",ENTRADA!AE27)</f>
        <v/>
      </c>
      <c r="C34" s="1239" t="str">
        <f>IF(ENTRADA!AF27=0,"",ENTRADA!AF27)</f>
        <v/>
      </c>
      <c r="D34" s="1239"/>
      <c r="E34" s="1239"/>
      <c r="F34" s="1239"/>
      <c r="G34" s="1239"/>
      <c r="H34" s="1239"/>
      <c r="I34" s="85"/>
      <c r="J34" s="85"/>
      <c r="K34" s="85"/>
      <c r="L34" s="85"/>
      <c r="M34" s="85"/>
      <c r="N34" s="85"/>
      <c r="O34" s="85"/>
      <c r="P34" s="85"/>
      <c r="Q34" s="85"/>
      <c r="R34" s="85"/>
      <c r="S34" s="85"/>
      <c r="T34" s="85"/>
      <c r="U34" s="85"/>
      <c r="V34" s="391" t="str">
        <f t="shared" si="4"/>
        <v/>
      </c>
      <c r="W34" s="468"/>
      <c r="X34" s="85"/>
      <c r="Y34" s="85"/>
      <c r="Z34" s="85"/>
      <c r="AA34" s="85"/>
      <c r="AB34" s="85"/>
      <c r="AC34" s="85"/>
      <c r="AD34" s="85"/>
      <c r="AE34" s="85"/>
      <c r="AF34" s="85"/>
      <c r="AG34" s="85"/>
      <c r="AH34" s="87" t="str">
        <f t="shared" si="5"/>
        <v/>
      </c>
      <c r="AI34" s="85"/>
      <c r="AJ34" s="85"/>
      <c r="AK34" s="85"/>
      <c r="AL34" s="85"/>
      <c r="AM34" s="85"/>
      <c r="AN34" s="85"/>
      <c r="AO34" s="85"/>
      <c r="AP34" s="85"/>
      <c r="AQ34" s="463"/>
      <c r="AR34" s="85"/>
      <c r="AS34" s="87" t="str">
        <f t="shared" si="6"/>
        <v/>
      </c>
      <c r="AT34" s="391" t="str">
        <f t="shared" si="7"/>
        <v/>
      </c>
      <c r="AU34" s="666" t="str">
        <f t="shared" si="8"/>
        <v/>
      </c>
      <c r="AV34" s="2"/>
      <c r="AW34" s="147"/>
      <c r="AX34" s="341"/>
      <c r="AY34" s="341"/>
    </row>
    <row r="35" spans="1:51" ht="15.75" customHeight="1" x14ac:dyDescent="0.25">
      <c r="A35" s="198"/>
      <c r="B35" s="102" t="str">
        <f>IF(ENTRADA!AE28="","",ENTRADA!AE28)</f>
        <v/>
      </c>
      <c r="C35" s="1238" t="str">
        <f>IF(ENTRADA!AF28=0,"",ENTRADA!AF28)</f>
        <v/>
      </c>
      <c r="D35" s="1238"/>
      <c r="E35" s="1238"/>
      <c r="F35" s="1238"/>
      <c r="G35" s="1238"/>
      <c r="H35" s="1238"/>
      <c r="I35" s="83"/>
      <c r="J35" s="83"/>
      <c r="K35" s="83"/>
      <c r="L35" s="83"/>
      <c r="M35" s="83"/>
      <c r="N35" s="83"/>
      <c r="O35" s="83"/>
      <c r="P35" s="83"/>
      <c r="Q35" s="83"/>
      <c r="R35" s="83"/>
      <c r="S35" s="83"/>
      <c r="T35" s="83"/>
      <c r="U35" s="83"/>
      <c r="V35" s="390" t="str">
        <f t="shared" si="4"/>
        <v/>
      </c>
      <c r="W35" s="467"/>
      <c r="X35" s="83"/>
      <c r="Y35" s="83"/>
      <c r="Z35" s="83"/>
      <c r="AA35" s="83"/>
      <c r="AB35" s="83"/>
      <c r="AC35" s="83"/>
      <c r="AD35" s="83"/>
      <c r="AE35" s="83"/>
      <c r="AF35" s="83"/>
      <c r="AG35" s="83"/>
      <c r="AH35" s="84" t="str">
        <f t="shared" si="5"/>
        <v/>
      </c>
      <c r="AI35" s="83"/>
      <c r="AJ35" s="83"/>
      <c r="AK35" s="83"/>
      <c r="AL35" s="83"/>
      <c r="AM35" s="83"/>
      <c r="AN35" s="83"/>
      <c r="AO35" s="83"/>
      <c r="AP35" s="83"/>
      <c r="AQ35" s="462"/>
      <c r="AR35" s="83"/>
      <c r="AS35" s="84" t="str">
        <f t="shared" si="6"/>
        <v/>
      </c>
      <c r="AT35" s="390" t="str">
        <f t="shared" si="7"/>
        <v/>
      </c>
      <c r="AU35" s="665" t="str">
        <f t="shared" si="8"/>
        <v/>
      </c>
      <c r="AV35" s="2"/>
      <c r="AW35" s="147"/>
      <c r="AX35" s="341"/>
      <c r="AY35" s="341"/>
    </row>
    <row r="36" spans="1:51" ht="15.75" customHeight="1" x14ac:dyDescent="0.25">
      <c r="A36" s="198"/>
      <c r="B36" s="101" t="str">
        <f>IF(ENTRADA!AE29="","",ENTRADA!AE29)</f>
        <v/>
      </c>
      <c r="C36" s="1239" t="str">
        <f>IF(ENTRADA!AF29=0,"",ENTRADA!AF29)</f>
        <v/>
      </c>
      <c r="D36" s="1239"/>
      <c r="E36" s="1239"/>
      <c r="F36" s="1239"/>
      <c r="G36" s="1239"/>
      <c r="H36" s="1239"/>
      <c r="I36" s="85"/>
      <c r="J36" s="85"/>
      <c r="K36" s="85"/>
      <c r="L36" s="85"/>
      <c r="M36" s="85"/>
      <c r="N36" s="85"/>
      <c r="O36" s="85"/>
      <c r="P36" s="85"/>
      <c r="Q36" s="85"/>
      <c r="R36" s="85"/>
      <c r="S36" s="85"/>
      <c r="T36" s="85"/>
      <c r="U36" s="85"/>
      <c r="V36" s="391" t="str">
        <f t="shared" si="4"/>
        <v/>
      </c>
      <c r="W36" s="468"/>
      <c r="X36" s="85"/>
      <c r="Y36" s="85"/>
      <c r="Z36" s="85"/>
      <c r="AA36" s="85"/>
      <c r="AB36" s="85"/>
      <c r="AC36" s="85"/>
      <c r="AD36" s="85"/>
      <c r="AE36" s="85"/>
      <c r="AF36" s="85"/>
      <c r="AG36" s="85"/>
      <c r="AH36" s="87" t="str">
        <f t="shared" si="5"/>
        <v/>
      </c>
      <c r="AI36" s="85"/>
      <c r="AJ36" s="85"/>
      <c r="AK36" s="85"/>
      <c r="AL36" s="85"/>
      <c r="AM36" s="85"/>
      <c r="AN36" s="85"/>
      <c r="AO36" s="85"/>
      <c r="AP36" s="85"/>
      <c r="AQ36" s="463"/>
      <c r="AR36" s="85"/>
      <c r="AS36" s="87" t="str">
        <f t="shared" si="6"/>
        <v/>
      </c>
      <c r="AT36" s="391" t="str">
        <f t="shared" si="7"/>
        <v/>
      </c>
      <c r="AU36" s="666" t="str">
        <f t="shared" si="8"/>
        <v/>
      </c>
      <c r="AV36" s="2"/>
      <c r="AW36" s="147"/>
      <c r="AX36" s="341"/>
      <c r="AY36" s="341"/>
    </row>
    <row r="37" spans="1:51" ht="15.75" customHeight="1" x14ac:dyDescent="0.25">
      <c r="A37" s="198"/>
      <c r="B37" s="102" t="str">
        <f>IF(ENTRADA!AE30="","",ENTRADA!AE30)</f>
        <v/>
      </c>
      <c r="C37" s="1238" t="str">
        <f>IF(ENTRADA!AF30=0,"",ENTRADA!AF30)</f>
        <v/>
      </c>
      <c r="D37" s="1238"/>
      <c r="E37" s="1238"/>
      <c r="F37" s="1238"/>
      <c r="G37" s="1238"/>
      <c r="H37" s="1238"/>
      <c r="I37" s="83"/>
      <c r="J37" s="83"/>
      <c r="K37" s="83"/>
      <c r="L37" s="83"/>
      <c r="M37" s="83"/>
      <c r="N37" s="83"/>
      <c r="O37" s="83"/>
      <c r="P37" s="83"/>
      <c r="Q37" s="83"/>
      <c r="R37" s="83"/>
      <c r="S37" s="83"/>
      <c r="T37" s="83"/>
      <c r="U37" s="83"/>
      <c r="V37" s="390" t="str">
        <f t="shared" si="4"/>
        <v/>
      </c>
      <c r="W37" s="467"/>
      <c r="X37" s="83"/>
      <c r="Y37" s="83"/>
      <c r="Z37" s="83"/>
      <c r="AA37" s="83"/>
      <c r="AB37" s="83"/>
      <c r="AC37" s="83"/>
      <c r="AD37" s="83"/>
      <c r="AE37" s="83"/>
      <c r="AF37" s="83"/>
      <c r="AG37" s="83"/>
      <c r="AH37" s="84" t="str">
        <f t="shared" si="5"/>
        <v/>
      </c>
      <c r="AI37" s="83"/>
      <c r="AJ37" s="83"/>
      <c r="AK37" s="83"/>
      <c r="AL37" s="83"/>
      <c r="AM37" s="83"/>
      <c r="AN37" s="83"/>
      <c r="AO37" s="83"/>
      <c r="AP37" s="83"/>
      <c r="AQ37" s="462"/>
      <c r="AR37" s="83"/>
      <c r="AS37" s="84" t="str">
        <f t="shared" si="6"/>
        <v/>
      </c>
      <c r="AT37" s="390" t="str">
        <f t="shared" si="7"/>
        <v/>
      </c>
      <c r="AU37" s="665" t="str">
        <f t="shared" si="8"/>
        <v/>
      </c>
      <c r="AV37" s="2"/>
      <c r="AW37" s="147"/>
      <c r="AX37" s="341"/>
      <c r="AY37" s="341"/>
    </row>
    <row r="38" spans="1:51" ht="15.75" customHeight="1" x14ac:dyDescent="0.25">
      <c r="A38" s="198"/>
      <c r="B38" s="101" t="str">
        <f>IF(ENTRADA!AE31="","",ENTRADA!AE31)</f>
        <v/>
      </c>
      <c r="C38" s="1239" t="str">
        <f>IF(ENTRADA!AF31=0,"",ENTRADA!AF31)</f>
        <v/>
      </c>
      <c r="D38" s="1239"/>
      <c r="E38" s="1239"/>
      <c r="F38" s="1239"/>
      <c r="G38" s="1239"/>
      <c r="H38" s="1239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391" t="str">
        <f t="shared" si="4"/>
        <v/>
      </c>
      <c r="W38" s="468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7" t="str">
        <f t="shared" si="5"/>
        <v/>
      </c>
      <c r="AI38" s="85"/>
      <c r="AJ38" s="85"/>
      <c r="AK38" s="85"/>
      <c r="AL38" s="85"/>
      <c r="AM38" s="85"/>
      <c r="AN38" s="85"/>
      <c r="AO38" s="85"/>
      <c r="AP38" s="85"/>
      <c r="AQ38" s="463"/>
      <c r="AR38" s="85"/>
      <c r="AS38" s="87" t="str">
        <f t="shared" si="6"/>
        <v/>
      </c>
      <c r="AT38" s="391" t="str">
        <f t="shared" si="7"/>
        <v/>
      </c>
      <c r="AU38" s="666" t="str">
        <f t="shared" si="8"/>
        <v/>
      </c>
      <c r="AV38" s="2"/>
      <c r="AW38" s="147"/>
      <c r="AX38" s="341"/>
      <c r="AY38" s="341"/>
    </row>
    <row r="39" spans="1:51" ht="15.75" customHeight="1" x14ac:dyDescent="0.25">
      <c r="A39" s="198"/>
      <c r="B39" s="102" t="str">
        <f>IF(ENTRADA!AE32="","",ENTRADA!AE32)</f>
        <v/>
      </c>
      <c r="C39" s="1238" t="str">
        <f>IF(ENTRADA!AF32=0,"",ENTRADA!AF32)</f>
        <v/>
      </c>
      <c r="D39" s="1238"/>
      <c r="E39" s="1238"/>
      <c r="F39" s="1238"/>
      <c r="G39" s="1238"/>
      <c r="H39" s="1238"/>
      <c r="I39" s="83"/>
      <c r="J39" s="83"/>
      <c r="K39" s="83"/>
      <c r="L39" s="83"/>
      <c r="M39" s="83"/>
      <c r="N39" s="83"/>
      <c r="O39" s="83"/>
      <c r="P39" s="83"/>
      <c r="Q39" s="83"/>
      <c r="R39" s="83"/>
      <c r="S39" s="83"/>
      <c r="T39" s="83"/>
      <c r="U39" s="83"/>
      <c r="V39" s="390" t="str">
        <f t="shared" si="4"/>
        <v/>
      </c>
      <c r="W39" s="467"/>
      <c r="X39" s="83"/>
      <c r="Y39" s="83"/>
      <c r="Z39" s="83"/>
      <c r="AA39" s="83"/>
      <c r="AB39" s="83"/>
      <c r="AC39" s="83"/>
      <c r="AD39" s="83"/>
      <c r="AE39" s="83"/>
      <c r="AF39" s="83"/>
      <c r="AG39" s="83"/>
      <c r="AH39" s="84" t="str">
        <f t="shared" si="5"/>
        <v/>
      </c>
      <c r="AI39" s="83"/>
      <c r="AJ39" s="83"/>
      <c r="AK39" s="83"/>
      <c r="AL39" s="83"/>
      <c r="AM39" s="83"/>
      <c r="AN39" s="83"/>
      <c r="AO39" s="83"/>
      <c r="AP39" s="83"/>
      <c r="AQ39" s="462"/>
      <c r="AR39" s="83"/>
      <c r="AS39" s="84" t="str">
        <f t="shared" si="6"/>
        <v/>
      </c>
      <c r="AT39" s="390" t="str">
        <f t="shared" si="7"/>
        <v/>
      </c>
      <c r="AU39" s="665" t="str">
        <f t="shared" si="8"/>
        <v/>
      </c>
      <c r="AV39" s="2"/>
      <c r="AW39" s="147"/>
      <c r="AX39" s="341"/>
      <c r="AY39" s="341"/>
    </row>
    <row r="40" spans="1:51" ht="15.75" customHeight="1" x14ac:dyDescent="0.25">
      <c r="A40" s="198"/>
      <c r="B40" s="103" t="str">
        <f>IF(ENTRADA!AE33="","",ENTRADA!AE33)</f>
        <v/>
      </c>
      <c r="C40" s="1254" t="str">
        <f>IF(ENTRADA!AF33=0,"",ENTRADA!AF33)</f>
        <v/>
      </c>
      <c r="D40" s="1254"/>
      <c r="E40" s="1254"/>
      <c r="F40" s="1254"/>
      <c r="G40" s="1254"/>
      <c r="H40" s="1254"/>
      <c r="I40" s="285"/>
      <c r="J40" s="285"/>
      <c r="K40" s="285"/>
      <c r="L40" s="285"/>
      <c r="M40" s="285"/>
      <c r="N40" s="285"/>
      <c r="O40" s="285"/>
      <c r="P40" s="285"/>
      <c r="Q40" s="285"/>
      <c r="R40" s="285"/>
      <c r="S40" s="285"/>
      <c r="T40" s="285"/>
      <c r="U40" s="285"/>
      <c r="V40" s="392" t="str">
        <f t="shared" si="4"/>
        <v/>
      </c>
      <c r="W40" s="468"/>
      <c r="X40" s="285"/>
      <c r="Y40" s="285"/>
      <c r="Z40" s="285"/>
      <c r="AA40" s="285"/>
      <c r="AB40" s="285"/>
      <c r="AC40" s="285"/>
      <c r="AD40" s="285"/>
      <c r="AE40" s="285"/>
      <c r="AF40" s="285"/>
      <c r="AG40" s="285"/>
      <c r="AH40" s="88" t="str">
        <f t="shared" si="5"/>
        <v/>
      </c>
      <c r="AI40" s="285"/>
      <c r="AJ40" s="285"/>
      <c r="AK40" s="285"/>
      <c r="AL40" s="285"/>
      <c r="AM40" s="285"/>
      <c r="AN40" s="285"/>
      <c r="AO40" s="285"/>
      <c r="AP40" s="285"/>
      <c r="AQ40" s="464"/>
      <c r="AR40" s="285"/>
      <c r="AS40" s="88" t="str">
        <f t="shared" si="6"/>
        <v/>
      </c>
      <c r="AT40" s="392" t="str">
        <f t="shared" si="7"/>
        <v/>
      </c>
      <c r="AU40" s="667" t="str">
        <f t="shared" si="8"/>
        <v/>
      </c>
      <c r="AV40" s="2"/>
      <c r="AW40" s="147"/>
      <c r="AX40" s="341"/>
      <c r="AY40" s="341"/>
    </row>
    <row r="41" spans="1:51" ht="15.75" customHeight="1" x14ac:dyDescent="0.25">
      <c r="A41" s="198"/>
      <c r="B41" s="102" t="str">
        <f>IF(ENTRADA!AE34="","",ENTRADA!AE34)</f>
        <v/>
      </c>
      <c r="C41" s="1238" t="str">
        <f>IF(ENTRADA!AF34=0,"",ENTRADA!AF34)</f>
        <v/>
      </c>
      <c r="D41" s="1238"/>
      <c r="E41" s="1238"/>
      <c r="F41" s="1238"/>
      <c r="G41" s="1238"/>
      <c r="H41" s="1238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390" t="str">
        <f t="shared" si="4"/>
        <v/>
      </c>
      <c r="W41" s="467"/>
      <c r="X41" s="83"/>
      <c r="Y41" s="83"/>
      <c r="Z41" s="83"/>
      <c r="AA41" s="83"/>
      <c r="AB41" s="83"/>
      <c r="AC41" s="83"/>
      <c r="AD41" s="83"/>
      <c r="AE41" s="83"/>
      <c r="AF41" s="83"/>
      <c r="AG41" s="83"/>
      <c r="AH41" s="84" t="str">
        <f t="shared" si="5"/>
        <v/>
      </c>
      <c r="AI41" s="83"/>
      <c r="AJ41" s="83"/>
      <c r="AK41" s="83"/>
      <c r="AL41" s="83"/>
      <c r="AM41" s="83"/>
      <c r="AN41" s="83"/>
      <c r="AO41" s="83"/>
      <c r="AP41" s="83"/>
      <c r="AQ41" s="462"/>
      <c r="AR41" s="83"/>
      <c r="AS41" s="84" t="str">
        <f t="shared" si="6"/>
        <v/>
      </c>
      <c r="AT41" s="390" t="str">
        <f t="shared" si="7"/>
        <v/>
      </c>
      <c r="AU41" s="665" t="str">
        <f t="shared" si="8"/>
        <v/>
      </c>
      <c r="AV41" s="2"/>
      <c r="AW41" s="147"/>
      <c r="AX41" s="341"/>
      <c r="AY41" s="341"/>
    </row>
    <row r="42" spans="1:51" ht="15.75" customHeight="1" thickBot="1" x14ac:dyDescent="0.3">
      <c r="A42" s="198"/>
      <c r="B42" s="104" t="str">
        <f>IF(ENTRADA!AE35="","",ENTRADA!AE35)</f>
        <v/>
      </c>
      <c r="C42" s="1237" t="str">
        <f>IF(ENTRADA!AF35=0,"",ENTRADA!AF35)</f>
        <v/>
      </c>
      <c r="D42" s="1237"/>
      <c r="E42" s="1237"/>
      <c r="F42" s="1237"/>
      <c r="G42" s="1237"/>
      <c r="H42" s="1237"/>
      <c r="I42" s="286"/>
      <c r="J42" s="286"/>
      <c r="K42" s="286"/>
      <c r="L42" s="286"/>
      <c r="M42" s="286"/>
      <c r="N42" s="286"/>
      <c r="O42" s="286"/>
      <c r="P42" s="286"/>
      <c r="Q42" s="286"/>
      <c r="R42" s="286"/>
      <c r="S42" s="286"/>
      <c r="T42" s="286"/>
      <c r="U42" s="286"/>
      <c r="V42" s="393" t="str">
        <f t="shared" si="4"/>
        <v/>
      </c>
      <c r="W42" s="469"/>
      <c r="X42" s="286"/>
      <c r="Y42" s="286"/>
      <c r="Z42" s="286"/>
      <c r="AA42" s="286"/>
      <c r="AB42" s="286"/>
      <c r="AC42" s="286"/>
      <c r="AD42" s="286"/>
      <c r="AE42" s="286"/>
      <c r="AF42" s="286"/>
      <c r="AG42" s="286"/>
      <c r="AH42" s="105" t="str">
        <f t="shared" si="5"/>
        <v/>
      </c>
      <c r="AI42" s="286"/>
      <c r="AJ42" s="286"/>
      <c r="AK42" s="286"/>
      <c r="AL42" s="286"/>
      <c r="AM42" s="286"/>
      <c r="AN42" s="286"/>
      <c r="AO42" s="286"/>
      <c r="AP42" s="286"/>
      <c r="AQ42" s="465"/>
      <c r="AR42" s="286"/>
      <c r="AS42" s="105" t="str">
        <f t="shared" si="6"/>
        <v/>
      </c>
      <c r="AT42" s="393" t="str">
        <f t="shared" si="7"/>
        <v/>
      </c>
      <c r="AU42" s="668" t="str">
        <f t="shared" si="8"/>
        <v/>
      </c>
      <c r="AV42" s="2"/>
      <c r="AW42" s="147"/>
      <c r="AX42" s="341"/>
      <c r="AY42" s="341"/>
    </row>
    <row r="43" spans="1:51" ht="17.100000000000001" customHeight="1" x14ac:dyDescent="0.25">
      <c r="A43" s="198"/>
      <c r="B43" s="5"/>
      <c r="C43" s="4"/>
      <c r="D43" s="4"/>
      <c r="E43" s="4"/>
      <c r="F43" s="4"/>
      <c r="G43" s="4"/>
      <c r="H43" s="4"/>
      <c r="I43" s="209"/>
      <c r="J43" s="209"/>
      <c r="K43" s="209"/>
      <c r="L43" s="209"/>
      <c r="M43" s="1260" t="s">
        <v>61</v>
      </c>
      <c r="N43" s="1260"/>
      <c r="O43" s="1260"/>
      <c r="P43" s="1260"/>
      <c r="Q43" s="1260"/>
      <c r="R43" s="1260"/>
      <c r="S43" s="1260"/>
      <c r="T43" s="1260"/>
      <c r="U43" s="1261"/>
      <c r="V43" s="507" t="str">
        <f>IF(COUNTBLANK(V10:V42)=W43,"",COUNTIF(V10:V42,"&gt;=0"))</f>
        <v/>
      </c>
      <c r="W43" s="2">
        <f>COUNTIF(V10:V42,"&lt;&gt;=0")</f>
        <v>33</v>
      </c>
      <c r="X43" s="224"/>
      <c r="Y43" s="224"/>
      <c r="Z43" s="224"/>
      <c r="AA43" s="224"/>
      <c r="AB43" s="224"/>
      <c r="AC43" s="224"/>
      <c r="AD43" s="224"/>
      <c r="AE43" s="224"/>
      <c r="AF43" s="224"/>
      <c r="AG43" s="224"/>
      <c r="AH43" s="7"/>
      <c r="AI43" s="224"/>
      <c r="AJ43" s="224"/>
      <c r="AK43" s="1260" t="s">
        <v>61</v>
      </c>
      <c r="AL43" s="1260"/>
      <c r="AM43" s="1260"/>
      <c r="AN43" s="1260"/>
      <c r="AO43" s="1260"/>
      <c r="AP43" s="1260"/>
      <c r="AQ43" s="1260"/>
      <c r="AR43" s="1260"/>
      <c r="AS43" s="1261"/>
      <c r="AT43" s="507" t="str">
        <f>IF(COUNTBLANK(AT10:AT42)=AV43,"",COUNTIF(AT10:AT42,"&gt;=0"))</f>
        <v/>
      </c>
      <c r="AU43" s="507" t="str">
        <f>IF(COUNTBLANK(AU10:AU42)=AV43,"",COUNTIF(AU10:AU42,"&gt;=0"))</f>
        <v/>
      </c>
      <c r="AV43" s="2">
        <f>COUNTIF(AT10:AT42,"&lt;&gt;=0")</f>
        <v>33</v>
      </c>
      <c r="AW43" s="147"/>
      <c r="AX43" s="147"/>
      <c r="AY43" s="147"/>
    </row>
    <row r="44" spans="1:51" ht="17.100000000000001" customHeight="1" x14ac:dyDescent="0.25">
      <c r="A44" s="198"/>
      <c r="B44" s="5"/>
      <c r="C44" s="4"/>
      <c r="D44" s="4"/>
      <c r="E44" s="4"/>
      <c r="F44" s="4"/>
      <c r="G44" s="4"/>
      <c r="H44" s="4"/>
      <c r="I44" s="209"/>
      <c r="J44" s="209"/>
      <c r="K44" s="209"/>
      <c r="L44" s="209"/>
      <c r="M44" s="1252" t="s">
        <v>60</v>
      </c>
      <c r="N44" s="1252"/>
      <c r="O44" s="1252"/>
      <c r="P44" s="1252"/>
      <c r="Q44" s="1252"/>
      <c r="R44" s="1252"/>
      <c r="S44" s="1252"/>
      <c r="T44" s="1252"/>
      <c r="U44" s="1253"/>
      <c r="V44" s="655" t="str">
        <f>IF(COUNTBLANK(V10:V42)=W43,"",AVERAGE(V10:V42))</f>
        <v/>
      </c>
      <c r="W44" s="69"/>
      <c r="X44" s="224"/>
      <c r="Y44" s="224"/>
      <c r="Z44" s="224"/>
      <c r="AA44" s="224"/>
      <c r="AB44" s="224"/>
      <c r="AC44" s="224"/>
      <c r="AD44" s="224"/>
      <c r="AE44" s="224"/>
      <c r="AF44" s="224"/>
      <c r="AG44" s="224"/>
      <c r="AH44" s="7"/>
      <c r="AI44" s="224"/>
      <c r="AJ44" s="224"/>
      <c r="AK44" s="1252" t="s">
        <v>60</v>
      </c>
      <c r="AL44" s="1252"/>
      <c r="AM44" s="1252"/>
      <c r="AN44" s="1252"/>
      <c r="AO44" s="1252"/>
      <c r="AP44" s="1252"/>
      <c r="AQ44" s="1252"/>
      <c r="AR44" s="1252"/>
      <c r="AS44" s="1253"/>
      <c r="AT44" s="655" t="str">
        <f>IF(COUNTBLANK(AT10:AT42)=AV43,"",AVERAGE(AT10:AT42))</f>
        <v/>
      </c>
      <c r="AU44" s="655" t="str">
        <f>IF(COUNTBLANK(AU10:AU42)=AV43,"",AVERAGE(AU10:AU42))</f>
        <v/>
      </c>
      <c r="AV44" s="69"/>
      <c r="AW44" s="147"/>
      <c r="AX44" s="147"/>
      <c r="AY44" s="147"/>
    </row>
    <row r="45" spans="1:51" ht="17.100000000000001" customHeight="1" x14ac:dyDescent="0.25">
      <c r="A45" s="198"/>
      <c r="B45" s="5"/>
      <c r="C45" s="4"/>
      <c r="D45" s="4"/>
      <c r="E45" s="4"/>
      <c r="F45" s="4"/>
      <c r="G45" s="4"/>
      <c r="H45" s="4"/>
      <c r="I45" s="209"/>
      <c r="J45" s="209"/>
      <c r="K45" s="209"/>
      <c r="L45" s="209"/>
      <c r="M45" s="1252" t="s">
        <v>59</v>
      </c>
      <c r="N45" s="1252"/>
      <c r="O45" s="1252"/>
      <c r="P45" s="1252"/>
      <c r="Q45" s="1252"/>
      <c r="R45" s="1252"/>
      <c r="S45" s="1252"/>
      <c r="T45" s="1252"/>
      <c r="U45" s="1253"/>
      <c r="V45" s="508" t="str">
        <f>IF(COUNTBLANK(V10:V42)=W43,"",COUNTIF(V10:V42,"&lt;100"))</f>
        <v/>
      </c>
      <c r="W45" s="309"/>
      <c r="X45" s="224"/>
      <c r="Y45" s="224"/>
      <c r="Z45" s="224"/>
      <c r="AA45" s="224"/>
      <c r="AB45" s="224"/>
      <c r="AC45" s="224"/>
      <c r="AD45" s="224"/>
      <c r="AE45" s="224"/>
      <c r="AF45" s="224"/>
      <c r="AG45" s="224"/>
      <c r="AH45" s="7"/>
      <c r="AI45" s="224"/>
      <c r="AJ45" s="224"/>
      <c r="AK45" s="1252" t="s">
        <v>59</v>
      </c>
      <c r="AL45" s="1252"/>
      <c r="AM45" s="1252"/>
      <c r="AN45" s="1252"/>
      <c r="AO45" s="1252"/>
      <c r="AP45" s="1252"/>
      <c r="AQ45" s="1252"/>
      <c r="AR45" s="1252"/>
      <c r="AS45" s="1253"/>
      <c r="AT45" s="508" t="str">
        <f>IF(COUNTBLANK(AT10:AT42)=AV43,"",COUNTIF(AT10:AT42,"&lt;100"))</f>
        <v/>
      </c>
      <c r="AU45" s="508" t="str">
        <f>IF(COUNTBLANK(AU10:AU42)=AV43,"",COUNTIF(AU10:AU42,"&lt;100"))</f>
        <v/>
      </c>
      <c r="AV45" s="309"/>
      <c r="AW45" s="147"/>
      <c r="AX45" s="147"/>
      <c r="AY45" s="147"/>
    </row>
    <row r="46" spans="1:51" ht="17.100000000000001" customHeight="1" x14ac:dyDescent="0.25">
      <c r="A46" s="198"/>
      <c r="B46" s="5"/>
      <c r="C46" s="4"/>
      <c r="D46" s="4"/>
      <c r="E46" s="4"/>
      <c r="F46" s="4"/>
      <c r="G46" s="4"/>
      <c r="H46" s="4"/>
      <c r="I46" s="209"/>
      <c r="J46" s="209"/>
      <c r="K46" s="209"/>
      <c r="L46" s="209"/>
      <c r="M46" s="1252" t="s">
        <v>58</v>
      </c>
      <c r="N46" s="1252"/>
      <c r="O46" s="1252"/>
      <c r="P46" s="1252"/>
      <c r="Q46" s="1252"/>
      <c r="R46" s="1252"/>
      <c r="S46" s="1252"/>
      <c r="T46" s="1252"/>
      <c r="U46" s="1253"/>
      <c r="V46" s="508" t="str">
        <f>IF(COUNTBLANK(V10:V42)=W43,"",COUNTIF(V10:V42,"&gt;=100"))</f>
        <v/>
      </c>
      <c r="W46" s="69"/>
      <c r="X46" s="224"/>
      <c r="Y46" s="224"/>
      <c r="Z46" s="224"/>
      <c r="AA46" s="224"/>
      <c r="AB46" s="224"/>
      <c r="AC46" s="224"/>
      <c r="AD46" s="224"/>
      <c r="AE46" s="224"/>
      <c r="AF46" s="224"/>
      <c r="AG46" s="224"/>
      <c r="AH46" s="7"/>
      <c r="AI46" s="224"/>
      <c r="AJ46" s="224"/>
      <c r="AK46" s="1252" t="s">
        <v>58</v>
      </c>
      <c r="AL46" s="1252"/>
      <c r="AM46" s="1252"/>
      <c r="AN46" s="1252"/>
      <c r="AO46" s="1252"/>
      <c r="AP46" s="1252"/>
      <c r="AQ46" s="1252"/>
      <c r="AR46" s="1252"/>
      <c r="AS46" s="1253"/>
      <c r="AT46" s="508" t="str">
        <f>IF(COUNTBLANK(AT10:AT42)=AV43,"",COUNTIF(AT10:AT42,"&gt;=100"))</f>
        <v/>
      </c>
      <c r="AU46" s="508" t="str">
        <f>IF(COUNTBLANK(AU10:AU42)=AV43,"",COUNTIF(AU10:AU42,"&gt;=100"))</f>
        <v/>
      </c>
      <c r="AV46" s="69"/>
      <c r="AW46" s="147"/>
      <c r="AX46" s="147"/>
      <c r="AY46" s="147"/>
    </row>
    <row r="47" spans="1:51" ht="17.100000000000001" customHeight="1" x14ac:dyDescent="0.25">
      <c r="A47" s="198"/>
      <c r="B47" s="5"/>
      <c r="C47" s="4"/>
      <c r="D47" s="4"/>
      <c r="E47" s="4"/>
      <c r="F47" s="4"/>
      <c r="G47" s="4"/>
      <c r="H47" s="4"/>
      <c r="I47" s="209"/>
      <c r="J47" s="209"/>
      <c r="K47" s="209"/>
      <c r="L47" s="209"/>
      <c r="M47" s="1252" t="s">
        <v>57</v>
      </c>
      <c r="N47" s="1252"/>
      <c r="O47" s="1252"/>
      <c r="P47" s="1252"/>
      <c r="Q47" s="1252"/>
      <c r="R47" s="1252"/>
      <c r="S47" s="1252"/>
      <c r="T47" s="1252"/>
      <c r="U47" s="1253"/>
      <c r="V47" s="509" t="str">
        <f>IF(COUNTBLANK(V43:V46)=4,"",V46/V43)</f>
        <v/>
      </c>
      <c r="W47" s="6"/>
      <c r="X47" s="224"/>
      <c r="Y47" s="224"/>
      <c r="Z47" s="224"/>
      <c r="AA47" s="224"/>
      <c r="AB47" s="224"/>
      <c r="AC47" s="224"/>
      <c r="AD47" s="224"/>
      <c r="AE47" s="224"/>
      <c r="AF47" s="224"/>
      <c r="AG47" s="224"/>
      <c r="AH47" s="7"/>
      <c r="AI47" s="224"/>
      <c r="AJ47" s="224"/>
      <c r="AK47" s="1252" t="s">
        <v>57</v>
      </c>
      <c r="AL47" s="1252"/>
      <c r="AM47" s="1252"/>
      <c r="AN47" s="1252"/>
      <c r="AO47" s="1252"/>
      <c r="AP47" s="1252"/>
      <c r="AQ47" s="1252"/>
      <c r="AR47" s="1252"/>
      <c r="AS47" s="1253"/>
      <c r="AT47" s="509" t="str">
        <f>IF(COUNTBLANK(AT43:AT46)=4,"",AT46/AT43)</f>
        <v/>
      </c>
      <c r="AU47" s="509" t="str">
        <f>IF(COUNTBLANK(AU43:AU46)=4,"",AU46/AU43)</f>
        <v/>
      </c>
      <c r="AV47" s="6"/>
      <c r="AW47" s="147"/>
      <c r="AX47" s="147"/>
      <c r="AY47" s="147"/>
    </row>
    <row r="48" spans="1:51" x14ac:dyDescent="0.25">
      <c r="A48" s="54"/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225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54"/>
      <c r="AP48" s="54"/>
      <c r="AQ48" s="54"/>
      <c r="AR48" s="54"/>
      <c r="AS48" s="54"/>
      <c r="AT48" s="54"/>
      <c r="AU48" s="54"/>
      <c r="AV48" s="54"/>
      <c r="AW48" s="54"/>
      <c r="AX48" s="54"/>
      <c r="AY48" s="54"/>
    </row>
    <row r="49" spans="1:51" x14ac:dyDescent="0.25">
      <c r="A49" s="54"/>
      <c r="B49" s="54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54"/>
      <c r="AO49" s="54"/>
      <c r="AP49" s="54"/>
      <c r="AQ49" s="54"/>
      <c r="AR49" s="54"/>
      <c r="AS49" s="54"/>
      <c r="AT49" s="54"/>
      <c r="AU49" s="54"/>
      <c r="AV49" s="54"/>
      <c r="AW49" s="54"/>
      <c r="AX49" s="54"/>
      <c r="AY49" s="54"/>
    </row>
    <row r="50" spans="1:51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54"/>
      <c r="AR50" s="6"/>
      <c r="AS50" s="6"/>
      <c r="AT50" s="6"/>
      <c r="AU50" s="6"/>
      <c r="AV50" s="6"/>
      <c r="AW50" s="54"/>
      <c r="AX50" s="54"/>
      <c r="AY50" s="54"/>
    </row>
    <row r="51" spans="1:51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54"/>
      <c r="AR51" s="6"/>
      <c r="AS51" s="6"/>
      <c r="AT51" s="6"/>
      <c r="AU51" s="6"/>
      <c r="AV51" s="6"/>
      <c r="AW51" s="54"/>
      <c r="AX51" s="54"/>
      <c r="AY51" s="54"/>
    </row>
    <row r="52" spans="1:51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54"/>
      <c r="AR52" s="6"/>
      <c r="AS52" s="6"/>
      <c r="AT52" s="6"/>
      <c r="AU52" s="6"/>
      <c r="AV52" s="6"/>
      <c r="AW52" s="54"/>
      <c r="AX52" s="54"/>
      <c r="AY52" s="54"/>
    </row>
    <row r="53" spans="1:51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54"/>
      <c r="AR53" s="6"/>
      <c r="AS53" s="6"/>
      <c r="AT53" s="6"/>
      <c r="AU53" s="6"/>
      <c r="AV53" s="6"/>
      <c r="AW53" s="54"/>
      <c r="AX53" s="54"/>
      <c r="AY53" s="54"/>
    </row>
    <row r="54" spans="1:51" x14ac:dyDescent="0.2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54"/>
      <c r="AR54" s="6"/>
      <c r="AS54" s="6"/>
      <c r="AT54" s="6"/>
      <c r="AU54" s="6"/>
      <c r="AV54" s="6"/>
      <c r="AW54" s="54"/>
      <c r="AX54" s="54"/>
      <c r="AY54" s="54"/>
    </row>
    <row r="55" spans="1:51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54"/>
      <c r="AR55" s="6"/>
      <c r="AS55" s="6"/>
      <c r="AT55" s="6"/>
      <c r="AU55" s="6"/>
      <c r="AV55" s="6"/>
      <c r="AW55" s="54"/>
      <c r="AX55" s="54"/>
      <c r="AY55" s="54"/>
    </row>
    <row r="56" spans="1:51" x14ac:dyDescent="0.2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54"/>
      <c r="AR56" s="6"/>
      <c r="AS56" s="6"/>
      <c r="AT56" s="6"/>
      <c r="AU56" s="6"/>
      <c r="AV56" s="6"/>
      <c r="AW56" s="54"/>
      <c r="AX56" s="54"/>
      <c r="AY56" s="54"/>
    </row>
    <row r="57" spans="1:51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54"/>
      <c r="AR57" s="6"/>
      <c r="AS57" s="6"/>
      <c r="AT57" s="6"/>
      <c r="AU57" s="6"/>
      <c r="AV57" s="6"/>
      <c r="AW57" s="54"/>
      <c r="AX57" s="54"/>
      <c r="AY57" s="54"/>
    </row>
    <row r="58" spans="1:51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54"/>
      <c r="AR58" s="6"/>
      <c r="AS58" s="6"/>
      <c r="AT58" s="6"/>
      <c r="AU58" s="6"/>
      <c r="AV58" s="6"/>
      <c r="AW58" s="54"/>
      <c r="AX58" s="54"/>
      <c r="AY58" s="54"/>
    </row>
    <row r="59" spans="1:51" x14ac:dyDescent="0.2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54"/>
      <c r="AR59" s="6"/>
      <c r="AS59" s="6"/>
      <c r="AT59" s="6"/>
      <c r="AU59" s="6"/>
      <c r="AV59" s="6"/>
      <c r="AW59" s="54"/>
      <c r="AX59" s="54"/>
      <c r="AY59" s="54"/>
    </row>
    <row r="60" spans="1:51" hidden="1" x14ac:dyDescent="0.2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54"/>
      <c r="AR60" s="6"/>
      <c r="AS60" s="6"/>
      <c r="AT60" s="6"/>
      <c r="AU60" s="6"/>
      <c r="AV60" s="6"/>
      <c r="AW60" s="54"/>
      <c r="AX60" s="54"/>
      <c r="AY60" s="54"/>
    </row>
    <row r="61" spans="1:51" hidden="1" x14ac:dyDescent="0.25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54"/>
      <c r="AR61" s="6"/>
      <c r="AS61" s="6"/>
      <c r="AT61" s="6"/>
      <c r="AU61" s="6"/>
      <c r="AV61" s="6"/>
      <c r="AW61" s="54"/>
      <c r="AX61" s="54"/>
      <c r="AY61" s="54"/>
    </row>
    <row r="62" spans="1:51" hidden="1" x14ac:dyDescent="0.25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54"/>
      <c r="AR62" s="6"/>
      <c r="AS62" s="6"/>
      <c r="AT62" s="6"/>
      <c r="AU62" s="6"/>
      <c r="AV62" s="6"/>
      <c r="AW62" s="54"/>
      <c r="AX62" s="54"/>
      <c r="AY62" s="54"/>
    </row>
    <row r="63" spans="1:51" hidden="1" x14ac:dyDescent="0.25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54"/>
      <c r="AR63" s="6"/>
      <c r="AS63" s="6"/>
      <c r="AT63" s="6"/>
      <c r="AU63" s="6"/>
      <c r="AV63" s="6"/>
      <c r="AW63" s="54"/>
      <c r="AX63" s="54"/>
      <c r="AY63" s="54"/>
    </row>
    <row r="64" spans="1:51" hidden="1" x14ac:dyDescent="0.2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54"/>
      <c r="AR64" s="6"/>
      <c r="AS64" s="6"/>
      <c r="AT64" s="6"/>
      <c r="AU64" s="6"/>
      <c r="AV64" s="6"/>
      <c r="AW64" s="54"/>
      <c r="AX64" s="54"/>
      <c r="AY64" s="54"/>
    </row>
    <row r="65" spans="1:51" hidden="1" x14ac:dyDescent="0.2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54"/>
      <c r="AR65" s="6"/>
      <c r="AS65" s="6"/>
      <c r="AT65" s="6"/>
      <c r="AU65" s="6"/>
      <c r="AV65" s="6"/>
      <c r="AW65" s="54"/>
      <c r="AX65" s="54"/>
      <c r="AY65" s="54"/>
    </row>
    <row r="66" spans="1:51" hidden="1" x14ac:dyDescent="0.25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54"/>
      <c r="AR66" s="6"/>
      <c r="AS66" s="6"/>
      <c r="AT66" s="6"/>
      <c r="AU66" s="6"/>
      <c r="AV66" s="6"/>
      <c r="AW66" s="54"/>
      <c r="AX66" s="54"/>
      <c r="AY66" s="54"/>
    </row>
    <row r="67" spans="1:51" hidden="1" x14ac:dyDescent="0.25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54"/>
      <c r="AR67" s="6"/>
      <c r="AS67" s="6"/>
      <c r="AT67" s="6"/>
      <c r="AU67" s="6"/>
      <c r="AV67" s="6"/>
      <c r="AW67" s="54"/>
      <c r="AX67" s="54"/>
      <c r="AY67" s="54"/>
    </row>
    <row r="68" spans="1:51" hidden="1" x14ac:dyDescent="0.25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54"/>
      <c r="AR68" s="6"/>
      <c r="AS68" s="6"/>
      <c r="AT68" s="6"/>
      <c r="AU68" s="6"/>
      <c r="AV68" s="6"/>
      <c r="AW68" s="54"/>
      <c r="AX68" s="54"/>
      <c r="AY68" s="54"/>
    </row>
    <row r="69" spans="1:51" hidden="1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54"/>
      <c r="AR69" s="6"/>
      <c r="AS69" s="6"/>
      <c r="AT69" s="6"/>
      <c r="AU69" s="6"/>
      <c r="AV69" s="6"/>
      <c r="AW69" s="54"/>
      <c r="AX69" s="54"/>
      <c r="AY69" s="54"/>
    </row>
    <row r="70" spans="1:51" hidden="1" x14ac:dyDescent="0.25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54"/>
      <c r="AR70" s="6"/>
      <c r="AS70" s="6"/>
      <c r="AT70" s="6"/>
      <c r="AU70" s="6"/>
      <c r="AV70" s="6"/>
      <c r="AW70" s="54"/>
      <c r="AX70" s="54"/>
      <c r="AY70" s="54"/>
    </row>
    <row r="71" spans="1:51" hidden="1" x14ac:dyDescent="0.25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54"/>
      <c r="AR71" s="6"/>
      <c r="AS71" s="6"/>
      <c r="AT71" s="6"/>
      <c r="AU71" s="6"/>
      <c r="AV71" s="6"/>
      <c r="AW71" s="54"/>
      <c r="AX71" s="54"/>
      <c r="AY71" s="54"/>
    </row>
    <row r="72" spans="1:51" hidden="1" x14ac:dyDescent="0.25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54"/>
      <c r="AR72" s="6"/>
      <c r="AS72" s="6"/>
      <c r="AT72" s="6"/>
      <c r="AU72" s="6"/>
      <c r="AV72" s="6"/>
      <c r="AW72" s="54"/>
      <c r="AX72" s="54"/>
      <c r="AY72" s="54"/>
    </row>
    <row r="73" spans="1:51" hidden="1" x14ac:dyDescent="0.25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54"/>
      <c r="AR73" s="6"/>
      <c r="AS73" s="6"/>
      <c r="AT73" s="6"/>
      <c r="AU73" s="6"/>
      <c r="AV73" s="6"/>
      <c r="AW73" s="54"/>
      <c r="AX73" s="54"/>
      <c r="AY73" s="54"/>
    </row>
    <row r="74" spans="1:51" hidden="1" x14ac:dyDescent="0.25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54"/>
      <c r="AR74" s="6"/>
      <c r="AS74" s="6"/>
      <c r="AT74" s="6"/>
      <c r="AU74" s="6"/>
      <c r="AV74" s="6"/>
      <c r="AW74" s="54"/>
      <c r="AX74" s="54"/>
      <c r="AY74" s="54"/>
    </row>
    <row r="75" spans="1:51" hidden="1" x14ac:dyDescent="0.25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54"/>
      <c r="AR75" s="6"/>
      <c r="AS75" s="6"/>
      <c r="AT75" s="6"/>
      <c r="AU75" s="6"/>
      <c r="AV75" s="6"/>
      <c r="AW75" s="54"/>
      <c r="AX75" s="54"/>
      <c r="AY75" s="54"/>
    </row>
    <row r="76" spans="1:51" hidden="1" x14ac:dyDescent="0.25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54"/>
      <c r="AR76" s="6"/>
      <c r="AS76" s="6"/>
      <c r="AT76" s="6"/>
      <c r="AU76" s="6"/>
      <c r="AV76" s="6"/>
      <c r="AW76" s="54"/>
      <c r="AX76" s="54"/>
      <c r="AY76" s="54"/>
    </row>
    <row r="77" spans="1:51" hidden="1" x14ac:dyDescent="0.25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54"/>
      <c r="AR77" s="6"/>
      <c r="AS77" s="6"/>
      <c r="AT77" s="6"/>
      <c r="AU77" s="6"/>
      <c r="AV77" s="6"/>
      <c r="AW77" s="54"/>
      <c r="AX77" s="54"/>
      <c r="AY77" s="54"/>
    </row>
    <row r="78" spans="1:51" hidden="1" x14ac:dyDescent="0.25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54"/>
      <c r="AR78" s="6"/>
      <c r="AS78" s="6"/>
      <c r="AT78" s="6"/>
      <c r="AU78" s="6"/>
      <c r="AV78" s="6"/>
      <c r="AW78" s="54"/>
      <c r="AX78" s="54"/>
      <c r="AY78" s="54"/>
    </row>
    <row r="79" spans="1:51" hidden="1" x14ac:dyDescent="0.25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54"/>
      <c r="AR79" s="6"/>
      <c r="AS79" s="6"/>
      <c r="AT79" s="6"/>
      <c r="AU79" s="6"/>
      <c r="AV79" s="6"/>
      <c r="AW79" s="54"/>
      <c r="AX79" s="54"/>
      <c r="AY79" s="54"/>
    </row>
    <row r="80" spans="1:51" hidden="1" x14ac:dyDescent="0.25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54"/>
      <c r="AR80" s="6"/>
      <c r="AS80" s="6"/>
      <c r="AT80" s="6"/>
      <c r="AU80" s="6"/>
      <c r="AV80" s="6"/>
      <c r="AW80" s="54"/>
      <c r="AX80" s="54"/>
      <c r="AY80" s="54"/>
    </row>
    <row r="81" spans="1:51" hidden="1" x14ac:dyDescent="0.25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54"/>
      <c r="AR81" s="6"/>
      <c r="AS81" s="6"/>
      <c r="AT81" s="6"/>
      <c r="AU81" s="6"/>
      <c r="AV81" s="6"/>
      <c r="AW81" s="54"/>
      <c r="AX81" s="54"/>
      <c r="AY81" s="54"/>
    </row>
    <row r="82" spans="1:51" hidden="1" x14ac:dyDescent="0.25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54"/>
      <c r="AR82" s="6"/>
      <c r="AS82" s="6"/>
      <c r="AT82" s="6"/>
      <c r="AU82" s="6"/>
      <c r="AV82" s="6"/>
      <c r="AW82" s="54"/>
      <c r="AX82" s="54"/>
      <c r="AY82" s="54"/>
    </row>
    <row r="83" spans="1:51" hidden="1" x14ac:dyDescent="0.25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54"/>
      <c r="AR83" s="6"/>
      <c r="AS83" s="6"/>
      <c r="AT83" s="6"/>
      <c r="AU83" s="6"/>
      <c r="AV83" s="6"/>
      <c r="AW83" s="54"/>
      <c r="AX83" s="54"/>
      <c r="AY83" s="54"/>
    </row>
    <row r="84" spans="1:51" hidden="1" x14ac:dyDescent="0.25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54"/>
      <c r="AR84" s="6"/>
      <c r="AS84" s="6"/>
      <c r="AT84" s="6"/>
      <c r="AU84" s="6"/>
      <c r="AV84" s="6"/>
      <c r="AW84" s="54"/>
      <c r="AX84" s="54"/>
      <c r="AY84" s="54"/>
    </row>
    <row r="85" spans="1:51" hidden="1" x14ac:dyDescent="0.25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54"/>
      <c r="AR85" s="6"/>
      <c r="AS85" s="6"/>
      <c r="AT85" s="6"/>
      <c r="AU85" s="6"/>
      <c r="AV85" s="6"/>
      <c r="AW85" s="54"/>
      <c r="AX85" s="54"/>
      <c r="AY85" s="54"/>
    </row>
    <row r="86" spans="1:51" hidden="1" x14ac:dyDescent="0.2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54"/>
      <c r="AR86" s="6"/>
      <c r="AS86" s="6"/>
      <c r="AT86" s="6"/>
      <c r="AU86" s="6"/>
      <c r="AV86" s="6"/>
      <c r="AW86" s="54"/>
      <c r="AX86" s="54"/>
      <c r="AY86" s="54"/>
    </row>
    <row r="87" spans="1:51" hidden="1" x14ac:dyDescent="0.25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54"/>
      <c r="AR87" s="6"/>
      <c r="AS87" s="6"/>
      <c r="AT87" s="6"/>
      <c r="AU87" s="6"/>
      <c r="AV87" s="6"/>
      <c r="AW87" s="54"/>
      <c r="AX87" s="54"/>
      <c r="AY87" s="54"/>
    </row>
    <row r="88" spans="1:51" hidden="1" x14ac:dyDescent="0.2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54"/>
      <c r="AR88" s="6"/>
      <c r="AS88" s="6"/>
      <c r="AT88" s="6"/>
      <c r="AU88" s="6"/>
      <c r="AV88" s="6"/>
      <c r="AW88" s="54"/>
      <c r="AX88" s="54"/>
      <c r="AY88" s="54"/>
    </row>
    <row r="89" spans="1:51" hidden="1" x14ac:dyDescent="0.25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54"/>
      <c r="AR89" s="6"/>
      <c r="AS89" s="6"/>
      <c r="AT89" s="6"/>
      <c r="AU89" s="6"/>
      <c r="AV89" s="6"/>
      <c r="AW89" s="54"/>
      <c r="AX89" s="54"/>
      <c r="AY89" s="54"/>
    </row>
    <row r="90" spans="1:51" hidden="1" x14ac:dyDescent="0.25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54"/>
      <c r="AR90" s="6"/>
      <c r="AS90" s="6"/>
      <c r="AT90" s="6"/>
      <c r="AU90" s="6"/>
      <c r="AV90" s="6"/>
      <c r="AW90" s="54"/>
      <c r="AX90" s="54"/>
      <c r="AY90" s="54"/>
    </row>
    <row r="91" spans="1:51" hidden="1" x14ac:dyDescent="0.25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54"/>
      <c r="AR91" s="6"/>
      <c r="AS91" s="6"/>
      <c r="AT91" s="6"/>
      <c r="AU91" s="6"/>
      <c r="AV91" s="6"/>
      <c r="AW91" s="54"/>
      <c r="AX91" s="54"/>
      <c r="AY91" s="54"/>
    </row>
    <row r="92" spans="1:51" hidden="1" x14ac:dyDescent="0.25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54"/>
      <c r="AR92" s="6"/>
      <c r="AS92" s="6"/>
      <c r="AT92" s="6"/>
      <c r="AU92" s="6"/>
      <c r="AV92" s="6"/>
      <c r="AW92" s="54"/>
      <c r="AX92" s="54"/>
      <c r="AY92" s="54"/>
    </row>
    <row r="93" spans="1:51" hidden="1" x14ac:dyDescent="0.25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54"/>
      <c r="AR93" s="6"/>
      <c r="AS93" s="6"/>
      <c r="AT93" s="6"/>
      <c r="AU93" s="6"/>
      <c r="AV93" s="6"/>
      <c r="AW93" s="54"/>
      <c r="AX93" s="54"/>
      <c r="AY93" s="54"/>
    </row>
    <row r="94" spans="1:51" hidden="1" x14ac:dyDescent="0.25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54"/>
      <c r="AR94" s="6"/>
      <c r="AS94" s="6"/>
      <c r="AT94" s="6"/>
      <c r="AU94" s="6"/>
      <c r="AV94" s="6"/>
      <c r="AW94" s="54"/>
      <c r="AX94" s="54"/>
      <c r="AY94" s="54"/>
    </row>
    <row r="95" spans="1:51" hidden="1" x14ac:dyDescent="0.25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54"/>
      <c r="AR95" s="6"/>
      <c r="AS95" s="6"/>
      <c r="AT95" s="6"/>
      <c r="AU95" s="6"/>
      <c r="AV95" s="6"/>
      <c r="AW95" s="54"/>
      <c r="AX95" s="54"/>
      <c r="AY95" s="54"/>
    </row>
    <row r="96" spans="1:51" hidden="1" x14ac:dyDescent="0.25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54"/>
      <c r="AR96" s="6"/>
      <c r="AS96" s="6"/>
      <c r="AT96" s="6"/>
      <c r="AU96" s="6"/>
      <c r="AV96" s="6"/>
      <c r="AW96" s="54"/>
      <c r="AX96" s="54"/>
      <c r="AY96" s="54"/>
    </row>
    <row r="97" spans="1:51" hidden="1" x14ac:dyDescent="0.2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54"/>
      <c r="AR97" s="6"/>
      <c r="AS97" s="6"/>
      <c r="AT97" s="6"/>
      <c r="AU97" s="6"/>
      <c r="AV97" s="6"/>
      <c r="AW97" s="54"/>
      <c r="AX97" s="54"/>
      <c r="AY97" s="54"/>
    </row>
    <row r="98" spans="1:51" hidden="1" x14ac:dyDescent="0.2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54"/>
      <c r="AR98" s="6"/>
      <c r="AS98" s="6"/>
      <c r="AT98" s="6"/>
      <c r="AU98" s="6"/>
      <c r="AV98" s="6"/>
      <c r="AW98" s="54"/>
      <c r="AX98" s="54"/>
      <c r="AY98" s="54"/>
    </row>
    <row r="99" spans="1:51" hidden="1" x14ac:dyDescent="0.25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54"/>
      <c r="AR99" s="6"/>
      <c r="AS99" s="6"/>
      <c r="AT99" s="6"/>
      <c r="AU99" s="6"/>
      <c r="AV99" s="6"/>
      <c r="AW99" s="54"/>
      <c r="AX99" s="54"/>
      <c r="AY99" s="54"/>
    </row>
    <row r="100" spans="1:51" hidden="1" x14ac:dyDescent="0.2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54"/>
      <c r="AR100" s="6"/>
      <c r="AS100" s="6"/>
      <c r="AT100" s="6"/>
      <c r="AU100" s="6"/>
      <c r="AV100" s="6"/>
      <c r="AW100" s="54"/>
      <c r="AX100" s="54"/>
      <c r="AY100" s="54"/>
    </row>
    <row r="101" spans="1:51" hidden="1" x14ac:dyDescent="0.25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54"/>
      <c r="AR101" s="6"/>
      <c r="AS101" s="6"/>
      <c r="AT101" s="6"/>
      <c r="AU101" s="6"/>
      <c r="AV101" s="6"/>
      <c r="AW101" s="54"/>
      <c r="AX101" s="54"/>
      <c r="AY101" s="54"/>
    </row>
    <row r="102" spans="1:51" hidden="1" x14ac:dyDescent="0.25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54"/>
      <c r="AR102" s="6"/>
      <c r="AS102" s="6"/>
      <c r="AT102" s="6"/>
      <c r="AU102" s="6"/>
      <c r="AV102" s="6"/>
      <c r="AW102" s="54"/>
      <c r="AX102" s="54"/>
      <c r="AY102" s="54"/>
    </row>
    <row r="103" spans="1:51" hidden="1" x14ac:dyDescent="0.2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54"/>
      <c r="AR103" s="6"/>
      <c r="AS103" s="6"/>
      <c r="AT103" s="6"/>
      <c r="AU103" s="6"/>
      <c r="AV103" s="6"/>
      <c r="AW103" s="54"/>
      <c r="AX103" s="54"/>
      <c r="AY103" s="54"/>
    </row>
    <row r="104" spans="1:51" hidden="1" x14ac:dyDescent="0.25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54"/>
      <c r="AR104" s="6"/>
      <c r="AS104" s="6"/>
      <c r="AT104" s="6"/>
      <c r="AU104" s="6"/>
      <c r="AV104" s="6"/>
      <c r="AW104" s="54"/>
      <c r="AX104" s="54"/>
      <c r="AY104" s="54"/>
    </row>
    <row r="105" spans="1:51" hidden="1" x14ac:dyDescent="0.25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54"/>
      <c r="AR105" s="6"/>
      <c r="AS105" s="6"/>
      <c r="AT105" s="6"/>
      <c r="AU105" s="6"/>
      <c r="AV105" s="6"/>
      <c r="AW105" s="54"/>
      <c r="AX105" s="54"/>
      <c r="AY105" s="54"/>
    </row>
    <row r="106" spans="1:51" hidden="1" x14ac:dyDescent="0.25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54"/>
      <c r="AR106" s="6"/>
      <c r="AS106" s="6"/>
      <c r="AT106" s="6"/>
      <c r="AU106" s="6"/>
      <c r="AV106" s="6"/>
      <c r="AW106" s="54"/>
      <c r="AX106" s="54"/>
      <c r="AY106" s="54"/>
    </row>
    <row r="107" spans="1:51" hidden="1" x14ac:dyDescent="0.25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54"/>
      <c r="AR107" s="6"/>
      <c r="AS107" s="6"/>
      <c r="AT107" s="6"/>
      <c r="AU107" s="6"/>
      <c r="AV107" s="6"/>
      <c r="AW107" s="54"/>
      <c r="AX107" s="54"/>
      <c r="AY107" s="54"/>
    </row>
    <row r="108" spans="1:51" hidden="1" x14ac:dyDescent="0.25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54"/>
      <c r="AR108" s="6"/>
      <c r="AS108" s="6"/>
      <c r="AT108" s="6"/>
      <c r="AU108" s="6"/>
      <c r="AV108" s="6"/>
      <c r="AW108" s="54"/>
      <c r="AX108" s="54"/>
      <c r="AY108" s="54"/>
    </row>
    <row r="109" spans="1:51" hidden="1" x14ac:dyDescent="0.25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54"/>
      <c r="AR109" s="6"/>
      <c r="AS109" s="6"/>
      <c r="AT109" s="6"/>
      <c r="AU109" s="6"/>
      <c r="AV109" s="6"/>
      <c r="AW109" s="54"/>
      <c r="AX109" s="54"/>
      <c r="AY109" s="54"/>
    </row>
    <row r="110" spans="1:51" hidden="1" x14ac:dyDescent="0.25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54"/>
      <c r="AR110" s="6"/>
      <c r="AS110" s="6"/>
      <c r="AT110" s="6"/>
      <c r="AU110" s="6"/>
      <c r="AV110" s="6"/>
      <c r="AW110" s="54"/>
      <c r="AX110" s="54"/>
      <c r="AY110" s="54"/>
    </row>
    <row r="111" spans="1:51" hidden="1" x14ac:dyDescent="0.25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54"/>
      <c r="AR111" s="6"/>
      <c r="AS111" s="6"/>
      <c r="AT111" s="6"/>
      <c r="AU111" s="6"/>
      <c r="AV111" s="6"/>
      <c r="AW111" s="54"/>
      <c r="AX111" s="54"/>
      <c r="AY111" s="54"/>
    </row>
    <row r="112" spans="1:51" hidden="1" x14ac:dyDescent="0.25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54"/>
      <c r="AR112" s="6"/>
      <c r="AS112" s="6"/>
      <c r="AT112" s="6"/>
      <c r="AU112" s="6"/>
      <c r="AV112" s="6"/>
      <c r="AW112" s="54"/>
      <c r="AX112" s="54"/>
      <c r="AY112" s="54"/>
    </row>
    <row r="113" spans="1:51" hidden="1" x14ac:dyDescent="0.25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54"/>
      <c r="AR113" s="6"/>
      <c r="AS113" s="6"/>
      <c r="AT113" s="6"/>
      <c r="AU113" s="6"/>
      <c r="AV113" s="6"/>
      <c r="AW113" s="54"/>
      <c r="AX113" s="54"/>
      <c r="AY113" s="54"/>
    </row>
    <row r="114" spans="1:51" hidden="1" x14ac:dyDescent="0.25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54"/>
      <c r="AR114" s="6"/>
      <c r="AS114" s="6"/>
      <c r="AT114" s="6"/>
      <c r="AU114" s="6"/>
      <c r="AV114" s="6"/>
      <c r="AW114" s="54"/>
      <c r="AX114" s="54"/>
      <c r="AY114" s="54"/>
    </row>
    <row r="115" spans="1:51" hidden="1" x14ac:dyDescent="0.25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54"/>
      <c r="AR115" s="6"/>
      <c r="AS115" s="6"/>
      <c r="AT115" s="6"/>
      <c r="AU115" s="6"/>
      <c r="AV115" s="6"/>
      <c r="AW115" s="54"/>
      <c r="AX115" s="54"/>
      <c r="AY115" s="54"/>
    </row>
    <row r="116" spans="1:51" hidden="1" x14ac:dyDescent="0.25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54"/>
      <c r="AR116" s="6"/>
      <c r="AS116" s="6"/>
      <c r="AT116" s="6"/>
      <c r="AU116" s="6"/>
      <c r="AV116" s="6"/>
      <c r="AW116" s="54"/>
      <c r="AX116" s="54"/>
      <c r="AY116" s="54"/>
    </row>
    <row r="117" spans="1:51" hidden="1" x14ac:dyDescent="0.25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54"/>
      <c r="AR117" s="6"/>
      <c r="AS117" s="6"/>
      <c r="AT117" s="6"/>
      <c r="AU117" s="6"/>
      <c r="AV117" s="6"/>
      <c r="AW117" s="54"/>
      <c r="AX117" s="54"/>
      <c r="AY117" s="54"/>
    </row>
    <row r="118" spans="1:51" hidden="1" x14ac:dyDescent="0.25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54"/>
      <c r="AR118" s="6"/>
      <c r="AS118" s="6"/>
      <c r="AT118" s="6"/>
      <c r="AU118" s="6"/>
      <c r="AV118" s="6"/>
      <c r="AW118" s="54"/>
      <c r="AX118" s="54"/>
      <c r="AY118" s="54"/>
    </row>
    <row r="119" spans="1:51" hidden="1" x14ac:dyDescent="0.25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54"/>
      <c r="AR119" s="6"/>
      <c r="AS119" s="6"/>
      <c r="AT119" s="6"/>
      <c r="AU119" s="6"/>
      <c r="AV119" s="6"/>
      <c r="AW119" s="54"/>
      <c r="AX119" s="54"/>
      <c r="AY119" s="54"/>
    </row>
    <row r="120" spans="1:51" hidden="1" x14ac:dyDescent="0.2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54"/>
      <c r="AR120" s="6"/>
      <c r="AS120" s="6"/>
      <c r="AT120" s="6"/>
      <c r="AU120" s="6"/>
      <c r="AV120" s="6"/>
      <c r="AW120" s="54"/>
      <c r="AX120" s="54"/>
      <c r="AY120" s="54"/>
    </row>
    <row r="121" spans="1:51" hidden="1" x14ac:dyDescent="0.25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54"/>
      <c r="AR121" s="6"/>
      <c r="AS121" s="6"/>
      <c r="AT121" s="6"/>
      <c r="AU121" s="6"/>
      <c r="AV121" s="6"/>
      <c r="AW121" s="54"/>
      <c r="AX121" s="54"/>
      <c r="AY121" s="54"/>
    </row>
    <row r="122" spans="1:51" hidden="1" x14ac:dyDescent="0.2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54"/>
      <c r="AR122" s="6"/>
      <c r="AS122" s="6"/>
      <c r="AT122" s="6"/>
      <c r="AU122" s="6"/>
      <c r="AV122" s="6"/>
      <c r="AW122" s="54"/>
      <c r="AX122" s="54"/>
      <c r="AY122" s="54"/>
    </row>
    <row r="123" spans="1:51" hidden="1" x14ac:dyDescent="0.25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54"/>
      <c r="AR123" s="6"/>
      <c r="AS123" s="6"/>
      <c r="AT123" s="6"/>
      <c r="AU123" s="6"/>
      <c r="AV123" s="6"/>
      <c r="AW123" s="54"/>
      <c r="AX123" s="54"/>
      <c r="AY123" s="54"/>
    </row>
    <row r="124" spans="1:51" hidden="1" x14ac:dyDescent="0.25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54"/>
      <c r="AR124" s="6"/>
      <c r="AS124" s="6"/>
      <c r="AT124" s="6"/>
      <c r="AU124" s="6"/>
      <c r="AV124" s="6"/>
      <c r="AW124" s="54"/>
      <c r="AX124" s="54"/>
      <c r="AY124" s="54"/>
    </row>
    <row r="125" spans="1:51" hidden="1" x14ac:dyDescent="0.25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54"/>
      <c r="AR125" s="6"/>
      <c r="AS125" s="6"/>
      <c r="AT125" s="6"/>
      <c r="AU125" s="6"/>
      <c r="AV125" s="6"/>
      <c r="AW125" s="54"/>
      <c r="AX125" s="54"/>
      <c r="AY125" s="54"/>
    </row>
    <row r="126" spans="1:51" hidden="1" x14ac:dyDescent="0.25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54"/>
      <c r="AR126" s="6"/>
      <c r="AS126" s="6"/>
      <c r="AT126" s="6"/>
      <c r="AU126" s="6"/>
      <c r="AV126" s="6"/>
      <c r="AW126" s="54"/>
      <c r="AX126" s="54"/>
      <c r="AY126" s="54"/>
    </row>
    <row r="127" spans="1:51" hidden="1" x14ac:dyDescent="0.25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54"/>
      <c r="AR127" s="6"/>
      <c r="AS127" s="6"/>
      <c r="AT127" s="6"/>
      <c r="AU127" s="6"/>
      <c r="AV127" s="6"/>
      <c r="AW127" s="54"/>
      <c r="AX127" s="54"/>
      <c r="AY127" s="54"/>
    </row>
    <row r="128" spans="1:51" hidden="1" x14ac:dyDescent="0.25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54"/>
      <c r="AR128" s="6"/>
      <c r="AS128" s="6"/>
      <c r="AT128" s="6"/>
      <c r="AU128" s="6"/>
      <c r="AV128" s="6"/>
      <c r="AW128" s="54"/>
      <c r="AX128" s="54"/>
      <c r="AY128" s="54"/>
    </row>
    <row r="129" spans="1:51" hidden="1" x14ac:dyDescent="0.25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54"/>
      <c r="AR129" s="6"/>
      <c r="AS129" s="6"/>
      <c r="AT129" s="6"/>
      <c r="AU129" s="6"/>
      <c r="AV129" s="6"/>
      <c r="AW129" s="54"/>
      <c r="AX129" s="54"/>
      <c r="AY129" s="54"/>
    </row>
    <row r="130" spans="1:51" hidden="1" x14ac:dyDescent="0.25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54"/>
      <c r="AR130" s="6"/>
      <c r="AS130" s="6"/>
      <c r="AT130" s="6"/>
      <c r="AU130" s="6"/>
      <c r="AV130" s="6"/>
      <c r="AW130" s="54"/>
      <c r="AX130" s="54"/>
      <c r="AY130" s="54"/>
    </row>
    <row r="131" spans="1:51" hidden="1" x14ac:dyDescent="0.2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54"/>
      <c r="AR131" s="6"/>
      <c r="AS131" s="6"/>
      <c r="AT131" s="6"/>
      <c r="AU131" s="6"/>
      <c r="AV131" s="6"/>
      <c r="AW131" s="54"/>
      <c r="AX131" s="54"/>
      <c r="AY131" s="54"/>
    </row>
    <row r="132" spans="1:51" hidden="1" x14ac:dyDescent="0.25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54"/>
      <c r="AR132" s="6"/>
      <c r="AS132" s="6"/>
      <c r="AT132" s="6"/>
      <c r="AU132" s="6"/>
      <c r="AV132" s="6"/>
      <c r="AW132" s="54"/>
      <c r="AX132" s="54"/>
      <c r="AY132" s="54"/>
    </row>
    <row r="133" spans="1:51" hidden="1" x14ac:dyDescent="0.25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54"/>
      <c r="AR133" s="6"/>
      <c r="AS133" s="6"/>
      <c r="AT133" s="6"/>
      <c r="AU133" s="6"/>
      <c r="AV133" s="6"/>
      <c r="AW133" s="54"/>
      <c r="AX133" s="54"/>
      <c r="AY133" s="54"/>
    </row>
    <row r="134" spans="1:51" hidden="1" x14ac:dyDescent="0.25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54"/>
      <c r="AR134" s="6"/>
      <c r="AS134" s="6"/>
      <c r="AT134" s="6"/>
      <c r="AU134" s="6"/>
      <c r="AV134" s="6"/>
      <c r="AW134" s="54"/>
      <c r="AX134" s="54"/>
      <c r="AY134" s="54"/>
    </row>
    <row r="135" spans="1:51" hidden="1" x14ac:dyDescent="0.25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54"/>
      <c r="AR135" s="6"/>
      <c r="AS135" s="6"/>
      <c r="AT135" s="6"/>
      <c r="AU135" s="6"/>
      <c r="AV135" s="6"/>
      <c r="AW135" s="54"/>
      <c r="AX135" s="54"/>
      <c r="AY135" s="54"/>
    </row>
    <row r="136" spans="1:51" hidden="1" x14ac:dyDescent="0.25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54"/>
      <c r="AR136" s="6"/>
      <c r="AS136" s="6"/>
      <c r="AT136" s="6"/>
      <c r="AU136" s="6"/>
      <c r="AV136" s="6"/>
      <c r="AW136" s="54"/>
      <c r="AX136" s="54"/>
      <c r="AY136" s="54"/>
    </row>
    <row r="137" spans="1:51" hidden="1" x14ac:dyDescent="0.25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54"/>
      <c r="AR137" s="6"/>
      <c r="AS137" s="6"/>
      <c r="AT137" s="6"/>
      <c r="AU137" s="6"/>
      <c r="AV137" s="6"/>
      <c r="AW137" s="54"/>
      <c r="AX137" s="54"/>
      <c r="AY137" s="54"/>
    </row>
    <row r="138" spans="1:51" hidden="1" x14ac:dyDescent="0.25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54"/>
      <c r="AR138" s="6"/>
      <c r="AS138" s="6"/>
      <c r="AT138" s="6"/>
      <c r="AU138" s="6"/>
      <c r="AV138" s="6"/>
      <c r="AW138" s="54"/>
      <c r="AX138" s="54"/>
      <c r="AY138" s="54"/>
    </row>
    <row r="139" spans="1:51" hidden="1" x14ac:dyDescent="0.25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54"/>
      <c r="AR139" s="6"/>
      <c r="AS139" s="6"/>
      <c r="AT139" s="6"/>
      <c r="AU139" s="6"/>
      <c r="AV139" s="6"/>
      <c r="AW139" s="54"/>
      <c r="AX139" s="54"/>
      <c r="AY139" s="54"/>
    </row>
    <row r="140" spans="1:51" hidden="1" x14ac:dyDescent="0.25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54"/>
      <c r="AR140" s="6"/>
      <c r="AS140" s="6"/>
      <c r="AT140" s="6"/>
      <c r="AU140" s="6"/>
      <c r="AV140" s="6"/>
      <c r="AW140" s="54"/>
      <c r="AX140" s="54"/>
      <c r="AY140" s="54"/>
    </row>
    <row r="141" spans="1:51" hidden="1" x14ac:dyDescent="0.25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54"/>
      <c r="AR141" s="6"/>
      <c r="AS141" s="6"/>
      <c r="AT141" s="6"/>
      <c r="AU141" s="6"/>
      <c r="AV141" s="6"/>
      <c r="AW141" s="54"/>
      <c r="AX141" s="54"/>
      <c r="AY141" s="54"/>
    </row>
    <row r="142" spans="1:51" hidden="1" x14ac:dyDescent="0.25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54"/>
      <c r="AR142" s="6"/>
      <c r="AS142" s="6"/>
      <c r="AT142" s="6"/>
      <c r="AU142" s="6"/>
      <c r="AV142" s="6"/>
      <c r="AW142" s="54"/>
      <c r="AX142" s="54"/>
      <c r="AY142" s="54"/>
    </row>
    <row r="143" spans="1:51" hidden="1" x14ac:dyDescent="0.25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54"/>
      <c r="AR143" s="6"/>
      <c r="AS143" s="6"/>
      <c r="AT143" s="6"/>
      <c r="AU143" s="6"/>
      <c r="AV143" s="6"/>
      <c r="AW143" s="54"/>
      <c r="AX143" s="54"/>
      <c r="AY143" s="54"/>
    </row>
    <row r="144" spans="1:51" hidden="1" x14ac:dyDescent="0.25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54"/>
      <c r="AR144" s="6"/>
      <c r="AS144" s="6"/>
      <c r="AT144" s="6"/>
      <c r="AU144" s="6"/>
      <c r="AV144" s="6"/>
      <c r="AW144" s="54"/>
      <c r="AX144" s="54"/>
      <c r="AY144" s="54"/>
    </row>
    <row r="145" spans="1:51" hidden="1" x14ac:dyDescent="0.25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54"/>
      <c r="AR145" s="6"/>
      <c r="AS145" s="6"/>
      <c r="AT145" s="6"/>
      <c r="AU145" s="6"/>
      <c r="AV145" s="6"/>
      <c r="AW145" s="54"/>
      <c r="AX145" s="54"/>
      <c r="AY145" s="54"/>
    </row>
    <row r="146" spans="1:51" hidden="1" x14ac:dyDescent="0.25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54"/>
      <c r="AR146" s="6"/>
      <c r="AS146" s="6"/>
      <c r="AT146" s="6"/>
      <c r="AU146" s="6"/>
      <c r="AV146" s="6"/>
      <c r="AW146" s="54"/>
      <c r="AX146" s="54"/>
      <c r="AY146" s="54"/>
    </row>
    <row r="147" spans="1:51" hidden="1" x14ac:dyDescent="0.25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54"/>
      <c r="AR147" s="6"/>
      <c r="AS147" s="6"/>
      <c r="AT147" s="6"/>
      <c r="AU147" s="6"/>
      <c r="AV147" s="6"/>
      <c r="AW147" s="54"/>
      <c r="AX147" s="54"/>
      <c r="AY147" s="54"/>
    </row>
    <row r="148" spans="1:51" hidden="1" x14ac:dyDescent="0.25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54"/>
      <c r="AR148" s="6"/>
      <c r="AS148" s="6"/>
      <c r="AT148" s="6"/>
      <c r="AU148" s="6"/>
      <c r="AV148" s="6"/>
      <c r="AW148" s="54"/>
      <c r="AX148" s="54"/>
      <c r="AY148" s="54"/>
    </row>
    <row r="149" spans="1:51" hidden="1" x14ac:dyDescent="0.25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54"/>
      <c r="AR149" s="6"/>
      <c r="AS149" s="6"/>
      <c r="AT149" s="6"/>
      <c r="AU149" s="6"/>
      <c r="AV149" s="6"/>
      <c r="AW149" s="54"/>
      <c r="AX149" s="54"/>
      <c r="AY149" s="54"/>
    </row>
    <row r="150" spans="1:51" hidden="1" x14ac:dyDescent="0.25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54"/>
      <c r="AR150" s="6"/>
      <c r="AS150" s="6"/>
      <c r="AT150" s="6"/>
      <c r="AU150" s="6"/>
      <c r="AV150" s="6"/>
      <c r="AW150" s="54"/>
      <c r="AX150" s="54"/>
      <c r="AY150" s="54"/>
    </row>
    <row r="151" spans="1:51" hidden="1" x14ac:dyDescent="0.25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54"/>
      <c r="AR151" s="6"/>
      <c r="AS151" s="6"/>
      <c r="AT151" s="6"/>
      <c r="AU151" s="6"/>
      <c r="AV151" s="6"/>
      <c r="AW151" s="54"/>
      <c r="AX151" s="54"/>
      <c r="AY151" s="54"/>
    </row>
    <row r="152" spans="1:51" hidden="1" x14ac:dyDescent="0.25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54"/>
      <c r="AR152" s="6"/>
      <c r="AS152" s="6"/>
      <c r="AT152" s="6"/>
      <c r="AU152" s="6"/>
      <c r="AV152" s="6"/>
      <c r="AW152" s="54"/>
      <c r="AX152" s="54"/>
      <c r="AY152" s="54"/>
    </row>
    <row r="153" spans="1:51" hidden="1" x14ac:dyDescent="0.25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54"/>
      <c r="AR153" s="6"/>
      <c r="AS153" s="6"/>
      <c r="AT153" s="6"/>
      <c r="AU153" s="6"/>
      <c r="AV153" s="6"/>
      <c r="AW153" s="54"/>
      <c r="AX153" s="54"/>
      <c r="AY153" s="54"/>
    </row>
    <row r="154" spans="1:51" hidden="1" x14ac:dyDescent="0.25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54"/>
      <c r="AR154" s="6"/>
      <c r="AS154" s="6"/>
      <c r="AT154" s="6"/>
      <c r="AU154" s="6"/>
      <c r="AV154" s="6"/>
      <c r="AW154" s="54"/>
      <c r="AX154" s="54"/>
      <c r="AY154" s="54"/>
    </row>
    <row r="155" spans="1:51" hidden="1" x14ac:dyDescent="0.25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54"/>
      <c r="AR155" s="6"/>
      <c r="AS155" s="6"/>
      <c r="AT155" s="6"/>
      <c r="AU155" s="6"/>
      <c r="AV155" s="6"/>
      <c r="AW155" s="54"/>
      <c r="AX155" s="54"/>
      <c r="AY155" s="54"/>
    </row>
    <row r="156" spans="1:51" hidden="1" x14ac:dyDescent="0.25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54"/>
      <c r="AR156" s="6"/>
      <c r="AS156" s="6"/>
      <c r="AT156" s="6"/>
      <c r="AU156" s="6"/>
      <c r="AV156" s="6"/>
      <c r="AW156" s="54"/>
      <c r="AX156" s="54"/>
      <c r="AY156" s="54"/>
    </row>
    <row r="157" spans="1:51" hidden="1" x14ac:dyDescent="0.25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54"/>
      <c r="AR157" s="6"/>
      <c r="AS157" s="6"/>
      <c r="AT157" s="6"/>
      <c r="AU157" s="6"/>
      <c r="AV157" s="6"/>
      <c r="AW157" s="54"/>
      <c r="AX157" s="54"/>
      <c r="AY157" s="54"/>
    </row>
    <row r="158" spans="1:51" hidden="1" x14ac:dyDescent="0.25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54"/>
      <c r="AR158" s="6"/>
      <c r="AS158" s="6"/>
      <c r="AT158" s="6"/>
      <c r="AU158" s="6"/>
      <c r="AV158" s="6"/>
      <c r="AW158" s="54"/>
      <c r="AX158" s="54"/>
      <c r="AY158" s="54"/>
    </row>
    <row r="159" spans="1:51" hidden="1" x14ac:dyDescent="0.25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54"/>
      <c r="AR159" s="6"/>
      <c r="AS159" s="6"/>
      <c r="AT159" s="6"/>
      <c r="AU159" s="6"/>
      <c r="AV159" s="6"/>
      <c r="AW159" s="54"/>
      <c r="AX159" s="54"/>
      <c r="AY159" s="54"/>
    </row>
    <row r="160" spans="1:51" hidden="1" x14ac:dyDescent="0.25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54"/>
      <c r="AR160" s="6"/>
      <c r="AS160" s="6"/>
      <c r="AT160" s="6"/>
      <c r="AU160" s="6"/>
      <c r="AV160" s="6"/>
      <c r="AW160" s="54"/>
      <c r="AX160" s="54"/>
      <c r="AY160" s="54"/>
    </row>
    <row r="161" spans="1:51" hidden="1" x14ac:dyDescent="0.25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54"/>
      <c r="AR161" s="6"/>
      <c r="AS161" s="6"/>
      <c r="AT161" s="6"/>
      <c r="AU161" s="6"/>
      <c r="AV161" s="6"/>
      <c r="AW161" s="54"/>
      <c r="AX161" s="54"/>
      <c r="AY161" s="54"/>
    </row>
    <row r="162" spans="1:51" hidden="1" x14ac:dyDescent="0.25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54"/>
      <c r="AR162" s="6"/>
      <c r="AS162" s="6"/>
      <c r="AT162" s="6"/>
      <c r="AU162" s="6"/>
      <c r="AV162" s="6"/>
      <c r="AW162" s="54"/>
      <c r="AX162" s="54"/>
      <c r="AY162" s="54"/>
    </row>
    <row r="163" spans="1:51" hidden="1" x14ac:dyDescent="0.25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54"/>
      <c r="AR163" s="6"/>
      <c r="AS163" s="6"/>
      <c r="AT163" s="6"/>
      <c r="AU163" s="6"/>
      <c r="AV163" s="6"/>
      <c r="AW163" s="54"/>
      <c r="AX163" s="54"/>
      <c r="AY163" s="54"/>
    </row>
    <row r="164" spans="1:51" hidden="1" x14ac:dyDescent="0.25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54"/>
      <c r="AR164" s="6"/>
      <c r="AS164" s="6"/>
      <c r="AT164" s="6"/>
      <c r="AU164" s="6"/>
      <c r="AV164" s="6"/>
      <c r="AW164" s="54"/>
      <c r="AX164" s="54"/>
      <c r="AY164" s="54"/>
    </row>
    <row r="165" spans="1:51" hidden="1" x14ac:dyDescent="0.25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54"/>
      <c r="AR165" s="6"/>
      <c r="AS165" s="6"/>
      <c r="AT165" s="6"/>
      <c r="AU165" s="6"/>
      <c r="AV165" s="6"/>
      <c r="AW165" s="54"/>
      <c r="AX165" s="54"/>
      <c r="AY165" s="54"/>
    </row>
    <row r="166" spans="1:51" hidden="1" x14ac:dyDescent="0.25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54"/>
      <c r="AR166" s="6"/>
      <c r="AS166" s="6"/>
      <c r="AT166" s="6"/>
      <c r="AU166" s="6"/>
      <c r="AV166" s="6"/>
      <c r="AW166" s="54"/>
      <c r="AX166" s="54"/>
      <c r="AY166" s="54"/>
    </row>
    <row r="167" spans="1:51" hidden="1" x14ac:dyDescent="0.25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54"/>
      <c r="AR167" s="6"/>
      <c r="AS167" s="6"/>
      <c r="AT167" s="6"/>
      <c r="AU167" s="6"/>
      <c r="AV167" s="6"/>
      <c r="AW167" s="54"/>
      <c r="AX167" s="54"/>
      <c r="AY167" s="54"/>
    </row>
    <row r="168" spans="1:51" hidden="1" x14ac:dyDescent="0.25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54"/>
      <c r="AR168" s="6"/>
      <c r="AS168" s="6"/>
      <c r="AT168" s="6"/>
      <c r="AU168" s="6"/>
      <c r="AV168" s="6"/>
      <c r="AW168" s="54"/>
      <c r="AX168" s="54"/>
      <c r="AY168" s="54"/>
    </row>
    <row r="169" spans="1:51" hidden="1" x14ac:dyDescent="0.25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54"/>
      <c r="AR169" s="6"/>
      <c r="AS169" s="6"/>
      <c r="AT169" s="6"/>
      <c r="AU169" s="6"/>
      <c r="AV169" s="6"/>
      <c r="AW169" s="54"/>
      <c r="AX169" s="54"/>
      <c r="AY169" s="54"/>
    </row>
    <row r="170" spans="1:51" hidden="1" x14ac:dyDescent="0.25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54"/>
      <c r="AR170" s="6"/>
      <c r="AS170" s="6"/>
      <c r="AT170" s="6"/>
      <c r="AU170" s="6"/>
      <c r="AV170" s="6"/>
      <c r="AW170" s="54"/>
      <c r="AX170" s="54"/>
      <c r="AY170" s="54"/>
    </row>
    <row r="171" spans="1:51" hidden="1" x14ac:dyDescent="0.25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54"/>
      <c r="AR171" s="6"/>
      <c r="AS171" s="6"/>
      <c r="AT171" s="6"/>
      <c r="AU171" s="6"/>
      <c r="AV171" s="6"/>
      <c r="AW171" s="54"/>
      <c r="AX171" s="54"/>
      <c r="AY171" s="54"/>
    </row>
    <row r="172" spans="1:51" hidden="1" x14ac:dyDescent="0.25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54"/>
      <c r="AR172" s="6"/>
      <c r="AS172" s="6"/>
      <c r="AT172" s="6"/>
      <c r="AU172" s="6"/>
      <c r="AV172" s="6"/>
      <c r="AW172" s="54"/>
      <c r="AX172" s="54"/>
      <c r="AY172" s="54"/>
    </row>
    <row r="173" spans="1:51" hidden="1" x14ac:dyDescent="0.25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54"/>
      <c r="AR173" s="6"/>
      <c r="AS173" s="6"/>
      <c r="AT173" s="6"/>
      <c r="AU173" s="6"/>
      <c r="AV173" s="6"/>
      <c r="AW173" s="54"/>
      <c r="AX173" s="54"/>
      <c r="AY173" s="54"/>
    </row>
    <row r="174" spans="1:51" hidden="1" x14ac:dyDescent="0.25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54"/>
      <c r="AR174" s="6"/>
      <c r="AS174" s="6"/>
      <c r="AT174" s="6"/>
      <c r="AU174" s="6"/>
      <c r="AV174" s="6"/>
      <c r="AW174" s="54"/>
      <c r="AX174" s="54"/>
      <c r="AY174" s="54"/>
    </row>
    <row r="175" spans="1:51" hidden="1" x14ac:dyDescent="0.25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54"/>
      <c r="AR175" s="6"/>
      <c r="AS175" s="6"/>
      <c r="AT175" s="6"/>
      <c r="AU175" s="6"/>
      <c r="AV175" s="6"/>
      <c r="AW175" s="54"/>
      <c r="AX175" s="54"/>
      <c r="AY175" s="54"/>
    </row>
    <row r="176" spans="1:51" hidden="1" x14ac:dyDescent="0.25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54"/>
      <c r="AR176" s="6"/>
      <c r="AS176" s="6"/>
      <c r="AT176" s="6"/>
      <c r="AU176" s="6"/>
      <c r="AV176" s="6"/>
      <c r="AW176" s="54"/>
      <c r="AX176" s="54"/>
      <c r="AY176" s="54"/>
    </row>
    <row r="177" spans="1:51" hidden="1" x14ac:dyDescent="0.25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54"/>
      <c r="AR177" s="6"/>
      <c r="AS177" s="6"/>
      <c r="AT177" s="6"/>
      <c r="AU177" s="6"/>
      <c r="AV177" s="6"/>
      <c r="AW177" s="54"/>
      <c r="AX177" s="54"/>
      <c r="AY177" s="54"/>
    </row>
    <row r="178" spans="1:51" hidden="1" x14ac:dyDescent="0.25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54"/>
      <c r="AR178" s="6"/>
      <c r="AS178" s="6"/>
      <c r="AT178" s="6"/>
      <c r="AU178" s="6"/>
      <c r="AV178" s="6"/>
      <c r="AW178" s="54"/>
      <c r="AX178" s="54"/>
      <c r="AY178" s="54"/>
    </row>
    <row r="179" spans="1:51" hidden="1" x14ac:dyDescent="0.25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54"/>
      <c r="AR179" s="6"/>
      <c r="AS179" s="6"/>
      <c r="AT179" s="6"/>
      <c r="AU179" s="6"/>
      <c r="AV179" s="6"/>
      <c r="AW179" s="54"/>
      <c r="AX179" s="54"/>
      <c r="AY179" s="54"/>
    </row>
    <row r="180" spans="1:51" hidden="1" x14ac:dyDescent="0.25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54"/>
      <c r="AR180" s="6"/>
      <c r="AS180" s="6"/>
      <c r="AT180" s="6"/>
      <c r="AU180" s="6"/>
      <c r="AV180" s="6"/>
      <c r="AW180" s="54"/>
      <c r="AX180" s="54"/>
      <c r="AY180" s="54"/>
    </row>
    <row r="181" spans="1:51" hidden="1" x14ac:dyDescent="0.25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54"/>
      <c r="AR181" s="6"/>
      <c r="AS181" s="6"/>
      <c r="AT181" s="6"/>
      <c r="AU181" s="6"/>
      <c r="AV181" s="6"/>
      <c r="AW181" s="54"/>
      <c r="AX181" s="54"/>
      <c r="AY181" s="54"/>
    </row>
    <row r="182" spans="1:51" hidden="1" x14ac:dyDescent="0.25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54"/>
      <c r="AR182" s="6"/>
      <c r="AS182" s="6"/>
      <c r="AT182" s="6"/>
      <c r="AU182" s="6"/>
      <c r="AV182" s="6"/>
      <c r="AW182" s="54"/>
      <c r="AX182" s="54"/>
      <c r="AY182" s="54"/>
    </row>
    <row r="183" spans="1:51" hidden="1" x14ac:dyDescent="0.25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54"/>
      <c r="AR183" s="6"/>
      <c r="AS183" s="6"/>
      <c r="AT183" s="6"/>
      <c r="AU183" s="6"/>
      <c r="AV183" s="6"/>
      <c r="AW183" s="54"/>
      <c r="AX183" s="54"/>
      <c r="AY183" s="54"/>
    </row>
    <row r="184" spans="1:51" hidden="1" x14ac:dyDescent="0.25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54"/>
      <c r="AR184" s="6"/>
      <c r="AS184" s="6"/>
      <c r="AT184" s="6"/>
      <c r="AU184" s="6"/>
      <c r="AV184" s="6"/>
      <c r="AW184" s="54"/>
      <c r="AX184" s="54"/>
      <c r="AY184" s="54"/>
    </row>
    <row r="185" spans="1:51" hidden="1" x14ac:dyDescent="0.25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54"/>
      <c r="AR185" s="6"/>
      <c r="AS185" s="6"/>
      <c r="AT185" s="6"/>
      <c r="AU185" s="6"/>
      <c r="AV185" s="6"/>
      <c r="AW185" s="54"/>
      <c r="AX185" s="54"/>
      <c r="AY185" s="54"/>
    </row>
    <row r="186" spans="1:51" hidden="1" x14ac:dyDescent="0.25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54"/>
      <c r="AR186" s="6"/>
      <c r="AS186" s="6"/>
      <c r="AT186" s="6"/>
      <c r="AU186" s="6"/>
      <c r="AV186" s="6"/>
      <c r="AW186" s="54"/>
      <c r="AX186" s="54"/>
      <c r="AY186" s="54"/>
    </row>
    <row r="187" spans="1:51" hidden="1" x14ac:dyDescent="0.25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54"/>
      <c r="AR187" s="6"/>
      <c r="AS187" s="6"/>
      <c r="AT187" s="6"/>
      <c r="AU187" s="6"/>
      <c r="AV187" s="6"/>
      <c r="AW187" s="54"/>
      <c r="AX187" s="54"/>
      <c r="AY187" s="54"/>
    </row>
    <row r="188" spans="1:51" hidden="1" x14ac:dyDescent="0.25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54"/>
      <c r="AR188" s="6"/>
      <c r="AS188" s="6"/>
      <c r="AT188" s="6"/>
      <c r="AU188" s="6"/>
      <c r="AV188" s="6"/>
      <c r="AW188" s="54"/>
      <c r="AX188" s="54"/>
      <c r="AY188" s="54"/>
    </row>
    <row r="189" spans="1:51" hidden="1" x14ac:dyDescent="0.25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54"/>
      <c r="AR189" s="6"/>
      <c r="AS189" s="6"/>
      <c r="AT189" s="6"/>
      <c r="AU189" s="6"/>
      <c r="AV189" s="6"/>
      <c r="AW189" s="54"/>
      <c r="AX189" s="54"/>
      <c r="AY189" s="54"/>
    </row>
    <row r="190" spans="1:51" hidden="1" x14ac:dyDescent="0.25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54"/>
      <c r="AR190" s="6"/>
      <c r="AS190" s="6"/>
      <c r="AT190" s="6"/>
      <c r="AU190" s="6"/>
      <c r="AV190" s="6"/>
      <c r="AW190" s="54"/>
      <c r="AX190" s="54"/>
      <c r="AY190" s="54"/>
    </row>
    <row r="191" spans="1:51" hidden="1" x14ac:dyDescent="0.25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54"/>
      <c r="AR191" s="6"/>
      <c r="AS191" s="6"/>
      <c r="AT191" s="6"/>
      <c r="AU191" s="6"/>
      <c r="AV191" s="6"/>
      <c r="AW191" s="54"/>
      <c r="AX191" s="54"/>
      <c r="AY191" s="54"/>
    </row>
    <row r="192" spans="1:51" hidden="1" x14ac:dyDescent="0.25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54"/>
      <c r="AR192" s="6"/>
      <c r="AS192" s="6"/>
      <c r="AT192" s="6"/>
      <c r="AU192" s="6"/>
      <c r="AV192" s="6"/>
      <c r="AW192" s="54"/>
      <c r="AX192" s="54"/>
      <c r="AY192" s="54"/>
    </row>
    <row r="193" spans="1:51" hidden="1" x14ac:dyDescent="0.25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54"/>
      <c r="AR193" s="6"/>
      <c r="AS193" s="6"/>
      <c r="AT193" s="6"/>
      <c r="AU193" s="6"/>
      <c r="AV193" s="6"/>
      <c r="AW193" s="54"/>
      <c r="AX193" s="54"/>
      <c r="AY193" s="54"/>
    </row>
    <row r="194" spans="1:51" hidden="1" x14ac:dyDescent="0.25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54"/>
      <c r="AR194" s="6"/>
      <c r="AS194" s="6"/>
      <c r="AT194" s="6"/>
      <c r="AU194" s="6"/>
      <c r="AV194" s="6"/>
      <c r="AW194" s="54"/>
      <c r="AX194" s="54"/>
      <c r="AY194" s="54"/>
    </row>
    <row r="195" spans="1:51" hidden="1" x14ac:dyDescent="0.25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54"/>
      <c r="AR195" s="6"/>
      <c r="AS195" s="6"/>
      <c r="AT195" s="6"/>
      <c r="AU195" s="6"/>
      <c r="AV195" s="6"/>
      <c r="AW195" s="54"/>
      <c r="AX195" s="54"/>
      <c r="AY195" s="54"/>
    </row>
    <row r="196" spans="1:51" hidden="1" x14ac:dyDescent="0.25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54"/>
      <c r="AR196" s="6"/>
      <c r="AS196" s="6"/>
      <c r="AT196" s="6"/>
      <c r="AU196" s="6"/>
      <c r="AV196" s="6"/>
      <c r="AW196" s="54"/>
      <c r="AX196" s="54"/>
      <c r="AY196" s="54"/>
    </row>
    <row r="197" spans="1:51" hidden="1" x14ac:dyDescent="0.25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54"/>
      <c r="AR197" s="6"/>
      <c r="AS197" s="6"/>
      <c r="AT197" s="6"/>
      <c r="AU197" s="6"/>
      <c r="AV197" s="6"/>
      <c r="AW197" s="54"/>
      <c r="AX197" s="54"/>
      <c r="AY197" s="54"/>
    </row>
    <row r="198" spans="1:51" hidden="1" x14ac:dyDescent="0.25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54"/>
      <c r="AR198" s="6"/>
      <c r="AS198" s="6"/>
      <c r="AT198" s="6"/>
      <c r="AU198" s="6"/>
      <c r="AV198" s="6"/>
      <c r="AW198" s="54"/>
      <c r="AX198" s="54"/>
      <c r="AY198" s="54"/>
    </row>
    <row r="199" spans="1:51" hidden="1" x14ac:dyDescent="0.25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54"/>
      <c r="AR199" s="6"/>
      <c r="AS199" s="6"/>
      <c r="AT199" s="6"/>
      <c r="AU199" s="6"/>
      <c r="AV199" s="6"/>
      <c r="AW199" s="54"/>
      <c r="AX199" s="54"/>
      <c r="AY199" s="54"/>
    </row>
    <row r="200" spans="1:51" hidden="1" x14ac:dyDescent="0.25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54"/>
      <c r="AR200" s="6"/>
      <c r="AS200" s="6"/>
      <c r="AT200" s="6"/>
      <c r="AU200" s="6"/>
      <c r="AV200" s="6"/>
      <c r="AW200" s="54"/>
      <c r="AX200" s="54"/>
      <c r="AY200" s="54"/>
    </row>
    <row r="201" spans="1:51" hidden="1" x14ac:dyDescent="0.25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54"/>
      <c r="AR201" s="6"/>
      <c r="AS201" s="6"/>
      <c r="AT201" s="6"/>
      <c r="AU201" s="6"/>
      <c r="AV201" s="6"/>
      <c r="AW201" s="54"/>
      <c r="AX201" s="54"/>
      <c r="AY201" s="54"/>
    </row>
    <row r="202" spans="1:51" hidden="1" x14ac:dyDescent="0.25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54"/>
      <c r="AR202" s="6"/>
      <c r="AS202" s="6"/>
      <c r="AT202" s="6"/>
      <c r="AU202" s="6"/>
      <c r="AV202" s="6"/>
      <c r="AW202" s="54"/>
      <c r="AX202" s="54"/>
      <c r="AY202" s="54"/>
    </row>
    <row r="203" spans="1:51" hidden="1" x14ac:dyDescent="0.25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54"/>
      <c r="AR203" s="6"/>
      <c r="AS203" s="6"/>
      <c r="AT203" s="6"/>
      <c r="AU203" s="6"/>
      <c r="AV203" s="6"/>
      <c r="AW203" s="54"/>
      <c r="AX203" s="54"/>
      <c r="AY203" s="54"/>
    </row>
    <row r="204" spans="1:51" hidden="1" x14ac:dyDescent="0.25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54"/>
      <c r="AR204" s="6"/>
      <c r="AS204" s="6"/>
      <c r="AT204" s="6"/>
      <c r="AU204" s="6"/>
      <c r="AV204" s="6"/>
      <c r="AW204" s="54"/>
      <c r="AX204" s="54"/>
      <c r="AY204" s="54"/>
    </row>
    <row r="205" spans="1:51" hidden="1" x14ac:dyDescent="0.25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54"/>
      <c r="AR205" s="6"/>
      <c r="AS205" s="6"/>
      <c r="AT205" s="6"/>
      <c r="AU205" s="6"/>
      <c r="AV205" s="6"/>
      <c r="AW205" s="54"/>
      <c r="AX205" s="54"/>
      <c r="AY205" s="54"/>
    </row>
    <row r="206" spans="1:51" hidden="1" x14ac:dyDescent="0.25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54"/>
      <c r="AR206" s="6"/>
      <c r="AS206" s="6"/>
      <c r="AT206" s="6"/>
      <c r="AU206" s="6"/>
      <c r="AV206" s="6"/>
      <c r="AW206" s="54"/>
      <c r="AX206" s="54"/>
      <c r="AY206" s="54"/>
    </row>
    <row r="207" spans="1:51" hidden="1" x14ac:dyDescent="0.25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54"/>
      <c r="AR207" s="6"/>
      <c r="AS207" s="6"/>
      <c r="AT207" s="6"/>
      <c r="AU207" s="6"/>
      <c r="AV207" s="6"/>
      <c r="AW207" s="54"/>
      <c r="AX207" s="54"/>
      <c r="AY207" s="54"/>
    </row>
    <row r="208" spans="1:51" hidden="1" x14ac:dyDescent="0.25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54"/>
      <c r="AR208" s="6"/>
      <c r="AS208" s="6"/>
      <c r="AT208" s="6"/>
      <c r="AU208" s="6"/>
      <c r="AV208" s="6"/>
      <c r="AW208" s="54"/>
      <c r="AX208" s="54"/>
      <c r="AY208" s="54"/>
    </row>
    <row r="209" spans="1:51" hidden="1" x14ac:dyDescent="0.25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54"/>
      <c r="AR209" s="6"/>
      <c r="AS209" s="6"/>
      <c r="AT209" s="6"/>
      <c r="AU209" s="6"/>
      <c r="AV209" s="6"/>
      <c r="AW209" s="54"/>
      <c r="AX209" s="54"/>
      <c r="AY209" s="54"/>
    </row>
    <row r="210" spans="1:51" hidden="1" x14ac:dyDescent="0.25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54"/>
      <c r="AR210" s="6"/>
      <c r="AS210" s="6"/>
      <c r="AT210" s="6"/>
      <c r="AU210" s="6"/>
      <c r="AV210" s="6"/>
      <c r="AW210" s="54"/>
      <c r="AX210" s="54"/>
      <c r="AY210" s="54"/>
    </row>
    <row r="211" spans="1:51" hidden="1" x14ac:dyDescent="0.25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54"/>
      <c r="AR211" s="6"/>
      <c r="AS211" s="6"/>
      <c r="AT211" s="6"/>
      <c r="AU211" s="6"/>
      <c r="AV211" s="6"/>
      <c r="AW211" s="54"/>
      <c r="AX211" s="54"/>
      <c r="AY211" s="54"/>
    </row>
    <row r="212" spans="1:51" hidden="1" x14ac:dyDescent="0.25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54"/>
      <c r="AR212" s="6"/>
      <c r="AS212" s="6"/>
      <c r="AT212" s="6"/>
      <c r="AU212" s="6"/>
      <c r="AV212" s="6"/>
      <c r="AW212" s="54"/>
      <c r="AX212" s="54"/>
      <c r="AY212" s="54"/>
    </row>
    <row r="213" spans="1:51" hidden="1" x14ac:dyDescent="0.25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54"/>
      <c r="AR213" s="6"/>
      <c r="AS213" s="6"/>
      <c r="AT213" s="6"/>
      <c r="AU213" s="6"/>
      <c r="AV213" s="6"/>
      <c r="AW213" s="54"/>
      <c r="AX213" s="54"/>
      <c r="AY213" s="54"/>
    </row>
    <row r="214" spans="1:51" hidden="1" x14ac:dyDescent="0.25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54"/>
      <c r="AR214" s="6"/>
      <c r="AS214" s="6"/>
      <c r="AT214" s="6"/>
      <c r="AU214" s="6"/>
      <c r="AV214" s="6"/>
      <c r="AW214" s="54"/>
      <c r="AX214" s="54"/>
      <c r="AY214" s="54"/>
    </row>
    <row r="215" spans="1:51" hidden="1" x14ac:dyDescent="0.25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54"/>
      <c r="AR215" s="6"/>
      <c r="AS215" s="6"/>
      <c r="AT215" s="6"/>
      <c r="AU215" s="6"/>
      <c r="AV215" s="6"/>
      <c r="AW215" s="54"/>
      <c r="AX215" s="54"/>
      <c r="AY215" s="54"/>
    </row>
    <row r="216" spans="1:51" hidden="1" x14ac:dyDescent="0.25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54"/>
      <c r="AR216" s="6"/>
      <c r="AS216" s="6"/>
      <c r="AT216" s="6"/>
      <c r="AU216" s="6"/>
      <c r="AV216" s="6"/>
      <c r="AW216" s="54"/>
      <c r="AX216" s="54"/>
      <c r="AY216" s="54"/>
    </row>
    <row r="217" spans="1:51" hidden="1" x14ac:dyDescent="0.25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54"/>
      <c r="AR217" s="6"/>
      <c r="AS217" s="6"/>
      <c r="AT217" s="6"/>
      <c r="AU217" s="6"/>
      <c r="AV217" s="6"/>
      <c r="AW217" s="54"/>
      <c r="AX217" s="54"/>
      <c r="AY217" s="54"/>
    </row>
    <row r="218" spans="1:51" hidden="1" x14ac:dyDescent="0.25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54"/>
      <c r="AR218" s="6"/>
      <c r="AS218" s="6"/>
      <c r="AT218" s="6"/>
      <c r="AU218" s="6"/>
      <c r="AV218" s="6"/>
      <c r="AW218" s="54"/>
      <c r="AX218" s="54"/>
      <c r="AY218" s="54"/>
    </row>
    <row r="219" spans="1:51" hidden="1" x14ac:dyDescent="0.25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54"/>
      <c r="AR219" s="6"/>
      <c r="AS219" s="6"/>
      <c r="AT219" s="6"/>
      <c r="AU219" s="6"/>
      <c r="AV219" s="6"/>
      <c r="AW219" s="54"/>
      <c r="AX219" s="54"/>
      <c r="AY219" s="54"/>
    </row>
    <row r="220" spans="1:51" hidden="1" x14ac:dyDescent="0.25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54"/>
      <c r="AR220" s="6"/>
      <c r="AS220" s="6"/>
      <c r="AT220" s="6"/>
      <c r="AU220" s="6"/>
      <c r="AV220" s="6"/>
      <c r="AW220" s="54"/>
      <c r="AX220" s="54"/>
      <c r="AY220" s="54"/>
    </row>
    <row r="221" spans="1:51" hidden="1" x14ac:dyDescent="0.25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54"/>
      <c r="AR221" s="6"/>
      <c r="AS221" s="6"/>
      <c r="AT221" s="6"/>
      <c r="AU221" s="6"/>
      <c r="AV221" s="6"/>
      <c r="AW221" s="54"/>
      <c r="AX221" s="54"/>
      <c r="AY221" s="54"/>
    </row>
    <row r="222" spans="1:51" hidden="1" x14ac:dyDescent="0.25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54"/>
      <c r="AR222" s="6"/>
      <c r="AS222" s="6"/>
      <c r="AT222" s="6"/>
      <c r="AU222" s="6"/>
      <c r="AV222" s="6"/>
      <c r="AW222" s="54"/>
      <c r="AX222" s="54"/>
      <c r="AY222" s="54"/>
    </row>
    <row r="223" spans="1:51" hidden="1" x14ac:dyDescent="0.25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54"/>
      <c r="AR223" s="6"/>
      <c r="AS223" s="6"/>
      <c r="AT223" s="6"/>
      <c r="AU223" s="6"/>
      <c r="AV223" s="6"/>
      <c r="AW223" s="54"/>
      <c r="AX223" s="54"/>
      <c r="AY223" s="54"/>
    </row>
    <row r="224" spans="1:51" hidden="1" x14ac:dyDescent="0.25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54"/>
      <c r="AR224" s="6"/>
      <c r="AS224" s="6"/>
      <c r="AT224" s="6"/>
      <c r="AU224" s="6"/>
      <c r="AV224" s="6"/>
      <c r="AW224" s="54"/>
      <c r="AX224" s="54"/>
      <c r="AY224" s="54"/>
    </row>
    <row r="225" spans="1:51" hidden="1" x14ac:dyDescent="0.25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54"/>
      <c r="AR225" s="6"/>
      <c r="AS225" s="6"/>
      <c r="AT225" s="6"/>
      <c r="AU225" s="6"/>
      <c r="AV225" s="6"/>
      <c r="AW225" s="54"/>
      <c r="AX225" s="54"/>
      <c r="AY225" s="54"/>
    </row>
    <row r="226" spans="1:51" hidden="1" x14ac:dyDescent="0.25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54"/>
      <c r="AR226" s="6"/>
      <c r="AS226" s="6"/>
      <c r="AT226" s="6"/>
      <c r="AU226" s="6"/>
      <c r="AV226" s="6"/>
      <c r="AW226" s="54"/>
      <c r="AX226" s="54"/>
      <c r="AY226" s="54"/>
    </row>
    <row r="227" spans="1:51" hidden="1" x14ac:dyDescent="0.25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54"/>
      <c r="AR227" s="6"/>
      <c r="AS227" s="6"/>
      <c r="AT227" s="6"/>
      <c r="AU227" s="6"/>
      <c r="AV227" s="6"/>
      <c r="AW227" s="54"/>
      <c r="AX227" s="54"/>
      <c r="AY227" s="54"/>
    </row>
    <row r="228" spans="1:51" hidden="1" x14ac:dyDescent="0.25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54"/>
      <c r="AR228" s="6"/>
      <c r="AS228" s="6"/>
      <c r="AT228" s="6"/>
      <c r="AU228" s="6"/>
      <c r="AV228" s="6"/>
      <c r="AW228" s="54"/>
      <c r="AX228" s="54"/>
      <c r="AY228" s="54"/>
    </row>
    <row r="229" spans="1:51" hidden="1" x14ac:dyDescent="0.25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54"/>
      <c r="AR229" s="6"/>
      <c r="AS229" s="6"/>
      <c r="AT229" s="6"/>
      <c r="AU229" s="6"/>
      <c r="AV229" s="6"/>
      <c r="AW229" s="54"/>
      <c r="AX229" s="54"/>
      <c r="AY229" s="54"/>
    </row>
    <row r="230" spans="1:51" hidden="1" x14ac:dyDescent="0.25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54"/>
      <c r="AR230" s="6"/>
      <c r="AS230" s="6"/>
      <c r="AT230" s="6"/>
      <c r="AU230" s="6"/>
      <c r="AV230" s="6"/>
      <c r="AW230" s="54"/>
      <c r="AX230" s="54"/>
      <c r="AY230" s="54"/>
    </row>
    <row r="231" spans="1:51" hidden="1" x14ac:dyDescent="0.25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54"/>
      <c r="AR231" s="6"/>
      <c r="AS231" s="6"/>
      <c r="AT231" s="6"/>
      <c r="AU231" s="6"/>
      <c r="AV231" s="6"/>
      <c r="AW231" s="54"/>
      <c r="AX231" s="54"/>
      <c r="AY231" s="54"/>
    </row>
    <row r="232" spans="1:51" hidden="1" x14ac:dyDescent="0.25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54"/>
      <c r="AR232" s="6"/>
      <c r="AS232" s="6"/>
      <c r="AT232" s="6"/>
      <c r="AU232" s="6"/>
      <c r="AV232" s="6"/>
      <c r="AW232" s="54"/>
      <c r="AX232" s="54"/>
      <c r="AY232" s="54"/>
    </row>
  </sheetData>
  <sheetProtection algorithmName="SHA-512" hashValue="zv8Rcr84sbgwiVeuo+9OXm8ZZfPBzX9rIZeXBymPbhN76AeXwpQTqT7wB5xLwtiIfpnDiG4WJWtHcYIzkRm3cg==" saltValue="fGudyAnVJv3xQIWZiQJiNg==" spinCount="100000" sheet="1" objects="1" scenarios="1" selectLockedCells="1"/>
  <mergeCells count="54">
    <mergeCell ref="AU6:AU8"/>
    <mergeCell ref="AX6:AY9"/>
    <mergeCell ref="AK47:AS47"/>
    <mergeCell ref="M44:U44"/>
    <mergeCell ref="M45:U45"/>
    <mergeCell ref="M46:U46"/>
    <mergeCell ref="AK43:AS43"/>
    <mergeCell ref="AK44:AS44"/>
    <mergeCell ref="AK45:AS45"/>
    <mergeCell ref="AK46:AS46"/>
    <mergeCell ref="I6:U6"/>
    <mergeCell ref="X6:AS6"/>
    <mergeCell ref="AT6:AT8"/>
    <mergeCell ref="V6:V8"/>
    <mergeCell ref="AS7:AS8"/>
    <mergeCell ref="AH7:AH8"/>
    <mergeCell ref="C39:H39"/>
    <mergeCell ref="C35:H35"/>
    <mergeCell ref="C36:H36"/>
    <mergeCell ref="C37:H37"/>
    <mergeCell ref="C38:H38"/>
    <mergeCell ref="C29:H29"/>
    <mergeCell ref="C18:H18"/>
    <mergeCell ref="C19:H19"/>
    <mergeCell ref="C20:H20"/>
    <mergeCell ref="C21:H21"/>
    <mergeCell ref="C22:H22"/>
    <mergeCell ref="C23:H23"/>
    <mergeCell ref="C40:H40"/>
    <mergeCell ref="B9:H9"/>
    <mergeCell ref="M47:U47"/>
    <mergeCell ref="C42:H42"/>
    <mergeCell ref="M43:U43"/>
    <mergeCell ref="C24:H24"/>
    <mergeCell ref="C25:H25"/>
    <mergeCell ref="C26:H26"/>
    <mergeCell ref="C27:H27"/>
    <mergeCell ref="C28:H28"/>
    <mergeCell ref="C41:H41"/>
    <mergeCell ref="C30:H30"/>
    <mergeCell ref="C31:H31"/>
    <mergeCell ref="C32:H32"/>
    <mergeCell ref="C33:H33"/>
    <mergeCell ref="C34:H34"/>
    <mergeCell ref="B7:H7"/>
    <mergeCell ref="B8:H8"/>
    <mergeCell ref="C15:H15"/>
    <mergeCell ref="C16:H16"/>
    <mergeCell ref="C17:H17"/>
    <mergeCell ref="C10:H10"/>
    <mergeCell ref="C11:H11"/>
    <mergeCell ref="C12:H12"/>
    <mergeCell ref="C13:H13"/>
    <mergeCell ref="C14:H14"/>
  </mergeCells>
  <conditionalFormatting sqref="AY10">
    <cfRule type="cellIs" dxfId="83" priority="1" operator="equal">
      <formula>0</formula>
    </cfRule>
  </conditionalFormatting>
  <conditionalFormatting sqref="A10:A47">
    <cfRule type="cellIs" dxfId="82" priority="2" stopIfTrue="1" operator="greaterThan">
      <formula>50</formula>
    </cfRule>
    <cfRule type="cellIs" dxfId="81" priority="3" stopIfTrue="1" operator="lessThan">
      <formula>50</formula>
    </cfRule>
  </conditionalFormatting>
  <dataValidations count="2">
    <dataValidation type="decimal" operator="lessThanOrEqual" allowBlank="1" showInputMessage="1" showErrorMessage="1" errorTitle="ERRO!" error="A pergunta não vale tanto!..." sqref="AJ10:AS41 Y10:AH47 M42:U42 J10:U41 J42:L47 AJ42:AJ47 AK42:AS42">
      <formula1>J$9</formula1>
    </dataValidation>
    <dataValidation type="decimal" operator="lessThanOrEqual" allowBlank="1" showErrorMessage="1" errorTitle="ERRO!" error="A pergunta não vale tanto!" sqref="AI10:AI47 X10:X47 I10:I47">
      <formula1>I$9</formula1>
    </dataValidation>
  </dataValidations>
  <printOptions horizontalCentered="1"/>
  <pageMargins left="0.23622047244094491" right="0.23622047244094491" top="0.94488188976377963" bottom="0.35433070866141736" header="0.11811023622047245" footer="0.31496062992125984"/>
  <pageSetup paperSize="9" scale="66" orientation="landscape" blackAndWhite="1" r:id="rId1"/>
  <headerFooter>
    <oddHeader>&amp;L&amp;G&amp;C&amp;"Arial,Normal"&amp;24
Área Disciplinar de Português&amp;R&amp;"Arial,Normal"&amp;24
&amp;D</oddHeader>
  </headerFooter>
  <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4">
    <tabColor rgb="FF7030A0"/>
  </sheetPr>
  <dimension ref="A1:BF232"/>
  <sheetViews>
    <sheetView showGridLines="0" zoomScale="75" zoomScaleNormal="75" zoomScalePageLayoutView="70" workbookViewId="0">
      <selection activeCell="I7" sqref="I7"/>
    </sheetView>
  </sheetViews>
  <sheetFormatPr defaultColWidth="0" defaultRowHeight="15" zeroHeight="1" x14ac:dyDescent="0.25"/>
  <cols>
    <col min="1" max="1" width="2.7109375" style="71" customWidth="1"/>
    <col min="2" max="2" width="5.140625" style="71" customWidth="1"/>
    <col min="3" max="8" width="3.7109375" style="71" customWidth="1"/>
    <col min="9" max="21" width="4.7109375" style="71" customWidth="1"/>
    <col min="22" max="22" width="7.7109375" style="71" customWidth="1"/>
    <col min="23" max="23" width="9.140625" style="71" hidden="1" customWidth="1"/>
    <col min="24" max="33" width="4.7109375" style="71" customWidth="1"/>
    <col min="34" max="34" width="7.7109375" style="71" customWidth="1"/>
    <col min="35" max="44" width="4.7109375" style="71" customWidth="1"/>
    <col min="45" max="47" width="7.7109375" style="71" customWidth="1"/>
    <col min="48" max="48" width="5.85546875" style="71" hidden="1" customWidth="1"/>
    <col min="49" max="49" width="3.7109375" style="71" customWidth="1"/>
    <col min="50" max="50" width="5.7109375" style="71" customWidth="1"/>
    <col min="51" max="51" width="52.7109375" style="71" customWidth="1"/>
    <col min="52" max="58" width="9.140625" style="71" customWidth="1"/>
    <col min="59" max="16384" width="9.140625" style="71" hidden="1"/>
  </cols>
  <sheetData>
    <row r="1" spans="1:51" ht="24.95" customHeight="1" x14ac:dyDescent="0.25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141"/>
      <c r="AS1" s="141"/>
      <c r="AT1" s="141"/>
      <c r="AU1" s="141"/>
      <c r="AV1" s="141"/>
      <c r="AW1" s="141"/>
      <c r="AX1" s="141"/>
    </row>
    <row r="2" spans="1:51" ht="24.95" customHeight="1" x14ac:dyDescent="0.25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10"/>
      <c r="P2" s="54"/>
      <c r="Q2" s="54"/>
      <c r="R2" s="54"/>
      <c r="S2" s="54"/>
      <c r="T2" s="10"/>
      <c r="U2" s="54"/>
      <c r="V2" s="54"/>
      <c r="W2" s="54"/>
      <c r="X2" s="54"/>
      <c r="Y2" s="54"/>
      <c r="Z2" s="54"/>
      <c r="AA2" s="54"/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141"/>
      <c r="AS2" s="141"/>
      <c r="AT2" s="141"/>
      <c r="AU2" s="141"/>
      <c r="AV2" s="141"/>
      <c r="AW2" s="141"/>
      <c r="AX2" s="141"/>
    </row>
    <row r="3" spans="1:51" ht="24.95" customHeight="1" x14ac:dyDescent="0.25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141"/>
      <c r="AT3" s="141"/>
      <c r="AU3" s="141"/>
      <c r="AV3" s="141"/>
      <c r="AW3" s="141"/>
      <c r="AX3" s="141"/>
    </row>
    <row r="4" spans="1:51" ht="24.95" customHeight="1" x14ac:dyDescent="0.35">
      <c r="A4" s="54"/>
      <c r="B4" s="200" t="str">
        <f>ENTRADA!U4</f>
        <v>7.º A - 2019/20</v>
      </c>
      <c r="C4" s="54"/>
      <c r="D4" s="54"/>
      <c r="E4" s="54"/>
      <c r="F4" s="54"/>
      <c r="G4" s="54"/>
      <c r="H4" s="54"/>
      <c r="I4" s="54"/>
      <c r="J4" s="316" t="s">
        <v>348</v>
      </c>
      <c r="K4" s="54"/>
      <c r="L4" s="54"/>
      <c r="M4" s="54"/>
      <c r="N4" s="54"/>
      <c r="O4" s="54"/>
      <c r="P4" s="54"/>
      <c r="Q4" s="54"/>
      <c r="R4" s="54"/>
      <c r="S4" s="54"/>
      <c r="T4" s="54"/>
      <c r="V4" s="54"/>
      <c r="W4" s="54"/>
      <c r="X4" s="315"/>
      <c r="Y4" s="54"/>
      <c r="Z4" s="315"/>
      <c r="AA4" s="54"/>
      <c r="AB4" s="54"/>
      <c r="AC4" s="54"/>
      <c r="AD4" s="54"/>
      <c r="AE4" s="54"/>
      <c r="AF4" s="54"/>
      <c r="AG4" s="54"/>
      <c r="AH4" s="54"/>
      <c r="AI4" s="315"/>
      <c r="AJ4" s="141"/>
      <c r="AK4" s="141"/>
      <c r="AL4" s="141"/>
      <c r="AM4" s="54"/>
      <c r="AN4" s="54"/>
      <c r="AO4" s="54"/>
      <c r="AP4" s="54"/>
      <c r="AQ4" s="54"/>
      <c r="AR4" s="54"/>
      <c r="AS4" s="141"/>
      <c r="AT4" s="141"/>
      <c r="AU4" s="141"/>
      <c r="AV4" s="141"/>
      <c r="AW4" s="141"/>
      <c r="AX4" s="141"/>
    </row>
    <row r="5" spans="1:51" ht="20.100000000000001" customHeight="1" thickBot="1" x14ac:dyDescent="0.3">
      <c r="A5" s="141"/>
      <c r="B5" s="141"/>
      <c r="C5" s="141"/>
      <c r="D5" s="141"/>
      <c r="E5" s="141"/>
      <c r="F5" s="3"/>
      <c r="G5" s="3"/>
      <c r="H5" s="3"/>
      <c r="I5" s="3"/>
      <c r="J5" s="3"/>
      <c r="K5" s="3"/>
      <c r="L5" s="3"/>
      <c r="M5" s="56"/>
      <c r="N5" s="56"/>
      <c r="O5" s="141"/>
      <c r="P5" s="141"/>
      <c r="Q5" s="141"/>
      <c r="R5" s="141"/>
      <c r="S5" s="141"/>
      <c r="T5" s="141"/>
      <c r="U5" s="141"/>
      <c r="V5" s="141"/>
      <c r="W5" s="141"/>
      <c r="X5" s="141"/>
      <c r="Y5" s="141"/>
      <c r="Z5" s="141"/>
      <c r="AA5" s="141"/>
      <c r="AB5" s="141"/>
      <c r="AC5" s="141"/>
      <c r="AD5" s="141"/>
      <c r="AE5" s="141"/>
      <c r="AF5" s="141"/>
      <c r="AG5" s="141"/>
      <c r="AH5" s="141"/>
      <c r="AI5" s="141"/>
      <c r="AJ5" s="141"/>
      <c r="AK5" s="141"/>
      <c r="AL5" s="141"/>
      <c r="AM5" s="141"/>
      <c r="AN5" s="141"/>
      <c r="AO5" s="141"/>
      <c r="AP5" s="141"/>
      <c r="AQ5" s="141"/>
      <c r="AR5" s="141"/>
      <c r="AS5" s="141"/>
      <c r="AT5" s="141"/>
      <c r="AU5" s="141"/>
      <c r="AV5" s="2">
        <f>COUNTIF(I9:AT9,"&lt;&gt;=0")</f>
        <v>38</v>
      </c>
      <c r="AW5" s="141"/>
      <c r="AX5" s="141"/>
      <c r="AY5" s="141"/>
    </row>
    <row r="6" spans="1:51" ht="27.95" customHeight="1" x14ac:dyDescent="0.25">
      <c r="A6" s="203"/>
      <c r="B6" s="300"/>
      <c r="C6" s="301"/>
      <c r="D6" s="301"/>
      <c r="E6" s="301"/>
      <c r="F6" s="301"/>
      <c r="G6" s="301"/>
      <c r="H6" s="302"/>
      <c r="I6" s="1257" t="s">
        <v>336</v>
      </c>
      <c r="J6" s="1258"/>
      <c r="K6" s="1258"/>
      <c r="L6" s="1258"/>
      <c r="M6" s="1258"/>
      <c r="N6" s="1258"/>
      <c r="O6" s="1258"/>
      <c r="P6" s="1258"/>
      <c r="Q6" s="1258"/>
      <c r="R6" s="1258"/>
      <c r="S6" s="1258"/>
      <c r="T6" s="1258"/>
      <c r="U6" s="1259"/>
      <c r="V6" s="1235" t="s">
        <v>1</v>
      </c>
      <c r="W6" s="303"/>
      <c r="X6" s="1257" t="s">
        <v>337</v>
      </c>
      <c r="Y6" s="1258"/>
      <c r="Z6" s="1258"/>
      <c r="AA6" s="1258"/>
      <c r="AB6" s="1258"/>
      <c r="AC6" s="1258"/>
      <c r="AD6" s="1258"/>
      <c r="AE6" s="1258"/>
      <c r="AF6" s="1258"/>
      <c r="AG6" s="1258"/>
      <c r="AH6" s="1258"/>
      <c r="AI6" s="1258"/>
      <c r="AJ6" s="1258"/>
      <c r="AK6" s="1258"/>
      <c r="AL6" s="1258"/>
      <c r="AM6" s="1258"/>
      <c r="AN6" s="1258"/>
      <c r="AO6" s="1258"/>
      <c r="AP6" s="1258"/>
      <c r="AQ6" s="1258"/>
      <c r="AR6" s="1258"/>
      <c r="AS6" s="1259"/>
      <c r="AT6" s="1235" t="s">
        <v>1</v>
      </c>
      <c r="AU6" s="1235" t="s">
        <v>275</v>
      </c>
      <c r="AV6" s="2">
        <f>COUNTIF(X9:AS9,"&lt;&gt;=0")</f>
        <v>22</v>
      </c>
      <c r="AW6" s="161"/>
      <c r="AX6" s="1203" t="s">
        <v>98</v>
      </c>
      <c r="AY6" s="1204"/>
    </row>
    <row r="7" spans="1:51" ht="27.95" customHeight="1" x14ac:dyDescent="0.25">
      <c r="A7" s="203"/>
      <c r="B7" s="1118" t="s">
        <v>146</v>
      </c>
      <c r="C7" s="1119"/>
      <c r="D7" s="1119"/>
      <c r="E7" s="1119"/>
      <c r="F7" s="1119"/>
      <c r="G7" s="1119"/>
      <c r="H7" s="1120"/>
      <c r="I7" s="460"/>
      <c r="J7" s="460"/>
      <c r="K7" s="460"/>
      <c r="L7" s="460"/>
      <c r="M7" s="460"/>
      <c r="N7" s="460"/>
      <c r="O7" s="460"/>
      <c r="P7" s="460"/>
      <c r="Q7" s="460"/>
      <c r="R7" s="460"/>
      <c r="S7" s="460"/>
      <c r="T7" s="460"/>
      <c r="U7" s="460"/>
      <c r="V7" s="1236"/>
      <c r="W7" s="2">
        <f>COUNTIF(I9:U9,"&lt;&gt;=0")</f>
        <v>13</v>
      </c>
      <c r="X7" s="460"/>
      <c r="Y7" s="460"/>
      <c r="Z7" s="460"/>
      <c r="AA7" s="460"/>
      <c r="AB7" s="460"/>
      <c r="AC7" s="460"/>
      <c r="AD7" s="460"/>
      <c r="AE7" s="460"/>
      <c r="AF7" s="460"/>
      <c r="AG7" s="460"/>
      <c r="AH7" s="1262" t="s">
        <v>86</v>
      </c>
      <c r="AI7" s="460"/>
      <c r="AJ7" s="460"/>
      <c r="AK7" s="460"/>
      <c r="AL7" s="460"/>
      <c r="AM7" s="460"/>
      <c r="AN7" s="460"/>
      <c r="AO7" s="460"/>
      <c r="AP7" s="460"/>
      <c r="AQ7" s="460"/>
      <c r="AR7" s="460"/>
      <c r="AS7" s="1262" t="s">
        <v>85</v>
      </c>
      <c r="AT7" s="1236"/>
      <c r="AU7" s="1236"/>
      <c r="AV7" s="2">
        <f>COUNTIF(X9:AG9,"&lt;&gt;=0")</f>
        <v>10</v>
      </c>
      <c r="AW7" s="162"/>
      <c r="AX7" s="1205"/>
      <c r="AY7" s="1206"/>
    </row>
    <row r="8" spans="1:51" ht="27.95" customHeight="1" x14ac:dyDescent="0.25">
      <c r="A8" s="203"/>
      <c r="B8" s="1194" t="s">
        <v>197</v>
      </c>
      <c r="C8" s="1195"/>
      <c r="D8" s="1195"/>
      <c r="E8" s="1195"/>
      <c r="F8" s="1195"/>
      <c r="G8" s="1195"/>
      <c r="H8" s="1196"/>
      <c r="I8" s="461">
        <v>1</v>
      </c>
      <c r="J8" s="461">
        <v>2</v>
      </c>
      <c r="K8" s="461">
        <v>3</v>
      </c>
      <c r="L8" s="461">
        <v>4</v>
      </c>
      <c r="M8" s="461">
        <v>5</v>
      </c>
      <c r="N8" s="461">
        <v>6</v>
      </c>
      <c r="O8" s="461">
        <v>7</v>
      </c>
      <c r="P8" s="461">
        <v>8</v>
      </c>
      <c r="Q8" s="461">
        <v>9</v>
      </c>
      <c r="R8" s="461">
        <v>10</v>
      </c>
      <c r="S8" s="461">
        <v>11</v>
      </c>
      <c r="T8" s="461">
        <v>12</v>
      </c>
      <c r="U8" s="461">
        <v>13</v>
      </c>
      <c r="V8" s="1213"/>
      <c r="W8" s="299"/>
      <c r="X8" s="461">
        <v>1</v>
      </c>
      <c r="Y8" s="461">
        <v>2</v>
      </c>
      <c r="Z8" s="461">
        <v>3</v>
      </c>
      <c r="AA8" s="461">
        <v>4</v>
      </c>
      <c r="AB8" s="461">
        <v>5</v>
      </c>
      <c r="AC8" s="461">
        <v>6</v>
      </c>
      <c r="AD8" s="461">
        <v>7</v>
      </c>
      <c r="AE8" s="461">
        <v>8</v>
      </c>
      <c r="AF8" s="461">
        <v>9</v>
      </c>
      <c r="AG8" s="461">
        <v>10</v>
      </c>
      <c r="AH8" s="1263"/>
      <c r="AI8" s="461">
        <v>1</v>
      </c>
      <c r="AJ8" s="461">
        <v>2</v>
      </c>
      <c r="AK8" s="461">
        <v>3</v>
      </c>
      <c r="AL8" s="461">
        <v>4</v>
      </c>
      <c r="AM8" s="461">
        <v>5</v>
      </c>
      <c r="AN8" s="461">
        <v>6</v>
      </c>
      <c r="AO8" s="461">
        <v>7</v>
      </c>
      <c r="AP8" s="461">
        <v>8</v>
      </c>
      <c r="AQ8" s="461">
        <v>9</v>
      </c>
      <c r="AR8" s="461">
        <v>10</v>
      </c>
      <c r="AS8" s="1263"/>
      <c r="AT8" s="1213"/>
      <c r="AU8" s="1213"/>
      <c r="AV8" s="2">
        <f>COUNTIF(AI9:AR9,"&lt;&gt;=0")</f>
        <v>10</v>
      </c>
      <c r="AW8" s="162"/>
      <c r="AX8" s="1205"/>
      <c r="AY8" s="1206"/>
    </row>
    <row r="9" spans="1:51" ht="27.95" customHeight="1" thickBot="1" x14ac:dyDescent="0.3">
      <c r="A9" s="203"/>
      <c r="B9" s="1249" t="s">
        <v>106</v>
      </c>
      <c r="C9" s="1250"/>
      <c r="D9" s="1250"/>
      <c r="E9" s="1250"/>
      <c r="F9" s="1250"/>
      <c r="G9" s="1250"/>
      <c r="H9" s="1251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3" t="str">
        <f>IF(COUNTBLANK(I9:U9)=W$7,"",SUM(I9:U9))</f>
        <v/>
      </c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5" t="str">
        <f>IF(COUNTBLANK(X9:AG9)=$AV$7,"",SUM(X9:AG9))</f>
        <v/>
      </c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5" t="str">
        <f>IF(COUNTBLANK(AI9:AR9)=$AV$8,"",SUM(AI9:AR9))</f>
        <v/>
      </c>
      <c r="AT9" s="113" t="str">
        <f>IF(COUNTBLANK(X9:AS9)=AV$6,"",SUM(AH9,AS9))</f>
        <v/>
      </c>
      <c r="AU9" s="113" t="str">
        <f>IF(COUNTBLANK(I9:AT9)=AV$5,"",AVERAGE(V9,AT9))</f>
        <v/>
      </c>
      <c r="AV9" s="652"/>
      <c r="AW9" s="162"/>
      <c r="AX9" s="1255"/>
      <c r="AY9" s="1256"/>
    </row>
    <row r="10" spans="1:51" ht="15.75" customHeight="1" x14ac:dyDescent="0.25">
      <c r="A10" s="198"/>
      <c r="B10" s="107">
        <f>IF(ENTRADA!AE3="","",ENTRADA!AE3)</f>
        <v>1</v>
      </c>
      <c r="C10" s="1246" t="str">
        <f>IF(ENTRADA!AF3=0,"",ENTRADA!AF3)</f>
        <v>AA</v>
      </c>
      <c r="D10" s="1247"/>
      <c r="E10" s="1247"/>
      <c r="F10" s="1247"/>
      <c r="G10" s="1247"/>
      <c r="H10" s="1248"/>
      <c r="I10" s="108"/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395" t="str">
        <f t="shared" ref="V10:V42" si="0">IF(COUNTBLANK(I10:U10)=W$7,"",SUM(I10:U10))</f>
        <v/>
      </c>
      <c r="W10" s="466"/>
      <c r="X10" s="108"/>
      <c r="Y10" s="108"/>
      <c r="Z10" s="108"/>
      <c r="AA10" s="108"/>
      <c r="AB10" s="108"/>
      <c r="AC10" s="108"/>
      <c r="AD10" s="108"/>
      <c r="AE10" s="108"/>
      <c r="AF10" s="108"/>
      <c r="AG10" s="108"/>
      <c r="AH10" s="109" t="str">
        <f t="shared" ref="AH10:AH42" si="1">IF(COUNTBLANK(X10:AG10)=$AV$7,"",SUM(X10:AG10))</f>
        <v/>
      </c>
      <c r="AI10" s="108"/>
      <c r="AJ10" s="108"/>
      <c r="AK10" s="108"/>
      <c r="AL10" s="108"/>
      <c r="AM10" s="108"/>
      <c r="AN10" s="108"/>
      <c r="AO10" s="108"/>
      <c r="AP10" s="108"/>
      <c r="AQ10" s="418"/>
      <c r="AR10" s="108"/>
      <c r="AS10" s="109" t="str">
        <f t="shared" ref="AS10:AS42" si="2">IF(COUNTBLANK(AI10:AR10)=$AV$8,"",SUM(AI10:AR10))</f>
        <v/>
      </c>
      <c r="AT10" s="395" t="str">
        <f t="shared" ref="AT10:AT42" si="3">IF(COUNTBLANK(X10:AS10)=AV$6,"",SUM(AH10,AS10))</f>
        <v/>
      </c>
      <c r="AU10" s="671" t="str">
        <f>IF(COUNTBLANK(I10:AT10)=AV$5,"",AVERAGE(V10,AT10))</f>
        <v/>
      </c>
      <c r="AW10" s="162"/>
      <c r="AX10" s="347"/>
      <c r="AY10" s="348"/>
    </row>
    <row r="11" spans="1:51" ht="15.75" customHeight="1" x14ac:dyDescent="0.25">
      <c r="A11" s="198"/>
      <c r="B11" s="102" t="str">
        <f>IF(ENTRADA!AE4="","",ENTRADA!AE4)</f>
        <v/>
      </c>
      <c r="C11" s="1240" t="str">
        <f>IF(ENTRADA!AF4=0,"",ENTRADA!AF4)</f>
        <v/>
      </c>
      <c r="D11" s="1241"/>
      <c r="E11" s="1241"/>
      <c r="F11" s="1241"/>
      <c r="G11" s="1241"/>
      <c r="H11" s="1242"/>
      <c r="I11" s="83"/>
      <c r="J11" s="83"/>
      <c r="K11" s="83"/>
      <c r="L11" s="83"/>
      <c r="M11" s="83"/>
      <c r="N11" s="83"/>
      <c r="O11" s="83"/>
      <c r="P11" s="83"/>
      <c r="Q11" s="83"/>
      <c r="R11" s="83"/>
      <c r="S11" s="83"/>
      <c r="T11" s="83"/>
      <c r="U11" s="83"/>
      <c r="V11" s="390" t="str">
        <f t="shared" si="0"/>
        <v/>
      </c>
      <c r="W11" s="467"/>
      <c r="X11" s="83"/>
      <c r="Y11" s="83"/>
      <c r="Z11" s="83"/>
      <c r="AA11" s="83"/>
      <c r="AB11" s="83"/>
      <c r="AC11" s="83"/>
      <c r="AD11" s="83"/>
      <c r="AE11" s="83"/>
      <c r="AF11" s="83"/>
      <c r="AG11" s="83"/>
      <c r="AH11" s="84" t="str">
        <f t="shared" si="1"/>
        <v/>
      </c>
      <c r="AI11" s="83"/>
      <c r="AJ11" s="83"/>
      <c r="AK11" s="83"/>
      <c r="AL11" s="83"/>
      <c r="AM11" s="83"/>
      <c r="AN11" s="83"/>
      <c r="AO11" s="83"/>
      <c r="AP11" s="83"/>
      <c r="AQ11" s="462"/>
      <c r="AR11" s="83"/>
      <c r="AS11" s="84" t="str">
        <f t="shared" si="2"/>
        <v/>
      </c>
      <c r="AT11" s="390" t="str">
        <f t="shared" si="3"/>
        <v/>
      </c>
      <c r="AU11" s="665" t="str">
        <f t="shared" ref="AU11:AU42" si="4">IF(COUNTBLANK(I11:AT11)=AV$5,"",AVERAGE(V11,AT11))</f>
        <v/>
      </c>
      <c r="AW11" s="162"/>
      <c r="AX11" s="342" t="str">
        <f>PARAMETROS!B89</f>
        <v>1.</v>
      </c>
      <c r="AY11" s="343" t="str">
        <f>PARAMETROS!C89</f>
        <v>Fichas de avaliação</v>
      </c>
    </row>
    <row r="12" spans="1:51" ht="15.75" customHeight="1" x14ac:dyDescent="0.25">
      <c r="A12" s="198"/>
      <c r="B12" s="101" t="str">
        <f>IF(ENTRADA!AE5="","",ENTRADA!AE5)</f>
        <v/>
      </c>
      <c r="C12" s="1243" t="str">
        <f>IF(ENTRADA!AF5=0,"",ENTRADA!AF5)</f>
        <v/>
      </c>
      <c r="D12" s="1244"/>
      <c r="E12" s="1244"/>
      <c r="F12" s="1244"/>
      <c r="G12" s="1244"/>
      <c r="H12" s="1245"/>
      <c r="I12" s="81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391" t="str">
        <f t="shared" si="0"/>
        <v/>
      </c>
      <c r="W12" s="468"/>
      <c r="X12" s="81"/>
      <c r="Y12" s="85"/>
      <c r="Z12" s="85"/>
      <c r="AA12" s="85"/>
      <c r="AB12" s="85"/>
      <c r="AC12" s="85"/>
      <c r="AD12" s="85"/>
      <c r="AE12" s="85"/>
      <c r="AF12" s="85"/>
      <c r="AG12" s="85"/>
      <c r="AH12" s="87" t="str">
        <f t="shared" si="1"/>
        <v/>
      </c>
      <c r="AI12" s="81"/>
      <c r="AJ12" s="85"/>
      <c r="AK12" s="85"/>
      <c r="AL12" s="85"/>
      <c r="AM12" s="85"/>
      <c r="AN12" s="85"/>
      <c r="AO12" s="85"/>
      <c r="AP12" s="85"/>
      <c r="AQ12" s="463"/>
      <c r="AR12" s="85"/>
      <c r="AS12" s="87" t="str">
        <f t="shared" si="2"/>
        <v/>
      </c>
      <c r="AT12" s="391" t="str">
        <f t="shared" si="3"/>
        <v/>
      </c>
      <c r="AU12" s="666" t="str">
        <f t="shared" si="4"/>
        <v/>
      </c>
      <c r="AW12" s="162"/>
      <c r="AX12" s="342" t="str">
        <f>PARAMETROS!B90</f>
        <v>2.</v>
      </c>
      <c r="AY12" s="343" t="str">
        <f>PARAMETROS!C90</f>
        <v>Teste de avaliação</v>
      </c>
    </row>
    <row r="13" spans="1:51" ht="15.75" customHeight="1" x14ac:dyDescent="0.25">
      <c r="A13" s="198"/>
      <c r="B13" s="102" t="str">
        <f>IF(ENTRADA!AE6="","",ENTRADA!AE6)</f>
        <v/>
      </c>
      <c r="C13" s="1240" t="str">
        <f>IF(ENTRADA!AF6=0,"",ENTRADA!AF6)</f>
        <v/>
      </c>
      <c r="D13" s="1241"/>
      <c r="E13" s="1241"/>
      <c r="F13" s="1241"/>
      <c r="G13" s="1241"/>
      <c r="H13" s="1242"/>
      <c r="I13" s="83"/>
      <c r="J13" s="83"/>
      <c r="K13" s="83"/>
      <c r="L13" s="83"/>
      <c r="M13" s="83"/>
      <c r="N13" s="83"/>
      <c r="O13" s="83"/>
      <c r="P13" s="83"/>
      <c r="Q13" s="83"/>
      <c r="R13" s="83"/>
      <c r="S13" s="83"/>
      <c r="T13" s="83"/>
      <c r="U13" s="83"/>
      <c r="V13" s="390" t="str">
        <f t="shared" si="0"/>
        <v/>
      </c>
      <c r="W13" s="467"/>
      <c r="X13" s="83"/>
      <c r="Y13" s="83"/>
      <c r="Z13" s="83"/>
      <c r="AA13" s="83"/>
      <c r="AB13" s="83"/>
      <c r="AC13" s="83"/>
      <c r="AD13" s="83"/>
      <c r="AE13" s="83"/>
      <c r="AF13" s="83"/>
      <c r="AG13" s="83"/>
      <c r="AH13" s="84" t="str">
        <f t="shared" si="1"/>
        <v/>
      </c>
      <c r="AI13" s="83"/>
      <c r="AJ13" s="83"/>
      <c r="AK13" s="83"/>
      <c r="AL13" s="83"/>
      <c r="AM13" s="83"/>
      <c r="AN13" s="83"/>
      <c r="AO13" s="83"/>
      <c r="AP13" s="83"/>
      <c r="AQ13" s="462"/>
      <c r="AR13" s="83"/>
      <c r="AS13" s="84" t="str">
        <f t="shared" si="2"/>
        <v/>
      </c>
      <c r="AT13" s="390" t="str">
        <f t="shared" si="3"/>
        <v/>
      </c>
      <c r="AU13" s="665" t="str">
        <f t="shared" si="4"/>
        <v/>
      </c>
      <c r="AV13" s="2"/>
      <c r="AW13" s="162"/>
      <c r="AX13" s="342"/>
      <c r="AY13" s="343"/>
    </row>
    <row r="14" spans="1:51" ht="15.75" customHeight="1" x14ac:dyDescent="0.25">
      <c r="A14" s="198"/>
      <c r="B14" s="101" t="str">
        <f>IF(ENTRADA!AE7="","",ENTRADA!AE7)</f>
        <v/>
      </c>
      <c r="C14" s="1243" t="str">
        <f>IF(ENTRADA!AF7=0,"",ENTRADA!AF7)</f>
        <v/>
      </c>
      <c r="D14" s="1244"/>
      <c r="E14" s="1244"/>
      <c r="F14" s="1244"/>
      <c r="G14" s="1244"/>
      <c r="H14" s="1245"/>
      <c r="I14" s="81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391" t="str">
        <f t="shared" si="0"/>
        <v/>
      </c>
      <c r="W14" s="468"/>
      <c r="X14" s="81"/>
      <c r="Y14" s="85"/>
      <c r="Z14" s="85"/>
      <c r="AA14" s="85"/>
      <c r="AB14" s="85"/>
      <c r="AC14" s="85"/>
      <c r="AD14" s="85"/>
      <c r="AE14" s="85"/>
      <c r="AF14" s="85"/>
      <c r="AG14" s="85"/>
      <c r="AH14" s="87" t="str">
        <f t="shared" si="1"/>
        <v/>
      </c>
      <c r="AI14" s="81"/>
      <c r="AJ14" s="85"/>
      <c r="AK14" s="85"/>
      <c r="AL14" s="85"/>
      <c r="AM14" s="85"/>
      <c r="AN14" s="85"/>
      <c r="AO14" s="85"/>
      <c r="AP14" s="85"/>
      <c r="AQ14" s="463"/>
      <c r="AR14" s="85"/>
      <c r="AS14" s="87" t="str">
        <f t="shared" si="2"/>
        <v/>
      </c>
      <c r="AT14" s="391" t="str">
        <f t="shared" si="3"/>
        <v/>
      </c>
      <c r="AU14" s="666" t="str">
        <f t="shared" si="4"/>
        <v/>
      </c>
      <c r="AV14" s="2"/>
      <c r="AW14" s="162"/>
      <c r="AX14" s="349"/>
      <c r="AY14" s="344"/>
    </row>
    <row r="15" spans="1:51" ht="15.75" customHeight="1" x14ac:dyDescent="0.25">
      <c r="A15" s="198"/>
      <c r="B15" s="102" t="str">
        <f>IF(ENTRADA!AE8="","",ENTRADA!AE8)</f>
        <v/>
      </c>
      <c r="C15" s="1240" t="str">
        <f>IF(ENTRADA!AF8=0,"",ENTRADA!AF8)</f>
        <v/>
      </c>
      <c r="D15" s="1241"/>
      <c r="E15" s="1241"/>
      <c r="F15" s="1241"/>
      <c r="G15" s="1241"/>
      <c r="H15" s="1242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83"/>
      <c r="V15" s="390" t="str">
        <f t="shared" si="0"/>
        <v/>
      </c>
      <c r="W15" s="467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4" t="str">
        <f t="shared" si="1"/>
        <v/>
      </c>
      <c r="AI15" s="83"/>
      <c r="AJ15" s="83"/>
      <c r="AK15" s="83"/>
      <c r="AL15" s="83"/>
      <c r="AM15" s="83"/>
      <c r="AN15" s="83"/>
      <c r="AO15" s="83"/>
      <c r="AP15" s="83"/>
      <c r="AQ15" s="462"/>
      <c r="AR15" s="83"/>
      <c r="AS15" s="84" t="str">
        <f t="shared" si="2"/>
        <v/>
      </c>
      <c r="AT15" s="390" t="str">
        <f t="shared" si="3"/>
        <v/>
      </c>
      <c r="AU15" s="665" t="str">
        <f t="shared" si="4"/>
        <v/>
      </c>
      <c r="AV15" s="2"/>
      <c r="AW15" s="162"/>
      <c r="AX15" s="340"/>
      <c r="AY15" s="340"/>
    </row>
    <row r="16" spans="1:51" ht="15.75" customHeight="1" x14ac:dyDescent="0.25">
      <c r="A16" s="198"/>
      <c r="B16" s="101" t="str">
        <f>IF(ENTRADA!AE9="","",ENTRADA!AE9)</f>
        <v/>
      </c>
      <c r="C16" s="1243" t="str">
        <f>IF(ENTRADA!AF9=0,"",ENTRADA!AF9)</f>
        <v/>
      </c>
      <c r="D16" s="1244"/>
      <c r="E16" s="1244"/>
      <c r="F16" s="1244"/>
      <c r="G16" s="1244"/>
      <c r="H16" s="1245"/>
      <c r="I16" s="81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391" t="str">
        <f t="shared" si="0"/>
        <v/>
      </c>
      <c r="W16" s="468"/>
      <c r="X16" s="81"/>
      <c r="Y16" s="85"/>
      <c r="Z16" s="85"/>
      <c r="AA16" s="85"/>
      <c r="AB16" s="85"/>
      <c r="AC16" s="85"/>
      <c r="AD16" s="85"/>
      <c r="AE16" s="85"/>
      <c r="AF16" s="85"/>
      <c r="AG16" s="85"/>
      <c r="AH16" s="87" t="str">
        <f t="shared" si="1"/>
        <v/>
      </c>
      <c r="AI16" s="81"/>
      <c r="AJ16" s="85"/>
      <c r="AK16" s="85"/>
      <c r="AL16" s="85"/>
      <c r="AM16" s="85"/>
      <c r="AN16" s="85"/>
      <c r="AO16" s="85"/>
      <c r="AP16" s="85"/>
      <c r="AQ16" s="463"/>
      <c r="AR16" s="85"/>
      <c r="AS16" s="87" t="str">
        <f t="shared" si="2"/>
        <v/>
      </c>
      <c r="AT16" s="391" t="str">
        <f t="shared" si="3"/>
        <v/>
      </c>
      <c r="AU16" s="666" t="str">
        <f t="shared" si="4"/>
        <v/>
      </c>
      <c r="AV16" s="2"/>
      <c r="AW16" s="162"/>
      <c r="AX16" s="340"/>
      <c r="AY16" s="340"/>
    </row>
    <row r="17" spans="1:51" ht="15.75" customHeight="1" x14ac:dyDescent="0.25">
      <c r="A17" s="198"/>
      <c r="B17" s="102" t="str">
        <f>IF(ENTRADA!AE10="","",ENTRADA!AE10)</f>
        <v/>
      </c>
      <c r="C17" s="1240" t="str">
        <f>IF(ENTRADA!AF10=0,"",ENTRADA!AF10)</f>
        <v/>
      </c>
      <c r="D17" s="1241"/>
      <c r="E17" s="1241"/>
      <c r="F17" s="1241"/>
      <c r="G17" s="1241"/>
      <c r="H17" s="1242"/>
      <c r="I17" s="83"/>
      <c r="J17" s="83"/>
      <c r="K17" s="83"/>
      <c r="L17" s="83"/>
      <c r="M17" s="83"/>
      <c r="N17" s="83"/>
      <c r="O17" s="83"/>
      <c r="P17" s="83"/>
      <c r="Q17" s="83"/>
      <c r="R17" s="83"/>
      <c r="S17" s="83"/>
      <c r="T17" s="83"/>
      <c r="U17" s="83"/>
      <c r="V17" s="390" t="str">
        <f t="shared" si="0"/>
        <v/>
      </c>
      <c r="W17" s="467"/>
      <c r="X17" s="83"/>
      <c r="Y17" s="83"/>
      <c r="Z17" s="83"/>
      <c r="AA17" s="83"/>
      <c r="AB17" s="83"/>
      <c r="AC17" s="83"/>
      <c r="AD17" s="83"/>
      <c r="AE17" s="83"/>
      <c r="AF17" s="83"/>
      <c r="AG17" s="83"/>
      <c r="AH17" s="84" t="str">
        <f t="shared" si="1"/>
        <v/>
      </c>
      <c r="AI17" s="83"/>
      <c r="AJ17" s="83"/>
      <c r="AK17" s="83"/>
      <c r="AL17" s="83"/>
      <c r="AM17" s="83"/>
      <c r="AN17" s="83"/>
      <c r="AO17" s="83"/>
      <c r="AP17" s="83"/>
      <c r="AQ17" s="462"/>
      <c r="AR17" s="83"/>
      <c r="AS17" s="84" t="str">
        <f t="shared" si="2"/>
        <v/>
      </c>
      <c r="AT17" s="390" t="str">
        <f t="shared" si="3"/>
        <v/>
      </c>
      <c r="AU17" s="665" t="str">
        <f t="shared" si="4"/>
        <v/>
      </c>
      <c r="AV17" s="2"/>
      <c r="AW17" s="162"/>
      <c r="AX17" s="340"/>
      <c r="AY17" s="340"/>
    </row>
    <row r="18" spans="1:51" ht="15.75" customHeight="1" x14ac:dyDescent="0.25">
      <c r="A18" s="198"/>
      <c r="B18" s="101" t="str">
        <f>IF(ENTRADA!AE11="","",ENTRADA!AE11)</f>
        <v/>
      </c>
      <c r="C18" s="1243" t="str">
        <f>IF(ENTRADA!AF11=0,"",ENTRADA!AF11)</f>
        <v/>
      </c>
      <c r="D18" s="1244"/>
      <c r="E18" s="1244"/>
      <c r="F18" s="1244"/>
      <c r="G18" s="1244"/>
      <c r="H18" s="1245"/>
      <c r="I18" s="81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391" t="str">
        <f t="shared" si="0"/>
        <v/>
      </c>
      <c r="W18" s="468"/>
      <c r="X18" s="81"/>
      <c r="Y18" s="85"/>
      <c r="Z18" s="85"/>
      <c r="AA18" s="85"/>
      <c r="AB18" s="85"/>
      <c r="AC18" s="85"/>
      <c r="AD18" s="85"/>
      <c r="AE18" s="85"/>
      <c r="AF18" s="85"/>
      <c r="AG18" s="85"/>
      <c r="AH18" s="87" t="str">
        <f t="shared" si="1"/>
        <v/>
      </c>
      <c r="AI18" s="81"/>
      <c r="AJ18" s="85"/>
      <c r="AK18" s="85"/>
      <c r="AL18" s="85"/>
      <c r="AM18" s="85"/>
      <c r="AN18" s="85"/>
      <c r="AO18" s="85"/>
      <c r="AP18" s="85"/>
      <c r="AQ18" s="463"/>
      <c r="AR18" s="85"/>
      <c r="AS18" s="87" t="str">
        <f t="shared" si="2"/>
        <v/>
      </c>
      <c r="AT18" s="391" t="str">
        <f t="shared" si="3"/>
        <v/>
      </c>
      <c r="AU18" s="666" t="str">
        <f t="shared" si="4"/>
        <v/>
      </c>
      <c r="AV18" s="2"/>
      <c r="AW18" s="162"/>
      <c r="AX18" s="340"/>
      <c r="AY18" s="340"/>
    </row>
    <row r="19" spans="1:51" ht="15.75" customHeight="1" x14ac:dyDescent="0.25">
      <c r="A19" s="198"/>
      <c r="B19" s="102" t="str">
        <f>IF(ENTRADA!AE12="","",ENTRADA!AE12)</f>
        <v/>
      </c>
      <c r="C19" s="1240" t="str">
        <f>IF(ENTRADA!AF12=0,"",ENTRADA!AF12)</f>
        <v/>
      </c>
      <c r="D19" s="1241"/>
      <c r="E19" s="1241"/>
      <c r="F19" s="1241"/>
      <c r="G19" s="1241"/>
      <c r="H19" s="1242"/>
      <c r="I19" s="83"/>
      <c r="J19" s="83"/>
      <c r="K19" s="83"/>
      <c r="L19" s="83"/>
      <c r="M19" s="83"/>
      <c r="N19" s="83"/>
      <c r="O19" s="83"/>
      <c r="P19" s="83"/>
      <c r="Q19" s="83"/>
      <c r="R19" s="83"/>
      <c r="S19" s="83"/>
      <c r="T19" s="83"/>
      <c r="U19" s="83"/>
      <c r="V19" s="390" t="str">
        <f t="shared" si="0"/>
        <v/>
      </c>
      <c r="W19" s="467"/>
      <c r="X19" s="83"/>
      <c r="Y19" s="83"/>
      <c r="Z19" s="83"/>
      <c r="AA19" s="83"/>
      <c r="AB19" s="83"/>
      <c r="AC19" s="83"/>
      <c r="AD19" s="83"/>
      <c r="AE19" s="83"/>
      <c r="AF19" s="83"/>
      <c r="AG19" s="83"/>
      <c r="AH19" s="84" t="str">
        <f t="shared" si="1"/>
        <v/>
      </c>
      <c r="AI19" s="83"/>
      <c r="AJ19" s="83"/>
      <c r="AK19" s="83"/>
      <c r="AL19" s="83"/>
      <c r="AM19" s="83"/>
      <c r="AN19" s="83"/>
      <c r="AO19" s="83"/>
      <c r="AP19" s="83"/>
      <c r="AQ19" s="462"/>
      <c r="AR19" s="83"/>
      <c r="AS19" s="84" t="str">
        <f t="shared" si="2"/>
        <v/>
      </c>
      <c r="AT19" s="390" t="str">
        <f t="shared" si="3"/>
        <v/>
      </c>
      <c r="AU19" s="665" t="str">
        <f t="shared" si="4"/>
        <v/>
      </c>
      <c r="AV19" s="2"/>
      <c r="AW19" s="162"/>
      <c r="AX19" s="340"/>
      <c r="AY19" s="340"/>
    </row>
    <row r="20" spans="1:51" ht="15.75" customHeight="1" x14ac:dyDescent="0.25">
      <c r="A20" s="198"/>
      <c r="B20" s="101" t="str">
        <f>IF(ENTRADA!AE13="","",ENTRADA!AE13)</f>
        <v/>
      </c>
      <c r="C20" s="1243" t="str">
        <f>IF(ENTRADA!AF13=0,"",ENTRADA!AF13)</f>
        <v/>
      </c>
      <c r="D20" s="1244"/>
      <c r="E20" s="1244"/>
      <c r="F20" s="1244"/>
      <c r="G20" s="1244"/>
      <c r="H20" s="124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391" t="str">
        <f t="shared" si="0"/>
        <v/>
      </c>
      <c r="W20" s="468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7" t="str">
        <f t="shared" si="1"/>
        <v/>
      </c>
      <c r="AI20" s="85"/>
      <c r="AJ20" s="85"/>
      <c r="AK20" s="85"/>
      <c r="AL20" s="85"/>
      <c r="AM20" s="85"/>
      <c r="AN20" s="85"/>
      <c r="AO20" s="85"/>
      <c r="AP20" s="85"/>
      <c r="AQ20" s="463"/>
      <c r="AR20" s="85"/>
      <c r="AS20" s="87" t="str">
        <f t="shared" si="2"/>
        <v/>
      </c>
      <c r="AT20" s="391" t="str">
        <f t="shared" si="3"/>
        <v/>
      </c>
      <c r="AU20" s="666" t="str">
        <f t="shared" si="4"/>
        <v/>
      </c>
      <c r="AV20" s="2"/>
      <c r="AW20" s="162"/>
      <c r="AX20" s="340"/>
      <c r="AY20" s="340"/>
    </row>
    <row r="21" spans="1:51" ht="15.75" customHeight="1" x14ac:dyDescent="0.25">
      <c r="A21" s="198"/>
      <c r="B21" s="102" t="str">
        <f>IF(ENTRADA!AE14="","",ENTRADA!AE14)</f>
        <v/>
      </c>
      <c r="C21" s="1240" t="str">
        <f>IF(ENTRADA!AF14=0,"",ENTRADA!AF14)</f>
        <v/>
      </c>
      <c r="D21" s="1241"/>
      <c r="E21" s="1241"/>
      <c r="F21" s="1241"/>
      <c r="G21" s="1241"/>
      <c r="H21" s="1242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390" t="str">
        <f t="shared" si="0"/>
        <v/>
      </c>
      <c r="W21" s="467"/>
      <c r="X21" s="83"/>
      <c r="Y21" s="83"/>
      <c r="Z21" s="83"/>
      <c r="AA21" s="83"/>
      <c r="AB21" s="83"/>
      <c r="AC21" s="83"/>
      <c r="AD21" s="83"/>
      <c r="AE21" s="83"/>
      <c r="AF21" s="83"/>
      <c r="AG21" s="83"/>
      <c r="AH21" s="84" t="str">
        <f t="shared" si="1"/>
        <v/>
      </c>
      <c r="AI21" s="83"/>
      <c r="AJ21" s="83"/>
      <c r="AK21" s="83"/>
      <c r="AL21" s="83"/>
      <c r="AM21" s="83"/>
      <c r="AN21" s="83"/>
      <c r="AO21" s="83"/>
      <c r="AP21" s="83"/>
      <c r="AQ21" s="462"/>
      <c r="AR21" s="83"/>
      <c r="AS21" s="84" t="str">
        <f t="shared" si="2"/>
        <v/>
      </c>
      <c r="AT21" s="390" t="str">
        <f t="shared" si="3"/>
        <v/>
      </c>
      <c r="AU21" s="665" t="str">
        <f t="shared" si="4"/>
        <v/>
      </c>
      <c r="AV21" s="2"/>
      <c r="AW21" s="162"/>
      <c r="AX21" s="340"/>
      <c r="AY21" s="340"/>
    </row>
    <row r="22" spans="1:51" ht="15.75" customHeight="1" x14ac:dyDescent="0.25">
      <c r="A22" s="198"/>
      <c r="B22" s="101" t="str">
        <f>IF(ENTRADA!AE15="","",ENTRADA!AE15)</f>
        <v/>
      </c>
      <c r="C22" s="1239" t="str">
        <f>IF(ENTRADA!AF15=0,"",ENTRADA!AF15)</f>
        <v/>
      </c>
      <c r="D22" s="1239"/>
      <c r="E22" s="1239"/>
      <c r="F22" s="1239"/>
      <c r="G22" s="1239"/>
      <c r="H22" s="1239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391" t="str">
        <f t="shared" si="0"/>
        <v/>
      </c>
      <c r="W22" s="468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7" t="str">
        <f t="shared" si="1"/>
        <v/>
      </c>
      <c r="AI22" s="85"/>
      <c r="AJ22" s="85"/>
      <c r="AK22" s="85"/>
      <c r="AL22" s="85"/>
      <c r="AM22" s="85"/>
      <c r="AN22" s="85"/>
      <c r="AO22" s="85"/>
      <c r="AP22" s="85"/>
      <c r="AQ22" s="463"/>
      <c r="AR22" s="85"/>
      <c r="AS22" s="87" t="str">
        <f t="shared" si="2"/>
        <v/>
      </c>
      <c r="AT22" s="391" t="str">
        <f t="shared" si="3"/>
        <v/>
      </c>
      <c r="AU22" s="666" t="str">
        <f t="shared" si="4"/>
        <v/>
      </c>
      <c r="AV22" s="2"/>
      <c r="AW22" s="162"/>
      <c r="AX22" s="340"/>
      <c r="AY22" s="340"/>
    </row>
    <row r="23" spans="1:51" ht="15.75" customHeight="1" x14ac:dyDescent="0.25">
      <c r="A23" s="198"/>
      <c r="B23" s="102" t="str">
        <f>IF(ENTRADA!AE16="","",ENTRADA!AE16)</f>
        <v/>
      </c>
      <c r="C23" s="1238" t="str">
        <f>IF(ENTRADA!AF16=0,"",ENTRADA!AF16)</f>
        <v/>
      </c>
      <c r="D23" s="1238"/>
      <c r="E23" s="1238"/>
      <c r="F23" s="1238"/>
      <c r="G23" s="1238"/>
      <c r="H23" s="1238"/>
      <c r="I23" s="83"/>
      <c r="J23" s="83"/>
      <c r="K23" s="83"/>
      <c r="L23" s="83"/>
      <c r="M23" s="83"/>
      <c r="N23" s="83"/>
      <c r="O23" s="83"/>
      <c r="P23" s="83"/>
      <c r="Q23" s="83"/>
      <c r="R23" s="83"/>
      <c r="S23" s="83"/>
      <c r="T23" s="83"/>
      <c r="U23" s="83"/>
      <c r="V23" s="390" t="str">
        <f t="shared" si="0"/>
        <v/>
      </c>
      <c r="W23" s="467"/>
      <c r="X23" s="83"/>
      <c r="Y23" s="83"/>
      <c r="Z23" s="83"/>
      <c r="AA23" s="83"/>
      <c r="AB23" s="83"/>
      <c r="AC23" s="83"/>
      <c r="AD23" s="83"/>
      <c r="AE23" s="83"/>
      <c r="AF23" s="83"/>
      <c r="AG23" s="83"/>
      <c r="AH23" s="84" t="str">
        <f t="shared" si="1"/>
        <v/>
      </c>
      <c r="AI23" s="83"/>
      <c r="AJ23" s="83"/>
      <c r="AK23" s="83"/>
      <c r="AL23" s="83"/>
      <c r="AM23" s="83"/>
      <c r="AN23" s="83"/>
      <c r="AO23" s="83"/>
      <c r="AP23" s="83"/>
      <c r="AQ23" s="462"/>
      <c r="AR23" s="83"/>
      <c r="AS23" s="84" t="str">
        <f t="shared" si="2"/>
        <v/>
      </c>
      <c r="AT23" s="390" t="str">
        <f t="shared" si="3"/>
        <v/>
      </c>
      <c r="AU23" s="665" t="str">
        <f t="shared" si="4"/>
        <v/>
      </c>
      <c r="AV23" s="2"/>
      <c r="AW23" s="162"/>
      <c r="AX23" s="340"/>
      <c r="AY23" s="340"/>
    </row>
    <row r="24" spans="1:51" ht="15.75" customHeight="1" x14ac:dyDescent="0.25">
      <c r="A24" s="198"/>
      <c r="B24" s="101" t="str">
        <f>IF(ENTRADA!AE17="","",ENTRADA!AE17)</f>
        <v/>
      </c>
      <c r="C24" s="1239" t="str">
        <f>IF(ENTRADA!AF17=0,"",ENTRADA!AF17)</f>
        <v/>
      </c>
      <c r="D24" s="1239"/>
      <c r="E24" s="1239"/>
      <c r="F24" s="1239"/>
      <c r="G24" s="1239"/>
      <c r="H24" s="1239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391" t="str">
        <f t="shared" si="0"/>
        <v/>
      </c>
      <c r="W24" s="468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7" t="str">
        <f t="shared" si="1"/>
        <v/>
      </c>
      <c r="AI24" s="85"/>
      <c r="AJ24" s="85"/>
      <c r="AK24" s="85"/>
      <c r="AL24" s="85"/>
      <c r="AM24" s="85"/>
      <c r="AN24" s="85"/>
      <c r="AO24" s="85"/>
      <c r="AP24" s="85"/>
      <c r="AQ24" s="463"/>
      <c r="AR24" s="85"/>
      <c r="AS24" s="87" t="str">
        <f t="shared" si="2"/>
        <v/>
      </c>
      <c r="AT24" s="391" t="str">
        <f t="shared" si="3"/>
        <v/>
      </c>
      <c r="AU24" s="666" t="str">
        <f t="shared" si="4"/>
        <v/>
      </c>
      <c r="AV24" s="2"/>
      <c r="AW24" s="162"/>
      <c r="AX24" s="340"/>
      <c r="AY24" s="340"/>
    </row>
    <row r="25" spans="1:51" ht="15.75" customHeight="1" x14ac:dyDescent="0.25">
      <c r="A25" s="198"/>
      <c r="B25" s="102" t="str">
        <f>IF(ENTRADA!AE18="","",ENTRADA!AE18)</f>
        <v/>
      </c>
      <c r="C25" s="1238" t="str">
        <f>IF(ENTRADA!AF18=0,"",ENTRADA!AF18)</f>
        <v/>
      </c>
      <c r="D25" s="1238"/>
      <c r="E25" s="1238"/>
      <c r="F25" s="1238"/>
      <c r="G25" s="1238"/>
      <c r="H25" s="1238"/>
      <c r="I25" s="83"/>
      <c r="J25" s="83"/>
      <c r="K25" s="83"/>
      <c r="L25" s="83"/>
      <c r="M25" s="83"/>
      <c r="N25" s="83"/>
      <c r="O25" s="83"/>
      <c r="P25" s="83"/>
      <c r="Q25" s="83"/>
      <c r="R25" s="83"/>
      <c r="S25" s="83"/>
      <c r="T25" s="83"/>
      <c r="U25" s="83"/>
      <c r="V25" s="390" t="str">
        <f t="shared" si="0"/>
        <v/>
      </c>
      <c r="W25" s="467"/>
      <c r="X25" s="83"/>
      <c r="Y25" s="83"/>
      <c r="Z25" s="83"/>
      <c r="AA25" s="83"/>
      <c r="AB25" s="83"/>
      <c r="AC25" s="83"/>
      <c r="AD25" s="83"/>
      <c r="AE25" s="83"/>
      <c r="AF25" s="83"/>
      <c r="AG25" s="83"/>
      <c r="AH25" s="84" t="str">
        <f t="shared" si="1"/>
        <v/>
      </c>
      <c r="AI25" s="83"/>
      <c r="AJ25" s="83"/>
      <c r="AK25" s="83"/>
      <c r="AL25" s="83"/>
      <c r="AM25" s="83"/>
      <c r="AN25" s="83"/>
      <c r="AO25" s="83"/>
      <c r="AP25" s="83"/>
      <c r="AQ25" s="462"/>
      <c r="AR25" s="83"/>
      <c r="AS25" s="84" t="str">
        <f t="shared" si="2"/>
        <v/>
      </c>
      <c r="AT25" s="390" t="str">
        <f t="shared" si="3"/>
        <v/>
      </c>
      <c r="AU25" s="665" t="str">
        <f t="shared" si="4"/>
        <v/>
      </c>
      <c r="AV25" s="2"/>
      <c r="AW25" s="162"/>
      <c r="AX25" s="340"/>
      <c r="AY25" s="340"/>
    </row>
    <row r="26" spans="1:51" ht="15.75" customHeight="1" x14ac:dyDescent="0.25">
      <c r="A26" s="198"/>
      <c r="B26" s="101" t="str">
        <f>IF(ENTRADA!AE19="","",ENTRADA!AE19)</f>
        <v/>
      </c>
      <c r="C26" s="1239" t="str">
        <f>IF(ENTRADA!AF19=0,"",ENTRADA!AF19)</f>
        <v/>
      </c>
      <c r="D26" s="1239"/>
      <c r="E26" s="1239"/>
      <c r="F26" s="1239"/>
      <c r="G26" s="1239"/>
      <c r="H26" s="1239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391" t="str">
        <f t="shared" si="0"/>
        <v/>
      </c>
      <c r="W26" s="468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7" t="str">
        <f t="shared" si="1"/>
        <v/>
      </c>
      <c r="AI26" s="85"/>
      <c r="AJ26" s="85"/>
      <c r="AK26" s="85"/>
      <c r="AL26" s="85"/>
      <c r="AM26" s="85"/>
      <c r="AN26" s="85"/>
      <c r="AO26" s="85"/>
      <c r="AP26" s="85"/>
      <c r="AQ26" s="463"/>
      <c r="AR26" s="85"/>
      <c r="AS26" s="87" t="str">
        <f t="shared" si="2"/>
        <v/>
      </c>
      <c r="AT26" s="391" t="str">
        <f t="shared" si="3"/>
        <v/>
      </c>
      <c r="AU26" s="666" t="str">
        <f t="shared" si="4"/>
        <v/>
      </c>
      <c r="AV26" s="2"/>
      <c r="AW26" s="162"/>
      <c r="AX26" s="340"/>
      <c r="AY26" s="340"/>
    </row>
    <row r="27" spans="1:51" ht="15.75" customHeight="1" x14ac:dyDescent="0.25">
      <c r="A27" s="198"/>
      <c r="B27" s="102" t="str">
        <f>IF(ENTRADA!AE20="","",ENTRADA!AE20)</f>
        <v/>
      </c>
      <c r="C27" s="1238" t="str">
        <f>IF(ENTRADA!AF20=0,"",ENTRADA!AF20)</f>
        <v/>
      </c>
      <c r="D27" s="1238"/>
      <c r="E27" s="1238"/>
      <c r="F27" s="1238"/>
      <c r="G27" s="1238"/>
      <c r="H27" s="1238"/>
      <c r="I27" s="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  <c r="U27" s="83"/>
      <c r="V27" s="390" t="str">
        <f t="shared" si="0"/>
        <v/>
      </c>
      <c r="W27" s="467"/>
      <c r="X27" s="83"/>
      <c r="Y27" s="83"/>
      <c r="Z27" s="83"/>
      <c r="AA27" s="83"/>
      <c r="AB27" s="83"/>
      <c r="AC27" s="83"/>
      <c r="AD27" s="83"/>
      <c r="AE27" s="83"/>
      <c r="AF27" s="83"/>
      <c r="AG27" s="83"/>
      <c r="AH27" s="84" t="str">
        <f t="shared" si="1"/>
        <v/>
      </c>
      <c r="AI27" s="83"/>
      <c r="AJ27" s="83"/>
      <c r="AK27" s="83"/>
      <c r="AL27" s="83"/>
      <c r="AM27" s="83"/>
      <c r="AN27" s="83"/>
      <c r="AO27" s="83"/>
      <c r="AP27" s="83"/>
      <c r="AQ27" s="462"/>
      <c r="AR27" s="83"/>
      <c r="AS27" s="84" t="str">
        <f t="shared" si="2"/>
        <v/>
      </c>
      <c r="AT27" s="390" t="str">
        <f t="shared" si="3"/>
        <v/>
      </c>
      <c r="AU27" s="665" t="str">
        <f t="shared" si="4"/>
        <v/>
      </c>
      <c r="AV27" s="2"/>
      <c r="AW27" s="162"/>
      <c r="AX27" s="340"/>
      <c r="AY27" s="340"/>
    </row>
    <row r="28" spans="1:51" ht="15.75" customHeight="1" x14ac:dyDescent="0.25">
      <c r="A28" s="198"/>
      <c r="B28" s="101" t="str">
        <f>IF(ENTRADA!AE21="","",ENTRADA!AE21)</f>
        <v/>
      </c>
      <c r="C28" s="1239" t="str">
        <f>IF(ENTRADA!AF21=0,"",ENTRADA!AF21)</f>
        <v/>
      </c>
      <c r="D28" s="1239"/>
      <c r="E28" s="1239"/>
      <c r="F28" s="1239"/>
      <c r="G28" s="1239"/>
      <c r="H28" s="1239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391" t="str">
        <f t="shared" si="0"/>
        <v/>
      </c>
      <c r="W28" s="468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7" t="str">
        <f t="shared" si="1"/>
        <v/>
      </c>
      <c r="AI28" s="85"/>
      <c r="AJ28" s="85"/>
      <c r="AK28" s="85"/>
      <c r="AL28" s="85"/>
      <c r="AM28" s="85"/>
      <c r="AN28" s="85"/>
      <c r="AO28" s="85"/>
      <c r="AP28" s="85"/>
      <c r="AQ28" s="463"/>
      <c r="AR28" s="85"/>
      <c r="AS28" s="87" t="str">
        <f t="shared" si="2"/>
        <v/>
      </c>
      <c r="AT28" s="391" t="str">
        <f t="shared" si="3"/>
        <v/>
      </c>
      <c r="AU28" s="666" t="str">
        <f t="shared" si="4"/>
        <v/>
      </c>
      <c r="AV28" s="2"/>
      <c r="AW28" s="162"/>
      <c r="AX28" s="340"/>
      <c r="AY28" s="340"/>
    </row>
    <row r="29" spans="1:51" ht="15.75" customHeight="1" x14ac:dyDescent="0.25">
      <c r="A29" s="198"/>
      <c r="B29" s="102" t="str">
        <f>IF(ENTRADA!AE22="","",ENTRADA!AE22)</f>
        <v/>
      </c>
      <c r="C29" s="1238" t="str">
        <f>IF(ENTRADA!AF22=0,"",ENTRADA!AF22)</f>
        <v/>
      </c>
      <c r="D29" s="1238"/>
      <c r="E29" s="1238"/>
      <c r="F29" s="1238"/>
      <c r="G29" s="1238"/>
      <c r="H29" s="1238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390" t="str">
        <f t="shared" si="0"/>
        <v/>
      </c>
      <c r="W29" s="467"/>
      <c r="X29" s="83"/>
      <c r="Y29" s="83"/>
      <c r="Z29" s="83"/>
      <c r="AA29" s="83"/>
      <c r="AB29" s="83"/>
      <c r="AC29" s="83"/>
      <c r="AD29" s="83"/>
      <c r="AE29" s="83"/>
      <c r="AF29" s="83"/>
      <c r="AG29" s="83"/>
      <c r="AH29" s="84" t="str">
        <f t="shared" si="1"/>
        <v/>
      </c>
      <c r="AI29" s="83"/>
      <c r="AJ29" s="83"/>
      <c r="AK29" s="83"/>
      <c r="AL29" s="83"/>
      <c r="AM29" s="83"/>
      <c r="AN29" s="83"/>
      <c r="AO29" s="83"/>
      <c r="AP29" s="83"/>
      <c r="AQ29" s="462"/>
      <c r="AR29" s="83"/>
      <c r="AS29" s="84" t="str">
        <f t="shared" si="2"/>
        <v/>
      </c>
      <c r="AT29" s="390" t="str">
        <f t="shared" si="3"/>
        <v/>
      </c>
      <c r="AU29" s="665" t="str">
        <f t="shared" si="4"/>
        <v/>
      </c>
      <c r="AV29" s="2"/>
      <c r="AW29" s="162"/>
      <c r="AX29" s="340"/>
      <c r="AY29" s="340"/>
    </row>
    <row r="30" spans="1:51" ht="15.75" customHeight="1" x14ac:dyDescent="0.25">
      <c r="A30" s="198"/>
      <c r="B30" s="101" t="str">
        <f>IF(ENTRADA!AE23="","",ENTRADA!AE23)</f>
        <v/>
      </c>
      <c r="C30" s="1239" t="str">
        <f>IF(ENTRADA!AF23=0,"",ENTRADA!AF23)</f>
        <v/>
      </c>
      <c r="D30" s="1239"/>
      <c r="E30" s="1239"/>
      <c r="F30" s="1239"/>
      <c r="G30" s="1239"/>
      <c r="H30" s="1239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391" t="str">
        <f t="shared" si="0"/>
        <v/>
      </c>
      <c r="W30" s="468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7" t="str">
        <f t="shared" si="1"/>
        <v/>
      </c>
      <c r="AI30" s="85"/>
      <c r="AJ30" s="85"/>
      <c r="AK30" s="85"/>
      <c r="AL30" s="85"/>
      <c r="AM30" s="85"/>
      <c r="AN30" s="85"/>
      <c r="AO30" s="85"/>
      <c r="AP30" s="85"/>
      <c r="AQ30" s="463"/>
      <c r="AR30" s="85"/>
      <c r="AS30" s="87" t="str">
        <f t="shared" si="2"/>
        <v/>
      </c>
      <c r="AT30" s="391" t="str">
        <f t="shared" si="3"/>
        <v/>
      </c>
      <c r="AU30" s="666" t="str">
        <f t="shared" si="4"/>
        <v/>
      </c>
      <c r="AV30" s="2"/>
      <c r="AW30" s="162"/>
      <c r="AX30" s="340"/>
      <c r="AY30" s="340"/>
    </row>
    <row r="31" spans="1:51" ht="15.75" customHeight="1" x14ac:dyDescent="0.25">
      <c r="A31" s="198"/>
      <c r="B31" s="102" t="str">
        <f>IF(ENTRADA!AE24="","",ENTRADA!AE24)</f>
        <v/>
      </c>
      <c r="C31" s="1238" t="str">
        <f>IF(ENTRADA!AF24=0,"",ENTRADA!AF24)</f>
        <v/>
      </c>
      <c r="D31" s="1238"/>
      <c r="E31" s="1238"/>
      <c r="F31" s="1238"/>
      <c r="G31" s="1238"/>
      <c r="H31" s="1238"/>
      <c r="I31" s="83"/>
      <c r="J31" s="83"/>
      <c r="K31" s="83"/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390" t="str">
        <f t="shared" si="0"/>
        <v/>
      </c>
      <c r="W31" s="467"/>
      <c r="X31" s="83"/>
      <c r="Y31" s="83"/>
      <c r="Z31" s="83"/>
      <c r="AA31" s="83"/>
      <c r="AB31" s="83"/>
      <c r="AC31" s="83"/>
      <c r="AD31" s="83"/>
      <c r="AE31" s="83"/>
      <c r="AF31" s="83"/>
      <c r="AG31" s="83"/>
      <c r="AH31" s="84" t="str">
        <f t="shared" si="1"/>
        <v/>
      </c>
      <c r="AI31" s="83"/>
      <c r="AJ31" s="83"/>
      <c r="AK31" s="83"/>
      <c r="AL31" s="83"/>
      <c r="AM31" s="83"/>
      <c r="AN31" s="83"/>
      <c r="AO31" s="83"/>
      <c r="AP31" s="83"/>
      <c r="AQ31" s="462"/>
      <c r="AR31" s="83"/>
      <c r="AS31" s="84" t="str">
        <f t="shared" si="2"/>
        <v/>
      </c>
      <c r="AT31" s="390" t="str">
        <f t="shared" si="3"/>
        <v/>
      </c>
      <c r="AU31" s="665" t="str">
        <f t="shared" si="4"/>
        <v/>
      </c>
      <c r="AV31" s="2"/>
      <c r="AW31" s="162"/>
      <c r="AX31" s="340"/>
      <c r="AY31" s="340"/>
    </row>
    <row r="32" spans="1:51" ht="15.75" customHeight="1" x14ac:dyDescent="0.25">
      <c r="A32" s="198"/>
      <c r="B32" s="101" t="str">
        <f>IF(ENTRADA!AE25="","",ENTRADA!AE25)</f>
        <v/>
      </c>
      <c r="C32" s="1239" t="str">
        <f>IF(ENTRADA!AF25=0,"",ENTRADA!AF25)</f>
        <v/>
      </c>
      <c r="D32" s="1239"/>
      <c r="E32" s="1239"/>
      <c r="F32" s="1239"/>
      <c r="G32" s="1239"/>
      <c r="H32" s="1239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391" t="str">
        <f t="shared" si="0"/>
        <v/>
      </c>
      <c r="W32" s="468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7" t="str">
        <f t="shared" si="1"/>
        <v/>
      </c>
      <c r="AI32" s="85"/>
      <c r="AJ32" s="85"/>
      <c r="AK32" s="85"/>
      <c r="AL32" s="85"/>
      <c r="AM32" s="85"/>
      <c r="AN32" s="85"/>
      <c r="AO32" s="85"/>
      <c r="AP32" s="85"/>
      <c r="AQ32" s="463"/>
      <c r="AR32" s="85"/>
      <c r="AS32" s="87" t="str">
        <f t="shared" si="2"/>
        <v/>
      </c>
      <c r="AT32" s="391" t="str">
        <f t="shared" si="3"/>
        <v/>
      </c>
      <c r="AU32" s="666" t="str">
        <f t="shared" si="4"/>
        <v/>
      </c>
      <c r="AV32" s="2"/>
      <c r="AW32" s="162"/>
      <c r="AX32" s="340"/>
      <c r="AY32" s="340"/>
    </row>
    <row r="33" spans="1:51" ht="15.75" customHeight="1" x14ac:dyDescent="0.25">
      <c r="A33" s="198"/>
      <c r="B33" s="102" t="str">
        <f>IF(ENTRADA!AE26="","",ENTRADA!AE26)</f>
        <v/>
      </c>
      <c r="C33" s="1238" t="str">
        <f>IF(ENTRADA!AF26=0,"",ENTRADA!AF26)</f>
        <v/>
      </c>
      <c r="D33" s="1238"/>
      <c r="E33" s="1238"/>
      <c r="F33" s="1238"/>
      <c r="G33" s="1238"/>
      <c r="H33" s="1238"/>
      <c r="I33" s="83"/>
      <c r="J33" s="83"/>
      <c r="K33" s="83"/>
      <c r="L33" s="83"/>
      <c r="M33" s="83"/>
      <c r="N33" s="83"/>
      <c r="O33" s="83"/>
      <c r="P33" s="83"/>
      <c r="Q33" s="83"/>
      <c r="R33" s="83"/>
      <c r="S33" s="83"/>
      <c r="T33" s="83"/>
      <c r="U33" s="83"/>
      <c r="V33" s="390" t="str">
        <f t="shared" si="0"/>
        <v/>
      </c>
      <c r="W33" s="467"/>
      <c r="X33" s="83"/>
      <c r="Y33" s="83"/>
      <c r="Z33" s="83"/>
      <c r="AA33" s="83"/>
      <c r="AB33" s="83"/>
      <c r="AC33" s="83"/>
      <c r="AD33" s="83"/>
      <c r="AE33" s="83"/>
      <c r="AF33" s="83"/>
      <c r="AG33" s="83"/>
      <c r="AH33" s="84" t="str">
        <f t="shared" si="1"/>
        <v/>
      </c>
      <c r="AI33" s="83"/>
      <c r="AJ33" s="83"/>
      <c r="AK33" s="83"/>
      <c r="AL33" s="83"/>
      <c r="AM33" s="83"/>
      <c r="AN33" s="83"/>
      <c r="AO33" s="83"/>
      <c r="AP33" s="83"/>
      <c r="AQ33" s="462"/>
      <c r="AR33" s="83"/>
      <c r="AS33" s="84" t="str">
        <f t="shared" si="2"/>
        <v/>
      </c>
      <c r="AT33" s="390" t="str">
        <f t="shared" si="3"/>
        <v/>
      </c>
      <c r="AU33" s="665" t="str">
        <f t="shared" si="4"/>
        <v/>
      </c>
      <c r="AV33" s="2"/>
      <c r="AW33" s="147"/>
      <c r="AX33" s="341"/>
      <c r="AY33" s="341"/>
    </row>
    <row r="34" spans="1:51" ht="15.75" customHeight="1" x14ac:dyDescent="0.25">
      <c r="A34" s="198"/>
      <c r="B34" s="101" t="str">
        <f>IF(ENTRADA!AE27="","",ENTRADA!AE27)</f>
        <v/>
      </c>
      <c r="C34" s="1239" t="str">
        <f>IF(ENTRADA!AF27=0,"",ENTRADA!AF27)</f>
        <v/>
      </c>
      <c r="D34" s="1239"/>
      <c r="E34" s="1239"/>
      <c r="F34" s="1239"/>
      <c r="G34" s="1239"/>
      <c r="H34" s="1239"/>
      <c r="I34" s="85"/>
      <c r="J34" s="85"/>
      <c r="K34" s="85"/>
      <c r="L34" s="85"/>
      <c r="M34" s="85"/>
      <c r="N34" s="85"/>
      <c r="O34" s="85"/>
      <c r="P34" s="85"/>
      <c r="Q34" s="85"/>
      <c r="R34" s="85"/>
      <c r="S34" s="85"/>
      <c r="T34" s="85"/>
      <c r="U34" s="85"/>
      <c r="V34" s="391" t="str">
        <f t="shared" si="0"/>
        <v/>
      </c>
      <c r="W34" s="468"/>
      <c r="X34" s="85"/>
      <c r="Y34" s="85"/>
      <c r="Z34" s="85"/>
      <c r="AA34" s="85"/>
      <c r="AB34" s="85"/>
      <c r="AC34" s="85"/>
      <c r="AD34" s="85"/>
      <c r="AE34" s="85"/>
      <c r="AF34" s="85"/>
      <c r="AG34" s="85"/>
      <c r="AH34" s="87" t="str">
        <f t="shared" si="1"/>
        <v/>
      </c>
      <c r="AI34" s="85"/>
      <c r="AJ34" s="85"/>
      <c r="AK34" s="85"/>
      <c r="AL34" s="85"/>
      <c r="AM34" s="85"/>
      <c r="AN34" s="85"/>
      <c r="AO34" s="85"/>
      <c r="AP34" s="85"/>
      <c r="AQ34" s="463"/>
      <c r="AR34" s="85"/>
      <c r="AS34" s="87" t="str">
        <f t="shared" si="2"/>
        <v/>
      </c>
      <c r="AT34" s="391" t="str">
        <f t="shared" si="3"/>
        <v/>
      </c>
      <c r="AU34" s="666" t="str">
        <f t="shared" si="4"/>
        <v/>
      </c>
      <c r="AV34" s="2"/>
      <c r="AW34" s="147"/>
      <c r="AX34" s="341"/>
      <c r="AY34" s="341"/>
    </row>
    <row r="35" spans="1:51" ht="15.75" customHeight="1" x14ac:dyDescent="0.25">
      <c r="A35" s="198"/>
      <c r="B35" s="102" t="str">
        <f>IF(ENTRADA!AE28="","",ENTRADA!AE28)</f>
        <v/>
      </c>
      <c r="C35" s="1238" t="str">
        <f>IF(ENTRADA!AF28=0,"",ENTRADA!AF28)</f>
        <v/>
      </c>
      <c r="D35" s="1238"/>
      <c r="E35" s="1238"/>
      <c r="F35" s="1238"/>
      <c r="G35" s="1238"/>
      <c r="H35" s="1238"/>
      <c r="I35" s="83"/>
      <c r="J35" s="83"/>
      <c r="K35" s="83"/>
      <c r="L35" s="83"/>
      <c r="M35" s="83"/>
      <c r="N35" s="83"/>
      <c r="O35" s="83"/>
      <c r="P35" s="83"/>
      <c r="Q35" s="83"/>
      <c r="R35" s="83"/>
      <c r="S35" s="83"/>
      <c r="T35" s="83"/>
      <c r="U35" s="83"/>
      <c r="V35" s="390" t="str">
        <f t="shared" si="0"/>
        <v/>
      </c>
      <c r="W35" s="467"/>
      <c r="X35" s="83"/>
      <c r="Y35" s="83"/>
      <c r="Z35" s="83"/>
      <c r="AA35" s="83"/>
      <c r="AB35" s="83"/>
      <c r="AC35" s="83"/>
      <c r="AD35" s="83"/>
      <c r="AE35" s="83"/>
      <c r="AF35" s="83"/>
      <c r="AG35" s="83"/>
      <c r="AH35" s="84" t="str">
        <f t="shared" si="1"/>
        <v/>
      </c>
      <c r="AI35" s="83"/>
      <c r="AJ35" s="83"/>
      <c r="AK35" s="83"/>
      <c r="AL35" s="83"/>
      <c r="AM35" s="83"/>
      <c r="AN35" s="83"/>
      <c r="AO35" s="83"/>
      <c r="AP35" s="83"/>
      <c r="AQ35" s="462"/>
      <c r="AR35" s="83"/>
      <c r="AS35" s="84" t="str">
        <f t="shared" si="2"/>
        <v/>
      </c>
      <c r="AT35" s="390" t="str">
        <f t="shared" si="3"/>
        <v/>
      </c>
      <c r="AU35" s="665" t="str">
        <f t="shared" si="4"/>
        <v/>
      </c>
      <c r="AV35" s="2"/>
      <c r="AW35" s="147"/>
      <c r="AX35" s="341"/>
      <c r="AY35" s="341"/>
    </row>
    <row r="36" spans="1:51" ht="15.75" customHeight="1" x14ac:dyDescent="0.25">
      <c r="A36" s="198"/>
      <c r="B36" s="101" t="str">
        <f>IF(ENTRADA!AE29="","",ENTRADA!AE29)</f>
        <v/>
      </c>
      <c r="C36" s="1239" t="str">
        <f>IF(ENTRADA!AF29=0,"",ENTRADA!AF29)</f>
        <v/>
      </c>
      <c r="D36" s="1239"/>
      <c r="E36" s="1239"/>
      <c r="F36" s="1239"/>
      <c r="G36" s="1239"/>
      <c r="H36" s="1239"/>
      <c r="I36" s="85"/>
      <c r="J36" s="85"/>
      <c r="K36" s="85"/>
      <c r="L36" s="85"/>
      <c r="M36" s="85"/>
      <c r="N36" s="85"/>
      <c r="O36" s="85"/>
      <c r="P36" s="85"/>
      <c r="Q36" s="85"/>
      <c r="R36" s="85"/>
      <c r="S36" s="85"/>
      <c r="T36" s="85"/>
      <c r="U36" s="85"/>
      <c r="V36" s="391" t="str">
        <f t="shared" si="0"/>
        <v/>
      </c>
      <c r="W36" s="468"/>
      <c r="X36" s="85"/>
      <c r="Y36" s="85"/>
      <c r="Z36" s="85"/>
      <c r="AA36" s="85"/>
      <c r="AB36" s="85"/>
      <c r="AC36" s="85"/>
      <c r="AD36" s="85"/>
      <c r="AE36" s="85"/>
      <c r="AF36" s="85"/>
      <c r="AG36" s="85"/>
      <c r="AH36" s="87" t="str">
        <f t="shared" si="1"/>
        <v/>
      </c>
      <c r="AI36" s="85"/>
      <c r="AJ36" s="85"/>
      <c r="AK36" s="85"/>
      <c r="AL36" s="85"/>
      <c r="AM36" s="85"/>
      <c r="AN36" s="85"/>
      <c r="AO36" s="85"/>
      <c r="AP36" s="85"/>
      <c r="AQ36" s="463"/>
      <c r="AR36" s="85"/>
      <c r="AS36" s="87" t="str">
        <f t="shared" si="2"/>
        <v/>
      </c>
      <c r="AT36" s="391" t="str">
        <f t="shared" si="3"/>
        <v/>
      </c>
      <c r="AU36" s="666" t="str">
        <f t="shared" si="4"/>
        <v/>
      </c>
      <c r="AV36" s="2"/>
      <c r="AW36" s="147"/>
      <c r="AX36" s="341"/>
      <c r="AY36" s="341"/>
    </row>
    <row r="37" spans="1:51" ht="15.75" customHeight="1" x14ac:dyDescent="0.25">
      <c r="A37" s="198"/>
      <c r="B37" s="102" t="str">
        <f>IF(ENTRADA!AE30="","",ENTRADA!AE30)</f>
        <v/>
      </c>
      <c r="C37" s="1238" t="str">
        <f>IF(ENTRADA!AF30=0,"",ENTRADA!AF30)</f>
        <v/>
      </c>
      <c r="D37" s="1238"/>
      <c r="E37" s="1238"/>
      <c r="F37" s="1238"/>
      <c r="G37" s="1238"/>
      <c r="H37" s="1238"/>
      <c r="I37" s="83"/>
      <c r="J37" s="83"/>
      <c r="K37" s="83"/>
      <c r="L37" s="83"/>
      <c r="M37" s="83"/>
      <c r="N37" s="83"/>
      <c r="O37" s="83"/>
      <c r="P37" s="83"/>
      <c r="Q37" s="83"/>
      <c r="R37" s="83"/>
      <c r="S37" s="83"/>
      <c r="T37" s="83"/>
      <c r="U37" s="83"/>
      <c r="V37" s="390" t="str">
        <f t="shared" si="0"/>
        <v/>
      </c>
      <c r="W37" s="467"/>
      <c r="X37" s="83"/>
      <c r="Y37" s="83"/>
      <c r="Z37" s="83"/>
      <c r="AA37" s="83"/>
      <c r="AB37" s="83"/>
      <c r="AC37" s="83"/>
      <c r="AD37" s="83"/>
      <c r="AE37" s="83"/>
      <c r="AF37" s="83"/>
      <c r="AG37" s="83"/>
      <c r="AH37" s="84" t="str">
        <f t="shared" si="1"/>
        <v/>
      </c>
      <c r="AI37" s="83"/>
      <c r="AJ37" s="83"/>
      <c r="AK37" s="83"/>
      <c r="AL37" s="83"/>
      <c r="AM37" s="83"/>
      <c r="AN37" s="83"/>
      <c r="AO37" s="83"/>
      <c r="AP37" s="83"/>
      <c r="AQ37" s="462"/>
      <c r="AR37" s="83"/>
      <c r="AS37" s="84" t="str">
        <f t="shared" si="2"/>
        <v/>
      </c>
      <c r="AT37" s="390" t="str">
        <f t="shared" si="3"/>
        <v/>
      </c>
      <c r="AU37" s="665" t="str">
        <f t="shared" si="4"/>
        <v/>
      </c>
      <c r="AV37" s="2"/>
      <c r="AW37" s="147"/>
      <c r="AX37" s="341"/>
      <c r="AY37" s="341"/>
    </row>
    <row r="38" spans="1:51" ht="15.75" customHeight="1" x14ac:dyDescent="0.25">
      <c r="A38" s="198"/>
      <c r="B38" s="101" t="str">
        <f>IF(ENTRADA!AE31="","",ENTRADA!AE31)</f>
        <v/>
      </c>
      <c r="C38" s="1239" t="str">
        <f>IF(ENTRADA!AF31=0,"",ENTRADA!AF31)</f>
        <v/>
      </c>
      <c r="D38" s="1239"/>
      <c r="E38" s="1239"/>
      <c r="F38" s="1239"/>
      <c r="G38" s="1239"/>
      <c r="H38" s="1239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391" t="str">
        <f t="shared" si="0"/>
        <v/>
      </c>
      <c r="W38" s="468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7" t="str">
        <f t="shared" si="1"/>
        <v/>
      </c>
      <c r="AI38" s="85"/>
      <c r="AJ38" s="85"/>
      <c r="AK38" s="85"/>
      <c r="AL38" s="85"/>
      <c r="AM38" s="85"/>
      <c r="AN38" s="85"/>
      <c r="AO38" s="85"/>
      <c r="AP38" s="85"/>
      <c r="AQ38" s="463"/>
      <c r="AR38" s="85"/>
      <c r="AS38" s="87" t="str">
        <f t="shared" si="2"/>
        <v/>
      </c>
      <c r="AT38" s="391" t="str">
        <f t="shared" si="3"/>
        <v/>
      </c>
      <c r="AU38" s="666" t="str">
        <f t="shared" si="4"/>
        <v/>
      </c>
      <c r="AV38" s="2"/>
      <c r="AW38" s="147"/>
      <c r="AX38" s="341"/>
      <c r="AY38" s="341"/>
    </row>
    <row r="39" spans="1:51" ht="15.75" customHeight="1" x14ac:dyDescent="0.25">
      <c r="A39" s="198"/>
      <c r="B39" s="102" t="str">
        <f>IF(ENTRADA!AE32="","",ENTRADA!AE32)</f>
        <v/>
      </c>
      <c r="C39" s="1238" t="str">
        <f>IF(ENTRADA!AF32=0,"",ENTRADA!AF32)</f>
        <v/>
      </c>
      <c r="D39" s="1238"/>
      <c r="E39" s="1238"/>
      <c r="F39" s="1238"/>
      <c r="G39" s="1238"/>
      <c r="H39" s="1238"/>
      <c r="I39" s="83"/>
      <c r="J39" s="83"/>
      <c r="K39" s="83"/>
      <c r="L39" s="83"/>
      <c r="M39" s="83"/>
      <c r="N39" s="83"/>
      <c r="O39" s="83"/>
      <c r="P39" s="83"/>
      <c r="Q39" s="83"/>
      <c r="R39" s="83"/>
      <c r="S39" s="83"/>
      <c r="T39" s="83"/>
      <c r="U39" s="83"/>
      <c r="V39" s="390" t="str">
        <f t="shared" si="0"/>
        <v/>
      </c>
      <c r="W39" s="467"/>
      <c r="X39" s="83"/>
      <c r="Y39" s="83"/>
      <c r="Z39" s="83"/>
      <c r="AA39" s="83"/>
      <c r="AB39" s="83"/>
      <c r="AC39" s="83"/>
      <c r="AD39" s="83"/>
      <c r="AE39" s="83"/>
      <c r="AF39" s="83"/>
      <c r="AG39" s="83"/>
      <c r="AH39" s="84" t="str">
        <f t="shared" si="1"/>
        <v/>
      </c>
      <c r="AI39" s="83"/>
      <c r="AJ39" s="83"/>
      <c r="AK39" s="83"/>
      <c r="AL39" s="83"/>
      <c r="AM39" s="83"/>
      <c r="AN39" s="83"/>
      <c r="AO39" s="83"/>
      <c r="AP39" s="83"/>
      <c r="AQ39" s="462"/>
      <c r="AR39" s="83"/>
      <c r="AS39" s="84" t="str">
        <f t="shared" si="2"/>
        <v/>
      </c>
      <c r="AT39" s="390" t="str">
        <f t="shared" si="3"/>
        <v/>
      </c>
      <c r="AU39" s="665" t="str">
        <f t="shared" si="4"/>
        <v/>
      </c>
      <c r="AV39" s="2"/>
      <c r="AW39" s="147"/>
      <c r="AX39" s="341"/>
      <c r="AY39" s="341"/>
    </row>
    <row r="40" spans="1:51" ht="15.75" customHeight="1" x14ac:dyDescent="0.25">
      <c r="A40" s="198"/>
      <c r="B40" s="103" t="str">
        <f>IF(ENTRADA!AE33="","",ENTRADA!AE33)</f>
        <v/>
      </c>
      <c r="C40" s="1254" t="str">
        <f>IF(ENTRADA!AF33=0,"",ENTRADA!AF33)</f>
        <v/>
      </c>
      <c r="D40" s="1254"/>
      <c r="E40" s="1254"/>
      <c r="F40" s="1254"/>
      <c r="G40" s="1254"/>
      <c r="H40" s="1254"/>
      <c r="I40" s="285"/>
      <c r="J40" s="285"/>
      <c r="K40" s="285"/>
      <c r="L40" s="285"/>
      <c r="M40" s="285"/>
      <c r="N40" s="285"/>
      <c r="O40" s="285"/>
      <c r="P40" s="285"/>
      <c r="Q40" s="285"/>
      <c r="R40" s="285"/>
      <c r="S40" s="285"/>
      <c r="T40" s="285"/>
      <c r="U40" s="285"/>
      <c r="V40" s="392" t="str">
        <f t="shared" si="0"/>
        <v/>
      </c>
      <c r="W40" s="468"/>
      <c r="X40" s="285"/>
      <c r="Y40" s="285"/>
      <c r="Z40" s="285"/>
      <c r="AA40" s="285"/>
      <c r="AB40" s="285"/>
      <c r="AC40" s="285"/>
      <c r="AD40" s="285"/>
      <c r="AE40" s="285"/>
      <c r="AF40" s="285"/>
      <c r="AG40" s="285"/>
      <c r="AH40" s="88" t="str">
        <f t="shared" si="1"/>
        <v/>
      </c>
      <c r="AI40" s="285"/>
      <c r="AJ40" s="285"/>
      <c r="AK40" s="285"/>
      <c r="AL40" s="285"/>
      <c r="AM40" s="285"/>
      <c r="AN40" s="285"/>
      <c r="AO40" s="285"/>
      <c r="AP40" s="285"/>
      <c r="AQ40" s="464"/>
      <c r="AR40" s="285"/>
      <c r="AS40" s="88" t="str">
        <f t="shared" si="2"/>
        <v/>
      </c>
      <c r="AT40" s="392" t="str">
        <f t="shared" si="3"/>
        <v/>
      </c>
      <c r="AU40" s="667" t="str">
        <f t="shared" si="4"/>
        <v/>
      </c>
      <c r="AV40" s="2"/>
      <c r="AW40" s="147"/>
      <c r="AX40" s="341"/>
      <c r="AY40" s="341"/>
    </row>
    <row r="41" spans="1:51" ht="15.75" customHeight="1" x14ac:dyDescent="0.25">
      <c r="A41" s="198"/>
      <c r="B41" s="102" t="str">
        <f>IF(ENTRADA!AE34="","",ENTRADA!AE34)</f>
        <v/>
      </c>
      <c r="C41" s="1238" t="str">
        <f>IF(ENTRADA!AF34=0,"",ENTRADA!AF34)</f>
        <v/>
      </c>
      <c r="D41" s="1238"/>
      <c r="E41" s="1238"/>
      <c r="F41" s="1238"/>
      <c r="G41" s="1238"/>
      <c r="H41" s="1238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390" t="str">
        <f t="shared" si="0"/>
        <v/>
      </c>
      <c r="W41" s="467"/>
      <c r="X41" s="83"/>
      <c r="Y41" s="83"/>
      <c r="Z41" s="83"/>
      <c r="AA41" s="83"/>
      <c r="AB41" s="83"/>
      <c r="AC41" s="83"/>
      <c r="AD41" s="83"/>
      <c r="AE41" s="83"/>
      <c r="AF41" s="83"/>
      <c r="AG41" s="83"/>
      <c r="AH41" s="84" t="str">
        <f t="shared" si="1"/>
        <v/>
      </c>
      <c r="AI41" s="83"/>
      <c r="AJ41" s="83"/>
      <c r="AK41" s="83"/>
      <c r="AL41" s="83"/>
      <c r="AM41" s="83"/>
      <c r="AN41" s="83"/>
      <c r="AO41" s="83"/>
      <c r="AP41" s="83"/>
      <c r="AQ41" s="462"/>
      <c r="AR41" s="83"/>
      <c r="AS41" s="84" t="str">
        <f t="shared" si="2"/>
        <v/>
      </c>
      <c r="AT41" s="390" t="str">
        <f t="shared" si="3"/>
        <v/>
      </c>
      <c r="AU41" s="665" t="str">
        <f t="shared" si="4"/>
        <v/>
      </c>
      <c r="AV41" s="2"/>
      <c r="AW41" s="147"/>
      <c r="AX41" s="341"/>
      <c r="AY41" s="341"/>
    </row>
    <row r="42" spans="1:51" ht="15.75" customHeight="1" thickBot="1" x14ac:dyDescent="0.3">
      <c r="A42" s="198"/>
      <c r="B42" s="104" t="str">
        <f>IF(ENTRADA!AE35="","",ENTRADA!AE35)</f>
        <v/>
      </c>
      <c r="C42" s="1237" t="str">
        <f>IF(ENTRADA!AF35=0,"",ENTRADA!AF35)</f>
        <v/>
      </c>
      <c r="D42" s="1237"/>
      <c r="E42" s="1237"/>
      <c r="F42" s="1237"/>
      <c r="G42" s="1237"/>
      <c r="H42" s="1237"/>
      <c r="I42" s="286"/>
      <c r="J42" s="286"/>
      <c r="K42" s="286"/>
      <c r="L42" s="286"/>
      <c r="M42" s="286"/>
      <c r="N42" s="286"/>
      <c r="O42" s="286"/>
      <c r="P42" s="286"/>
      <c r="Q42" s="286"/>
      <c r="R42" s="286"/>
      <c r="S42" s="286"/>
      <c r="T42" s="286"/>
      <c r="U42" s="286"/>
      <c r="V42" s="393" t="str">
        <f t="shared" si="0"/>
        <v/>
      </c>
      <c r="W42" s="469"/>
      <c r="X42" s="286"/>
      <c r="Y42" s="286"/>
      <c r="Z42" s="286"/>
      <c r="AA42" s="286"/>
      <c r="AB42" s="286"/>
      <c r="AC42" s="286"/>
      <c r="AD42" s="286"/>
      <c r="AE42" s="286"/>
      <c r="AF42" s="286"/>
      <c r="AG42" s="286"/>
      <c r="AH42" s="105" t="str">
        <f t="shared" si="1"/>
        <v/>
      </c>
      <c r="AI42" s="286"/>
      <c r="AJ42" s="286"/>
      <c r="AK42" s="286"/>
      <c r="AL42" s="286"/>
      <c r="AM42" s="286"/>
      <c r="AN42" s="286"/>
      <c r="AO42" s="286"/>
      <c r="AP42" s="286"/>
      <c r="AQ42" s="465"/>
      <c r="AR42" s="286"/>
      <c r="AS42" s="105" t="str">
        <f t="shared" si="2"/>
        <v/>
      </c>
      <c r="AT42" s="393" t="str">
        <f t="shared" si="3"/>
        <v/>
      </c>
      <c r="AU42" s="668" t="str">
        <f t="shared" si="4"/>
        <v/>
      </c>
      <c r="AV42" s="2"/>
      <c r="AW42" s="147"/>
      <c r="AX42" s="341"/>
      <c r="AY42" s="341"/>
    </row>
    <row r="43" spans="1:51" ht="17.100000000000001" customHeight="1" x14ac:dyDescent="0.25">
      <c r="A43" s="198"/>
      <c r="B43" s="5"/>
      <c r="C43" s="4"/>
      <c r="D43" s="4"/>
      <c r="E43" s="4"/>
      <c r="F43" s="4"/>
      <c r="G43" s="4"/>
      <c r="H43" s="4"/>
      <c r="I43" s="209"/>
      <c r="J43" s="209"/>
      <c r="K43" s="209"/>
      <c r="L43" s="209"/>
      <c r="M43" s="1260" t="s">
        <v>61</v>
      </c>
      <c r="N43" s="1260"/>
      <c r="O43" s="1260"/>
      <c r="P43" s="1260"/>
      <c r="Q43" s="1260"/>
      <c r="R43" s="1260"/>
      <c r="S43" s="1260"/>
      <c r="T43" s="1260"/>
      <c r="U43" s="1261"/>
      <c r="V43" s="507" t="str">
        <f>IF(COUNTBLANK(V10:V42)=W43,"",COUNTIF(V10:V42,"&gt;=0"))</f>
        <v/>
      </c>
      <c r="W43" s="2">
        <f>COUNTIF(V10:V42,"&lt;&gt;=0")</f>
        <v>33</v>
      </c>
      <c r="X43" s="224"/>
      <c r="Y43" s="224"/>
      <c r="Z43" s="224"/>
      <c r="AA43" s="224"/>
      <c r="AB43" s="224"/>
      <c r="AC43" s="224"/>
      <c r="AD43" s="224"/>
      <c r="AE43" s="224"/>
      <c r="AF43" s="224"/>
      <c r="AG43" s="224"/>
      <c r="AH43" s="7"/>
      <c r="AI43" s="224"/>
      <c r="AJ43" s="224"/>
      <c r="AK43" s="1260" t="s">
        <v>61</v>
      </c>
      <c r="AL43" s="1260"/>
      <c r="AM43" s="1260"/>
      <c r="AN43" s="1260"/>
      <c r="AO43" s="1260"/>
      <c r="AP43" s="1260"/>
      <c r="AQ43" s="1260"/>
      <c r="AR43" s="1260"/>
      <c r="AS43" s="1261"/>
      <c r="AT43" s="507" t="str">
        <f>IF(COUNTBLANK(AT10:AT42)=AV43,"",COUNTIF(AT10:AT42,"&gt;=0"))</f>
        <v/>
      </c>
      <c r="AU43" s="507" t="str">
        <f>IF(COUNTBLANK(AU10:AU42)=AV43,"",COUNTIF(AU10:AU42,"&gt;=0"))</f>
        <v/>
      </c>
      <c r="AV43" s="2">
        <f>COUNTIF(AT10:AT42,"&lt;&gt;=0")</f>
        <v>33</v>
      </c>
      <c r="AW43" s="147"/>
      <c r="AX43" s="147"/>
      <c r="AY43" s="147"/>
    </row>
    <row r="44" spans="1:51" ht="17.100000000000001" customHeight="1" x14ac:dyDescent="0.25">
      <c r="A44" s="198"/>
      <c r="B44" s="5"/>
      <c r="C44" s="4"/>
      <c r="D44" s="4"/>
      <c r="E44" s="4"/>
      <c r="F44" s="4"/>
      <c r="G44" s="4"/>
      <c r="H44" s="4"/>
      <c r="I44" s="209"/>
      <c r="J44" s="209"/>
      <c r="K44" s="209"/>
      <c r="L44" s="209"/>
      <c r="M44" s="1252" t="s">
        <v>60</v>
      </c>
      <c r="N44" s="1252"/>
      <c r="O44" s="1252"/>
      <c r="P44" s="1252"/>
      <c r="Q44" s="1252"/>
      <c r="R44" s="1252"/>
      <c r="S44" s="1252"/>
      <c r="T44" s="1252"/>
      <c r="U44" s="1253"/>
      <c r="V44" s="655" t="str">
        <f>IF(COUNTBLANK(V10:V42)=W43,"",AVERAGE(V10:V42))</f>
        <v/>
      </c>
      <c r="W44" s="69"/>
      <c r="X44" s="224"/>
      <c r="Y44" s="224"/>
      <c r="Z44" s="224"/>
      <c r="AA44" s="224"/>
      <c r="AB44" s="224"/>
      <c r="AC44" s="224"/>
      <c r="AD44" s="224"/>
      <c r="AE44" s="224"/>
      <c r="AF44" s="224"/>
      <c r="AG44" s="224"/>
      <c r="AH44" s="7"/>
      <c r="AI44" s="224"/>
      <c r="AJ44" s="224"/>
      <c r="AK44" s="1252" t="s">
        <v>60</v>
      </c>
      <c r="AL44" s="1252"/>
      <c r="AM44" s="1252"/>
      <c r="AN44" s="1252"/>
      <c r="AO44" s="1252"/>
      <c r="AP44" s="1252"/>
      <c r="AQ44" s="1252"/>
      <c r="AR44" s="1252"/>
      <c r="AS44" s="1253"/>
      <c r="AT44" s="655" t="str">
        <f>IF(COUNTBLANK(AT10:AT42)=AV43,"",AVERAGE(AT10:AT42))</f>
        <v/>
      </c>
      <c r="AU44" s="655" t="str">
        <f>IF(COUNTBLANK(AU10:AU42)=AV43,"",AVERAGE(AU10:AU42))</f>
        <v/>
      </c>
      <c r="AV44" s="69"/>
      <c r="AW44" s="147"/>
      <c r="AX44" s="147"/>
      <c r="AY44" s="147"/>
    </row>
    <row r="45" spans="1:51" ht="17.100000000000001" customHeight="1" x14ac:dyDescent="0.25">
      <c r="A45" s="198"/>
      <c r="B45" s="5"/>
      <c r="C45" s="4"/>
      <c r="D45" s="4"/>
      <c r="E45" s="4"/>
      <c r="F45" s="4"/>
      <c r="G45" s="4"/>
      <c r="H45" s="4"/>
      <c r="I45" s="209"/>
      <c r="J45" s="209"/>
      <c r="K45" s="209"/>
      <c r="L45" s="209"/>
      <c r="M45" s="1252" t="s">
        <v>59</v>
      </c>
      <c r="N45" s="1252"/>
      <c r="O45" s="1252"/>
      <c r="P45" s="1252"/>
      <c r="Q45" s="1252"/>
      <c r="R45" s="1252"/>
      <c r="S45" s="1252"/>
      <c r="T45" s="1252"/>
      <c r="U45" s="1253"/>
      <c r="V45" s="508" t="str">
        <f>IF(COUNTBLANK(V10:V42)=W43,"",COUNTIF(V10:V42,"&lt;100"))</f>
        <v/>
      </c>
      <c r="W45" s="309"/>
      <c r="X45" s="224"/>
      <c r="Y45" s="224"/>
      <c r="Z45" s="224"/>
      <c r="AA45" s="224"/>
      <c r="AB45" s="224"/>
      <c r="AC45" s="224"/>
      <c r="AD45" s="224"/>
      <c r="AE45" s="224"/>
      <c r="AF45" s="224"/>
      <c r="AG45" s="224"/>
      <c r="AH45" s="7"/>
      <c r="AI45" s="224"/>
      <c r="AJ45" s="224"/>
      <c r="AK45" s="1252" t="s">
        <v>59</v>
      </c>
      <c r="AL45" s="1252"/>
      <c r="AM45" s="1252"/>
      <c r="AN45" s="1252"/>
      <c r="AO45" s="1252"/>
      <c r="AP45" s="1252"/>
      <c r="AQ45" s="1252"/>
      <c r="AR45" s="1252"/>
      <c r="AS45" s="1253"/>
      <c r="AT45" s="508" t="str">
        <f>IF(COUNTBLANK(AT10:AT42)=AV43,"",COUNTIF(AT10:AT42,"&lt;100"))</f>
        <v/>
      </c>
      <c r="AU45" s="508" t="str">
        <f>IF(COUNTBLANK(AU10:AU42)=AV43,"",COUNTIF(AU10:AU42,"&lt;100"))</f>
        <v/>
      </c>
      <c r="AV45" s="309"/>
      <c r="AW45" s="147"/>
      <c r="AX45" s="147"/>
      <c r="AY45" s="147"/>
    </row>
    <row r="46" spans="1:51" ht="17.100000000000001" customHeight="1" x14ac:dyDescent="0.25">
      <c r="A46" s="198"/>
      <c r="B46" s="5"/>
      <c r="C46" s="4"/>
      <c r="D46" s="4"/>
      <c r="E46" s="4"/>
      <c r="F46" s="4"/>
      <c r="G46" s="4"/>
      <c r="H46" s="4"/>
      <c r="I46" s="209"/>
      <c r="J46" s="209"/>
      <c r="K46" s="209"/>
      <c r="L46" s="209"/>
      <c r="M46" s="1252" t="s">
        <v>58</v>
      </c>
      <c r="N46" s="1252"/>
      <c r="O46" s="1252"/>
      <c r="P46" s="1252"/>
      <c r="Q46" s="1252"/>
      <c r="R46" s="1252"/>
      <c r="S46" s="1252"/>
      <c r="T46" s="1252"/>
      <c r="U46" s="1253"/>
      <c r="V46" s="508" t="str">
        <f>IF(COUNTBLANK(V10:V42)=W43,"",COUNTIF(V10:V42,"&gt;=100"))</f>
        <v/>
      </c>
      <c r="W46" s="69"/>
      <c r="X46" s="224"/>
      <c r="Y46" s="224"/>
      <c r="Z46" s="224"/>
      <c r="AA46" s="224"/>
      <c r="AB46" s="224"/>
      <c r="AC46" s="224"/>
      <c r="AD46" s="224"/>
      <c r="AE46" s="224"/>
      <c r="AF46" s="224"/>
      <c r="AG46" s="224"/>
      <c r="AH46" s="7"/>
      <c r="AI46" s="224"/>
      <c r="AJ46" s="224"/>
      <c r="AK46" s="1252" t="s">
        <v>58</v>
      </c>
      <c r="AL46" s="1252"/>
      <c r="AM46" s="1252"/>
      <c r="AN46" s="1252"/>
      <c r="AO46" s="1252"/>
      <c r="AP46" s="1252"/>
      <c r="AQ46" s="1252"/>
      <c r="AR46" s="1252"/>
      <c r="AS46" s="1253"/>
      <c r="AT46" s="508" t="str">
        <f>IF(COUNTBLANK(AT10:AT42)=AV43,"",COUNTIF(AT10:AT42,"&gt;=100"))</f>
        <v/>
      </c>
      <c r="AU46" s="508" t="str">
        <f>IF(COUNTBLANK(AU10:AU42)=AV43,"",COUNTIF(AU10:AU42,"&gt;=100"))</f>
        <v/>
      </c>
      <c r="AV46" s="69"/>
      <c r="AW46" s="147"/>
      <c r="AX46" s="147"/>
      <c r="AY46" s="147"/>
    </row>
    <row r="47" spans="1:51" ht="17.100000000000001" customHeight="1" x14ac:dyDescent="0.25">
      <c r="A47" s="198"/>
      <c r="B47" s="5"/>
      <c r="C47" s="4"/>
      <c r="D47" s="4"/>
      <c r="E47" s="4"/>
      <c r="F47" s="4"/>
      <c r="G47" s="4"/>
      <c r="H47" s="4"/>
      <c r="I47" s="209"/>
      <c r="J47" s="209"/>
      <c r="K47" s="209"/>
      <c r="L47" s="209"/>
      <c r="M47" s="1252" t="s">
        <v>57</v>
      </c>
      <c r="N47" s="1252"/>
      <c r="O47" s="1252"/>
      <c r="P47" s="1252"/>
      <c r="Q47" s="1252"/>
      <c r="R47" s="1252"/>
      <c r="S47" s="1252"/>
      <c r="T47" s="1252"/>
      <c r="U47" s="1253"/>
      <c r="V47" s="509" t="str">
        <f>IF(COUNTBLANK(V43:V46)=4,"",V46/V43)</f>
        <v/>
      </c>
      <c r="W47" s="6"/>
      <c r="X47" s="224"/>
      <c r="Y47" s="224"/>
      <c r="Z47" s="224"/>
      <c r="AA47" s="224"/>
      <c r="AB47" s="224"/>
      <c r="AC47" s="224"/>
      <c r="AD47" s="224"/>
      <c r="AE47" s="224"/>
      <c r="AF47" s="224"/>
      <c r="AG47" s="224"/>
      <c r="AH47" s="7"/>
      <c r="AI47" s="224"/>
      <c r="AJ47" s="224"/>
      <c r="AK47" s="1252" t="s">
        <v>57</v>
      </c>
      <c r="AL47" s="1252"/>
      <c r="AM47" s="1252"/>
      <c r="AN47" s="1252"/>
      <c r="AO47" s="1252"/>
      <c r="AP47" s="1252"/>
      <c r="AQ47" s="1252"/>
      <c r="AR47" s="1252"/>
      <c r="AS47" s="1253"/>
      <c r="AT47" s="509" t="str">
        <f>IF(COUNTBLANK(AT43:AT46)=4,"",AT46/AT43)</f>
        <v/>
      </c>
      <c r="AU47" s="509" t="str">
        <f>IF(COUNTBLANK(AU43:AU46)=4,"",AU46/AU43)</f>
        <v/>
      </c>
      <c r="AV47" s="6"/>
      <c r="AW47" s="147"/>
      <c r="AX47" s="147"/>
      <c r="AY47" s="147"/>
    </row>
    <row r="48" spans="1:51" x14ac:dyDescent="0.25">
      <c r="A48" s="54"/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225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54"/>
      <c r="AP48" s="54"/>
      <c r="AQ48" s="54"/>
      <c r="AR48" s="54"/>
      <c r="AS48" s="54"/>
      <c r="AT48" s="54"/>
      <c r="AU48" s="54"/>
      <c r="AV48" s="54"/>
      <c r="AW48" s="54"/>
      <c r="AX48" s="54"/>
      <c r="AY48" s="54"/>
    </row>
    <row r="49" spans="1:51" x14ac:dyDescent="0.25">
      <c r="A49" s="54"/>
      <c r="B49" s="54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54"/>
      <c r="AO49" s="54"/>
      <c r="AP49" s="54"/>
      <c r="AQ49" s="54"/>
      <c r="AR49" s="54"/>
      <c r="AS49" s="54"/>
      <c r="AT49" s="54"/>
      <c r="AU49" s="54"/>
      <c r="AV49" s="54"/>
      <c r="AW49" s="54"/>
      <c r="AX49" s="54"/>
      <c r="AY49" s="54"/>
    </row>
    <row r="50" spans="1:51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54"/>
      <c r="AR50" s="6"/>
      <c r="AS50" s="6"/>
      <c r="AT50" s="6"/>
      <c r="AU50" s="6"/>
      <c r="AV50" s="6"/>
      <c r="AW50" s="54"/>
      <c r="AX50" s="54"/>
      <c r="AY50" s="54"/>
    </row>
    <row r="51" spans="1:51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54"/>
      <c r="AR51" s="6"/>
      <c r="AS51" s="6"/>
      <c r="AT51" s="6"/>
      <c r="AU51" s="6"/>
      <c r="AV51" s="6"/>
      <c r="AW51" s="54"/>
      <c r="AX51" s="54"/>
      <c r="AY51" s="54"/>
    </row>
    <row r="52" spans="1:51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54"/>
      <c r="AR52" s="6"/>
      <c r="AS52" s="6"/>
      <c r="AT52" s="6"/>
      <c r="AU52" s="6"/>
      <c r="AV52" s="6"/>
      <c r="AW52" s="54"/>
      <c r="AX52" s="54"/>
      <c r="AY52" s="54"/>
    </row>
    <row r="53" spans="1:51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54"/>
      <c r="AR53" s="6"/>
      <c r="AS53" s="6"/>
      <c r="AT53" s="6"/>
      <c r="AU53" s="6"/>
      <c r="AV53" s="6"/>
      <c r="AW53" s="54"/>
      <c r="AX53" s="54"/>
      <c r="AY53" s="54"/>
    </row>
    <row r="54" spans="1:51" x14ac:dyDescent="0.2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54"/>
      <c r="AR54" s="6"/>
      <c r="AS54" s="6"/>
      <c r="AT54" s="6"/>
      <c r="AU54" s="6"/>
      <c r="AV54" s="6"/>
      <c r="AW54" s="54"/>
      <c r="AX54" s="54"/>
      <c r="AY54" s="54"/>
    </row>
    <row r="55" spans="1:51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54"/>
      <c r="AR55" s="6"/>
      <c r="AS55" s="6"/>
      <c r="AT55" s="6"/>
      <c r="AU55" s="6"/>
      <c r="AV55" s="6"/>
      <c r="AW55" s="54"/>
      <c r="AX55" s="54"/>
      <c r="AY55" s="54"/>
    </row>
    <row r="56" spans="1:51" x14ac:dyDescent="0.2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54"/>
      <c r="AR56" s="6"/>
      <c r="AS56" s="6"/>
      <c r="AT56" s="6"/>
      <c r="AU56" s="6"/>
      <c r="AV56" s="6"/>
      <c r="AW56" s="54"/>
      <c r="AX56" s="54"/>
      <c r="AY56" s="54"/>
    </row>
    <row r="57" spans="1:51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54"/>
      <c r="AR57" s="6"/>
      <c r="AS57" s="6"/>
      <c r="AT57" s="6"/>
      <c r="AU57" s="6"/>
      <c r="AV57" s="6"/>
      <c r="AW57" s="54"/>
      <c r="AX57" s="54"/>
      <c r="AY57" s="54"/>
    </row>
    <row r="58" spans="1:51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54"/>
      <c r="AR58" s="6"/>
      <c r="AS58" s="6"/>
      <c r="AT58" s="6"/>
      <c r="AU58" s="6"/>
      <c r="AV58" s="6"/>
      <c r="AW58" s="54"/>
      <c r="AX58" s="54"/>
      <c r="AY58" s="54"/>
    </row>
    <row r="59" spans="1:51" x14ac:dyDescent="0.2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54"/>
      <c r="AR59" s="6"/>
      <c r="AS59" s="6"/>
      <c r="AT59" s="6"/>
      <c r="AU59" s="6"/>
      <c r="AV59" s="6"/>
      <c r="AW59" s="54"/>
      <c r="AX59" s="54"/>
      <c r="AY59" s="54"/>
    </row>
    <row r="60" spans="1:51" hidden="1" x14ac:dyDescent="0.2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54"/>
      <c r="AR60" s="6"/>
      <c r="AS60" s="6"/>
      <c r="AT60" s="6"/>
      <c r="AU60" s="6"/>
      <c r="AV60" s="6"/>
      <c r="AW60" s="54"/>
      <c r="AX60" s="54"/>
      <c r="AY60" s="54"/>
    </row>
    <row r="61" spans="1:51" hidden="1" x14ac:dyDescent="0.25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54"/>
      <c r="AR61" s="6"/>
      <c r="AS61" s="6"/>
      <c r="AT61" s="6"/>
      <c r="AU61" s="6"/>
      <c r="AV61" s="6"/>
      <c r="AW61" s="54"/>
      <c r="AX61" s="54"/>
      <c r="AY61" s="54"/>
    </row>
    <row r="62" spans="1:51" hidden="1" x14ac:dyDescent="0.25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54"/>
      <c r="AR62" s="6"/>
      <c r="AS62" s="6"/>
      <c r="AT62" s="6"/>
      <c r="AU62" s="6"/>
      <c r="AV62" s="6"/>
      <c r="AW62" s="54"/>
      <c r="AX62" s="54"/>
      <c r="AY62" s="54"/>
    </row>
    <row r="63" spans="1:51" hidden="1" x14ac:dyDescent="0.25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54"/>
      <c r="AR63" s="6"/>
      <c r="AS63" s="6"/>
      <c r="AT63" s="6"/>
      <c r="AU63" s="6"/>
      <c r="AV63" s="6"/>
      <c r="AW63" s="54"/>
      <c r="AX63" s="54"/>
      <c r="AY63" s="54"/>
    </row>
    <row r="64" spans="1:51" hidden="1" x14ac:dyDescent="0.2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54"/>
      <c r="AR64" s="6"/>
      <c r="AS64" s="6"/>
      <c r="AT64" s="6"/>
      <c r="AU64" s="6"/>
      <c r="AV64" s="6"/>
      <c r="AW64" s="54"/>
      <c r="AX64" s="54"/>
      <c r="AY64" s="54"/>
    </row>
    <row r="65" spans="1:51" hidden="1" x14ac:dyDescent="0.2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54"/>
      <c r="AR65" s="6"/>
      <c r="AS65" s="6"/>
      <c r="AT65" s="6"/>
      <c r="AU65" s="6"/>
      <c r="AV65" s="6"/>
      <c r="AW65" s="54"/>
      <c r="AX65" s="54"/>
      <c r="AY65" s="54"/>
    </row>
    <row r="66" spans="1:51" hidden="1" x14ac:dyDescent="0.25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54"/>
      <c r="AR66" s="6"/>
      <c r="AS66" s="6"/>
      <c r="AT66" s="6"/>
      <c r="AU66" s="6"/>
      <c r="AV66" s="6"/>
      <c r="AW66" s="54"/>
      <c r="AX66" s="54"/>
      <c r="AY66" s="54"/>
    </row>
    <row r="67" spans="1:51" hidden="1" x14ac:dyDescent="0.25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54"/>
      <c r="AR67" s="6"/>
      <c r="AS67" s="6"/>
      <c r="AT67" s="6"/>
      <c r="AU67" s="6"/>
      <c r="AV67" s="6"/>
      <c r="AW67" s="54"/>
      <c r="AX67" s="54"/>
      <c r="AY67" s="54"/>
    </row>
    <row r="68" spans="1:51" hidden="1" x14ac:dyDescent="0.25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54"/>
      <c r="AR68" s="6"/>
      <c r="AS68" s="6"/>
      <c r="AT68" s="6"/>
      <c r="AU68" s="6"/>
      <c r="AV68" s="6"/>
      <c r="AW68" s="54"/>
      <c r="AX68" s="54"/>
      <c r="AY68" s="54"/>
    </row>
    <row r="69" spans="1:51" hidden="1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54"/>
      <c r="AR69" s="6"/>
      <c r="AS69" s="6"/>
      <c r="AT69" s="6"/>
      <c r="AU69" s="6"/>
      <c r="AV69" s="6"/>
      <c r="AW69" s="54"/>
      <c r="AX69" s="54"/>
      <c r="AY69" s="54"/>
    </row>
    <row r="70" spans="1:51" hidden="1" x14ac:dyDescent="0.25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54"/>
      <c r="AR70" s="6"/>
      <c r="AS70" s="6"/>
      <c r="AT70" s="6"/>
      <c r="AU70" s="6"/>
      <c r="AV70" s="6"/>
      <c r="AW70" s="54"/>
      <c r="AX70" s="54"/>
      <c r="AY70" s="54"/>
    </row>
    <row r="71" spans="1:51" hidden="1" x14ac:dyDescent="0.25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54"/>
      <c r="AR71" s="6"/>
      <c r="AS71" s="6"/>
      <c r="AT71" s="6"/>
      <c r="AU71" s="6"/>
      <c r="AV71" s="6"/>
      <c r="AW71" s="54"/>
      <c r="AX71" s="54"/>
      <c r="AY71" s="54"/>
    </row>
    <row r="72" spans="1:51" hidden="1" x14ac:dyDescent="0.25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54"/>
      <c r="AR72" s="6"/>
      <c r="AS72" s="6"/>
      <c r="AT72" s="6"/>
      <c r="AU72" s="6"/>
      <c r="AV72" s="6"/>
      <c r="AW72" s="54"/>
      <c r="AX72" s="54"/>
      <c r="AY72" s="54"/>
    </row>
    <row r="73" spans="1:51" hidden="1" x14ac:dyDescent="0.25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54"/>
      <c r="AR73" s="6"/>
      <c r="AS73" s="6"/>
      <c r="AT73" s="6"/>
      <c r="AU73" s="6"/>
      <c r="AV73" s="6"/>
      <c r="AW73" s="54"/>
      <c r="AX73" s="54"/>
      <c r="AY73" s="54"/>
    </row>
    <row r="74" spans="1:51" hidden="1" x14ac:dyDescent="0.25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54"/>
      <c r="AR74" s="6"/>
      <c r="AS74" s="6"/>
      <c r="AT74" s="6"/>
      <c r="AU74" s="6"/>
      <c r="AV74" s="6"/>
      <c r="AW74" s="54"/>
      <c r="AX74" s="54"/>
      <c r="AY74" s="54"/>
    </row>
    <row r="75" spans="1:51" hidden="1" x14ac:dyDescent="0.25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54"/>
      <c r="AR75" s="6"/>
      <c r="AS75" s="6"/>
      <c r="AT75" s="6"/>
      <c r="AU75" s="6"/>
      <c r="AV75" s="6"/>
      <c r="AW75" s="54"/>
      <c r="AX75" s="54"/>
      <c r="AY75" s="54"/>
    </row>
    <row r="76" spans="1:51" hidden="1" x14ac:dyDescent="0.25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54"/>
      <c r="AR76" s="6"/>
      <c r="AS76" s="6"/>
      <c r="AT76" s="6"/>
      <c r="AU76" s="6"/>
      <c r="AV76" s="6"/>
      <c r="AW76" s="54"/>
      <c r="AX76" s="54"/>
      <c r="AY76" s="54"/>
    </row>
    <row r="77" spans="1:51" hidden="1" x14ac:dyDescent="0.25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54"/>
      <c r="AR77" s="6"/>
      <c r="AS77" s="6"/>
      <c r="AT77" s="6"/>
      <c r="AU77" s="6"/>
      <c r="AV77" s="6"/>
      <c r="AW77" s="54"/>
      <c r="AX77" s="54"/>
      <c r="AY77" s="54"/>
    </row>
    <row r="78" spans="1:51" hidden="1" x14ac:dyDescent="0.25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54"/>
      <c r="AR78" s="6"/>
      <c r="AS78" s="6"/>
      <c r="AT78" s="6"/>
      <c r="AU78" s="6"/>
      <c r="AV78" s="6"/>
      <c r="AW78" s="54"/>
      <c r="AX78" s="54"/>
      <c r="AY78" s="54"/>
    </row>
    <row r="79" spans="1:51" hidden="1" x14ac:dyDescent="0.25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54"/>
      <c r="AR79" s="6"/>
      <c r="AS79" s="6"/>
      <c r="AT79" s="6"/>
      <c r="AU79" s="6"/>
      <c r="AV79" s="6"/>
      <c r="AW79" s="54"/>
      <c r="AX79" s="54"/>
      <c r="AY79" s="54"/>
    </row>
    <row r="80" spans="1:51" hidden="1" x14ac:dyDescent="0.25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54"/>
      <c r="AR80" s="6"/>
      <c r="AS80" s="6"/>
      <c r="AT80" s="6"/>
      <c r="AU80" s="6"/>
      <c r="AV80" s="6"/>
      <c r="AW80" s="54"/>
      <c r="AX80" s="54"/>
      <c r="AY80" s="54"/>
    </row>
    <row r="81" spans="1:51" hidden="1" x14ac:dyDescent="0.25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54"/>
      <c r="AR81" s="6"/>
      <c r="AS81" s="6"/>
      <c r="AT81" s="6"/>
      <c r="AU81" s="6"/>
      <c r="AV81" s="6"/>
      <c r="AW81" s="54"/>
      <c r="AX81" s="54"/>
      <c r="AY81" s="54"/>
    </row>
    <row r="82" spans="1:51" hidden="1" x14ac:dyDescent="0.25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54"/>
      <c r="AR82" s="6"/>
      <c r="AS82" s="6"/>
      <c r="AT82" s="6"/>
      <c r="AU82" s="6"/>
      <c r="AV82" s="6"/>
      <c r="AW82" s="54"/>
      <c r="AX82" s="54"/>
      <c r="AY82" s="54"/>
    </row>
    <row r="83" spans="1:51" hidden="1" x14ac:dyDescent="0.25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54"/>
      <c r="AR83" s="6"/>
      <c r="AS83" s="6"/>
      <c r="AT83" s="6"/>
      <c r="AU83" s="6"/>
      <c r="AV83" s="6"/>
      <c r="AW83" s="54"/>
      <c r="AX83" s="54"/>
      <c r="AY83" s="54"/>
    </row>
    <row r="84" spans="1:51" hidden="1" x14ac:dyDescent="0.25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54"/>
      <c r="AR84" s="6"/>
      <c r="AS84" s="6"/>
      <c r="AT84" s="6"/>
      <c r="AU84" s="6"/>
      <c r="AV84" s="6"/>
      <c r="AW84" s="54"/>
      <c r="AX84" s="54"/>
      <c r="AY84" s="54"/>
    </row>
    <row r="85" spans="1:51" hidden="1" x14ac:dyDescent="0.25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54"/>
      <c r="AR85" s="6"/>
      <c r="AS85" s="6"/>
      <c r="AT85" s="6"/>
      <c r="AU85" s="6"/>
      <c r="AV85" s="6"/>
      <c r="AW85" s="54"/>
      <c r="AX85" s="54"/>
      <c r="AY85" s="54"/>
    </row>
    <row r="86" spans="1:51" hidden="1" x14ac:dyDescent="0.2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54"/>
      <c r="AR86" s="6"/>
      <c r="AS86" s="6"/>
      <c r="AT86" s="6"/>
      <c r="AU86" s="6"/>
      <c r="AV86" s="6"/>
      <c r="AW86" s="54"/>
      <c r="AX86" s="54"/>
      <c r="AY86" s="54"/>
    </row>
    <row r="87" spans="1:51" hidden="1" x14ac:dyDescent="0.25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54"/>
      <c r="AR87" s="6"/>
      <c r="AS87" s="6"/>
      <c r="AT87" s="6"/>
      <c r="AU87" s="6"/>
      <c r="AV87" s="6"/>
      <c r="AW87" s="54"/>
      <c r="AX87" s="54"/>
      <c r="AY87" s="54"/>
    </row>
    <row r="88" spans="1:51" hidden="1" x14ac:dyDescent="0.2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54"/>
      <c r="AR88" s="6"/>
      <c r="AS88" s="6"/>
      <c r="AT88" s="6"/>
      <c r="AU88" s="6"/>
      <c r="AV88" s="6"/>
      <c r="AW88" s="54"/>
      <c r="AX88" s="54"/>
      <c r="AY88" s="54"/>
    </row>
    <row r="89" spans="1:51" hidden="1" x14ac:dyDescent="0.25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54"/>
      <c r="AR89" s="6"/>
      <c r="AS89" s="6"/>
      <c r="AT89" s="6"/>
      <c r="AU89" s="6"/>
      <c r="AV89" s="6"/>
      <c r="AW89" s="54"/>
      <c r="AX89" s="54"/>
      <c r="AY89" s="54"/>
    </row>
    <row r="90" spans="1:51" hidden="1" x14ac:dyDescent="0.25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54"/>
      <c r="AR90" s="6"/>
      <c r="AS90" s="6"/>
      <c r="AT90" s="6"/>
      <c r="AU90" s="6"/>
      <c r="AV90" s="6"/>
      <c r="AW90" s="54"/>
      <c r="AX90" s="54"/>
      <c r="AY90" s="54"/>
    </row>
    <row r="91" spans="1:51" hidden="1" x14ac:dyDescent="0.25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54"/>
      <c r="AR91" s="6"/>
      <c r="AS91" s="6"/>
      <c r="AT91" s="6"/>
      <c r="AU91" s="6"/>
      <c r="AV91" s="6"/>
      <c r="AW91" s="54"/>
      <c r="AX91" s="54"/>
      <c r="AY91" s="54"/>
    </row>
    <row r="92" spans="1:51" hidden="1" x14ac:dyDescent="0.25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54"/>
      <c r="AR92" s="6"/>
      <c r="AS92" s="6"/>
      <c r="AT92" s="6"/>
      <c r="AU92" s="6"/>
      <c r="AV92" s="6"/>
      <c r="AW92" s="54"/>
      <c r="AX92" s="54"/>
      <c r="AY92" s="54"/>
    </row>
    <row r="93" spans="1:51" hidden="1" x14ac:dyDescent="0.25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54"/>
      <c r="AR93" s="6"/>
      <c r="AS93" s="6"/>
      <c r="AT93" s="6"/>
      <c r="AU93" s="6"/>
      <c r="AV93" s="6"/>
      <c r="AW93" s="54"/>
      <c r="AX93" s="54"/>
      <c r="AY93" s="54"/>
    </row>
    <row r="94" spans="1:51" hidden="1" x14ac:dyDescent="0.25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54"/>
      <c r="AR94" s="6"/>
      <c r="AS94" s="6"/>
      <c r="AT94" s="6"/>
      <c r="AU94" s="6"/>
      <c r="AV94" s="6"/>
      <c r="AW94" s="54"/>
      <c r="AX94" s="54"/>
      <c r="AY94" s="54"/>
    </row>
    <row r="95" spans="1:51" hidden="1" x14ac:dyDescent="0.25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54"/>
      <c r="AR95" s="6"/>
      <c r="AS95" s="6"/>
      <c r="AT95" s="6"/>
      <c r="AU95" s="6"/>
      <c r="AV95" s="6"/>
      <c r="AW95" s="54"/>
      <c r="AX95" s="54"/>
      <c r="AY95" s="54"/>
    </row>
    <row r="96" spans="1:51" hidden="1" x14ac:dyDescent="0.25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54"/>
      <c r="AR96" s="6"/>
      <c r="AS96" s="6"/>
      <c r="AT96" s="6"/>
      <c r="AU96" s="6"/>
      <c r="AV96" s="6"/>
      <c r="AW96" s="54"/>
      <c r="AX96" s="54"/>
      <c r="AY96" s="54"/>
    </row>
    <row r="97" spans="1:51" hidden="1" x14ac:dyDescent="0.2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54"/>
      <c r="AR97" s="6"/>
      <c r="AS97" s="6"/>
      <c r="AT97" s="6"/>
      <c r="AU97" s="6"/>
      <c r="AV97" s="6"/>
      <c r="AW97" s="54"/>
      <c r="AX97" s="54"/>
      <c r="AY97" s="54"/>
    </row>
    <row r="98" spans="1:51" hidden="1" x14ac:dyDescent="0.2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54"/>
      <c r="AR98" s="6"/>
      <c r="AS98" s="6"/>
      <c r="AT98" s="6"/>
      <c r="AU98" s="6"/>
      <c r="AV98" s="6"/>
      <c r="AW98" s="54"/>
      <c r="AX98" s="54"/>
      <c r="AY98" s="54"/>
    </row>
    <row r="99" spans="1:51" hidden="1" x14ac:dyDescent="0.25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54"/>
      <c r="AR99" s="6"/>
      <c r="AS99" s="6"/>
      <c r="AT99" s="6"/>
      <c r="AU99" s="6"/>
      <c r="AV99" s="6"/>
      <c r="AW99" s="54"/>
      <c r="AX99" s="54"/>
      <c r="AY99" s="54"/>
    </row>
    <row r="100" spans="1:51" hidden="1" x14ac:dyDescent="0.2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54"/>
      <c r="AR100" s="6"/>
      <c r="AS100" s="6"/>
      <c r="AT100" s="6"/>
      <c r="AU100" s="6"/>
      <c r="AV100" s="6"/>
      <c r="AW100" s="54"/>
      <c r="AX100" s="54"/>
      <c r="AY100" s="54"/>
    </row>
    <row r="101" spans="1:51" hidden="1" x14ac:dyDescent="0.25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54"/>
      <c r="AR101" s="6"/>
      <c r="AS101" s="6"/>
      <c r="AT101" s="6"/>
      <c r="AU101" s="6"/>
      <c r="AV101" s="6"/>
      <c r="AW101" s="54"/>
      <c r="AX101" s="54"/>
      <c r="AY101" s="54"/>
    </row>
    <row r="102" spans="1:51" hidden="1" x14ac:dyDescent="0.25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54"/>
      <c r="AR102" s="6"/>
      <c r="AS102" s="6"/>
      <c r="AT102" s="6"/>
      <c r="AU102" s="6"/>
      <c r="AV102" s="6"/>
      <c r="AW102" s="54"/>
      <c r="AX102" s="54"/>
      <c r="AY102" s="54"/>
    </row>
    <row r="103" spans="1:51" hidden="1" x14ac:dyDescent="0.2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54"/>
      <c r="AR103" s="6"/>
      <c r="AS103" s="6"/>
      <c r="AT103" s="6"/>
      <c r="AU103" s="6"/>
      <c r="AV103" s="6"/>
      <c r="AW103" s="54"/>
      <c r="AX103" s="54"/>
      <c r="AY103" s="54"/>
    </row>
    <row r="104" spans="1:51" hidden="1" x14ac:dyDescent="0.25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54"/>
      <c r="AR104" s="6"/>
      <c r="AS104" s="6"/>
      <c r="AT104" s="6"/>
      <c r="AU104" s="6"/>
      <c r="AV104" s="6"/>
      <c r="AW104" s="54"/>
      <c r="AX104" s="54"/>
      <c r="AY104" s="54"/>
    </row>
    <row r="105" spans="1:51" hidden="1" x14ac:dyDescent="0.25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54"/>
      <c r="AR105" s="6"/>
      <c r="AS105" s="6"/>
      <c r="AT105" s="6"/>
      <c r="AU105" s="6"/>
      <c r="AV105" s="6"/>
      <c r="AW105" s="54"/>
      <c r="AX105" s="54"/>
      <c r="AY105" s="54"/>
    </row>
    <row r="106" spans="1:51" hidden="1" x14ac:dyDescent="0.25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54"/>
      <c r="AR106" s="6"/>
      <c r="AS106" s="6"/>
      <c r="AT106" s="6"/>
      <c r="AU106" s="6"/>
      <c r="AV106" s="6"/>
      <c r="AW106" s="54"/>
      <c r="AX106" s="54"/>
      <c r="AY106" s="54"/>
    </row>
    <row r="107" spans="1:51" hidden="1" x14ac:dyDescent="0.25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54"/>
      <c r="AR107" s="6"/>
      <c r="AS107" s="6"/>
      <c r="AT107" s="6"/>
      <c r="AU107" s="6"/>
      <c r="AV107" s="6"/>
      <c r="AW107" s="54"/>
      <c r="AX107" s="54"/>
      <c r="AY107" s="54"/>
    </row>
    <row r="108" spans="1:51" hidden="1" x14ac:dyDescent="0.25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54"/>
      <c r="AR108" s="6"/>
      <c r="AS108" s="6"/>
      <c r="AT108" s="6"/>
      <c r="AU108" s="6"/>
      <c r="AV108" s="6"/>
      <c r="AW108" s="54"/>
      <c r="AX108" s="54"/>
      <c r="AY108" s="54"/>
    </row>
    <row r="109" spans="1:51" hidden="1" x14ac:dyDescent="0.25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54"/>
      <c r="AR109" s="6"/>
      <c r="AS109" s="6"/>
      <c r="AT109" s="6"/>
      <c r="AU109" s="6"/>
      <c r="AV109" s="6"/>
      <c r="AW109" s="54"/>
      <c r="AX109" s="54"/>
      <c r="AY109" s="54"/>
    </row>
    <row r="110" spans="1:51" hidden="1" x14ac:dyDescent="0.25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54"/>
      <c r="AR110" s="6"/>
      <c r="AS110" s="6"/>
      <c r="AT110" s="6"/>
      <c r="AU110" s="6"/>
      <c r="AV110" s="6"/>
      <c r="AW110" s="54"/>
      <c r="AX110" s="54"/>
      <c r="AY110" s="54"/>
    </row>
    <row r="111" spans="1:51" hidden="1" x14ac:dyDescent="0.25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54"/>
      <c r="AR111" s="6"/>
      <c r="AS111" s="6"/>
      <c r="AT111" s="6"/>
      <c r="AU111" s="6"/>
      <c r="AV111" s="6"/>
      <c r="AW111" s="54"/>
      <c r="AX111" s="54"/>
      <c r="AY111" s="54"/>
    </row>
    <row r="112" spans="1:51" hidden="1" x14ac:dyDescent="0.25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54"/>
      <c r="AR112" s="6"/>
      <c r="AS112" s="6"/>
      <c r="AT112" s="6"/>
      <c r="AU112" s="6"/>
      <c r="AV112" s="6"/>
      <c r="AW112" s="54"/>
      <c r="AX112" s="54"/>
      <c r="AY112" s="54"/>
    </row>
    <row r="113" spans="1:51" hidden="1" x14ac:dyDescent="0.25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54"/>
      <c r="AR113" s="6"/>
      <c r="AS113" s="6"/>
      <c r="AT113" s="6"/>
      <c r="AU113" s="6"/>
      <c r="AV113" s="6"/>
      <c r="AW113" s="54"/>
      <c r="AX113" s="54"/>
      <c r="AY113" s="54"/>
    </row>
    <row r="114" spans="1:51" hidden="1" x14ac:dyDescent="0.25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54"/>
      <c r="AR114" s="6"/>
      <c r="AS114" s="6"/>
      <c r="AT114" s="6"/>
      <c r="AU114" s="6"/>
      <c r="AV114" s="6"/>
      <c r="AW114" s="54"/>
      <c r="AX114" s="54"/>
      <c r="AY114" s="54"/>
    </row>
    <row r="115" spans="1:51" hidden="1" x14ac:dyDescent="0.25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54"/>
      <c r="AR115" s="6"/>
      <c r="AS115" s="6"/>
      <c r="AT115" s="6"/>
      <c r="AU115" s="6"/>
      <c r="AV115" s="6"/>
      <c r="AW115" s="54"/>
      <c r="AX115" s="54"/>
      <c r="AY115" s="54"/>
    </row>
    <row r="116" spans="1:51" hidden="1" x14ac:dyDescent="0.25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54"/>
      <c r="AR116" s="6"/>
      <c r="AS116" s="6"/>
      <c r="AT116" s="6"/>
      <c r="AU116" s="6"/>
      <c r="AV116" s="6"/>
      <c r="AW116" s="54"/>
      <c r="AX116" s="54"/>
      <c r="AY116" s="54"/>
    </row>
    <row r="117" spans="1:51" hidden="1" x14ac:dyDescent="0.25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54"/>
      <c r="AR117" s="6"/>
      <c r="AS117" s="6"/>
      <c r="AT117" s="6"/>
      <c r="AU117" s="6"/>
      <c r="AV117" s="6"/>
      <c r="AW117" s="54"/>
      <c r="AX117" s="54"/>
      <c r="AY117" s="54"/>
    </row>
    <row r="118" spans="1:51" hidden="1" x14ac:dyDescent="0.25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54"/>
      <c r="AR118" s="6"/>
      <c r="AS118" s="6"/>
      <c r="AT118" s="6"/>
      <c r="AU118" s="6"/>
      <c r="AV118" s="6"/>
      <c r="AW118" s="54"/>
      <c r="AX118" s="54"/>
      <c r="AY118" s="54"/>
    </row>
    <row r="119" spans="1:51" hidden="1" x14ac:dyDescent="0.25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54"/>
      <c r="AR119" s="6"/>
      <c r="AS119" s="6"/>
      <c r="AT119" s="6"/>
      <c r="AU119" s="6"/>
      <c r="AV119" s="6"/>
      <c r="AW119" s="54"/>
      <c r="AX119" s="54"/>
      <c r="AY119" s="54"/>
    </row>
    <row r="120" spans="1:51" hidden="1" x14ac:dyDescent="0.2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54"/>
      <c r="AR120" s="6"/>
      <c r="AS120" s="6"/>
      <c r="AT120" s="6"/>
      <c r="AU120" s="6"/>
      <c r="AV120" s="6"/>
      <c r="AW120" s="54"/>
      <c r="AX120" s="54"/>
      <c r="AY120" s="54"/>
    </row>
    <row r="121" spans="1:51" hidden="1" x14ac:dyDescent="0.25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54"/>
      <c r="AR121" s="6"/>
      <c r="AS121" s="6"/>
      <c r="AT121" s="6"/>
      <c r="AU121" s="6"/>
      <c r="AV121" s="6"/>
      <c r="AW121" s="54"/>
      <c r="AX121" s="54"/>
      <c r="AY121" s="54"/>
    </row>
    <row r="122" spans="1:51" hidden="1" x14ac:dyDescent="0.2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54"/>
      <c r="AR122" s="6"/>
      <c r="AS122" s="6"/>
      <c r="AT122" s="6"/>
      <c r="AU122" s="6"/>
      <c r="AV122" s="6"/>
      <c r="AW122" s="54"/>
      <c r="AX122" s="54"/>
      <c r="AY122" s="54"/>
    </row>
    <row r="123" spans="1:51" hidden="1" x14ac:dyDescent="0.25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54"/>
      <c r="AR123" s="6"/>
      <c r="AS123" s="6"/>
      <c r="AT123" s="6"/>
      <c r="AU123" s="6"/>
      <c r="AV123" s="6"/>
      <c r="AW123" s="54"/>
      <c r="AX123" s="54"/>
      <c r="AY123" s="54"/>
    </row>
    <row r="124" spans="1:51" hidden="1" x14ac:dyDescent="0.25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54"/>
      <c r="AR124" s="6"/>
      <c r="AS124" s="6"/>
      <c r="AT124" s="6"/>
      <c r="AU124" s="6"/>
      <c r="AV124" s="6"/>
      <c r="AW124" s="54"/>
      <c r="AX124" s="54"/>
      <c r="AY124" s="54"/>
    </row>
    <row r="125" spans="1:51" hidden="1" x14ac:dyDescent="0.25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54"/>
      <c r="AR125" s="6"/>
      <c r="AS125" s="6"/>
      <c r="AT125" s="6"/>
      <c r="AU125" s="6"/>
      <c r="AV125" s="6"/>
      <c r="AW125" s="54"/>
      <c r="AX125" s="54"/>
      <c r="AY125" s="54"/>
    </row>
    <row r="126" spans="1:51" hidden="1" x14ac:dyDescent="0.25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54"/>
      <c r="AR126" s="6"/>
      <c r="AS126" s="6"/>
      <c r="AT126" s="6"/>
      <c r="AU126" s="6"/>
      <c r="AV126" s="6"/>
      <c r="AW126" s="54"/>
      <c r="AX126" s="54"/>
      <c r="AY126" s="54"/>
    </row>
    <row r="127" spans="1:51" hidden="1" x14ac:dyDescent="0.25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54"/>
      <c r="AR127" s="6"/>
      <c r="AS127" s="6"/>
      <c r="AT127" s="6"/>
      <c r="AU127" s="6"/>
      <c r="AV127" s="6"/>
      <c r="AW127" s="54"/>
      <c r="AX127" s="54"/>
      <c r="AY127" s="54"/>
    </row>
    <row r="128" spans="1:51" hidden="1" x14ac:dyDescent="0.25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54"/>
      <c r="AR128" s="6"/>
      <c r="AS128" s="6"/>
      <c r="AT128" s="6"/>
      <c r="AU128" s="6"/>
      <c r="AV128" s="6"/>
      <c r="AW128" s="54"/>
      <c r="AX128" s="54"/>
      <c r="AY128" s="54"/>
    </row>
    <row r="129" spans="1:51" hidden="1" x14ac:dyDescent="0.25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54"/>
      <c r="AR129" s="6"/>
      <c r="AS129" s="6"/>
      <c r="AT129" s="6"/>
      <c r="AU129" s="6"/>
      <c r="AV129" s="6"/>
      <c r="AW129" s="54"/>
      <c r="AX129" s="54"/>
      <c r="AY129" s="54"/>
    </row>
    <row r="130" spans="1:51" hidden="1" x14ac:dyDescent="0.25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54"/>
      <c r="AR130" s="6"/>
      <c r="AS130" s="6"/>
      <c r="AT130" s="6"/>
      <c r="AU130" s="6"/>
      <c r="AV130" s="6"/>
      <c r="AW130" s="54"/>
      <c r="AX130" s="54"/>
      <c r="AY130" s="54"/>
    </row>
    <row r="131" spans="1:51" hidden="1" x14ac:dyDescent="0.2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54"/>
      <c r="AR131" s="6"/>
      <c r="AS131" s="6"/>
      <c r="AT131" s="6"/>
      <c r="AU131" s="6"/>
      <c r="AV131" s="6"/>
      <c r="AW131" s="54"/>
      <c r="AX131" s="54"/>
      <c r="AY131" s="54"/>
    </row>
    <row r="132" spans="1:51" hidden="1" x14ac:dyDescent="0.25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54"/>
      <c r="AR132" s="6"/>
      <c r="AS132" s="6"/>
      <c r="AT132" s="6"/>
      <c r="AU132" s="6"/>
      <c r="AV132" s="6"/>
      <c r="AW132" s="54"/>
      <c r="AX132" s="54"/>
      <c r="AY132" s="54"/>
    </row>
    <row r="133" spans="1:51" hidden="1" x14ac:dyDescent="0.25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54"/>
      <c r="AR133" s="6"/>
      <c r="AS133" s="6"/>
      <c r="AT133" s="6"/>
      <c r="AU133" s="6"/>
      <c r="AV133" s="6"/>
      <c r="AW133" s="54"/>
      <c r="AX133" s="54"/>
      <c r="AY133" s="54"/>
    </row>
    <row r="134" spans="1:51" hidden="1" x14ac:dyDescent="0.25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54"/>
      <c r="AR134" s="6"/>
      <c r="AS134" s="6"/>
      <c r="AT134" s="6"/>
      <c r="AU134" s="6"/>
      <c r="AV134" s="6"/>
      <c r="AW134" s="54"/>
      <c r="AX134" s="54"/>
      <c r="AY134" s="54"/>
    </row>
    <row r="135" spans="1:51" hidden="1" x14ac:dyDescent="0.25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54"/>
      <c r="AR135" s="6"/>
      <c r="AS135" s="6"/>
      <c r="AT135" s="6"/>
      <c r="AU135" s="6"/>
      <c r="AV135" s="6"/>
      <c r="AW135" s="54"/>
      <c r="AX135" s="54"/>
      <c r="AY135" s="54"/>
    </row>
    <row r="136" spans="1:51" hidden="1" x14ac:dyDescent="0.25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54"/>
      <c r="AR136" s="6"/>
      <c r="AS136" s="6"/>
      <c r="AT136" s="6"/>
      <c r="AU136" s="6"/>
      <c r="AV136" s="6"/>
      <c r="AW136" s="54"/>
      <c r="AX136" s="54"/>
      <c r="AY136" s="54"/>
    </row>
    <row r="137" spans="1:51" hidden="1" x14ac:dyDescent="0.25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54"/>
      <c r="AR137" s="6"/>
      <c r="AS137" s="6"/>
      <c r="AT137" s="6"/>
      <c r="AU137" s="6"/>
      <c r="AV137" s="6"/>
      <c r="AW137" s="54"/>
      <c r="AX137" s="54"/>
      <c r="AY137" s="54"/>
    </row>
    <row r="138" spans="1:51" hidden="1" x14ac:dyDescent="0.25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54"/>
      <c r="AR138" s="6"/>
      <c r="AS138" s="6"/>
      <c r="AT138" s="6"/>
      <c r="AU138" s="6"/>
      <c r="AV138" s="6"/>
      <c r="AW138" s="54"/>
      <c r="AX138" s="54"/>
      <c r="AY138" s="54"/>
    </row>
    <row r="139" spans="1:51" hidden="1" x14ac:dyDescent="0.25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54"/>
      <c r="AR139" s="6"/>
      <c r="AS139" s="6"/>
      <c r="AT139" s="6"/>
      <c r="AU139" s="6"/>
      <c r="AV139" s="6"/>
      <c r="AW139" s="54"/>
      <c r="AX139" s="54"/>
      <c r="AY139" s="54"/>
    </row>
    <row r="140" spans="1:51" hidden="1" x14ac:dyDescent="0.25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54"/>
      <c r="AR140" s="6"/>
      <c r="AS140" s="6"/>
      <c r="AT140" s="6"/>
      <c r="AU140" s="6"/>
      <c r="AV140" s="6"/>
      <c r="AW140" s="54"/>
      <c r="AX140" s="54"/>
      <c r="AY140" s="54"/>
    </row>
    <row r="141" spans="1:51" hidden="1" x14ac:dyDescent="0.25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54"/>
      <c r="AR141" s="6"/>
      <c r="AS141" s="6"/>
      <c r="AT141" s="6"/>
      <c r="AU141" s="6"/>
      <c r="AV141" s="6"/>
      <c r="AW141" s="54"/>
      <c r="AX141" s="54"/>
      <c r="AY141" s="54"/>
    </row>
    <row r="142" spans="1:51" hidden="1" x14ac:dyDescent="0.25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54"/>
      <c r="AR142" s="6"/>
      <c r="AS142" s="6"/>
      <c r="AT142" s="6"/>
      <c r="AU142" s="6"/>
      <c r="AV142" s="6"/>
      <c r="AW142" s="54"/>
      <c r="AX142" s="54"/>
      <c r="AY142" s="54"/>
    </row>
    <row r="143" spans="1:51" hidden="1" x14ac:dyDescent="0.25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54"/>
      <c r="AR143" s="6"/>
      <c r="AS143" s="6"/>
      <c r="AT143" s="6"/>
      <c r="AU143" s="6"/>
      <c r="AV143" s="6"/>
      <c r="AW143" s="54"/>
      <c r="AX143" s="54"/>
      <c r="AY143" s="54"/>
    </row>
    <row r="144" spans="1:51" hidden="1" x14ac:dyDescent="0.25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54"/>
      <c r="AR144" s="6"/>
      <c r="AS144" s="6"/>
      <c r="AT144" s="6"/>
      <c r="AU144" s="6"/>
      <c r="AV144" s="6"/>
      <c r="AW144" s="54"/>
      <c r="AX144" s="54"/>
      <c r="AY144" s="54"/>
    </row>
    <row r="145" spans="1:51" hidden="1" x14ac:dyDescent="0.25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54"/>
      <c r="AR145" s="6"/>
      <c r="AS145" s="6"/>
      <c r="AT145" s="6"/>
      <c r="AU145" s="6"/>
      <c r="AV145" s="6"/>
      <c r="AW145" s="54"/>
      <c r="AX145" s="54"/>
      <c r="AY145" s="54"/>
    </row>
    <row r="146" spans="1:51" hidden="1" x14ac:dyDescent="0.25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54"/>
      <c r="AR146" s="6"/>
      <c r="AS146" s="6"/>
      <c r="AT146" s="6"/>
      <c r="AU146" s="6"/>
      <c r="AV146" s="6"/>
      <c r="AW146" s="54"/>
      <c r="AX146" s="54"/>
      <c r="AY146" s="54"/>
    </row>
    <row r="147" spans="1:51" hidden="1" x14ac:dyDescent="0.25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54"/>
      <c r="AR147" s="6"/>
      <c r="AS147" s="6"/>
      <c r="AT147" s="6"/>
      <c r="AU147" s="6"/>
      <c r="AV147" s="6"/>
      <c r="AW147" s="54"/>
      <c r="AX147" s="54"/>
      <c r="AY147" s="54"/>
    </row>
    <row r="148" spans="1:51" hidden="1" x14ac:dyDescent="0.25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54"/>
      <c r="AR148" s="6"/>
      <c r="AS148" s="6"/>
      <c r="AT148" s="6"/>
      <c r="AU148" s="6"/>
      <c r="AV148" s="6"/>
      <c r="AW148" s="54"/>
      <c r="AX148" s="54"/>
      <c r="AY148" s="54"/>
    </row>
    <row r="149" spans="1:51" hidden="1" x14ac:dyDescent="0.25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54"/>
      <c r="AR149" s="6"/>
      <c r="AS149" s="6"/>
      <c r="AT149" s="6"/>
      <c r="AU149" s="6"/>
      <c r="AV149" s="6"/>
      <c r="AW149" s="54"/>
      <c r="AX149" s="54"/>
      <c r="AY149" s="54"/>
    </row>
    <row r="150" spans="1:51" hidden="1" x14ac:dyDescent="0.25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54"/>
      <c r="AR150" s="6"/>
      <c r="AS150" s="6"/>
      <c r="AT150" s="6"/>
      <c r="AU150" s="6"/>
      <c r="AV150" s="6"/>
      <c r="AW150" s="54"/>
      <c r="AX150" s="54"/>
      <c r="AY150" s="54"/>
    </row>
    <row r="151" spans="1:51" hidden="1" x14ac:dyDescent="0.25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54"/>
      <c r="AR151" s="6"/>
      <c r="AS151" s="6"/>
      <c r="AT151" s="6"/>
      <c r="AU151" s="6"/>
      <c r="AV151" s="6"/>
      <c r="AW151" s="54"/>
      <c r="AX151" s="54"/>
      <c r="AY151" s="54"/>
    </row>
    <row r="152" spans="1:51" hidden="1" x14ac:dyDescent="0.25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54"/>
      <c r="AR152" s="6"/>
      <c r="AS152" s="6"/>
      <c r="AT152" s="6"/>
      <c r="AU152" s="6"/>
      <c r="AV152" s="6"/>
      <c r="AW152" s="54"/>
      <c r="AX152" s="54"/>
      <c r="AY152" s="54"/>
    </row>
    <row r="153" spans="1:51" hidden="1" x14ac:dyDescent="0.25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54"/>
      <c r="AR153" s="6"/>
      <c r="AS153" s="6"/>
      <c r="AT153" s="6"/>
      <c r="AU153" s="6"/>
      <c r="AV153" s="6"/>
      <c r="AW153" s="54"/>
      <c r="AX153" s="54"/>
      <c r="AY153" s="54"/>
    </row>
    <row r="154" spans="1:51" hidden="1" x14ac:dyDescent="0.25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54"/>
      <c r="AR154" s="6"/>
      <c r="AS154" s="6"/>
      <c r="AT154" s="6"/>
      <c r="AU154" s="6"/>
      <c r="AV154" s="6"/>
      <c r="AW154" s="54"/>
      <c r="AX154" s="54"/>
      <c r="AY154" s="54"/>
    </row>
    <row r="155" spans="1:51" hidden="1" x14ac:dyDescent="0.25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54"/>
      <c r="AR155" s="6"/>
      <c r="AS155" s="6"/>
      <c r="AT155" s="6"/>
      <c r="AU155" s="6"/>
      <c r="AV155" s="6"/>
      <c r="AW155" s="54"/>
      <c r="AX155" s="54"/>
      <c r="AY155" s="54"/>
    </row>
    <row r="156" spans="1:51" hidden="1" x14ac:dyDescent="0.25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54"/>
      <c r="AR156" s="6"/>
      <c r="AS156" s="6"/>
      <c r="AT156" s="6"/>
      <c r="AU156" s="6"/>
      <c r="AV156" s="6"/>
      <c r="AW156" s="54"/>
      <c r="AX156" s="54"/>
      <c r="AY156" s="54"/>
    </row>
    <row r="157" spans="1:51" hidden="1" x14ac:dyDescent="0.25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54"/>
      <c r="AR157" s="6"/>
      <c r="AS157" s="6"/>
      <c r="AT157" s="6"/>
      <c r="AU157" s="6"/>
      <c r="AV157" s="6"/>
      <c r="AW157" s="54"/>
      <c r="AX157" s="54"/>
      <c r="AY157" s="54"/>
    </row>
    <row r="158" spans="1:51" hidden="1" x14ac:dyDescent="0.25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54"/>
      <c r="AR158" s="6"/>
      <c r="AS158" s="6"/>
      <c r="AT158" s="6"/>
      <c r="AU158" s="6"/>
      <c r="AV158" s="6"/>
      <c r="AW158" s="54"/>
      <c r="AX158" s="54"/>
      <c r="AY158" s="54"/>
    </row>
    <row r="159" spans="1:51" hidden="1" x14ac:dyDescent="0.25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54"/>
      <c r="AR159" s="6"/>
      <c r="AS159" s="6"/>
      <c r="AT159" s="6"/>
      <c r="AU159" s="6"/>
      <c r="AV159" s="6"/>
      <c r="AW159" s="54"/>
      <c r="AX159" s="54"/>
      <c r="AY159" s="54"/>
    </row>
    <row r="160" spans="1:51" hidden="1" x14ac:dyDescent="0.25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54"/>
      <c r="AR160" s="6"/>
      <c r="AS160" s="6"/>
      <c r="AT160" s="6"/>
      <c r="AU160" s="6"/>
      <c r="AV160" s="6"/>
      <c r="AW160" s="54"/>
      <c r="AX160" s="54"/>
      <c r="AY160" s="54"/>
    </row>
    <row r="161" spans="1:51" hidden="1" x14ac:dyDescent="0.25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54"/>
      <c r="AR161" s="6"/>
      <c r="AS161" s="6"/>
      <c r="AT161" s="6"/>
      <c r="AU161" s="6"/>
      <c r="AV161" s="6"/>
      <c r="AW161" s="54"/>
      <c r="AX161" s="54"/>
      <c r="AY161" s="54"/>
    </row>
    <row r="162" spans="1:51" hidden="1" x14ac:dyDescent="0.25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54"/>
      <c r="AR162" s="6"/>
      <c r="AS162" s="6"/>
      <c r="AT162" s="6"/>
      <c r="AU162" s="6"/>
      <c r="AV162" s="6"/>
      <c r="AW162" s="54"/>
      <c r="AX162" s="54"/>
      <c r="AY162" s="54"/>
    </row>
    <row r="163" spans="1:51" hidden="1" x14ac:dyDescent="0.25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54"/>
      <c r="AR163" s="6"/>
      <c r="AS163" s="6"/>
      <c r="AT163" s="6"/>
      <c r="AU163" s="6"/>
      <c r="AV163" s="6"/>
      <c r="AW163" s="54"/>
      <c r="AX163" s="54"/>
      <c r="AY163" s="54"/>
    </row>
    <row r="164" spans="1:51" hidden="1" x14ac:dyDescent="0.25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54"/>
      <c r="AR164" s="6"/>
      <c r="AS164" s="6"/>
      <c r="AT164" s="6"/>
      <c r="AU164" s="6"/>
      <c r="AV164" s="6"/>
      <c r="AW164" s="54"/>
      <c r="AX164" s="54"/>
      <c r="AY164" s="54"/>
    </row>
    <row r="165" spans="1:51" hidden="1" x14ac:dyDescent="0.25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54"/>
      <c r="AR165" s="6"/>
      <c r="AS165" s="6"/>
      <c r="AT165" s="6"/>
      <c r="AU165" s="6"/>
      <c r="AV165" s="6"/>
      <c r="AW165" s="54"/>
      <c r="AX165" s="54"/>
      <c r="AY165" s="54"/>
    </row>
    <row r="166" spans="1:51" hidden="1" x14ac:dyDescent="0.25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54"/>
      <c r="AR166" s="6"/>
      <c r="AS166" s="6"/>
      <c r="AT166" s="6"/>
      <c r="AU166" s="6"/>
      <c r="AV166" s="6"/>
      <c r="AW166" s="54"/>
      <c r="AX166" s="54"/>
      <c r="AY166" s="54"/>
    </row>
    <row r="167" spans="1:51" hidden="1" x14ac:dyDescent="0.25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54"/>
      <c r="AR167" s="6"/>
      <c r="AS167" s="6"/>
      <c r="AT167" s="6"/>
      <c r="AU167" s="6"/>
      <c r="AV167" s="6"/>
      <c r="AW167" s="54"/>
      <c r="AX167" s="54"/>
      <c r="AY167" s="54"/>
    </row>
    <row r="168" spans="1:51" hidden="1" x14ac:dyDescent="0.25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54"/>
      <c r="AR168" s="6"/>
      <c r="AS168" s="6"/>
      <c r="AT168" s="6"/>
      <c r="AU168" s="6"/>
      <c r="AV168" s="6"/>
      <c r="AW168" s="54"/>
      <c r="AX168" s="54"/>
      <c r="AY168" s="54"/>
    </row>
    <row r="169" spans="1:51" hidden="1" x14ac:dyDescent="0.25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54"/>
      <c r="AR169" s="6"/>
      <c r="AS169" s="6"/>
      <c r="AT169" s="6"/>
      <c r="AU169" s="6"/>
      <c r="AV169" s="6"/>
      <c r="AW169" s="54"/>
      <c r="AX169" s="54"/>
      <c r="AY169" s="54"/>
    </row>
    <row r="170" spans="1:51" hidden="1" x14ac:dyDescent="0.25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54"/>
      <c r="AR170" s="6"/>
      <c r="AS170" s="6"/>
      <c r="AT170" s="6"/>
      <c r="AU170" s="6"/>
      <c r="AV170" s="6"/>
      <c r="AW170" s="54"/>
      <c r="AX170" s="54"/>
      <c r="AY170" s="54"/>
    </row>
    <row r="171" spans="1:51" hidden="1" x14ac:dyDescent="0.25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54"/>
      <c r="AR171" s="6"/>
      <c r="AS171" s="6"/>
      <c r="AT171" s="6"/>
      <c r="AU171" s="6"/>
      <c r="AV171" s="6"/>
      <c r="AW171" s="54"/>
      <c r="AX171" s="54"/>
      <c r="AY171" s="54"/>
    </row>
    <row r="172" spans="1:51" hidden="1" x14ac:dyDescent="0.25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54"/>
      <c r="AR172" s="6"/>
      <c r="AS172" s="6"/>
      <c r="AT172" s="6"/>
      <c r="AU172" s="6"/>
      <c r="AV172" s="6"/>
      <c r="AW172" s="54"/>
      <c r="AX172" s="54"/>
      <c r="AY172" s="54"/>
    </row>
    <row r="173" spans="1:51" hidden="1" x14ac:dyDescent="0.25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54"/>
      <c r="AR173" s="6"/>
      <c r="AS173" s="6"/>
      <c r="AT173" s="6"/>
      <c r="AU173" s="6"/>
      <c r="AV173" s="6"/>
      <c r="AW173" s="54"/>
      <c r="AX173" s="54"/>
      <c r="AY173" s="54"/>
    </row>
    <row r="174" spans="1:51" hidden="1" x14ac:dyDescent="0.25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54"/>
      <c r="AR174" s="6"/>
      <c r="AS174" s="6"/>
      <c r="AT174" s="6"/>
      <c r="AU174" s="6"/>
      <c r="AV174" s="6"/>
      <c r="AW174" s="54"/>
      <c r="AX174" s="54"/>
      <c r="AY174" s="54"/>
    </row>
    <row r="175" spans="1:51" hidden="1" x14ac:dyDescent="0.25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54"/>
      <c r="AR175" s="6"/>
      <c r="AS175" s="6"/>
      <c r="AT175" s="6"/>
      <c r="AU175" s="6"/>
      <c r="AV175" s="6"/>
      <c r="AW175" s="54"/>
      <c r="AX175" s="54"/>
      <c r="AY175" s="54"/>
    </row>
    <row r="176" spans="1:51" hidden="1" x14ac:dyDescent="0.25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54"/>
      <c r="AR176" s="6"/>
      <c r="AS176" s="6"/>
      <c r="AT176" s="6"/>
      <c r="AU176" s="6"/>
      <c r="AV176" s="6"/>
      <c r="AW176" s="54"/>
      <c r="AX176" s="54"/>
      <c r="AY176" s="54"/>
    </row>
    <row r="177" spans="1:51" hidden="1" x14ac:dyDescent="0.25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54"/>
      <c r="AR177" s="6"/>
      <c r="AS177" s="6"/>
      <c r="AT177" s="6"/>
      <c r="AU177" s="6"/>
      <c r="AV177" s="6"/>
      <c r="AW177" s="54"/>
      <c r="AX177" s="54"/>
      <c r="AY177" s="54"/>
    </row>
    <row r="178" spans="1:51" hidden="1" x14ac:dyDescent="0.25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54"/>
      <c r="AR178" s="6"/>
      <c r="AS178" s="6"/>
      <c r="AT178" s="6"/>
      <c r="AU178" s="6"/>
      <c r="AV178" s="6"/>
      <c r="AW178" s="54"/>
      <c r="AX178" s="54"/>
      <c r="AY178" s="54"/>
    </row>
    <row r="179" spans="1:51" hidden="1" x14ac:dyDescent="0.25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54"/>
      <c r="AR179" s="6"/>
      <c r="AS179" s="6"/>
      <c r="AT179" s="6"/>
      <c r="AU179" s="6"/>
      <c r="AV179" s="6"/>
      <c r="AW179" s="54"/>
      <c r="AX179" s="54"/>
      <c r="AY179" s="54"/>
    </row>
    <row r="180" spans="1:51" hidden="1" x14ac:dyDescent="0.25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54"/>
      <c r="AR180" s="6"/>
      <c r="AS180" s="6"/>
      <c r="AT180" s="6"/>
      <c r="AU180" s="6"/>
      <c r="AV180" s="6"/>
      <c r="AW180" s="54"/>
      <c r="AX180" s="54"/>
      <c r="AY180" s="54"/>
    </row>
    <row r="181" spans="1:51" hidden="1" x14ac:dyDescent="0.25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54"/>
      <c r="AR181" s="6"/>
      <c r="AS181" s="6"/>
      <c r="AT181" s="6"/>
      <c r="AU181" s="6"/>
      <c r="AV181" s="6"/>
      <c r="AW181" s="54"/>
      <c r="AX181" s="54"/>
      <c r="AY181" s="54"/>
    </row>
    <row r="182" spans="1:51" hidden="1" x14ac:dyDescent="0.25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54"/>
      <c r="AR182" s="6"/>
      <c r="AS182" s="6"/>
      <c r="AT182" s="6"/>
      <c r="AU182" s="6"/>
      <c r="AV182" s="6"/>
      <c r="AW182" s="54"/>
      <c r="AX182" s="54"/>
      <c r="AY182" s="54"/>
    </row>
    <row r="183" spans="1:51" hidden="1" x14ac:dyDescent="0.25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54"/>
      <c r="AR183" s="6"/>
      <c r="AS183" s="6"/>
      <c r="AT183" s="6"/>
      <c r="AU183" s="6"/>
      <c r="AV183" s="6"/>
      <c r="AW183" s="54"/>
      <c r="AX183" s="54"/>
      <c r="AY183" s="54"/>
    </row>
    <row r="184" spans="1:51" hidden="1" x14ac:dyDescent="0.25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54"/>
      <c r="AR184" s="6"/>
      <c r="AS184" s="6"/>
      <c r="AT184" s="6"/>
      <c r="AU184" s="6"/>
      <c r="AV184" s="6"/>
      <c r="AW184" s="54"/>
      <c r="AX184" s="54"/>
      <c r="AY184" s="54"/>
    </row>
    <row r="185" spans="1:51" hidden="1" x14ac:dyDescent="0.25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54"/>
      <c r="AR185" s="6"/>
      <c r="AS185" s="6"/>
      <c r="AT185" s="6"/>
      <c r="AU185" s="6"/>
      <c r="AV185" s="6"/>
      <c r="AW185" s="54"/>
      <c r="AX185" s="54"/>
      <c r="AY185" s="54"/>
    </row>
    <row r="186" spans="1:51" hidden="1" x14ac:dyDescent="0.25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54"/>
      <c r="AR186" s="6"/>
      <c r="AS186" s="6"/>
      <c r="AT186" s="6"/>
      <c r="AU186" s="6"/>
      <c r="AV186" s="6"/>
      <c r="AW186" s="54"/>
      <c r="AX186" s="54"/>
      <c r="AY186" s="54"/>
    </row>
    <row r="187" spans="1:51" hidden="1" x14ac:dyDescent="0.25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54"/>
      <c r="AR187" s="6"/>
      <c r="AS187" s="6"/>
      <c r="AT187" s="6"/>
      <c r="AU187" s="6"/>
      <c r="AV187" s="6"/>
      <c r="AW187" s="54"/>
      <c r="AX187" s="54"/>
      <c r="AY187" s="54"/>
    </row>
    <row r="188" spans="1:51" hidden="1" x14ac:dyDescent="0.25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54"/>
      <c r="AR188" s="6"/>
      <c r="AS188" s="6"/>
      <c r="AT188" s="6"/>
      <c r="AU188" s="6"/>
      <c r="AV188" s="6"/>
      <c r="AW188" s="54"/>
      <c r="AX188" s="54"/>
      <c r="AY188" s="54"/>
    </row>
    <row r="189" spans="1:51" hidden="1" x14ac:dyDescent="0.25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54"/>
      <c r="AR189" s="6"/>
      <c r="AS189" s="6"/>
      <c r="AT189" s="6"/>
      <c r="AU189" s="6"/>
      <c r="AV189" s="6"/>
      <c r="AW189" s="54"/>
      <c r="AX189" s="54"/>
      <c r="AY189" s="54"/>
    </row>
    <row r="190" spans="1:51" hidden="1" x14ac:dyDescent="0.25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54"/>
      <c r="AR190" s="6"/>
      <c r="AS190" s="6"/>
      <c r="AT190" s="6"/>
      <c r="AU190" s="6"/>
      <c r="AV190" s="6"/>
      <c r="AW190" s="54"/>
      <c r="AX190" s="54"/>
      <c r="AY190" s="54"/>
    </row>
    <row r="191" spans="1:51" hidden="1" x14ac:dyDescent="0.25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54"/>
      <c r="AR191" s="6"/>
      <c r="AS191" s="6"/>
      <c r="AT191" s="6"/>
      <c r="AU191" s="6"/>
      <c r="AV191" s="6"/>
      <c r="AW191" s="54"/>
      <c r="AX191" s="54"/>
      <c r="AY191" s="54"/>
    </row>
    <row r="192" spans="1:51" hidden="1" x14ac:dyDescent="0.25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54"/>
      <c r="AR192" s="6"/>
      <c r="AS192" s="6"/>
      <c r="AT192" s="6"/>
      <c r="AU192" s="6"/>
      <c r="AV192" s="6"/>
      <c r="AW192" s="54"/>
      <c r="AX192" s="54"/>
      <c r="AY192" s="54"/>
    </row>
    <row r="193" spans="1:51" hidden="1" x14ac:dyDescent="0.25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54"/>
      <c r="AR193" s="6"/>
      <c r="AS193" s="6"/>
      <c r="AT193" s="6"/>
      <c r="AU193" s="6"/>
      <c r="AV193" s="6"/>
      <c r="AW193" s="54"/>
      <c r="AX193" s="54"/>
      <c r="AY193" s="54"/>
    </row>
    <row r="194" spans="1:51" hidden="1" x14ac:dyDescent="0.25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54"/>
      <c r="AR194" s="6"/>
      <c r="AS194" s="6"/>
      <c r="AT194" s="6"/>
      <c r="AU194" s="6"/>
      <c r="AV194" s="6"/>
      <c r="AW194" s="54"/>
      <c r="AX194" s="54"/>
      <c r="AY194" s="54"/>
    </row>
    <row r="195" spans="1:51" hidden="1" x14ac:dyDescent="0.25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54"/>
      <c r="AR195" s="6"/>
      <c r="AS195" s="6"/>
      <c r="AT195" s="6"/>
      <c r="AU195" s="6"/>
      <c r="AV195" s="6"/>
      <c r="AW195" s="54"/>
      <c r="AX195" s="54"/>
      <c r="AY195" s="54"/>
    </row>
    <row r="196" spans="1:51" hidden="1" x14ac:dyDescent="0.25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54"/>
      <c r="AR196" s="6"/>
      <c r="AS196" s="6"/>
      <c r="AT196" s="6"/>
      <c r="AU196" s="6"/>
      <c r="AV196" s="6"/>
      <c r="AW196" s="54"/>
      <c r="AX196" s="54"/>
      <c r="AY196" s="54"/>
    </row>
    <row r="197" spans="1:51" hidden="1" x14ac:dyDescent="0.25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54"/>
      <c r="AR197" s="6"/>
      <c r="AS197" s="6"/>
      <c r="AT197" s="6"/>
      <c r="AU197" s="6"/>
      <c r="AV197" s="6"/>
      <c r="AW197" s="54"/>
      <c r="AX197" s="54"/>
      <c r="AY197" s="54"/>
    </row>
    <row r="198" spans="1:51" hidden="1" x14ac:dyDescent="0.25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54"/>
      <c r="AR198" s="6"/>
      <c r="AS198" s="6"/>
      <c r="AT198" s="6"/>
      <c r="AU198" s="6"/>
      <c r="AV198" s="6"/>
      <c r="AW198" s="54"/>
      <c r="AX198" s="54"/>
      <c r="AY198" s="54"/>
    </row>
    <row r="199" spans="1:51" hidden="1" x14ac:dyDescent="0.25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54"/>
      <c r="AR199" s="6"/>
      <c r="AS199" s="6"/>
      <c r="AT199" s="6"/>
      <c r="AU199" s="6"/>
      <c r="AV199" s="6"/>
      <c r="AW199" s="54"/>
      <c r="AX199" s="54"/>
      <c r="AY199" s="54"/>
    </row>
    <row r="200" spans="1:51" hidden="1" x14ac:dyDescent="0.25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54"/>
      <c r="AR200" s="6"/>
      <c r="AS200" s="6"/>
      <c r="AT200" s="6"/>
      <c r="AU200" s="6"/>
      <c r="AV200" s="6"/>
      <c r="AW200" s="54"/>
      <c r="AX200" s="54"/>
      <c r="AY200" s="54"/>
    </row>
    <row r="201" spans="1:51" hidden="1" x14ac:dyDescent="0.25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54"/>
      <c r="AR201" s="6"/>
      <c r="AS201" s="6"/>
      <c r="AT201" s="6"/>
      <c r="AU201" s="6"/>
      <c r="AV201" s="6"/>
      <c r="AW201" s="54"/>
      <c r="AX201" s="54"/>
      <c r="AY201" s="54"/>
    </row>
    <row r="202" spans="1:51" hidden="1" x14ac:dyDescent="0.25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54"/>
      <c r="AR202" s="6"/>
      <c r="AS202" s="6"/>
      <c r="AT202" s="6"/>
      <c r="AU202" s="6"/>
      <c r="AV202" s="6"/>
      <c r="AW202" s="54"/>
      <c r="AX202" s="54"/>
      <c r="AY202" s="54"/>
    </row>
    <row r="203" spans="1:51" hidden="1" x14ac:dyDescent="0.25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54"/>
      <c r="AR203" s="6"/>
      <c r="AS203" s="6"/>
      <c r="AT203" s="6"/>
      <c r="AU203" s="6"/>
      <c r="AV203" s="6"/>
      <c r="AW203" s="54"/>
      <c r="AX203" s="54"/>
      <c r="AY203" s="54"/>
    </row>
    <row r="204" spans="1:51" hidden="1" x14ac:dyDescent="0.25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54"/>
      <c r="AR204" s="6"/>
      <c r="AS204" s="6"/>
      <c r="AT204" s="6"/>
      <c r="AU204" s="6"/>
      <c r="AV204" s="6"/>
      <c r="AW204" s="54"/>
      <c r="AX204" s="54"/>
      <c r="AY204" s="54"/>
    </row>
    <row r="205" spans="1:51" hidden="1" x14ac:dyDescent="0.25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54"/>
      <c r="AR205" s="6"/>
      <c r="AS205" s="6"/>
      <c r="AT205" s="6"/>
      <c r="AU205" s="6"/>
      <c r="AV205" s="6"/>
      <c r="AW205" s="54"/>
      <c r="AX205" s="54"/>
      <c r="AY205" s="54"/>
    </row>
    <row r="206" spans="1:51" hidden="1" x14ac:dyDescent="0.25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54"/>
      <c r="AR206" s="6"/>
      <c r="AS206" s="6"/>
      <c r="AT206" s="6"/>
      <c r="AU206" s="6"/>
      <c r="AV206" s="6"/>
      <c r="AW206" s="54"/>
      <c r="AX206" s="54"/>
      <c r="AY206" s="54"/>
    </row>
    <row r="207" spans="1:51" hidden="1" x14ac:dyDescent="0.25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54"/>
      <c r="AR207" s="6"/>
      <c r="AS207" s="6"/>
      <c r="AT207" s="6"/>
      <c r="AU207" s="6"/>
      <c r="AV207" s="6"/>
      <c r="AW207" s="54"/>
      <c r="AX207" s="54"/>
      <c r="AY207" s="54"/>
    </row>
    <row r="208" spans="1:51" hidden="1" x14ac:dyDescent="0.25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54"/>
      <c r="AR208" s="6"/>
      <c r="AS208" s="6"/>
      <c r="AT208" s="6"/>
      <c r="AU208" s="6"/>
      <c r="AV208" s="6"/>
      <c r="AW208" s="54"/>
      <c r="AX208" s="54"/>
      <c r="AY208" s="54"/>
    </row>
    <row r="209" spans="1:51" hidden="1" x14ac:dyDescent="0.25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54"/>
      <c r="AR209" s="6"/>
      <c r="AS209" s="6"/>
      <c r="AT209" s="6"/>
      <c r="AU209" s="6"/>
      <c r="AV209" s="6"/>
      <c r="AW209" s="54"/>
      <c r="AX209" s="54"/>
      <c r="AY209" s="54"/>
    </row>
    <row r="210" spans="1:51" hidden="1" x14ac:dyDescent="0.25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54"/>
      <c r="AR210" s="6"/>
      <c r="AS210" s="6"/>
      <c r="AT210" s="6"/>
      <c r="AU210" s="6"/>
      <c r="AV210" s="6"/>
      <c r="AW210" s="54"/>
      <c r="AX210" s="54"/>
      <c r="AY210" s="54"/>
    </row>
    <row r="211" spans="1:51" hidden="1" x14ac:dyDescent="0.25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54"/>
      <c r="AR211" s="6"/>
      <c r="AS211" s="6"/>
      <c r="AT211" s="6"/>
      <c r="AU211" s="6"/>
      <c r="AV211" s="6"/>
      <c r="AW211" s="54"/>
      <c r="AX211" s="54"/>
      <c r="AY211" s="54"/>
    </row>
    <row r="212" spans="1:51" hidden="1" x14ac:dyDescent="0.25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54"/>
      <c r="AR212" s="6"/>
      <c r="AS212" s="6"/>
      <c r="AT212" s="6"/>
      <c r="AU212" s="6"/>
      <c r="AV212" s="6"/>
      <c r="AW212" s="54"/>
      <c r="AX212" s="54"/>
      <c r="AY212" s="54"/>
    </row>
    <row r="213" spans="1:51" hidden="1" x14ac:dyDescent="0.25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54"/>
      <c r="AR213" s="6"/>
      <c r="AS213" s="6"/>
      <c r="AT213" s="6"/>
      <c r="AU213" s="6"/>
      <c r="AV213" s="6"/>
      <c r="AW213" s="54"/>
      <c r="AX213" s="54"/>
      <c r="AY213" s="54"/>
    </row>
    <row r="214" spans="1:51" hidden="1" x14ac:dyDescent="0.25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54"/>
      <c r="AR214" s="6"/>
      <c r="AS214" s="6"/>
      <c r="AT214" s="6"/>
      <c r="AU214" s="6"/>
      <c r="AV214" s="6"/>
      <c r="AW214" s="54"/>
      <c r="AX214" s="54"/>
      <c r="AY214" s="54"/>
    </row>
    <row r="215" spans="1:51" hidden="1" x14ac:dyDescent="0.25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54"/>
      <c r="AR215" s="6"/>
      <c r="AS215" s="6"/>
      <c r="AT215" s="6"/>
      <c r="AU215" s="6"/>
      <c r="AV215" s="6"/>
      <c r="AW215" s="54"/>
      <c r="AX215" s="54"/>
      <c r="AY215" s="54"/>
    </row>
    <row r="216" spans="1:51" hidden="1" x14ac:dyDescent="0.25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54"/>
      <c r="AR216" s="6"/>
      <c r="AS216" s="6"/>
      <c r="AT216" s="6"/>
      <c r="AU216" s="6"/>
      <c r="AV216" s="6"/>
      <c r="AW216" s="54"/>
      <c r="AX216" s="54"/>
      <c r="AY216" s="54"/>
    </row>
    <row r="217" spans="1:51" hidden="1" x14ac:dyDescent="0.25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54"/>
      <c r="AR217" s="6"/>
      <c r="AS217" s="6"/>
      <c r="AT217" s="6"/>
      <c r="AU217" s="6"/>
      <c r="AV217" s="6"/>
      <c r="AW217" s="54"/>
      <c r="AX217" s="54"/>
      <c r="AY217" s="54"/>
    </row>
    <row r="218" spans="1:51" hidden="1" x14ac:dyDescent="0.25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54"/>
      <c r="AR218" s="6"/>
      <c r="AS218" s="6"/>
      <c r="AT218" s="6"/>
      <c r="AU218" s="6"/>
      <c r="AV218" s="6"/>
      <c r="AW218" s="54"/>
      <c r="AX218" s="54"/>
      <c r="AY218" s="54"/>
    </row>
    <row r="219" spans="1:51" hidden="1" x14ac:dyDescent="0.25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54"/>
      <c r="AR219" s="6"/>
      <c r="AS219" s="6"/>
      <c r="AT219" s="6"/>
      <c r="AU219" s="6"/>
      <c r="AV219" s="6"/>
      <c r="AW219" s="54"/>
      <c r="AX219" s="54"/>
      <c r="AY219" s="54"/>
    </row>
    <row r="220" spans="1:51" hidden="1" x14ac:dyDescent="0.25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54"/>
      <c r="AR220" s="6"/>
      <c r="AS220" s="6"/>
      <c r="AT220" s="6"/>
      <c r="AU220" s="6"/>
      <c r="AV220" s="6"/>
      <c r="AW220" s="54"/>
      <c r="AX220" s="54"/>
      <c r="AY220" s="54"/>
    </row>
    <row r="221" spans="1:51" hidden="1" x14ac:dyDescent="0.25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54"/>
      <c r="AR221" s="6"/>
      <c r="AS221" s="6"/>
      <c r="AT221" s="6"/>
      <c r="AU221" s="6"/>
      <c r="AV221" s="6"/>
      <c r="AW221" s="54"/>
      <c r="AX221" s="54"/>
      <c r="AY221" s="54"/>
    </row>
    <row r="222" spans="1:51" hidden="1" x14ac:dyDescent="0.25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54"/>
      <c r="AR222" s="6"/>
      <c r="AS222" s="6"/>
      <c r="AT222" s="6"/>
      <c r="AU222" s="6"/>
      <c r="AV222" s="6"/>
      <c r="AW222" s="54"/>
      <c r="AX222" s="54"/>
      <c r="AY222" s="54"/>
    </row>
    <row r="223" spans="1:51" hidden="1" x14ac:dyDescent="0.25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54"/>
      <c r="AR223" s="6"/>
      <c r="AS223" s="6"/>
      <c r="AT223" s="6"/>
      <c r="AU223" s="6"/>
      <c r="AV223" s="6"/>
      <c r="AW223" s="54"/>
      <c r="AX223" s="54"/>
      <c r="AY223" s="54"/>
    </row>
    <row r="224" spans="1:51" hidden="1" x14ac:dyDescent="0.25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54"/>
      <c r="AR224" s="6"/>
      <c r="AS224" s="6"/>
      <c r="AT224" s="6"/>
      <c r="AU224" s="6"/>
      <c r="AV224" s="6"/>
      <c r="AW224" s="54"/>
      <c r="AX224" s="54"/>
      <c r="AY224" s="54"/>
    </row>
    <row r="225" spans="1:51" hidden="1" x14ac:dyDescent="0.25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54"/>
      <c r="AR225" s="6"/>
      <c r="AS225" s="6"/>
      <c r="AT225" s="6"/>
      <c r="AU225" s="6"/>
      <c r="AV225" s="6"/>
      <c r="AW225" s="54"/>
      <c r="AX225" s="54"/>
      <c r="AY225" s="54"/>
    </row>
    <row r="226" spans="1:51" hidden="1" x14ac:dyDescent="0.25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54"/>
      <c r="AR226" s="6"/>
      <c r="AS226" s="6"/>
      <c r="AT226" s="6"/>
      <c r="AU226" s="6"/>
      <c r="AV226" s="6"/>
      <c r="AW226" s="54"/>
      <c r="AX226" s="54"/>
      <c r="AY226" s="54"/>
    </row>
    <row r="227" spans="1:51" hidden="1" x14ac:dyDescent="0.25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54"/>
      <c r="AR227" s="6"/>
      <c r="AS227" s="6"/>
      <c r="AT227" s="6"/>
      <c r="AU227" s="6"/>
      <c r="AV227" s="6"/>
      <c r="AW227" s="54"/>
      <c r="AX227" s="54"/>
      <c r="AY227" s="54"/>
    </row>
    <row r="228" spans="1:51" hidden="1" x14ac:dyDescent="0.25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54"/>
      <c r="AR228" s="6"/>
      <c r="AS228" s="6"/>
      <c r="AT228" s="6"/>
      <c r="AU228" s="6"/>
      <c r="AV228" s="6"/>
      <c r="AW228" s="54"/>
      <c r="AX228" s="54"/>
      <c r="AY228" s="54"/>
    </row>
    <row r="229" spans="1:51" hidden="1" x14ac:dyDescent="0.25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54"/>
      <c r="AR229" s="6"/>
      <c r="AS229" s="6"/>
      <c r="AT229" s="6"/>
      <c r="AU229" s="6"/>
      <c r="AV229" s="6"/>
      <c r="AW229" s="54"/>
      <c r="AX229" s="54"/>
      <c r="AY229" s="54"/>
    </row>
    <row r="230" spans="1:51" hidden="1" x14ac:dyDescent="0.25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54"/>
      <c r="AR230" s="6"/>
      <c r="AS230" s="6"/>
      <c r="AT230" s="6"/>
      <c r="AU230" s="6"/>
      <c r="AV230" s="6"/>
      <c r="AW230" s="54"/>
      <c r="AX230" s="54"/>
      <c r="AY230" s="54"/>
    </row>
    <row r="231" spans="1:51" hidden="1" x14ac:dyDescent="0.25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54"/>
      <c r="AR231" s="6"/>
      <c r="AS231" s="6"/>
      <c r="AT231" s="6"/>
      <c r="AU231" s="6"/>
      <c r="AV231" s="6"/>
      <c r="AW231" s="54"/>
      <c r="AX231" s="54"/>
      <c r="AY231" s="54"/>
    </row>
    <row r="232" spans="1:51" hidden="1" x14ac:dyDescent="0.25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54"/>
      <c r="AR232" s="6"/>
      <c r="AS232" s="6"/>
      <c r="AT232" s="6"/>
      <c r="AU232" s="6"/>
      <c r="AV232" s="6"/>
      <c r="AW232" s="54"/>
      <c r="AX232" s="54"/>
      <c r="AY232" s="54"/>
    </row>
  </sheetData>
  <sheetProtection algorithmName="SHA-512" hashValue="la+18cChxXcQbzSQ+xvUtlEd22zCcEFOCOVFUUhEhVch3in/MhQuqsl75jXY9HZF3MnMdk1KaPbag6/mDnxT0Q==" saltValue="2l2PIqe09eQGFxTlBPqRuw==" spinCount="100000" sheet="1" objects="1" scenarios="1" selectLockedCells="1"/>
  <mergeCells count="54">
    <mergeCell ref="C21:H21"/>
    <mergeCell ref="C20:H20"/>
    <mergeCell ref="C19:H19"/>
    <mergeCell ref="C18:H18"/>
    <mergeCell ref="C17:H17"/>
    <mergeCell ref="C38:H38"/>
    <mergeCell ref="C29:H29"/>
    <mergeCell ref="C30:H30"/>
    <mergeCell ref="C31:H31"/>
    <mergeCell ref="C32:H32"/>
    <mergeCell ref="C33:H33"/>
    <mergeCell ref="C37:H37"/>
    <mergeCell ref="M43:U43"/>
    <mergeCell ref="C41:H41"/>
    <mergeCell ref="M44:U44"/>
    <mergeCell ref="M45:U45"/>
    <mergeCell ref="M46:U46"/>
    <mergeCell ref="C16:H16"/>
    <mergeCell ref="C15:H15"/>
    <mergeCell ref="C14:H14"/>
    <mergeCell ref="C13:H13"/>
    <mergeCell ref="C12:H12"/>
    <mergeCell ref="B8:H8"/>
    <mergeCell ref="V6:V8"/>
    <mergeCell ref="C11:H11"/>
    <mergeCell ref="C10:H10"/>
    <mergeCell ref="B9:H9"/>
    <mergeCell ref="I6:U6"/>
    <mergeCell ref="B7:H7"/>
    <mergeCell ref="AK46:AS46"/>
    <mergeCell ref="AK47:AS47"/>
    <mergeCell ref="C22:H22"/>
    <mergeCell ref="C23:H23"/>
    <mergeCell ref="C35:H35"/>
    <mergeCell ref="C36:H36"/>
    <mergeCell ref="C24:H24"/>
    <mergeCell ref="C25:H25"/>
    <mergeCell ref="C26:H26"/>
    <mergeCell ref="C27:H27"/>
    <mergeCell ref="C28:H28"/>
    <mergeCell ref="C34:H34"/>
    <mergeCell ref="C39:H39"/>
    <mergeCell ref="C40:H40"/>
    <mergeCell ref="M47:U47"/>
    <mergeCell ref="C42:H42"/>
    <mergeCell ref="AU6:AU8"/>
    <mergeCell ref="AX6:AY9"/>
    <mergeCell ref="AK43:AS43"/>
    <mergeCell ref="AK44:AS44"/>
    <mergeCell ref="AK45:AS45"/>
    <mergeCell ref="AT6:AT8"/>
    <mergeCell ref="X6:AS6"/>
    <mergeCell ref="AS7:AS8"/>
    <mergeCell ref="AH7:AH8"/>
  </mergeCells>
  <conditionalFormatting sqref="AY10">
    <cfRule type="cellIs" dxfId="80" priority="1" operator="equal">
      <formula>0</formula>
    </cfRule>
  </conditionalFormatting>
  <conditionalFormatting sqref="A10:A47">
    <cfRule type="cellIs" dxfId="79" priority="2" stopIfTrue="1" operator="greaterThan">
      <formula>50</formula>
    </cfRule>
    <cfRule type="cellIs" dxfId="78" priority="3" stopIfTrue="1" operator="lessThan">
      <formula>50</formula>
    </cfRule>
  </conditionalFormatting>
  <dataValidations count="2">
    <dataValidation type="decimal" operator="lessThanOrEqual" allowBlank="1" showInputMessage="1" showErrorMessage="1" errorTitle="ERRO!" error="A pergunta não vale tanto!..." sqref="AJ10:AS41 Y10:AH47 M42:U42 J10:U41 J42:L47 AJ42:AJ47 AK42:AS42">
      <formula1>J$9</formula1>
    </dataValidation>
    <dataValidation type="decimal" operator="lessThanOrEqual" allowBlank="1" showErrorMessage="1" errorTitle="ERRO!" error="A pergunta não vale tanto!" sqref="AI10:AI47 X10:X47 I10:I47">
      <formula1>I$9</formula1>
    </dataValidation>
  </dataValidations>
  <printOptions horizontalCentered="1"/>
  <pageMargins left="0.23622047244094491" right="0.23622047244094491" top="0.94488188976377963" bottom="0.35433070866141736" header="0.11811023622047245" footer="0.31496062992125984"/>
  <pageSetup paperSize="9" scale="66" orientation="landscape" blackAndWhite="1" r:id="rId1"/>
  <headerFooter>
    <oddHeader>&amp;L&amp;G&amp;C&amp;"Arial,Normal"&amp;24
Área Disciplinar de Português&amp;R&amp;"Arial,Normal"&amp;24
&amp;D</oddHeader>
  </headerFooter>
  <drawing r:id="rId2"/>
  <legacyDrawingHF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16">
    <tabColor rgb="FFFF0000"/>
    <pageSetUpPr fitToPage="1"/>
  </sheetPr>
  <dimension ref="A1:DJ79"/>
  <sheetViews>
    <sheetView showGridLines="0" zoomScale="75" zoomScaleNormal="75" zoomScalePageLayoutView="70" workbookViewId="0">
      <selection activeCell="AE5" sqref="AE5"/>
    </sheetView>
  </sheetViews>
  <sheetFormatPr defaultColWidth="0" defaultRowHeight="0" customHeight="1" zeroHeight="1" x14ac:dyDescent="0.2"/>
  <cols>
    <col min="1" max="1" width="2.7109375" style="65" customWidth="1"/>
    <col min="2" max="2" width="5.140625" style="65" customWidth="1"/>
    <col min="3" max="7" width="4.7109375" style="65" customWidth="1"/>
    <col min="8" max="8" width="4.42578125" style="65" customWidth="1"/>
    <col min="9" max="25" width="4.7109375" style="65" customWidth="1"/>
    <col min="26" max="26" width="8.7109375" style="65" customWidth="1"/>
    <col min="27" max="28" width="5.28515625" style="65" hidden="1" customWidth="1"/>
    <col min="29" max="29" width="0.85546875" style="65" customWidth="1"/>
    <col min="30" max="46" width="4.7109375" style="65" customWidth="1"/>
    <col min="47" max="47" width="8.7109375" style="65" customWidth="1"/>
    <col min="48" max="49" width="5.28515625" style="65" hidden="1" customWidth="1"/>
    <col min="50" max="50" width="0.85546875" style="65" customWidth="1"/>
    <col min="51" max="67" width="4.7109375" style="65" customWidth="1"/>
    <col min="68" max="68" width="8.7109375" style="65" customWidth="1"/>
    <col min="69" max="70" width="5.28515625" style="65" hidden="1" customWidth="1"/>
    <col min="71" max="71" width="3.7109375" style="139" customWidth="1"/>
    <col min="72" max="72" width="5.7109375" style="148" customWidth="1"/>
    <col min="73" max="73" width="52.7109375" style="160" customWidth="1"/>
    <col min="74" max="74" width="5.28515625" style="139" customWidth="1"/>
    <col min="75" max="75" width="5.7109375" style="148" customWidth="1"/>
    <col min="76" max="78" width="9.140625" style="65" customWidth="1"/>
    <col min="79" max="81" width="9.140625" style="65" hidden="1" customWidth="1"/>
    <col min="82" max="99" width="9.140625" style="139" hidden="1" customWidth="1"/>
    <col min="100" max="101" width="5.28515625" style="139" hidden="1" customWidth="1"/>
    <col min="102" max="104" width="9.140625" style="139" hidden="1" customWidth="1"/>
    <col min="105" max="105" width="12.7109375" style="139" hidden="1" customWidth="1"/>
    <col min="106" max="106" width="9.140625" style="139" hidden="1" customWidth="1"/>
    <col min="107" max="107" width="12.7109375" style="139" hidden="1" customWidth="1"/>
    <col min="108" max="108" width="9.140625" style="139" hidden="1" customWidth="1"/>
    <col min="109" max="114" width="12.7109375" style="139" hidden="1" customWidth="1"/>
    <col min="115" max="16384" width="9.140625" style="139" hidden="1"/>
  </cols>
  <sheetData>
    <row r="1" spans="1:81" ht="24.95" customHeight="1" x14ac:dyDescent="0.2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10"/>
      <c r="AG1" s="10"/>
      <c r="AH1" s="10"/>
      <c r="AI1" s="139"/>
      <c r="AJ1" s="139"/>
      <c r="AK1" s="139"/>
      <c r="AL1" s="139"/>
      <c r="AM1" s="139"/>
      <c r="AN1" s="139"/>
      <c r="AO1" s="139"/>
      <c r="AP1" s="139"/>
      <c r="AQ1" s="139"/>
      <c r="AR1" s="139"/>
      <c r="AS1" s="139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54"/>
      <c r="BE1" s="54"/>
      <c r="BF1" s="54"/>
      <c r="BG1" s="54"/>
      <c r="BH1" s="54"/>
      <c r="BI1" s="141"/>
      <c r="BJ1" s="141"/>
      <c r="BK1" s="141"/>
      <c r="BL1" s="141"/>
      <c r="BM1" s="141"/>
      <c r="BN1" s="141"/>
      <c r="BO1" s="141"/>
      <c r="BP1" s="141"/>
      <c r="BQ1" s="144"/>
      <c r="BR1" s="144"/>
      <c r="BS1" s="144"/>
      <c r="BV1" s="144"/>
      <c r="BX1" s="139"/>
      <c r="BY1" s="139"/>
      <c r="BZ1" s="139"/>
      <c r="CA1" s="139"/>
      <c r="CB1" s="139"/>
      <c r="CC1" s="139"/>
    </row>
    <row r="2" spans="1:81" ht="24.95" customHeight="1" x14ac:dyDescent="0.2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10"/>
      <c r="R2" s="54"/>
      <c r="S2" s="54"/>
      <c r="T2" s="54"/>
      <c r="U2" s="54"/>
      <c r="V2" s="10"/>
      <c r="W2" s="54"/>
      <c r="X2" s="54"/>
      <c r="Y2" s="54"/>
      <c r="Z2" s="54"/>
      <c r="AA2" s="54"/>
      <c r="AB2" s="54"/>
      <c r="AC2" s="54"/>
      <c r="AD2" s="54"/>
      <c r="AE2" s="54"/>
      <c r="AF2" s="10"/>
      <c r="AG2" s="10"/>
      <c r="AH2" s="10"/>
      <c r="AI2" s="139"/>
      <c r="AJ2" s="139"/>
      <c r="AK2" s="139"/>
      <c r="AL2" s="139"/>
      <c r="AM2" s="139"/>
      <c r="AN2" s="139"/>
      <c r="AO2" s="139"/>
      <c r="AP2" s="139"/>
      <c r="AQ2" s="139"/>
      <c r="AR2" s="139"/>
      <c r="AS2" s="139"/>
      <c r="AT2" s="139"/>
      <c r="AU2" s="139"/>
      <c r="AV2" s="139"/>
      <c r="AW2" s="139"/>
      <c r="AX2" s="139"/>
      <c r="AY2" s="139"/>
      <c r="AZ2" s="139"/>
      <c r="BA2" s="139"/>
      <c r="BB2" s="139"/>
      <c r="BC2" s="139"/>
      <c r="BD2" s="54"/>
      <c r="BE2" s="54"/>
      <c r="BF2" s="54"/>
      <c r="BG2" s="54"/>
      <c r="BH2" s="54"/>
      <c r="BI2" s="141"/>
      <c r="BJ2" s="141"/>
      <c r="BK2" s="141"/>
      <c r="BL2" s="141"/>
      <c r="BM2" s="141"/>
      <c r="BN2" s="141"/>
      <c r="BO2" s="141"/>
      <c r="BP2" s="141"/>
      <c r="BQ2" s="144"/>
      <c r="BR2" s="144"/>
      <c r="BS2" s="144"/>
      <c r="BV2" s="144"/>
      <c r="BX2" s="139"/>
      <c r="BY2" s="139"/>
      <c r="BZ2" s="139"/>
      <c r="CA2" s="139"/>
      <c r="CB2" s="139"/>
      <c r="CC2" s="139"/>
    </row>
    <row r="3" spans="1:81" ht="24.95" customHeight="1" x14ac:dyDescent="0.2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10"/>
      <c r="AG3" s="10"/>
      <c r="AH3" s="10"/>
      <c r="AI3" s="139"/>
      <c r="AJ3" s="139"/>
      <c r="AK3" s="139"/>
      <c r="AL3" s="139"/>
      <c r="AM3" s="139"/>
      <c r="AN3" s="139"/>
      <c r="AO3" s="139"/>
      <c r="AP3" s="139"/>
      <c r="AQ3" s="139"/>
      <c r="AR3" s="139"/>
      <c r="AS3" s="139"/>
      <c r="AT3" s="139"/>
      <c r="AU3" s="139"/>
      <c r="AV3" s="139"/>
      <c r="AW3" s="139"/>
      <c r="AX3" s="139"/>
      <c r="AY3" s="139"/>
      <c r="AZ3" s="139"/>
      <c r="BA3" s="139"/>
      <c r="BB3" s="139"/>
      <c r="BC3" s="139"/>
      <c r="BD3" s="144"/>
      <c r="BE3" s="144"/>
      <c r="BF3" s="144"/>
      <c r="BG3" s="144"/>
      <c r="BH3" s="144"/>
      <c r="BI3" s="144"/>
      <c r="BJ3" s="144"/>
      <c r="BK3" s="144"/>
      <c r="BL3" s="144"/>
      <c r="BM3" s="144"/>
      <c r="BN3" s="144"/>
      <c r="BO3" s="144"/>
      <c r="BP3" s="144"/>
      <c r="BQ3" s="144"/>
      <c r="BR3" s="144"/>
      <c r="BS3" s="144"/>
      <c r="BV3" s="144"/>
      <c r="BX3" s="139"/>
      <c r="BY3" s="139"/>
      <c r="BZ3" s="139"/>
      <c r="CA3" s="139"/>
      <c r="CB3" s="139"/>
      <c r="CC3" s="139"/>
    </row>
    <row r="4" spans="1:81" ht="24.95" customHeight="1" x14ac:dyDescent="0.35">
      <c r="A4" s="54"/>
      <c r="B4" s="200" t="str">
        <f>ENTRADA!U4</f>
        <v>7.º A - 2019/20</v>
      </c>
      <c r="C4" s="54"/>
      <c r="D4" s="54"/>
      <c r="E4" s="54"/>
      <c r="F4" s="54"/>
      <c r="G4" s="54"/>
      <c r="H4" s="54"/>
      <c r="I4" s="315" t="s">
        <v>341</v>
      </c>
      <c r="J4" s="54"/>
      <c r="K4" s="54"/>
      <c r="L4" s="54"/>
      <c r="M4" s="54"/>
      <c r="N4" s="54"/>
      <c r="O4" s="315"/>
      <c r="P4" s="54"/>
      <c r="Q4" s="315"/>
      <c r="R4" s="139"/>
      <c r="S4" s="54"/>
      <c r="T4" s="54"/>
      <c r="U4" s="139"/>
      <c r="V4" s="139"/>
      <c r="W4" s="139"/>
      <c r="X4" s="54"/>
      <c r="Y4" s="54"/>
      <c r="Z4" s="315"/>
      <c r="AA4" s="54"/>
      <c r="AB4" s="54"/>
      <c r="AC4" s="10"/>
      <c r="AD4" s="10"/>
      <c r="AE4" s="10"/>
      <c r="AF4" s="10"/>
      <c r="AG4" s="10"/>
      <c r="AH4" s="10"/>
      <c r="AI4" s="139"/>
      <c r="AJ4" s="139"/>
      <c r="AK4" s="139"/>
      <c r="AL4" s="139"/>
      <c r="AM4" s="139"/>
      <c r="AN4" s="139"/>
      <c r="AO4" s="139"/>
      <c r="AP4" s="139"/>
      <c r="AQ4" s="139"/>
      <c r="AR4" s="139"/>
      <c r="AS4" s="139"/>
      <c r="AT4" s="139"/>
      <c r="AU4" s="139"/>
      <c r="AV4" s="139"/>
      <c r="AW4" s="139"/>
      <c r="AX4" s="139"/>
      <c r="AY4" s="139"/>
      <c r="AZ4" s="139"/>
      <c r="BA4" s="139"/>
      <c r="BB4" s="139"/>
      <c r="BC4" s="139"/>
      <c r="BD4" s="144"/>
      <c r="BE4" s="144"/>
      <c r="BF4" s="144"/>
      <c r="BG4" s="144"/>
      <c r="BH4" s="144"/>
      <c r="BI4" s="144"/>
      <c r="BJ4" s="144"/>
      <c r="BK4" s="144"/>
      <c r="BL4" s="144"/>
      <c r="BM4" s="144"/>
      <c r="BN4" s="144"/>
      <c r="BO4" s="144"/>
      <c r="BP4" s="144"/>
      <c r="BQ4" s="144"/>
      <c r="BR4" s="144"/>
      <c r="BS4" s="144"/>
      <c r="BV4" s="144"/>
      <c r="BX4" s="139"/>
      <c r="BY4" s="139"/>
      <c r="BZ4" s="139"/>
      <c r="CA4" s="139"/>
      <c r="CB4" s="139"/>
      <c r="CC4" s="139"/>
    </row>
    <row r="5" spans="1:81" s="141" customFormat="1" ht="20.100000000000001" customHeight="1" thickBot="1" x14ac:dyDescent="0.25">
      <c r="F5" s="3"/>
      <c r="G5" s="3"/>
      <c r="H5" s="3"/>
      <c r="I5" s="3"/>
      <c r="J5" s="3"/>
      <c r="K5" s="3"/>
      <c r="L5" s="3"/>
      <c r="M5" s="3"/>
      <c r="AC5" s="138"/>
      <c r="AD5" s="138"/>
      <c r="AE5" s="138"/>
      <c r="AF5" s="138"/>
      <c r="AG5" s="138"/>
      <c r="AH5" s="138"/>
    </row>
    <row r="6" spans="1:81" ht="22.5" customHeight="1" x14ac:dyDescent="0.2">
      <c r="B6" s="1291" t="s">
        <v>119</v>
      </c>
      <c r="C6" s="1292"/>
      <c r="D6" s="1292"/>
      <c r="E6" s="1292"/>
      <c r="F6" s="1292"/>
      <c r="G6" s="1292"/>
      <c r="H6" s="1293"/>
      <c r="I6" s="1265" t="s">
        <v>83</v>
      </c>
      <c r="J6" s="1266"/>
      <c r="K6" s="1266"/>
      <c r="L6" s="1266"/>
      <c r="M6" s="1266"/>
      <c r="N6" s="1267"/>
      <c r="O6" s="1267"/>
      <c r="P6" s="1267"/>
      <c r="Q6" s="1267"/>
      <c r="R6" s="1267"/>
      <c r="S6" s="1267"/>
      <c r="T6" s="1267"/>
      <c r="U6" s="1267"/>
      <c r="V6" s="1267"/>
      <c r="W6" s="1267"/>
      <c r="X6" s="1267"/>
      <c r="Y6" s="1267"/>
      <c r="Z6" s="1268"/>
      <c r="AA6" s="1290" t="s">
        <v>78</v>
      </c>
      <c r="AB6" s="747"/>
      <c r="AC6" s="275"/>
      <c r="AD6" s="1265" t="s">
        <v>82</v>
      </c>
      <c r="AE6" s="1266"/>
      <c r="AF6" s="1266"/>
      <c r="AG6" s="1266"/>
      <c r="AH6" s="1266"/>
      <c r="AI6" s="1267"/>
      <c r="AJ6" s="1267"/>
      <c r="AK6" s="1267"/>
      <c r="AL6" s="1267"/>
      <c r="AM6" s="1267"/>
      <c r="AN6" s="1267"/>
      <c r="AO6" s="1267"/>
      <c r="AP6" s="1267"/>
      <c r="AQ6" s="1267"/>
      <c r="AR6" s="1267"/>
      <c r="AS6" s="1267"/>
      <c r="AT6" s="1267"/>
      <c r="AU6" s="1268"/>
      <c r="AV6" s="1290" t="s">
        <v>78</v>
      </c>
      <c r="AW6" s="747"/>
      <c r="AX6" s="275"/>
      <c r="AY6" s="1265" t="s">
        <v>81</v>
      </c>
      <c r="AZ6" s="1266"/>
      <c r="BA6" s="1266"/>
      <c r="BB6" s="1266"/>
      <c r="BC6" s="1266"/>
      <c r="BD6" s="1267"/>
      <c r="BE6" s="1267"/>
      <c r="BF6" s="1267"/>
      <c r="BG6" s="1267"/>
      <c r="BH6" s="1267"/>
      <c r="BI6" s="1267"/>
      <c r="BJ6" s="1267"/>
      <c r="BK6" s="1267"/>
      <c r="BL6" s="1267"/>
      <c r="BM6" s="1267"/>
      <c r="BN6" s="1267"/>
      <c r="BO6" s="1267"/>
      <c r="BP6" s="1268"/>
      <c r="BQ6" s="1264" t="s">
        <v>78</v>
      </c>
      <c r="BR6" s="188"/>
      <c r="BS6" s="213"/>
      <c r="BT6" s="55"/>
      <c r="BU6" s="768"/>
      <c r="BV6" s="213"/>
      <c r="BW6" s="55"/>
    </row>
    <row r="7" spans="1:81" ht="24.95" customHeight="1" x14ac:dyDescent="0.2">
      <c r="B7" s="1294"/>
      <c r="C7" s="1295"/>
      <c r="D7" s="1295"/>
      <c r="E7" s="1295"/>
      <c r="F7" s="1295"/>
      <c r="G7" s="1295"/>
      <c r="H7" s="1296"/>
      <c r="I7" s="1272" t="s">
        <v>89</v>
      </c>
      <c r="J7" s="1273"/>
      <c r="K7" s="1273"/>
      <c r="L7" s="1274"/>
      <c r="M7" s="1278">
        <v>50</v>
      </c>
      <c r="N7" s="1283" t="s">
        <v>383</v>
      </c>
      <c r="O7" s="1284"/>
      <c r="P7" s="1284"/>
      <c r="Q7" s="1284"/>
      <c r="R7" s="1284"/>
      <c r="S7" s="1284"/>
      <c r="T7" s="1284"/>
      <c r="U7" s="1284"/>
      <c r="V7" s="1284"/>
      <c r="W7" s="1284"/>
      <c r="X7" s="1284"/>
      <c r="Y7" s="1285"/>
      <c r="Z7" s="827">
        <v>50</v>
      </c>
      <c r="AA7" s="1290"/>
      <c r="AB7" s="748">
        <f>COUNTIF(I12:X12,"&lt;&gt;=0")</f>
        <v>16</v>
      </c>
      <c r="AC7" s="275"/>
      <c r="AD7" s="1272" t="s">
        <v>89</v>
      </c>
      <c r="AE7" s="1273"/>
      <c r="AF7" s="1273"/>
      <c r="AG7" s="1274"/>
      <c r="AH7" s="1278">
        <v>50</v>
      </c>
      <c r="AI7" s="1283" t="s">
        <v>383</v>
      </c>
      <c r="AJ7" s="1284"/>
      <c r="AK7" s="1284"/>
      <c r="AL7" s="1284"/>
      <c r="AM7" s="1284"/>
      <c r="AN7" s="1284"/>
      <c r="AO7" s="1284"/>
      <c r="AP7" s="1284"/>
      <c r="AQ7" s="1284"/>
      <c r="AR7" s="1284"/>
      <c r="AS7" s="1284"/>
      <c r="AT7" s="1285"/>
      <c r="AU7" s="827">
        <v>50</v>
      </c>
      <c r="AV7" s="1290"/>
      <c r="AW7" s="748">
        <f>COUNTIF(AD12:AS12,"&lt;&gt;=0")</f>
        <v>16</v>
      </c>
      <c r="AX7" s="275"/>
      <c r="AY7" s="1272" t="s">
        <v>89</v>
      </c>
      <c r="AZ7" s="1273"/>
      <c r="BA7" s="1273"/>
      <c r="BB7" s="1274"/>
      <c r="BC7" s="1278">
        <v>50</v>
      </c>
      <c r="BD7" s="1283" t="s">
        <v>383</v>
      </c>
      <c r="BE7" s="1284"/>
      <c r="BF7" s="1284"/>
      <c r="BG7" s="1284"/>
      <c r="BH7" s="1284"/>
      <c r="BI7" s="1284"/>
      <c r="BJ7" s="1284"/>
      <c r="BK7" s="1284"/>
      <c r="BL7" s="1284"/>
      <c r="BM7" s="1284"/>
      <c r="BN7" s="1284"/>
      <c r="BO7" s="1285"/>
      <c r="BP7" s="827">
        <v>50</v>
      </c>
      <c r="BQ7" s="1264"/>
      <c r="BR7" s="97">
        <f>COUNTIF(AY12:BN12,"&lt;&gt;=0")</f>
        <v>16</v>
      </c>
      <c r="BS7" s="213"/>
      <c r="BT7" s="768"/>
      <c r="BU7" s="768"/>
      <c r="BV7" s="213"/>
      <c r="BW7" s="55"/>
    </row>
    <row r="8" spans="1:81" ht="18" customHeight="1" x14ac:dyDescent="0.2">
      <c r="B8" s="1294"/>
      <c r="C8" s="1295"/>
      <c r="D8" s="1295"/>
      <c r="E8" s="1295"/>
      <c r="F8" s="1295"/>
      <c r="G8" s="1295"/>
      <c r="H8" s="1296"/>
      <c r="I8" s="1275"/>
      <c r="J8" s="1276"/>
      <c r="K8" s="1276"/>
      <c r="L8" s="1277"/>
      <c r="M8" s="1279"/>
      <c r="N8" s="1283" t="s">
        <v>317</v>
      </c>
      <c r="O8" s="1284"/>
      <c r="P8" s="1284"/>
      <c r="Q8" s="1284"/>
      <c r="R8" s="1284"/>
      <c r="S8" s="1284"/>
      <c r="T8" s="1285"/>
      <c r="U8" s="1283" t="s">
        <v>318</v>
      </c>
      <c r="V8" s="1284"/>
      <c r="W8" s="1284"/>
      <c r="X8" s="1284"/>
      <c r="Y8" s="1286" t="s">
        <v>284</v>
      </c>
      <c r="Z8" s="1289" t="s">
        <v>1</v>
      </c>
      <c r="AA8" s="1290"/>
      <c r="AB8" s="747"/>
      <c r="AC8" s="275"/>
      <c r="AD8" s="1275"/>
      <c r="AE8" s="1276"/>
      <c r="AF8" s="1276"/>
      <c r="AG8" s="1277"/>
      <c r="AH8" s="1279"/>
      <c r="AI8" s="1283" t="s">
        <v>317</v>
      </c>
      <c r="AJ8" s="1284"/>
      <c r="AK8" s="1284"/>
      <c r="AL8" s="1284"/>
      <c r="AM8" s="1284"/>
      <c r="AN8" s="1284"/>
      <c r="AO8" s="1285"/>
      <c r="AP8" s="1283" t="s">
        <v>318</v>
      </c>
      <c r="AQ8" s="1284"/>
      <c r="AR8" s="1284"/>
      <c r="AS8" s="1284"/>
      <c r="AT8" s="1286" t="s">
        <v>284</v>
      </c>
      <c r="AU8" s="1289" t="s">
        <v>1</v>
      </c>
      <c r="AV8" s="1290"/>
      <c r="AW8" s="747"/>
      <c r="AX8" s="275"/>
      <c r="AY8" s="1275"/>
      <c r="AZ8" s="1276"/>
      <c r="BA8" s="1276"/>
      <c r="BB8" s="1277"/>
      <c r="BC8" s="1279"/>
      <c r="BD8" s="1283" t="s">
        <v>317</v>
      </c>
      <c r="BE8" s="1284"/>
      <c r="BF8" s="1284"/>
      <c r="BG8" s="1284"/>
      <c r="BH8" s="1284"/>
      <c r="BI8" s="1284"/>
      <c r="BJ8" s="1285"/>
      <c r="BK8" s="1283" t="s">
        <v>318</v>
      </c>
      <c r="BL8" s="1284"/>
      <c r="BM8" s="1284"/>
      <c r="BN8" s="1284"/>
      <c r="BO8" s="1286" t="s">
        <v>284</v>
      </c>
      <c r="BP8" s="1280" t="s">
        <v>1</v>
      </c>
      <c r="BQ8" s="1264"/>
      <c r="BR8" s="188"/>
      <c r="BS8" s="213"/>
      <c r="BT8" s="769"/>
      <c r="BU8" s="769"/>
      <c r="BV8" s="213"/>
      <c r="BW8" s="58"/>
    </row>
    <row r="9" spans="1:81" ht="87.75" customHeight="1" x14ac:dyDescent="0.2">
      <c r="B9" s="1294"/>
      <c r="C9" s="1295"/>
      <c r="D9" s="1295"/>
      <c r="E9" s="1295"/>
      <c r="F9" s="1295"/>
      <c r="G9" s="1295"/>
      <c r="H9" s="1296"/>
      <c r="I9" s="1269" t="s">
        <v>304</v>
      </c>
      <c r="J9" s="1270"/>
      <c r="K9" s="1270"/>
      <c r="L9" s="1270"/>
      <c r="M9" s="1271"/>
      <c r="N9" s="715" t="str">
        <f t="array" ref="N9:T9">TRANSPOSE(PARAMETROS!C9:C15)</f>
        <v>Argumentação</v>
      </c>
      <c r="O9" s="715" t="str">
        <v xml:space="preserve"> Adequação à situação comunicativa</v>
      </c>
      <c r="P9" s="715" t="str">
        <v>Riqueza/ variedade vocabular</v>
      </c>
      <c r="Q9" s="715" t="str">
        <v xml:space="preserve"> Clareza</v>
      </c>
      <c r="R9" s="715" t="str">
        <v>Encadeamento lógico</v>
      </c>
      <c r="S9" s="715" t="str">
        <v>Tom de voz</v>
      </c>
      <c r="T9" s="715" t="str">
        <v>Postura corporal</v>
      </c>
      <c r="U9" s="715" t="str">
        <f t="array" ref="U9:X9">TRANSPOSE(PARAMETROS!C17:C20)</f>
        <v>Pertinência das intervenções</v>
      </c>
      <c r="V9" s="715" t="str">
        <v>Mobilização de informação pertinente</v>
      </c>
      <c r="W9" s="715" t="str">
        <v>Adequação comunicativa</v>
      </c>
      <c r="X9" s="715" t="str">
        <v>Cooperação e cortesia</v>
      </c>
      <c r="Y9" s="1287"/>
      <c r="Z9" s="1289"/>
      <c r="AA9" s="1290"/>
      <c r="AB9" s="747"/>
      <c r="AC9" s="275"/>
      <c r="AD9" s="1269" t="s">
        <v>304</v>
      </c>
      <c r="AE9" s="1270"/>
      <c r="AF9" s="1270"/>
      <c r="AG9" s="1270"/>
      <c r="AH9" s="1271"/>
      <c r="AI9" s="715" t="str">
        <f t="array" ref="AI9:AO9">TRANSPOSE(PARAMETROS!C9:C15)</f>
        <v>Argumentação</v>
      </c>
      <c r="AJ9" s="715" t="str">
        <v xml:space="preserve"> Adequação à situação comunicativa</v>
      </c>
      <c r="AK9" s="715" t="str">
        <v>Riqueza/ variedade vocabular</v>
      </c>
      <c r="AL9" s="715" t="str">
        <v xml:space="preserve"> Clareza</v>
      </c>
      <c r="AM9" s="715" t="str">
        <v>Encadeamento lógico</v>
      </c>
      <c r="AN9" s="715" t="str">
        <v>Tom de voz</v>
      </c>
      <c r="AO9" s="715" t="str">
        <v>Postura corporal</v>
      </c>
      <c r="AP9" s="715" t="str">
        <f t="array" ref="AP9:AS9">TRANSPOSE(PARAMETROS!C17:C20)</f>
        <v>Pertinência das intervenções</v>
      </c>
      <c r="AQ9" s="715" t="str">
        <v>Mobilização de informação pertinente</v>
      </c>
      <c r="AR9" s="715" t="str">
        <v>Adequação comunicativa</v>
      </c>
      <c r="AS9" s="715" t="str">
        <v>Cooperação e cortesia</v>
      </c>
      <c r="AT9" s="1287"/>
      <c r="AU9" s="1289"/>
      <c r="AV9" s="1290"/>
      <c r="AW9" s="747"/>
      <c r="AX9" s="275"/>
      <c r="AY9" s="1269" t="s">
        <v>304</v>
      </c>
      <c r="AZ9" s="1270"/>
      <c r="BA9" s="1270"/>
      <c r="BB9" s="1270"/>
      <c r="BC9" s="1271"/>
      <c r="BD9" s="715" t="str">
        <f t="array" ref="BD9:BJ9">TRANSPOSE(PARAMETROS!C9:C15)</f>
        <v>Argumentação</v>
      </c>
      <c r="BE9" s="715" t="str">
        <v xml:space="preserve"> Adequação à situação comunicativa</v>
      </c>
      <c r="BF9" s="715" t="str">
        <v>Riqueza/ variedade vocabular</v>
      </c>
      <c r="BG9" s="715" t="str">
        <v xml:space="preserve"> Clareza</v>
      </c>
      <c r="BH9" s="715" t="str">
        <v>Encadeamento lógico</v>
      </c>
      <c r="BI9" s="715" t="str">
        <v>Tom de voz</v>
      </c>
      <c r="BJ9" s="715" t="str">
        <v>Postura corporal</v>
      </c>
      <c r="BK9" s="715" t="str">
        <f t="array" ref="BK9:BN9">TRANSPOSE(PARAMETROS!C17:C20)</f>
        <v>Pertinência das intervenções</v>
      </c>
      <c r="BL9" s="715" t="str">
        <v>Mobilização de informação pertinente</v>
      </c>
      <c r="BM9" s="715" t="str">
        <v>Adequação comunicativa</v>
      </c>
      <c r="BN9" s="715" t="str">
        <v>Cooperação e cortesia</v>
      </c>
      <c r="BO9" s="1287"/>
      <c r="BP9" s="1281"/>
      <c r="BQ9" s="1264"/>
      <c r="BR9" s="707"/>
      <c r="BS9" s="213"/>
      <c r="BT9" s="1205" t="s">
        <v>120</v>
      </c>
      <c r="BU9" s="1206"/>
      <c r="BV9" s="213"/>
      <c r="BW9" s="58"/>
    </row>
    <row r="10" spans="1:81" ht="18.75" customHeight="1" x14ac:dyDescent="0.2">
      <c r="B10" s="1294"/>
      <c r="C10" s="1295"/>
      <c r="D10" s="1295"/>
      <c r="E10" s="1295"/>
      <c r="F10" s="1295"/>
      <c r="G10" s="1295"/>
      <c r="H10" s="1296"/>
      <c r="I10" s="746" t="s">
        <v>278</v>
      </c>
      <c r="J10" s="745" t="s">
        <v>279</v>
      </c>
      <c r="K10" s="745" t="s">
        <v>280</v>
      </c>
      <c r="L10" s="745" t="s">
        <v>281</v>
      </c>
      <c r="M10" s="745" t="s">
        <v>316</v>
      </c>
      <c r="N10" s="407">
        <v>1</v>
      </c>
      <c r="O10" s="407">
        <v>2</v>
      </c>
      <c r="P10" s="407">
        <v>3</v>
      </c>
      <c r="Q10" s="407">
        <v>4</v>
      </c>
      <c r="R10" s="407">
        <v>5</v>
      </c>
      <c r="S10" s="407">
        <v>6</v>
      </c>
      <c r="T10" s="407">
        <v>7</v>
      </c>
      <c r="U10" s="407">
        <v>1</v>
      </c>
      <c r="V10" s="407">
        <v>2</v>
      </c>
      <c r="W10" s="407">
        <v>3</v>
      </c>
      <c r="X10" s="408">
        <v>4</v>
      </c>
      <c r="Y10" s="1287"/>
      <c r="Z10" s="1289"/>
      <c r="AA10" s="1290"/>
      <c r="AB10" s="747"/>
      <c r="AC10" s="275"/>
      <c r="AD10" s="746" t="s">
        <v>278</v>
      </c>
      <c r="AE10" s="745" t="s">
        <v>279</v>
      </c>
      <c r="AF10" s="745" t="s">
        <v>280</v>
      </c>
      <c r="AG10" s="745" t="s">
        <v>281</v>
      </c>
      <c r="AH10" s="745" t="s">
        <v>316</v>
      </c>
      <c r="AI10" s="407">
        <v>1</v>
      </c>
      <c r="AJ10" s="407">
        <v>2</v>
      </c>
      <c r="AK10" s="407">
        <v>3</v>
      </c>
      <c r="AL10" s="407">
        <v>4</v>
      </c>
      <c r="AM10" s="407">
        <v>5</v>
      </c>
      <c r="AN10" s="407">
        <v>6</v>
      </c>
      <c r="AO10" s="407">
        <v>7</v>
      </c>
      <c r="AP10" s="407">
        <v>1</v>
      </c>
      <c r="AQ10" s="407">
        <v>2</v>
      </c>
      <c r="AR10" s="407">
        <v>3</v>
      </c>
      <c r="AS10" s="408">
        <v>4</v>
      </c>
      <c r="AT10" s="1287"/>
      <c r="AU10" s="1289"/>
      <c r="AV10" s="1290"/>
      <c r="AW10" s="747"/>
      <c r="AX10" s="275"/>
      <c r="AY10" s="746" t="s">
        <v>278</v>
      </c>
      <c r="AZ10" s="745" t="s">
        <v>279</v>
      </c>
      <c r="BA10" s="745" t="s">
        <v>280</v>
      </c>
      <c r="BB10" s="745" t="s">
        <v>281</v>
      </c>
      <c r="BC10" s="745" t="s">
        <v>316</v>
      </c>
      <c r="BD10" s="407">
        <v>1</v>
      </c>
      <c r="BE10" s="407">
        <v>2</v>
      </c>
      <c r="BF10" s="407">
        <v>3</v>
      </c>
      <c r="BG10" s="407">
        <v>4</v>
      </c>
      <c r="BH10" s="407">
        <v>5</v>
      </c>
      <c r="BI10" s="407">
        <v>6</v>
      </c>
      <c r="BJ10" s="407"/>
      <c r="BK10" s="407">
        <v>1</v>
      </c>
      <c r="BL10" s="407">
        <v>2</v>
      </c>
      <c r="BM10" s="408">
        <v>3</v>
      </c>
      <c r="BN10" s="408">
        <v>4</v>
      </c>
      <c r="BO10" s="1287"/>
      <c r="BP10" s="1282"/>
      <c r="BQ10" s="1264"/>
      <c r="BR10" s="188"/>
      <c r="BS10" s="213"/>
      <c r="BT10" s="1205"/>
      <c r="BU10" s="1206"/>
      <c r="BV10" s="213"/>
      <c r="BW10" s="58"/>
    </row>
    <row r="11" spans="1:81" ht="21" customHeight="1" thickBot="1" x14ac:dyDescent="0.25">
      <c r="B11" s="206" t="s">
        <v>88</v>
      </c>
      <c r="C11" s="1297" t="s">
        <v>87</v>
      </c>
      <c r="D11" s="1297"/>
      <c r="E11" s="1297"/>
      <c r="F11" s="1297"/>
      <c r="G11" s="1297"/>
      <c r="H11" s="1298"/>
      <c r="I11" s="388"/>
      <c r="J11" s="725"/>
      <c r="K11" s="725"/>
      <c r="L11" s="725"/>
      <c r="M11" s="725"/>
      <c r="N11" s="386"/>
      <c r="O11" s="386"/>
      <c r="P11" s="386"/>
      <c r="Q11" s="386"/>
      <c r="R11" s="386"/>
      <c r="S11" s="386"/>
      <c r="T11" s="386"/>
      <c r="U11" s="386"/>
      <c r="V11" s="386"/>
      <c r="W11" s="386"/>
      <c r="X11" s="387"/>
      <c r="Y11" s="1288"/>
      <c r="Z11" s="839" t="str">
        <f t="shared" ref="Z11:Z44" si="0">IF(COUNTBLANK(I11:X11)=$AB$7,"",SUM(I11:X11))</f>
        <v/>
      </c>
      <c r="AA11" s="749"/>
      <c r="AB11" s="749"/>
      <c r="AC11" s="276"/>
      <c r="AD11" s="388"/>
      <c r="AE11" s="725"/>
      <c r="AF11" s="725"/>
      <c r="AG11" s="725"/>
      <c r="AH11" s="725"/>
      <c r="AI11" s="386"/>
      <c r="AJ11" s="386"/>
      <c r="AK11" s="386"/>
      <c r="AL11" s="386"/>
      <c r="AM11" s="386"/>
      <c r="AN11" s="386"/>
      <c r="AO11" s="386"/>
      <c r="AP11" s="386"/>
      <c r="AQ11" s="386"/>
      <c r="AR11" s="386"/>
      <c r="AS11" s="387"/>
      <c r="AT11" s="1288"/>
      <c r="AU11" s="839" t="str">
        <f t="shared" ref="AU11:AU44" si="1">IF(COUNTBLANK(AD11:AS11)=$AW$7,"",SUM(AD11:AS11))</f>
        <v/>
      </c>
      <c r="AV11" s="749"/>
      <c r="AW11" s="749"/>
      <c r="AX11" s="276"/>
      <c r="AY11" s="388"/>
      <c r="AZ11" s="725"/>
      <c r="BA11" s="725"/>
      <c r="BB11" s="725"/>
      <c r="BC11" s="725"/>
      <c r="BD11" s="386"/>
      <c r="BE11" s="386"/>
      <c r="BF11" s="386"/>
      <c r="BG11" s="386"/>
      <c r="BH11" s="386"/>
      <c r="BI11" s="386"/>
      <c r="BJ11" s="386"/>
      <c r="BK11" s="386"/>
      <c r="BL11" s="386"/>
      <c r="BM11" s="387"/>
      <c r="BN11" s="387"/>
      <c r="BO11" s="1288"/>
      <c r="BP11" s="839" t="str">
        <f t="shared" ref="BP11:BP44" si="2">IF(COUNTBLANK(AY11:BN11)=$BR$7,"",SUM(AY11:BN11))</f>
        <v/>
      </c>
      <c r="BQ11" s="8"/>
      <c r="BR11" s="8"/>
      <c r="BS11" s="136"/>
      <c r="BT11" s="1255"/>
      <c r="BU11" s="1256"/>
      <c r="BV11" s="136"/>
      <c r="BW11" s="215"/>
    </row>
    <row r="12" spans="1:81" ht="15.75" customHeight="1" x14ac:dyDescent="0.3">
      <c r="B12" s="107">
        <f>IF(ENTRADA!AE3="","",ENTRADA!AE3)</f>
        <v>1</v>
      </c>
      <c r="C12" s="1299" t="str">
        <f>IF(ENTRADA!AF3=0,"",ENTRADA!AF3)</f>
        <v>AA</v>
      </c>
      <c r="D12" s="1299"/>
      <c r="E12" s="1299"/>
      <c r="F12" s="1299"/>
      <c r="G12" s="1299"/>
      <c r="H12" s="1299"/>
      <c r="I12" s="495"/>
      <c r="J12" s="726"/>
      <c r="K12" s="726"/>
      <c r="L12" s="726"/>
      <c r="M12" s="726"/>
      <c r="N12" s="499"/>
      <c r="O12" s="499"/>
      <c r="P12" s="499"/>
      <c r="Q12" s="499"/>
      <c r="R12" s="499"/>
      <c r="S12" s="499"/>
      <c r="T12" s="499"/>
      <c r="U12" s="499"/>
      <c r="V12" s="499"/>
      <c r="W12" s="499"/>
      <c r="X12" s="499"/>
      <c r="Y12" s="500" t="str">
        <f>'REG REL'!H3</f>
        <v/>
      </c>
      <c r="Z12" s="389" t="str">
        <f t="shared" si="0"/>
        <v/>
      </c>
      <c r="AA12" s="501">
        <f>IF(Z12&lt;50,1,0)</f>
        <v>0</v>
      </c>
      <c r="AC12" s="277"/>
      <c r="AD12" s="495"/>
      <c r="AE12" s="726"/>
      <c r="AF12" s="726"/>
      <c r="AG12" s="726"/>
      <c r="AH12" s="726"/>
      <c r="AI12" s="499"/>
      <c r="AJ12" s="499"/>
      <c r="AK12" s="499"/>
      <c r="AL12" s="499"/>
      <c r="AM12" s="499"/>
      <c r="AN12" s="499"/>
      <c r="AO12" s="499"/>
      <c r="AP12" s="499"/>
      <c r="AQ12" s="499"/>
      <c r="AR12" s="499"/>
      <c r="AS12" s="499"/>
      <c r="AT12" s="500" t="str">
        <f>'REG REL'!L3</f>
        <v/>
      </c>
      <c r="AU12" s="389" t="str">
        <f t="shared" si="1"/>
        <v/>
      </c>
      <c r="AV12" s="501">
        <f>IF(AU12&lt;50,1,0)</f>
        <v>0</v>
      </c>
      <c r="AX12" s="116"/>
      <c r="AY12" s="495"/>
      <c r="AZ12" s="726"/>
      <c r="BA12" s="726"/>
      <c r="BB12" s="726"/>
      <c r="BC12" s="726"/>
      <c r="BD12" s="499"/>
      <c r="BE12" s="499"/>
      <c r="BF12" s="499"/>
      <c r="BG12" s="499"/>
      <c r="BH12" s="499"/>
      <c r="BI12" s="499"/>
      <c r="BJ12" s="499"/>
      <c r="BK12" s="499"/>
      <c r="BL12" s="499"/>
      <c r="BM12" s="499"/>
      <c r="BN12" s="499"/>
      <c r="BO12" s="500" t="str">
        <f>'REG REL'!P3</f>
        <v/>
      </c>
      <c r="BP12" s="389" t="str">
        <f t="shared" si="2"/>
        <v/>
      </c>
      <c r="BQ12" s="2">
        <f>IF(BP12&lt;50,1,0)</f>
        <v>0</v>
      </c>
      <c r="BS12" s="137"/>
      <c r="BT12" s="149"/>
      <c r="BU12" s="150"/>
      <c r="BV12" s="137"/>
      <c r="BW12" s="133"/>
    </row>
    <row r="13" spans="1:81" ht="15.75" customHeight="1" x14ac:dyDescent="0.35">
      <c r="B13" s="102" t="str">
        <f>IF(ENTRADA!AE4="","",ENTRADA!AE4)</f>
        <v/>
      </c>
      <c r="C13" s="1238" t="str">
        <f>IF(ENTRADA!AF4=0,"",ENTRADA!AF4)</f>
        <v/>
      </c>
      <c r="D13" s="1238"/>
      <c r="E13" s="1238"/>
      <c r="F13" s="1238"/>
      <c r="G13" s="1238"/>
      <c r="H13" s="1238"/>
      <c r="I13" s="496"/>
      <c r="J13" s="727"/>
      <c r="K13" s="727"/>
      <c r="L13" s="727"/>
      <c r="M13" s="727"/>
      <c r="N13" s="83"/>
      <c r="O13" s="83"/>
      <c r="P13" s="83"/>
      <c r="Q13" s="83"/>
      <c r="R13" s="83"/>
      <c r="S13" s="83"/>
      <c r="T13" s="83"/>
      <c r="U13" s="83"/>
      <c r="V13" s="83"/>
      <c r="W13" s="83"/>
      <c r="X13" s="83"/>
      <c r="Y13" s="86" t="str">
        <f>'REG REL'!H4</f>
        <v/>
      </c>
      <c r="Z13" s="390" t="str">
        <f t="shared" si="0"/>
        <v/>
      </c>
      <c r="AA13" s="502">
        <f>IF(Z13&lt;50,1,0)</f>
        <v>0</v>
      </c>
      <c r="AB13" s="502"/>
      <c r="AC13" s="503"/>
      <c r="AD13" s="496"/>
      <c r="AE13" s="727"/>
      <c r="AF13" s="727"/>
      <c r="AG13" s="727"/>
      <c r="AH13" s="727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86" t="str">
        <f>'REG REL'!L4</f>
        <v/>
      </c>
      <c r="AU13" s="390" t="str">
        <f t="shared" si="1"/>
        <v/>
      </c>
      <c r="AV13" s="502">
        <f>IF(AU13&lt;50,1,0)</f>
        <v>0</v>
      </c>
      <c r="AW13" s="502"/>
      <c r="AX13" s="504"/>
      <c r="AY13" s="496"/>
      <c r="AZ13" s="727"/>
      <c r="BA13" s="727"/>
      <c r="BB13" s="727"/>
      <c r="BC13" s="727"/>
      <c r="BD13" s="83"/>
      <c r="BE13" s="83"/>
      <c r="BF13" s="83"/>
      <c r="BG13" s="83"/>
      <c r="BH13" s="83"/>
      <c r="BI13" s="83"/>
      <c r="BJ13" s="83"/>
      <c r="BK13" s="83"/>
      <c r="BL13" s="83"/>
      <c r="BM13" s="83"/>
      <c r="BN13" s="83"/>
      <c r="BO13" s="86" t="str">
        <f>'REG REL'!P4</f>
        <v/>
      </c>
      <c r="BP13" s="390" t="str">
        <f t="shared" si="2"/>
        <v/>
      </c>
      <c r="BQ13" s="64">
        <f>IF(BP13&lt;50,1,0)</f>
        <v>0</v>
      </c>
      <c r="BR13" s="64"/>
      <c r="BS13" s="216"/>
      <c r="BT13" s="151" t="s">
        <v>89</v>
      </c>
      <c r="BU13" s="152"/>
      <c r="BV13" s="118"/>
      <c r="BW13" s="161"/>
    </row>
    <row r="14" spans="1:81" ht="15.75" customHeight="1" x14ac:dyDescent="0.25">
      <c r="B14" s="101" t="str">
        <f>IF(ENTRADA!AE5="","",ENTRADA!AE5)</f>
        <v/>
      </c>
      <c r="C14" s="1239" t="str">
        <f>IF(ENTRADA!AF5=0,"",ENTRADA!AF5)</f>
        <v/>
      </c>
      <c r="D14" s="1239"/>
      <c r="E14" s="1239"/>
      <c r="F14" s="1239"/>
      <c r="G14" s="1239"/>
      <c r="H14" s="1239"/>
      <c r="I14" s="497"/>
      <c r="J14" s="728"/>
      <c r="K14" s="728"/>
      <c r="L14" s="728"/>
      <c r="M14" s="728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94" t="str">
        <f>'REG REL'!H5</f>
        <v/>
      </c>
      <c r="Z14" s="391" t="str">
        <f t="shared" si="0"/>
        <v/>
      </c>
      <c r="AA14" s="505"/>
      <c r="AB14" s="505"/>
      <c r="AC14" s="503"/>
      <c r="AD14" s="497"/>
      <c r="AE14" s="728"/>
      <c r="AF14" s="728"/>
      <c r="AG14" s="728"/>
      <c r="AH14" s="728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94" t="str">
        <f>'REG REL'!L5</f>
        <v/>
      </c>
      <c r="AU14" s="391" t="str">
        <f t="shared" si="1"/>
        <v/>
      </c>
      <c r="AV14" s="505"/>
      <c r="AW14" s="505"/>
      <c r="AX14" s="504"/>
      <c r="AY14" s="497"/>
      <c r="AZ14" s="728"/>
      <c r="BA14" s="728"/>
      <c r="BB14" s="728"/>
      <c r="BC14" s="728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94" t="str">
        <f>'REG REL'!P5</f>
        <v/>
      </c>
      <c r="BP14" s="391" t="str">
        <f t="shared" si="2"/>
        <v/>
      </c>
      <c r="BQ14" s="64"/>
      <c r="BR14" s="64"/>
      <c r="BS14" s="216"/>
      <c r="BT14" s="153" t="str">
        <f>PARAMETROS!B3</f>
        <v>1.</v>
      </c>
      <c r="BU14" s="154" t="str">
        <f>PARAMETROS!C3</f>
        <v>Interpretar textos orais breves</v>
      </c>
      <c r="BV14" s="118"/>
      <c r="BW14" s="162"/>
    </row>
    <row r="15" spans="1:81" ht="15.75" customHeight="1" x14ac:dyDescent="0.25">
      <c r="B15" s="102" t="str">
        <f>IF(ENTRADA!AE6="","",ENTRADA!AE6)</f>
        <v/>
      </c>
      <c r="C15" s="1238" t="str">
        <f>IF(ENTRADA!AF6=0,"",ENTRADA!AF6)</f>
        <v/>
      </c>
      <c r="D15" s="1238"/>
      <c r="E15" s="1238"/>
      <c r="F15" s="1238"/>
      <c r="G15" s="1238"/>
      <c r="H15" s="1238"/>
      <c r="I15" s="496"/>
      <c r="J15" s="727"/>
      <c r="K15" s="727"/>
      <c r="L15" s="727"/>
      <c r="M15" s="727"/>
      <c r="N15" s="83"/>
      <c r="O15" s="83"/>
      <c r="P15" s="83"/>
      <c r="Q15" s="83"/>
      <c r="R15" s="83"/>
      <c r="S15" s="83"/>
      <c r="T15" s="83"/>
      <c r="U15" s="83"/>
      <c r="V15" s="83"/>
      <c r="W15" s="83"/>
      <c r="X15" s="83"/>
      <c r="Y15" s="86" t="str">
        <f>'REG REL'!H6</f>
        <v/>
      </c>
      <c r="Z15" s="390" t="str">
        <f t="shared" si="0"/>
        <v/>
      </c>
      <c r="AA15" s="502">
        <f>IF(Z15&lt;50,1,0)</f>
        <v>0</v>
      </c>
      <c r="AB15" s="502"/>
      <c r="AC15" s="503"/>
      <c r="AD15" s="496"/>
      <c r="AE15" s="727"/>
      <c r="AF15" s="727"/>
      <c r="AG15" s="727"/>
      <c r="AH15" s="727"/>
      <c r="AI15" s="83"/>
      <c r="AJ15" s="83"/>
      <c r="AK15" s="83"/>
      <c r="AL15" s="83"/>
      <c r="AM15" s="83"/>
      <c r="AN15" s="83"/>
      <c r="AO15" s="83"/>
      <c r="AP15" s="83"/>
      <c r="AQ15" s="83"/>
      <c r="AR15" s="83"/>
      <c r="AS15" s="83"/>
      <c r="AT15" s="86" t="str">
        <f>'REG REL'!L6</f>
        <v/>
      </c>
      <c r="AU15" s="390" t="str">
        <f t="shared" si="1"/>
        <v/>
      </c>
      <c r="AV15" s="502">
        <f>IF(AU15&lt;50,1,0)</f>
        <v>0</v>
      </c>
      <c r="AW15" s="502"/>
      <c r="AX15" s="504"/>
      <c r="AY15" s="496"/>
      <c r="AZ15" s="727"/>
      <c r="BA15" s="727"/>
      <c r="BB15" s="727"/>
      <c r="BC15" s="727"/>
      <c r="BD15" s="83"/>
      <c r="BE15" s="83"/>
      <c r="BF15" s="83"/>
      <c r="BG15" s="83"/>
      <c r="BH15" s="83"/>
      <c r="BI15" s="83"/>
      <c r="BJ15" s="83"/>
      <c r="BK15" s="83"/>
      <c r="BL15" s="83"/>
      <c r="BM15" s="83"/>
      <c r="BN15" s="83"/>
      <c r="BO15" s="86" t="str">
        <f>'REG REL'!P6</f>
        <v/>
      </c>
      <c r="BP15" s="390" t="str">
        <f t="shared" si="2"/>
        <v/>
      </c>
      <c r="BQ15" s="64"/>
      <c r="BR15" s="64"/>
      <c r="BS15" s="216"/>
      <c r="BT15" s="153" t="str">
        <f>PARAMETROS!B4</f>
        <v>2.</v>
      </c>
      <c r="BU15" s="724" t="str">
        <f>PARAMETROS!C4</f>
        <v>Fazer deduções e inferências</v>
      </c>
      <c r="BV15" s="118"/>
      <c r="BW15" s="162"/>
    </row>
    <row r="16" spans="1:81" ht="15.75" customHeight="1" x14ac:dyDescent="0.25">
      <c r="B16" s="101" t="str">
        <f>IF(ENTRADA!AE7="","",ENTRADA!AE7)</f>
        <v/>
      </c>
      <c r="C16" s="1239" t="str">
        <f>IF(ENTRADA!AF7=0,"",ENTRADA!AF7)</f>
        <v/>
      </c>
      <c r="D16" s="1239"/>
      <c r="E16" s="1239"/>
      <c r="F16" s="1239"/>
      <c r="G16" s="1239"/>
      <c r="H16" s="1239"/>
      <c r="I16" s="497"/>
      <c r="J16" s="728"/>
      <c r="K16" s="728"/>
      <c r="L16" s="728"/>
      <c r="M16" s="728"/>
      <c r="N16" s="85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94" t="str">
        <f>'REG REL'!H7</f>
        <v/>
      </c>
      <c r="Z16" s="391" t="str">
        <f t="shared" si="0"/>
        <v/>
      </c>
      <c r="AA16" s="505"/>
      <c r="AB16" s="505"/>
      <c r="AC16" s="503"/>
      <c r="AD16" s="497"/>
      <c r="AE16" s="728"/>
      <c r="AF16" s="728"/>
      <c r="AG16" s="728"/>
      <c r="AH16" s="728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94" t="str">
        <f>'REG REL'!L7</f>
        <v/>
      </c>
      <c r="AU16" s="391" t="str">
        <f t="shared" si="1"/>
        <v/>
      </c>
      <c r="AV16" s="505"/>
      <c r="AW16" s="505"/>
      <c r="AX16" s="504"/>
      <c r="AY16" s="497"/>
      <c r="AZ16" s="728"/>
      <c r="BA16" s="728"/>
      <c r="BB16" s="728"/>
      <c r="BC16" s="728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94" t="str">
        <f>'REG REL'!P7</f>
        <v/>
      </c>
      <c r="BP16" s="391" t="str">
        <f t="shared" si="2"/>
        <v/>
      </c>
      <c r="BQ16" s="64"/>
      <c r="BR16" s="64"/>
      <c r="BS16" s="216"/>
      <c r="BT16" s="153" t="str">
        <f>PARAMETROS!B5</f>
        <v>3.</v>
      </c>
      <c r="BU16" s="724" t="str">
        <f>PARAMETROS!C5</f>
        <v>Indicar a intenção do locutor</v>
      </c>
      <c r="BV16" s="118"/>
      <c r="BW16" s="162"/>
    </row>
    <row r="17" spans="2:75" ht="15.75" customHeight="1" x14ac:dyDescent="0.25">
      <c r="B17" s="102" t="str">
        <f>IF(ENTRADA!AE8="","",ENTRADA!AE8)</f>
        <v/>
      </c>
      <c r="C17" s="1238" t="str">
        <f>IF(ENTRADA!AF8=0,"",ENTRADA!AF8)</f>
        <v/>
      </c>
      <c r="D17" s="1238"/>
      <c r="E17" s="1238"/>
      <c r="F17" s="1238"/>
      <c r="G17" s="1238"/>
      <c r="H17" s="1238"/>
      <c r="I17" s="496"/>
      <c r="J17" s="727"/>
      <c r="K17" s="727"/>
      <c r="L17" s="727"/>
      <c r="M17" s="727"/>
      <c r="N17" s="83"/>
      <c r="O17" s="83"/>
      <c r="P17" s="83"/>
      <c r="Q17" s="83"/>
      <c r="R17" s="83"/>
      <c r="S17" s="83"/>
      <c r="T17" s="83"/>
      <c r="U17" s="83"/>
      <c r="V17" s="83"/>
      <c r="W17" s="83"/>
      <c r="X17" s="83"/>
      <c r="Y17" s="86" t="str">
        <f>'REG REL'!H8</f>
        <v/>
      </c>
      <c r="Z17" s="390" t="str">
        <f t="shared" si="0"/>
        <v/>
      </c>
      <c r="AA17" s="502">
        <f>IF(Z17&lt;50,1,0)</f>
        <v>0</v>
      </c>
      <c r="AB17" s="502"/>
      <c r="AC17" s="503"/>
      <c r="AD17" s="496"/>
      <c r="AE17" s="727"/>
      <c r="AF17" s="727"/>
      <c r="AG17" s="727"/>
      <c r="AH17" s="727"/>
      <c r="AI17" s="83"/>
      <c r="AJ17" s="83"/>
      <c r="AK17" s="83"/>
      <c r="AL17" s="83"/>
      <c r="AM17" s="83"/>
      <c r="AN17" s="83"/>
      <c r="AO17" s="83"/>
      <c r="AP17" s="83"/>
      <c r="AQ17" s="83"/>
      <c r="AR17" s="83"/>
      <c r="AS17" s="83"/>
      <c r="AT17" s="86" t="str">
        <f>'REG REL'!L8</f>
        <v/>
      </c>
      <c r="AU17" s="390" t="str">
        <f t="shared" si="1"/>
        <v/>
      </c>
      <c r="AV17" s="502">
        <f>IF(AU17&lt;50,1,0)</f>
        <v>0</v>
      </c>
      <c r="AW17" s="502"/>
      <c r="AX17" s="504"/>
      <c r="AY17" s="496"/>
      <c r="AZ17" s="727"/>
      <c r="BA17" s="727"/>
      <c r="BB17" s="727"/>
      <c r="BC17" s="727"/>
      <c r="BD17" s="83"/>
      <c r="BE17" s="83"/>
      <c r="BF17" s="83"/>
      <c r="BG17" s="83"/>
      <c r="BH17" s="83"/>
      <c r="BI17" s="83"/>
      <c r="BJ17" s="83"/>
      <c r="BK17" s="83"/>
      <c r="BL17" s="83"/>
      <c r="BM17" s="83"/>
      <c r="BN17" s="83"/>
      <c r="BO17" s="86" t="str">
        <f>'REG REL'!P8</f>
        <v/>
      </c>
      <c r="BP17" s="390" t="str">
        <f t="shared" si="2"/>
        <v/>
      </c>
      <c r="BQ17" s="64"/>
      <c r="BR17" s="64"/>
      <c r="BS17" s="216"/>
      <c r="BT17" s="153" t="str">
        <f>PARAMETROS!B6</f>
        <v>4.</v>
      </c>
      <c r="BU17" s="724" t="str">
        <f>PARAMETROS!C6</f>
        <v>Distinguir informação implícita e informação explícita</v>
      </c>
      <c r="BV17" s="118"/>
      <c r="BW17" s="162"/>
    </row>
    <row r="18" spans="2:75" ht="15.75" customHeight="1" x14ac:dyDescent="0.25">
      <c r="B18" s="101" t="str">
        <f>IF(ENTRADA!AE9="","",ENTRADA!AE9)</f>
        <v/>
      </c>
      <c r="C18" s="1239" t="str">
        <f>IF(ENTRADA!AF9=0,"",ENTRADA!AF9)</f>
        <v/>
      </c>
      <c r="D18" s="1239"/>
      <c r="E18" s="1239"/>
      <c r="F18" s="1239"/>
      <c r="G18" s="1239"/>
      <c r="H18" s="1239"/>
      <c r="I18" s="497"/>
      <c r="J18" s="728"/>
      <c r="K18" s="728"/>
      <c r="L18" s="728"/>
      <c r="M18" s="728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94" t="str">
        <f>'REG REL'!H9</f>
        <v/>
      </c>
      <c r="Z18" s="391" t="str">
        <f t="shared" si="0"/>
        <v/>
      </c>
      <c r="AA18" s="505"/>
      <c r="AB18" s="505"/>
      <c r="AC18" s="503"/>
      <c r="AD18" s="497"/>
      <c r="AE18" s="728"/>
      <c r="AF18" s="728"/>
      <c r="AG18" s="728"/>
      <c r="AH18" s="728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94" t="str">
        <f>'REG REL'!L9</f>
        <v/>
      </c>
      <c r="AU18" s="391" t="str">
        <f t="shared" si="1"/>
        <v/>
      </c>
      <c r="AV18" s="505"/>
      <c r="AW18" s="505"/>
      <c r="AX18" s="504"/>
      <c r="AY18" s="497"/>
      <c r="AZ18" s="728"/>
      <c r="BA18" s="728"/>
      <c r="BB18" s="728"/>
      <c r="BC18" s="728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94" t="str">
        <f>'REG REL'!P9</f>
        <v/>
      </c>
      <c r="BP18" s="391" t="str">
        <f t="shared" si="2"/>
        <v/>
      </c>
      <c r="BQ18" s="64"/>
      <c r="BR18" s="64"/>
      <c r="BS18" s="216"/>
      <c r="BT18" s="153"/>
      <c r="BU18" s="724"/>
      <c r="BV18" s="118"/>
      <c r="BW18" s="162"/>
    </row>
    <row r="19" spans="2:75" ht="15.75" customHeight="1" x14ac:dyDescent="0.25">
      <c r="B19" s="102" t="str">
        <f>IF(ENTRADA!AE10="","",ENTRADA!AE10)</f>
        <v/>
      </c>
      <c r="C19" s="1238" t="str">
        <f>IF(ENTRADA!AF10=0,"",ENTRADA!AF10)</f>
        <v/>
      </c>
      <c r="D19" s="1238"/>
      <c r="E19" s="1238"/>
      <c r="F19" s="1238"/>
      <c r="G19" s="1238"/>
      <c r="H19" s="1238"/>
      <c r="I19" s="496"/>
      <c r="J19" s="727"/>
      <c r="K19" s="727"/>
      <c r="L19" s="727"/>
      <c r="M19" s="727"/>
      <c r="N19" s="83"/>
      <c r="O19" s="83"/>
      <c r="P19" s="83"/>
      <c r="Q19" s="83"/>
      <c r="R19" s="83"/>
      <c r="S19" s="83"/>
      <c r="T19" s="83"/>
      <c r="U19" s="83"/>
      <c r="V19" s="83"/>
      <c r="W19" s="83"/>
      <c r="X19" s="83"/>
      <c r="Y19" s="86" t="str">
        <f>'REG REL'!H10</f>
        <v/>
      </c>
      <c r="Z19" s="390" t="str">
        <f t="shared" si="0"/>
        <v/>
      </c>
      <c r="AA19" s="502">
        <f>IF(Z19&lt;50,1,0)</f>
        <v>0</v>
      </c>
      <c r="AB19" s="502"/>
      <c r="AC19" s="503"/>
      <c r="AD19" s="496"/>
      <c r="AE19" s="727"/>
      <c r="AF19" s="727"/>
      <c r="AG19" s="727"/>
      <c r="AH19" s="727"/>
      <c r="AI19" s="83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6" t="str">
        <f>'REG REL'!L10</f>
        <v/>
      </c>
      <c r="AU19" s="390" t="str">
        <f t="shared" si="1"/>
        <v/>
      </c>
      <c r="AV19" s="502">
        <f>IF(AU19&lt;50,1,0)</f>
        <v>0</v>
      </c>
      <c r="AW19" s="502"/>
      <c r="AX19" s="504"/>
      <c r="AY19" s="496"/>
      <c r="AZ19" s="727"/>
      <c r="BA19" s="727"/>
      <c r="BB19" s="727"/>
      <c r="BC19" s="727"/>
      <c r="BD19" s="83"/>
      <c r="BE19" s="83"/>
      <c r="BF19" s="83"/>
      <c r="BG19" s="83"/>
      <c r="BH19" s="83"/>
      <c r="BI19" s="83"/>
      <c r="BJ19" s="83"/>
      <c r="BK19" s="83"/>
      <c r="BL19" s="83"/>
      <c r="BM19" s="83"/>
      <c r="BN19" s="83"/>
      <c r="BO19" s="86" t="str">
        <f>'REG REL'!P10</f>
        <v/>
      </c>
      <c r="BP19" s="390" t="str">
        <f t="shared" si="2"/>
        <v/>
      </c>
      <c r="BQ19" s="64"/>
      <c r="BR19" s="64"/>
      <c r="BS19" s="216"/>
      <c r="BT19" s="153"/>
      <c r="BU19" s="154"/>
      <c r="BV19" s="118"/>
      <c r="BW19" s="162"/>
    </row>
    <row r="20" spans="2:75" ht="15.75" customHeight="1" x14ac:dyDescent="0.35">
      <c r="B20" s="101" t="str">
        <f>IF(ENTRADA!AE11="","",ENTRADA!AE11)</f>
        <v/>
      </c>
      <c r="C20" s="1239" t="str">
        <f>IF(ENTRADA!AF11=0,"",ENTRADA!AF11)</f>
        <v/>
      </c>
      <c r="D20" s="1239"/>
      <c r="E20" s="1239"/>
      <c r="F20" s="1239"/>
      <c r="G20" s="1239"/>
      <c r="H20" s="1239"/>
      <c r="I20" s="497"/>
      <c r="J20" s="728"/>
      <c r="K20" s="728"/>
      <c r="L20" s="728"/>
      <c r="M20" s="728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94" t="str">
        <f>'REG REL'!H11</f>
        <v/>
      </c>
      <c r="Z20" s="391" t="str">
        <f t="shared" si="0"/>
        <v/>
      </c>
      <c r="AA20" s="505"/>
      <c r="AB20" s="505"/>
      <c r="AC20" s="503"/>
      <c r="AD20" s="497"/>
      <c r="AE20" s="728"/>
      <c r="AF20" s="728"/>
      <c r="AG20" s="728"/>
      <c r="AH20" s="728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94" t="str">
        <f>'REG REL'!L11</f>
        <v/>
      </c>
      <c r="AU20" s="391" t="str">
        <f t="shared" si="1"/>
        <v/>
      </c>
      <c r="AV20" s="505"/>
      <c r="AW20" s="505"/>
      <c r="AX20" s="504"/>
      <c r="AY20" s="497"/>
      <c r="AZ20" s="728"/>
      <c r="BA20" s="728"/>
      <c r="BB20" s="728"/>
      <c r="BC20" s="728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94" t="str">
        <f>'REG REL'!P11</f>
        <v/>
      </c>
      <c r="BP20" s="391" t="str">
        <f t="shared" si="2"/>
        <v/>
      </c>
      <c r="BQ20" s="64"/>
      <c r="BR20" s="64"/>
      <c r="BS20" s="216"/>
      <c r="BT20" s="151" t="s">
        <v>165</v>
      </c>
      <c r="BU20" s="156"/>
      <c r="BV20" s="118"/>
      <c r="BW20" s="162"/>
    </row>
    <row r="21" spans="2:75" ht="15.75" customHeight="1" x14ac:dyDescent="0.25">
      <c r="B21" s="102" t="str">
        <f>IF(ENTRADA!AE12="","",ENTRADA!AE12)</f>
        <v/>
      </c>
      <c r="C21" s="1238" t="str">
        <f>IF(ENTRADA!AF12=0,"",ENTRADA!AF12)</f>
        <v/>
      </c>
      <c r="D21" s="1238"/>
      <c r="E21" s="1238"/>
      <c r="F21" s="1238"/>
      <c r="G21" s="1238"/>
      <c r="H21" s="1238"/>
      <c r="I21" s="496"/>
      <c r="J21" s="727"/>
      <c r="K21" s="727"/>
      <c r="L21" s="727"/>
      <c r="M21" s="727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6" t="str">
        <f>'REG REL'!H12</f>
        <v/>
      </c>
      <c r="Z21" s="390" t="str">
        <f t="shared" si="0"/>
        <v/>
      </c>
      <c r="AA21" s="502">
        <f>IF(Z21&lt;50,1,0)</f>
        <v>0</v>
      </c>
      <c r="AB21" s="502"/>
      <c r="AC21" s="503"/>
      <c r="AD21" s="496"/>
      <c r="AE21" s="727"/>
      <c r="AF21" s="727"/>
      <c r="AG21" s="727"/>
      <c r="AH21" s="727"/>
      <c r="AI21" s="83"/>
      <c r="AJ21" s="83"/>
      <c r="AK21" s="83"/>
      <c r="AL21" s="83"/>
      <c r="AM21" s="83"/>
      <c r="AN21" s="83"/>
      <c r="AO21" s="83"/>
      <c r="AP21" s="83"/>
      <c r="AQ21" s="83"/>
      <c r="AR21" s="83"/>
      <c r="AS21" s="83"/>
      <c r="AT21" s="86" t="str">
        <f>'REG REL'!L12</f>
        <v/>
      </c>
      <c r="AU21" s="390" t="str">
        <f t="shared" si="1"/>
        <v/>
      </c>
      <c r="AV21" s="502">
        <f>IF(AU21&lt;50,1,0)</f>
        <v>0</v>
      </c>
      <c r="AW21" s="502"/>
      <c r="AX21" s="504"/>
      <c r="AY21" s="496"/>
      <c r="AZ21" s="727"/>
      <c r="BA21" s="727"/>
      <c r="BB21" s="727"/>
      <c r="BC21" s="727"/>
      <c r="BD21" s="83"/>
      <c r="BE21" s="83"/>
      <c r="BF21" s="83"/>
      <c r="BG21" s="83"/>
      <c r="BH21" s="83"/>
      <c r="BI21" s="83"/>
      <c r="BJ21" s="83"/>
      <c r="BK21" s="83"/>
      <c r="BL21" s="83"/>
      <c r="BM21" s="83"/>
      <c r="BN21" s="83"/>
      <c r="BO21" s="86" t="str">
        <f>'REG REL'!P12</f>
        <v/>
      </c>
      <c r="BP21" s="390" t="str">
        <f t="shared" si="2"/>
        <v/>
      </c>
      <c r="BQ21" s="64"/>
      <c r="BR21" s="64"/>
      <c r="BS21" s="216"/>
      <c r="BT21" s="157" t="str">
        <f>PARAMETROS!B9</f>
        <v>1.</v>
      </c>
      <c r="BU21" s="732" t="str">
        <f>PARAMETROS!C9</f>
        <v>Argumentação</v>
      </c>
      <c r="BW21" s="162"/>
    </row>
    <row r="22" spans="2:75" ht="15.75" customHeight="1" x14ac:dyDescent="0.25">
      <c r="B22" s="101" t="str">
        <f>IF(ENTRADA!AE13="","",ENTRADA!AE13)</f>
        <v/>
      </c>
      <c r="C22" s="1239" t="str">
        <f>IF(ENTRADA!AF13=0,"",ENTRADA!AF13)</f>
        <v/>
      </c>
      <c r="D22" s="1239"/>
      <c r="E22" s="1239"/>
      <c r="F22" s="1239"/>
      <c r="G22" s="1239"/>
      <c r="H22" s="1239"/>
      <c r="I22" s="497"/>
      <c r="J22" s="728"/>
      <c r="K22" s="728"/>
      <c r="L22" s="728"/>
      <c r="M22" s="728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94" t="str">
        <f>'REG REL'!H13</f>
        <v/>
      </c>
      <c r="Z22" s="391" t="str">
        <f t="shared" si="0"/>
        <v/>
      </c>
      <c r="AA22" s="505"/>
      <c r="AB22" s="505"/>
      <c r="AC22" s="503"/>
      <c r="AD22" s="497"/>
      <c r="AE22" s="728"/>
      <c r="AF22" s="728"/>
      <c r="AG22" s="728"/>
      <c r="AH22" s="728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94" t="str">
        <f>'REG REL'!L13</f>
        <v/>
      </c>
      <c r="AU22" s="391" t="str">
        <f t="shared" si="1"/>
        <v/>
      </c>
      <c r="AV22" s="505"/>
      <c r="AW22" s="505"/>
      <c r="AX22" s="504"/>
      <c r="AY22" s="497"/>
      <c r="AZ22" s="728"/>
      <c r="BA22" s="728"/>
      <c r="BB22" s="728"/>
      <c r="BC22" s="728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94" t="str">
        <f>'REG REL'!P13</f>
        <v/>
      </c>
      <c r="BP22" s="391" t="str">
        <f t="shared" si="2"/>
        <v/>
      </c>
      <c r="BQ22" s="64"/>
      <c r="BR22" s="64"/>
      <c r="BS22" s="216"/>
      <c r="BT22" s="157" t="str">
        <f>PARAMETROS!B10</f>
        <v>2.</v>
      </c>
      <c r="BU22" s="732" t="str">
        <f>PARAMETROS!C10</f>
        <v xml:space="preserve"> Adequação à situação comunicativa</v>
      </c>
      <c r="BW22" s="162"/>
    </row>
    <row r="23" spans="2:75" ht="15.75" customHeight="1" x14ac:dyDescent="0.25">
      <c r="B23" s="102" t="str">
        <f>IF(ENTRADA!AE14="","",ENTRADA!AE14)</f>
        <v/>
      </c>
      <c r="C23" s="1238" t="str">
        <f>IF(ENTRADA!AF14=0,"",ENTRADA!AF14)</f>
        <v/>
      </c>
      <c r="D23" s="1238"/>
      <c r="E23" s="1238"/>
      <c r="F23" s="1238"/>
      <c r="G23" s="1238"/>
      <c r="H23" s="1238"/>
      <c r="I23" s="496"/>
      <c r="J23" s="727"/>
      <c r="K23" s="727"/>
      <c r="L23" s="727"/>
      <c r="M23" s="727"/>
      <c r="N23" s="83"/>
      <c r="O23" s="83"/>
      <c r="P23" s="83"/>
      <c r="Q23" s="83"/>
      <c r="R23" s="83"/>
      <c r="S23" s="83"/>
      <c r="T23" s="83"/>
      <c r="U23" s="83"/>
      <c r="V23" s="83"/>
      <c r="W23" s="83"/>
      <c r="X23" s="83"/>
      <c r="Y23" s="86" t="str">
        <f>'REG REL'!H14</f>
        <v/>
      </c>
      <c r="Z23" s="390" t="str">
        <f t="shared" si="0"/>
        <v/>
      </c>
      <c r="AA23" s="502">
        <f>IF(Z23&lt;50,1,0)</f>
        <v>0</v>
      </c>
      <c r="AB23" s="502"/>
      <c r="AC23" s="503"/>
      <c r="AD23" s="496"/>
      <c r="AE23" s="727"/>
      <c r="AF23" s="727"/>
      <c r="AG23" s="727"/>
      <c r="AH23" s="727"/>
      <c r="AI23" s="83"/>
      <c r="AJ23" s="83"/>
      <c r="AK23" s="83"/>
      <c r="AL23" s="83"/>
      <c r="AM23" s="83"/>
      <c r="AN23" s="83"/>
      <c r="AO23" s="83"/>
      <c r="AP23" s="83"/>
      <c r="AQ23" s="83"/>
      <c r="AR23" s="83"/>
      <c r="AS23" s="83"/>
      <c r="AT23" s="86" t="str">
        <f>'REG REL'!L14</f>
        <v/>
      </c>
      <c r="AU23" s="390" t="str">
        <f t="shared" si="1"/>
        <v/>
      </c>
      <c r="AV23" s="502">
        <f>IF(AU23&lt;50,1,0)</f>
        <v>0</v>
      </c>
      <c r="AW23" s="502"/>
      <c r="AX23" s="504"/>
      <c r="AY23" s="496"/>
      <c r="AZ23" s="727"/>
      <c r="BA23" s="727"/>
      <c r="BB23" s="727"/>
      <c r="BC23" s="727"/>
      <c r="BD23" s="83"/>
      <c r="BE23" s="83"/>
      <c r="BF23" s="83"/>
      <c r="BG23" s="83"/>
      <c r="BH23" s="83"/>
      <c r="BI23" s="83"/>
      <c r="BJ23" s="83"/>
      <c r="BK23" s="83"/>
      <c r="BL23" s="83"/>
      <c r="BM23" s="83"/>
      <c r="BN23" s="83"/>
      <c r="BO23" s="86" t="str">
        <f>'REG REL'!P14</f>
        <v/>
      </c>
      <c r="BP23" s="390" t="str">
        <f t="shared" si="2"/>
        <v/>
      </c>
      <c r="BQ23" s="64"/>
      <c r="BR23" s="64"/>
      <c r="BS23" s="216"/>
      <c r="BT23" s="157" t="str">
        <f>PARAMETROS!B11</f>
        <v>3.</v>
      </c>
      <c r="BU23" s="732" t="str">
        <f>PARAMETROS!C11</f>
        <v>Riqueza/ variedade vocabular</v>
      </c>
      <c r="BW23" s="162"/>
    </row>
    <row r="24" spans="2:75" ht="15.75" customHeight="1" x14ac:dyDescent="0.25">
      <c r="B24" s="101" t="str">
        <f>IF(ENTRADA!AE15="","",ENTRADA!AE15)</f>
        <v/>
      </c>
      <c r="C24" s="1239" t="str">
        <f>IF(ENTRADA!AF15=0,"",ENTRADA!AF15)</f>
        <v/>
      </c>
      <c r="D24" s="1239"/>
      <c r="E24" s="1239"/>
      <c r="F24" s="1239"/>
      <c r="G24" s="1239"/>
      <c r="H24" s="1239"/>
      <c r="I24" s="497"/>
      <c r="J24" s="728"/>
      <c r="K24" s="728"/>
      <c r="L24" s="728"/>
      <c r="M24" s="728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94" t="str">
        <f>'REG REL'!H15</f>
        <v/>
      </c>
      <c r="Z24" s="391" t="str">
        <f t="shared" si="0"/>
        <v/>
      </c>
      <c r="AA24" s="505"/>
      <c r="AB24" s="505"/>
      <c r="AC24" s="503"/>
      <c r="AD24" s="497"/>
      <c r="AE24" s="728"/>
      <c r="AF24" s="728"/>
      <c r="AG24" s="728"/>
      <c r="AH24" s="728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94" t="str">
        <f>'REG REL'!L15</f>
        <v/>
      </c>
      <c r="AU24" s="391" t="str">
        <f t="shared" si="1"/>
        <v/>
      </c>
      <c r="AV24" s="505"/>
      <c r="AW24" s="505"/>
      <c r="AX24" s="504"/>
      <c r="AY24" s="497"/>
      <c r="AZ24" s="728"/>
      <c r="BA24" s="728"/>
      <c r="BB24" s="728"/>
      <c r="BC24" s="728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94" t="str">
        <f>'REG REL'!P15</f>
        <v/>
      </c>
      <c r="BP24" s="391" t="str">
        <f t="shared" si="2"/>
        <v/>
      </c>
      <c r="BQ24" s="64"/>
      <c r="BR24" s="64"/>
      <c r="BS24" s="216"/>
      <c r="BT24" s="157" t="str">
        <f>PARAMETROS!B12</f>
        <v>4.</v>
      </c>
      <c r="BU24" s="732" t="str">
        <f>PARAMETROS!C12</f>
        <v xml:space="preserve"> Clareza</v>
      </c>
      <c r="BW24" s="162"/>
    </row>
    <row r="25" spans="2:75" ht="15.75" customHeight="1" x14ac:dyDescent="0.25">
      <c r="B25" s="102" t="str">
        <f>IF(ENTRADA!AE16="","",ENTRADA!AE16)</f>
        <v/>
      </c>
      <c r="C25" s="1238" t="str">
        <f>IF(ENTRADA!AF16=0,"",ENTRADA!AF16)</f>
        <v/>
      </c>
      <c r="D25" s="1238"/>
      <c r="E25" s="1238"/>
      <c r="F25" s="1238"/>
      <c r="G25" s="1238"/>
      <c r="H25" s="1238"/>
      <c r="I25" s="496"/>
      <c r="J25" s="727"/>
      <c r="K25" s="727"/>
      <c r="L25" s="727"/>
      <c r="M25" s="727"/>
      <c r="N25" s="83"/>
      <c r="O25" s="83"/>
      <c r="P25" s="83"/>
      <c r="Q25" s="83"/>
      <c r="R25" s="83"/>
      <c r="S25" s="83"/>
      <c r="T25" s="83"/>
      <c r="U25" s="83"/>
      <c r="V25" s="83"/>
      <c r="W25" s="83"/>
      <c r="X25" s="83"/>
      <c r="Y25" s="86" t="str">
        <f>'REG REL'!H16</f>
        <v/>
      </c>
      <c r="Z25" s="390" t="str">
        <f t="shared" si="0"/>
        <v/>
      </c>
      <c r="AA25" s="502">
        <f>IF(Z25&lt;50,1,0)</f>
        <v>0</v>
      </c>
      <c r="AB25" s="502"/>
      <c r="AC25" s="503"/>
      <c r="AD25" s="496"/>
      <c r="AE25" s="727"/>
      <c r="AF25" s="727"/>
      <c r="AG25" s="727"/>
      <c r="AH25" s="727"/>
      <c r="AI25" s="83"/>
      <c r="AJ25" s="83"/>
      <c r="AK25" s="83"/>
      <c r="AL25" s="83"/>
      <c r="AM25" s="83"/>
      <c r="AN25" s="83"/>
      <c r="AO25" s="83"/>
      <c r="AP25" s="83"/>
      <c r="AQ25" s="83"/>
      <c r="AR25" s="83"/>
      <c r="AS25" s="83"/>
      <c r="AT25" s="86" t="str">
        <f>'REG REL'!L16</f>
        <v/>
      </c>
      <c r="AU25" s="390" t="str">
        <f t="shared" si="1"/>
        <v/>
      </c>
      <c r="AV25" s="502">
        <f>IF(AU25&lt;50,1,0)</f>
        <v>0</v>
      </c>
      <c r="AW25" s="502"/>
      <c r="AX25" s="504"/>
      <c r="AY25" s="496"/>
      <c r="AZ25" s="727"/>
      <c r="BA25" s="727"/>
      <c r="BB25" s="727"/>
      <c r="BC25" s="727"/>
      <c r="BD25" s="83"/>
      <c r="BE25" s="83"/>
      <c r="BF25" s="83"/>
      <c r="BG25" s="83"/>
      <c r="BH25" s="83"/>
      <c r="BI25" s="83"/>
      <c r="BJ25" s="83"/>
      <c r="BK25" s="83"/>
      <c r="BL25" s="83"/>
      <c r="BM25" s="83"/>
      <c r="BN25" s="83"/>
      <c r="BO25" s="86" t="str">
        <f>'REG REL'!P16</f>
        <v/>
      </c>
      <c r="BP25" s="390" t="str">
        <f t="shared" si="2"/>
        <v/>
      </c>
      <c r="BQ25" s="64"/>
      <c r="BR25" s="64"/>
      <c r="BS25" s="216"/>
      <c r="BT25" s="157" t="str">
        <f>PARAMETROS!B13</f>
        <v>5.</v>
      </c>
      <c r="BU25" s="732" t="str">
        <f>PARAMETROS!C13</f>
        <v>Encadeamento lógico</v>
      </c>
      <c r="BW25" s="162"/>
    </row>
    <row r="26" spans="2:75" ht="15.75" customHeight="1" x14ac:dyDescent="0.25">
      <c r="B26" s="101" t="str">
        <f>IF(ENTRADA!AE17="","",ENTRADA!AE17)</f>
        <v/>
      </c>
      <c r="C26" s="1239" t="str">
        <f>IF(ENTRADA!AF17=0,"",ENTRADA!AF17)</f>
        <v/>
      </c>
      <c r="D26" s="1239"/>
      <c r="E26" s="1239"/>
      <c r="F26" s="1239"/>
      <c r="G26" s="1239"/>
      <c r="H26" s="1239"/>
      <c r="I26" s="497"/>
      <c r="J26" s="728"/>
      <c r="K26" s="728"/>
      <c r="L26" s="728"/>
      <c r="M26" s="728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94" t="str">
        <f>'REG REL'!H17</f>
        <v/>
      </c>
      <c r="Z26" s="391" t="str">
        <f t="shared" si="0"/>
        <v/>
      </c>
      <c r="AA26" s="505"/>
      <c r="AB26" s="505"/>
      <c r="AC26" s="503"/>
      <c r="AD26" s="497"/>
      <c r="AE26" s="728"/>
      <c r="AF26" s="728"/>
      <c r="AG26" s="728"/>
      <c r="AH26" s="728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94" t="str">
        <f>'REG REL'!L17</f>
        <v/>
      </c>
      <c r="AU26" s="391" t="str">
        <f t="shared" si="1"/>
        <v/>
      </c>
      <c r="AV26" s="505"/>
      <c r="AW26" s="505"/>
      <c r="AX26" s="504"/>
      <c r="AY26" s="497"/>
      <c r="AZ26" s="728"/>
      <c r="BA26" s="728"/>
      <c r="BB26" s="728"/>
      <c r="BC26" s="728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94" t="str">
        <f>'REG REL'!P17</f>
        <v/>
      </c>
      <c r="BP26" s="391" t="str">
        <f t="shared" si="2"/>
        <v/>
      </c>
      <c r="BQ26" s="64"/>
      <c r="BR26" s="64"/>
      <c r="BS26" s="216"/>
      <c r="BT26" s="157" t="str">
        <f>PARAMETROS!B14</f>
        <v>6.</v>
      </c>
      <c r="BU26" s="732" t="str">
        <f>PARAMETROS!C14</f>
        <v>Tom de voz</v>
      </c>
      <c r="BV26" s="118"/>
      <c r="BW26" s="162"/>
    </row>
    <row r="27" spans="2:75" ht="15.75" customHeight="1" x14ac:dyDescent="0.25">
      <c r="B27" s="102" t="str">
        <f>IF(ENTRADA!AE18="","",ENTRADA!AE18)</f>
        <v/>
      </c>
      <c r="C27" s="1238" t="str">
        <f>IF(ENTRADA!AF18=0,"",ENTRADA!AF18)</f>
        <v/>
      </c>
      <c r="D27" s="1238"/>
      <c r="E27" s="1238"/>
      <c r="F27" s="1238"/>
      <c r="G27" s="1238"/>
      <c r="H27" s="1238"/>
      <c r="I27" s="496"/>
      <c r="J27" s="727"/>
      <c r="K27" s="727"/>
      <c r="L27" s="727"/>
      <c r="M27" s="727"/>
      <c r="N27" s="83"/>
      <c r="O27" s="83"/>
      <c r="P27" s="83"/>
      <c r="Q27" s="83"/>
      <c r="R27" s="83"/>
      <c r="S27" s="83"/>
      <c r="T27" s="83"/>
      <c r="U27" s="83"/>
      <c r="V27" s="83"/>
      <c r="W27" s="83"/>
      <c r="X27" s="83"/>
      <c r="Y27" s="86" t="str">
        <f>'REG REL'!H18</f>
        <v/>
      </c>
      <c r="Z27" s="390" t="str">
        <f t="shared" si="0"/>
        <v/>
      </c>
      <c r="AA27" s="502">
        <f>IF(Z27&lt;50,1,0)</f>
        <v>0</v>
      </c>
      <c r="AB27" s="502"/>
      <c r="AC27" s="503"/>
      <c r="AD27" s="496"/>
      <c r="AE27" s="727"/>
      <c r="AF27" s="727"/>
      <c r="AG27" s="727"/>
      <c r="AH27" s="727"/>
      <c r="AI27" s="83"/>
      <c r="AJ27" s="83"/>
      <c r="AK27" s="83"/>
      <c r="AL27" s="83"/>
      <c r="AM27" s="83"/>
      <c r="AN27" s="83"/>
      <c r="AO27" s="83"/>
      <c r="AP27" s="83"/>
      <c r="AQ27" s="83"/>
      <c r="AR27" s="83"/>
      <c r="AS27" s="83"/>
      <c r="AT27" s="86" t="str">
        <f>'REG REL'!L18</f>
        <v/>
      </c>
      <c r="AU27" s="390" t="str">
        <f t="shared" si="1"/>
        <v/>
      </c>
      <c r="AV27" s="502">
        <f>IF(AU27&lt;50,1,0)</f>
        <v>0</v>
      </c>
      <c r="AW27" s="502"/>
      <c r="AX27" s="504"/>
      <c r="AY27" s="496"/>
      <c r="AZ27" s="727"/>
      <c r="BA27" s="727"/>
      <c r="BB27" s="727"/>
      <c r="BC27" s="727"/>
      <c r="BD27" s="83"/>
      <c r="BE27" s="83"/>
      <c r="BF27" s="83"/>
      <c r="BG27" s="83"/>
      <c r="BH27" s="83"/>
      <c r="BI27" s="83"/>
      <c r="BJ27" s="83"/>
      <c r="BK27" s="83"/>
      <c r="BL27" s="83"/>
      <c r="BM27" s="83"/>
      <c r="BN27" s="83"/>
      <c r="BO27" s="86" t="str">
        <f>'REG REL'!P18</f>
        <v/>
      </c>
      <c r="BP27" s="390" t="str">
        <f t="shared" si="2"/>
        <v/>
      </c>
      <c r="BQ27" s="64"/>
      <c r="BR27" s="64"/>
      <c r="BS27" s="216"/>
      <c r="BT27" s="157" t="str">
        <f>PARAMETROS!B15</f>
        <v>7.</v>
      </c>
      <c r="BU27" s="732" t="str">
        <f>PARAMETROS!C15</f>
        <v>Postura corporal</v>
      </c>
      <c r="BV27" s="217"/>
      <c r="BW27" s="162"/>
    </row>
    <row r="28" spans="2:75" ht="15.75" customHeight="1" x14ac:dyDescent="0.25">
      <c r="B28" s="101" t="str">
        <f>IF(ENTRADA!AE19="","",ENTRADA!AE19)</f>
        <v/>
      </c>
      <c r="C28" s="1239" t="str">
        <f>IF(ENTRADA!AF19=0,"",ENTRADA!AF19)</f>
        <v/>
      </c>
      <c r="D28" s="1239"/>
      <c r="E28" s="1239"/>
      <c r="F28" s="1239"/>
      <c r="G28" s="1239"/>
      <c r="H28" s="1239"/>
      <c r="I28" s="497"/>
      <c r="J28" s="728"/>
      <c r="K28" s="728"/>
      <c r="L28" s="728"/>
      <c r="M28" s="728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94" t="str">
        <f>'REG REL'!H19</f>
        <v/>
      </c>
      <c r="Z28" s="391" t="str">
        <f t="shared" si="0"/>
        <v/>
      </c>
      <c r="AA28" s="505"/>
      <c r="AB28" s="505"/>
      <c r="AC28" s="503"/>
      <c r="AD28" s="497"/>
      <c r="AE28" s="728"/>
      <c r="AF28" s="728"/>
      <c r="AG28" s="728"/>
      <c r="AH28" s="728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94" t="str">
        <f>'REG REL'!L19</f>
        <v/>
      </c>
      <c r="AU28" s="391" t="str">
        <f t="shared" si="1"/>
        <v/>
      </c>
      <c r="AV28" s="505"/>
      <c r="AW28" s="505"/>
      <c r="AX28" s="504"/>
      <c r="AY28" s="497"/>
      <c r="AZ28" s="728"/>
      <c r="BA28" s="728"/>
      <c r="BB28" s="728"/>
      <c r="BC28" s="728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94" t="str">
        <f>'REG REL'!P19</f>
        <v/>
      </c>
      <c r="BP28" s="391" t="str">
        <f t="shared" si="2"/>
        <v/>
      </c>
      <c r="BQ28" s="64"/>
      <c r="BR28" s="64"/>
      <c r="BS28" s="216"/>
      <c r="BT28" s="157"/>
      <c r="BU28" s="732"/>
      <c r="BV28" s="218"/>
      <c r="BW28" s="162"/>
    </row>
    <row r="29" spans="2:75" ht="15.75" customHeight="1" x14ac:dyDescent="0.25">
      <c r="B29" s="102" t="str">
        <f>IF(ENTRADA!AE20="","",ENTRADA!AE20)</f>
        <v/>
      </c>
      <c r="C29" s="1238" t="str">
        <f>IF(ENTRADA!AF20=0,"",ENTRADA!AF20)</f>
        <v/>
      </c>
      <c r="D29" s="1238"/>
      <c r="E29" s="1238"/>
      <c r="F29" s="1238"/>
      <c r="G29" s="1238"/>
      <c r="H29" s="1238"/>
      <c r="I29" s="496"/>
      <c r="J29" s="727"/>
      <c r="K29" s="727"/>
      <c r="L29" s="727"/>
      <c r="M29" s="727"/>
      <c r="N29" s="83"/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6" t="str">
        <f>'REG REL'!H20</f>
        <v/>
      </c>
      <c r="Z29" s="390" t="str">
        <f t="shared" si="0"/>
        <v/>
      </c>
      <c r="AA29" s="502">
        <f>IF(Z29&lt;50,1,0)</f>
        <v>0</v>
      </c>
      <c r="AB29" s="502"/>
      <c r="AC29" s="503"/>
      <c r="AD29" s="496"/>
      <c r="AE29" s="727"/>
      <c r="AF29" s="727"/>
      <c r="AG29" s="727"/>
      <c r="AH29" s="727"/>
      <c r="AI29" s="83"/>
      <c r="AJ29" s="83"/>
      <c r="AK29" s="83"/>
      <c r="AL29" s="83"/>
      <c r="AM29" s="83"/>
      <c r="AN29" s="83"/>
      <c r="AO29" s="83"/>
      <c r="AP29" s="83"/>
      <c r="AQ29" s="83"/>
      <c r="AR29" s="83"/>
      <c r="AS29" s="83"/>
      <c r="AT29" s="86" t="str">
        <f>'REG REL'!L20</f>
        <v/>
      </c>
      <c r="AU29" s="390" t="str">
        <f t="shared" si="1"/>
        <v/>
      </c>
      <c r="AV29" s="502">
        <f>IF(AU29&lt;50,1,0)</f>
        <v>0</v>
      </c>
      <c r="AW29" s="502"/>
      <c r="AX29" s="504"/>
      <c r="AY29" s="496"/>
      <c r="AZ29" s="727"/>
      <c r="BA29" s="727"/>
      <c r="BB29" s="727"/>
      <c r="BC29" s="727"/>
      <c r="BD29" s="83"/>
      <c r="BE29" s="83"/>
      <c r="BF29" s="83"/>
      <c r="BG29" s="83"/>
      <c r="BH29" s="83"/>
      <c r="BI29" s="83"/>
      <c r="BJ29" s="83"/>
      <c r="BK29" s="83"/>
      <c r="BL29" s="83"/>
      <c r="BM29" s="83"/>
      <c r="BN29" s="83"/>
      <c r="BO29" s="86" t="str">
        <f>'REG REL'!P20</f>
        <v/>
      </c>
      <c r="BP29" s="390" t="str">
        <f t="shared" si="2"/>
        <v/>
      </c>
      <c r="BQ29" s="64"/>
      <c r="BR29" s="64"/>
      <c r="BS29" s="216"/>
      <c r="BT29" s="155"/>
      <c r="BU29" s="609"/>
      <c r="BV29" s="216"/>
      <c r="BW29" s="162"/>
    </row>
    <row r="30" spans="2:75" ht="15.75" customHeight="1" x14ac:dyDescent="0.35">
      <c r="B30" s="101" t="str">
        <f>IF(ENTRADA!AE21="","",ENTRADA!AE21)</f>
        <v/>
      </c>
      <c r="C30" s="1239" t="str">
        <f>IF(ENTRADA!AF21=0,"",ENTRADA!AF21)</f>
        <v/>
      </c>
      <c r="D30" s="1239"/>
      <c r="E30" s="1239"/>
      <c r="F30" s="1239"/>
      <c r="G30" s="1239"/>
      <c r="H30" s="1239"/>
      <c r="I30" s="497"/>
      <c r="J30" s="728"/>
      <c r="K30" s="728"/>
      <c r="L30" s="728"/>
      <c r="M30" s="728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94" t="str">
        <f>'REG REL'!H21</f>
        <v/>
      </c>
      <c r="Z30" s="391" t="str">
        <f t="shared" si="0"/>
        <v/>
      </c>
      <c r="AA30" s="505"/>
      <c r="AB30" s="505"/>
      <c r="AC30" s="503"/>
      <c r="AD30" s="497"/>
      <c r="AE30" s="728"/>
      <c r="AF30" s="728"/>
      <c r="AG30" s="728"/>
      <c r="AH30" s="728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94" t="str">
        <f>'REG REL'!L21</f>
        <v/>
      </c>
      <c r="AU30" s="391" t="str">
        <f t="shared" si="1"/>
        <v/>
      </c>
      <c r="AV30" s="505"/>
      <c r="AW30" s="505"/>
      <c r="AX30" s="504"/>
      <c r="AY30" s="497"/>
      <c r="AZ30" s="728"/>
      <c r="BA30" s="728"/>
      <c r="BB30" s="728"/>
      <c r="BC30" s="728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94" t="str">
        <f>'REG REL'!P21</f>
        <v/>
      </c>
      <c r="BP30" s="391" t="str">
        <f t="shared" si="2"/>
        <v/>
      </c>
      <c r="BQ30" s="64"/>
      <c r="BR30" s="64"/>
      <c r="BS30" s="216"/>
      <c r="BT30" s="151" t="s">
        <v>166</v>
      </c>
      <c r="BU30" s="156"/>
      <c r="BV30" s="216"/>
      <c r="BW30" s="162"/>
    </row>
    <row r="31" spans="2:75" ht="15.75" customHeight="1" x14ac:dyDescent="0.25">
      <c r="B31" s="102" t="str">
        <f>IF(ENTRADA!AE22="","",ENTRADA!AE22)</f>
        <v/>
      </c>
      <c r="C31" s="1238" t="str">
        <f>IF(ENTRADA!AF22=0,"",ENTRADA!AF22)</f>
        <v/>
      </c>
      <c r="D31" s="1238"/>
      <c r="E31" s="1238"/>
      <c r="F31" s="1238"/>
      <c r="G31" s="1238"/>
      <c r="H31" s="1238"/>
      <c r="I31" s="496"/>
      <c r="J31" s="727"/>
      <c r="K31" s="727"/>
      <c r="L31" s="727"/>
      <c r="M31" s="727"/>
      <c r="N31" s="83"/>
      <c r="O31" s="83"/>
      <c r="P31" s="83"/>
      <c r="Q31" s="83"/>
      <c r="R31" s="83"/>
      <c r="S31" s="83"/>
      <c r="T31" s="83"/>
      <c r="U31" s="83"/>
      <c r="V31" s="83"/>
      <c r="W31" s="83"/>
      <c r="X31" s="83"/>
      <c r="Y31" s="86" t="str">
        <f>'REG REL'!H22</f>
        <v/>
      </c>
      <c r="Z31" s="390" t="str">
        <f t="shared" si="0"/>
        <v/>
      </c>
      <c r="AA31" s="502">
        <f>IF(Z31&lt;50,1,0)</f>
        <v>0</v>
      </c>
      <c r="AB31" s="502"/>
      <c r="AC31" s="503"/>
      <c r="AD31" s="496"/>
      <c r="AE31" s="727"/>
      <c r="AF31" s="727"/>
      <c r="AG31" s="727"/>
      <c r="AH31" s="727"/>
      <c r="AI31" s="83"/>
      <c r="AJ31" s="83"/>
      <c r="AK31" s="83"/>
      <c r="AL31" s="83"/>
      <c r="AM31" s="83"/>
      <c r="AN31" s="83"/>
      <c r="AO31" s="83"/>
      <c r="AP31" s="83"/>
      <c r="AQ31" s="83"/>
      <c r="AR31" s="83"/>
      <c r="AS31" s="83"/>
      <c r="AT31" s="86" t="str">
        <f>'REG REL'!L22</f>
        <v/>
      </c>
      <c r="AU31" s="390" t="str">
        <f t="shared" si="1"/>
        <v/>
      </c>
      <c r="AV31" s="502">
        <f>IF(AU31&lt;50,1,0)</f>
        <v>0</v>
      </c>
      <c r="AW31" s="502"/>
      <c r="AX31" s="504"/>
      <c r="AY31" s="496"/>
      <c r="AZ31" s="727"/>
      <c r="BA31" s="727"/>
      <c r="BB31" s="727"/>
      <c r="BC31" s="727"/>
      <c r="BD31" s="83"/>
      <c r="BE31" s="83"/>
      <c r="BF31" s="83"/>
      <c r="BG31" s="83"/>
      <c r="BH31" s="83"/>
      <c r="BI31" s="83"/>
      <c r="BJ31" s="83"/>
      <c r="BK31" s="83"/>
      <c r="BL31" s="83"/>
      <c r="BM31" s="83"/>
      <c r="BN31" s="83"/>
      <c r="BO31" s="86" t="str">
        <f>'REG REL'!P22</f>
        <v/>
      </c>
      <c r="BP31" s="390" t="str">
        <f t="shared" si="2"/>
        <v/>
      </c>
      <c r="BQ31" s="64"/>
      <c r="BR31" s="64"/>
      <c r="BS31" s="216"/>
      <c r="BT31" s="153" t="str">
        <f>PARAMETROS!B17</f>
        <v>1.</v>
      </c>
      <c r="BU31" s="154" t="str">
        <f>PARAMETROS!C17</f>
        <v>Pertinência das intervenções</v>
      </c>
      <c r="BW31" s="162"/>
    </row>
    <row r="32" spans="2:75" ht="15.75" customHeight="1" x14ac:dyDescent="0.25">
      <c r="B32" s="101" t="str">
        <f>IF(ENTRADA!AE23="","",ENTRADA!AE23)</f>
        <v/>
      </c>
      <c r="C32" s="1239" t="str">
        <f>IF(ENTRADA!AF23=0,"",ENTRADA!AF23)</f>
        <v/>
      </c>
      <c r="D32" s="1239"/>
      <c r="E32" s="1239"/>
      <c r="F32" s="1239"/>
      <c r="G32" s="1239"/>
      <c r="H32" s="1239"/>
      <c r="I32" s="497"/>
      <c r="J32" s="728"/>
      <c r="K32" s="728"/>
      <c r="L32" s="728"/>
      <c r="M32" s="728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94" t="str">
        <f>'REG REL'!H23</f>
        <v/>
      </c>
      <c r="Z32" s="391" t="str">
        <f t="shared" si="0"/>
        <v/>
      </c>
      <c r="AA32" s="505"/>
      <c r="AB32" s="505"/>
      <c r="AC32" s="503"/>
      <c r="AD32" s="497"/>
      <c r="AE32" s="728"/>
      <c r="AF32" s="728"/>
      <c r="AG32" s="728"/>
      <c r="AH32" s="728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94" t="str">
        <f>'REG REL'!L23</f>
        <v/>
      </c>
      <c r="AU32" s="391" t="str">
        <f t="shared" si="1"/>
        <v/>
      </c>
      <c r="AV32" s="505"/>
      <c r="AW32" s="505"/>
      <c r="AX32" s="504"/>
      <c r="AY32" s="497"/>
      <c r="AZ32" s="728"/>
      <c r="BA32" s="728"/>
      <c r="BB32" s="728"/>
      <c r="BC32" s="728"/>
      <c r="BD32" s="85"/>
      <c r="BE32" s="85"/>
      <c r="BF32" s="85"/>
      <c r="BG32" s="85"/>
      <c r="BH32" s="85"/>
      <c r="BI32" s="85"/>
      <c r="BJ32" s="85"/>
      <c r="BK32" s="85"/>
      <c r="BL32" s="85"/>
      <c r="BM32" s="85"/>
      <c r="BN32" s="85"/>
      <c r="BO32" s="94" t="str">
        <f>'REG REL'!P23</f>
        <v/>
      </c>
      <c r="BP32" s="391" t="str">
        <f t="shared" si="2"/>
        <v/>
      </c>
      <c r="BQ32" s="64"/>
      <c r="BR32" s="64"/>
      <c r="BS32" s="216"/>
      <c r="BT32" s="153" t="str">
        <f>PARAMETROS!B18</f>
        <v>2.</v>
      </c>
      <c r="BU32" s="154" t="str">
        <f>PARAMETROS!C18</f>
        <v>Mobilização de informação pertinente</v>
      </c>
      <c r="BV32" s="216"/>
      <c r="BW32" s="162"/>
    </row>
    <row r="33" spans="2:75" ht="15.75" customHeight="1" x14ac:dyDescent="0.25">
      <c r="B33" s="102" t="str">
        <f>IF(ENTRADA!AE24="","",ENTRADA!AE24)</f>
        <v/>
      </c>
      <c r="C33" s="1238" t="str">
        <f>IF(ENTRADA!AF24=0,"",ENTRADA!AF24)</f>
        <v/>
      </c>
      <c r="D33" s="1238"/>
      <c r="E33" s="1238"/>
      <c r="F33" s="1238"/>
      <c r="G33" s="1238"/>
      <c r="H33" s="1238"/>
      <c r="I33" s="496"/>
      <c r="J33" s="727"/>
      <c r="K33" s="727"/>
      <c r="L33" s="727"/>
      <c r="M33" s="727"/>
      <c r="N33" s="83"/>
      <c r="O33" s="83"/>
      <c r="P33" s="83"/>
      <c r="Q33" s="83"/>
      <c r="R33" s="83"/>
      <c r="S33" s="83"/>
      <c r="T33" s="83"/>
      <c r="U33" s="83"/>
      <c r="V33" s="83"/>
      <c r="W33" s="83"/>
      <c r="X33" s="83"/>
      <c r="Y33" s="86" t="str">
        <f>'REG REL'!H24</f>
        <v/>
      </c>
      <c r="Z33" s="390" t="str">
        <f t="shared" si="0"/>
        <v/>
      </c>
      <c r="AA33" s="502">
        <f>IF(Z33&lt;50,1,0)</f>
        <v>0</v>
      </c>
      <c r="AB33" s="502"/>
      <c r="AC33" s="504"/>
      <c r="AD33" s="496"/>
      <c r="AE33" s="727"/>
      <c r="AF33" s="727"/>
      <c r="AG33" s="727"/>
      <c r="AH33" s="727"/>
      <c r="AI33" s="83"/>
      <c r="AJ33" s="83"/>
      <c r="AK33" s="83"/>
      <c r="AL33" s="83"/>
      <c r="AM33" s="83"/>
      <c r="AN33" s="83"/>
      <c r="AO33" s="83"/>
      <c r="AP33" s="83"/>
      <c r="AQ33" s="83"/>
      <c r="AR33" s="83"/>
      <c r="AS33" s="83"/>
      <c r="AT33" s="86" t="str">
        <f>'REG REL'!L24</f>
        <v/>
      </c>
      <c r="AU33" s="390" t="str">
        <f t="shared" si="1"/>
        <v/>
      </c>
      <c r="AV33" s="502">
        <f>IF(AU33&lt;50,1,0)</f>
        <v>0</v>
      </c>
      <c r="AW33" s="502"/>
      <c r="AX33" s="504"/>
      <c r="AY33" s="496"/>
      <c r="AZ33" s="727"/>
      <c r="BA33" s="727"/>
      <c r="BB33" s="727"/>
      <c r="BC33" s="727"/>
      <c r="BD33" s="83"/>
      <c r="BE33" s="83"/>
      <c r="BF33" s="83"/>
      <c r="BG33" s="83"/>
      <c r="BH33" s="83"/>
      <c r="BI33" s="83"/>
      <c r="BJ33" s="83"/>
      <c r="BK33" s="83"/>
      <c r="BL33" s="83"/>
      <c r="BM33" s="83"/>
      <c r="BN33" s="83"/>
      <c r="BO33" s="86" t="str">
        <f>'REG REL'!P24</f>
        <v/>
      </c>
      <c r="BP33" s="390" t="str">
        <f t="shared" si="2"/>
        <v/>
      </c>
      <c r="BQ33" s="64"/>
      <c r="BR33" s="64"/>
      <c r="BS33" s="216"/>
      <c r="BT33" s="153" t="str">
        <f>PARAMETROS!B19</f>
        <v>3.</v>
      </c>
      <c r="BU33" s="154" t="str">
        <f>PARAMETROS!C19</f>
        <v>Adequação comunicativa</v>
      </c>
      <c r="BV33" s="216"/>
      <c r="BW33" s="162"/>
    </row>
    <row r="34" spans="2:75" ht="15.75" customHeight="1" x14ac:dyDescent="0.25">
      <c r="B34" s="101" t="str">
        <f>IF(ENTRADA!AE25="","",ENTRADA!AE25)</f>
        <v/>
      </c>
      <c r="C34" s="1239" t="str">
        <f>IF(ENTRADA!AF25=0,"",ENTRADA!AF25)</f>
        <v/>
      </c>
      <c r="D34" s="1239"/>
      <c r="E34" s="1239"/>
      <c r="F34" s="1239"/>
      <c r="G34" s="1239"/>
      <c r="H34" s="1239"/>
      <c r="I34" s="497"/>
      <c r="J34" s="728"/>
      <c r="K34" s="728"/>
      <c r="L34" s="728"/>
      <c r="M34" s="728"/>
      <c r="N34" s="85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94" t="str">
        <f>'REG REL'!H25</f>
        <v/>
      </c>
      <c r="Z34" s="391" t="str">
        <f t="shared" si="0"/>
        <v/>
      </c>
      <c r="AA34" s="505"/>
      <c r="AB34" s="505"/>
      <c r="AC34" s="504"/>
      <c r="AD34" s="497"/>
      <c r="AE34" s="728"/>
      <c r="AF34" s="728"/>
      <c r="AG34" s="728"/>
      <c r="AH34" s="728"/>
      <c r="AI34" s="85"/>
      <c r="AJ34" s="85"/>
      <c r="AK34" s="85"/>
      <c r="AL34" s="85"/>
      <c r="AM34" s="85"/>
      <c r="AN34" s="85"/>
      <c r="AO34" s="85"/>
      <c r="AP34" s="85"/>
      <c r="AQ34" s="85"/>
      <c r="AR34" s="85"/>
      <c r="AS34" s="85"/>
      <c r="AT34" s="94" t="str">
        <f>'REG REL'!L25</f>
        <v/>
      </c>
      <c r="AU34" s="391" t="str">
        <f t="shared" si="1"/>
        <v/>
      </c>
      <c r="AV34" s="505"/>
      <c r="AW34" s="505"/>
      <c r="AX34" s="504"/>
      <c r="AY34" s="497"/>
      <c r="AZ34" s="728"/>
      <c r="BA34" s="728"/>
      <c r="BB34" s="728"/>
      <c r="BC34" s="728"/>
      <c r="BD34" s="85"/>
      <c r="BE34" s="85"/>
      <c r="BF34" s="85"/>
      <c r="BG34" s="85"/>
      <c r="BH34" s="85"/>
      <c r="BI34" s="85"/>
      <c r="BJ34" s="85"/>
      <c r="BK34" s="85"/>
      <c r="BL34" s="85"/>
      <c r="BM34" s="85"/>
      <c r="BN34" s="85"/>
      <c r="BO34" s="94" t="str">
        <f>'REG REL'!P25</f>
        <v/>
      </c>
      <c r="BP34" s="391" t="str">
        <f t="shared" si="2"/>
        <v/>
      </c>
      <c r="BQ34" s="64"/>
      <c r="BR34" s="64"/>
      <c r="BS34" s="216"/>
      <c r="BT34" s="153" t="str">
        <f>PARAMETROS!B20</f>
        <v>4.</v>
      </c>
      <c r="BU34" s="154" t="str">
        <f>PARAMETROS!C20</f>
        <v>Cooperação e cortesia</v>
      </c>
      <c r="BV34" s="216"/>
      <c r="BW34" s="162"/>
    </row>
    <row r="35" spans="2:75" ht="15.75" customHeight="1" x14ac:dyDescent="0.25">
      <c r="B35" s="102" t="str">
        <f>IF(ENTRADA!AE26="","",ENTRADA!AE26)</f>
        <v/>
      </c>
      <c r="C35" s="1238" t="str">
        <f>IF(ENTRADA!AF26=0,"",ENTRADA!AF26)</f>
        <v/>
      </c>
      <c r="D35" s="1238"/>
      <c r="E35" s="1238"/>
      <c r="F35" s="1238"/>
      <c r="G35" s="1238"/>
      <c r="H35" s="1238"/>
      <c r="I35" s="496"/>
      <c r="J35" s="727"/>
      <c r="K35" s="727"/>
      <c r="L35" s="727"/>
      <c r="M35" s="727"/>
      <c r="N35" s="83"/>
      <c r="O35" s="83"/>
      <c r="P35" s="83"/>
      <c r="Q35" s="83"/>
      <c r="R35" s="83"/>
      <c r="S35" s="83"/>
      <c r="T35" s="83"/>
      <c r="U35" s="83"/>
      <c r="V35" s="83"/>
      <c r="W35" s="83"/>
      <c r="X35" s="83"/>
      <c r="Y35" s="86" t="str">
        <f>'REG REL'!H26</f>
        <v/>
      </c>
      <c r="Z35" s="390" t="str">
        <f t="shared" si="0"/>
        <v/>
      </c>
      <c r="AA35" s="502">
        <f>IF(Z35&lt;50,1,0)</f>
        <v>0</v>
      </c>
      <c r="AB35" s="502"/>
      <c r="AC35" s="504"/>
      <c r="AD35" s="496"/>
      <c r="AE35" s="727"/>
      <c r="AF35" s="727"/>
      <c r="AG35" s="727"/>
      <c r="AH35" s="727"/>
      <c r="AI35" s="83"/>
      <c r="AJ35" s="83"/>
      <c r="AK35" s="83"/>
      <c r="AL35" s="83"/>
      <c r="AM35" s="83"/>
      <c r="AN35" s="83"/>
      <c r="AO35" s="83"/>
      <c r="AP35" s="83"/>
      <c r="AQ35" s="83"/>
      <c r="AR35" s="83"/>
      <c r="AS35" s="83"/>
      <c r="AT35" s="86" t="str">
        <f>'REG REL'!L26</f>
        <v/>
      </c>
      <c r="AU35" s="390" t="str">
        <f t="shared" si="1"/>
        <v/>
      </c>
      <c r="AV35" s="502">
        <f>IF(AU35&lt;50,1,0)</f>
        <v>0</v>
      </c>
      <c r="AW35" s="502"/>
      <c r="AX35" s="504"/>
      <c r="AY35" s="496"/>
      <c r="AZ35" s="727"/>
      <c r="BA35" s="727"/>
      <c r="BB35" s="727"/>
      <c r="BC35" s="727"/>
      <c r="BD35" s="83"/>
      <c r="BE35" s="83"/>
      <c r="BF35" s="83"/>
      <c r="BG35" s="83"/>
      <c r="BH35" s="83"/>
      <c r="BI35" s="83"/>
      <c r="BJ35" s="83"/>
      <c r="BK35" s="83"/>
      <c r="BL35" s="83"/>
      <c r="BM35" s="83"/>
      <c r="BN35" s="83"/>
      <c r="BO35" s="86" t="str">
        <f>'REG REL'!P26</f>
        <v/>
      </c>
      <c r="BP35" s="390" t="str">
        <f t="shared" si="2"/>
        <v/>
      </c>
      <c r="BQ35" s="64"/>
      <c r="BR35" s="64"/>
      <c r="BS35" s="216"/>
      <c r="BT35" s="155"/>
      <c r="BU35" s="609"/>
      <c r="BV35" s="216"/>
      <c r="BW35" s="162"/>
    </row>
    <row r="36" spans="2:75" ht="15.75" customHeight="1" x14ac:dyDescent="0.25">
      <c r="B36" s="101" t="str">
        <f>IF(ENTRADA!AE27="","",ENTRADA!AE27)</f>
        <v/>
      </c>
      <c r="C36" s="1239" t="str">
        <f>IF(ENTRADA!AF27=0,"",ENTRADA!AF27)</f>
        <v/>
      </c>
      <c r="D36" s="1239"/>
      <c r="E36" s="1239"/>
      <c r="F36" s="1239"/>
      <c r="G36" s="1239"/>
      <c r="H36" s="1239"/>
      <c r="I36" s="497"/>
      <c r="J36" s="728"/>
      <c r="K36" s="728"/>
      <c r="L36" s="728"/>
      <c r="M36" s="728"/>
      <c r="N36" s="85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94" t="str">
        <f>'REG REL'!H27</f>
        <v/>
      </c>
      <c r="Z36" s="391" t="str">
        <f t="shared" si="0"/>
        <v/>
      </c>
      <c r="AA36" s="505"/>
      <c r="AB36" s="505"/>
      <c r="AC36" s="504"/>
      <c r="AD36" s="497"/>
      <c r="AE36" s="728"/>
      <c r="AF36" s="728"/>
      <c r="AG36" s="728"/>
      <c r="AH36" s="728"/>
      <c r="AI36" s="85"/>
      <c r="AJ36" s="85"/>
      <c r="AK36" s="85"/>
      <c r="AL36" s="85"/>
      <c r="AM36" s="85"/>
      <c r="AN36" s="85"/>
      <c r="AO36" s="85"/>
      <c r="AP36" s="85"/>
      <c r="AQ36" s="85"/>
      <c r="AR36" s="85"/>
      <c r="AS36" s="85"/>
      <c r="AT36" s="94" t="str">
        <f>'REG REL'!L27</f>
        <v/>
      </c>
      <c r="AU36" s="391" t="str">
        <f t="shared" si="1"/>
        <v/>
      </c>
      <c r="AV36" s="505"/>
      <c r="AW36" s="505"/>
      <c r="AX36" s="504"/>
      <c r="AY36" s="497"/>
      <c r="AZ36" s="728"/>
      <c r="BA36" s="728"/>
      <c r="BB36" s="728"/>
      <c r="BC36" s="728"/>
      <c r="BD36" s="85"/>
      <c r="BE36" s="85"/>
      <c r="BF36" s="85"/>
      <c r="BG36" s="85"/>
      <c r="BH36" s="85"/>
      <c r="BI36" s="85"/>
      <c r="BJ36" s="85"/>
      <c r="BK36" s="85"/>
      <c r="BL36" s="85"/>
      <c r="BM36" s="85"/>
      <c r="BN36" s="85"/>
      <c r="BO36" s="94" t="str">
        <f>'REG REL'!P27</f>
        <v/>
      </c>
      <c r="BP36" s="391" t="str">
        <f t="shared" si="2"/>
        <v/>
      </c>
      <c r="BQ36" s="64"/>
      <c r="BR36" s="64"/>
      <c r="BS36" s="216"/>
      <c r="BT36" s="158"/>
      <c r="BU36" s="159"/>
      <c r="BV36" s="216"/>
      <c r="BW36" s="162"/>
    </row>
    <row r="37" spans="2:75" ht="15.75" customHeight="1" x14ac:dyDescent="0.25">
      <c r="B37" s="102" t="str">
        <f>IF(ENTRADA!AE28="","",ENTRADA!AE28)</f>
        <v/>
      </c>
      <c r="C37" s="1238" t="str">
        <f>IF(ENTRADA!AF28=0,"",ENTRADA!AF28)</f>
        <v/>
      </c>
      <c r="D37" s="1238"/>
      <c r="E37" s="1238"/>
      <c r="F37" s="1238"/>
      <c r="G37" s="1238"/>
      <c r="H37" s="1238"/>
      <c r="I37" s="496"/>
      <c r="J37" s="727"/>
      <c r="K37" s="727"/>
      <c r="L37" s="727"/>
      <c r="M37" s="727"/>
      <c r="N37" s="83"/>
      <c r="O37" s="83"/>
      <c r="P37" s="83"/>
      <c r="Q37" s="83"/>
      <c r="R37" s="83"/>
      <c r="S37" s="83"/>
      <c r="T37" s="83"/>
      <c r="U37" s="83"/>
      <c r="V37" s="83"/>
      <c r="W37" s="83"/>
      <c r="X37" s="83"/>
      <c r="Y37" s="86" t="str">
        <f>'REG REL'!H28</f>
        <v/>
      </c>
      <c r="Z37" s="390" t="str">
        <f t="shared" si="0"/>
        <v/>
      </c>
      <c r="AA37" s="502">
        <f>IF(Z37&lt;50,1,0)</f>
        <v>0</v>
      </c>
      <c r="AB37" s="502"/>
      <c r="AC37" s="504"/>
      <c r="AD37" s="496"/>
      <c r="AE37" s="727"/>
      <c r="AF37" s="727"/>
      <c r="AG37" s="727"/>
      <c r="AH37" s="727"/>
      <c r="AI37" s="83"/>
      <c r="AJ37" s="83"/>
      <c r="AK37" s="83"/>
      <c r="AL37" s="83"/>
      <c r="AM37" s="83"/>
      <c r="AN37" s="83"/>
      <c r="AO37" s="83"/>
      <c r="AP37" s="83"/>
      <c r="AQ37" s="83"/>
      <c r="AR37" s="83"/>
      <c r="AS37" s="83"/>
      <c r="AT37" s="86" t="str">
        <f>'REG REL'!L28</f>
        <v/>
      </c>
      <c r="AU37" s="390" t="str">
        <f t="shared" si="1"/>
        <v/>
      </c>
      <c r="AV37" s="502">
        <f>IF(AU37&lt;50,1,0)</f>
        <v>0</v>
      </c>
      <c r="AW37" s="502"/>
      <c r="AX37" s="504"/>
      <c r="AY37" s="496"/>
      <c r="AZ37" s="727"/>
      <c r="BA37" s="727"/>
      <c r="BB37" s="727"/>
      <c r="BC37" s="727"/>
      <c r="BD37" s="83"/>
      <c r="BE37" s="83"/>
      <c r="BF37" s="83"/>
      <c r="BG37" s="83"/>
      <c r="BH37" s="83"/>
      <c r="BI37" s="83"/>
      <c r="BJ37" s="83"/>
      <c r="BK37" s="83"/>
      <c r="BL37" s="83"/>
      <c r="BM37" s="83"/>
      <c r="BN37" s="83"/>
      <c r="BO37" s="86" t="str">
        <f>'REG REL'!P28</f>
        <v/>
      </c>
      <c r="BP37" s="390" t="str">
        <f t="shared" si="2"/>
        <v/>
      </c>
      <c r="BQ37" s="64"/>
      <c r="BR37" s="64"/>
      <c r="BS37" s="216"/>
      <c r="BT37" s="1215" t="s">
        <v>98</v>
      </c>
      <c r="BU37" s="1217"/>
      <c r="BV37" s="216"/>
      <c r="BW37" s="162"/>
    </row>
    <row r="38" spans="2:75" ht="15.75" customHeight="1" x14ac:dyDescent="0.25">
      <c r="B38" s="101" t="str">
        <f>IF(ENTRADA!AE29="","",ENTRADA!AE29)</f>
        <v/>
      </c>
      <c r="C38" s="1239" t="str">
        <f>IF(ENTRADA!AF29=0,"",ENTRADA!AF29)</f>
        <v/>
      </c>
      <c r="D38" s="1239"/>
      <c r="E38" s="1239"/>
      <c r="F38" s="1239"/>
      <c r="G38" s="1239"/>
      <c r="H38" s="1239"/>
      <c r="I38" s="497"/>
      <c r="J38" s="728"/>
      <c r="K38" s="728"/>
      <c r="L38" s="728"/>
      <c r="M38" s="728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94">
        <f>'REG REL'!H29</f>
        <v>1</v>
      </c>
      <c r="Z38" s="391" t="str">
        <f t="shared" si="0"/>
        <v/>
      </c>
      <c r="AA38" s="505"/>
      <c r="AB38" s="505"/>
      <c r="AC38" s="504"/>
      <c r="AD38" s="497"/>
      <c r="AE38" s="728"/>
      <c r="AF38" s="728"/>
      <c r="AG38" s="728"/>
      <c r="AH38" s="728"/>
      <c r="AI38" s="85"/>
      <c r="AJ38" s="85"/>
      <c r="AK38" s="85"/>
      <c r="AL38" s="85"/>
      <c r="AM38" s="85"/>
      <c r="AN38" s="85"/>
      <c r="AO38" s="85"/>
      <c r="AP38" s="85"/>
      <c r="AQ38" s="85"/>
      <c r="AR38" s="85"/>
      <c r="AS38" s="85"/>
      <c r="AT38" s="94" t="str">
        <f>'REG REL'!L29</f>
        <v/>
      </c>
      <c r="AU38" s="391" t="str">
        <f t="shared" si="1"/>
        <v/>
      </c>
      <c r="AV38" s="505"/>
      <c r="AW38" s="505"/>
      <c r="AX38" s="504"/>
      <c r="AY38" s="497"/>
      <c r="AZ38" s="728"/>
      <c r="BA38" s="728"/>
      <c r="BB38" s="728"/>
      <c r="BC38" s="728"/>
      <c r="BD38" s="85"/>
      <c r="BE38" s="85"/>
      <c r="BF38" s="85"/>
      <c r="BG38" s="85"/>
      <c r="BH38" s="85"/>
      <c r="BI38" s="85"/>
      <c r="BJ38" s="85"/>
      <c r="BK38" s="85"/>
      <c r="BL38" s="85"/>
      <c r="BM38" s="85"/>
      <c r="BN38" s="85"/>
      <c r="BO38" s="94" t="str">
        <f>'REG REL'!P29</f>
        <v/>
      </c>
      <c r="BP38" s="391" t="str">
        <f t="shared" si="2"/>
        <v/>
      </c>
      <c r="BQ38" s="64"/>
      <c r="BR38" s="64"/>
      <c r="BS38" s="216"/>
      <c r="BT38" s="155"/>
      <c r="BU38" s="609"/>
      <c r="BV38" s="216"/>
      <c r="BW38" s="162"/>
    </row>
    <row r="39" spans="2:75" ht="15.75" customHeight="1" x14ac:dyDescent="0.25">
      <c r="B39" s="102" t="str">
        <f>IF(ENTRADA!AE30="","",ENTRADA!AE30)</f>
        <v/>
      </c>
      <c r="C39" s="1238" t="str">
        <f>IF(ENTRADA!AF30=0,"",ENTRADA!AF30)</f>
        <v/>
      </c>
      <c r="D39" s="1238"/>
      <c r="E39" s="1238"/>
      <c r="F39" s="1238"/>
      <c r="G39" s="1238"/>
      <c r="H39" s="1238"/>
      <c r="I39" s="496"/>
      <c r="J39" s="727"/>
      <c r="K39" s="727"/>
      <c r="L39" s="727"/>
      <c r="M39" s="727"/>
      <c r="N39" s="83"/>
      <c r="O39" s="83"/>
      <c r="P39" s="83"/>
      <c r="Q39" s="83"/>
      <c r="R39" s="83"/>
      <c r="S39" s="83"/>
      <c r="T39" s="83"/>
      <c r="U39" s="83"/>
      <c r="V39" s="83"/>
      <c r="W39" s="83"/>
      <c r="X39" s="83"/>
      <c r="Y39" s="86" t="str">
        <f>'REG REL'!H30</f>
        <v/>
      </c>
      <c r="Z39" s="390" t="str">
        <f t="shared" si="0"/>
        <v/>
      </c>
      <c r="AA39" s="502">
        <f>IF(Z39&lt;50,1,0)</f>
        <v>0</v>
      </c>
      <c r="AB39" s="502"/>
      <c r="AC39" s="504"/>
      <c r="AD39" s="496"/>
      <c r="AE39" s="727"/>
      <c r="AF39" s="727"/>
      <c r="AG39" s="727"/>
      <c r="AH39" s="727"/>
      <c r="AI39" s="83"/>
      <c r="AJ39" s="83"/>
      <c r="AK39" s="83"/>
      <c r="AL39" s="83"/>
      <c r="AM39" s="83"/>
      <c r="AN39" s="83"/>
      <c r="AO39" s="83"/>
      <c r="AP39" s="83"/>
      <c r="AQ39" s="83"/>
      <c r="AR39" s="83"/>
      <c r="AS39" s="83"/>
      <c r="AT39" s="86" t="str">
        <f>'REG REL'!L30</f>
        <v/>
      </c>
      <c r="AU39" s="390" t="str">
        <f t="shared" si="1"/>
        <v/>
      </c>
      <c r="AV39" s="502">
        <f>IF(AU39&lt;50,1,0)</f>
        <v>0</v>
      </c>
      <c r="AW39" s="502"/>
      <c r="AX39" s="504"/>
      <c r="AY39" s="496"/>
      <c r="AZ39" s="727"/>
      <c r="BA39" s="727"/>
      <c r="BB39" s="727"/>
      <c r="BC39" s="727"/>
      <c r="BD39" s="83"/>
      <c r="BE39" s="83"/>
      <c r="BF39" s="83"/>
      <c r="BG39" s="83"/>
      <c r="BH39" s="83"/>
      <c r="BI39" s="83"/>
      <c r="BJ39" s="83"/>
      <c r="BK39" s="83"/>
      <c r="BL39" s="83"/>
      <c r="BM39" s="83"/>
      <c r="BN39" s="83"/>
      <c r="BO39" s="86" t="str">
        <f>'REG REL'!P30</f>
        <v/>
      </c>
      <c r="BP39" s="390" t="str">
        <f t="shared" si="2"/>
        <v/>
      </c>
      <c r="BQ39" s="64"/>
      <c r="BR39" s="64"/>
      <c r="BS39" s="216"/>
      <c r="BT39" s="346" t="str">
        <f>PARAMETROS!B61</f>
        <v>1.</v>
      </c>
      <c r="BU39" s="345" t="str">
        <f>PARAMETROS!C61</f>
        <v>Debate</v>
      </c>
      <c r="BV39" s="216"/>
    </row>
    <row r="40" spans="2:75" ht="15.75" customHeight="1" x14ac:dyDescent="0.25">
      <c r="B40" s="101" t="str">
        <f>IF(ENTRADA!AE31="","",ENTRADA!AE31)</f>
        <v/>
      </c>
      <c r="C40" s="1239" t="str">
        <f>IF(ENTRADA!AF31=0,"",ENTRADA!AF31)</f>
        <v/>
      </c>
      <c r="D40" s="1239"/>
      <c r="E40" s="1239"/>
      <c r="F40" s="1239"/>
      <c r="G40" s="1239"/>
      <c r="H40" s="1239"/>
      <c r="I40" s="497"/>
      <c r="J40" s="728"/>
      <c r="K40" s="728"/>
      <c r="L40" s="728"/>
      <c r="M40" s="728"/>
      <c r="N40" s="85"/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94" t="str">
        <f>'REG REL'!H31</f>
        <v/>
      </c>
      <c r="Z40" s="391" t="str">
        <f t="shared" si="0"/>
        <v/>
      </c>
      <c r="AA40" s="505"/>
      <c r="AB40" s="505"/>
      <c r="AC40" s="504"/>
      <c r="AD40" s="497"/>
      <c r="AE40" s="728"/>
      <c r="AF40" s="728"/>
      <c r="AG40" s="728"/>
      <c r="AH40" s="728"/>
      <c r="AI40" s="85"/>
      <c r="AJ40" s="85"/>
      <c r="AK40" s="85"/>
      <c r="AL40" s="85"/>
      <c r="AM40" s="85"/>
      <c r="AN40" s="85"/>
      <c r="AO40" s="85"/>
      <c r="AP40" s="85"/>
      <c r="AQ40" s="85"/>
      <c r="AR40" s="85"/>
      <c r="AS40" s="85"/>
      <c r="AT40" s="94" t="str">
        <f>'REG REL'!L31</f>
        <v/>
      </c>
      <c r="AU40" s="391" t="str">
        <f t="shared" si="1"/>
        <v/>
      </c>
      <c r="AV40" s="505"/>
      <c r="AW40" s="505"/>
      <c r="AX40" s="504"/>
      <c r="AY40" s="497"/>
      <c r="AZ40" s="728"/>
      <c r="BA40" s="728"/>
      <c r="BB40" s="728"/>
      <c r="BC40" s="728"/>
      <c r="BD40" s="85"/>
      <c r="BE40" s="85"/>
      <c r="BF40" s="85"/>
      <c r="BG40" s="85"/>
      <c r="BH40" s="85"/>
      <c r="BI40" s="85"/>
      <c r="BJ40" s="85"/>
      <c r="BK40" s="85"/>
      <c r="BL40" s="85"/>
      <c r="BM40" s="85"/>
      <c r="BN40" s="85"/>
      <c r="BO40" s="94" t="str">
        <f>'REG REL'!P31</f>
        <v/>
      </c>
      <c r="BP40" s="391" t="str">
        <f t="shared" si="2"/>
        <v/>
      </c>
      <c r="BQ40" s="64"/>
      <c r="BR40" s="64"/>
      <c r="BS40" s="216"/>
      <c r="BT40" s="346" t="str">
        <f>PARAMETROS!B62</f>
        <v>2.</v>
      </c>
      <c r="BU40" s="345" t="str">
        <f>PARAMETROS!C62</f>
        <v xml:space="preserve">Projeto de leitura </v>
      </c>
      <c r="BV40" s="216"/>
    </row>
    <row r="41" spans="2:75" ht="15.75" customHeight="1" x14ac:dyDescent="0.25">
      <c r="B41" s="102" t="str">
        <f>IF(ENTRADA!AE32="","",ENTRADA!AE32)</f>
        <v/>
      </c>
      <c r="C41" s="1238" t="str">
        <f>IF(ENTRADA!AF32=0,"",ENTRADA!AF32)</f>
        <v/>
      </c>
      <c r="D41" s="1238"/>
      <c r="E41" s="1238"/>
      <c r="F41" s="1238"/>
      <c r="G41" s="1238"/>
      <c r="H41" s="1238"/>
      <c r="I41" s="496"/>
      <c r="J41" s="727"/>
      <c r="K41" s="727"/>
      <c r="L41" s="727"/>
      <c r="M41" s="727"/>
      <c r="N41" s="83"/>
      <c r="O41" s="83"/>
      <c r="P41" s="83"/>
      <c r="Q41" s="83"/>
      <c r="R41" s="83"/>
      <c r="S41" s="83"/>
      <c r="T41" s="83"/>
      <c r="U41" s="83"/>
      <c r="V41" s="83"/>
      <c r="W41" s="83"/>
      <c r="X41" s="83"/>
      <c r="Y41" s="86" t="str">
        <f>'REG REL'!H32</f>
        <v/>
      </c>
      <c r="Z41" s="390" t="str">
        <f t="shared" si="0"/>
        <v/>
      </c>
      <c r="AA41" s="502">
        <f>IF(Z41&lt;50,1,0)</f>
        <v>0</v>
      </c>
      <c r="AB41" s="502"/>
      <c r="AC41" s="504"/>
      <c r="AD41" s="496"/>
      <c r="AE41" s="727"/>
      <c r="AF41" s="727"/>
      <c r="AG41" s="727"/>
      <c r="AH41" s="727"/>
      <c r="AI41" s="83"/>
      <c r="AJ41" s="83"/>
      <c r="AK41" s="83"/>
      <c r="AL41" s="83"/>
      <c r="AM41" s="83"/>
      <c r="AN41" s="83"/>
      <c r="AO41" s="83"/>
      <c r="AP41" s="83"/>
      <c r="AQ41" s="83"/>
      <c r="AR41" s="83"/>
      <c r="AS41" s="83"/>
      <c r="AT41" s="86" t="str">
        <f>'REG REL'!L32</f>
        <v/>
      </c>
      <c r="AU41" s="390" t="str">
        <f t="shared" si="1"/>
        <v/>
      </c>
      <c r="AV41" s="502">
        <f>IF(AU41&lt;50,1,0)</f>
        <v>0</v>
      </c>
      <c r="AW41" s="502"/>
      <c r="AX41" s="504"/>
      <c r="AY41" s="496"/>
      <c r="AZ41" s="727"/>
      <c r="BA41" s="727"/>
      <c r="BB41" s="727"/>
      <c r="BC41" s="727"/>
      <c r="BD41" s="83"/>
      <c r="BE41" s="83"/>
      <c r="BF41" s="83"/>
      <c r="BG41" s="83"/>
      <c r="BH41" s="83"/>
      <c r="BI41" s="83"/>
      <c r="BJ41" s="83"/>
      <c r="BK41" s="83"/>
      <c r="BL41" s="83"/>
      <c r="BM41" s="83"/>
      <c r="BN41" s="83"/>
      <c r="BO41" s="86" t="str">
        <f>'REG REL'!P32</f>
        <v/>
      </c>
      <c r="BP41" s="390" t="str">
        <f t="shared" si="2"/>
        <v/>
      </c>
      <c r="BQ41" s="64"/>
      <c r="BR41" s="64"/>
      <c r="BS41" s="216"/>
      <c r="BT41" s="346" t="str">
        <f>PARAMETROS!B63</f>
        <v>3.</v>
      </c>
      <c r="BU41" s="345" t="str">
        <f>PARAMETROS!C63</f>
        <v>Questionários orais / Interação na aula</v>
      </c>
      <c r="BV41" s="216"/>
      <c r="BW41" s="54"/>
    </row>
    <row r="42" spans="2:75" ht="15.75" customHeight="1" x14ac:dyDescent="0.25">
      <c r="B42" s="103" t="str">
        <f>IF(ENTRADA!AE33="","",ENTRADA!AE33)</f>
        <v/>
      </c>
      <c r="C42" s="1254" t="str">
        <f>IF(ENTRADA!AF33=0,"",ENTRADA!AF33)</f>
        <v/>
      </c>
      <c r="D42" s="1254"/>
      <c r="E42" s="1254"/>
      <c r="F42" s="1254"/>
      <c r="G42" s="1254"/>
      <c r="H42" s="1254"/>
      <c r="I42" s="497"/>
      <c r="J42" s="728"/>
      <c r="K42" s="728"/>
      <c r="L42" s="728"/>
      <c r="M42" s="728"/>
      <c r="N42" s="85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94" t="str">
        <f>'REG REL'!H33</f>
        <v/>
      </c>
      <c r="Z42" s="391" t="str">
        <f t="shared" si="0"/>
        <v/>
      </c>
      <c r="AA42" s="505">
        <f>IF(Z42&lt;50,1,0)</f>
        <v>0</v>
      </c>
      <c r="AB42" s="505"/>
      <c r="AC42" s="504"/>
      <c r="AD42" s="497"/>
      <c r="AE42" s="728"/>
      <c r="AF42" s="728"/>
      <c r="AG42" s="728"/>
      <c r="AH42" s="728"/>
      <c r="AI42" s="85"/>
      <c r="AJ42" s="85"/>
      <c r="AK42" s="85"/>
      <c r="AL42" s="85"/>
      <c r="AM42" s="85"/>
      <c r="AN42" s="85"/>
      <c r="AO42" s="85"/>
      <c r="AP42" s="85"/>
      <c r="AQ42" s="85"/>
      <c r="AR42" s="85"/>
      <c r="AS42" s="85"/>
      <c r="AT42" s="94" t="str">
        <f>'REG REL'!L33</f>
        <v/>
      </c>
      <c r="AU42" s="391" t="str">
        <f t="shared" si="1"/>
        <v/>
      </c>
      <c r="AV42" s="505">
        <f>IF(AU42&lt;50,1,0)</f>
        <v>0</v>
      </c>
      <c r="AW42" s="505"/>
      <c r="AX42" s="504"/>
      <c r="AY42" s="497"/>
      <c r="AZ42" s="728"/>
      <c r="BA42" s="728"/>
      <c r="BB42" s="728"/>
      <c r="BC42" s="728"/>
      <c r="BD42" s="85"/>
      <c r="BE42" s="85"/>
      <c r="BF42" s="85"/>
      <c r="BG42" s="85"/>
      <c r="BH42" s="85"/>
      <c r="BI42" s="85"/>
      <c r="BJ42" s="85"/>
      <c r="BK42" s="85"/>
      <c r="BL42" s="85"/>
      <c r="BM42" s="85"/>
      <c r="BN42" s="85"/>
      <c r="BO42" s="94" t="str">
        <f>'REG REL'!P33</f>
        <v/>
      </c>
      <c r="BP42" s="391" t="str">
        <f t="shared" si="2"/>
        <v/>
      </c>
      <c r="BQ42" s="64"/>
      <c r="BR42" s="64"/>
      <c r="BS42" s="216"/>
      <c r="BT42" s="346" t="str">
        <f>PARAMETROS!B64</f>
        <v>4.</v>
      </c>
      <c r="BU42" s="345" t="str">
        <f>PARAMETROS!C64</f>
        <v>Guiões de trabalho</v>
      </c>
      <c r="BV42" s="216"/>
      <c r="BW42" s="54"/>
    </row>
    <row r="43" spans="2:75" ht="15.75" customHeight="1" x14ac:dyDescent="0.25">
      <c r="B43" s="102" t="str">
        <f>IF(ENTRADA!AE34="","",ENTRADA!AE34)</f>
        <v/>
      </c>
      <c r="C43" s="1238" t="str">
        <f>IF(ENTRADA!AF34=0,"",ENTRADA!AF34)</f>
        <v/>
      </c>
      <c r="D43" s="1238"/>
      <c r="E43" s="1238"/>
      <c r="F43" s="1238"/>
      <c r="G43" s="1238"/>
      <c r="H43" s="1238"/>
      <c r="I43" s="496"/>
      <c r="J43" s="727"/>
      <c r="K43" s="727"/>
      <c r="L43" s="727"/>
      <c r="M43" s="727"/>
      <c r="N43" s="83"/>
      <c r="O43" s="83"/>
      <c r="P43" s="83"/>
      <c r="Q43" s="83"/>
      <c r="R43" s="83"/>
      <c r="S43" s="83"/>
      <c r="T43" s="83"/>
      <c r="U43" s="83"/>
      <c r="V43" s="83"/>
      <c r="W43" s="83"/>
      <c r="X43" s="83"/>
      <c r="Y43" s="86" t="str">
        <f>'REG REL'!H34</f>
        <v/>
      </c>
      <c r="Z43" s="390" t="str">
        <f t="shared" si="0"/>
        <v/>
      </c>
      <c r="AA43" s="502">
        <f>IF(Z43&lt;50,1,0)</f>
        <v>0</v>
      </c>
      <c r="AB43" s="502"/>
      <c r="AC43" s="504"/>
      <c r="AD43" s="496"/>
      <c r="AE43" s="727"/>
      <c r="AF43" s="727"/>
      <c r="AG43" s="727"/>
      <c r="AH43" s="727"/>
      <c r="AI43" s="83"/>
      <c r="AJ43" s="83"/>
      <c r="AK43" s="83"/>
      <c r="AL43" s="83"/>
      <c r="AM43" s="83"/>
      <c r="AN43" s="83"/>
      <c r="AO43" s="83"/>
      <c r="AP43" s="83"/>
      <c r="AQ43" s="83"/>
      <c r="AR43" s="83"/>
      <c r="AS43" s="83"/>
      <c r="AT43" s="86" t="str">
        <f>'REG REL'!L34</f>
        <v/>
      </c>
      <c r="AU43" s="390" t="str">
        <f t="shared" si="1"/>
        <v/>
      </c>
      <c r="AV43" s="502">
        <f>IF(AU43&lt;50,1,0)</f>
        <v>0</v>
      </c>
      <c r="AW43" s="502"/>
      <c r="AX43" s="504"/>
      <c r="AY43" s="496"/>
      <c r="AZ43" s="727"/>
      <c r="BA43" s="727"/>
      <c r="BB43" s="727"/>
      <c r="BC43" s="727"/>
      <c r="BD43" s="83"/>
      <c r="BE43" s="83"/>
      <c r="BF43" s="83"/>
      <c r="BG43" s="83"/>
      <c r="BH43" s="83"/>
      <c r="BI43" s="83"/>
      <c r="BJ43" s="83"/>
      <c r="BK43" s="83"/>
      <c r="BL43" s="83"/>
      <c r="BM43" s="83"/>
      <c r="BN43" s="83"/>
      <c r="BO43" s="86" t="str">
        <f>'REG REL'!P34</f>
        <v/>
      </c>
      <c r="BP43" s="390" t="str">
        <f t="shared" si="2"/>
        <v/>
      </c>
      <c r="BQ43" s="64"/>
      <c r="BR43" s="64"/>
      <c r="BS43" s="216"/>
      <c r="BT43" s="346" t="str">
        <f>PARAMETROS!B65</f>
        <v>5.</v>
      </c>
      <c r="BU43" s="345" t="str">
        <f>PARAMETROS!C65</f>
        <v>Testes de compreensão do oral</v>
      </c>
      <c r="BV43" s="216"/>
      <c r="BW43" s="54"/>
    </row>
    <row r="44" spans="2:75" ht="15.75" customHeight="1" thickBot="1" x14ac:dyDescent="0.3">
      <c r="B44" s="104" t="str">
        <f>IF(ENTRADA!AE35="","",ENTRADA!AE35)</f>
        <v/>
      </c>
      <c r="C44" s="1237" t="str">
        <f>IF(ENTRADA!AF35=0,"",ENTRADA!AF35)</f>
        <v/>
      </c>
      <c r="D44" s="1237"/>
      <c r="E44" s="1237"/>
      <c r="F44" s="1237"/>
      <c r="G44" s="1237"/>
      <c r="H44" s="1237"/>
      <c r="I44" s="498"/>
      <c r="J44" s="729"/>
      <c r="K44" s="729"/>
      <c r="L44" s="729"/>
      <c r="M44" s="729"/>
      <c r="N44" s="286"/>
      <c r="O44" s="286"/>
      <c r="P44" s="286"/>
      <c r="Q44" s="286"/>
      <c r="R44" s="286"/>
      <c r="S44" s="286"/>
      <c r="T44" s="286"/>
      <c r="U44" s="286"/>
      <c r="V44" s="286"/>
      <c r="W44" s="286"/>
      <c r="X44" s="286"/>
      <c r="Y44" s="506" t="str">
        <f>'REG REL'!H35</f>
        <v/>
      </c>
      <c r="Z44" s="393" t="str">
        <f t="shared" si="0"/>
        <v/>
      </c>
      <c r="AA44" s="505">
        <f>IF(Z44&lt;50,1,0)</f>
        <v>0</v>
      </c>
      <c r="AB44" s="505"/>
      <c r="AC44" s="504"/>
      <c r="AD44" s="498"/>
      <c r="AE44" s="729"/>
      <c r="AF44" s="729"/>
      <c r="AG44" s="729"/>
      <c r="AH44" s="729"/>
      <c r="AI44" s="286"/>
      <c r="AJ44" s="286"/>
      <c r="AK44" s="286"/>
      <c r="AL44" s="286"/>
      <c r="AM44" s="286"/>
      <c r="AN44" s="286"/>
      <c r="AO44" s="286"/>
      <c r="AP44" s="286"/>
      <c r="AQ44" s="286"/>
      <c r="AR44" s="286"/>
      <c r="AS44" s="286"/>
      <c r="AT44" s="506" t="str">
        <f>'REG REL'!L35</f>
        <v/>
      </c>
      <c r="AU44" s="393" t="str">
        <f t="shared" si="1"/>
        <v/>
      </c>
      <c r="AV44" s="505">
        <f>IF(AU44&lt;50,1,0)</f>
        <v>0</v>
      </c>
      <c r="AW44" s="505"/>
      <c r="AX44" s="504"/>
      <c r="AY44" s="498"/>
      <c r="AZ44" s="729"/>
      <c r="BA44" s="729"/>
      <c r="BB44" s="729"/>
      <c r="BC44" s="729"/>
      <c r="BD44" s="286"/>
      <c r="BE44" s="286"/>
      <c r="BF44" s="286"/>
      <c r="BG44" s="286"/>
      <c r="BH44" s="286"/>
      <c r="BI44" s="286"/>
      <c r="BJ44" s="286"/>
      <c r="BK44" s="286"/>
      <c r="BL44" s="286"/>
      <c r="BM44" s="286"/>
      <c r="BN44" s="286"/>
      <c r="BO44" s="506" t="str">
        <f>'REG REL'!P35</f>
        <v/>
      </c>
      <c r="BP44" s="393" t="str">
        <f t="shared" si="2"/>
        <v/>
      </c>
      <c r="BQ44" s="64"/>
      <c r="BR44" s="64"/>
      <c r="BS44" s="216"/>
      <c r="BT44" s="730"/>
      <c r="BU44" s="731"/>
      <c r="BV44" s="216"/>
      <c r="BW44" s="54"/>
    </row>
    <row r="45" spans="2:75" ht="19.5" customHeight="1" x14ac:dyDescent="0.2">
      <c r="N45" s="1260"/>
      <c r="O45" s="1260"/>
      <c r="P45" s="1260"/>
      <c r="Q45" s="1260"/>
      <c r="R45" s="1260"/>
      <c r="S45" s="1260"/>
      <c r="T45" s="1260"/>
      <c r="U45" s="1260"/>
      <c r="V45" s="1260"/>
      <c r="W45" s="1260"/>
      <c r="X45" s="1260"/>
      <c r="Y45" s="1260"/>
      <c r="Z45" s="507" t="str">
        <f>IF(COUNTBLANK(Z12:Z44)=AA45,"",COUNTIF(Z12:Z44,"&gt;=0"))</f>
        <v/>
      </c>
      <c r="AA45" s="2">
        <f>COUNTIF(Z12:Z44,"&lt;&gt;=0")</f>
        <v>33</v>
      </c>
      <c r="AB45" s="2"/>
      <c r="AC45" s="2"/>
      <c r="AI45" s="1260"/>
      <c r="AJ45" s="1260"/>
      <c r="AK45" s="1260"/>
      <c r="AL45" s="1260"/>
      <c r="AM45" s="1260"/>
      <c r="AN45" s="1260"/>
      <c r="AO45" s="1260"/>
      <c r="AP45" s="1260"/>
      <c r="AQ45" s="1260"/>
      <c r="AR45" s="1260"/>
      <c r="AS45" s="1260"/>
      <c r="AT45" s="1260"/>
      <c r="AU45" s="507" t="str">
        <f>IF(COUNTBLANK(AU12:AU44)=AV45,"",COUNTIF(AU12:AU44,"&gt;=0"))</f>
        <v/>
      </c>
      <c r="AV45" s="2">
        <f>COUNTIF(AU12:AU44,"&lt;&gt;=0")</f>
        <v>33</v>
      </c>
      <c r="AW45" s="2"/>
      <c r="BD45" s="1260"/>
      <c r="BE45" s="1260"/>
      <c r="BF45" s="1260"/>
      <c r="BG45" s="1260"/>
      <c r="BH45" s="1260"/>
      <c r="BI45" s="1260"/>
      <c r="BJ45" s="1260"/>
      <c r="BK45" s="1260"/>
      <c r="BL45" s="1260"/>
      <c r="BM45" s="1260"/>
      <c r="BN45" s="1260"/>
      <c r="BO45" s="1260"/>
      <c r="BP45" s="507" t="str">
        <f>IF(COUNTBLANK(BP12:BP44)=BQ45,"",COUNTIF(BP12:BP44,"&gt;=0"))</f>
        <v/>
      </c>
      <c r="BQ45" s="2">
        <f>COUNTIF(BP12:BP44,"&lt;&gt;=0")</f>
        <v>33</v>
      </c>
      <c r="BR45" s="2"/>
      <c r="BW45" s="54"/>
    </row>
    <row r="46" spans="2:75" ht="19.5" customHeight="1" x14ac:dyDescent="0.2">
      <c r="N46" s="1252"/>
      <c r="O46" s="1252"/>
      <c r="P46" s="1252"/>
      <c r="Q46" s="1252"/>
      <c r="R46" s="1252"/>
      <c r="S46" s="1252"/>
      <c r="T46" s="1252"/>
      <c r="U46" s="1252"/>
      <c r="V46" s="1252"/>
      <c r="W46" s="1252"/>
      <c r="X46" s="1252"/>
      <c r="Y46" s="1252"/>
      <c r="Z46" s="655" t="str">
        <f>IF(COUNTBLANK(Z12:Z44)=AA45,"",AVERAGE(Z12:Z44))</f>
        <v/>
      </c>
      <c r="AI46" s="1252"/>
      <c r="AJ46" s="1252"/>
      <c r="AK46" s="1252"/>
      <c r="AL46" s="1252"/>
      <c r="AM46" s="1252"/>
      <c r="AN46" s="1252"/>
      <c r="AO46" s="1252"/>
      <c r="AP46" s="1252"/>
      <c r="AQ46" s="1252"/>
      <c r="AR46" s="1252"/>
      <c r="AS46" s="1252"/>
      <c r="AT46" s="1252"/>
      <c r="AU46" s="655" t="str">
        <f>IF(COUNTBLANK(AU12:AU44)=AV45,"",AVERAGE(AU12:AU44))</f>
        <v/>
      </c>
      <c r="BD46" s="1252"/>
      <c r="BE46" s="1252"/>
      <c r="BF46" s="1252"/>
      <c r="BG46" s="1252"/>
      <c r="BH46" s="1252"/>
      <c r="BI46" s="1252"/>
      <c r="BJ46" s="1252"/>
      <c r="BK46" s="1252"/>
      <c r="BL46" s="1252"/>
      <c r="BM46" s="1252"/>
      <c r="BN46" s="1252"/>
      <c r="BO46" s="1252"/>
      <c r="BP46" s="655" t="str">
        <f>IF(COUNTBLANK(BP12:BP44)=BQ45,"",AVERAGE(BP12:BP44))</f>
        <v/>
      </c>
      <c r="BW46" s="54"/>
    </row>
    <row r="47" spans="2:75" ht="19.5" customHeight="1" x14ac:dyDescent="0.2">
      <c r="N47" s="1252"/>
      <c r="O47" s="1252"/>
      <c r="P47" s="1252"/>
      <c r="Q47" s="1252"/>
      <c r="R47" s="1252"/>
      <c r="S47" s="1252"/>
      <c r="T47" s="1252"/>
      <c r="U47" s="1252"/>
      <c r="V47" s="1252"/>
      <c r="W47" s="1252"/>
      <c r="X47" s="1252"/>
      <c r="Y47" s="1252"/>
      <c r="Z47" s="508" t="str">
        <f>IF(COUNTBLANK(Z12:Z44)=AA45,"",COUNTIF(Z12:Z44,"&lt;100"))</f>
        <v/>
      </c>
      <c r="AI47" s="1252"/>
      <c r="AJ47" s="1252"/>
      <c r="AK47" s="1252"/>
      <c r="AL47" s="1252"/>
      <c r="AM47" s="1252"/>
      <c r="AN47" s="1252"/>
      <c r="AO47" s="1252"/>
      <c r="AP47" s="1252"/>
      <c r="AQ47" s="1252"/>
      <c r="AR47" s="1252"/>
      <c r="AS47" s="1252"/>
      <c r="AT47" s="1252"/>
      <c r="AU47" s="508" t="str">
        <f>IF(COUNTBLANK(AU12:AU44)=AV45,"",COUNTIF(AU12:AU44,"&lt;100"))</f>
        <v/>
      </c>
      <c r="BD47" s="1252"/>
      <c r="BE47" s="1252"/>
      <c r="BF47" s="1252"/>
      <c r="BG47" s="1252"/>
      <c r="BH47" s="1252"/>
      <c r="BI47" s="1252"/>
      <c r="BJ47" s="1252"/>
      <c r="BK47" s="1252"/>
      <c r="BL47" s="1252"/>
      <c r="BM47" s="1252"/>
      <c r="BN47" s="1252"/>
      <c r="BO47" s="1252"/>
      <c r="BP47" s="508" t="str">
        <f>IF(COUNTBLANK(BP12:BP44)=BQ45,"",COUNTIF(BP12:BP44,"&lt;100"))</f>
        <v/>
      </c>
      <c r="BW47" s="54"/>
    </row>
    <row r="48" spans="2:75" ht="19.5" customHeight="1" x14ac:dyDescent="0.2">
      <c r="N48" s="1252"/>
      <c r="O48" s="1252"/>
      <c r="P48" s="1252"/>
      <c r="Q48" s="1252"/>
      <c r="R48" s="1252"/>
      <c r="S48" s="1252"/>
      <c r="T48" s="1252"/>
      <c r="U48" s="1252"/>
      <c r="V48" s="1252"/>
      <c r="W48" s="1252"/>
      <c r="X48" s="1252"/>
      <c r="Y48" s="1252"/>
      <c r="Z48" s="508" t="str">
        <f>IF(COUNTBLANK(Z12:Z44)=AA45,"",COUNTIF(Z12:Z44,"&gt;=100"))</f>
        <v/>
      </c>
      <c r="AI48" s="1252"/>
      <c r="AJ48" s="1252"/>
      <c r="AK48" s="1252"/>
      <c r="AL48" s="1252"/>
      <c r="AM48" s="1252"/>
      <c r="AN48" s="1252"/>
      <c r="AO48" s="1252"/>
      <c r="AP48" s="1252"/>
      <c r="AQ48" s="1252"/>
      <c r="AR48" s="1252"/>
      <c r="AS48" s="1252"/>
      <c r="AT48" s="1252"/>
      <c r="AU48" s="508" t="str">
        <f>IF(COUNTBLANK(AU12:AU44)=AV45,"",COUNTIF(AU12:AU44,"&gt;=100"))</f>
        <v/>
      </c>
      <c r="BD48" s="1252"/>
      <c r="BE48" s="1252"/>
      <c r="BF48" s="1252"/>
      <c r="BG48" s="1252"/>
      <c r="BH48" s="1252"/>
      <c r="BI48" s="1252"/>
      <c r="BJ48" s="1252"/>
      <c r="BK48" s="1252"/>
      <c r="BL48" s="1252"/>
      <c r="BM48" s="1252"/>
      <c r="BN48" s="1252"/>
      <c r="BO48" s="1252"/>
      <c r="BP48" s="508" t="str">
        <f>IF(COUNTBLANK(BP12:BP44)=BQ45,"",COUNTIF(BP12:BP44,"&gt;=100"))</f>
        <v/>
      </c>
      <c r="BW48" s="54"/>
    </row>
    <row r="49" spans="14:75" ht="19.5" customHeight="1" x14ac:dyDescent="0.2">
      <c r="N49" s="1252"/>
      <c r="O49" s="1252"/>
      <c r="P49" s="1252"/>
      <c r="Q49" s="1252"/>
      <c r="R49" s="1252"/>
      <c r="S49" s="1252"/>
      <c r="T49" s="1252"/>
      <c r="U49" s="1252"/>
      <c r="V49" s="1252"/>
      <c r="W49" s="1252"/>
      <c r="X49" s="1252"/>
      <c r="Y49" s="1252"/>
      <c r="Z49" s="509" t="str">
        <f>IF(COUNTBLANK(Z45:Z48)=4,"",Z48/Z45)</f>
        <v/>
      </c>
      <c r="AI49" s="1252"/>
      <c r="AJ49" s="1252"/>
      <c r="AK49" s="1252"/>
      <c r="AL49" s="1252"/>
      <c r="AM49" s="1252"/>
      <c r="AN49" s="1252"/>
      <c r="AO49" s="1252"/>
      <c r="AP49" s="1252"/>
      <c r="AQ49" s="1252"/>
      <c r="AR49" s="1252"/>
      <c r="AS49" s="1252"/>
      <c r="AT49" s="1252"/>
      <c r="AU49" s="509" t="str">
        <f>IF(COUNTBLANK(AU45:AU48)=4,"",AU48/AU45)</f>
        <v/>
      </c>
      <c r="BD49" s="1252"/>
      <c r="BE49" s="1252"/>
      <c r="BF49" s="1252"/>
      <c r="BG49" s="1252"/>
      <c r="BH49" s="1252"/>
      <c r="BI49" s="1252"/>
      <c r="BJ49" s="1252"/>
      <c r="BK49" s="1252"/>
      <c r="BL49" s="1252"/>
      <c r="BM49" s="1252"/>
      <c r="BN49" s="1252"/>
      <c r="BO49" s="1252"/>
      <c r="BP49" s="509" t="str">
        <f>IF(COUNTBLANK(BP45:BP48)=4,"",BP48/BP45)</f>
        <v/>
      </c>
      <c r="BW49" s="54"/>
    </row>
    <row r="50" spans="14:75" ht="12.75" customHeight="1" x14ac:dyDescent="0.2">
      <c r="BW50" s="54"/>
    </row>
    <row r="51" spans="14:75" ht="12.75" customHeight="1" x14ac:dyDescent="0.2">
      <c r="BW51" s="54"/>
    </row>
    <row r="52" spans="14:75" ht="12.75" customHeight="1" x14ac:dyDescent="0.2">
      <c r="BW52" s="54"/>
    </row>
    <row r="53" spans="14:75" ht="12.75" customHeight="1" x14ac:dyDescent="0.2">
      <c r="BW53" s="54"/>
    </row>
    <row r="54" spans="14:75" ht="12.75" customHeight="1" x14ac:dyDescent="0.2">
      <c r="BW54" s="54"/>
    </row>
    <row r="55" spans="14:75" ht="12.75" customHeight="1" x14ac:dyDescent="0.2">
      <c r="BW55" s="54"/>
    </row>
    <row r="56" spans="14:75" ht="18.75" customHeight="1" x14ac:dyDescent="0.2">
      <c r="BW56" s="54"/>
    </row>
    <row r="57" spans="14:75" ht="14.25" customHeight="1" x14ac:dyDescent="0.2"/>
    <row r="58" spans="14:75" ht="12.75" x14ac:dyDescent="0.2"/>
    <row r="59" spans="14:75" ht="18.75" customHeight="1" x14ac:dyDescent="0.2">
      <c r="BT59" s="54"/>
      <c r="BU59" s="6"/>
      <c r="BW59" s="163"/>
    </row>
    <row r="60" spans="14:75" ht="12.75" hidden="1" x14ac:dyDescent="0.2">
      <c r="BW60" s="163"/>
    </row>
    <row r="61" spans="14:75" ht="12.75" hidden="1" x14ac:dyDescent="0.2">
      <c r="BW61" s="219"/>
    </row>
    <row r="62" spans="14:75" ht="12.75" hidden="1" customHeight="1" x14ac:dyDescent="0.2">
      <c r="BW62" s="219"/>
    </row>
    <row r="63" spans="14:75" ht="12.75" hidden="1" customHeight="1" x14ac:dyDescent="0.2">
      <c r="BW63" s="54"/>
    </row>
    <row r="64" spans="14:75" ht="12.75" hidden="1" customHeight="1" x14ac:dyDescent="0.2">
      <c r="BW64" s="54"/>
    </row>
    <row r="65" spans="75:75" ht="12.75" hidden="1" customHeight="1" x14ac:dyDescent="0.2">
      <c r="BW65" s="54"/>
    </row>
    <row r="66" spans="75:75" ht="12.75" hidden="1" customHeight="1" x14ac:dyDescent="0.2">
      <c r="BW66" s="54"/>
    </row>
    <row r="67" spans="75:75" ht="12.75" hidden="1" customHeight="1" x14ac:dyDescent="0.2">
      <c r="BW67" s="54"/>
    </row>
    <row r="68" spans="75:75" ht="12.75" hidden="1" customHeight="1" x14ac:dyDescent="0.2">
      <c r="BW68" s="54"/>
    </row>
    <row r="69" spans="75:75" ht="12.75" hidden="1" customHeight="1" x14ac:dyDescent="0.2">
      <c r="BW69" s="54"/>
    </row>
    <row r="70" spans="75:75" ht="12.75" hidden="1" customHeight="1" x14ac:dyDescent="0.2"/>
    <row r="71" spans="75:75" ht="12.75" hidden="1" customHeight="1" x14ac:dyDescent="0.2"/>
    <row r="72" spans="75:75" ht="12.75" hidden="1" customHeight="1" x14ac:dyDescent="0.2"/>
    <row r="73" spans="75:75" ht="12.75" hidden="1" customHeight="1" x14ac:dyDescent="0.2"/>
    <row r="74" spans="75:75" ht="12.75" hidden="1" customHeight="1" x14ac:dyDescent="0.2"/>
    <row r="75" spans="75:75" ht="0" hidden="1" customHeight="1" x14ac:dyDescent="0.2"/>
    <row r="76" spans="75:75" ht="0" hidden="1" customHeight="1" x14ac:dyDescent="0.2"/>
    <row r="77" spans="75:75" ht="0" hidden="1" customHeight="1" x14ac:dyDescent="0.2"/>
    <row r="78" spans="75:75" ht="0" hidden="1" customHeight="1" x14ac:dyDescent="0.2"/>
    <row r="79" spans="75:75" ht="0" hidden="1" customHeight="1" x14ac:dyDescent="0.2">
      <c r="BW79" s="54"/>
    </row>
  </sheetData>
  <sheetProtection algorithmName="SHA-512" hashValue="miKHsnA+qeV78rBMbxrorPV+NoFG1os+AK28TbstiqNnihFZJ6hgk+k9Loo+woLA1atvI8Mk6QE9FJAGlhy8gg==" saltValue="12938INAVzOkmZUYeXq5zA==" spinCount="100000" sheet="1" objects="1" scenarios="1" selectLockedCells="1"/>
  <mergeCells count="82">
    <mergeCell ref="C12:H12"/>
    <mergeCell ref="C13:H13"/>
    <mergeCell ref="C14:H14"/>
    <mergeCell ref="C24:H24"/>
    <mergeCell ref="C15:H15"/>
    <mergeCell ref="C16:H16"/>
    <mergeCell ref="C17:H17"/>
    <mergeCell ref="C18:H18"/>
    <mergeCell ref="C19:H19"/>
    <mergeCell ref="C20:H20"/>
    <mergeCell ref="C21:H21"/>
    <mergeCell ref="C22:H22"/>
    <mergeCell ref="C43:H43"/>
    <mergeCell ref="C44:H44"/>
    <mergeCell ref="C35:H35"/>
    <mergeCell ref="C36:H36"/>
    <mergeCell ref="C37:H37"/>
    <mergeCell ref="C38:H38"/>
    <mergeCell ref="C39:H39"/>
    <mergeCell ref="C40:H40"/>
    <mergeCell ref="N7:Y7"/>
    <mergeCell ref="AI7:AT7"/>
    <mergeCell ref="C34:H34"/>
    <mergeCell ref="C41:H41"/>
    <mergeCell ref="C42:H42"/>
    <mergeCell ref="C29:H29"/>
    <mergeCell ref="C30:H30"/>
    <mergeCell ref="C31:H31"/>
    <mergeCell ref="C32:H32"/>
    <mergeCell ref="C33:H33"/>
    <mergeCell ref="C25:H25"/>
    <mergeCell ref="C11:H11"/>
    <mergeCell ref="C26:H26"/>
    <mergeCell ref="C27:H27"/>
    <mergeCell ref="C28:H28"/>
    <mergeCell ref="C23:H23"/>
    <mergeCell ref="Y8:Y11"/>
    <mergeCell ref="AU8:AU10"/>
    <mergeCell ref="AV6:AV10"/>
    <mergeCell ref="B6:H10"/>
    <mergeCell ref="Z8:Z10"/>
    <mergeCell ref="I6:Z6"/>
    <mergeCell ref="U8:X8"/>
    <mergeCell ref="AP8:AS8"/>
    <mergeCell ref="AI8:AO8"/>
    <mergeCell ref="N8:T8"/>
    <mergeCell ref="AD9:AH9"/>
    <mergeCell ref="I9:M9"/>
    <mergeCell ref="I7:L8"/>
    <mergeCell ref="M7:M8"/>
    <mergeCell ref="AD6:AU6"/>
    <mergeCell ref="AA6:AA10"/>
    <mergeCell ref="AT8:AT11"/>
    <mergeCell ref="BD7:BO7"/>
    <mergeCell ref="AD7:AG8"/>
    <mergeCell ref="AH7:AH8"/>
    <mergeCell ref="BD49:BO49"/>
    <mergeCell ref="BD48:BO48"/>
    <mergeCell ref="BD46:BO46"/>
    <mergeCell ref="BK8:BN8"/>
    <mergeCell ref="AI49:AT49"/>
    <mergeCell ref="BO8:BO11"/>
    <mergeCell ref="AI48:AT48"/>
    <mergeCell ref="AI45:AT45"/>
    <mergeCell ref="N49:Y49"/>
    <mergeCell ref="N45:Y45"/>
    <mergeCell ref="N46:Y46"/>
    <mergeCell ref="N47:Y47"/>
    <mergeCell ref="AI46:AT46"/>
    <mergeCell ref="AI47:AT47"/>
    <mergeCell ref="N48:Y48"/>
    <mergeCell ref="BT9:BU11"/>
    <mergeCell ref="BD45:BO45"/>
    <mergeCell ref="BT37:BU37"/>
    <mergeCell ref="BD47:BO47"/>
    <mergeCell ref="BQ6:BQ10"/>
    <mergeCell ref="AY6:BP6"/>
    <mergeCell ref="AY9:BC9"/>
    <mergeCell ref="AY7:BB8"/>
    <mergeCell ref="BC7:BC8"/>
    <mergeCell ref="BP8:BP10"/>
    <mergeCell ref="BD8:BJ8"/>
  </mergeCells>
  <phoneticPr fontId="105" type="noConversion"/>
  <dataValidations disablePrompts="1" count="1">
    <dataValidation type="decimal" operator="lessThanOrEqual" allowBlank="1" showInputMessage="1" showErrorMessage="1" error="A pergunta não vale tanto!" sqref="BR7 AV13:BN44 AX12:BN12 AA13:AS44 AC12:AS12 AW7 AA12 AB7 AV12 I12:X44">
      <formula1>I$11</formula1>
    </dataValidation>
  </dataValidations>
  <printOptions horizontalCentered="1"/>
  <pageMargins left="0.23622047244094491" right="0.23622047244094491" top="0.94488188976377963" bottom="0.35433070866141736" header="0.11811023622047245" footer="0.31496062992125984"/>
  <pageSetup paperSize="9" scale="47" orientation="landscape" blackAndWhite="1" horizontalDpi="4294967294" verticalDpi="300" r:id="rId1"/>
  <headerFooter>
    <oddHeader>&amp;L&amp;G&amp;C&amp;"Arial,Normal"&amp;24
Área Disciplinar de Português&amp;R&amp;"Arial,Normal"&amp;24
&amp;D</oddHeader>
  </headerFooter>
  <drawing r:id="rId2"/>
  <legacyDrawing r:id="rId3"/>
  <legacyDrawingHF r:id="rId4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9">
    <pageSetUpPr fitToPage="1"/>
  </sheetPr>
  <dimension ref="A1:KT59"/>
  <sheetViews>
    <sheetView showGridLines="0" zoomScale="75" zoomScaleNormal="75" zoomScalePageLayoutView="70" workbookViewId="0">
      <selection activeCell="J8" sqref="J8"/>
    </sheetView>
  </sheetViews>
  <sheetFormatPr defaultColWidth="0" defaultRowHeight="12.75" zeroHeight="1" x14ac:dyDescent="0.2"/>
  <cols>
    <col min="1" max="1" width="2.7109375" style="6" customWidth="1"/>
    <col min="2" max="2" width="4.7109375" style="6" customWidth="1"/>
    <col min="3" max="8" width="3.7109375" style="6" customWidth="1"/>
    <col min="9" max="23" width="4.7109375" style="6" customWidth="1"/>
    <col min="24" max="24" width="7.7109375" style="6" customWidth="1"/>
    <col min="25" max="25" width="4.42578125" style="6" hidden="1" customWidth="1"/>
    <col min="26" max="26" width="1.7109375" style="6" customWidth="1"/>
    <col min="27" max="27" width="4.7109375" style="6" customWidth="1"/>
    <col min="28" max="33" width="3.7109375" style="6" customWidth="1"/>
    <col min="34" max="48" width="4.7109375" style="6" customWidth="1"/>
    <col min="49" max="49" width="7.7109375" style="6" customWidth="1"/>
    <col min="50" max="50" width="5.85546875" style="6" hidden="1" customWidth="1"/>
    <col min="51" max="51" width="1.7109375" style="6" customWidth="1"/>
    <col min="52" max="52" width="4.7109375" style="6" customWidth="1"/>
    <col min="53" max="57" width="3.7109375" style="6" customWidth="1"/>
    <col min="58" max="58" width="3.7109375" style="54" customWidth="1"/>
    <col min="59" max="73" width="4.7109375" style="6" customWidth="1"/>
    <col min="74" max="74" width="7.7109375" style="6" customWidth="1"/>
    <col min="75" max="75" width="5.85546875" style="6" hidden="1" customWidth="1"/>
    <col min="76" max="76" width="3.7109375" style="54" hidden="1" customWidth="1"/>
    <col min="77" max="77" width="3.7109375" style="54" customWidth="1"/>
    <col min="78" max="78" width="5.7109375" style="54" customWidth="1"/>
    <col min="79" max="79" width="54.5703125" style="148" customWidth="1"/>
    <col min="80" max="80" width="5.7109375" style="164" customWidth="1"/>
    <col min="81" max="82" width="9.140625" style="141" customWidth="1"/>
    <col min="83" max="83" width="9.140625" style="141" hidden="1" customWidth="1"/>
    <col min="84" max="102" width="9.140625" style="6" hidden="1" customWidth="1"/>
    <col min="103" max="107" width="24.5703125" style="6" hidden="1" customWidth="1"/>
    <col min="108" max="113" width="9.140625" style="6" hidden="1" customWidth="1"/>
    <col min="114" max="152" width="24.5703125" style="6" hidden="1" customWidth="1"/>
    <col min="153" max="154" width="9.140625" style="6" hidden="1" customWidth="1"/>
    <col min="155" max="220" width="24.5703125" style="6" hidden="1" customWidth="1"/>
    <col min="221" max="247" width="9.140625" style="6" hidden="1" customWidth="1"/>
    <col min="248" max="268" width="24.5703125" style="6" hidden="1" customWidth="1"/>
    <col min="269" max="295" width="9.140625" style="6" hidden="1" customWidth="1"/>
    <col min="296" max="306" width="24.5703125" style="6" hidden="1" customWidth="1"/>
    <col min="307" max="16384" width="9.140625" style="6" hidden="1"/>
  </cols>
  <sheetData>
    <row r="1" spans="1:83" s="54" customFormat="1" ht="24.95" customHeight="1" x14ac:dyDescent="0.2">
      <c r="AE1" s="10"/>
      <c r="AF1" s="10"/>
      <c r="BO1" s="141"/>
      <c r="BP1" s="141"/>
      <c r="BQ1" s="141"/>
      <c r="BR1" s="141"/>
      <c r="BS1" s="141"/>
      <c r="BT1" s="141"/>
      <c r="BU1" s="141"/>
      <c r="BV1" s="141"/>
      <c r="BW1" s="141"/>
      <c r="BX1" s="141"/>
      <c r="BY1" s="141"/>
      <c r="BZ1" s="141"/>
      <c r="CA1" s="201"/>
      <c r="CB1" s="211"/>
      <c r="CC1" s="141"/>
      <c r="CD1" s="141"/>
      <c r="CE1" s="141"/>
    </row>
    <row r="2" spans="1:83" s="54" customFormat="1" ht="24.95" customHeight="1" x14ac:dyDescent="0.2">
      <c r="O2" s="10"/>
      <c r="T2" s="10"/>
      <c r="Z2" s="10"/>
      <c r="AA2" s="10"/>
      <c r="AB2" s="10"/>
      <c r="AE2" s="10"/>
      <c r="AF2" s="10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201"/>
      <c r="CB2" s="211"/>
      <c r="CC2" s="141"/>
      <c r="CD2" s="141"/>
      <c r="CE2" s="141"/>
    </row>
    <row r="3" spans="1:83" s="54" customFormat="1" ht="24.95" customHeight="1" x14ac:dyDescent="0.2">
      <c r="AE3" s="10"/>
      <c r="AF3" s="10"/>
      <c r="BH3" s="141"/>
      <c r="BI3" s="141"/>
      <c r="BJ3" s="141"/>
      <c r="BK3" s="141"/>
      <c r="BL3" s="141"/>
      <c r="BM3" s="141"/>
      <c r="BN3" s="141"/>
      <c r="BO3" s="141"/>
      <c r="BP3" s="141"/>
      <c r="BQ3" s="141"/>
      <c r="BR3" s="141"/>
      <c r="BS3" s="141"/>
      <c r="BT3" s="141"/>
      <c r="BU3" s="141"/>
      <c r="BV3" s="141"/>
      <c r="BW3" s="141"/>
      <c r="BX3" s="141"/>
      <c r="BY3" s="141"/>
      <c r="BZ3" s="141"/>
      <c r="CA3" s="201"/>
      <c r="CB3" s="211"/>
      <c r="CC3" s="141"/>
      <c r="CD3" s="141"/>
      <c r="CE3" s="141"/>
    </row>
    <row r="4" spans="1:83" s="141" customFormat="1" ht="24.95" customHeight="1" x14ac:dyDescent="0.35">
      <c r="A4" s="54"/>
      <c r="B4" s="200" t="str">
        <f>ENTRADA!U4</f>
        <v>7.º A - 2019/20</v>
      </c>
      <c r="C4" s="54"/>
      <c r="D4" s="54"/>
      <c r="E4" s="54"/>
      <c r="F4" s="54"/>
      <c r="G4" s="54"/>
      <c r="H4" s="54"/>
      <c r="I4" s="54"/>
      <c r="J4" s="316" t="s">
        <v>241</v>
      </c>
      <c r="K4" s="54"/>
      <c r="L4" s="54"/>
      <c r="M4" s="54"/>
      <c r="N4" s="54"/>
      <c r="O4" s="54"/>
      <c r="P4" s="54"/>
      <c r="Q4" s="54"/>
      <c r="R4" s="54"/>
      <c r="S4" s="54"/>
      <c r="Y4" s="54"/>
      <c r="Z4" s="54"/>
      <c r="AA4" s="54"/>
      <c r="AB4" s="315"/>
      <c r="AC4" s="54"/>
      <c r="AE4" s="315"/>
      <c r="AG4" s="54"/>
      <c r="AL4" s="317"/>
    </row>
    <row r="5" spans="1:83" s="60" customFormat="1" ht="20.100000000000001" customHeight="1" thickBot="1" x14ac:dyDescent="0.25">
      <c r="A5" s="141"/>
      <c r="B5" s="141"/>
      <c r="C5" s="141"/>
      <c r="D5" s="141"/>
      <c r="E5" s="141"/>
      <c r="F5" s="141"/>
      <c r="G5" s="141"/>
      <c r="H5" s="141"/>
      <c r="I5" s="141"/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  <c r="W5" s="141"/>
      <c r="X5" s="141"/>
      <c r="Y5" s="141"/>
      <c r="Z5" s="141"/>
      <c r="AA5" s="141"/>
      <c r="AB5" s="141"/>
      <c r="AC5" s="141"/>
      <c r="AD5" s="141"/>
      <c r="AE5" s="141"/>
      <c r="AF5" s="141"/>
      <c r="AG5" s="141"/>
      <c r="AH5" s="141"/>
      <c r="AI5" s="141"/>
      <c r="AJ5" s="141"/>
      <c r="AK5" s="141"/>
      <c r="AL5" s="141"/>
      <c r="AM5" s="141"/>
      <c r="AN5" s="141"/>
      <c r="AO5" s="141"/>
      <c r="AP5" s="141"/>
      <c r="AQ5" s="141"/>
      <c r="AR5" s="141"/>
      <c r="AS5" s="141"/>
      <c r="AT5" s="141"/>
      <c r="AU5" s="141"/>
      <c r="AV5" s="141"/>
      <c r="AW5" s="141"/>
      <c r="AX5" s="141"/>
      <c r="AY5" s="141"/>
      <c r="AZ5" s="141"/>
      <c r="BA5" s="141"/>
      <c r="BB5" s="141"/>
      <c r="BC5" s="141"/>
      <c r="BD5" s="141"/>
      <c r="BE5" s="141"/>
      <c r="BF5" s="141"/>
      <c r="BG5" s="141"/>
      <c r="BH5" s="141"/>
      <c r="BI5" s="141"/>
      <c r="BJ5" s="141"/>
      <c r="BK5" s="141"/>
      <c r="BL5" s="141"/>
      <c r="BM5" s="141"/>
      <c r="BN5" s="141"/>
      <c r="BO5" s="141"/>
      <c r="BP5" s="141"/>
      <c r="BQ5" s="141"/>
      <c r="BR5" s="141"/>
      <c r="BS5" s="141"/>
      <c r="BT5" s="141"/>
      <c r="BU5" s="141"/>
      <c r="BV5" s="141"/>
      <c r="BW5" s="202"/>
      <c r="BX5" s="141"/>
      <c r="BY5" s="141"/>
      <c r="BZ5" s="141"/>
      <c r="CA5" s="141"/>
      <c r="CB5" s="141"/>
      <c r="CC5" s="141"/>
      <c r="CD5" s="141"/>
      <c r="CE5" s="141"/>
    </row>
    <row r="6" spans="1:83" s="60" customFormat="1" ht="30" customHeight="1" thickBot="1" x14ac:dyDescent="0.25">
      <c r="A6" s="141"/>
      <c r="B6" s="1300" t="s">
        <v>83</v>
      </c>
      <c r="C6" s="1301"/>
      <c r="D6" s="1301"/>
      <c r="E6" s="1301"/>
      <c r="F6" s="1301"/>
      <c r="G6" s="1301"/>
      <c r="H6" s="1301"/>
      <c r="I6" s="1301"/>
      <c r="J6" s="1301"/>
      <c r="K6" s="1301"/>
      <c r="L6" s="1301"/>
      <c r="M6" s="1301"/>
      <c r="N6" s="1301"/>
      <c r="O6" s="1301"/>
      <c r="P6" s="1301"/>
      <c r="Q6" s="1301"/>
      <c r="R6" s="1301"/>
      <c r="S6" s="1301"/>
      <c r="T6" s="1301"/>
      <c r="U6" s="1301"/>
      <c r="V6" s="1301"/>
      <c r="W6" s="1301"/>
      <c r="X6" s="1302"/>
      <c r="Y6" s="141"/>
      <c r="Z6" s="141"/>
      <c r="AA6" s="1300" t="s">
        <v>82</v>
      </c>
      <c r="AB6" s="1301"/>
      <c r="AC6" s="1301"/>
      <c r="AD6" s="1301"/>
      <c r="AE6" s="1301"/>
      <c r="AF6" s="1301"/>
      <c r="AG6" s="1301"/>
      <c r="AH6" s="1301"/>
      <c r="AI6" s="1301"/>
      <c r="AJ6" s="1301"/>
      <c r="AK6" s="1301"/>
      <c r="AL6" s="1301"/>
      <c r="AM6" s="1301"/>
      <c r="AN6" s="1301"/>
      <c r="AO6" s="1301"/>
      <c r="AP6" s="1301"/>
      <c r="AQ6" s="1301"/>
      <c r="AR6" s="1301"/>
      <c r="AS6" s="1301"/>
      <c r="AT6" s="1301"/>
      <c r="AU6" s="1301"/>
      <c r="AV6" s="1301"/>
      <c r="AW6" s="1302"/>
      <c r="AX6" s="141"/>
      <c r="AY6" s="141"/>
      <c r="AZ6" s="1300" t="s">
        <v>81</v>
      </c>
      <c r="BA6" s="1301"/>
      <c r="BB6" s="1301"/>
      <c r="BC6" s="1301"/>
      <c r="BD6" s="1301"/>
      <c r="BE6" s="1301"/>
      <c r="BF6" s="1301"/>
      <c r="BG6" s="1301"/>
      <c r="BH6" s="1301"/>
      <c r="BI6" s="1301"/>
      <c r="BJ6" s="1301"/>
      <c r="BK6" s="1301"/>
      <c r="BL6" s="1301"/>
      <c r="BM6" s="1301"/>
      <c r="BN6" s="1301"/>
      <c r="BO6" s="1301"/>
      <c r="BP6" s="1301"/>
      <c r="BQ6" s="1301"/>
      <c r="BR6" s="1301"/>
      <c r="BS6" s="1301"/>
      <c r="BT6" s="1301"/>
      <c r="BU6" s="1301"/>
      <c r="BV6" s="1302"/>
      <c r="BW6" s="202"/>
      <c r="BX6" s="141"/>
      <c r="BY6" s="141"/>
      <c r="BZ6" s="141"/>
      <c r="CA6" s="141"/>
      <c r="CB6" s="141"/>
      <c r="CC6" s="141"/>
      <c r="CD6" s="141"/>
      <c r="CE6" s="141"/>
    </row>
    <row r="7" spans="1:83" ht="24.95" customHeight="1" x14ac:dyDescent="0.2">
      <c r="A7" s="203"/>
      <c r="B7" s="1115" t="s">
        <v>76</v>
      </c>
      <c r="C7" s="1313"/>
      <c r="D7" s="1313"/>
      <c r="E7" s="1313"/>
      <c r="F7" s="1313"/>
      <c r="G7" s="1313"/>
      <c r="H7" s="1117"/>
      <c r="I7" s="1307" t="s">
        <v>95</v>
      </c>
      <c r="J7" s="1314" t="s">
        <v>94</v>
      </c>
      <c r="K7" s="1314"/>
      <c r="L7" s="1314"/>
      <c r="M7" s="1314" t="s">
        <v>93</v>
      </c>
      <c r="N7" s="1314"/>
      <c r="O7" s="1314"/>
      <c r="P7" s="1314"/>
      <c r="Q7" s="1314"/>
      <c r="R7" s="1314" t="s">
        <v>92</v>
      </c>
      <c r="S7" s="1314"/>
      <c r="T7" s="1314"/>
      <c r="U7" s="1314"/>
      <c r="V7" s="1314" t="s">
        <v>91</v>
      </c>
      <c r="W7" s="1314"/>
      <c r="X7" s="1213" t="s">
        <v>1</v>
      </c>
      <c r="Y7" s="664"/>
      <c r="Z7" s="67"/>
      <c r="AA7" s="1112" t="s">
        <v>76</v>
      </c>
      <c r="AB7" s="1113"/>
      <c r="AC7" s="1113"/>
      <c r="AD7" s="1113"/>
      <c r="AE7" s="1310"/>
      <c r="AF7" s="1310"/>
      <c r="AG7" s="1114"/>
      <c r="AH7" s="1316" t="s">
        <v>95</v>
      </c>
      <c r="AI7" s="1317" t="s">
        <v>94</v>
      </c>
      <c r="AJ7" s="1317"/>
      <c r="AK7" s="1317"/>
      <c r="AL7" s="1317" t="s">
        <v>93</v>
      </c>
      <c r="AM7" s="1317"/>
      <c r="AN7" s="1317"/>
      <c r="AO7" s="1317"/>
      <c r="AP7" s="1317"/>
      <c r="AQ7" s="1317" t="s">
        <v>92</v>
      </c>
      <c r="AR7" s="1317"/>
      <c r="AS7" s="1317"/>
      <c r="AT7" s="1317"/>
      <c r="AU7" s="1317" t="s">
        <v>91</v>
      </c>
      <c r="AV7" s="1317"/>
      <c r="AW7" s="1212" t="s">
        <v>1</v>
      </c>
      <c r="AX7" s="204"/>
      <c r="AY7" s="67"/>
      <c r="AZ7" s="1112" t="s">
        <v>76</v>
      </c>
      <c r="BA7" s="1113"/>
      <c r="BB7" s="1113"/>
      <c r="BC7" s="1113"/>
      <c r="BD7" s="1113"/>
      <c r="BE7" s="1113"/>
      <c r="BF7" s="1114"/>
      <c r="BG7" s="1316" t="s">
        <v>95</v>
      </c>
      <c r="BH7" s="1317" t="s">
        <v>94</v>
      </c>
      <c r="BI7" s="1317"/>
      <c r="BJ7" s="1317"/>
      <c r="BK7" s="1317" t="s">
        <v>93</v>
      </c>
      <c r="BL7" s="1317"/>
      <c r="BM7" s="1317"/>
      <c r="BN7" s="1317"/>
      <c r="BO7" s="1317"/>
      <c r="BP7" s="1317" t="s">
        <v>92</v>
      </c>
      <c r="BQ7" s="1317"/>
      <c r="BR7" s="1317"/>
      <c r="BS7" s="1317"/>
      <c r="BT7" s="1317" t="s">
        <v>91</v>
      </c>
      <c r="BU7" s="1317"/>
      <c r="BV7" s="1212" t="s">
        <v>1</v>
      </c>
      <c r="BW7" s="67"/>
      <c r="BX7" s="205"/>
      <c r="BY7" s="205"/>
      <c r="BZ7" s="970" t="s">
        <v>120</v>
      </c>
      <c r="CA7" s="971"/>
      <c r="CB7" s="212"/>
    </row>
    <row r="8" spans="1:83" ht="24.95" customHeight="1" x14ac:dyDescent="0.2">
      <c r="A8" s="203"/>
      <c r="B8" s="1118"/>
      <c r="C8" s="1119"/>
      <c r="D8" s="1119"/>
      <c r="E8" s="1119"/>
      <c r="F8" s="1119"/>
      <c r="G8" s="1119"/>
      <c r="H8" s="1120"/>
      <c r="I8" s="1308"/>
      <c r="J8" s="318">
        <v>1</v>
      </c>
      <c r="K8" s="318">
        <v>2</v>
      </c>
      <c r="L8" s="318">
        <v>3</v>
      </c>
      <c r="M8" s="318">
        <v>1</v>
      </c>
      <c r="N8" s="318">
        <v>2</v>
      </c>
      <c r="O8" s="318">
        <v>3</v>
      </c>
      <c r="P8" s="318">
        <v>4</v>
      </c>
      <c r="Q8" s="318">
        <v>5</v>
      </c>
      <c r="R8" s="318">
        <v>1</v>
      </c>
      <c r="S8" s="318">
        <v>2</v>
      </c>
      <c r="T8" s="318">
        <v>3</v>
      </c>
      <c r="U8" s="318">
        <v>4</v>
      </c>
      <c r="V8" s="318">
        <v>1</v>
      </c>
      <c r="W8" s="318">
        <v>2</v>
      </c>
      <c r="X8" s="1214"/>
      <c r="Y8" s="96">
        <f>COUNTIF(J10:W10,"&lt;&gt;=0")</f>
        <v>14</v>
      </c>
      <c r="Z8" s="67"/>
      <c r="AA8" s="1118"/>
      <c r="AB8" s="1119"/>
      <c r="AC8" s="1119"/>
      <c r="AD8" s="1119"/>
      <c r="AE8" s="1311"/>
      <c r="AF8" s="1311"/>
      <c r="AG8" s="1120"/>
      <c r="AH8" s="1308"/>
      <c r="AI8" s="318">
        <v>1</v>
      </c>
      <c r="AJ8" s="318">
        <v>2</v>
      </c>
      <c r="AK8" s="318">
        <v>3</v>
      </c>
      <c r="AL8" s="318">
        <v>1</v>
      </c>
      <c r="AM8" s="318">
        <v>2</v>
      </c>
      <c r="AN8" s="318">
        <v>3</v>
      </c>
      <c r="AO8" s="318">
        <v>4</v>
      </c>
      <c r="AP8" s="318">
        <v>5</v>
      </c>
      <c r="AQ8" s="318">
        <v>1</v>
      </c>
      <c r="AR8" s="318">
        <v>2</v>
      </c>
      <c r="AS8" s="318">
        <v>3</v>
      </c>
      <c r="AT8" s="318">
        <v>4</v>
      </c>
      <c r="AU8" s="318">
        <v>1</v>
      </c>
      <c r="AV8" s="318">
        <v>2</v>
      </c>
      <c r="AW8" s="1214"/>
      <c r="AX8" s="2">
        <f>COUNTIF(AI10:AV10,"&lt;&gt;=0")</f>
        <v>14</v>
      </c>
      <c r="AY8" s="67"/>
      <c r="AZ8" s="1118"/>
      <c r="BA8" s="1119"/>
      <c r="BB8" s="1119"/>
      <c r="BC8" s="1119"/>
      <c r="BD8" s="1119"/>
      <c r="BE8" s="1119"/>
      <c r="BF8" s="1120"/>
      <c r="BG8" s="1308"/>
      <c r="BH8" s="318">
        <v>1</v>
      </c>
      <c r="BI8" s="318">
        <v>2</v>
      </c>
      <c r="BJ8" s="318">
        <v>3</v>
      </c>
      <c r="BK8" s="318">
        <v>1</v>
      </c>
      <c r="BL8" s="318">
        <v>2</v>
      </c>
      <c r="BM8" s="318">
        <v>3</v>
      </c>
      <c r="BN8" s="318">
        <v>4</v>
      </c>
      <c r="BO8" s="318">
        <v>5</v>
      </c>
      <c r="BP8" s="318">
        <v>1</v>
      </c>
      <c r="BQ8" s="318">
        <v>2</v>
      </c>
      <c r="BR8" s="318">
        <v>3</v>
      </c>
      <c r="BS8" s="318">
        <v>4</v>
      </c>
      <c r="BT8" s="318">
        <v>1</v>
      </c>
      <c r="BU8" s="318">
        <v>2</v>
      </c>
      <c r="BV8" s="1214"/>
      <c r="BW8" s="2">
        <f>COUNTIF(BH10:BU10,"&lt;&gt;=0")</f>
        <v>14</v>
      </c>
      <c r="BX8" s="205"/>
      <c r="BY8" s="205"/>
      <c r="BZ8" s="972"/>
      <c r="CA8" s="973"/>
      <c r="CB8" s="212"/>
    </row>
    <row r="9" spans="1:83" ht="24.95" customHeight="1" thickBot="1" x14ac:dyDescent="0.25">
      <c r="A9" s="203"/>
      <c r="B9" s="1312" t="s">
        <v>106</v>
      </c>
      <c r="C9" s="1122"/>
      <c r="D9" s="1122"/>
      <c r="E9" s="1122"/>
      <c r="F9" s="1122"/>
      <c r="G9" s="1122"/>
      <c r="H9" s="1122"/>
      <c r="I9" s="1309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4" t="str">
        <f t="shared" ref="X9:X42" si="0">IF(COUNTBLANK(J9:W9)=$Y$8,"",SUM(J9:W9))</f>
        <v/>
      </c>
      <c r="Y9" s="664"/>
      <c r="Z9" s="67"/>
      <c r="AA9" s="206" t="s">
        <v>67</v>
      </c>
      <c r="AB9" s="1122" t="s">
        <v>90</v>
      </c>
      <c r="AC9" s="1122"/>
      <c r="AD9" s="1122"/>
      <c r="AE9" s="1318"/>
      <c r="AF9" s="1318"/>
      <c r="AG9" s="1122"/>
      <c r="AH9" s="1309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4" t="str">
        <f>IF(COUNTBLANK(AI9:AV9)=AX$8,"",SUM(AI9:AV9))</f>
        <v/>
      </c>
      <c r="AX9" s="204"/>
      <c r="AY9" s="67"/>
      <c r="AZ9" s="206" t="s">
        <v>67</v>
      </c>
      <c r="BA9" s="1122" t="s">
        <v>90</v>
      </c>
      <c r="BB9" s="1122"/>
      <c r="BC9" s="1122"/>
      <c r="BD9" s="1122"/>
      <c r="BE9" s="1122"/>
      <c r="BF9" s="1122"/>
      <c r="BG9" s="1309"/>
      <c r="BH9" s="112"/>
      <c r="BI9" s="112"/>
      <c r="BJ9" s="112"/>
      <c r="BK9" s="112"/>
      <c r="BL9" s="112"/>
      <c r="BM9" s="112"/>
      <c r="BN9" s="112"/>
      <c r="BO9" s="112"/>
      <c r="BP9" s="112"/>
      <c r="BQ9" s="112"/>
      <c r="BR9" s="112"/>
      <c r="BS9" s="112"/>
      <c r="BT9" s="112"/>
      <c r="BU9" s="112"/>
      <c r="BV9" s="114" t="str">
        <f t="shared" ref="BV9:BV41" si="1">IF(COUNTBLANK(BH9:BU9)=BW$8,"",SUM(BH9:BU9))</f>
        <v/>
      </c>
      <c r="BW9" s="67"/>
      <c r="BX9" s="205"/>
      <c r="BY9" s="205"/>
      <c r="BZ9" s="974"/>
      <c r="CA9" s="975"/>
      <c r="CB9" s="212"/>
    </row>
    <row r="10" spans="1:83" ht="16.5" customHeight="1" x14ac:dyDescent="0.2">
      <c r="A10" s="198"/>
      <c r="B10" s="107">
        <f>IF(ENTRADA!AE3="","",ENTRADA!AE3)</f>
        <v>1</v>
      </c>
      <c r="C10" s="1299" t="str">
        <f>IF(ENTRADA!AF3=0,"",ENTRADA!AF3)</f>
        <v>AA</v>
      </c>
      <c r="D10" s="1299"/>
      <c r="E10" s="1299"/>
      <c r="F10" s="1299"/>
      <c r="G10" s="1299"/>
      <c r="H10" s="1299"/>
      <c r="I10" s="108"/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108"/>
      <c r="W10" s="108"/>
      <c r="X10" s="389" t="str">
        <f t="shared" si="0"/>
        <v/>
      </c>
      <c r="AA10" s="107">
        <f>IF(ENTRADA!AE3="","",ENTRADA!AE3)</f>
        <v>1</v>
      </c>
      <c r="AB10" s="1299" t="str">
        <f>IF(ENTRADA!AF3="","",ENTRADA!AF3)</f>
        <v>AA</v>
      </c>
      <c r="AC10" s="1299"/>
      <c r="AD10" s="1299"/>
      <c r="AE10" s="1315"/>
      <c r="AF10" s="1315"/>
      <c r="AG10" s="1299"/>
      <c r="AH10" s="108"/>
      <c r="AI10" s="108"/>
      <c r="AJ10" s="108"/>
      <c r="AK10" s="108"/>
      <c r="AL10" s="108"/>
      <c r="AM10" s="108"/>
      <c r="AN10" s="108"/>
      <c r="AO10" s="108"/>
      <c r="AP10" s="108"/>
      <c r="AQ10" s="108"/>
      <c r="AR10" s="108"/>
      <c r="AS10" s="108"/>
      <c r="AT10" s="108"/>
      <c r="AU10" s="108"/>
      <c r="AV10" s="108"/>
      <c r="AW10" s="389" t="str">
        <f t="shared" ref="AW10:AW42" si="2">IF(COUNTBLANK(AI10:AV10)=$AX$8,"",SUM(AI10:AV10))</f>
        <v/>
      </c>
      <c r="AY10" s="66"/>
      <c r="AZ10" s="107">
        <f>IF(ENTRADA!AE3="","",ENTRADA!AE3)</f>
        <v>1</v>
      </c>
      <c r="BA10" s="1299" t="str">
        <f>IF(ENTRADA!AF3="","",ENTRADA!AF3)</f>
        <v>AA</v>
      </c>
      <c r="BB10" s="1299"/>
      <c r="BC10" s="1299"/>
      <c r="BD10" s="1299"/>
      <c r="BE10" s="1299"/>
      <c r="BF10" s="1299"/>
      <c r="BG10" s="108"/>
      <c r="BH10" s="765"/>
      <c r="BI10" s="108"/>
      <c r="BJ10" s="108"/>
      <c r="BK10" s="108"/>
      <c r="BL10" s="108"/>
      <c r="BM10" s="108"/>
      <c r="BN10" s="108"/>
      <c r="BO10" s="108"/>
      <c r="BP10" s="108"/>
      <c r="BQ10" s="108"/>
      <c r="BR10" s="108"/>
      <c r="BS10" s="108"/>
      <c r="BT10" s="108"/>
      <c r="BU10" s="108"/>
      <c r="BV10" s="389" t="str">
        <f t="shared" si="1"/>
        <v/>
      </c>
      <c r="BX10" s="118"/>
      <c r="BY10" s="118"/>
      <c r="BZ10" s="322"/>
      <c r="CA10" s="323"/>
      <c r="CB10" s="11"/>
    </row>
    <row r="11" spans="1:83" ht="17.100000000000001" customHeight="1" x14ac:dyDescent="0.25">
      <c r="A11" s="198"/>
      <c r="B11" s="102" t="str">
        <f>IF(ENTRADA!AE4="","",ENTRADA!AE4)</f>
        <v/>
      </c>
      <c r="C11" s="1238" t="str">
        <f>IF(ENTRADA!AF4=0,"",ENTRADA!AF4)</f>
        <v/>
      </c>
      <c r="D11" s="1238"/>
      <c r="E11" s="1238"/>
      <c r="F11" s="1238"/>
      <c r="G11" s="1238"/>
      <c r="H11" s="1238"/>
      <c r="I11" s="83"/>
      <c r="J11" s="83"/>
      <c r="K11" s="83"/>
      <c r="L11" s="83"/>
      <c r="M11" s="83"/>
      <c r="N11" s="83"/>
      <c r="O11" s="83"/>
      <c r="P11" s="83"/>
      <c r="Q11" s="83"/>
      <c r="R11" s="83"/>
      <c r="S11" s="83"/>
      <c r="T11" s="83"/>
      <c r="U11" s="83"/>
      <c r="V11" s="83"/>
      <c r="W11" s="83"/>
      <c r="X11" s="390" t="str">
        <f t="shared" si="0"/>
        <v/>
      </c>
      <c r="Y11" s="96">
        <f t="shared" ref="Y11:Y37" si="3">IF(X11&lt;50,1,0)</f>
        <v>0</v>
      </c>
      <c r="Z11" s="96"/>
      <c r="AA11" s="102" t="str">
        <f>IF(ENTRADA!AE4="","",ENTRADA!AE4)</f>
        <v/>
      </c>
      <c r="AB11" s="1238" t="str">
        <f>IF(ENTRADA!AF4="","",ENTRADA!AF4)</f>
        <v/>
      </c>
      <c r="AC11" s="1238"/>
      <c r="AD11" s="1238"/>
      <c r="AE11" s="1305"/>
      <c r="AF11" s="1305"/>
      <c r="AG11" s="1238"/>
      <c r="AH11" s="83"/>
      <c r="AI11" s="83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390" t="str">
        <f t="shared" si="2"/>
        <v/>
      </c>
      <c r="AX11" s="2"/>
      <c r="AY11" s="66"/>
      <c r="AZ11" s="102" t="str">
        <f>IF(ENTRADA!AE4="","",ENTRADA!AE4)</f>
        <v/>
      </c>
      <c r="BA11" s="1238" t="str">
        <f>IF(ENTRADA!AF4="","",ENTRADA!AF4)</f>
        <v/>
      </c>
      <c r="BB11" s="1238"/>
      <c r="BC11" s="1238"/>
      <c r="BD11" s="1238"/>
      <c r="BE11" s="1238"/>
      <c r="BF11" s="1238"/>
      <c r="BG11" s="83"/>
      <c r="BH11" s="83"/>
      <c r="BI11" s="83"/>
      <c r="BJ11" s="83"/>
      <c r="BK11" s="83"/>
      <c r="BL11" s="83"/>
      <c r="BM11" s="83"/>
      <c r="BN11" s="83"/>
      <c r="BO11" s="83"/>
      <c r="BP11" s="83"/>
      <c r="BQ11" s="83"/>
      <c r="BR11" s="83"/>
      <c r="BS11" s="83"/>
      <c r="BT11" s="83"/>
      <c r="BU11" s="83"/>
      <c r="BV11" s="390" t="str">
        <f t="shared" si="1"/>
        <v/>
      </c>
      <c r="BW11" s="66"/>
      <c r="BX11" s="118"/>
      <c r="BY11" s="118"/>
      <c r="BZ11" s="324" t="str">
        <f>PARAMETROS!D35</f>
        <v>Planificação</v>
      </c>
      <c r="CA11" s="325"/>
      <c r="CB11" s="207"/>
    </row>
    <row r="12" spans="1:83" ht="17.100000000000001" customHeight="1" x14ac:dyDescent="0.25">
      <c r="A12" s="198"/>
      <c r="B12" s="101" t="str">
        <f>IF(ENTRADA!AE5="","",ENTRADA!AE5)</f>
        <v/>
      </c>
      <c r="C12" s="1239" t="str">
        <f>IF(ENTRADA!AF5=0,"",ENTRADA!AF5)</f>
        <v/>
      </c>
      <c r="D12" s="1239"/>
      <c r="E12" s="1239"/>
      <c r="F12" s="1239"/>
      <c r="G12" s="1239"/>
      <c r="H12" s="1239"/>
      <c r="I12" s="81"/>
      <c r="J12" s="85"/>
      <c r="K12" s="85"/>
      <c r="L12" s="85"/>
      <c r="M12" s="85"/>
      <c r="N12" s="81"/>
      <c r="O12" s="81"/>
      <c r="P12" s="81"/>
      <c r="Q12" s="81"/>
      <c r="R12" s="81"/>
      <c r="S12" s="85"/>
      <c r="T12" s="85"/>
      <c r="U12" s="85"/>
      <c r="V12" s="85"/>
      <c r="W12" s="81"/>
      <c r="X12" s="391" t="str">
        <f t="shared" si="0"/>
        <v/>
      </c>
      <c r="Y12" s="96">
        <f t="shared" si="3"/>
        <v>0</v>
      </c>
      <c r="Z12" s="96"/>
      <c r="AA12" s="101" t="str">
        <f>IF(ENTRADA!AE5="","",ENTRADA!AE5)</f>
        <v/>
      </c>
      <c r="AB12" s="1239" t="str">
        <f>IF(ENTRADA!AF5="","",ENTRADA!AF5)</f>
        <v/>
      </c>
      <c r="AC12" s="1239"/>
      <c r="AD12" s="1239"/>
      <c r="AE12" s="1306"/>
      <c r="AF12" s="1306"/>
      <c r="AG12" s="1239"/>
      <c r="AH12" s="81"/>
      <c r="AI12" s="85"/>
      <c r="AJ12" s="85"/>
      <c r="AK12" s="85"/>
      <c r="AL12" s="85"/>
      <c r="AM12" s="81"/>
      <c r="AN12" s="81"/>
      <c r="AO12" s="81"/>
      <c r="AP12" s="81"/>
      <c r="AQ12" s="81"/>
      <c r="AR12" s="85"/>
      <c r="AS12" s="85"/>
      <c r="AT12" s="85"/>
      <c r="AU12" s="85"/>
      <c r="AV12" s="81"/>
      <c r="AW12" s="391" t="str">
        <f t="shared" si="2"/>
        <v/>
      </c>
      <c r="AX12" s="2"/>
      <c r="AY12" s="2"/>
      <c r="AZ12" s="101" t="str">
        <f>IF(ENTRADA!AE5="","",ENTRADA!AE5)</f>
        <v/>
      </c>
      <c r="BA12" s="1239" t="str">
        <f>IF(ENTRADA!AF5="","",ENTRADA!AF5)</f>
        <v/>
      </c>
      <c r="BB12" s="1239"/>
      <c r="BC12" s="1239"/>
      <c r="BD12" s="1239"/>
      <c r="BE12" s="1239"/>
      <c r="BF12" s="1239"/>
      <c r="BG12" s="81"/>
      <c r="BH12" s="85"/>
      <c r="BI12" s="85"/>
      <c r="BJ12" s="85"/>
      <c r="BK12" s="85"/>
      <c r="BL12" s="81"/>
      <c r="BM12" s="81"/>
      <c r="BN12" s="81"/>
      <c r="BO12" s="81"/>
      <c r="BP12" s="81"/>
      <c r="BQ12" s="85"/>
      <c r="BR12" s="85"/>
      <c r="BS12" s="85"/>
      <c r="BT12" s="85"/>
      <c r="BU12" s="81"/>
      <c r="BV12" s="391" t="str">
        <f t="shared" si="1"/>
        <v/>
      </c>
      <c r="BW12" s="2"/>
      <c r="BX12" s="118"/>
      <c r="BY12" s="118"/>
      <c r="BZ12" s="812" t="str">
        <f>PARAMETROS!D36</f>
        <v>1.</v>
      </c>
      <c r="CA12" s="813" t="str">
        <f>PARAMETROS!E36</f>
        <v xml:space="preserve">divisão de tarefas </v>
      </c>
      <c r="CB12" s="208"/>
    </row>
    <row r="13" spans="1:83" ht="17.100000000000001" customHeight="1" x14ac:dyDescent="0.25">
      <c r="A13" s="198"/>
      <c r="B13" s="102" t="str">
        <f>IF(ENTRADA!AE6="","",ENTRADA!AE6)</f>
        <v/>
      </c>
      <c r="C13" s="1238" t="str">
        <f>IF(ENTRADA!AF6=0,"",ENTRADA!AF6)</f>
        <v/>
      </c>
      <c r="D13" s="1238"/>
      <c r="E13" s="1238"/>
      <c r="F13" s="1238"/>
      <c r="G13" s="1238"/>
      <c r="H13" s="1238"/>
      <c r="I13" s="83"/>
      <c r="J13" s="83"/>
      <c r="K13" s="83"/>
      <c r="L13" s="83"/>
      <c r="M13" s="83"/>
      <c r="N13" s="83"/>
      <c r="O13" s="83"/>
      <c r="P13" s="83"/>
      <c r="Q13" s="83"/>
      <c r="R13" s="83"/>
      <c r="S13" s="83"/>
      <c r="T13" s="83"/>
      <c r="U13" s="83"/>
      <c r="V13" s="83"/>
      <c r="W13" s="83"/>
      <c r="X13" s="390" t="str">
        <f t="shared" si="0"/>
        <v/>
      </c>
      <c r="Y13" s="96">
        <f t="shared" si="3"/>
        <v>0</v>
      </c>
      <c r="Z13" s="96"/>
      <c r="AA13" s="102" t="str">
        <f>IF(ENTRADA!AE6="","",ENTRADA!AE6)</f>
        <v/>
      </c>
      <c r="AB13" s="1238" t="str">
        <f>IF(ENTRADA!AF6="","",ENTRADA!AF6)</f>
        <v/>
      </c>
      <c r="AC13" s="1238"/>
      <c r="AD13" s="1238"/>
      <c r="AE13" s="1305"/>
      <c r="AF13" s="1305"/>
      <c r="AG13" s="1238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83"/>
      <c r="AU13" s="83"/>
      <c r="AV13" s="83"/>
      <c r="AW13" s="390" t="str">
        <f t="shared" si="2"/>
        <v/>
      </c>
      <c r="AX13" s="2"/>
      <c r="AY13" s="2"/>
      <c r="AZ13" s="102" t="str">
        <f>IF(ENTRADA!AE6="","",ENTRADA!AE6)</f>
        <v/>
      </c>
      <c r="BA13" s="1238" t="str">
        <f>IF(ENTRADA!AF6="","",ENTRADA!AF6)</f>
        <v/>
      </c>
      <c r="BB13" s="1238"/>
      <c r="BC13" s="1238"/>
      <c r="BD13" s="1238"/>
      <c r="BE13" s="1238"/>
      <c r="BF13" s="1238"/>
      <c r="BG13" s="83"/>
      <c r="BH13" s="83"/>
      <c r="BI13" s="83"/>
      <c r="BJ13" s="83"/>
      <c r="BK13" s="83"/>
      <c r="BL13" s="83"/>
      <c r="BM13" s="83"/>
      <c r="BN13" s="83"/>
      <c r="BO13" s="83"/>
      <c r="BP13" s="83"/>
      <c r="BQ13" s="83"/>
      <c r="BR13" s="83"/>
      <c r="BS13" s="83"/>
      <c r="BT13" s="83"/>
      <c r="BU13" s="83"/>
      <c r="BV13" s="390" t="str">
        <f t="shared" si="1"/>
        <v/>
      </c>
      <c r="BW13" s="2"/>
      <c r="BX13" s="118"/>
      <c r="BY13" s="118"/>
      <c r="BZ13" s="812" t="str">
        <f>PARAMETROS!D37</f>
        <v>2.</v>
      </c>
      <c r="CA13" s="813" t="str">
        <f>PARAMETROS!E37</f>
        <v xml:space="preserve">definição de objectivos </v>
      </c>
      <c r="CB13" s="208"/>
    </row>
    <row r="14" spans="1:83" ht="17.100000000000001" customHeight="1" x14ac:dyDescent="0.25">
      <c r="A14" s="198"/>
      <c r="B14" s="101" t="str">
        <f>IF(ENTRADA!AE7="","",ENTRADA!AE7)</f>
        <v/>
      </c>
      <c r="C14" s="1239" t="str">
        <f>IF(ENTRADA!AF7=0,"",ENTRADA!AF7)</f>
        <v/>
      </c>
      <c r="D14" s="1239"/>
      <c r="E14" s="1239"/>
      <c r="F14" s="1239"/>
      <c r="G14" s="1239"/>
      <c r="H14" s="1239"/>
      <c r="I14" s="81"/>
      <c r="J14" s="85"/>
      <c r="K14" s="85"/>
      <c r="L14" s="85"/>
      <c r="M14" s="85"/>
      <c r="N14" s="81"/>
      <c r="O14" s="81"/>
      <c r="P14" s="81"/>
      <c r="Q14" s="81"/>
      <c r="R14" s="81"/>
      <c r="S14" s="85"/>
      <c r="T14" s="85"/>
      <c r="U14" s="85"/>
      <c r="V14" s="85"/>
      <c r="W14" s="81"/>
      <c r="X14" s="391" t="str">
        <f t="shared" si="0"/>
        <v/>
      </c>
      <c r="Y14" s="96">
        <f t="shared" si="3"/>
        <v>0</v>
      </c>
      <c r="Z14" s="96"/>
      <c r="AA14" s="101" t="str">
        <f>IF(ENTRADA!AE7="","",ENTRADA!AE7)</f>
        <v/>
      </c>
      <c r="AB14" s="1239" t="str">
        <f>IF(ENTRADA!AF7="","",ENTRADA!AF7)</f>
        <v/>
      </c>
      <c r="AC14" s="1239"/>
      <c r="AD14" s="1239"/>
      <c r="AE14" s="1306"/>
      <c r="AF14" s="1306"/>
      <c r="AG14" s="1239"/>
      <c r="AH14" s="81"/>
      <c r="AI14" s="85"/>
      <c r="AJ14" s="85"/>
      <c r="AK14" s="85"/>
      <c r="AL14" s="85"/>
      <c r="AM14" s="81"/>
      <c r="AN14" s="81"/>
      <c r="AO14" s="81"/>
      <c r="AP14" s="81"/>
      <c r="AQ14" s="81"/>
      <c r="AR14" s="85"/>
      <c r="AS14" s="85"/>
      <c r="AT14" s="85"/>
      <c r="AU14" s="85"/>
      <c r="AV14" s="81"/>
      <c r="AW14" s="391" t="str">
        <f t="shared" si="2"/>
        <v/>
      </c>
      <c r="AX14" s="2"/>
      <c r="AY14" s="2"/>
      <c r="AZ14" s="101" t="str">
        <f>IF(ENTRADA!AE7="","",ENTRADA!AE7)</f>
        <v/>
      </c>
      <c r="BA14" s="1239" t="str">
        <f>IF(ENTRADA!AF7="","",ENTRADA!AF7)</f>
        <v/>
      </c>
      <c r="BB14" s="1239"/>
      <c r="BC14" s="1239"/>
      <c r="BD14" s="1239"/>
      <c r="BE14" s="1239"/>
      <c r="BF14" s="1239"/>
      <c r="BG14" s="81"/>
      <c r="BH14" s="85"/>
      <c r="BI14" s="85"/>
      <c r="BJ14" s="85"/>
      <c r="BK14" s="85"/>
      <c r="BL14" s="81"/>
      <c r="BM14" s="81"/>
      <c r="BN14" s="81"/>
      <c r="BO14" s="81"/>
      <c r="BP14" s="81"/>
      <c r="BQ14" s="85"/>
      <c r="BR14" s="85"/>
      <c r="BS14" s="85"/>
      <c r="BT14" s="85"/>
      <c r="BU14" s="81"/>
      <c r="BV14" s="391" t="str">
        <f t="shared" si="1"/>
        <v/>
      </c>
      <c r="BW14" s="2"/>
      <c r="BX14" s="118"/>
      <c r="BY14" s="118"/>
      <c r="BZ14" s="812" t="str">
        <f>PARAMETROS!D38</f>
        <v>3.</v>
      </c>
      <c r="CA14" s="813" t="str">
        <f>PARAMETROS!E38</f>
        <v>troca de ideias sobre o que fazer e como fazer</v>
      </c>
      <c r="CB14" s="208"/>
    </row>
    <row r="15" spans="1:83" ht="17.100000000000001" customHeight="1" x14ac:dyDescent="0.2">
      <c r="A15" s="198"/>
      <c r="B15" s="102" t="str">
        <f>IF(ENTRADA!AE8="","",ENTRADA!AE8)</f>
        <v/>
      </c>
      <c r="C15" s="1238" t="str">
        <f>IF(ENTRADA!AF8=0,"",ENTRADA!AF8)</f>
        <v/>
      </c>
      <c r="D15" s="1238"/>
      <c r="E15" s="1238"/>
      <c r="F15" s="1238"/>
      <c r="G15" s="1238"/>
      <c r="H15" s="1238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83"/>
      <c r="V15" s="83"/>
      <c r="W15" s="83"/>
      <c r="X15" s="390" t="str">
        <f t="shared" si="0"/>
        <v/>
      </c>
      <c r="Y15" s="96">
        <f t="shared" si="3"/>
        <v>0</v>
      </c>
      <c r="Z15" s="96"/>
      <c r="AA15" s="102" t="str">
        <f>IF(ENTRADA!AE8="","",ENTRADA!AE8)</f>
        <v/>
      </c>
      <c r="AB15" s="1238" t="str">
        <f>IF(ENTRADA!AF8="","",ENTRADA!AF8)</f>
        <v/>
      </c>
      <c r="AC15" s="1238"/>
      <c r="AD15" s="1238"/>
      <c r="AE15" s="1305"/>
      <c r="AF15" s="1305"/>
      <c r="AG15" s="1238"/>
      <c r="AH15" s="83"/>
      <c r="AI15" s="83"/>
      <c r="AJ15" s="83"/>
      <c r="AK15" s="83"/>
      <c r="AL15" s="83"/>
      <c r="AM15" s="83"/>
      <c r="AN15" s="83"/>
      <c r="AO15" s="83"/>
      <c r="AP15" s="83"/>
      <c r="AQ15" s="83"/>
      <c r="AR15" s="83"/>
      <c r="AS15" s="83"/>
      <c r="AT15" s="83"/>
      <c r="AU15" s="83"/>
      <c r="AV15" s="83"/>
      <c r="AW15" s="390" t="str">
        <f t="shared" si="2"/>
        <v/>
      </c>
      <c r="AX15" s="2"/>
      <c r="AY15" s="2"/>
      <c r="AZ15" s="102" t="str">
        <f>IF(ENTRADA!AE8="","",ENTRADA!AE8)</f>
        <v/>
      </c>
      <c r="BA15" s="1238" t="str">
        <f>IF(ENTRADA!AF8="","",ENTRADA!AF8)</f>
        <v/>
      </c>
      <c r="BB15" s="1238"/>
      <c r="BC15" s="1238"/>
      <c r="BD15" s="1238"/>
      <c r="BE15" s="1238"/>
      <c r="BF15" s="1238"/>
      <c r="BG15" s="83"/>
      <c r="BH15" s="83"/>
      <c r="BI15" s="83"/>
      <c r="BJ15" s="83"/>
      <c r="BK15" s="83"/>
      <c r="BL15" s="83"/>
      <c r="BM15" s="83"/>
      <c r="BN15" s="83"/>
      <c r="BO15" s="83"/>
      <c r="BP15" s="83"/>
      <c r="BQ15" s="83"/>
      <c r="BR15" s="83"/>
      <c r="BS15" s="83"/>
      <c r="BT15" s="83"/>
      <c r="BU15" s="83"/>
      <c r="BV15" s="390" t="str">
        <f t="shared" si="1"/>
        <v/>
      </c>
      <c r="BW15" s="2"/>
      <c r="BX15" s="118"/>
      <c r="BY15" s="118"/>
      <c r="BZ15" s="327">
        <f>PARAMETROS!D39</f>
        <v>0</v>
      </c>
      <c r="CA15" s="326">
        <f>PARAMETROS!E39</f>
        <v>0</v>
      </c>
      <c r="CB15" s="208"/>
    </row>
    <row r="16" spans="1:83" ht="17.100000000000001" customHeight="1" x14ac:dyDescent="0.25">
      <c r="A16" s="198"/>
      <c r="B16" s="101" t="str">
        <f>IF(ENTRADA!AE9="","",ENTRADA!AE9)</f>
        <v/>
      </c>
      <c r="C16" s="1239" t="str">
        <f>IF(ENTRADA!AF9=0,"",ENTRADA!AF9)</f>
        <v/>
      </c>
      <c r="D16" s="1239"/>
      <c r="E16" s="1239"/>
      <c r="F16" s="1239"/>
      <c r="G16" s="1239"/>
      <c r="H16" s="1239"/>
      <c r="I16" s="81"/>
      <c r="J16" s="85"/>
      <c r="K16" s="85"/>
      <c r="L16" s="85"/>
      <c r="M16" s="85"/>
      <c r="N16" s="81"/>
      <c r="O16" s="419"/>
      <c r="P16" s="81"/>
      <c r="Q16" s="81"/>
      <c r="R16" s="81"/>
      <c r="S16" s="85"/>
      <c r="T16" s="85"/>
      <c r="U16" s="85"/>
      <c r="V16" s="85"/>
      <c r="W16" s="81"/>
      <c r="X16" s="391" t="str">
        <f t="shared" si="0"/>
        <v/>
      </c>
      <c r="Y16" s="96">
        <f t="shared" si="3"/>
        <v>0</v>
      </c>
      <c r="Z16" s="96"/>
      <c r="AA16" s="101" t="str">
        <f>IF(ENTRADA!AE9="","",ENTRADA!AE9)</f>
        <v/>
      </c>
      <c r="AB16" s="1239" t="str">
        <f>IF(ENTRADA!AF9="","",ENTRADA!AF9)</f>
        <v/>
      </c>
      <c r="AC16" s="1239"/>
      <c r="AD16" s="1239"/>
      <c r="AE16" s="1306"/>
      <c r="AF16" s="1306"/>
      <c r="AG16" s="1239"/>
      <c r="AH16" s="81"/>
      <c r="AI16" s="85"/>
      <c r="AJ16" s="85"/>
      <c r="AK16" s="85"/>
      <c r="AL16" s="85"/>
      <c r="AM16" s="81"/>
      <c r="AN16" s="81"/>
      <c r="AO16" s="81"/>
      <c r="AP16" s="81"/>
      <c r="AQ16" s="81"/>
      <c r="AR16" s="85"/>
      <c r="AS16" s="85"/>
      <c r="AT16" s="85"/>
      <c r="AU16" s="85"/>
      <c r="AV16" s="81"/>
      <c r="AW16" s="391" t="str">
        <f t="shared" si="2"/>
        <v/>
      </c>
      <c r="AX16" s="2"/>
      <c r="AY16" s="2"/>
      <c r="AZ16" s="101" t="str">
        <f>IF(ENTRADA!AE9="","",ENTRADA!AE9)</f>
        <v/>
      </c>
      <c r="BA16" s="1239" t="str">
        <f>IF(ENTRADA!AF9="","",ENTRADA!AF9)</f>
        <v/>
      </c>
      <c r="BB16" s="1239"/>
      <c r="BC16" s="1239"/>
      <c r="BD16" s="1239"/>
      <c r="BE16" s="1239"/>
      <c r="BF16" s="1239"/>
      <c r="BG16" s="81"/>
      <c r="BH16" s="85"/>
      <c r="BI16" s="85"/>
      <c r="BJ16" s="85"/>
      <c r="BK16" s="85"/>
      <c r="BL16" s="81"/>
      <c r="BM16" s="81"/>
      <c r="BN16" s="81"/>
      <c r="BO16" s="81"/>
      <c r="BP16" s="81"/>
      <c r="BQ16" s="85"/>
      <c r="BR16" s="85"/>
      <c r="BS16" s="85"/>
      <c r="BT16" s="85"/>
      <c r="BU16" s="81"/>
      <c r="BV16" s="391" t="str">
        <f t="shared" si="1"/>
        <v/>
      </c>
      <c r="BW16" s="2"/>
      <c r="BX16" s="118"/>
      <c r="BY16" s="118"/>
      <c r="BZ16" s="324" t="str">
        <f>PARAMETROS!D40</f>
        <v>Execução</v>
      </c>
      <c r="CA16" s="328"/>
      <c r="CB16" s="208"/>
    </row>
    <row r="17" spans="1:80" ht="17.100000000000001" customHeight="1" x14ac:dyDescent="0.25">
      <c r="A17" s="198"/>
      <c r="B17" s="102" t="str">
        <f>IF(ENTRADA!AE10="","",ENTRADA!AE10)</f>
        <v/>
      </c>
      <c r="C17" s="1238" t="str">
        <f>IF(ENTRADA!AF10=0,"",ENTRADA!AF10)</f>
        <v/>
      </c>
      <c r="D17" s="1238"/>
      <c r="E17" s="1238"/>
      <c r="F17" s="1238"/>
      <c r="G17" s="1238"/>
      <c r="H17" s="1238"/>
      <c r="I17" s="83"/>
      <c r="J17" s="83"/>
      <c r="K17" s="83"/>
      <c r="L17" s="83"/>
      <c r="M17" s="83"/>
      <c r="N17" s="83"/>
      <c r="O17" s="83"/>
      <c r="P17" s="83"/>
      <c r="Q17" s="83"/>
      <c r="R17" s="83"/>
      <c r="S17" s="83"/>
      <c r="T17" s="83"/>
      <c r="U17" s="83"/>
      <c r="V17" s="83"/>
      <c r="W17" s="83"/>
      <c r="X17" s="390" t="str">
        <f t="shared" si="0"/>
        <v/>
      </c>
      <c r="Y17" s="96">
        <f t="shared" si="3"/>
        <v>0</v>
      </c>
      <c r="Z17" s="96"/>
      <c r="AA17" s="102" t="str">
        <f>IF(ENTRADA!AE10="","",ENTRADA!AE10)</f>
        <v/>
      </c>
      <c r="AB17" s="1238" t="str">
        <f>IF(ENTRADA!AF10="","",ENTRADA!AF10)</f>
        <v/>
      </c>
      <c r="AC17" s="1238"/>
      <c r="AD17" s="1238"/>
      <c r="AE17" s="1305"/>
      <c r="AF17" s="1305"/>
      <c r="AG17" s="1238"/>
      <c r="AH17" s="83"/>
      <c r="AI17" s="83"/>
      <c r="AJ17" s="83"/>
      <c r="AK17" s="83"/>
      <c r="AL17" s="83"/>
      <c r="AM17" s="83"/>
      <c r="AN17" s="83"/>
      <c r="AO17" s="83"/>
      <c r="AP17" s="83"/>
      <c r="AQ17" s="83"/>
      <c r="AR17" s="83"/>
      <c r="AS17" s="83"/>
      <c r="AT17" s="83"/>
      <c r="AU17" s="83"/>
      <c r="AV17" s="83"/>
      <c r="AW17" s="390" t="str">
        <f t="shared" si="2"/>
        <v/>
      </c>
      <c r="AX17" s="2"/>
      <c r="AY17" s="2"/>
      <c r="AZ17" s="102" t="str">
        <f>IF(ENTRADA!AE10="","",ENTRADA!AE10)</f>
        <v/>
      </c>
      <c r="BA17" s="1238" t="str">
        <f>IF(ENTRADA!AF10="","",ENTRADA!AF10)</f>
        <v/>
      </c>
      <c r="BB17" s="1238"/>
      <c r="BC17" s="1238"/>
      <c r="BD17" s="1238"/>
      <c r="BE17" s="1238"/>
      <c r="BF17" s="1238"/>
      <c r="BG17" s="83"/>
      <c r="BH17" s="83"/>
      <c r="BI17" s="83"/>
      <c r="BJ17" s="83"/>
      <c r="BK17" s="83"/>
      <c r="BL17" s="83"/>
      <c r="BM17" s="83"/>
      <c r="BN17" s="83"/>
      <c r="BO17" s="83"/>
      <c r="BP17" s="83"/>
      <c r="BQ17" s="83"/>
      <c r="BR17" s="83"/>
      <c r="BS17" s="83"/>
      <c r="BT17" s="83"/>
      <c r="BU17" s="83"/>
      <c r="BV17" s="390" t="str">
        <f t="shared" si="1"/>
        <v/>
      </c>
      <c r="BW17" s="2"/>
      <c r="BX17" s="118"/>
      <c r="BY17" s="118"/>
      <c r="BZ17" s="812" t="str">
        <f>PARAMETROS!D41</f>
        <v>1.</v>
      </c>
      <c r="CA17" s="813" t="str">
        <f>PARAMETROS!E41</f>
        <v xml:space="preserve">investigação / organização de informação / produção  </v>
      </c>
      <c r="CB17" s="208"/>
    </row>
    <row r="18" spans="1:80" ht="17.100000000000001" customHeight="1" x14ac:dyDescent="0.25">
      <c r="A18" s="198"/>
      <c r="B18" s="101" t="str">
        <f>IF(ENTRADA!AE11="","",ENTRADA!AE11)</f>
        <v/>
      </c>
      <c r="C18" s="1239" t="str">
        <f>IF(ENTRADA!AF11=0,"",ENTRADA!AF11)</f>
        <v/>
      </c>
      <c r="D18" s="1239"/>
      <c r="E18" s="1239"/>
      <c r="F18" s="1239"/>
      <c r="G18" s="1239"/>
      <c r="H18" s="1239"/>
      <c r="I18" s="81"/>
      <c r="J18" s="85"/>
      <c r="K18" s="85"/>
      <c r="L18" s="85"/>
      <c r="M18" s="85"/>
      <c r="N18" s="81"/>
      <c r="O18" s="81"/>
      <c r="P18" s="81"/>
      <c r="Q18" s="81"/>
      <c r="R18" s="81"/>
      <c r="S18" s="85"/>
      <c r="T18" s="85"/>
      <c r="U18" s="85"/>
      <c r="V18" s="85"/>
      <c r="W18" s="81"/>
      <c r="X18" s="391" t="str">
        <f t="shared" si="0"/>
        <v/>
      </c>
      <c r="Y18" s="96">
        <f t="shared" si="3"/>
        <v>0</v>
      </c>
      <c r="Z18" s="96"/>
      <c r="AA18" s="101" t="str">
        <f>IF(ENTRADA!AE11="","",ENTRADA!AE11)</f>
        <v/>
      </c>
      <c r="AB18" s="1239" t="str">
        <f>IF(ENTRADA!AF11="","",ENTRADA!AF11)</f>
        <v/>
      </c>
      <c r="AC18" s="1239"/>
      <c r="AD18" s="1239"/>
      <c r="AE18" s="1306"/>
      <c r="AF18" s="1306"/>
      <c r="AG18" s="1239"/>
      <c r="AH18" s="81"/>
      <c r="AI18" s="85"/>
      <c r="AJ18" s="85"/>
      <c r="AK18" s="85"/>
      <c r="AL18" s="85"/>
      <c r="AM18" s="81"/>
      <c r="AN18" s="81"/>
      <c r="AO18" s="81"/>
      <c r="AP18" s="81"/>
      <c r="AQ18" s="81"/>
      <c r="AR18" s="85"/>
      <c r="AS18" s="85"/>
      <c r="AT18" s="85"/>
      <c r="AU18" s="85"/>
      <c r="AV18" s="81"/>
      <c r="AW18" s="391" t="str">
        <f t="shared" si="2"/>
        <v/>
      </c>
      <c r="AX18" s="2"/>
      <c r="AY18" s="2"/>
      <c r="AZ18" s="101" t="str">
        <f>IF(ENTRADA!AE11="","",ENTRADA!AE11)</f>
        <v/>
      </c>
      <c r="BA18" s="1243" t="str">
        <f>IF(ENTRADA!AF11="","",ENTRADA!AF11)</f>
        <v/>
      </c>
      <c r="BB18" s="1244"/>
      <c r="BC18" s="1244"/>
      <c r="BD18" s="1244"/>
      <c r="BE18" s="1244"/>
      <c r="BF18" s="1245"/>
      <c r="BG18" s="81"/>
      <c r="BH18" s="85"/>
      <c r="BI18" s="85"/>
      <c r="BJ18" s="85"/>
      <c r="BK18" s="85"/>
      <c r="BL18" s="81"/>
      <c r="BM18" s="81"/>
      <c r="BN18" s="81"/>
      <c r="BO18" s="81"/>
      <c r="BP18" s="81"/>
      <c r="BQ18" s="85"/>
      <c r="BR18" s="85"/>
      <c r="BS18" s="85"/>
      <c r="BT18" s="85"/>
      <c r="BU18" s="81"/>
      <c r="BV18" s="391" t="str">
        <f t="shared" si="1"/>
        <v/>
      </c>
      <c r="BW18" s="2"/>
      <c r="BX18" s="118"/>
      <c r="BY18" s="118"/>
      <c r="BZ18" s="812" t="str">
        <f>PARAMETROS!D42</f>
        <v>2.</v>
      </c>
      <c r="CA18" s="813" t="str">
        <f>PARAMETROS!E42</f>
        <v xml:space="preserve">empenho </v>
      </c>
    </row>
    <row r="19" spans="1:80" ht="17.100000000000001" customHeight="1" x14ac:dyDescent="0.25">
      <c r="A19" s="198"/>
      <c r="B19" s="102" t="str">
        <f>IF(ENTRADA!AE12="","",ENTRADA!AE12)</f>
        <v/>
      </c>
      <c r="C19" s="1238" t="str">
        <f>IF(ENTRADA!AF12=0,"",ENTRADA!AF12)</f>
        <v/>
      </c>
      <c r="D19" s="1238"/>
      <c r="E19" s="1238"/>
      <c r="F19" s="1238"/>
      <c r="G19" s="1238"/>
      <c r="H19" s="1238"/>
      <c r="I19" s="83"/>
      <c r="J19" s="83"/>
      <c r="K19" s="83"/>
      <c r="L19" s="83"/>
      <c r="M19" s="83"/>
      <c r="N19" s="83"/>
      <c r="O19" s="83"/>
      <c r="P19" s="83"/>
      <c r="Q19" s="83"/>
      <c r="R19" s="83"/>
      <c r="S19" s="83"/>
      <c r="T19" s="83"/>
      <c r="U19" s="83"/>
      <c r="V19" s="83"/>
      <c r="W19" s="83"/>
      <c r="X19" s="390" t="str">
        <f t="shared" si="0"/>
        <v/>
      </c>
      <c r="Y19" s="96">
        <f t="shared" si="3"/>
        <v>0</v>
      </c>
      <c r="Z19" s="96"/>
      <c r="AA19" s="102" t="str">
        <f>IF(ENTRADA!AE12="","",ENTRADA!AE12)</f>
        <v/>
      </c>
      <c r="AB19" s="1238" t="str">
        <f>IF(ENTRADA!AF12="","",ENTRADA!AF12)</f>
        <v/>
      </c>
      <c r="AC19" s="1238"/>
      <c r="AD19" s="1238"/>
      <c r="AE19" s="1305"/>
      <c r="AF19" s="1305"/>
      <c r="AG19" s="1238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V19" s="83"/>
      <c r="AW19" s="390" t="str">
        <f t="shared" si="2"/>
        <v/>
      </c>
      <c r="AX19" s="2"/>
      <c r="AY19" s="2"/>
      <c r="AZ19" s="102" t="str">
        <f>IF(ENTRADA!AE12="","",ENTRADA!AE12)</f>
        <v/>
      </c>
      <c r="BA19" s="1238" t="str">
        <f>IF(ENTRADA!AF12="","",ENTRADA!AF12)</f>
        <v/>
      </c>
      <c r="BB19" s="1238"/>
      <c r="BC19" s="1238"/>
      <c r="BD19" s="1238"/>
      <c r="BE19" s="1238"/>
      <c r="BF19" s="1238"/>
      <c r="BG19" s="83"/>
      <c r="BH19" s="83"/>
      <c r="BI19" s="83"/>
      <c r="BJ19" s="83"/>
      <c r="BK19" s="83"/>
      <c r="BL19" s="83"/>
      <c r="BM19" s="83"/>
      <c r="BN19" s="83"/>
      <c r="BO19" s="83"/>
      <c r="BP19" s="83"/>
      <c r="BQ19" s="83"/>
      <c r="BR19" s="83"/>
      <c r="BS19" s="83"/>
      <c r="BT19" s="83"/>
      <c r="BU19" s="83"/>
      <c r="BV19" s="390" t="str">
        <f t="shared" si="1"/>
        <v/>
      </c>
      <c r="BW19" s="2"/>
      <c r="BX19" s="118"/>
      <c r="BY19" s="118"/>
      <c r="BZ19" s="812" t="str">
        <f>PARAMETROS!D43</f>
        <v>3.</v>
      </c>
      <c r="CA19" s="813" t="str">
        <f>PARAMETROS!E43</f>
        <v xml:space="preserve">organização </v>
      </c>
    </row>
    <row r="20" spans="1:80" ht="17.100000000000001" customHeight="1" x14ac:dyDescent="0.25">
      <c r="A20" s="198"/>
      <c r="B20" s="101" t="str">
        <f>IF(ENTRADA!AE13="","",ENTRADA!AE13)</f>
        <v/>
      </c>
      <c r="C20" s="1239" t="str">
        <f>IF(ENTRADA!AF13=0,"",ENTRADA!AF13)</f>
        <v/>
      </c>
      <c r="D20" s="1239"/>
      <c r="E20" s="1239"/>
      <c r="F20" s="1239"/>
      <c r="G20" s="1239"/>
      <c r="H20" s="1239"/>
      <c r="I20" s="85"/>
      <c r="J20" s="85"/>
      <c r="K20" s="85"/>
      <c r="L20" s="85"/>
      <c r="M20" s="85"/>
      <c r="N20" s="81"/>
      <c r="O20" s="81"/>
      <c r="P20" s="81"/>
      <c r="Q20" s="81"/>
      <c r="R20" s="85"/>
      <c r="S20" s="85"/>
      <c r="T20" s="85"/>
      <c r="U20" s="85"/>
      <c r="V20" s="85"/>
      <c r="W20" s="81"/>
      <c r="X20" s="391" t="str">
        <f t="shared" si="0"/>
        <v/>
      </c>
      <c r="Y20" s="96">
        <f t="shared" si="3"/>
        <v>0</v>
      </c>
      <c r="Z20" s="96"/>
      <c r="AA20" s="101" t="str">
        <f>IF(ENTRADA!AE13="","",ENTRADA!AE13)</f>
        <v/>
      </c>
      <c r="AB20" s="1239" t="str">
        <f>IF(ENTRADA!AF13="","",ENTRADA!AF13)</f>
        <v/>
      </c>
      <c r="AC20" s="1239"/>
      <c r="AD20" s="1239"/>
      <c r="AE20" s="1306"/>
      <c r="AF20" s="1306"/>
      <c r="AG20" s="1239"/>
      <c r="AH20" s="85"/>
      <c r="AI20" s="85"/>
      <c r="AJ20" s="85"/>
      <c r="AK20" s="85"/>
      <c r="AL20" s="85"/>
      <c r="AM20" s="81"/>
      <c r="AN20" s="81"/>
      <c r="AO20" s="81"/>
      <c r="AP20" s="81"/>
      <c r="AQ20" s="85"/>
      <c r="AR20" s="85"/>
      <c r="AS20" s="85"/>
      <c r="AT20" s="85"/>
      <c r="AU20" s="85"/>
      <c r="AV20" s="81"/>
      <c r="AW20" s="391" t="str">
        <f t="shared" si="2"/>
        <v/>
      </c>
      <c r="AX20" s="2"/>
      <c r="AY20" s="2"/>
      <c r="AZ20" s="101" t="str">
        <f>IF(ENTRADA!AE13="","",ENTRADA!AE13)</f>
        <v/>
      </c>
      <c r="BA20" s="1239" t="str">
        <f>IF(ENTRADA!AF13="","",ENTRADA!AF13)</f>
        <v/>
      </c>
      <c r="BB20" s="1239"/>
      <c r="BC20" s="1239"/>
      <c r="BD20" s="1239"/>
      <c r="BE20" s="1239"/>
      <c r="BF20" s="1239"/>
      <c r="BG20" s="85"/>
      <c r="BH20" s="85"/>
      <c r="BI20" s="85"/>
      <c r="BJ20" s="85"/>
      <c r="BK20" s="85"/>
      <c r="BL20" s="81"/>
      <c r="BM20" s="81"/>
      <c r="BN20" s="81"/>
      <c r="BO20" s="81"/>
      <c r="BP20" s="85"/>
      <c r="BQ20" s="85"/>
      <c r="BR20" s="85"/>
      <c r="BS20" s="85"/>
      <c r="BT20" s="85"/>
      <c r="BU20" s="81"/>
      <c r="BV20" s="391" t="str">
        <f t="shared" si="1"/>
        <v/>
      </c>
      <c r="BW20" s="2"/>
      <c r="BX20" s="118"/>
      <c r="BY20" s="118"/>
      <c r="BZ20" s="812" t="str">
        <f>PARAMETROS!D44</f>
        <v>4.</v>
      </c>
      <c r="CA20" s="813" t="str">
        <f>PARAMETROS!E44</f>
        <v xml:space="preserve">gestão do tempo / cumprimento de prazos </v>
      </c>
    </row>
    <row r="21" spans="1:80" ht="17.100000000000001" customHeight="1" x14ac:dyDescent="0.25">
      <c r="A21" s="198"/>
      <c r="B21" s="102" t="str">
        <f>IF(ENTRADA!AE14="","",ENTRADA!AE14)</f>
        <v/>
      </c>
      <c r="C21" s="1238" t="str">
        <f>IF(ENTRADA!AF14=0,"",ENTRADA!AF14)</f>
        <v/>
      </c>
      <c r="D21" s="1238"/>
      <c r="E21" s="1238"/>
      <c r="F21" s="1238"/>
      <c r="G21" s="1238"/>
      <c r="H21" s="1238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390" t="str">
        <f t="shared" si="0"/>
        <v/>
      </c>
      <c r="Y21" s="96">
        <f t="shared" si="3"/>
        <v>0</v>
      </c>
      <c r="Z21" s="96"/>
      <c r="AA21" s="102" t="str">
        <f>IF(ENTRADA!AE14="","",ENTRADA!AE14)</f>
        <v/>
      </c>
      <c r="AB21" s="1238" t="str">
        <f>IF(ENTRADA!AF14="","",ENTRADA!AF14)</f>
        <v/>
      </c>
      <c r="AC21" s="1238"/>
      <c r="AD21" s="1238"/>
      <c r="AE21" s="1305"/>
      <c r="AF21" s="1305"/>
      <c r="AG21" s="1238"/>
      <c r="AH21" s="83"/>
      <c r="AI21" s="83"/>
      <c r="AJ21" s="83"/>
      <c r="AK21" s="83"/>
      <c r="AL21" s="83"/>
      <c r="AM21" s="83"/>
      <c r="AN21" s="83"/>
      <c r="AO21" s="83"/>
      <c r="AP21" s="83"/>
      <c r="AQ21" s="83"/>
      <c r="AR21" s="83"/>
      <c r="AS21" s="83"/>
      <c r="AT21" s="83"/>
      <c r="AU21" s="83"/>
      <c r="AV21" s="83"/>
      <c r="AW21" s="390" t="str">
        <f t="shared" si="2"/>
        <v/>
      </c>
      <c r="AX21" s="2"/>
      <c r="AY21" s="2"/>
      <c r="AZ21" s="102" t="str">
        <f>IF(ENTRADA!AE14="","",ENTRADA!AE14)</f>
        <v/>
      </c>
      <c r="BA21" s="1238" t="str">
        <f>IF(ENTRADA!AF14="","",ENTRADA!AF14)</f>
        <v/>
      </c>
      <c r="BB21" s="1238"/>
      <c r="BC21" s="1238"/>
      <c r="BD21" s="1238"/>
      <c r="BE21" s="1238"/>
      <c r="BF21" s="1238"/>
      <c r="BG21" s="83"/>
      <c r="BH21" s="83"/>
      <c r="BI21" s="83"/>
      <c r="BJ21" s="83"/>
      <c r="BK21" s="83"/>
      <c r="BL21" s="83"/>
      <c r="BM21" s="83"/>
      <c r="BN21" s="83"/>
      <c r="BO21" s="83"/>
      <c r="BP21" s="83"/>
      <c r="BQ21" s="83"/>
      <c r="BR21" s="83"/>
      <c r="BS21" s="83"/>
      <c r="BT21" s="83"/>
      <c r="BU21" s="83"/>
      <c r="BV21" s="390" t="str">
        <f t="shared" si="1"/>
        <v/>
      </c>
      <c r="BW21" s="2"/>
      <c r="BX21" s="118"/>
      <c r="BY21" s="118"/>
      <c r="BZ21" s="812" t="str">
        <f>PARAMETROS!D45</f>
        <v>5.</v>
      </c>
      <c r="CA21" s="813" t="str">
        <f>PARAMETROS!E45</f>
        <v xml:space="preserve">entreajuda e colaboração </v>
      </c>
    </row>
    <row r="22" spans="1:80" ht="17.100000000000001" customHeight="1" x14ac:dyDescent="0.2">
      <c r="A22" s="198"/>
      <c r="B22" s="101" t="str">
        <f>IF(ENTRADA!AE15="","",ENTRADA!AE15)</f>
        <v/>
      </c>
      <c r="C22" s="1239" t="str">
        <f>IF(ENTRADA!AF15=0,"",ENTRADA!AF15)</f>
        <v/>
      </c>
      <c r="D22" s="1239"/>
      <c r="E22" s="1239"/>
      <c r="F22" s="1239"/>
      <c r="G22" s="1239"/>
      <c r="H22" s="1239"/>
      <c r="I22" s="85"/>
      <c r="J22" s="85"/>
      <c r="K22" s="85"/>
      <c r="L22" s="85"/>
      <c r="M22" s="85"/>
      <c r="N22" s="81"/>
      <c r="O22" s="81"/>
      <c r="P22" s="81"/>
      <c r="Q22" s="81"/>
      <c r="R22" s="85"/>
      <c r="S22" s="85"/>
      <c r="T22" s="85"/>
      <c r="U22" s="85"/>
      <c r="V22" s="85"/>
      <c r="W22" s="81"/>
      <c r="X22" s="391" t="str">
        <f t="shared" si="0"/>
        <v/>
      </c>
      <c r="Y22" s="96">
        <f t="shared" si="3"/>
        <v>0</v>
      </c>
      <c r="Z22" s="96"/>
      <c r="AA22" s="101" t="str">
        <f>IF(ENTRADA!AE15="","",ENTRADA!AE15)</f>
        <v/>
      </c>
      <c r="AB22" s="1239" t="str">
        <f>IF(ENTRADA!AF15="","",ENTRADA!AF15)</f>
        <v/>
      </c>
      <c r="AC22" s="1239"/>
      <c r="AD22" s="1239"/>
      <c r="AE22" s="1306"/>
      <c r="AF22" s="1306"/>
      <c r="AG22" s="1239"/>
      <c r="AH22" s="85"/>
      <c r="AI22" s="85"/>
      <c r="AJ22" s="85"/>
      <c r="AK22" s="85"/>
      <c r="AL22" s="85"/>
      <c r="AM22" s="81"/>
      <c r="AN22" s="81"/>
      <c r="AO22" s="81"/>
      <c r="AP22" s="81"/>
      <c r="AQ22" s="85"/>
      <c r="AR22" s="85"/>
      <c r="AS22" s="85"/>
      <c r="AT22" s="85"/>
      <c r="AU22" s="85"/>
      <c r="AV22" s="81"/>
      <c r="AW22" s="391" t="str">
        <f t="shared" si="2"/>
        <v/>
      </c>
      <c r="AX22" s="2"/>
      <c r="AY22" s="2"/>
      <c r="AZ22" s="101" t="str">
        <f>IF(ENTRADA!AE15="","",ENTRADA!AE15)</f>
        <v/>
      </c>
      <c r="BA22" s="1239" t="str">
        <f>IF(ENTRADA!AF15="","",ENTRADA!AF15)</f>
        <v/>
      </c>
      <c r="BB22" s="1239"/>
      <c r="BC22" s="1239"/>
      <c r="BD22" s="1239"/>
      <c r="BE22" s="1239"/>
      <c r="BF22" s="1239"/>
      <c r="BG22" s="85"/>
      <c r="BH22" s="85"/>
      <c r="BI22" s="85"/>
      <c r="BJ22" s="85"/>
      <c r="BK22" s="85"/>
      <c r="BL22" s="81"/>
      <c r="BM22" s="81"/>
      <c r="BN22" s="81"/>
      <c r="BO22" s="81"/>
      <c r="BP22" s="85"/>
      <c r="BQ22" s="85"/>
      <c r="BR22" s="85"/>
      <c r="BS22" s="85"/>
      <c r="BT22" s="85"/>
      <c r="BU22" s="81"/>
      <c r="BV22" s="391" t="str">
        <f t="shared" si="1"/>
        <v/>
      </c>
      <c r="BW22" s="2"/>
      <c r="BX22" s="118"/>
      <c r="BY22" s="118"/>
      <c r="BZ22" s="327">
        <f>PARAMETROS!D46</f>
        <v>0</v>
      </c>
      <c r="CA22" s="328"/>
    </row>
    <row r="23" spans="1:80" ht="17.100000000000001" customHeight="1" x14ac:dyDescent="0.25">
      <c r="A23" s="198"/>
      <c r="B23" s="102" t="str">
        <f>IF(ENTRADA!AE16="","",ENTRADA!AE16)</f>
        <v/>
      </c>
      <c r="C23" s="1238" t="str">
        <f>IF(ENTRADA!AF16=0,"",ENTRADA!AF16)</f>
        <v/>
      </c>
      <c r="D23" s="1238"/>
      <c r="E23" s="1238"/>
      <c r="F23" s="1238"/>
      <c r="G23" s="1238"/>
      <c r="H23" s="1238"/>
      <c r="I23" s="83"/>
      <c r="J23" s="83"/>
      <c r="K23" s="83"/>
      <c r="L23" s="83"/>
      <c r="M23" s="83"/>
      <c r="N23" s="83"/>
      <c r="O23" s="83"/>
      <c r="P23" s="83"/>
      <c r="Q23" s="83"/>
      <c r="R23" s="83"/>
      <c r="S23" s="83"/>
      <c r="T23" s="83"/>
      <c r="U23" s="83"/>
      <c r="V23" s="83"/>
      <c r="W23" s="83"/>
      <c r="X23" s="390" t="str">
        <f t="shared" si="0"/>
        <v/>
      </c>
      <c r="Y23" s="96">
        <f t="shared" si="3"/>
        <v>0</v>
      </c>
      <c r="Z23" s="96"/>
      <c r="AA23" s="102" t="str">
        <f>IF(ENTRADA!AE16="","",ENTRADA!AE16)</f>
        <v/>
      </c>
      <c r="AB23" s="1238" t="str">
        <f>IF(ENTRADA!AF16="","",ENTRADA!AF16)</f>
        <v/>
      </c>
      <c r="AC23" s="1238"/>
      <c r="AD23" s="1238"/>
      <c r="AE23" s="1305"/>
      <c r="AF23" s="1305"/>
      <c r="AG23" s="1238"/>
      <c r="AH23" s="83"/>
      <c r="AI23" s="83"/>
      <c r="AJ23" s="83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V23" s="83"/>
      <c r="AW23" s="390" t="str">
        <f t="shared" si="2"/>
        <v/>
      </c>
      <c r="AX23" s="2"/>
      <c r="AY23" s="2"/>
      <c r="AZ23" s="102" t="str">
        <f>IF(ENTRADA!AE16="","",ENTRADA!AE16)</f>
        <v/>
      </c>
      <c r="BA23" s="1238" t="str">
        <f>IF(ENTRADA!AF16="","",ENTRADA!AF16)</f>
        <v/>
      </c>
      <c r="BB23" s="1238"/>
      <c r="BC23" s="1238"/>
      <c r="BD23" s="1238"/>
      <c r="BE23" s="1238"/>
      <c r="BF23" s="1238"/>
      <c r="BG23" s="83"/>
      <c r="BH23" s="83"/>
      <c r="BI23" s="83"/>
      <c r="BJ23" s="83"/>
      <c r="BK23" s="83"/>
      <c r="BL23" s="83"/>
      <c r="BM23" s="83"/>
      <c r="BN23" s="83"/>
      <c r="BO23" s="83"/>
      <c r="BP23" s="83"/>
      <c r="BQ23" s="83"/>
      <c r="BR23" s="83"/>
      <c r="BS23" s="83"/>
      <c r="BT23" s="83"/>
      <c r="BU23" s="83"/>
      <c r="BV23" s="390" t="str">
        <f t="shared" si="1"/>
        <v/>
      </c>
      <c r="BW23" s="2"/>
      <c r="BX23" s="118"/>
      <c r="BY23" s="118"/>
      <c r="BZ23" s="324" t="str">
        <f>PARAMETROS!D47</f>
        <v xml:space="preserve">Apresentação </v>
      </c>
      <c r="CA23" s="328"/>
    </row>
    <row r="24" spans="1:80" ht="17.100000000000001" customHeight="1" x14ac:dyDescent="0.25">
      <c r="A24" s="198"/>
      <c r="B24" s="101" t="str">
        <f>IF(ENTRADA!AE17="","",ENTRADA!AE17)</f>
        <v/>
      </c>
      <c r="C24" s="1239" t="str">
        <f>IF(ENTRADA!AF17=0,"",ENTRADA!AF17)</f>
        <v/>
      </c>
      <c r="D24" s="1239"/>
      <c r="E24" s="1239"/>
      <c r="F24" s="1239"/>
      <c r="G24" s="1239"/>
      <c r="H24" s="1239"/>
      <c r="I24" s="85"/>
      <c r="J24" s="85"/>
      <c r="K24" s="85"/>
      <c r="L24" s="85"/>
      <c r="M24" s="85"/>
      <c r="N24" s="81"/>
      <c r="O24" s="81"/>
      <c r="P24" s="81"/>
      <c r="Q24" s="81"/>
      <c r="R24" s="85"/>
      <c r="S24" s="85"/>
      <c r="T24" s="85"/>
      <c r="U24" s="85"/>
      <c r="V24" s="85"/>
      <c r="W24" s="81"/>
      <c r="X24" s="391" t="str">
        <f t="shared" si="0"/>
        <v/>
      </c>
      <c r="Y24" s="96">
        <f t="shared" si="3"/>
        <v>0</v>
      </c>
      <c r="Z24" s="96"/>
      <c r="AA24" s="101" t="str">
        <f>IF(ENTRADA!AE17="","",ENTRADA!AE17)</f>
        <v/>
      </c>
      <c r="AB24" s="1303" t="str">
        <f>IF(ENTRADA!AF17="","",ENTRADA!AF17)</f>
        <v/>
      </c>
      <c r="AC24" s="1303"/>
      <c r="AD24" s="1303"/>
      <c r="AE24" s="1304"/>
      <c r="AF24" s="1304"/>
      <c r="AG24" s="1303"/>
      <c r="AH24" s="85"/>
      <c r="AI24" s="85"/>
      <c r="AJ24" s="85"/>
      <c r="AK24" s="85"/>
      <c r="AL24" s="85"/>
      <c r="AM24" s="81"/>
      <c r="AN24" s="81"/>
      <c r="AO24" s="81"/>
      <c r="AP24" s="81"/>
      <c r="AQ24" s="85"/>
      <c r="AR24" s="85"/>
      <c r="AS24" s="85"/>
      <c r="AT24" s="85"/>
      <c r="AU24" s="85"/>
      <c r="AV24" s="81"/>
      <c r="AW24" s="391" t="str">
        <f t="shared" si="2"/>
        <v/>
      </c>
      <c r="AX24" s="2"/>
      <c r="AY24" s="2"/>
      <c r="AZ24" s="101" t="str">
        <f>IF(ENTRADA!AE17="","",ENTRADA!AE17)</f>
        <v/>
      </c>
      <c r="BA24" s="1239" t="str">
        <f>IF(ENTRADA!AF17="","",ENTRADA!AF17)</f>
        <v/>
      </c>
      <c r="BB24" s="1239"/>
      <c r="BC24" s="1239"/>
      <c r="BD24" s="1239"/>
      <c r="BE24" s="1239"/>
      <c r="BF24" s="1239"/>
      <c r="BG24" s="85"/>
      <c r="BH24" s="85"/>
      <c r="BI24" s="85"/>
      <c r="BJ24" s="85"/>
      <c r="BK24" s="85"/>
      <c r="BL24" s="81"/>
      <c r="BM24" s="81"/>
      <c r="BN24" s="81"/>
      <c r="BO24" s="81"/>
      <c r="BP24" s="85"/>
      <c r="BQ24" s="85"/>
      <c r="BR24" s="85"/>
      <c r="BS24" s="85"/>
      <c r="BT24" s="85"/>
      <c r="BU24" s="81"/>
      <c r="BV24" s="391" t="str">
        <f t="shared" si="1"/>
        <v/>
      </c>
      <c r="BW24" s="2"/>
      <c r="BX24" s="118"/>
      <c r="BY24" s="118"/>
      <c r="BZ24" s="812" t="str">
        <f>PARAMETROS!D48</f>
        <v>1.</v>
      </c>
      <c r="CA24" s="813" t="str">
        <f>PARAMETROS!E48</f>
        <v xml:space="preserve">intervenção na apresentação </v>
      </c>
    </row>
    <row r="25" spans="1:80" ht="17.100000000000001" customHeight="1" x14ac:dyDescent="0.25">
      <c r="A25" s="198"/>
      <c r="B25" s="102" t="str">
        <f>IF(ENTRADA!AE18="","",ENTRADA!AE18)</f>
        <v/>
      </c>
      <c r="C25" s="1238" t="str">
        <f>IF(ENTRADA!AF18=0,"",ENTRADA!AF18)</f>
        <v/>
      </c>
      <c r="D25" s="1238"/>
      <c r="E25" s="1238"/>
      <c r="F25" s="1238"/>
      <c r="G25" s="1238"/>
      <c r="H25" s="1238"/>
      <c r="I25" s="83"/>
      <c r="J25" s="83"/>
      <c r="K25" s="83"/>
      <c r="L25" s="83"/>
      <c r="M25" s="83"/>
      <c r="N25" s="83"/>
      <c r="O25" s="83"/>
      <c r="P25" s="83"/>
      <c r="Q25" s="83"/>
      <c r="R25" s="83"/>
      <c r="S25" s="83"/>
      <c r="T25" s="83"/>
      <c r="U25" s="83"/>
      <c r="V25" s="83"/>
      <c r="W25" s="83"/>
      <c r="X25" s="390" t="str">
        <f t="shared" si="0"/>
        <v/>
      </c>
      <c r="Y25" s="96">
        <f t="shared" si="3"/>
        <v>0</v>
      </c>
      <c r="Z25" s="96"/>
      <c r="AA25" s="102" t="str">
        <f>IF(ENTRADA!AE18="","",ENTRADA!AE18)</f>
        <v/>
      </c>
      <c r="AB25" s="1238" t="str">
        <f>IF(ENTRADA!AF18="","",ENTRADA!AF18)</f>
        <v/>
      </c>
      <c r="AC25" s="1238"/>
      <c r="AD25" s="1238"/>
      <c r="AE25" s="1305"/>
      <c r="AF25" s="1305"/>
      <c r="AG25" s="1238"/>
      <c r="AH25" s="83"/>
      <c r="AI25" s="83"/>
      <c r="AJ25" s="83"/>
      <c r="AK25" s="83"/>
      <c r="AL25" s="83"/>
      <c r="AM25" s="83"/>
      <c r="AN25" s="83"/>
      <c r="AO25" s="83"/>
      <c r="AP25" s="83"/>
      <c r="AQ25" s="83"/>
      <c r="AR25" s="83"/>
      <c r="AS25" s="83"/>
      <c r="AT25" s="83"/>
      <c r="AU25" s="83"/>
      <c r="AV25" s="83"/>
      <c r="AW25" s="390" t="str">
        <f t="shared" si="2"/>
        <v/>
      </c>
      <c r="AX25" s="2"/>
      <c r="AY25" s="2"/>
      <c r="AZ25" s="102" t="str">
        <f>IF(ENTRADA!AE18="","",ENTRADA!AE18)</f>
        <v/>
      </c>
      <c r="BA25" s="1238" t="str">
        <f>IF(ENTRADA!AF18="","",ENTRADA!AF18)</f>
        <v/>
      </c>
      <c r="BB25" s="1238"/>
      <c r="BC25" s="1238"/>
      <c r="BD25" s="1238"/>
      <c r="BE25" s="1238"/>
      <c r="BF25" s="1238"/>
      <c r="BG25" s="83"/>
      <c r="BH25" s="83"/>
      <c r="BI25" s="83"/>
      <c r="BJ25" s="83"/>
      <c r="BK25" s="83"/>
      <c r="BL25" s="83"/>
      <c r="BM25" s="83"/>
      <c r="BN25" s="83"/>
      <c r="BO25" s="83"/>
      <c r="BP25" s="83"/>
      <c r="BQ25" s="83"/>
      <c r="BR25" s="83"/>
      <c r="BS25" s="83"/>
      <c r="BT25" s="83"/>
      <c r="BU25" s="83"/>
      <c r="BV25" s="390" t="str">
        <f t="shared" si="1"/>
        <v/>
      </c>
      <c r="BW25" s="2"/>
      <c r="BX25" s="118"/>
      <c r="BY25" s="118"/>
      <c r="BZ25" s="812" t="str">
        <f>PARAMETROS!D49</f>
        <v>2.</v>
      </c>
      <c r="CA25" s="813" t="str">
        <f>PARAMETROS!E49</f>
        <v xml:space="preserve">captação da atenção do auditório </v>
      </c>
    </row>
    <row r="26" spans="1:80" ht="17.100000000000001" customHeight="1" x14ac:dyDescent="0.25">
      <c r="A26" s="198"/>
      <c r="B26" s="101" t="str">
        <f>IF(ENTRADA!AE19="","",ENTRADA!AE19)</f>
        <v/>
      </c>
      <c r="C26" s="1239" t="str">
        <f>IF(ENTRADA!AF19=0,"",ENTRADA!AF19)</f>
        <v/>
      </c>
      <c r="D26" s="1239"/>
      <c r="E26" s="1239"/>
      <c r="F26" s="1239"/>
      <c r="G26" s="1239"/>
      <c r="H26" s="1239"/>
      <c r="I26" s="85"/>
      <c r="J26" s="85"/>
      <c r="K26" s="85"/>
      <c r="L26" s="85"/>
      <c r="M26" s="85"/>
      <c r="N26" s="81"/>
      <c r="O26" s="81"/>
      <c r="P26" s="81"/>
      <c r="Q26" s="81"/>
      <c r="R26" s="85"/>
      <c r="S26" s="85"/>
      <c r="T26" s="85"/>
      <c r="U26" s="85"/>
      <c r="V26" s="85"/>
      <c r="W26" s="81"/>
      <c r="X26" s="391" t="str">
        <f t="shared" si="0"/>
        <v/>
      </c>
      <c r="Y26" s="96">
        <f t="shared" si="3"/>
        <v>0</v>
      </c>
      <c r="Z26" s="96"/>
      <c r="AA26" s="101" t="str">
        <f>IF(ENTRADA!AE19="","",ENTRADA!AE19)</f>
        <v/>
      </c>
      <c r="AB26" s="1239" t="str">
        <f>IF(ENTRADA!AF19="","",ENTRADA!AF19)</f>
        <v/>
      </c>
      <c r="AC26" s="1239"/>
      <c r="AD26" s="1239"/>
      <c r="AE26" s="1306"/>
      <c r="AF26" s="1306"/>
      <c r="AG26" s="1239"/>
      <c r="AH26" s="85"/>
      <c r="AI26" s="85"/>
      <c r="AJ26" s="85"/>
      <c r="AK26" s="85"/>
      <c r="AL26" s="85"/>
      <c r="AM26" s="81"/>
      <c r="AN26" s="81"/>
      <c r="AO26" s="81"/>
      <c r="AP26" s="81"/>
      <c r="AQ26" s="85"/>
      <c r="AR26" s="85"/>
      <c r="AS26" s="85"/>
      <c r="AT26" s="85"/>
      <c r="AU26" s="85"/>
      <c r="AV26" s="81"/>
      <c r="AW26" s="391" t="str">
        <f t="shared" si="2"/>
        <v/>
      </c>
      <c r="AX26" s="2"/>
      <c r="AY26" s="2"/>
      <c r="AZ26" s="101" t="str">
        <f>IF(ENTRADA!AE19="","",ENTRADA!AE19)</f>
        <v/>
      </c>
      <c r="BA26" s="1239" t="str">
        <f>IF(ENTRADA!AF19="","",ENTRADA!AF19)</f>
        <v/>
      </c>
      <c r="BB26" s="1239"/>
      <c r="BC26" s="1239"/>
      <c r="BD26" s="1239"/>
      <c r="BE26" s="1239"/>
      <c r="BF26" s="1239"/>
      <c r="BG26" s="85"/>
      <c r="BH26" s="85"/>
      <c r="BI26" s="85"/>
      <c r="BJ26" s="85"/>
      <c r="BK26" s="85"/>
      <c r="BL26" s="81"/>
      <c r="BM26" s="81"/>
      <c r="BN26" s="81"/>
      <c r="BO26" s="81"/>
      <c r="BP26" s="85"/>
      <c r="BQ26" s="85"/>
      <c r="BR26" s="85"/>
      <c r="BS26" s="85"/>
      <c r="BT26" s="85"/>
      <c r="BU26" s="81"/>
      <c r="BV26" s="391" t="str">
        <f t="shared" si="1"/>
        <v/>
      </c>
      <c r="BW26" s="2"/>
      <c r="BX26" s="118"/>
      <c r="BY26" s="118"/>
      <c r="BZ26" s="812" t="str">
        <f>PARAMETROS!D50</f>
        <v>3.</v>
      </c>
      <c r="CA26" s="813" t="str">
        <f>PARAMETROS!E50</f>
        <v xml:space="preserve">materiais de suporte – utilização das TIC </v>
      </c>
    </row>
    <row r="27" spans="1:80" ht="17.100000000000001" customHeight="1" x14ac:dyDescent="0.25">
      <c r="A27" s="198"/>
      <c r="B27" s="102" t="str">
        <f>IF(ENTRADA!AE20="","",ENTRADA!AE20)</f>
        <v/>
      </c>
      <c r="C27" s="1238" t="str">
        <f>IF(ENTRADA!AF20=0,"",ENTRADA!AF20)</f>
        <v/>
      </c>
      <c r="D27" s="1238"/>
      <c r="E27" s="1238"/>
      <c r="F27" s="1238"/>
      <c r="G27" s="1238"/>
      <c r="H27" s="1238"/>
      <c r="I27" s="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  <c r="U27" s="83"/>
      <c r="V27" s="83"/>
      <c r="W27" s="83"/>
      <c r="X27" s="390" t="str">
        <f t="shared" si="0"/>
        <v/>
      </c>
      <c r="Y27" s="96">
        <f t="shared" si="3"/>
        <v>0</v>
      </c>
      <c r="Z27" s="96"/>
      <c r="AA27" s="102" t="str">
        <f>IF(ENTRADA!AE20="","",ENTRADA!AE20)</f>
        <v/>
      </c>
      <c r="AB27" s="1238" t="str">
        <f>IF(ENTRADA!AF20="","",ENTRADA!AF20)</f>
        <v/>
      </c>
      <c r="AC27" s="1238"/>
      <c r="AD27" s="1238"/>
      <c r="AE27" s="1305"/>
      <c r="AF27" s="1305"/>
      <c r="AG27" s="1238"/>
      <c r="AH27" s="83"/>
      <c r="AI27" s="83"/>
      <c r="AJ27" s="83"/>
      <c r="AK27" s="83"/>
      <c r="AL27" s="83"/>
      <c r="AM27" s="83"/>
      <c r="AN27" s="83"/>
      <c r="AO27" s="83"/>
      <c r="AP27" s="83"/>
      <c r="AQ27" s="83"/>
      <c r="AR27" s="83"/>
      <c r="AS27" s="83"/>
      <c r="AT27" s="83"/>
      <c r="AU27" s="83"/>
      <c r="AV27" s="83"/>
      <c r="AW27" s="390" t="str">
        <f t="shared" si="2"/>
        <v/>
      </c>
      <c r="AX27" s="2"/>
      <c r="AY27" s="2"/>
      <c r="AZ27" s="102" t="str">
        <f>IF(ENTRADA!AE20="","",ENTRADA!AE20)</f>
        <v/>
      </c>
      <c r="BA27" s="1238" t="str">
        <f>IF(ENTRADA!AF20="","",ENTRADA!AF20)</f>
        <v/>
      </c>
      <c r="BB27" s="1238"/>
      <c r="BC27" s="1238"/>
      <c r="BD27" s="1238"/>
      <c r="BE27" s="1238"/>
      <c r="BF27" s="1238"/>
      <c r="BG27" s="83"/>
      <c r="BH27" s="83"/>
      <c r="BI27" s="83"/>
      <c r="BJ27" s="83"/>
      <c r="BK27" s="83"/>
      <c r="BL27" s="83"/>
      <c r="BM27" s="83"/>
      <c r="BN27" s="83"/>
      <c r="BO27" s="83"/>
      <c r="BP27" s="83"/>
      <c r="BQ27" s="83"/>
      <c r="BR27" s="83"/>
      <c r="BS27" s="83"/>
      <c r="BT27" s="83"/>
      <c r="BU27" s="83"/>
      <c r="BV27" s="390" t="str">
        <f t="shared" si="1"/>
        <v/>
      </c>
      <c r="BW27" s="2"/>
      <c r="BX27" s="118"/>
      <c r="BY27" s="118"/>
      <c r="BZ27" s="812" t="str">
        <f>PARAMETROS!D51</f>
        <v>4.</v>
      </c>
      <c r="CA27" s="813" t="str">
        <f>PARAMETROS!E51</f>
        <v xml:space="preserve">exposição: clareza, correcção, ritmo e dinamismo </v>
      </c>
    </row>
    <row r="28" spans="1:80" ht="17.100000000000001" customHeight="1" x14ac:dyDescent="0.2">
      <c r="A28" s="198"/>
      <c r="B28" s="101" t="str">
        <f>IF(ENTRADA!AE21="","",ENTRADA!AE21)</f>
        <v/>
      </c>
      <c r="C28" s="1239" t="str">
        <f>IF(ENTRADA!AF21=0,"",ENTRADA!AF21)</f>
        <v/>
      </c>
      <c r="D28" s="1239"/>
      <c r="E28" s="1239"/>
      <c r="F28" s="1239"/>
      <c r="G28" s="1239"/>
      <c r="H28" s="1239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391" t="str">
        <f t="shared" si="0"/>
        <v/>
      </c>
      <c r="Y28" s="96">
        <f t="shared" si="3"/>
        <v>0</v>
      </c>
      <c r="Z28" s="96"/>
      <c r="AA28" s="101" t="str">
        <f>IF(ENTRADA!AE21="","",ENTRADA!AE21)</f>
        <v/>
      </c>
      <c r="AB28" s="1239" t="str">
        <f>IF(ENTRADA!AF21="","",ENTRADA!AF21)</f>
        <v/>
      </c>
      <c r="AC28" s="1239"/>
      <c r="AD28" s="1239"/>
      <c r="AE28" s="1306"/>
      <c r="AF28" s="1306"/>
      <c r="AG28" s="1239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391" t="str">
        <f t="shared" si="2"/>
        <v/>
      </c>
      <c r="AX28" s="2"/>
      <c r="AY28" s="2"/>
      <c r="AZ28" s="101" t="str">
        <f>IF(ENTRADA!AE21="","",ENTRADA!AE21)</f>
        <v/>
      </c>
      <c r="BA28" s="1239" t="str">
        <f>IF(ENTRADA!AF21="","",ENTRADA!AF21)</f>
        <v/>
      </c>
      <c r="BB28" s="1239"/>
      <c r="BC28" s="1239"/>
      <c r="BD28" s="1239"/>
      <c r="BE28" s="1239"/>
      <c r="BF28" s="1239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85"/>
      <c r="BU28" s="85"/>
      <c r="BV28" s="391" t="str">
        <f t="shared" si="1"/>
        <v/>
      </c>
      <c r="BW28" s="2"/>
      <c r="BX28" s="118"/>
      <c r="BY28" s="118"/>
      <c r="BZ28" s="327">
        <f>PARAMETROS!D52</f>
        <v>0</v>
      </c>
      <c r="CA28" s="328"/>
    </row>
    <row r="29" spans="1:80" ht="17.100000000000001" customHeight="1" x14ac:dyDescent="0.25">
      <c r="A29" s="198"/>
      <c r="B29" s="102" t="str">
        <f>IF(ENTRADA!AE22="","",ENTRADA!AE22)</f>
        <v/>
      </c>
      <c r="C29" s="1238" t="str">
        <f>IF(ENTRADA!AF22=0,"",ENTRADA!AF22)</f>
        <v/>
      </c>
      <c r="D29" s="1238"/>
      <c r="E29" s="1238"/>
      <c r="F29" s="1238"/>
      <c r="G29" s="1238"/>
      <c r="H29" s="1238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3"/>
      <c r="X29" s="390" t="str">
        <f t="shared" si="0"/>
        <v/>
      </c>
      <c r="Y29" s="96">
        <f t="shared" si="3"/>
        <v>0</v>
      </c>
      <c r="Z29" s="96"/>
      <c r="AA29" s="102" t="str">
        <f>IF(ENTRADA!AE22="","",ENTRADA!AE22)</f>
        <v/>
      </c>
      <c r="AB29" s="1238" t="str">
        <f>IF(ENTRADA!AF22="","",ENTRADA!AF22)</f>
        <v/>
      </c>
      <c r="AC29" s="1238"/>
      <c r="AD29" s="1238"/>
      <c r="AE29" s="1305"/>
      <c r="AF29" s="1305"/>
      <c r="AG29" s="1238"/>
      <c r="AH29" s="83"/>
      <c r="AI29" s="83"/>
      <c r="AJ29" s="83"/>
      <c r="AK29" s="83"/>
      <c r="AL29" s="83"/>
      <c r="AM29" s="83"/>
      <c r="AN29" s="83"/>
      <c r="AO29" s="83"/>
      <c r="AP29" s="83"/>
      <c r="AQ29" s="83"/>
      <c r="AR29" s="83"/>
      <c r="AS29" s="83"/>
      <c r="AT29" s="83"/>
      <c r="AU29" s="83"/>
      <c r="AV29" s="83"/>
      <c r="AW29" s="390" t="str">
        <f t="shared" si="2"/>
        <v/>
      </c>
      <c r="AX29" s="2"/>
      <c r="AY29" s="2"/>
      <c r="AZ29" s="102" t="str">
        <f>IF(ENTRADA!AE22="","",ENTRADA!AE22)</f>
        <v/>
      </c>
      <c r="BA29" s="1238" t="str">
        <f>IF(ENTRADA!AF22="","",ENTRADA!AF22)</f>
        <v/>
      </c>
      <c r="BB29" s="1238"/>
      <c r="BC29" s="1238"/>
      <c r="BD29" s="1238"/>
      <c r="BE29" s="1238"/>
      <c r="BF29" s="1238"/>
      <c r="BG29" s="83"/>
      <c r="BH29" s="83"/>
      <c r="BI29" s="83"/>
      <c r="BJ29" s="83"/>
      <c r="BK29" s="83"/>
      <c r="BL29" s="83"/>
      <c r="BM29" s="83"/>
      <c r="BN29" s="83"/>
      <c r="BO29" s="83"/>
      <c r="BP29" s="83"/>
      <c r="BQ29" s="83"/>
      <c r="BR29" s="83"/>
      <c r="BS29" s="83"/>
      <c r="BT29" s="83"/>
      <c r="BU29" s="83"/>
      <c r="BV29" s="390" t="str">
        <f t="shared" si="1"/>
        <v/>
      </c>
      <c r="BW29" s="2"/>
      <c r="BX29" s="118"/>
      <c r="BY29" s="118"/>
      <c r="BZ29" s="324" t="str">
        <f>PARAMETROS!D53</f>
        <v>Produto</v>
      </c>
      <c r="CA29" s="328"/>
    </row>
    <row r="30" spans="1:80" ht="17.100000000000001" customHeight="1" x14ac:dyDescent="0.25">
      <c r="A30" s="198"/>
      <c r="B30" s="101" t="str">
        <f>IF(ENTRADA!AE23="","",ENTRADA!AE23)</f>
        <v/>
      </c>
      <c r="C30" s="1239" t="str">
        <f>IF(ENTRADA!AF23=0,"",ENTRADA!AF23)</f>
        <v/>
      </c>
      <c r="D30" s="1239"/>
      <c r="E30" s="1239"/>
      <c r="F30" s="1239"/>
      <c r="G30" s="1239"/>
      <c r="H30" s="1239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391" t="str">
        <f t="shared" si="0"/>
        <v/>
      </c>
      <c r="Y30" s="96">
        <f t="shared" si="3"/>
        <v>0</v>
      </c>
      <c r="Z30" s="96"/>
      <c r="AA30" s="101" t="str">
        <f>IF(ENTRADA!AE23="","",ENTRADA!AE23)</f>
        <v/>
      </c>
      <c r="AB30" s="1239" t="str">
        <f>IF(ENTRADA!AF23="","",ENTRADA!AF23)</f>
        <v/>
      </c>
      <c r="AC30" s="1239"/>
      <c r="AD30" s="1239"/>
      <c r="AE30" s="1306"/>
      <c r="AF30" s="1306"/>
      <c r="AG30" s="1239"/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391" t="str">
        <f t="shared" si="2"/>
        <v/>
      </c>
      <c r="AX30" s="2"/>
      <c r="AY30" s="2"/>
      <c r="AZ30" s="101" t="str">
        <f>IF(ENTRADA!AE23="","",ENTRADA!AE23)</f>
        <v/>
      </c>
      <c r="BA30" s="1239" t="str">
        <f>IF(ENTRADA!AF23="","",ENTRADA!AF23)</f>
        <v/>
      </c>
      <c r="BB30" s="1239"/>
      <c r="BC30" s="1239"/>
      <c r="BD30" s="1239"/>
      <c r="BE30" s="1239"/>
      <c r="BF30" s="1239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85"/>
      <c r="BU30" s="85"/>
      <c r="BV30" s="391" t="str">
        <f t="shared" si="1"/>
        <v/>
      </c>
      <c r="BW30" s="2"/>
      <c r="BX30" s="118"/>
      <c r="BY30" s="118"/>
      <c r="BZ30" s="812" t="str">
        <f>PARAMETROS!D54</f>
        <v>1.</v>
      </c>
      <c r="CA30" s="813" t="str">
        <f>PARAMETROS!E54</f>
        <v xml:space="preserve">capacidade científica </v>
      </c>
    </row>
    <row r="31" spans="1:80" ht="17.100000000000001" customHeight="1" x14ac:dyDescent="0.25">
      <c r="A31" s="198"/>
      <c r="B31" s="102" t="str">
        <f>IF(ENTRADA!AE24="","",ENTRADA!AE24)</f>
        <v/>
      </c>
      <c r="C31" s="1238" t="str">
        <f>IF(ENTRADA!AF24=0,"",ENTRADA!AF24)</f>
        <v/>
      </c>
      <c r="D31" s="1238"/>
      <c r="E31" s="1238"/>
      <c r="F31" s="1238"/>
      <c r="G31" s="1238"/>
      <c r="H31" s="1238"/>
      <c r="I31" s="83"/>
      <c r="J31" s="83"/>
      <c r="K31" s="83"/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83"/>
      <c r="W31" s="83"/>
      <c r="X31" s="390" t="str">
        <f t="shared" si="0"/>
        <v/>
      </c>
      <c r="Y31" s="96">
        <f t="shared" si="3"/>
        <v>0</v>
      </c>
      <c r="Z31" s="96"/>
      <c r="AA31" s="102" t="str">
        <f>IF(ENTRADA!AE24="","",ENTRADA!AE24)</f>
        <v/>
      </c>
      <c r="AB31" s="1238" t="str">
        <f>IF(ENTRADA!AF24="","",ENTRADA!AF24)</f>
        <v/>
      </c>
      <c r="AC31" s="1238"/>
      <c r="AD31" s="1238"/>
      <c r="AE31" s="1305"/>
      <c r="AF31" s="1305"/>
      <c r="AG31" s="1238"/>
      <c r="AH31" s="83"/>
      <c r="AI31" s="83"/>
      <c r="AJ31" s="83"/>
      <c r="AK31" s="83"/>
      <c r="AL31" s="83"/>
      <c r="AM31" s="83"/>
      <c r="AN31" s="83"/>
      <c r="AO31" s="83"/>
      <c r="AP31" s="83"/>
      <c r="AQ31" s="83"/>
      <c r="AR31" s="83"/>
      <c r="AS31" s="83"/>
      <c r="AT31" s="83"/>
      <c r="AU31" s="83"/>
      <c r="AV31" s="83"/>
      <c r="AW31" s="390" t="str">
        <f t="shared" si="2"/>
        <v/>
      </c>
      <c r="AX31" s="2"/>
      <c r="AY31" s="2"/>
      <c r="AZ31" s="102" t="str">
        <f>IF(ENTRADA!AE24="","",ENTRADA!AE24)</f>
        <v/>
      </c>
      <c r="BA31" s="1238" t="str">
        <f>IF(ENTRADA!AF24="","",ENTRADA!AF24)</f>
        <v/>
      </c>
      <c r="BB31" s="1238"/>
      <c r="BC31" s="1238"/>
      <c r="BD31" s="1238"/>
      <c r="BE31" s="1238"/>
      <c r="BF31" s="1238"/>
      <c r="BG31" s="83"/>
      <c r="BH31" s="83"/>
      <c r="BI31" s="83"/>
      <c r="BJ31" s="83"/>
      <c r="BK31" s="83"/>
      <c r="BL31" s="83"/>
      <c r="BM31" s="83"/>
      <c r="BN31" s="83"/>
      <c r="BO31" s="83"/>
      <c r="BP31" s="83"/>
      <c r="BQ31" s="83"/>
      <c r="BR31" s="83"/>
      <c r="BS31" s="83"/>
      <c r="BT31" s="83"/>
      <c r="BU31" s="83"/>
      <c r="BV31" s="390" t="str">
        <f t="shared" si="1"/>
        <v/>
      </c>
      <c r="BW31" s="2"/>
      <c r="BX31" s="118"/>
      <c r="BY31" s="118"/>
      <c r="BZ31" s="812" t="str">
        <f>PARAMETROS!D55</f>
        <v>2.</v>
      </c>
      <c r="CA31" s="813" t="str">
        <f>PARAMETROS!E55</f>
        <v xml:space="preserve">linguagem e correcção </v>
      </c>
    </row>
    <row r="32" spans="1:80" ht="17.100000000000001" customHeight="1" x14ac:dyDescent="0.25">
      <c r="A32" s="198"/>
      <c r="B32" s="101" t="str">
        <f>IF(ENTRADA!AE25="","",ENTRADA!AE25)</f>
        <v/>
      </c>
      <c r="C32" s="1239" t="str">
        <f>IF(ENTRADA!AF25=0,"",ENTRADA!AF25)</f>
        <v/>
      </c>
      <c r="D32" s="1239"/>
      <c r="E32" s="1239"/>
      <c r="F32" s="1239"/>
      <c r="G32" s="1239"/>
      <c r="H32" s="1239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391" t="str">
        <f t="shared" si="0"/>
        <v/>
      </c>
      <c r="Y32" s="96">
        <f t="shared" si="3"/>
        <v>0</v>
      </c>
      <c r="Z32" s="96"/>
      <c r="AA32" s="101" t="str">
        <f>IF(ENTRADA!AE25="","",ENTRADA!AE25)</f>
        <v/>
      </c>
      <c r="AB32" s="1239" t="str">
        <f>IF(ENTRADA!AF25="","",ENTRADA!AF25)</f>
        <v/>
      </c>
      <c r="AC32" s="1239"/>
      <c r="AD32" s="1239"/>
      <c r="AE32" s="1239"/>
      <c r="AF32" s="1239"/>
      <c r="AG32" s="1239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391" t="str">
        <f t="shared" si="2"/>
        <v/>
      </c>
      <c r="AX32" s="2"/>
      <c r="AY32" s="2"/>
      <c r="AZ32" s="101" t="str">
        <f>IF(ENTRADA!AE25="","",ENTRADA!AE25)</f>
        <v/>
      </c>
      <c r="BA32" s="1239" t="str">
        <f>IF(ENTRADA!AF25="","",ENTRADA!AF25)</f>
        <v/>
      </c>
      <c r="BB32" s="1239"/>
      <c r="BC32" s="1239"/>
      <c r="BD32" s="1239"/>
      <c r="BE32" s="1239"/>
      <c r="BF32" s="1239"/>
      <c r="BG32" s="85"/>
      <c r="BH32" s="85"/>
      <c r="BI32" s="85"/>
      <c r="BJ32" s="85"/>
      <c r="BK32" s="85"/>
      <c r="BL32" s="85"/>
      <c r="BM32" s="85"/>
      <c r="BN32" s="85"/>
      <c r="BO32" s="85"/>
      <c r="BP32" s="85"/>
      <c r="BQ32" s="85"/>
      <c r="BR32" s="85"/>
      <c r="BS32" s="85"/>
      <c r="BT32" s="85"/>
      <c r="BU32" s="85"/>
      <c r="BV32" s="391" t="str">
        <f t="shared" si="1"/>
        <v/>
      </c>
      <c r="BW32" s="2"/>
      <c r="BX32" s="118"/>
      <c r="BY32" s="118"/>
      <c r="BZ32" s="812" t="str">
        <f>PARAMETROS!D56</f>
        <v>3.</v>
      </c>
      <c r="CA32" s="813" t="str">
        <f>PARAMETROS!E56</f>
        <v>sentido estético / apresentação</v>
      </c>
    </row>
    <row r="33" spans="1:79" ht="15.75" x14ac:dyDescent="0.2">
      <c r="A33" s="198"/>
      <c r="B33" s="102" t="str">
        <f>IF(ENTRADA!AE26="","",ENTRADA!AE26)</f>
        <v/>
      </c>
      <c r="C33" s="1238" t="str">
        <f>IF(ENTRADA!AF26=0,"",ENTRADA!AF26)</f>
        <v/>
      </c>
      <c r="D33" s="1238"/>
      <c r="E33" s="1238"/>
      <c r="F33" s="1238"/>
      <c r="G33" s="1238"/>
      <c r="H33" s="1238"/>
      <c r="I33" s="83"/>
      <c r="J33" s="83"/>
      <c r="K33" s="83"/>
      <c r="L33" s="83"/>
      <c r="M33" s="83"/>
      <c r="N33" s="83"/>
      <c r="O33" s="83"/>
      <c r="P33" s="83"/>
      <c r="Q33" s="83"/>
      <c r="R33" s="83"/>
      <c r="S33" s="83"/>
      <c r="T33" s="83"/>
      <c r="U33" s="83"/>
      <c r="V33" s="83"/>
      <c r="W33" s="83"/>
      <c r="X33" s="390" t="str">
        <f t="shared" si="0"/>
        <v/>
      </c>
      <c r="Y33" s="96">
        <f t="shared" si="3"/>
        <v>0</v>
      </c>
      <c r="Z33" s="96"/>
      <c r="AA33" s="102" t="str">
        <f>IF(ENTRADA!AE26="","",ENTRADA!AE26)</f>
        <v/>
      </c>
      <c r="AB33" s="1238" t="str">
        <f>IF(ENTRADA!AF26="","",ENTRADA!AF26)</f>
        <v/>
      </c>
      <c r="AC33" s="1238"/>
      <c r="AD33" s="1238"/>
      <c r="AE33" s="1238"/>
      <c r="AF33" s="1238"/>
      <c r="AG33" s="1238"/>
      <c r="AH33" s="83"/>
      <c r="AI33" s="83"/>
      <c r="AJ33" s="83"/>
      <c r="AK33" s="83"/>
      <c r="AL33" s="83"/>
      <c r="AM33" s="83"/>
      <c r="AN33" s="83"/>
      <c r="AO33" s="83"/>
      <c r="AP33" s="83"/>
      <c r="AQ33" s="83"/>
      <c r="AR33" s="83"/>
      <c r="AS33" s="83"/>
      <c r="AT33" s="83"/>
      <c r="AU33" s="83"/>
      <c r="AV33" s="83"/>
      <c r="AW33" s="390" t="str">
        <f t="shared" si="2"/>
        <v/>
      </c>
      <c r="AX33" s="2"/>
      <c r="AY33" s="2"/>
      <c r="AZ33" s="102" t="str">
        <f>IF(ENTRADA!AE26="","",ENTRADA!AE26)</f>
        <v/>
      </c>
      <c r="BA33" s="1238" t="str">
        <f>IF(ENTRADA!AF26="","",ENTRADA!AF26)</f>
        <v/>
      </c>
      <c r="BB33" s="1238"/>
      <c r="BC33" s="1238"/>
      <c r="BD33" s="1238"/>
      <c r="BE33" s="1238"/>
      <c r="BF33" s="1238"/>
      <c r="BG33" s="83"/>
      <c r="BH33" s="83"/>
      <c r="BI33" s="83"/>
      <c r="BJ33" s="83"/>
      <c r="BK33" s="83"/>
      <c r="BL33" s="83"/>
      <c r="BM33" s="83"/>
      <c r="BN33" s="83"/>
      <c r="BO33" s="83"/>
      <c r="BP33" s="83"/>
      <c r="BQ33" s="83"/>
      <c r="BR33" s="83"/>
      <c r="BS33" s="83"/>
      <c r="BT33" s="83"/>
      <c r="BU33" s="83"/>
      <c r="BV33" s="390" t="str">
        <f t="shared" si="1"/>
        <v/>
      </c>
      <c r="BW33" s="2"/>
      <c r="BX33" s="118"/>
      <c r="BY33" s="118"/>
      <c r="BZ33" s="327">
        <f>PARAMETROS!D57</f>
        <v>0</v>
      </c>
      <c r="CA33" s="325"/>
    </row>
    <row r="34" spans="1:79" ht="14.25" customHeight="1" x14ac:dyDescent="0.2">
      <c r="A34" s="198"/>
      <c r="B34" s="101" t="str">
        <f>IF(ENTRADA!AE27="","",ENTRADA!AE27)</f>
        <v/>
      </c>
      <c r="C34" s="1239" t="str">
        <f>IF(ENTRADA!AF27=0,"",ENTRADA!AF27)</f>
        <v/>
      </c>
      <c r="D34" s="1239"/>
      <c r="E34" s="1239"/>
      <c r="F34" s="1239"/>
      <c r="G34" s="1239"/>
      <c r="H34" s="1239"/>
      <c r="I34" s="85"/>
      <c r="J34" s="85"/>
      <c r="K34" s="85"/>
      <c r="L34" s="85"/>
      <c r="M34" s="85"/>
      <c r="N34" s="85"/>
      <c r="O34" s="85"/>
      <c r="P34" s="85"/>
      <c r="Q34" s="85"/>
      <c r="R34" s="85"/>
      <c r="S34" s="85"/>
      <c r="T34" s="85"/>
      <c r="U34" s="85"/>
      <c r="V34" s="85"/>
      <c r="W34" s="85"/>
      <c r="X34" s="391" t="str">
        <f t="shared" si="0"/>
        <v/>
      </c>
      <c r="Y34" s="96">
        <f t="shared" si="3"/>
        <v>0</v>
      </c>
      <c r="Z34" s="96"/>
      <c r="AA34" s="101" t="str">
        <f>IF(ENTRADA!AE27="","",ENTRADA!AE27)</f>
        <v/>
      </c>
      <c r="AB34" s="1239" t="str">
        <f>IF(ENTRADA!AF27="","",ENTRADA!AF27)</f>
        <v/>
      </c>
      <c r="AC34" s="1239"/>
      <c r="AD34" s="1239"/>
      <c r="AE34" s="1239"/>
      <c r="AF34" s="1239"/>
      <c r="AG34" s="1239"/>
      <c r="AH34" s="85"/>
      <c r="AI34" s="85"/>
      <c r="AJ34" s="85"/>
      <c r="AK34" s="85"/>
      <c r="AL34" s="85"/>
      <c r="AM34" s="85"/>
      <c r="AN34" s="85"/>
      <c r="AO34" s="85"/>
      <c r="AP34" s="85"/>
      <c r="AQ34" s="85"/>
      <c r="AR34" s="85"/>
      <c r="AS34" s="85"/>
      <c r="AT34" s="85"/>
      <c r="AU34" s="85"/>
      <c r="AV34" s="85"/>
      <c r="AW34" s="391" t="str">
        <f t="shared" si="2"/>
        <v/>
      </c>
      <c r="AX34" s="2"/>
      <c r="AY34" s="2"/>
      <c r="AZ34" s="101" t="str">
        <f>IF(ENTRADA!AE27="","",ENTRADA!AE27)</f>
        <v/>
      </c>
      <c r="BA34" s="1239" t="str">
        <f>IF(ENTRADA!AF27="","",ENTRADA!AF27)</f>
        <v/>
      </c>
      <c r="BB34" s="1239"/>
      <c r="BC34" s="1239"/>
      <c r="BD34" s="1239"/>
      <c r="BE34" s="1239"/>
      <c r="BF34" s="1239"/>
      <c r="BG34" s="85"/>
      <c r="BH34" s="85"/>
      <c r="BI34" s="85"/>
      <c r="BJ34" s="85"/>
      <c r="BK34" s="85"/>
      <c r="BL34" s="85"/>
      <c r="BM34" s="85"/>
      <c r="BN34" s="85"/>
      <c r="BO34" s="85"/>
      <c r="BP34" s="85"/>
      <c r="BQ34" s="85"/>
      <c r="BR34" s="85"/>
      <c r="BS34" s="85"/>
      <c r="BT34" s="85"/>
      <c r="BU34" s="85"/>
      <c r="BV34" s="391" t="str">
        <f t="shared" si="1"/>
        <v/>
      </c>
      <c r="BW34" s="2"/>
      <c r="BX34" s="118"/>
      <c r="BY34" s="118"/>
      <c r="BZ34" s="327">
        <f>PARAMETROS!D58</f>
        <v>0</v>
      </c>
      <c r="CA34" s="325"/>
    </row>
    <row r="35" spans="1:79" ht="15.75" x14ac:dyDescent="0.2">
      <c r="A35" s="198"/>
      <c r="B35" s="102" t="str">
        <f>IF(ENTRADA!AE28="","",ENTRADA!AE28)</f>
        <v/>
      </c>
      <c r="C35" s="1238" t="str">
        <f>IF(ENTRADA!AF28=0,"",ENTRADA!AF28)</f>
        <v/>
      </c>
      <c r="D35" s="1238"/>
      <c r="E35" s="1238"/>
      <c r="F35" s="1238"/>
      <c r="G35" s="1238"/>
      <c r="H35" s="1238"/>
      <c r="I35" s="83"/>
      <c r="J35" s="83"/>
      <c r="K35" s="83"/>
      <c r="L35" s="83"/>
      <c r="M35" s="83"/>
      <c r="N35" s="83"/>
      <c r="O35" s="83"/>
      <c r="P35" s="83"/>
      <c r="Q35" s="83"/>
      <c r="R35" s="83"/>
      <c r="S35" s="83"/>
      <c r="T35" s="83"/>
      <c r="U35" s="83"/>
      <c r="V35" s="83"/>
      <c r="W35" s="83"/>
      <c r="X35" s="390" t="str">
        <f t="shared" si="0"/>
        <v/>
      </c>
      <c r="Y35" s="96">
        <f t="shared" si="3"/>
        <v>0</v>
      </c>
      <c r="Z35" s="96"/>
      <c r="AA35" s="102" t="str">
        <f>IF(ENTRADA!AE28="","",ENTRADA!AE28)</f>
        <v/>
      </c>
      <c r="AB35" s="1238" t="str">
        <f>IF(ENTRADA!AF28="","",ENTRADA!AF28)</f>
        <v/>
      </c>
      <c r="AC35" s="1238"/>
      <c r="AD35" s="1238"/>
      <c r="AE35" s="1238"/>
      <c r="AF35" s="1238"/>
      <c r="AG35" s="1238"/>
      <c r="AH35" s="83"/>
      <c r="AI35" s="83"/>
      <c r="AJ35" s="83"/>
      <c r="AK35" s="83"/>
      <c r="AL35" s="83"/>
      <c r="AM35" s="83"/>
      <c r="AN35" s="83"/>
      <c r="AO35" s="83"/>
      <c r="AP35" s="83"/>
      <c r="AQ35" s="83"/>
      <c r="AR35" s="83"/>
      <c r="AS35" s="83"/>
      <c r="AT35" s="83"/>
      <c r="AU35" s="83"/>
      <c r="AV35" s="83"/>
      <c r="AW35" s="390" t="str">
        <f t="shared" si="2"/>
        <v/>
      </c>
      <c r="AX35" s="2"/>
      <c r="AY35" s="2"/>
      <c r="AZ35" s="102" t="str">
        <f>IF(ENTRADA!AE28="","",ENTRADA!AE28)</f>
        <v/>
      </c>
      <c r="BA35" s="1238" t="str">
        <f>IF(ENTRADA!AF28="","",ENTRADA!AF28)</f>
        <v/>
      </c>
      <c r="BB35" s="1238"/>
      <c r="BC35" s="1238"/>
      <c r="BD35" s="1238"/>
      <c r="BE35" s="1238"/>
      <c r="BF35" s="1238"/>
      <c r="BG35" s="83"/>
      <c r="BH35" s="83"/>
      <c r="BI35" s="83"/>
      <c r="BJ35" s="83"/>
      <c r="BK35" s="83"/>
      <c r="BL35" s="83"/>
      <c r="BM35" s="83"/>
      <c r="BN35" s="83"/>
      <c r="BO35" s="83"/>
      <c r="BP35" s="83"/>
      <c r="BQ35" s="83"/>
      <c r="BR35" s="83"/>
      <c r="BS35" s="83"/>
      <c r="BT35" s="83"/>
      <c r="BU35" s="83"/>
      <c r="BV35" s="390" t="str">
        <f t="shared" si="1"/>
        <v/>
      </c>
      <c r="BW35" s="2"/>
      <c r="BX35" s="118"/>
      <c r="BY35" s="118"/>
      <c r="BZ35" s="327"/>
      <c r="CA35" s="328"/>
    </row>
    <row r="36" spans="1:79" ht="15.75" x14ac:dyDescent="0.2">
      <c r="A36" s="198"/>
      <c r="B36" s="101" t="str">
        <f>IF(ENTRADA!AE29="","",ENTRADA!AE29)</f>
        <v/>
      </c>
      <c r="C36" s="1239" t="str">
        <f>IF(ENTRADA!AF29=0,"",ENTRADA!AF29)</f>
        <v/>
      </c>
      <c r="D36" s="1239"/>
      <c r="E36" s="1239"/>
      <c r="F36" s="1239"/>
      <c r="G36" s="1239"/>
      <c r="H36" s="1239"/>
      <c r="I36" s="85"/>
      <c r="J36" s="85"/>
      <c r="K36" s="85"/>
      <c r="L36" s="85"/>
      <c r="M36" s="85"/>
      <c r="N36" s="85"/>
      <c r="O36" s="85"/>
      <c r="P36" s="85"/>
      <c r="Q36" s="85"/>
      <c r="R36" s="85"/>
      <c r="S36" s="85"/>
      <c r="T36" s="85"/>
      <c r="U36" s="85"/>
      <c r="V36" s="85"/>
      <c r="W36" s="85"/>
      <c r="X36" s="391" t="str">
        <f t="shared" si="0"/>
        <v/>
      </c>
      <c r="Y36" s="96">
        <f t="shared" si="3"/>
        <v>0</v>
      </c>
      <c r="Z36" s="96"/>
      <c r="AA36" s="101" t="str">
        <f>IF(ENTRADA!AE29="","",ENTRADA!AE29)</f>
        <v/>
      </c>
      <c r="AB36" s="1239" t="str">
        <f>IF(ENTRADA!AF29="","",ENTRADA!AF29)</f>
        <v/>
      </c>
      <c r="AC36" s="1239"/>
      <c r="AD36" s="1239"/>
      <c r="AE36" s="1239"/>
      <c r="AF36" s="1239"/>
      <c r="AG36" s="1239"/>
      <c r="AH36" s="85"/>
      <c r="AI36" s="85"/>
      <c r="AJ36" s="85"/>
      <c r="AK36" s="85"/>
      <c r="AL36" s="85"/>
      <c r="AM36" s="85"/>
      <c r="AN36" s="85"/>
      <c r="AO36" s="85"/>
      <c r="AP36" s="85"/>
      <c r="AQ36" s="85"/>
      <c r="AR36" s="85"/>
      <c r="AS36" s="85"/>
      <c r="AT36" s="85"/>
      <c r="AU36" s="85"/>
      <c r="AV36" s="85"/>
      <c r="AW36" s="391" t="str">
        <f t="shared" si="2"/>
        <v/>
      </c>
      <c r="AX36" s="2"/>
      <c r="AY36" s="2"/>
      <c r="AZ36" s="101" t="str">
        <f>IF(ENTRADA!AE29="","",ENTRADA!AE29)</f>
        <v/>
      </c>
      <c r="BA36" s="1239" t="str">
        <f>IF(ENTRADA!AF29="","",ENTRADA!AF29)</f>
        <v/>
      </c>
      <c r="BB36" s="1239"/>
      <c r="BC36" s="1239"/>
      <c r="BD36" s="1239"/>
      <c r="BE36" s="1239"/>
      <c r="BF36" s="1239"/>
      <c r="BG36" s="85"/>
      <c r="BH36" s="85"/>
      <c r="BI36" s="85"/>
      <c r="BJ36" s="85"/>
      <c r="BK36" s="85"/>
      <c r="BL36" s="85"/>
      <c r="BM36" s="85"/>
      <c r="BN36" s="85"/>
      <c r="BO36" s="85"/>
      <c r="BP36" s="85"/>
      <c r="BQ36" s="85"/>
      <c r="BR36" s="85"/>
      <c r="BS36" s="85"/>
      <c r="BT36" s="85"/>
      <c r="BU36" s="85"/>
      <c r="BV36" s="391" t="str">
        <f t="shared" si="1"/>
        <v/>
      </c>
      <c r="BW36" s="2"/>
      <c r="BX36" s="118"/>
      <c r="BY36" s="118"/>
      <c r="BZ36" s="327"/>
      <c r="CA36" s="328"/>
    </row>
    <row r="37" spans="1:79" ht="15.75" x14ac:dyDescent="0.2">
      <c r="A37" s="198"/>
      <c r="B37" s="102" t="str">
        <f>IF(ENTRADA!AE30="","",ENTRADA!AE30)</f>
        <v/>
      </c>
      <c r="C37" s="1238" t="str">
        <f>IF(ENTRADA!AF30=0,"",ENTRADA!AF30)</f>
        <v/>
      </c>
      <c r="D37" s="1238"/>
      <c r="E37" s="1238"/>
      <c r="F37" s="1238"/>
      <c r="G37" s="1238"/>
      <c r="H37" s="1238"/>
      <c r="I37" s="83"/>
      <c r="J37" s="83"/>
      <c r="K37" s="83"/>
      <c r="L37" s="83"/>
      <c r="M37" s="83"/>
      <c r="N37" s="83"/>
      <c r="O37" s="83"/>
      <c r="P37" s="83"/>
      <c r="Q37" s="83"/>
      <c r="R37" s="83"/>
      <c r="S37" s="83"/>
      <c r="T37" s="83"/>
      <c r="U37" s="83"/>
      <c r="V37" s="83"/>
      <c r="W37" s="83"/>
      <c r="X37" s="390" t="str">
        <f t="shared" si="0"/>
        <v/>
      </c>
      <c r="Y37" s="96">
        <f t="shared" si="3"/>
        <v>0</v>
      </c>
      <c r="Z37" s="96"/>
      <c r="AA37" s="102" t="str">
        <f>IF(ENTRADA!AE30="","",ENTRADA!AE30)</f>
        <v/>
      </c>
      <c r="AB37" s="1238" t="str">
        <f>IF(ENTRADA!AF30="","",ENTRADA!AF30)</f>
        <v/>
      </c>
      <c r="AC37" s="1238"/>
      <c r="AD37" s="1238"/>
      <c r="AE37" s="1238"/>
      <c r="AF37" s="1238"/>
      <c r="AG37" s="1238"/>
      <c r="AH37" s="83"/>
      <c r="AI37" s="83"/>
      <c r="AJ37" s="83"/>
      <c r="AK37" s="83"/>
      <c r="AL37" s="83"/>
      <c r="AM37" s="83"/>
      <c r="AN37" s="83"/>
      <c r="AO37" s="83"/>
      <c r="AP37" s="83"/>
      <c r="AQ37" s="83"/>
      <c r="AR37" s="83"/>
      <c r="AS37" s="83"/>
      <c r="AT37" s="83"/>
      <c r="AU37" s="83"/>
      <c r="AV37" s="83"/>
      <c r="AW37" s="390" t="str">
        <f t="shared" si="2"/>
        <v/>
      </c>
      <c r="AX37" s="2"/>
      <c r="AY37" s="2"/>
      <c r="AZ37" s="102" t="str">
        <f>IF(ENTRADA!AE30="","",ENTRADA!AE30)</f>
        <v/>
      </c>
      <c r="BA37" s="1238" t="str">
        <f>IF(ENTRADA!AF30="","",ENTRADA!AF30)</f>
        <v/>
      </c>
      <c r="BB37" s="1238"/>
      <c r="BC37" s="1238"/>
      <c r="BD37" s="1238"/>
      <c r="BE37" s="1238"/>
      <c r="BF37" s="1238"/>
      <c r="BG37" s="83"/>
      <c r="BH37" s="83"/>
      <c r="BI37" s="83"/>
      <c r="BJ37" s="83"/>
      <c r="BK37" s="83"/>
      <c r="BL37" s="83"/>
      <c r="BM37" s="83"/>
      <c r="BN37" s="83"/>
      <c r="BO37" s="83"/>
      <c r="BP37" s="83"/>
      <c r="BQ37" s="83"/>
      <c r="BR37" s="83"/>
      <c r="BS37" s="83"/>
      <c r="BT37" s="83"/>
      <c r="BU37" s="83"/>
      <c r="BV37" s="390" t="str">
        <f t="shared" si="1"/>
        <v/>
      </c>
      <c r="BW37" s="2"/>
      <c r="BX37" s="118"/>
      <c r="BY37" s="118"/>
      <c r="BZ37" s="327"/>
      <c r="CA37" s="328"/>
    </row>
    <row r="38" spans="1:79" ht="15.75" x14ac:dyDescent="0.2">
      <c r="A38" s="198"/>
      <c r="B38" s="101" t="str">
        <f>IF(ENTRADA!AE31="","",ENTRADA!AE31)</f>
        <v/>
      </c>
      <c r="C38" s="1239" t="str">
        <f>IF(ENTRADA!AF31=0,"",ENTRADA!AF31)</f>
        <v/>
      </c>
      <c r="D38" s="1239"/>
      <c r="E38" s="1239"/>
      <c r="F38" s="1239"/>
      <c r="G38" s="1239"/>
      <c r="H38" s="1239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391" t="str">
        <f t="shared" si="0"/>
        <v/>
      </c>
      <c r="Y38" s="96"/>
      <c r="Z38" s="96"/>
      <c r="AA38" s="101" t="str">
        <f>IF(ENTRADA!AE31="","",ENTRADA!AE31)</f>
        <v/>
      </c>
      <c r="AB38" s="1239" t="str">
        <f>IF(ENTRADA!AF31="","",ENTRADA!AF31)</f>
        <v/>
      </c>
      <c r="AC38" s="1239"/>
      <c r="AD38" s="1239"/>
      <c r="AE38" s="1239"/>
      <c r="AF38" s="1239"/>
      <c r="AG38" s="1239"/>
      <c r="AH38" s="85"/>
      <c r="AI38" s="85"/>
      <c r="AJ38" s="85"/>
      <c r="AK38" s="85"/>
      <c r="AL38" s="85"/>
      <c r="AM38" s="85"/>
      <c r="AN38" s="85"/>
      <c r="AO38" s="85"/>
      <c r="AP38" s="85"/>
      <c r="AQ38" s="85"/>
      <c r="AR38" s="85"/>
      <c r="AS38" s="85"/>
      <c r="AT38" s="85"/>
      <c r="AU38" s="85"/>
      <c r="AV38" s="85"/>
      <c r="AW38" s="391" t="str">
        <f t="shared" si="2"/>
        <v/>
      </c>
      <c r="AX38" s="2"/>
      <c r="AY38" s="2"/>
      <c r="AZ38" s="101" t="str">
        <f>IF(ENTRADA!AE31="","",ENTRADA!AE31)</f>
        <v/>
      </c>
      <c r="BA38" s="1239" t="str">
        <f>IF(ENTRADA!AF31="","",ENTRADA!AF31)</f>
        <v/>
      </c>
      <c r="BB38" s="1239"/>
      <c r="BC38" s="1239"/>
      <c r="BD38" s="1239"/>
      <c r="BE38" s="1239"/>
      <c r="BF38" s="1239"/>
      <c r="BG38" s="85"/>
      <c r="BH38" s="85"/>
      <c r="BI38" s="85"/>
      <c r="BJ38" s="85"/>
      <c r="BK38" s="85"/>
      <c r="BL38" s="85"/>
      <c r="BM38" s="85"/>
      <c r="BN38" s="85"/>
      <c r="BO38" s="85"/>
      <c r="BP38" s="85"/>
      <c r="BQ38" s="85"/>
      <c r="BR38" s="85"/>
      <c r="BS38" s="85"/>
      <c r="BT38" s="85"/>
      <c r="BU38" s="85"/>
      <c r="BV38" s="391" t="str">
        <f t="shared" si="1"/>
        <v/>
      </c>
      <c r="BW38" s="2"/>
      <c r="BX38" s="118"/>
      <c r="BY38" s="118"/>
      <c r="BZ38" s="327"/>
      <c r="CA38" s="328"/>
    </row>
    <row r="39" spans="1:79" ht="15.75" x14ac:dyDescent="0.2">
      <c r="A39" s="198"/>
      <c r="B39" s="102" t="str">
        <f>IF(ENTRADA!AE32="","",ENTRADA!AE32)</f>
        <v/>
      </c>
      <c r="C39" s="1238" t="str">
        <f>IF(ENTRADA!AF32=0,"",ENTRADA!AF32)</f>
        <v/>
      </c>
      <c r="D39" s="1238"/>
      <c r="E39" s="1238"/>
      <c r="F39" s="1238"/>
      <c r="G39" s="1238"/>
      <c r="H39" s="1238"/>
      <c r="I39" s="83"/>
      <c r="J39" s="83"/>
      <c r="K39" s="83"/>
      <c r="L39" s="83"/>
      <c r="M39" s="83"/>
      <c r="N39" s="83"/>
      <c r="O39" s="83"/>
      <c r="P39" s="83"/>
      <c r="Q39" s="83"/>
      <c r="R39" s="83"/>
      <c r="S39" s="83"/>
      <c r="T39" s="83"/>
      <c r="U39" s="83"/>
      <c r="V39" s="83"/>
      <c r="W39" s="83"/>
      <c r="X39" s="390" t="str">
        <f t="shared" si="0"/>
        <v/>
      </c>
      <c r="Y39" s="96">
        <f>IF(X39&lt;50,1,0)</f>
        <v>0</v>
      </c>
      <c r="Z39" s="96"/>
      <c r="AA39" s="102" t="str">
        <f>IF(ENTRADA!AE32="","",ENTRADA!AE32)</f>
        <v/>
      </c>
      <c r="AB39" s="1238" t="str">
        <f>IF(ENTRADA!AF32="","",ENTRADA!AF32)</f>
        <v/>
      </c>
      <c r="AC39" s="1238"/>
      <c r="AD39" s="1238"/>
      <c r="AE39" s="1238"/>
      <c r="AF39" s="1238"/>
      <c r="AG39" s="1238"/>
      <c r="AH39" s="83"/>
      <c r="AI39" s="83"/>
      <c r="AJ39" s="83"/>
      <c r="AK39" s="83"/>
      <c r="AL39" s="83"/>
      <c r="AM39" s="83"/>
      <c r="AN39" s="83"/>
      <c r="AO39" s="83"/>
      <c r="AP39" s="83"/>
      <c r="AQ39" s="83"/>
      <c r="AR39" s="83"/>
      <c r="AS39" s="83"/>
      <c r="AT39" s="83"/>
      <c r="AU39" s="83"/>
      <c r="AV39" s="83"/>
      <c r="AW39" s="390" t="str">
        <f t="shared" si="2"/>
        <v/>
      </c>
      <c r="AX39" s="2"/>
      <c r="AY39" s="2"/>
      <c r="AZ39" s="102" t="str">
        <f>IF(ENTRADA!AE32="","",ENTRADA!AE32)</f>
        <v/>
      </c>
      <c r="BA39" s="1238" t="str">
        <f>IF(ENTRADA!AF32="","",ENTRADA!AF32)</f>
        <v/>
      </c>
      <c r="BB39" s="1238"/>
      <c r="BC39" s="1238"/>
      <c r="BD39" s="1238"/>
      <c r="BE39" s="1238"/>
      <c r="BF39" s="1238"/>
      <c r="BG39" s="83"/>
      <c r="BH39" s="83"/>
      <c r="BI39" s="83"/>
      <c r="BJ39" s="83"/>
      <c r="BK39" s="83"/>
      <c r="BL39" s="83"/>
      <c r="BM39" s="83"/>
      <c r="BN39" s="83"/>
      <c r="BO39" s="83"/>
      <c r="BP39" s="83"/>
      <c r="BQ39" s="83"/>
      <c r="BR39" s="83"/>
      <c r="BS39" s="83"/>
      <c r="BT39" s="83"/>
      <c r="BU39" s="83"/>
      <c r="BV39" s="390" t="str">
        <f t="shared" si="1"/>
        <v/>
      </c>
      <c r="BW39" s="2"/>
      <c r="BX39" s="118"/>
      <c r="BY39" s="118"/>
      <c r="BZ39" s="327"/>
      <c r="CA39" s="328"/>
    </row>
    <row r="40" spans="1:79" ht="15.75" x14ac:dyDescent="0.2">
      <c r="A40" s="198"/>
      <c r="B40" s="103" t="str">
        <f>IF(ENTRADA!AE33="","",ENTRADA!AE33)</f>
        <v/>
      </c>
      <c r="C40" s="1254" t="str">
        <f>IF(ENTRADA!AF33=0,"",ENTRADA!AF33)</f>
        <v/>
      </c>
      <c r="D40" s="1254"/>
      <c r="E40" s="1254"/>
      <c r="F40" s="1254"/>
      <c r="G40" s="1254"/>
      <c r="H40" s="1254"/>
      <c r="I40" s="285"/>
      <c r="J40" s="285"/>
      <c r="K40" s="285"/>
      <c r="L40" s="285"/>
      <c r="M40" s="285"/>
      <c r="N40" s="285"/>
      <c r="O40" s="285"/>
      <c r="P40" s="285"/>
      <c r="Q40" s="285"/>
      <c r="R40" s="285"/>
      <c r="S40" s="285"/>
      <c r="T40" s="285"/>
      <c r="U40" s="285"/>
      <c r="V40" s="285"/>
      <c r="W40" s="285"/>
      <c r="X40" s="392" t="str">
        <f t="shared" si="0"/>
        <v/>
      </c>
      <c r="Y40" s="96">
        <f>IF(X40&lt;50,1,0)</f>
        <v>0</v>
      </c>
      <c r="Z40" s="96"/>
      <c r="AA40" s="103" t="str">
        <f>IF(ENTRADA!AE33="","",ENTRADA!AE33)</f>
        <v/>
      </c>
      <c r="AB40" s="1254" t="str">
        <f>IF(ENTRADA!AF33="","",ENTRADA!AF33)</f>
        <v/>
      </c>
      <c r="AC40" s="1254"/>
      <c r="AD40" s="1254"/>
      <c r="AE40" s="1254"/>
      <c r="AF40" s="1254"/>
      <c r="AG40" s="1254"/>
      <c r="AH40" s="285"/>
      <c r="AI40" s="285"/>
      <c r="AJ40" s="285"/>
      <c r="AK40" s="285"/>
      <c r="AL40" s="285"/>
      <c r="AM40" s="285"/>
      <c r="AN40" s="285"/>
      <c r="AO40" s="285"/>
      <c r="AP40" s="285"/>
      <c r="AQ40" s="285"/>
      <c r="AR40" s="285"/>
      <c r="AS40" s="285"/>
      <c r="AT40" s="285"/>
      <c r="AU40" s="285"/>
      <c r="AV40" s="285"/>
      <c r="AW40" s="392" t="str">
        <f t="shared" si="2"/>
        <v/>
      </c>
      <c r="AX40" s="2"/>
      <c r="AY40" s="2"/>
      <c r="AZ40" s="103" t="str">
        <f>IF(ENTRADA!AE33="","",ENTRADA!AE33)</f>
        <v/>
      </c>
      <c r="BA40" s="1254" t="str">
        <f>IF(ENTRADA!AF33="","",ENTRADA!AF33)</f>
        <v/>
      </c>
      <c r="BB40" s="1254"/>
      <c r="BC40" s="1254"/>
      <c r="BD40" s="1254"/>
      <c r="BE40" s="1254"/>
      <c r="BF40" s="1254"/>
      <c r="BG40" s="285"/>
      <c r="BH40" s="285"/>
      <c r="BI40" s="285"/>
      <c r="BJ40" s="285"/>
      <c r="BK40" s="285"/>
      <c r="BL40" s="285"/>
      <c r="BM40" s="285"/>
      <c r="BN40" s="285"/>
      <c r="BO40" s="285"/>
      <c r="BP40" s="285"/>
      <c r="BQ40" s="285"/>
      <c r="BR40" s="285"/>
      <c r="BS40" s="285"/>
      <c r="BT40" s="285"/>
      <c r="BU40" s="285"/>
      <c r="BV40" s="392" t="str">
        <f t="shared" si="1"/>
        <v/>
      </c>
      <c r="BW40" s="2"/>
      <c r="BX40" s="118"/>
      <c r="BY40" s="118"/>
      <c r="BZ40" s="327"/>
      <c r="CA40" s="328"/>
    </row>
    <row r="41" spans="1:79" ht="14.25" customHeight="1" x14ac:dyDescent="0.2">
      <c r="A41" s="198"/>
      <c r="B41" s="102" t="str">
        <f>IF(ENTRADA!AE34="","",ENTRADA!AE34)</f>
        <v/>
      </c>
      <c r="C41" s="1238" t="str">
        <f>IF(ENTRADA!AF34=0,"",ENTRADA!AF34)</f>
        <v/>
      </c>
      <c r="D41" s="1238"/>
      <c r="E41" s="1238"/>
      <c r="F41" s="1238"/>
      <c r="G41" s="1238"/>
      <c r="H41" s="1238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3"/>
      <c r="W41" s="83"/>
      <c r="X41" s="390" t="str">
        <f t="shared" si="0"/>
        <v/>
      </c>
      <c r="Y41" s="96">
        <f>IF(X41&lt;50,1,0)</f>
        <v>0</v>
      </c>
      <c r="Z41" s="96"/>
      <c r="AA41" s="102" t="str">
        <f>IF(ENTRADA!AE34="","",ENTRADA!AE34)</f>
        <v/>
      </c>
      <c r="AB41" s="1238" t="str">
        <f>IF(ENTRADA!AF34="","",ENTRADA!AF34)</f>
        <v/>
      </c>
      <c r="AC41" s="1238"/>
      <c r="AD41" s="1238"/>
      <c r="AE41" s="1238"/>
      <c r="AF41" s="1238"/>
      <c r="AG41" s="1238"/>
      <c r="AH41" s="83"/>
      <c r="AI41" s="83"/>
      <c r="AJ41" s="83"/>
      <c r="AK41" s="83"/>
      <c r="AL41" s="83"/>
      <c r="AM41" s="83"/>
      <c r="AN41" s="83"/>
      <c r="AO41" s="83"/>
      <c r="AP41" s="83"/>
      <c r="AQ41" s="83"/>
      <c r="AR41" s="83"/>
      <c r="AS41" s="83"/>
      <c r="AT41" s="83"/>
      <c r="AU41" s="83"/>
      <c r="AV41" s="83"/>
      <c r="AW41" s="390" t="str">
        <f t="shared" si="2"/>
        <v/>
      </c>
      <c r="AX41" s="2"/>
      <c r="AY41" s="2"/>
      <c r="AZ41" s="102" t="str">
        <f>IF(ENTRADA!AE34="","",ENTRADA!AE34)</f>
        <v/>
      </c>
      <c r="BA41" s="1238" t="str">
        <f>IF(ENTRADA!AF34="","",ENTRADA!AF34)</f>
        <v/>
      </c>
      <c r="BB41" s="1238"/>
      <c r="BC41" s="1238"/>
      <c r="BD41" s="1238"/>
      <c r="BE41" s="1238"/>
      <c r="BF41" s="1238"/>
      <c r="BG41" s="83"/>
      <c r="BH41" s="83"/>
      <c r="BI41" s="83"/>
      <c r="BJ41" s="83"/>
      <c r="BK41" s="83"/>
      <c r="BL41" s="83"/>
      <c r="BM41" s="83"/>
      <c r="BN41" s="83"/>
      <c r="BO41" s="83"/>
      <c r="BP41" s="83"/>
      <c r="BQ41" s="83"/>
      <c r="BR41" s="83"/>
      <c r="BS41" s="83"/>
      <c r="BT41" s="83"/>
      <c r="BU41" s="83"/>
      <c r="BV41" s="390" t="str">
        <f t="shared" si="1"/>
        <v/>
      </c>
      <c r="BW41" s="2"/>
      <c r="BX41" s="118"/>
      <c r="BY41" s="118"/>
      <c r="BZ41" s="327"/>
      <c r="CA41" s="325"/>
    </row>
    <row r="42" spans="1:79" ht="16.5" thickBot="1" x14ac:dyDescent="0.25">
      <c r="A42" s="198"/>
      <c r="B42" s="104" t="str">
        <f>IF(ENTRADA!AE35="","",ENTRADA!AE35)</f>
        <v/>
      </c>
      <c r="C42" s="1237" t="str">
        <f>IF(ENTRADA!AF35=0,"",ENTRADA!AF35)</f>
        <v/>
      </c>
      <c r="D42" s="1237"/>
      <c r="E42" s="1237"/>
      <c r="F42" s="1237"/>
      <c r="G42" s="1237"/>
      <c r="H42" s="1237"/>
      <c r="I42" s="286"/>
      <c r="J42" s="286"/>
      <c r="K42" s="286"/>
      <c r="L42" s="286"/>
      <c r="M42" s="286"/>
      <c r="N42" s="286"/>
      <c r="O42" s="286"/>
      <c r="P42" s="286"/>
      <c r="Q42" s="286"/>
      <c r="R42" s="286"/>
      <c r="S42" s="286"/>
      <c r="T42" s="286"/>
      <c r="U42" s="286"/>
      <c r="V42" s="286"/>
      <c r="W42" s="286"/>
      <c r="X42" s="393" t="str">
        <f t="shared" si="0"/>
        <v/>
      </c>
      <c r="Y42" s="96">
        <f>COUNTIF(X10:X42,"&lt;&gt;=0")</f>
        <v>33</v>
      </c>
      <c r="AA42" s="104" t="str">
        <f>IF(ENTRADA!AE35="","",ENTRADA!AE35)</f>
        <v/>
      </c>
      <c r="AB42" s="1237" t="str">
        <f>IF(ENTRADA!AF35="","",ENTRADA!AF35)</f>
        <v/>
      </c>
      <c r="AC42" s="1237"/>
      <c r="AD42" s="1237"/>
      <c r="AE42" s="1237"/>
      <c r="AF42" s="1237"/>
      <c r="AG42" s="1237"/>
      <c r="AH42" s="286"/>
      <c r="AI42" s="286"/>
      <c r="AJ42" s="286"/>
      <c r="AK42" s="286"/>
      <c r="AL42" s="286"/>
      <c r="AM42" s="286"/>
      <c r="AN42" s="286"/>
      <c r="AO42" s="286"/>
      <c r="AP42" s="286"/>
      <c r="AQ42" s="286"/>
      <c r="AR42" s="286"/>
      <c r="AS42" s="286"/>
      <c r="AT42" s="286"/>
      <c r="AU42" s="286"/>
      <c r="AV42" s="286"/>
      <c r="AW42" s="393" t="str">
        <f t="shared" si="2"/>
        <v/>
      </c>
      <c r="AX42" s="96">
        <f>COUNTIF(AW10:AW42,"&lt;&gt;=0")</f>
        <v>33</v>
      </c>
      <c r="AY42" s="2"/>
      <c r="AZ42" s="104" t="str">
        <f>IF(ENTRADA!AE35="","",ENTRADA!AE35)</f>
        <v/>
      </c>
      <c r="BA42" s="1237" t="str">
        <f>IF(ENTRADA!AF35="","",ENTRADA!AF35)</f>
        <v/>
      </c>
      <c r="BB42" s="1237"/>
      <c r="BC42" s="1237"/>
      <c r="BD42" s="1237"/>
      <c r="BE42" s="1237"/>
      <c r="BF42" s="1237"/>
      <c r="BG42" s="286"/>
      <c r="BH42" s="286"/>
      <c r="BI42" s="286"/>
      <c r="BJ42" s="286"/>
      <c r="BK42" s="286"/>
      <c r="BL42" s="286"/>
      <c r="BM42" s="286"/>
      <c r="BN42" s="286"/>
      <c r="BO42" s="286"/>
      <c r="BP42" s="286"/>
      <c r="BQ42" s="286"/>
      <c r="BR42" s="286"/>
      <c r="BS42" s="286"/>
      <c r="BT42" s="286"/>
      <c r="BU42" s="286"/>
      <c r="BV42" s="393" t="str">
        <f>IF(COUNTBLANK(BH42:BU42)=$Y$8,"",SUM(BH42:BU42))</f>
        <v/>
      </c>
      <c r="BW42" s="96">
        <f>COUNTIF(BV10:BV42,"&lt;&gt;=0")</f>
        <v>33</v>
      </c>
      <c r="BX42" s="118"/>
      <c r="BY42" s="118"/>
      <c r="BZ42" s="329"/>
      <c r="CA42" s="330"/>
    </row>
    <row r="43" spans="1:79" ht="15.95" customHeight="1" x14ac:dyDescent="0.2">
      <c r="A43" s="198"/>
      <c r="B43" s="5"/>
      <c r="C43" s="4"/>
      <c r="D43" s="4"/>
      <c r="E43" s="4"/>
      <c r="F43" s="4"/>
      <c r="G43" s="4"/>
      <c r="H43" s="4"/>
      <c r="I43" s="209"/>
      <c r="J43" s="209"/>
      <c r="K43" s="209"/>
      <c r="L43" s="209"/>
      <c r="M43" s="209"/>
      <c r="N43" s="209"/>
      <c r="O43" s="1260" t="s">
        <v>61</v>
      </c>
      <c r="P43" s="1260"/>
      <c r="Q43" s="1260"/>
      <c r="R43" s="1260"/>
      <c r="S43" s="1260"/>
      <c r="T43" s="1260"/>
      <c r="U43" s="1260"/>
      <c r="V43" s="1260"/>
      <c r="W43" s="1261"/>
      <c r="X43" s="507" t="str">
        <f>IF(COUNTBLANK(X10:X42)=Y42,"",COUNTIF(X10:X42,"&gt;=0"))</f>
        <v/>
      </c>
      <c r="Y43" s="2"/>
      <c r="Z43" s="2"/>
      <c r="AA43" s="5"/>
      <c r="AB43" s="4"/>
      <c r="AC43" s="4"/>
      <c r="AD43" s="4"/>
      <c r="AE43" s="4"/>
      <c r="AF43" s="4"/>
      <c r="AG43" s="4"/>
      <c r="AH43" s="209"/>
      <c r="AI43" s="209"/>
      <c r="AJ43" s="209"/>
      <c r="AK43" s="209"/>
      <c r="AL43" s="209"/>
      <c r="AM43" s="209"/>
      <c r="AN43" s="1260" t="s">
        <v>61</v>
      </c>
      <c r="AO43" s="1260"/>
      <c r="AP43" s="1260"/>
      <c r="AQ43" s="1260"/>
      <c r="AR43" s="1260"/>
      <c r="AS43" s="1260"/>
      <c r="AT43" s="1260"/>
      <c r="AU43" s="1260"/>
      <c r="AV43" s="1261"/>
      <c r="AW43" s="507" t="str">
        <f>IF(COUNTBLANK(AW10:AW42)=AX42,"",COUNTIF(AW10:AW42,"&gt;=0"))</f>
        <v/>
      </c>
      <c r="AX43" s="2"/>
      <c r="AY43" s="2"/>
      <c r="AZ43" s="5"/>
      <c r="BA43" s="4"/>
      <c r="BB43" s="4"/>
      <c r="BC43" s="4"/>
      <c r="BD43" s="4"/>
      <c r="BE43" s="4"/>
      <c r="BF43" s="134"/>
      <c r="BG43" s="209"/>
      <c r="BH43" s="209"/>
      <c r="BI43" s="209"/>
      <c r="BJ43" s="209"/>
      <c r="BK43" s="209"/>
      <c r="BL43" s="511"/>
      <c r="BM43" s="1260" t="s">
        <v>61</v>
      </c>
      <c r="BN43" s="1260"/>
      <c r="BO43" s="1260"/>
      <c r="BP43" s="1260"/>
      <c r="BQ43" s="1260"/>
      <c r="BR43" s="1260"/>
      <c r="BS43" s="1260"/>
      <c r="BT43" s="1260"/>
      <c r="BU43" s="1261"/>
      <c r="BV43" s="507" t="str">
        <f>IF(COUNTBLANK(BV10:BV42)=BW42,"",COUNTIF(BV10:BV42,"&gt;=0"))</f>
        <v/>
      </c>
      <c r="BW43" s="2"/>
      <c r="BX43" s="118"/>
      <c r="BY43" s="118"/>
      <c r="BZ43" s="118"/>
      <c r="CA43" s="210"/>
    </row>
    <row r="44" spans="1:79" ht="15.95" customHeight="1" x14ac:dyDescent="0.2">
      <c r="O44" s="1252" t="s">
        <v>60</v>
      </c>
      <c r="P44" s="1252"/>
      <c r="Q44" s="1252"/>
      <c r="R44" s="1252"/>
      <c r="S44" s="1252"/>
      <c r="T44" s="1252"/>
      <c r="U44" s="1252"/>
      <c r="V44" s="1252"/>
      <c r="W44" s="1253"/>
      <c r="X44" s="655" t="str">
        <f>IF(COUNTBLANK(X10:X42)=Y42,"",AVERAGE(X10:X42))</f>
        <v/>
      </c>
      <c r="AN44" s="1252" t="s">
        <v>60</v>
      </c>
      <c r="AO44" s="1252"/>
      <c r="AP44" s="1252"/>
      <c r="AQ44" s="1252"/>
      <c r="AR44" s="1252"/>
      <c r="AS44" s="1252"/>
      <c r="AT44" s="1252"/>
      <c r="AU44" s="1252"/>
      <c r="AV44" s="1253"/>
      <c r="AW44" s="655" t="str">
        <f>IF(COUNTBLANK(AW10:AW42)=AX42,"",AVERAGE(AW10:AW42))</f>
        <v/>
      </c>
      <c r="BL44" s="510"/>
      <c r="BM44" s="1252" t="s">
        <v>60</v>
      </c>
      <c r="BN44" s="1252"/>
      <c r="BO44" s="1252"/>
      <c r="BP44" s="1252"/>
      <c r="BQ44" s="1252"/>
      <c r="BR44" s="1252"/>
      <c r="BS44" s="1252"/>
      <c r="BT44" s="1252"/>
      <c r="BU44" s="1253"/>
      <c r="BV44" s="655" t="str">
        <f>IF(COUNTBLANK(BV10:BV42)=BW42,"",AVERAGE(BV10:BV42))</f>
        <v/>
      </c>
    </row>
    <row r="45" spans="1:79" ht="15.95" customHeight="1" x14ac:dyDescent="0.2">
      <c r="O45" s="1252" t="s">
        <v>59</v>
      </c>
      <c r="P45" s="1252"/>
      <c r="Q45" s="1252"/>
      <c r="R45" s="1252"/>
      <c r="S45" s="1252"/>
      <c r="T45" s="1252"/>
      <c r="U45" s="1252"/>
      <c r="V45" s="1252"/>
      <c r="W45" s="1253"/>
      <c r="X45" s="508" t="str">
        <f>IF(COUNTBLANK(X10:X42)=Y42,"",COUNTIF(X10:X42,"&lt;100"))</f>
        <v/>
      </c>
      <c r="AN45" s="1252" t="s">
        <v>59</v>
      </c>
      <c r="AO45" s="1252"/>
      <c r="AP45" s="1252"/>
      <c r="AQ45" s="1252"/>
      <c r="AR45" s="1252"/>
      <c r="AS45" s="1252"/>
      <c r="AT45" s="1252"/>
      <c r="AU45" s="1252"/>
      <c r="AV45" s="1253"/>
      <c r="AW45" s="508" t="str">
        <f>IF(COUNTBLANK(AW10:AW42)=AX42,"",COUNTIF(AW10:AW42,"&lt;100"))</f>
        <v/>
      </c>
      <c r="BL45" s="510"/>
      <c r="BM45" s="1252" t="s">
        <v>59</v>
      </c>
      <c r="BN45" s="1252"/>
      <c r="BO45" s="1252"/>
      <c r="BP45" s="1252"/>
      <c r="BQ45" s="1252"/>
      <c r="BR45" s="1252"/>
      <c r="BS45" s="1252"/>
      <c r="BT45" s="1252"/>
      <c r="BU45" s="1253"/>
      <c r="BV45" s="508" t="str">
        <f>IF(COUNTBLANK(BV10:BV42)=BW42,"",COUNTIF(BV10:BV42,"&lt;100"))</f>
        <v/>
      </c>
    </row>
    <row r="46" spans="1:79" ht="15.95" customHeight="1" x14ac:dyDescent="0.2">
      <c r="O46" s="1252" t="s">
        <v>58</v>
      </c>
      <c r="P46" s="1252"/>
      <c r="Q46" s="1252"/>
      <c r="R46" s="1252"/>
      <c r="S46" s="1252"/>
      <c r="T46" s="1252"/>
      <c r="U46" s="1252"/>
      <c r="V46" s="1252"/>
      <c r="W46" s="1253"/>
      <c r="X46" s="508" t="str">
        <f>IF(COUNTBLANK(X10:X42)=Y42,"",COUNTIF(X10:X42,"&gt;=100"))</f>
        <v/>
      </c>
      <c r="AN46" s="1252" t="s">
        <v>58</v>
      </c>
      <c r="AO46" s="1252"/>
      <c r="AP46" s="1252"/>
      <c r="AQ46" s="1252"/>
      <c r="AR46" s="1252"/>
      <c r="AS46" s="1252"/>
      <c r="AT46" s="1252"/>
      <c r="AU46" s="1252"/>
      <c r="AV46" s="1253"/>
      <c r="AW46" s="508" t="str">
        <f>IF(COUNTBLANK(AW10:AW42)=AX42,"",COUNTIF(AW10:AW42,"&gt;=100"))</f>
        <v/>
      </c>
      <c r="BL46" s="510"/>
      <c r="BM46" s="1252" t="s">
        <v>58</v>
      </c>
      <c r="BN46" s="1252"/>
      <c r="BO46" s="1252"/>
      <c r="BP46" s="1252"/>
      <c r="BQ46" s="1252"/>
      <c r="BR46" s="1252"/>
      <c r="BS46" s="1252"/>
      <c r="BT46" s="1252"/>
      <c r="BU46" s="1253"/>
      <c r="BV46" s="508" t="str">
        <f>IF(COUNTBLANK(BV10:BV42)=BW42,"",COUNTIF(BV10:BV42,"&gt;=100"))</f>
        <v/>
      </c>
    </row>
    <row r="47" spans="1:79" ht="15.95" customHeight="1" x14ac:dyDescent="0.2">
      <c r="O47" s="1252" t="s">
        <v>57</v>
      </c>
      <c r="P47" s="1252"/>
      <c r="Q47" s="1252"/>
      <c r="R47" s="1252"/>
      <c r="S47" s="1252"/>
      <c r="T47" s="1252"/>
      <c r="U47" s="1252"/>
      <c r="V47" s="1252"/>
      <c r="W47" s="1253"/>
      <c r="X47" s="509" t="str">
        <f>IF(COUNTBLANK(X43:X46)=4,"",X46/X43)</f>
        <v/>
      </c>
      <c r="AN47" s="1252" t="s">
        <v>57</v>
      </c>
      <c r="AO47" s="1252"/>
      <c r="AP47" s="1252"/>
      <c r="AQ47" s="1252"/>
      <c r="AR47" s="1252"/>
      <c r="AS47" s="1252"/>
      <c r="AT47" s="1252"/>
      <c r="AU47" s="1252"/>
      <c r="AV47" s="1253"/>
      <c r="AW47" s="509" t="str">
        <f>IF(COUNTBLANK(AW43:AW46)=4,"",AW46/AW43)</f>
        <v/>
      </c>
      <c r="BL47" s="510"/>
      <c r="BM47" s="1252" t="s">
        <v>57</v>
      </c>
      <c r="BN47" s="1252"/>
      <c r="BO47" s="1252"/>
      <c r="BP47" s="1252"/>
      <c r="BQ47" s="1252"/>
      <c r="BR47" s="1252"/>
      <c r="BS47" s="1252"/>
      <c r="BT47" s="1252"/>
      <c r="BU47" s="1253"/>
      <c r="BV47" s="509" t="str">
        <f>IF(COUNTBLANK(BV43:BV46)=4,"",BV46/BV43)</f>
        <v/>
      </c>
    </row>
    <row r="48" spans="1:79" ht="15.95" customHeight="1" x14ac:dyDescent="0.2"/>
    <row r="49" x14ac:dyDescent="0.2"/>
    <row r="50" x14ac:dyDescent="0.2"/>
    <row r="51" x14ac:dyDescent="0.2"/>
    <row r="52" x14ac:dyDescent="0.2"/>
    <row r="53" x14ac:dyDescent="0.2"/>
    <row r="54" x14ac:dyDescent="0.2"/>
    <row r="55" x14ac:dyDescent="0.2"/>
    <row r="56" x14ac:dyDescent="0.2"/>
    <row r="57" x14ac:dyDescent="0.2"/>
    <row r="58" x14ac:dyDescent="0.2"/>
    <row r="59" x14ac:dyDescent="0.2"/>
  </sheetData>
  <sheetProtection algorithmName="SHA-512" hashValue="d3NZ0KfjLkLbv2W203pcxezE4KlOMJVj3F9AvOBuN/NX6BO2OE+4RFSXBJxxNyFvjuGubru13yuDgl8Nx9XBtw==" saltValue="1oXYCyQy46MjeZa16Ny3sA==" spinCount="100000" sheet="1" objects="1" scenarios="1" selectLockedCells="1"/>
  <mergeCells count="142">
    <mergeCell ref="BA40:BF40"/>
    <mergeCell ref="BA41:BF41"/>
    <mergeCell ref="BA42:BF42"/>
    <mergeCell ref="BA29:BF29"/>
    <mergeCell ref="BA30:BF30"/>
    <mergeCell ref="BA31:BF31"/>
    <mergeCell ref="BA32:BF32"/>
    <mergeCell ref="BA33:BF33"/>
    <mergeCell ref="BA34:BF34"/>
    <mergeCell ref="BA35:BF35"/>
    <mergeCell ref="BA36:BF36"/>
    <mergeCell ref="BA37:BF37"/>
    <mergeCell ref="BA22:BF22"/>
    <mergeCell ref="BA23:BF23"/>
    <mergeCell ref="BA24:BF24"/>
    <mergeCell ref="BA25:BF25"/>
    <mergeCell ref="BA26:BF26"/>
    <mergeCell ref="BA27:BF27"/>
    <mergeCell ref="BA28:BF28"/>
    <mergeCell ref="BA38:BF38"/>
    <mergeCell ref="BA39:BF39"/>
    <mergeCell ref="BA13:BF13"/>
    <mergeCell ref="BA14:BF14"/>
    <mergeCell ref="BA15:BF15"/>
    <mergeCell ref="BA16:BF16"/>
    <mergeCell ref="BA17:BF17"/>
    <mergeCell ref="BA18:BF18"/>
    <mergeCell ref="BA19:BF19"/>
    <mergeCell ref="BA20:BF20"/>
    <mergeCell ref="BA21:BF21"/>
    <mergeCell ref="BG7:BG9"/>
    <mergeCell ref="BH7:BJ7"/>
    <mergeCell ref="BK7:BO7"/>
    <mergeCell ref="BP7:BS7"/>
    <mergeCell ref="BT7:BU7"/>
    <mergeCell ref="BV7:BV8"/>
    <mergeCell ref="BA9:BF9"/>
    <mergeCell ref="BZ7:CA9"/>
    <mergeCell ref="AB20:AG20"/>
    <mergeCell ref="AB11:AG11"/>
    <mergeCell ref="AB12:AG12"/>
    <mergeCell ref="AB13:AG13"/>
    <mergeCell ref="AB14:AG14"/>
    <mergeCell ref="AU7:AV7"/>
    <mergeCell ref="AW7:AW8"/>
    <mergeCell ref="AI7:AK7"/>
    <mergeCell ref="AH7:AH9"/>
    <mergeCell ref="AB9:AG9"/>
    <mergeCell ref="AL7:AP7"/>
    <mergeCell ref="AQ7:AT7"/>
    <mergeCell ref="AZ7:BF8"/>
    <mergeCell ref="BA10:BF10"/>
    <mergeCell ref="BA11:BF11"/>
    <mergeCell ref="BA12:BF12"/>
    <mergeCell ref="AB21:AG21"/>
    <mergeCell ref="AB22:AG22"/>
    <mergeCell ref="AB23:AG23"/>
    <mergeCell ref="J7:L7"/>
    <mergeCell ref="M7:Q7"/>
    <mergeCell ref="R7:U7"/>
    <mergeCell ref="V7:W7"/>
    <mergeCell ref="AB42:AG42"/>
    <mergeCell ref="AB35:AG35"/>
    <mergeCell ref="AB36:AG36"/>
    <mergeCell ref="AB37:AG37"/>
    <mergeCell ref="AB38:AG38"/>
    <mergeCell ref="AB39:AG39"/>
    <mergeCell ref="AB30:AG30"/>
    <mergeCell ref="AB31:AG31"/>
    <mergeCell ref="AB32:AG32"/>
    <mergeCell ref="AB33:AG33"/>
    <mergeCell ref="AB34:AG34"/>
    <mergeCell ref="AB15:AG15"/>
    <mergeCell ref="AB16:AG16"/>
    <mergeCell ref="AB17:AG17"/>
    <mergeCell ref="AB18:AG18"/>
    <mergeCell ref="AB19:AG19"/>
    <mergeCell ref="AB10:AG10"/>
    <mergeCell ref="AA7:AG8"/>
    <mergeCell ref="C17:H17"/>
    <mergeCell ref="C12:H12"/>
    <mergeCell ref="C13:H13"/>
    <mergeCell ref="C14:H14"/>
    <mergeCell ref="C15:H15"/>
    <mergeCell ref="C16:H16"/>
    <mergeCell ref="B9:H9"/>
    <mergeCell ref="B7:H8"/>
    <mergeCell ref="X7:X8"/>
    <mergeCell ref="C18:H18"/>
    <mergeCell ref="C19:H19"/>
    <mergeCell ref="C20:H20"/>
    <mergeCell ref="C21:H21"/>
    <mergeCell ref="C22:H22"/>
    <mergeCell ref="C23:H23"/>
    <mergeCell ref="I7:I9"/>
    <mergeCell ref="C10:H10"/>
    <mergeCell ref="C11:H11"/>
    <mergeCell ref="AB25:AG25"/>
    <mergeCell ref="AB26:AG26"/>
    <mergeCell ref="AB27:AG27"/>
    <mergeCell ref="AB28:AG28"/>
    <mergeCell ref="AB29:AG29"/>
    <mergeCell ref="AB40:AG40"/>
    <mergeCell ref="AB41:AG41"/>
    <mergeCell ref="C40:H40"/>
    <mergeCell ref="C37:H37"/>
    <mergeCell ref="C38:H38"/>
    <mergeCell ref="C39:H39"/>
    <mergeCell ref="C27:H27"/>
    <mergeCell ref="C28:H28"/>
    <mergeCell ref="C41:H41"/>
    <mergeCell ref="C30:H30"/>
    <mergeCell ref="C31:H31"/>
    <mergeCell ref="C32:H32"/>
    <mergeCell ref="C33:H33"/>
    <mergeCell ref="C34:H34"/>
    <mergeCell ref="C35:H35"/>
    <mergeCell ref="C36:H36"/>
    <mergeCell ref="B6:X6"/>
    <mergeCell ref="AA6:AW6"/>
    <mergeCell ref="AZ6:BV6"/>
    <mergeCell ref="BM43:BU43"/>
    <mergeCell ref="BM44:BU44"/>
    <mergeCell ref="BM45:BU45"/>
    <mergeCell ref="BM46:BU46"/>
    <mergeCell ref="BM47:BU47"/>
    <mergeCell ref="O43:W43"/>
    <mergeCell ref="O44:W44"/>
    <mergeCell ref="O45:W45"/>
    <mergeCell ref="O46:W46"/>
    <mergeCell ref="O47:W47"/>
    <mergeCell ref="AN43:AV43"/>
    <mergeCell ref="AN44:AV44"/>
    <mergeCell ref="AN45:AV45"/>
    <mergeCell ref="AN46:AV46"/>
    <mergeCell ref="AN47:AV47"/>
    <mergeCell ref="AB24:AG24"/>
    <mergeCell ref="C42:H42"/>
    <mergeCell ref="C29:H29"/>
    <mergeCell ref="C24:H24"/>
    <mergeCell ref="C25:H25"/>
    <mergeCell ref="C26:H26"/>
  </mergeCells>
  <conditionalFormatting sqref="X40">
    <cfRule type="cellIs" dxfId="77" priority="65" stopIfTrue="1" operator="lessThanOrEqual">
      <formula>49.9</formula>
    </cfRule>
  </conditionalFormatting>
  <conditionalFormatting sqref="X10:X12 X14 X16 X18 X20 X22 X24 X26 X28 X30 X32 X34 X36 X38 X42">
    <cfRule type="cellIs" dxfId="76" priority="79" stopIfTrue="1" operator="lessThanOrEqual">
      <formula>49.9</formula>
    </cfRule>
  </conditionalFormatting>
  <conditionalFormatting sqref="A10:A43">
    <cfRule type="cellIs" dxfId="75" priority="80" stopIfTrue="1" operator="greaterThan">
      <formula>50</formula>
    </cfRule>
    <cfRule type="cellIs" dxfId="74" priority="81" stopIfTrue="1" operator="lessThan">
      <formula>50</formula>
    </cfRule>
  </conditionalFormatting>
  <conditionalFormatting sqref="X41 X39 X37 X35 X33 X31 X29 X27 X25 X23 X21 X19 X17 X15 X13">
    <cfRule type="cellIs" dxfId="73" priority="17" stopIfTrue="1" operator="lessThanOrEqual">
      <formula>49.9</formula>
    </cfRule>
  </conditionalFormatting>
  <conditionalFormatting sqref="AW10:AW12 AW14 AW16 AW18 AW20 AW22 AW24 AW26 AW28 AW30 AW32 AW34 AW36 AW38 AW42">
    <cfRule type="cellIs" dxfId="72" priority="16" stopIfTrue="1" operator="lessThanOrEqual">
      <formula>49.9</formula>
    </cfRule>
  </conditionalFormatting>
  <conditionalFormatting sqref="AW40">
    <cfRule type="cellIs" dxfId="71" priority="15" stopIfTrue="1" operator="lessThanOrEqual">
      <formula>49.9</formula>
    </cfRule>
  </conditionalFormatting>
  <conditionalFormatting sqref="AW41 AW39 AW37 AW35 AW33 AW31 AW29 AW27 AW25 AW23 AW21 AW19 AW17 AW15 AW13">
    <cfRule type="cellIs" dxfId="70" priority="14" stopIfTrue="1" operator="lessThanOrEqual">
      <formula>49.9</formula>
    </cfRule>
  </conditionalFormatting>
  <conditionalFormatting sqref="BV10:BV12 BV14 BV16 BV18 BV20 BV22 BV24 BV26 BV28 BV30 BV32 BV34 BV36 BV38 BV42">
    <cfRule type="cellIs" dxfId="69" priority="6" stopIfTrue="1" operator="lessThanOrEqual">
      <formula>49.9</formula>
    </cfRule>
  </conditionalFormatting>
  <conditionalFormatting sqref="BV40">
    <cfRule type="cellIs" dxfId="68" priority="5" stopIfTrue="1" operator="lessThanOrEqual">
      <formula>49.9</formula>
    </cfRule>
  </conditionalFormatting>
  <conditionalFormatting sqref="BV41 BV39 BV37 BV35 BV33 BV31 BV29 BV27 BV25 BV23 BV21 BV19 BV17 BV15 BV13">
    <cfRule type="cellIs" dxfId="67" priority="4" stopIfTrue="1" operator="lessThanOrEqual">
      <formula>49.9</formula>
    </cfRule>
  </conditionalFormatting>
  <dataValidations disablePrompts="1" count="2">
    <dataValidation type="decimal" operator="lessThanOrEqual" allowBlank="1" showInputMessage="1" showErrorMessage="1" errorTitle="ERRO!" error="A pergunta não vale tanto!..." sqref="AN10:AP42 O10:Q42 BQ10:BU42 S10:W42 AR10:AV42 J10:N43 AI10:AM43 BH10:BK43 BL10:BO42">
      <formula1>J$9</formula1>
    </dataValidation>
    <dataValidation type="decimal" operator="lessThanOrEqual" allowBlank="1" showErrorMessage="1" errorTitle="ERRO!" error="A pergunta não vale tanto!" sqref="R10:R42 BG10:BG43 I10:I43 AH10:AH43 AQ10:AQ42 BP10:BP42">
      <formula1>I$9</formula1>
    </dataValidation>
  </dataValidations>
  <printOptions horizontalCentered="1"/>
  <pageMargins left="0.23622047244094491" right="0.23622047244094491" top="0.94488188976377963" bottom="0.35433070866141736" header="0.11811023622047245" footer="0.31496062992125984"/>
  <pageSetup paperSize="9" scale="44" orientation="landscape" blackAndWhite="1" r:id="rId1"/>
  <headerFooter>
    <oddHeader>&amp;L&amp;G
&amp;C&amp;"Arial,Normal"&amp;24
Área Disciplinar de Português&amp;R&amp;"Arial,Normal"&amp;24
&amp;D</oddHeader>
  </headerFooter>
  <ignoredErrors>
    <ignoredError sqref="X47" evalError="1"/>
  </ignoredErrors>
  <drawing r:id="rId2"/>
  <legacyDrawingHF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31">
    <pageSetUpPr fitToPage="1"/>
  </sheetPr>
  <dimension ref="A1:KS59"/>
  <sheetViews>
    <sheetView showGridLines="0" zoomScale="75" zoomScaleNormal="75" zoomScalePageLayoutView="70" workbookViewId="0">
      <selection activeCell="J8" sqref="J8"/>
    </sheetView>
  </sheetViews>
  <sheetFormatPr defaultColWidth="0" defaultRowHeight="12.75" zeroHeight="1" x14ac:dyDescent="0.2"/>
  <cols>
    <col min="1" max="1" width="2.7109375" style="6" customWidth="1"/>
    <col min="2" max="2" width="4.7109375" style="6" customWidth="1"/>
    <col min="3" max="8" width="3.7109375" style="6" customWidth="1"/>
    <col min="9" max="23" width="4.7109375" style="6" customWidth="1"/>
    <col min="24" max="24" width="7.7109375" style="6" customWidth="1"/>
    <col min="25" max="25" width="1.7109375" style="6" customWidth="1"/>
    <col min="26" max="26" width="5.85546875" style="6" hidden="1" customWidth="1"/>
    <col min="27" max="27" width="4.7109375" style="6" customWidth="1"/>
    <col min="28" max="33" width="3.7109375" style="6" customWidth="1"/>
    <col min="34" max="48" width="4.7109375" style="6" customWidth="1"/>
    <col min="49" max="49" width="7.7109375" style="6" customWidth="1"/>
    <col min="50" max="50" width="5.85546875" style="6" hidden="1" customWidth="1"/>
    <col min="51" max="51" width="1.7109375" style="6" customWidth="1"/>
    <col min="52" max="52" width="4.7109375" style="6" customWidth="1"/>
    <col min="53" max="57" width="3.7109375" style="6" customWidth="1"/>
    <col min="58" max="58" width="3.7109375" style="54" customWidth="1"/>
    <col min="59" max="73" width="4.7109375" style="6" customWidth="1"/>
    <col min="74" max="74" width="7.7109375" style="6" customWidth="1"/>
    <col min="75" max="75" width="5.85546875" style="6" hidden="1" customWidth="1"/>
    <col min="76" max="76" width="3.7109375" style="54" customWidth="1"/>
    <col min="77" max="77" width="5.7109375" style="54" customWidth="1"/>
    <col min="78" max="78" width="52.7109375" style="148" customWidth="1"/>
    <col min="79" max="79" width="5.7109375" style="164" customWidth="1"/>
    <col min="80" max="82" width="9.140625" style="141" customWidth="1"/>
    <col min="83" max="101" width="9.140625" style="6" hidden="1" customWidth="1"/>
    <col min="102" max="106" width="24.5703125" style="6" hidden="1" customWidth="1"/>
    <col min="107" max="112" width="9.140625" style="6" hidden="1" customWidth="1"/>
    <col min="113" max="151" width="24.5703125" style="6" hidden="1" customWidth="1"/>
    <col min="152" max="153" width="9.140625" style="6" hidden="1" customWidth="1"/>
    <col min="154" max="219" width="24.5703125" style="6" hidden="1" customWidth="1"/>
    <col min="220" max="246" width="9.140625" style="6" hidden="1" customWidth="1"/>
    <col min="247" max="267" width="24.5703125" style="6" hidden="1" customWidth="1"/>
    <col min="268" max="294" width="9.140625" style="6" hidden="1" customWidth="1"/>
    <col min="295" max="305" width="24.5703125" style="6" hidden="1" customWidth="1"/>
    <col min="306" max="16384" width="9.140625" style="6" hidden="1"/>
  </cols>
  <sheetData>
    <row r="1" spans="1:82" s="54" customFormat="1" ht="24.95" customHeight="1" x14ac:dyDescent="0.2">
      <c r="AE1" s="10"/>
      <c r="AF1" s="10"/>
      <c r="BO1" s="141"/>
      <c r="BP1" s="141"/>
      <c r="BQ1" s="141"/>
      <c r="BR1" s="141"/>
      <c r="BS1" s="141"/>
      <c r="BT1" s="141"/>
      <c r="BU1" s="141"/>
      <c r="BV1" s="141"/>
      <c r="BW1" s="141"/>
      <c r="BX1" s="141"/>
      <c r="BY1" s="141"/>
      <c r="BZ1" s="201"/>
      <c r="CA1" s="211"/>
      <c r="CB1" s="141"/>
      <c r="CC1" s="141"/>
      <c r="CD1" s="141"/>
    </row>
    <row r="2" spans="1:82" s="54" customFormat="1" ht="24.95" customHeight="1" x14ac:dyDescent="0.2">
      <c r="O2" s="10"/>
      <c r="T2" s="10"/>
      <c r="Z2" s="10"/>
      <c r="AA2" s="10"/>
      <c r="AB2" s="10"/>
      <c r="AE2" s="10"/>
      <c r="AF2" s="10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201"/>
      <c r="CA2" s="211"/>
      <c r="CB2" s="141"/>
      <c r="CC2" s="141"/>
      <c r="CD2" s="141"/>
    </row>
    <row r="3" spans="1:82" s="54" customFormat="1" ht="24.95" customHeight="1" x14ac:dyDescent="0.2">
      <c r="AE3" s="10"/>
      <c r="AF3" s="10"/>
      <c r="BH3" s="141"/>
      <c r="BI3" s="141"/>
      <c r="BJ3" s="141"/>
      <c r="BK3" s="141"/>
      <c r="BL3" s="141"/>
      <c r="BM3" s="141"/>
      <c r="BN3" s="141"/>
      <c r="BO3" s="141"/>
      <c r="BP3" s="141"/>
      <c r="BQ3" s="141"/>
      <c r="BR3" s="141"/>
      <c r="BS3" s="141"/>
      <c r="BT3" s="141"/>
      <c r="BU3" s="141"/>
      <c r="BV3" s="141"/>
      <c r="BW3" s="141"/>
      <c r="BX3" s="141"/>
      <c r="BY3" s="141"/>
      <c r="BZ3" s="201"/>
      <c r="CA3" s="211"/>
      <c r="CB3" s="141"/>
      <c r="CC3" s="141"/>
      <c r="CD3" s="141"/>
    </row>
    <row r="4" spans="1:82" s="141" customFormat="1" ht="24.95" customHeight="1" x14ac:dyDescent="0.35">
      <c r="A4" s="54"/>
      <c r="B4" s="200" t="str">
        <f>ENTRADA!U4</f>
        <v>7.º A - 2019/20</v>
      </c>
      <c r="C4" s="54"/>
      <c r="D4" s="54"/>
      <c r="E4" s="54"/>
      <c r="F4" s="54"/>
      <c r="G4" s="54"/>
      <c r="H4" s="54"/>
      <c r="I4" s="54"/>
      <c r="J4" s="316" t="s">
        <v>242</v>
      </c>
      <c r="K4" s="54"/>
      <c r="L4" s="54"/>
      <c r="M4" s="54"/>
      <c r="N4" s="54"/>
      <c r="O4" s="54"/>
      <c r="P4" s="54"/>
      <c r="Q4" s="54"/>
      <c r="R4" s="54"/>
      <c r="S4" s="54"/>
      <c r="Y4" s="54"/>
      <c r="Z4" s="54"/>
      <c r="AA4" s="54"/>
      <c r="AB4" s="315"/>
      <c r="AC4" s="54"/>
      <c r="AE4" s="315"/>
      <c r="AG4" s="54"/>
      <c r="AL4" s="317"/>
    </row>
    <row r="5" spans="1:82" s="60" customFormat="1" ht="20.100000000000001" customHeight="1" thickBot="1" x14ac:dyDescent="0.25">
      <c r="A5" s="141"/>
      <c r="B5" s="141"/>
      <c r="C5" s="141"/>
      <c r="D5" s="141"/>
      <c r="E5" s="141"/>
      <c r="F5" s="141"/>
      <c r="G5" s="141"/>
      <c r="H5" s="141"/>
      <c r="I5" s="141"/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  <c r="W5" s="141"/>
      <c r="X5" s="141"/>
      <c r="Y5" s="141"/>
      <c r="Z5" s="141"/>
      <c r="AA5" s="141"/>
      <c r="AB5" s="141"/>
      <c r="AC5" s="141"/>
      <c r="AD5" s="141"/>
      <c r="AE5" s="141"/>
      <c r="AF5" s="141"/>
      <c r="AG5" s="141"/>
      <c r="AH5" s="141"/>
      <c r="AI5" s="141"/>
      <c r="AJ5" s="141"/>
      <c r="AK5" s="141"/>
      <c r="AL5" s="141"/>
      <c r="AM5" s="141"/>
      <c r="AN5" s="141"/>
      <c r="AO5" s="141"/>
      <c r="AP5" s="141"/>
      <c r="AQ5" s="141"/>
      <c r="AR5" s="141"/>
      <c r="AS5" s="141"/>
      <c r="AT5" s="141"/>
      <c r="AU5" s="141"/>
      <c r="AV5" s="141"/>
      <c r="AW5" s="141"/>
      <c r="AX5" s="141"/>
      <c r="AY5" s="141"/>
      <c r="AZ5" s="141"/>
      <c r="BA5" s="141"/>
      <c r="BB5" s="141"/>
      <c r="BC5" s="141"/>
      <c r="BD5" s="141"/>
      <c r="BE5" s="141"/>
      <c r="BF5" s="141"/>
      <c r="BG5" s="141"/>
      <c r="BH5" s="141"/>
      <c r="BI5" s="141"/>
      <c r="BJ5" s="141"/>
      <c r="BK5" s="141"/>
      <c r="BL5" s="141"/>
      <c r="BM5" s="141"/>
      <c r="BN5" s="141"/>
      <c r="BO5" s="141"/>
      <c r="BP5" s="141"/>
      <c r="BQ5" s="141"/>
      <c r="BR5" s="141"/>
      <c r="BS5" s="141"/>
      <c r="BT5" s="141"/>
      <c r="BU5" s="141"/>
      <c r="BV5" s="141"/>
      <c r="BW5" s="202"/>
      <c r="BX5" s="141"/>
      <c r="BY5" s="141"/>
      <c r="BZ5" s="141"/>
      <c r="CA5" s="141"/>
      <c r="CB5" s="141"/>
      <c r="CC5" s="141"/>
      <c r="CD5" s="141"/>
    </row>
    <row r="6" spans="1:82" s="60" customFormat="1" ht="30" customHeight="1" x14ac:dyDescent="0.2">
      <c r="A6" s="141"/>
      <c r="B6" s="1300" t="s">
        <v>83</v>
      </c>
      <c r="C6" s="1301"/>
      <c r="D6" s="1301"/>
      <c r="E6" s="1301"/>
      <c r="F6" s="1301"/>
      <c r="G6" s="1301"/>
      <c r="H6" s="1301"/>
      <c r="I6" s="1301"/>
      <c r="J6" s="1301"/>
      <c r="K6" s="1301"/>
      <c r="L6" s="1301"/>
      <c r="M6" s="1301"/>
      <c r="N6" s="1301"/>
      <c r="O6" s="1301"/>
      <c r="P6" s="1301"/>
      <c r="Q6" s="1301"/>
      <c r="R6" s="1301"/>
      <c r="S6" s="1301"/>
      <c r="T6" s="1301"/>
      <c r="U6" s="1301"/>
      <c r="V6" s="1301"/>
      <c r="W6" s="1301"/>
      <c r="X6" s="1302"/>
      <c r="Y6" s="141"/>
      <c r="Z6" s="141"/>
      <c r="AA6" s="1300" t="s">
        <v>82</v>
      </c>
      <c r="AB6" s="1301"/>
      <c r="AC6" s="1301"/>
      <c r="AD6" s="1301"/>
      <c r="AE6" s="1301"/>
      <c r="AF6" s="1301"/>
      <c r="AG6" s="1301"/>
      <c r="AH6" s="1301"/>
      <c r="AI6" s="1301"/>
      <c r="AJ6" s="1301"/>
      <c r="AK6" s="1301"/>
      <c r="AL6" s="1301"/>
      <c r="AM6" s="1301"/>
      <c r="AN6" s="1301"/>
      <c r="AO6" s="1301"/>
      <c r="AP6" s="1301"/>
      <c r="AQ6" s="1301"/>
      <c r="AR6" s="1301"/>
      <c r="AS6" s="1301"/>
      <c r="AT6" s="1301"/>
      <c r="AU6" s="1301"/>
      <c r="AV6" s="1301"/>
      <c r="AW6" s="1302"/>
      <c r="AX6" s="141"/>
      <c r="AY6" s="141"/>
      <c r="AZ6" s="1300" t="s">
        <v>81</v>
      </c>
      <c r="BA6" s="1301"/>
      <c r="BB6" s="1301"/>
      <c r="BC6" s="1301"/>
      <c r="BD6" s="1301"/>
      <c r="BE6" s="1301"/>
      <c r="BF6" s="1301"/>
      <c r="BG6" s="1301"/>
      <c r="BH6" s="1301"/>
      <c r="BI6" s="1301"/>
      <c r="BJ6" s="1301"/>
      <c r="BK6" s="1301"/>
      <c r="BL6" s="1301"/>
      <c r="BM6" s="1301"/>
      <c r="BN6" s="1301"/>
      <c r="BO6" s="1301"/>
      <c r="BP6" s="1301"/>
      <c r="BQ6" s="1301"/>
      <c r="BR6" s="1301"/>
      <c r="BS6" s="1301"/>
      <c r="BT6" s="1301"/>
      <c r="BU6" s="1301"/>
      <c r="BV6" s="1302"/>
      <c r="BW6" s="202"/>
      <c r="BX6" s="141"/>
      <c r="BY6" s="141"/>
      <c r="BZ6" s="141"/>
      <c r="CA6" s="141"/>
      <c r="CB6" s="141"/>
      <c r="CC6" s="141"/>
      <c r="CD6" s="141"/>
    </row>
    <row r="7" spans="1:82" ht="24.95" customHeight="1" x14ac:dyDescent="0.2">
      <c r="A7" s="203"/>
      <c r="B7" s="1115" t="s">
        <v>76</v>
      </c>
      <c r="C7" s="1313"/>
      <c r="D7" s="1313"/>
      <c r="E7" s="1313"/>
      <c r="F7" s="1313"/>
      <c r="G7" s="1313"/>
      <c r="H7" s="1117"/>
      <c r="I7" s="1307" t="s">
        <v>95</v>
      </c>
      <c r="J7" s="1314" t="s">
        <v>94</v>
      </c>
      <c r="K7" s="1314"/>
      <c r="L7" s="1314"/>
      <c r="M7" s="1314" t="s">
        <v>93</v>
      </c>
      <c r="N7" s="1314"/>
      <c r="O7" s="1314"/>
      <c r="P7" s="1314"/>
      <c r="Q7" s="1314"/>
      <c r="R7" s="1314" t="s">
        <v>92</v>
      </c>
      <c r="S7" s="1314"/>
      <c r="T7" s="1314"/>
      <c r="U7" s="1314"/>
      <c r="V7" s="1314" t="s">
        <v>91</v>
      </c>
      <c r="W7" s="1314"/>
      <c r="X7" s="1213" t="s">
        <v>1</v>
      </c>
      <c r="Y7" s="1144"/>
      <c r="Z7" s="380"/>
      <c r="AA7" s="1115" t="s">
        <v>76</v>
      </c>
      <c r="AB7" s="1313"/>
      <c r="AC7" s="1313"/>
      <c r="AD7" s="1313"/>
      <c r="AE7" s="1319"/>
      <c r="AF7" s="1319"/>
      <c r="AG7" s="1117"/>
      <c r="AH7" s="1307" t="s">
        <v>95</v>
      </c>
      <c r="AI7" s="1314" t="s">
        <v>94</v>
      </c>
      <c r="AJ7" s="1314"/>
      <c r="AK7" s="1314"/>
      <c r="AL7" s="1314" t="s">
        <v>93</v>
      </c>
      <c r="AM7" s="1314"/>
      <c r="AN7" s="1314"/>
      <c r="AO7" s="1314"/>
      <c r="AP7" s="1314"/>
      <c r="AQ7" s="1314" t="s">
        <v>92</v>
      </c>
      <c r="AR7" s="1314"/>
      <c r="AS7" s="1314"/>
      <c r="AT7" s="1314"/>
      <c r="AU7" s="1314" t="s">
        <v>91</v>
      </c>
      <c r="AV7" s="1314"/>
      <c r="AW7" s="1213" t="s">
        <v>1</v>
      </c>
      <c r="AX7" s="380"/>
      <c r="AY7" s="67"/>
      <c r="AZ7" s="1115" t="s">
        <v>76</v>
      </c>
      <c r="BA7" s="1313"/>
      <c r="BB7" s="1313"/>
      <c r="BC7" s="1313"/>
      <c r="BD7" s="1313"/>
      <c r="BE7" s="1313"/>
      <c r="BF7" s="1117"/>
      <c r="BG7" s="1307" t="s">
        <v>95</v>
      </c>
      <c r="BH7" s="1314" t="s">
        <v>94</v>
      </c>
      <c r="BI7" s="1314"/>
      <c r="BJ7" s="1314"/>
      <c r="BK7" s="1314" t="s">
        <v>93</v>
      </c>
      <c r="BL7" s="1314"/>
      <c r="BM7" s="1314"/>
      <c r="BN7" s="1314"/>
      <c r="BO7" s="1314"/>
      <c r="BP7" s="1314" t="s">
        <v>92</v>
      </c>
      <c r="BQ7" s="1314"/>
      <c r="BR7" s="1314"/>
      <c r="BS7" s="1314"/>
      <c r="BT7" s="1314" t="s">
        <v>91</v>
      </c>
      <c r="BU7" s="1314"/>
      <c r="BV7" s="1213" t="s">
        <v>1</v>
      </c>
      <c r="BW7" s="67"/>
      <c r="BX7" s="205"/>
      <c r="BY7" s="970" t="s">
        <v>120</v>
      </c>
      <c r="BZ7" s="971"/>
      <c r="CA7" s="212"/>
    </row>
    <row r="8" spans="1:82" ht="24.95" customHeight="1" x14ac:dyDescent="0.2">
      <c r="A8" s="203"/>
      <c r="B8" s="1118"/>
      <c r="C8" s="1119"/>
      <c r="D8" s="1119"/>
      <c r="E8" s="1119"/>
      <c r="F8" s="1119"/>
      <c r="G8" s="1119"/>
      <c r="H8" s="1120"/>
      <c r="I8" s="1308"/>
      <c r="J8" s="379">
        <v>1</v>
      </c>
      <c r="K8" s="379">
        <v>2</v>
      </c>
      <c r="L8" s="379">
        <v>3</v>
      </c>
      <c r="M8" s="379">
        <v>1</v>
      </c>
      <c r="N8" s="379">
        <v>2</v>
      </c>
      <c r="O8" s="379">
        <v>3</v>
      </c>
      <c r="P8" s="379">
        <v>4</v>
      </c>
      <c r="Q8" s="379">
        <v>5</v>
      </c>
      <c r="R8" s="379">
        <v>1</v>
      </c>
      <c r="S8" s="379">
        <v>2</v>
      </c>
      <c r="T8" s="379">
        <v>3</v>
      </c>
      <c r="U8" s="379">
        <v>4</v>
      </c>
      <c r="V8" s="379">
        <v>1</v>
      </c>
      <c r="W8" s="379">
        <v>2</v>
      </c>
      <c r="X8" s="1214"/>
      <c r="Y8" s="1144"/>
      <c r="Z8" s="96">
        <f>COUNTIF(J10:W10,"&lt;&gt;=0")</f>
        <v>14</v>
      </c>
      <c r="AA8" s="1118"/>
      <c r="AB8" s="1119"/>
      <c r="AC8" s="1119"/>
      <c r="AD8" s="1119"/>
      <c r="AE8" s="1311"/>
      <c r="AF8" s="1311"/>
      <c r="AG8" s="1120"/>
      <c r="AH8" s="1308"/>
      <c r="AI8" s="379">
        <v>1</v>
      </c>
      <c r="AJ8" s="379">
        <v>2</v>
      </c>
      <c r="AK8" s="379">
        <v>3</v>
      </c>
      <c r="AL8" s="379">
        <v>1</v>
      </c>
      <c r="AM8" s="379">
        <v>2</v>
      </c>
      <c r="AN8" s="379">
        <v>3</v>
      </c>
      <c r="AO8" s="379">
        <v>4</v>
      </c>
      <c r="AP8" s="379">
        <v>5</v>
      </c>
      <c r="AQ8" s="379">
        <v>1</v>
      </c>
      <c r="AR8" s="379">
        <v>2</v>
      </c>
      <c r="AS8" s="379">
        <v>3</v>
      </c>
      <c r="AT8" s="379">
        <v>4</v>
      </c>
      <c r="AU8" s="379">
        <v>1</v>
      </c>
      <c r="AV8" s="379">
        <v>2</v>
      </c>
      <c r="AW8" s="1214"/>
      <c r="AX8" s="2">
        <f>COUNTIF(AI10:AV10,"&lt;&gt;=0")</f>
        <v>14</v>
      </c>
      <c r="AY8" s="67"/>
      <c r="AZ8" s="1118"/>
      <c r="BA8" s="1119"/>
      <c r="BB8" s="1119"/>
      <c r="BC8" s="1119"/>
      <c r="BD8" s="1119"/>
      <c r="BE8" s="1119"/>
      <c r="BF8" s="1120"/>
      <c r="BG8" s="1308"/>
      <c r="BH8" s="379">
        <v>1</v>
      </c>
      <c r="BI8" s="379">
        <v>2</v>
      </c>
      <c r="BJ8" s="379">
        <v>3</v>
      </c>
      <c r="BK8" s="379">
        <v>1</v>
      </c>
      <c r="BL8" s="379">
        <v>2</v>
      </c>
      <c r="BM8" s="379">
        <v>3</v>
      </c>
      <c r="BN8" s="379">
        <v>4</v>
      </c>
      <c r="BO8" s="379">
        <v>5</v>
      </c>
      <c r="BP8" s="379">
        <v>1</v>
      </c>
      <c r="BQ8" s="379">
        <v>2</v>
      </c>
      <c r="BR8" s="379">
        <v>3</v>
      </c>
      <c r="BS8" s="379">
        <v>4</v>
      </c>
      <c r="BT8" s="379">
        <v>1</v>
      </c>
      <c r="BU8" s="379">
        <v>2</v>
      </c>
      <c r="BV8" s="1214"/>
      <c r="BW8" s="2">
        <f>COUNTIF(BH10:BU10,"&lt;&gt;=0")</f>
        <v>14</v>
      </c>
      <c r="BX8" s="205"/>
      <c r="BY8" s="972"/>
      <c r="BZ8" s="973"/>
      <c r="CA8" s="212"/>
    </row>
    <row r="9" spans="1:82" ht="24.95" customHeight="1" thickBot="1" x14ac:dyDescent="0.25">
      <c r="A9" s="203"/>
      <c r="B9" s="1312" t="s">
        <v>106</v>
      </c>
      <c r="C9" s="1122"/>
      <c r="D9" s="1122"/>
      <c r="E9" s="1122"/>
      <c r="F9" s="1122"/>
      <c r="G9" s="1122"/>
      <c r="H9" s="1122"/>
      <c r="I9" s="1309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4" t="str">
        <f t="shared" ref="X9:X42" si="0">IF(COUNTBLANK(J9:W9)=$Z$8,"",SUM(J9:W9))</f>
        <v/>
      </c>
      <c r="Y9" s="1144"/>
      <c r="Z9" s="380"/>
      <c r="AA9" s="381" t="s">
        <v>67</v>
      </c>
      <c r="AB9" s="1122" t="s">
        <v>90</v>
      </c>
      <c r="AC9" s="1122"/>
      <c r="AD9" s="1122"/>
      <c r="AE9" s="1318"/>
      <c r="AF9" s="1318"/>
      <c r="AG9" s="1122"/>
      <c r="AH9" s="1309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4" t="str">
        <f>IF(COUNTBLANK(AI9:AV9)=AX$8,"",SUM(AI9:AV9))</f>
        <v/>
      </c>
      <c r="AX9" s="380"/>
      <c r="AY9" s="67"/>
      <c r="AZ9" s="381" t="s">
        <v>67</v>
      </c>
      <c r="BA9" s="1122" t="s">
        <v>90</v>
      </c>
      <c r="BB9" s="1122"/>
      <c r="BC9" s="1122"/>
      <c r="BD9" s="1122"/>
      <c r="BE9" s="1122"/>
      <c r="BF9" s="1122"/>
      <c r="BG9" s="1309"/>
      <c r="BH9" s="112"/>
      <c r="BI9" s="112"/>
      <c r="BJ9" s="112"/>
      <c r="BK9" s="112"/>
      <c r="BL9" s="112"/>
      <c r="BM9" s="112"/>
      <c r="BN9" s="112"/>
      <c r="BO9" s="112"/>
      <c r="BP9" s="112"/>
      <c r="BQ9" s="112"/>
      <c r="BR9" s="112"/>
      <c r="BS9" s="112"/>
      <c r="BT9" s="112"/>
      <c r="BU9" s="112"/>
      <c r="BV9" s="114" t="str">
        <f t="shared" ref="BV9:BV41" si="1">IF(COUNTBLANK(BH9:BU9)=BW$8,"",SUM(BH9:BU9))</f>
        <v/>
      </c>
      <c r="BW9" s="67"/>
      <c r="BX9" s="205"/>
      <c r="BY9" s="974"/>
      <c r="BZ9" s="975"/>
      <c r="CA9" s="212"/>
    </row>
    <row r="10" spans="1:82" ht="16.5" customHeight="1" x14ac:dyDescent="0.2">
      <c r="A10" s="198"/>
      <c r="B10" s="107">
        <f>IF(ENTRADA!AE3="","",ENTRADA!AE3)</f>
        <v>1</v>
      </c>
      <c r="C10" s="1299" t="str">
        <f>IF(ENTRADA!AF3=0,"",ENTRADA!AF3)</f>
        <v>AA</v>
      </c>
      <c r="D10" s="1299"/>
      <c r="E10" s="1299"/>
      <c r="F10" s="1299"/>
      <c r="G10" s="1299"/>
      <c r="H10" s="1299"/>
      <c r="I10" s="108"/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108"/>
      <c r="W10" s="108"/>
      <c r="X10" s="389" t="str">
        <f t="shared" si="0"/>
        <v/>
      </c>
      <c r="Y10" s="96">
        <f t="shared" ref="Y10:Y37" si="2">IF(X10&lt;50,1,0)</f>
        <v>0</v>
      </c>
      <c r="AA10" s="107">
        <f>IF(ENTRADA!AE3="","",ENTRADA!AE3)</f>
        <v>1</v>
      </c>
      <c r="AB10" s="1299" t="str">
        <f>IF(ENTRADA!AF3="","",ENTRADA!AF3)</f>
        <v>AA</v>
      </c>
      <c r="AC10" s="1299"/>
      <c r="AD10" s="1299"/>
      <c r="AE10" s="1315"/>
      <c r="AF10" s="1315"/>
      <c r="AG10" s="1299"/>
      <c r="AH10" s="108"/>
      <c r="AI10" s="108"/>
      <c r="AJ10" s="108"/>
      <c r="AK10" s="108"/>
      <c r="AL10" s="108"/>
      <c r="AM10" s="108"/>
      <c r="AN10" s="108"/>
      <c r="AO10" s="108"/>
      <c r="AP10" s="108"/>
      <c r="AQ10" s="108"/>
      <c r="AR10" s="108"/>
      <c r="AS10" s="108"/>
      <c r="AT10" s="108"/>
      <c r="AU10" s="108"/>
      <c r="AV10" s="108"/>
      <c r="AW10" s="389" t="str">
        <f t="shared" ref="AW10:AW42" si="3">IF(COUNTBLANK(AI10:AV10)=$AX$8,"",SUM(AI10:AV10))</f>
        <v/>
      </c>
      <c r="AY10" s="66"/>
      <c r="AZ10" s="107">
        <f>IF(ENTRADA!AE3="","",ENTRADA!AE3)</f>
        <v>1</v>
      </c>
      <c r="BA10" s="1299" t="str">
        <f>IF(ENTRADA!AF3="","",ENTRADA!AF3)</f>
        <v>AA</v>
      </c>
      <c r="BB10" s="1299"/>
      <c r="BC10" s="1299"/>
      <c r="BD10" s="1299"/>
      <c r="BE10" s="1299"/>
      <c r="BF10" s="1299"/>
      <c r="BG10" s="108"/>
      <c r="BH10" s="765"/>
      <c r="BI10" s="108"/>
      <c r="BJ10" s="108"/>
      <c r="BK10" s="108"/>
      <c r="BL10" s="108"/>
      <c r="BM10" s="108"/>
      <c r="BN10" s="108"/>
      <c r="BO10" s="108"/>
      <c r="BP10" s="108"/>
      <c r="BQ10" s="108"/>
      <c r="BR10" s="108"/>
      <c r="BS10" s="108"/>
      <c r="BT10" s="108"/>
      <c r="BU10" s="108"/>
      <c r="BV10" s="389" t="str">
        <f t="shared" si="1"/>
        <v/>
      </c>
      <c r="BX10" s="118"/>
      <c r="BY10" s="322"/>
      <c r="BZ10" s="323"/>
      <c r="CA10" s="11"/>
    </row>
    <row r="11" spans="1:82" ht="17.100000000000001" customHeight="1" x14ac:dyDescent="0.25">
      <c r="A11" s="198"/>
      <c r="B11" s="102" t="str">
        <f>IF(ENTRADA!AE4="","",ENTRADA!AE4)</f>
        <v/>
      </c>
      <c r="C11" s="1238" t="str">
        <f>IF(ENTRADA!AF4=0,"",ENTRADA!AF4)</f>
        <v/>
      </c>
      <c r="D11" s="1238"/>
      <c r="E11" s="1238"/>
      <c r="F11" s="1238"/>
      <c r="G11" s="1238"/>
      <c r="H11" s="1238"/>
      <c r="I11" s="83"/>
      <c r="J11" s="83"/>
      <c r="K11" s="83"/>
      <c r="L11" s="83"/>
      <c r="M11" s="83"/>
      <c r="N11" s="83"/>
      <c r="O11" s="83"/>
      <c r="P11" s="83"/>
      <c r="Q11" s="83"/>
      <c r="R11" s="83"/>
      <c r="S11" s="83"/>
      <c r="T11" s="83"/>
      <c r="U11" s="83"/>
      <c r="V11" s="83"/>
      <c r="W11" s="83"/>
      <c r="X11" s="390" t="str">
        <f t="shared" si="0"/>
        <v/>
      </c>
      <c r="Y11" s="96">
        <f t="shared" si="2"/>
        <v>0</v>
      </c>
      <c r="Z11" s="96"/>
      <c r="AA11" s="102" t="str">
        <f>IF(ENTRADA!AE4="","",ENTRADA!AE4)</f>
        <v/>
      </c>
      <c r="AB11" s="1238" t="str">
        <f>IF(ENTRADA!AF4="","",ENTRADA!AF4)</f>
        <v/>
      </c>
      <c r="AC11" s="1238"/>
      <c r="AD11" s="1238"/>
      <c r="AE11" s="1305"/>
      <c r="AF11" s="1305"/>
      <c r="AG11" s="1238"/>
      <c r="AH11" s="83"/>
      <c r="AI11" s="83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390" t="str">
        <f t="shared" si="3"/>
        <v/>
      </c>
      <c r="AX11" s="2"/>
      <c r="AY11" s="66"/>
      <c r="AZ11" s="102" t="str">
        <f>IF(ENTRADA!AE4="","",ENTRADA!AE4)</f>
        <v/>
      </c>
      <c r="BA11" s="1238" t="str">
        <f>IF(ENTRADA!AF4="","",ENTRADA!AF4)</f>
        <v/>
      </c>
      <c r="BB11" s="1238"/>
      <c r="BC11" s="1238"/>
      <c r="BD11" s="1238"/>
      <c r="BE11" s="1238"/>
      <c r="BF11" s="1238"/>
      <c r="BG11" s="83"/>
      <c r="BH11" s="83"/>
      <c r="BI11" s="83"/>
      <c r="BJ11" s="83"/>
      <c r="BK11" s="83"/>
      <c r="BL11" s="83"/>
      <c r="BM11" s="83"/>
      <c r="BN11" s="83"/>
      <c r="BO11" s="83"/>
      <c r="BP11" s="83"/>
      <c r="BQ11" s="83"/>
      <c r="BR11" s="83"/>
      <c r="BS11" s="83"/>
      <c r="BT11" s="83"/>
      <c r="BU11" s="83"/>
      <c r="BV11" s="390" t="str">
        <f t="shared" si="1"/>
        <v/>
      </c>
      <c r="BW11" s="66"/>
      <c r="BX11" s="118"/>
      <c r="BY11" s="382" t="str">
        <f>PARAMETROS!D35</f>
        <v>Planificação</v>
      </c>
      <c r="BZ11" s="325"/>
      <c r="CA11" s="207"/>
    </row>
    <row r="12" spans="1:82" ht="17.100000000000001" customHeight="1" x14ac:dyDescent="0.25">
      <c r="A12" s="198"/>
      <c r="B12" s="101" t="str">
        <f>IF(ENTRADA!AE5="","",ENTRADA!AE5)</f>
        <v/>
      </c>
      <c r="C12" s="1239" t="str">
        <f>IF(ENTRADA!AF5=0,"",ENTRADA!AF5)</f>
        <v/>
      </c>
      <c r="D12" s="1239"/>
      <c r="E12" s="1239"/>
      <c r="F12" s="1239"/>
      <c r="G12" s="1239"/>
      <c r="H12" s="1239"/>
      <c r="I12" s="81"/>
      <c r="J12" s="85"/>
      <c r="K12" s="85"/>
      <c r="L12" s="85"/>
      <c r="M12" s="85"/>
      <c r="N12" s="81"/>
      <c r="O12" s="81"/>
      <c r="P12" s="81"/>
      <c r="Q12" s="81"/>
      <c r="R12" s="81"/>
      <c r="S12" s="85"/>
      <c r="T12" s="85"/>
      <c r="U12" s="85"/>
      <c r="V12" s="85"/>
      <c r="W12" s="81"/>
      <c r="X12" s="391" t="str">
        <f t="shared" si="0"/>
        <v/>
      </c>
      <c r="Y12" s="96">
        <f t="shared" si="2"/>
        <v>0</v>
      </c>
      <c r="Z12" s="96"/>
      <c r="AA12" s="101" t="str">
        <f>IF(ENTRADA!AE5="","",ENTRADA!AE5)</f>
        <v/>
      </c>
      <c r="AB12" s="1239" t="str">
        <f>IF(ENTRADA!AF5="","",ENTRADA!AF5)</f>
        <v/>
      </c>
      <c r="AC12" s="1239"/>
      <c r="AD12" s="1239"/>
      <c r="AE12" s="1306"/>
      <c r="AF12" s="1306"/>
      <c r="AG12" s="1239"/>
      <c r="AH12" s="81"/>
      <c r="AI12" s="85"/>
      <c r="AJ12" s="85"/>
      <c r="AK12" s="85"/>
      <c r="AL12" s="85"/>
      <c r="AM12" s="81"/>
      <c r="AN12" s="81"/>
      <c r="AO12" s="81"/>
      <c r="AP12" s="81"/>
      <c r="AQ12" s="81"/>
      <c r="AR12" s="85"/>
      <c r="AS12" s="85"/>
      <c r="AT12" s="85"/>
      <c r="AU12" s="85"/>
      <c r="AV12" s="81"/>
      <c r="AW12" s="391" t="str">
        <f t="shared" si="3"/>
        <v/>
      </c>
      <c r="AX12" s="2"/>
      <c r="AY12" s="2"/>
      <c r="AZ12" s="101" t="str">
        <f>IF(ENTRADA!AE5="","",ENTRADA!AE5)</f>
        <v/>
      </c>
      <c r="BA12" s="1239" t="str">
        <f>IF(ENTRADA!AF5="","",ENTRADA!AF5)</f>
        <v/>
      </c>
      <c r="BB12" s="1239"/>
      <c r="BC12" s="1239"/>
      <c r="BD12" s="1239"/>
      <c r="BE12" s="1239"/>
      <c r="BF12" s="1239"/>
      <c r="BG12" s="81"/>
      <c r="BH12" s="85"/>
      <c r="BI12" s="85"/>
      <c r="BJ12" s="85"/>
      <c r="BK12" s="85"/>
      <c r="BL12" s="81"/>
      <c r="BM12" s="81"/>
      <c r="BN12" s="81"/>
      <c r="BO12" s="81"/>
      <c r="BP12" s="81"/>
      <c r="BQ12" s="85"/>
      <c r="BR12" s="85"/>
      <c r="BS12" s="85"/>
      <c r="BT12" s="85"/>
      <c r="BU12" s="81"/>
      <c r="BV12" s="391" t="str">
        <f t="shared" si="1"/>
        <v/>
      </c>
      <c r="BW12" s="2"/>
      <c r="BX12" s="118"/>
      <c r="BY12" s="812" t="str">
        <f>PARAMETROS!D36</f>
        <v>1.</v>
      </c>
      <c r="BZ12" s="813" t="str">
        <f>PARAMETROS!E36</f>
        <v xml:space="preserve">divisão de tarefas </v>
      </c>
      <c r="CA12" s="208"/>
    </row>
    <row r="13" spans="1:82" ht="17.100000000000001" customHeight="1" x14ac:dyDescent="0.25">
      <c r="A13" s="198"/>
      <c r="B13" s="102" t="str">
        <f>IF(ENTRADA!AE6="","",ENTRADA!AE6)</f>
        <v/>
      </c>
      <c r="C13" s="1238" t="str">
        <f>IF(ENTRADA!AF6=0,"",ENTRADA!AF6)</f>
        <v/>
      </c>
      <c r="D13" s="1238"/>
      <c r="E13" s="1238"/>
      <c r="F13" s="1238"/>
      <c r="G13" s="1238"/>
      <c r="H13" s="1238"/>
      <c r="I13" s="83"/>
      <c r="J13" s="83"/>
      <c r="K13" s="83"/>
      <c r="L13" s="83"/>
      <c r="M13" s="83"/>
      <c r="N13" s="83"/>
      <c r="O13" s="83"/>
      <c r="P13" s="83"/>
      <c r="Q13" s="83"/>
      <c r="R13" s="83"/>
      <c r="S13" s="83"/>
      <c r="T13" s="83"/>
      <c r="U13" s="83"/>
      <c r="V13" s="83"/>
      <c r="W13" s="83"/>
      <c r="X13" s="390" t="str">
        <f t="shared" si="0"/>
        <v/>
      </c>
      <c r="Y13" s="96">
        <f t="shared" si="2"/>
        <v>0</v>
      </c>
      <c r="Z13" s="96"/>
      <c r="AA13" s="102" t="str">
        <f>IF(ENTRADA!AE6="","",ENTRADA!AE6)</f>
        <v/>
      </c>
      <c r="AB13" s="1238" t="str">
        <f>IF(ENTRADA!AF6="","",ENTRADA!AF6)</f>
        <v/>
      </c>
      <c r="AC13" s="1238"/>
      <c r="AD13" s="1238"/>
      <c r="AE13" s="1305"/>
      <c r="AF13" s="1305"/>
      <c r="AG13" s="1238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83"/>
      <c r="AU13" s="83"/>
      <c r="AV13" s="83"/>
      <c r="AW13" s="390" t="str">
        <f t="shared" si="3"/>
        <v/>
      </c>
      <c r="AX13" s="2"/>
      <c r="AY13" s="2"/>
      <c r="AZ13" s="102" t="str">
        <f>IF(ENTRADA!AE6="","",ENTRADA!AE6)</f>
        <v/>
      </c>
      <c r="BA13" s="1238" t="str">
        <f>IF(ENTRADA!AF6="","",ENTRADA!AF6)</f>
        <v/>
      </c>
      <c r="BB13" s="1238"/>
      <c r="BC13" s="1238"/>
      <c r="BD13" s="1238"/>
      <c r="BE13" s="1238"/>
      <c r="BF13" s="1238"/>
      <c r="BG13" s="83"/>
      <c r="BH13" s="83"/>
      <c r="BI13" s="83"/>
      <c r="BJ13" s="83"/>
      <c r="BK13" s="83"/>
      <c r="BL13" s="83"/>
      <c r="BM13" s="83"/>
      <c r="BN13" s="83"/>
      <c r="BO13" s="83"/>
      <c r="BP13" s="83"/>
      <c r="BQ13" s="83"/>
      <c r="BR13" s="83"/>
      <c r="BS13" s="83"/>
      <c r="BT13" s="83"/>
      <c r="BU13" s="83"/>
      <c r="BV13" s="390" t="str">
        <f t="shared" si="1"/>
        <v/>
      </c>
      <c r="BW13" s="2"/>
      <c r="BX13" s="118"/>
      <c r="BY13" s="812" t="str">
        <f>PARAMETROS!D37</f>
        <v>2.</v>
      </c>
      <c r="BZ13" s="813" t="str">
        <f>PARAMETROS!E37</f>
        <v xml:space="preserve">definição de objectivos </v>
      </c>
      <c r="CA13" s="208"/>
    </row>
    <row r="14" spans="1:82" ht="17.100000000000001" customHeight="1" x14ac:dyDescent="0.25">
      <c r="A14" s="198"/>
      <c r="B14" s="101" t="str">
        <f>IF(ENTRADA!AE7="","",ENTRADA!AE7)</f>
        <v/>
      </c>
      <c r="C14" s="1239" t="str">
        <f>IF(ENTRADA!AF7=0,"",ENTRADA!AF7)</f>
        <v/>
      </c>
      <c r="D14" s="1239"/>
      <c r="E14" s="1239"/>
      <c r="F14" s="1239"/>
      <c r="G14" s="1239"/>
      <c r="H14" s="1239"/>
      <c r="I14" s="81"/>
      <c r="J14" s="85"/>
      <c r="K14" s="85"/>
      <c r="L14" s="85"/>
      <c r="M14" s="85"/>
      <c r="N14" s="81"/>
      <c r="O14" s="81"/>
      <c r="P14" s="81"/>
      <c r="Q14" s="81"/>
      <c r="R14" s="81"/>
      <c r="S14" s="85"/>
      <c r="T14" s="85"/>
      <c r="U14" s="85"/>
      <c r="V14" s="85"/>
      <c r="W14" s="81"/>
      <c r="X14" s="391" t="str">
        <f t="shared" si="0"/>
        <v/>
      </c>
      <c r="Y14" s="96">
        <f t="shared" si="2"/>
        <v>0</v>
      </c>
      <c r="Z14" s="96"/>
      <c r="AA14" s="101" t="str">
        <f>IF(ENTRADA!AE7="","",ENTRADA!AE7)</f>
        <v/>
      </c>
      <c r="AB14" s="1239" t="str">
        <f>IF(ENTRADA!AF7="","",ENTRADA!AF7)</f>
        <v/>
      </c>
      <c r="AC14" s="1239"/>
      <c r="AD14" s="1239"/>
      <c r="AE14" s="1306"/>
      <c r="AF14" s="1306"/>
      <c r="AG14" s="1239"/>
      <c r="AH14" s="81"/>
      <c r="AI14" s="85"/>
      <c r="AJ14" s="85"/>
      <c r="AK14" s="85"/>
      <c r="AL14" s="85"/>
      <c r="AM14" s="81"/>
      <c r="AN14" s="81"/>
      <c r="AO14" s="81"/>
      <c r="AP14" s="81"/>
      <c r="AQ14" s="81"/>
      <c r="AR14" s="85"/>
      <c r="AS14" s="85"/>
      <c r="AT14" s="85"/>
      <c r="AU14" s="85"/>
      <c r="AV14" s="81"/>
      <c r="AW14" s="391" t="str">
        <f t="shared" si="3"/>
        <v/>
      </c>
      <c r="AX14" s="2"/>
      <c r="AY14" s="2"/>
      <c r="AZ14" s="101" t="str">
        <f>IF(ENTRADA!AE7="","",ENTRADA!AE7)</f>
        <v/>
      </c>
      <c r="BA14" s="1239" t="str">
        <f>IF(ENTRADA!AF7="","",ENTRADA!AF7)</f>
        <v/>
      </c>
      <c r="BB14" s="1239"/>
      <c r="BC14" s="1239"/>
      <c r="BD14" s="1239"/>
      <c r="BE14" s="1239"/>
      <c r="BF14" s="1239"/>
      <c r="BG14" s="81"/>
      <c r="BH14" s="85"/>
      <c r="BI14" s="85"/>
      <c r="BJ14" s="85"/>
      <c r="BK14" s="85"/>
      <c r="BL14" s="81"/>
      <c r="BM14" s="81"/>
      <c r="BN14" s="81"/>
      <c r="BO14" s="81"/>
      <c r="BP14" s="81"/>
      <c r="BQ14" s="85"/>
      <c r="BR14" s="85"/>
      <c r="BS14" s="85"/>
      <c r="BT14" s="85"/>
      <c r="BU14" s="81"/>
      <c r="BV14" s="391" t="str">
        <f t="shared" si="1"/>
        <v/>
      </c>
      <c r="BW14" s="2"/>
      <c r="BX14" s="118"/>
      <c r="BY14" s="812" t="str">
        <f>PARAMETROS!D38</f>
        <v>3.</v>
      </c>
      <c r="BZ14" s="813" t="str">
        <f>PARAMETROS!E38</f>
        <v>troca de ideias sobre o que fazer e como fazer</v>
      </c>
      <c r="CA14" s="208"/>
    </row>
    <row r="15" spans="1:82" ht="17.100000000000001" customHeight="1" x14ac:dyDescent="0.2">
      <c r="A15" s="198"/>
      <c r="B15" s="102" t="str">
        <f>IF(ENTRADA!AE8="","",ENTRADA!AE8)</f>
        <v/>
      </c>
      <c r="C15" s="1238" t="str">
        <f>IF(ENTRADA!AF8=0,"",ENTRADA!AF8)</f>
        <v/>
      </c>
      <c r="D15" s="1238"/>
      <c r="E15" s="1238"/>
      <c r="F15" s="1238"/>
      <c r="G15" s="1238"/>
      <c r="H15" s="1238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83"/>
      <c r="V15" s="83"/>
      <c r="W15" s="83"/>
      <c r="X15" s="390" t="str">
        <f t="shared" si="0"/>
        <v/>
      </c>
      <c r="Y15" s="96">
        <f t="shared" si="2"/>
        <v>0</v>
      </c>
      <c r="Z15" s="96"/>
      <c r="AA15" s="102" t="str">
        <f>IF(ENTRADA!AE8="","",ENTRADA!AE8)</f>
        <v/>
      </c>
      <c r="AB15" s="1238" t="str">
        <f>IF(ENTRADA!AF8="","",ENTRADA!AF8)</f>
        <v/>
      </c>
      <c r="AC15" s="1238"/>
      <c r="AD15" s="1238"/>
      <c r="AE15" s="1305"/>
      <c r="AF15" s="1305"/>
      <c r="AG15" s="1238"/>
      <c r="AH15" s="83"/>
      <c r="AI15" s="83"/>
      <c r="AJ15" s="83"/>
      <c r="AK15" s="83"/>
      <c r="AL15" s="83"/>
      <c r="AM15" s="83"/>
      <c r="AN15" s="83"/>
      <c r="AO15" s="83"/>
      <c r="AP15" s="83"/>
      <c r="AQ15" s="83"/>
      <c r="AR15" s="83"/>
      <c r="AS15" s="83"/>
      <c r="AT15" s="83"/>
      <c r="AU15" s="83"/>
      <c r="AV15" s="83"/>
      <c r="AW15" s="390" t="str">
        <f t="shared" si="3"/>
        <v/>
      </c>
      <c r="AX15" s="2"/>
      <c r="AY15" s="2"/>
      <c r="AZ15" s="102" t="str">
        <f>IF(ENTRADA!AE8="","",ENTRADA!AE8)</f>
        <v/>
      </c>
      <c r="BA15" s="1238" t="str">
        <f>IF(ENTRADA!AF8="","",ENTRADA!AF8)</f>
        <v/>
      </c>
      <c r="BB15" s="1238"/>
      <c r="BC15" s="1238"/>
      <c r="BD15" s="1238"/>
      <c r="BE15" s="1238"/>
      <c r="BF15" s="1238"/>
      <c r="BG15" s="83"/>
      <c r="BH15" s="83"/>
      <c r="BI15" s="83"/>
      <c r="BJ15" s="83"/>
      <c r="BK15" s="83"/>
      <c r="BL15" s="83"/>
      <c r="BM15" s="83"/>
      <c r="BN15" s="83"/>
      <c r="BO15" s="83"/>
      <c r="BP15" s="83"/>
      <c r="BQ15" s="83"/>
      <c r="BR15" s="83"/>
      <c r="BS15" s="83"/>
      <c r="BT15" s="83"/>
      <c r="BU15" s="83"/>
      <c r="BV15" s="390" t="str">
        <f t="shared" si="1"/>
        <v/>
      </c>
      <c r="BW15" s="2"/>
      <c r="BX15" s="118"/>
      <c r="BY15" s="327">
        <f>PARAMETROS!D39</f>
        <v>0</v>
      </c>
      <c r="BZ15" s="326">
        <f>PARAMETROS!E39</f>
        <v>0</v>
      </c>
      <c r="CA15" s="208"/>
    </row>
    <row r="16" spans="1:82" ht="17.100000000000001" customHeight="1" x14ac:dyDescent="0.25">
      <c r="A16" s="198"/>
      <c r="B16" s="101" t="str">
        <f>IF(ENTRADA!AE9="","",ENTRADA!AE9)</f>
        <v/>
      </c>
      <c r="C16" s="1239" t="str">
        <f>IF(ENTRADA!AF9=0,"",ENTRADA!AF9)</f>
        <v/>
      </c>
      <c r="D16" s="1239"/>
      <c r="E16" s="1239"/>
      <c r="F16" s="1239"/>
      <c r="G16" s="1239"/>
      <c r="H16" s="1239"/>
      <c r="I16" s="81"/>
      <c r="J16" s="85"/>
      <c r="K16" s="85"/>
      <c r="L16" s="85"/>
      <c r="M16" s="85"/>
      <c r="N16" s="81"/>
      <c r="O16" s="419"/>
      <c r="P16" s="81"/>
      <c r="Q16" s="81"/>
      <c r="R16" s="81"/>
      <c r="S16" s="85"/>
      <c r="T16" s="85"/>
      <c r="U16" s="85"/>
      <c r="V16" s="85"/>
      <c r="W16" s="81"/>
      <c r="X16" s="391" t="str">
        <f t="shared" si="0"/>
        <v/>
      </c>
      <c r="Y16" s="96">
        <f t="shared" si="2"/>
        <v>0</v>
      </c>
      <c r="Z16" s="96"/>
      <c r="AA16" s="101" t="str">
        <f>IF(ENTRADA!AE9="","",ENTRADA!AE9)</f>
        <v/>
      </c>
      <c r="AB16" s="1239" t="str">
        <f>IF(ENTRADA!AF9="","",ENTRADA!AF9)</f>
        <v/>
      </c>
      <c r="AC16" s="1239"/>
      <c r="AD16" s="1239"/>
      <c r="AE16" s="1306"/>
      <c r="AF16" s="1306"/>
      <c r="AG16" s="1239"/>
      <c r="AH16" s="81"/>
      <c r="AI16" s="85"/>
      <c r="AJ16" s="85"/>
      <c r="AK16" s="85"/>
      <c r="AL16" s="85"/>
      <c r="AM16" s="81"/>
      <c r="AN16" s="81"/>
      <c r="AO16" s="81"/>
      <c r="AP16" s="81"/>
      <c r="AQ16" s="81"/>
      <c r="AR16" s="85"/>
      <c r="AS16" s="85"/>
      <c r="AT16" s="85"/>
      <c r="AU16" s="85"/>
      <c r="AV16" s="81"/>
      <c r="AW16" s="391" t="str">
        <f t="shared" si="3"/>
        <v/>
      </c>
      <c r="AX16" s="2"/>
      <c r="AY16" s="2"/>
      <c r="AZ16" s="101" t="str">
        <f>IF(ENTRADA!AE9="","",ENTRADA!AE9)</f>
        <v/>
      </c>
      <c r="BA16" s="1239" t="str">
        <f>IF(ENTRADA!AF9="","",ENTRADA!AF9)</f>
        <v/>
      </c>
      <c r="BB16" s="1239"/>
      <c r="BC16" s="1239"/>
      <c r="BD16" s="1239"/>
      <c r="BE16" s="1239"/>
      <c r="BF16" s="1239"/>
      <c r="BG16" s="81"/>
      <c r="BH16" s="85"/>
      <c r="BI16" s="85"/>
      <c r="BJ16" s="85"/>
      <c r="BK16" s="85"/>
      <c r="BL16" s="81"/>
      <c r="BM16" s="81"/>
      <c r="BN16" s="81"/>
      <c r="BO16" s="81"/>
      <c r="BP16" s="81"/>
      <c r="BQ16" s="85"/>
      <c r="BR16" s="85"/>
      <c r="BS16" s="85"/>
      <c r="BT16" s="85"/>
      <c r="BU16" s="81"/>
      <c r="BV16" s="391" t="str">
        <f t="shared" si="1"/>
        <v/>
      </c>
      <c r="BW16" s="2"/>
      <c r="BX16" s="118"/>
      <c r="BY16" s="382" t="str">
        <f>PARAMETROS!D40</f>
        <v>Execução</v>
      </c>
      <c r="BZ16" s="328"/>
      <c r="CA16" s="208"/>
    </row>
    <row r="17" spans="1:79" ht="17.100000000000001" customHeight="1" x14ac:dyDescent="0.25">
      <c r="A17" s="198"/>
      <c r="B17" s="102" t="str">
        <f>IF(ENTRADA!AE10="","",ENTRADA!AE10)</f>
        <v/>
      </c>
      <c r="C17" s="1238" t="str">
        <f>IF(ENTRADA!AF10=0,"",ENTRADA!AF10)</f>
        <v/>
      </c>
      <c r="D17" s="1238"/>
      <c r="E17" s="1238"/>
      <c r="F17" s="1238"/>
      <c r="G17" s="1238"/>
      <c r="H17" s="1238"/>
      <c r="I17" s="83"/>
      <c r="J17" s="83"/>
      <c r="K17" s="83"/>
      <c r="L17" s="83"/>
      <c r="M17" s="83"/>
      <c r="N17" s="83"/>
      <c r="O17" s="83"/>
      <c r="P17" s="83"/>
      <c r="Q17" s="83"/>
      <c r="R17" s="83"/>
      <c r="S17" s="83"/>
      <c r="T17" s="83"/>
      <c r="U17" s="83"/>
      <c r="V17" s="83"/>
      <c r="W17" s="83"/>
      <c r="X17" s="390" t="str">
        <f t="shared" si="0"/>
        <v/>
      </c>
      <c r="Y17" s="96">
        <f t="shared" si="2"/>
        <v>0</v>
      </c>
      <c r="Z17" s="96"/>
      <c r="AA17" s="102" t="str">
        <f>IF(ENTRADA!AE10="","",ENTRADA!AE10)</f>
        <v/>
      </c>
      <c r="AB17" s="1238" t="str">
        <f>IF(ENTRADA!AF10="","",ENTRADA!AF10)</f>
        <v/>
      </c>
      <c r="AC17" s="1238"/>
      <c r="AD17" s="1238"/>
      <c r="AE17" s="1305"/>
      <c r="AF17" s="1305"/>
      <c r="AG17" s="1238"/>
      <c r="AH17" s="83"/>
      <c r="AI17" s="83"/>
      <c r="AJ17" s="83"/>
      <c r="AK17" s="83"/>
      <c r="AL17" s="83"/>
      <c r="AM17" s="83"/>
      <c r="AN17" s="83"/>
      <c r="AO17" s="83"/>
      <c r="AP17" s="83"/>
      <c r="AQ17" s="83"/>
      <c r="AR17" s="83"/>
      <c r="AS17" s="83"/>
      <c r="AT17" s="83"/>
      <c r="AU17" s="83"/>
      <c r="AV17" s="83"/>
      <c r="AW17" s="390" t="str">
        <f t="shared" si="3"/>
        <v/>
      </c>
      <c r="AX17" s="2"/>
      <c r="AY17" s="2"/>
      <c r="AZ17" s="102" t="str">
        <f>IF(ENTRADA!AE10="","",ENTRADA!AE10)</f>
        <v/>
      </c>
      <c r="BA17" s="1238" t="str">
        <f>IF(ENTRADA!AF10="","",ENTRADA!AF10)</f>
        <v/>
      </c>
      <c r="BB17" s="1238"/>
      <c r="BC17" s="1238"/>
      <c r="BD17" s="1238"/>
      <c r="BE17" s="1238"/>
      <c r="BF17" s="1238"/>
      <c r="BG17" s="83"/>
      <c r="BH17" s="83"/>
      <c r="BI17" s="83"/>
      <c r="BJ17" s="83"/>
      <c r="BK17" s="83"/>
      <c r="BL17" s="83"/>
      <c r="BM17" s="83"/>
      <c r="BN17" s="83"/>
      <c r="BO17" s="83"/>
      <c r="BP17" s="83"/>
      <c r="BQ17" s="83"/>
      <c r="BR17" s="83"/>
      <c r="BS17" s="83"/>
      <c r="BT17" s="83"/>
      <c r="BU17" s="83"/>
      <c r="BV17" s="390" t="str">
        <f t="shared" si="1"/>
        <v/>
      </c>
      <c r="BW17" s="2"/>
      <c r="BX17" s="118"/>
      <c r="BY17" s="812" t="str">
        <f>PARAMETROS!D41</f>
        <v>1.</v>
      </c>
      <c r="BZ17" s="813" t="str">
        <f>PARAMETROS!E41</f>
        <v xml:space="preserve">investigação / organização de informação / produção  </v>
      </c>
      <c r="CA17" s="208"/>
    </row>
    <row r="18" spans="1:79" ht="17.100000000000001" customHeight="1" x14ac:dyDescent="0.25">
      <c r="A18" s="198"/>
      <c r="B18" s="101" t="str">
        <f>IF(ENTRADA!AE11="","",ENTRADA!AE11)</f>
        <v/>
      </c>
      <c r="C18" s="1239" t="str">
        <f>IF(ENTRADA!AF11=0,"",ENTRADA!AF11)</f>
        <v/>
      </c>
      <c r="D18" s="1239"/>
      <c r="E18" s="1239"/>
      <c r="F18" s="1239"/>
      <c r="G18" s="1239"/>
      <c r="H18" s="1239"/>
      <c r="I18" s="81"/>
      <c r="J18" s="85"/>
      <c r="K18" s="85"/>
      <c r="L18" s="85"/>
      <c r="M18" s="85"/>
      <c r="N18" s="81"/>
      <c r="O18" s="81"/>
      <c r="P18" s="81"/>
      <c r="Q18" s="81"/>
      <c r="R18" s="81"/>
      <c r="S18" s="85"/>
      <c r="T18" s="85"/>
      <c r="U18" s="85"/>
      <c r="V18" s="85"/>
      <c r="W18" s="81"/>
      <c r="X18" s="391" t="str">
        <f t="shared" si="0"/>
        <v/>
      </c>
      <c r="Y18" s="96">
        <f t="shared" si="2"/>
        <v>0</v>
      </c>
      <c r="Z18" s="96"/>
      <c r="AA18" s="101" t="str">
        <f>IF(ENTRADA!AE11="","",ENTRADA!AE11)</f>
        <v/>
      </c>
      <c r="AB18" s="1239" t="str">
        <f>IF(ENTRADA!AF11="","",ENTRADA!AF11)</f>
        <v/>
      </c>
      <c r="AC18" s="1239"/>
      <c r="AD18" s="1239"/>
      <c r="AE18" s="1306"/>
      <c r="AF18" s="1306"/>
      <c r="AG18" s="1239"/>
      <c r="AH18" s="81"/>
      <c r="AI18" s="85"/>
      <c r="AJ18" s="85"/>
      <c r="AK18" s="85"/>
      <c r="AL18" s="85"/>
      <c r="AM18" s="81"/>
      <c r="AN18" s="81"/>
      <c r="AO18" s="81"/>
      <c r="AP18" s="81"/>
      <c r="AQ18" s="81"/>
      <c r="AR18" s="85"/>
      <c r="AS18" s="85"/>
      <c r="AT18" s="85"/>
      <c r="AU18" s="85"/>
      <c r="AV18" s="81"/>
      <c r="AW18" s="391" t="str">
        <f t="shared" si="3"/>
        <v/>
      </c>
      <c r="AX18" s="2"/>
      <c r="AY18" s="2"/>
      <c r="AZ18" s="101" t="str">
        <f>IF(ENTRADA!AE11="","",ENTRADA!AE11)</f>
        <v/>
      </c>
      <c r="BA18" s="1243" t="str">
        <f>IF(ENTRADA!AF11="","",ENTRADA!AF11)</f>
        <v/>
      </c>
      <c r="BB18" s="1244"/>
      <c r="BC18" s="1244"/>
      <c r="BD18" s="1244"/>
      <c r="BE18" s="1244"/>
      <c r="BF18" s="1245"/>
      <c r="BG18" s="81"/>
      <c r="BH18" s="85"/>
      <c r="BI18" s="85"/>
      <c r="BJ18" s="85"/>
      <c r="BK18" s="85"/>
      <c r="BL18" s="81"/>
      <c r="BM18" s="81"/>
      <c r="BN18" s="81"/>
      <c r="BO18" s="81"/>
      <c r="BP18" s="81"/>
      <c r="BQ18" s="85"/>
      <c r="BR18" s="85"/>
      <c r="BS18" s="85"/>
      <c r="BT18" s="85"/>
      <c r="BU18" s="81"/>
      <c r="BV18" s="391" t="str">
        <f t="shared" si="1"/>
        <v/>
      </c>
      <c r="BW18" s="2"/>
      <c r="BX18" s="118"/>
      <c r="BY18" s="812" t="str">
        <f>PARAMETROS!D42</f>
        <v>2.</v>
      </c>
      <c r="BZ18" s="813" t="str">
        <f>PARAMETROS!E42</f>
        <v xml:space="preserve">empenho </v>
      </c>
    </row>
    <row r="19" spans="1:79" ht="17.100000000000001" customHeight="1" x14ac:dyDescent="0.25">
      <c r="A19" s="198"/>
      <c r="B19" s="102" t="str">
        <f>IF(ENTRADA!AE12="","",ENTRADA!AE12)</f>
        <v/>
      </c>
      <c r="C19" s="1238" t="str">
        <f>IF(ENTRADA!AF12=0,"",ENTRADA!AF12)</f>
        <v/>
      </c>
      <c r="D19" s="1238"/>
      <c r="E19" s="1238"/>
      <c r="F19" s="1238"/>
      <c r="G19" s="1238"/>
      <c r="H19" s="1238"/>
      <c r="I19" s="83"/>
      <c r="J19" s="83"/>
      <c r="K19" s="83"/>
      <c r="L19" s="83"/>
      <c r="M19" s="83"/>
      <c r="N19" s="83"/>
      <c r="O19" s="83"/>
      <c r="P19" s="83"/>
      <c r="Q19" s="83"/>
      <c r="R19" s="83"/>
      <c r="S19" s="83"/>
      <c r="T19" s="83"/>
      <c r="U19" s="83"/>
      <c r="V19" s="83"/>
      <c r="W19" s="83"/>
      <c r="X19" s="390" t="str">
        <f t="shared" si="0"/>
        <v/>
      </c>
      <c r="Y19" s="96">
        <f t="shared" si="2"/>
        <v>0</v>
      </c>
      <c r="Z19" s="96"/>
      <c r="AA19" s="102" t="str">
        <f>IF(ENTRADA!AE12="","",ENTRADA!AE12)</f>
        <v/>
      </c>
      <c r="AB19" s="1238" t="str">
        <f>IF(ENTRADA!AF12="","",ENTRADA!AF12)</f>
        <v/>
      </c>
      <c r="AC19" s="1238"/>
      <c r="AD19" s="1238"/>
      <c r="AE19" s="1305"/>
      <c r="AF19" s="1305"/>
      <c r="AG19" s="1238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V19" s="83"/>
      <c r="AW19" s="390" t="str">
        <f t="shared" si="3"/>
        <v/>
      </c>
      <c r="AX19" s="2"/>
      <c r="AY19" s="2"/>
      <c r="AZ19" s="102" t="str">
        <f>IF(ENTRADA!AE12="","",ENTRADA!AE12)</f>
        <v/>
      </c>
      <c r="BA19" s="1238" t="str">
        <f>IF(ENTRADA!AF12="","",ENTRADA!AF12)</f>
        <v/>
      </c>
      <c r="BB19" s="1238"/>
      <c r="BC19" s="1238"/>
      <c r="BD19" s="1238"/>
      <c r="BE19" s="1238"/>
      <c r="BF19" s="1238"/>
      <c r="BG19" s="83"/>
      <c r="BH19" s="83"/>
      <c r="BI19" s="83"/>
      <c r="BJ19" s="83"/>
      <c r="BK19" s="83"/>
      <c r="BL19" s="83"/>
      <c r="BM19" s="83"/>
      <c r="BN19" s="83"/>
      <c r="BO19" s="83"/>
      <c r="BP19" s="83"/>
      <c r="BQ19" s="83"/>
      <c r="BR19" s="83"/>
      <c r="BS19" s="83"/>
      <c r="BT19" s="83"/>
      <c r="BU19" s="83"/>
      <c r="BV19" s="390" t="str">
        <f t="shared" si="1"/>
        <v/>
      </c>
      <c r="BW19" s="2"/>
      <c r="BX19" s="118"/>
      <c r="BY19" s="812" t="str">
        <f>PARAMETROS!D43</f>
        <v>3.</v>
      </c>
      <c r="BZ19" s="813" t="str">
        <f>PARAMETROS!E43</f>
        <v xml:space="preserve">organização </v>
      </c>
    </row>
    <row r="20" spans="1:79" ht="17.100000000000001" customHeight="1" x14ac:dyDescent="0.25">
      <c r="A20" s="198"/>
      <c r="B20" s="101" t="str">
        <f>IF(ENTRADA!AE13="","",ENTRADA!AE13)</f>
        <v/>
      </c>
      <c r="C20" s="1239" t="str">
        <f>IF(ENTRADA!AF13=0,"",ENTRADA!AF13)</f>
        <v/>
      </c>
      <c r="D20" s="1239"/>
      <c r="E20" s="1239"/>
      <c r="F20" s="1239"/>
      <c r="G20" s="1239"/>
      <c r="H20" s="1239"/>
      <c r="I20" s="85"/>
      <c r="J20" s="85"/>
      <c r="K20" s="85"/>
      <c r="L20" s="85"/>
      <c r="M20" s="85"/>
      <c r="N20" s="81"/>
      <c r="O20" s="81"/>
      <c r="P20" s="81"/>
      <c r="Q20" s="81"/>
      <c r="R20" s="85"/>
      <c r="S20" s="85"/>
      <c r="T20" s="85"/>
      <c r="U20" s="85"/>
      <c r="V20" s="85"/>
      <c r="W20" s="81"/>
      <c r="X20" s="391" t="str">
        <f t="shared" si="0"/>
        <v/>
      </c>
      <c r="Y20" s="96">
        <f t="shared" si="2"/>
        <v>0</v>
      </c>
      <c r="Z20" s="96"/>
      <c r="AA20" s="101" t="str">
        <f>IF(ENTRADA!AE13="","",ENTRADA!AE13)</f>
        <v/>
      </c>
      <c r="AB20" s="1239" t="str">
        <f>IF(ENTRADA!AF13="","",ENTRADA!AF13)</f>
        <v/>
      </c>
      <c r="AC20" s="1239"/>
      <c r="AD20" s="1239"/>
      <c r="AE20" s="1306"/>
      <c r="AF20" s="1306"/>
      <c r="AG20" s="1239"/>
      <c r="AH20" s="85"/>
      <c r="AI20" s="85"/>
      <c r="AJ20" s="85"/>
      <c r="AK20" s="85"/>
      <c r="AL20" s="85"/>
      <c r="AM20" s="81"/>
      <c r="AN20" s="81"/>
      <c r="AO20" s="81"/>
      <c r="AP20" s="81"/>
      <c r="AQ20" s="85"/>
      <c r="AR20" s="85"/>
      <c r="AS20" s="85"/>
      <c r="AT20" s="85"/>
      <c r="AU20" s="85"/>
      <c r="AV20" s="81"/>
      <c r="AW20" s="391" t="str">
        <f t="shared" si="3"/>
        <v/>
      </c>
      <c r="AX20" s="2"/>
      <c r="AY20" s="2"/>
      <c r="AZ20" s="101" t="str">
        <f>IF(ENTRADA!AE13="","",ENTRADA!AE13)</f>
        <v/>
      </c>
      <c r="BA20" s="1239" t="str">
        <f>IF(ENTRADA!AF13="","",ENTRADA!AF13)</f>
        <v/>
      </c>
      <c r="BB20" s="1239"/>
      <c r="BC20" s="1239"/>
      <c r="BD20" s="1239"/>
      <c r="BE20" s="1239"/>
      <c r="BF20" s="1239"/>
      <c r="BG20" s="85"/>
      <c r="BH20" s="85"/>
      <c r="BI20" s="85"/>
      <c r="BJ20" s="85"/>
      <c r="BK20" s="85"/>
      <c r="BL20" s="81"/>
      <c r="BM20" s="81"/>
      <c r="BN20" s="81"/>
      <c r="BO20" s="81"/>
      <c r="BP20" s="85"/>
      <c r="BQ20" s="85"/>
      <c r="BR20" s="85"/>
      <c r="BS20" s="85"/>
      <c r="BT20" s="85"/>
      <c r="BU20" s="81"/>
      <c r="BV20" s="391" t="str">
        <f t="shared" si="1"/>
        <v/>
      </c>
      <c r="BW20" s="2"/>
      <c r="BX20" s="118"/>
      <c r="BY20" s="812" t="str">
        <f>PARAMETROS!D44</f>
        <v>4.</v>
      </c>
      <c r="BZ20" s="813" t="str">
        <f>PARAMETROS!E44</f>
        <v xml:space="preserve">gestão do tempo / cumprimento de prazos </v>
      </c>
    </row>
    <row r="21" spans="1:79" ht="17.100000000000001" customHeight="1" x14ac:dyDescent="0.25">
      <c r="A21" s="198"/>
      <c r="B21" s="102" t="str">
        <f>IF(ENTRADA!AE14="","",ENTRADA!AE14)</f>
        <v/>
      </c>
      <c r="C21" s="1238" t="str">
        <f>IF(ENTRADA!AF14=0,"",ENTRADA!AF14)</f>
        <v/>
      </c>
      <c r="D21" s="1238"/>
      <c r="E21" s="1238"/>
      <c r="F21" s="1238"/>
      <c r="G21" s="1238"/>
      <c r="H21" s="1238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390" t="str">
        <f t="shared" si="0"/>
        <v/>
      </c>
      <c r="Y21" s="96">
        <f t="shared" si="2"/>
        <v>0</v>
      </c>
      <c r="Z21" s="96"/>
      <c r="AA21" s="102" t="str">
        <f>IF(ENTRADA!AE14="","",ENTRADA!AE14)</f>
        <v/>
      </c>
      <c r="AB21" s="1238" t="str">
        <f>IF(ENTRADA!AF14="","",ENTRADA!AF14)</f>
        <v/>
      </c>
      <c r="AC21" s="1238"/>
      <c r="AD21" s="1238"/>
      <c r="AE21" s="1305"/>
      <c r="AF21" s="1305"/>
      <c r="AG21" s="1238"/>
      <c r="AH21" s="83"/>
      <c r="AI21" s="83"/>
      <c r="AJ21" s="83"/>
      <c r="AK21" s="83"/>
      <c r="AL21" s="83"/>
      <c r="AM21" s="83"/>
      <c r="AN21" s="83"/>
      <c r="AO21" s="83"/>
      <c r="AP21" s="83"/>
      <c r="AQ21" s="83"/>
      <c r="AR21" s="83"/>
      <c r="AS21" s="83"/>
      <c r="AT21" s="83"/>
      <c r="AU21" s="83"/>
      <c r="AV21" s="83"/>
      <c r="AW21" s="390" t="str">
        <f t="shared" si="3"/>
        <v/>
      </c>
      <c r="AX21" s="2"/>
      <c r="AY21" s="2"/>
      <c r="AZ21" s="102" t="str">
        <f>IF(ENTRADA!AE14="","",ENTRADA!AE14)</f>
        <v/>
      </c>
      <c r="BA21" s="1238" t="str">
        <f>IF(ENTRADA!AF14="","",ENTRADA!AF14)</f>
        <v/>
      </c>
      <c r="BB21" s="1238"/>
      <c r="BC21" s="1238"/>
      <c r="BD21" s="1238"/>
      <c r="BE21" s="1238"/>
      <c r="BF21" s="1238"/>
      <c r="BG21" s="83"/>
      <c r="BH21" s="83"/>
      <c r="BI21" s="83"/>
      <c r="BJ21" s="83"/>
      <c r="BK21" s="83"/>
      <c r="BL21" s="83"/>
      <c r="BM21" s="83"/>
      <c r="BN21" s="83"/>
      <c r="BO21" s="83"/>
      <c r="BP21" s="83"/>
      <c r="BQ21" s="83"/>
      <c r="BR21" s="83"/>
      <c r="BS21" s="83"/>
      <c r="BT21" s="83"/>
      <c r="BU21" s="83"/>
      <c r="BV21" s="390" t="str">
        <f t="shared" si="1"/>
        <v/>
      </c>
      <c r="BW21" s="2"/>
      <c r="BX21" s="118"/>
      <c r="BY21" s="812" t="str">
        <f>PARAMETROS!D45</f>
        <v>5.</v>
      </c>
      <c r="BZ21" s="813" t="str">
        <f>PARAMETROS!E45</f>
        <v xml:space="preserve">entreajuda e colaboração </v>
      </c>
    </row>
    <row r="22" spans="1:79" ht="17.100000000000001" customHeight="1" x14ac:dyDescent="0.2">
      <c r="A22" s="198"/>
      <c r="B22" s="101" t="str">
        <f>IF(ENTRADA!AE15="","",ENTRADA!AE15)</f>
        <v/>
      </c>
      <c r="C22" s="1239" t="str">
        <f>IF(ENTRADA!AF15=0,"",ENTRADA!AF15)</f>
        <v/>
      </c>
      <c r="D22" s="1239"/>
      <c r="E22" s="1239"/>
      <c r="F22" s="1239"/>
      <c r="G22" s="1239"/>
      <c r="H22" s="1239"/>
      <c r="I22" s="85"/>
      <c r="J22" s="85"/>
      <c r="K22" s="85"/>
      <c r="L22" s="85"/>
      <c r="M22" s="85"/>
      <c r="N22" s="81"/>
      <c r="O22" s="81"/>
      <c r="P22" s="81"/>
      <c r="Q22" s="81"/>
      <c r="R22" s="85"/>
      <c r="S22" s="85"/>
      <c r="T22" s="85"/>
      <c r="U22" s="85"/>
      <c r="V22" s="85"/>
      <c r="W22" s="81"/>
      <c r="X22" s="391" t="str">
        <f t="shared" si="0"/>
        <v/>
      </c>
      <c r="Y22" s="96">
        <f t="shared" si="2"/>
        <v>0</v>
      </c>
      <c r="Z22" s="96"/>
      <c r="AA22" s="101" t="str">
        <f>IF(ENTRADA!AE15="","",ENTRADA!AE15)</f>
        <v/>
      </c>
      <c r="AB22" s="1239" t="str">
        <f>IF(ENTRADA!AF15="","",ENTRADA!AF15)</f>
        <v/>
      </c>
      <c r="AC22" s="1239"/>
      <c r="AD22" s="1239"/>
      <c r="AE22" s="1306"/>
      <c r="AF22" s="1306"/>
      <c r="AG22" s="1239"/>
      <c r="AH22" s="85"/>
      <c r="AI22" s="85"/>
      <c r="AJ22" s="85"/>
      <c r="AK22" s="85"/>
      <c r="AL22" s="85"/>
      <c r="AM22" s="81"/>
      <c r="AN22" s="81"/>
      <c r="AO22" s="81"/>
      <c r="AP22" s="81"/>
      <c r="AQ22" s="85"/>
      <c r="AR22" s="85"/>
      <c r="AS22" s="85"/>
      <c r="AT22" s="85"/>
      <c r="AU22" s="85"/>
      <c r="AV22" s="81"/>
      <c r="AW22" s="391" t="str">
        <f t="shared" si="3"/>
        <v/>
      </c>
      <c r="AX22" s="2"/>
      <c r="AY22" s="2"/>
      <c r="AZ22" s="101" t="str">
        <f>IF(ENTRADA!AE15="","",ENTRADA!AE15)</f>
        <v/>
      </c>
      <c r="BA22" s="1239" t="str">
        <f>IF(ENTRADA!AF15="","",ENTRADA!AF15)</f>
        <v/>
      </c>
      <c r="BB22" s="1239"/>
      <c r="BC22" s="1239"/>
      <c r="BD22" s="1239"/>
      <c r="BE22" s="1239"/>
      <c r="BF22" s="1239"/>
      <c r="BG22" s="85"/>
      <c r="BH22" s="85"/>
      <c r="BI22" s="85"/>
      <c r="BJ22" s="85"/>
      <c r="BK22" s="85"/>
      <c r="BL22" s="81"/>
      <c r="BM22" s="81"/>
      <c r="BN22" s="81"/>
      <c r="BO22" s="81"/>
      <c r="BP22" s="85"/>
      <c r="BQ22" s="85"/>
      <c r="BR22" s="85"/>
      <c r="BS22" s="85"/>
      <c r="BT22" s="85"/>
      <c r="BU22" s="81"/>
      <c r="BV22" s="391" t="str">
        <f t="shared" si="1"/>
        <v/>
      </c>
      <c r="BW22" s="2"/>
      <c r="BX22" s="118"/>
      <c r="BY22" s="327">
        <f>PARAMETROS!D46</f>
        <v>0</v>
      </c>
      <c r="BZ22" s="328"/>
    </row>
    <row r="23" spans="1:79" ht="17.100000000000001" customHeight="1" x14ac:dyDescent="0.25">
      <c r="A23" s="198"/>
      <c r="B23" s="102" t="str">
        <f>IF(ENTRADA!AE16="","",ENTRADA!AE16)</f>
        <v/>
      </c>
      <c r="C23" s="1238" t="str">
        <f>IF(ENTRADA!AF16=0,"",ENTRADA!AF16)</f>
        <v/>
      </c>
      <c r="D23" s="1238"/>
      <c r="E23" s="1238"/>
      <c r="F23" s="1238"/>
      <c r="G23" s="1238"/>
      <c r="H23" s="1238"/>
      <c r="I23" s="83"/>
      <c r="J23" s="83"/>
      <c r="K23" s="83"/>
      <c r="L23" s="83"/>
      <c r="M23" s="83"/>
      <c r="N23" s="83"/>
      <c r="O23" s="83"/>
      <c r="P23" s="83"/>
      <c r="Q23" s="83"/>
      <c r="R23" s="83"/>
      <c r="S23" s="83"/>
      <c r="T23" s="83"/>
      <c r="U23" s="83"/>
      <c r="V23" s="83"/>
      <c r="W23" s="83"/>
      <c r="X23" s="390" t="str">
        <f t="shared" si="0"/>
        <v/>
      </c>
      <c r="Y23" s="96">
        <f t="shared" si="2"/>
        <v>0</v>
      </c>
      <c r="Z23" s="96"/>
      <c r="AA23" s="102" t="str">
        <f>IF(ENTRADA!AE16="","",ENTRADA!AE16)</f>
        <v/>
      </c>
      <c r="AB23" s="1238" t="str">
        <f>IF(ENTRADA!AF16="","",ENTRADA!AF16)</f>
        <v/>
      </c>
      <c r="AC23" s="1238"/>
      <c r="AD23" s="1238"/>
      <c r="AE23" s="1305"/>
      <c r="AF23" s="1305"/>
      <c r="AG23" s="1238"/>
      <c r="AH23" s="83"/>
      <c r="AI23" s="83"/>
      <c r="AJ23" s="83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V23" s="83"/>
      <c r="AW23" s="390" t="str">
        <f t="shared" si="3"/>
        <v/>
      </c>
      <c r="AX23" s="2"/>
      <c r="AY23" s="2"/>
      <c r="AZ23" s="102" t="str">
        <f>IF(ENTRADA!AE16="","",ENTRADA!AE16)</f>
        <v/>
      </c>
      <c r="BA23" s="1238" t="str">
        <f>IF(ENTRADA!AF16="","",ENTRADA!AF16)</f>
        <v/>
      </c>
      <c r="BB23" s="1238"/>
      <c r="BC23" s="1238"/>
      <c r="BD23" s="1238"/>
      <c r="BE23" s="1238"/>
      <c r="BF23" s="1238"/>
      <c r="BG23" s="83"/>
      <c r="BH23" s="83"/>
      <c r="BI23" s="83"/>
      <c r="BJ23" s="83"/>
      <c r="BK23" s="83"/>
      <c r="BL23" s="83"/>
      <c r="BM23" s="83"/>
      <c r="BN23" s="83"/>
      <c r="BO23" s="83"/>
      <c r="BP23" s="83"/>
      <c r="BQ23" s="83"/>
      <c r="BR23" s="83"/>
      <c r="BS23" s="83"/>
      <c r="BT23" s="83"/>
      <c r="BU23" s="83"/>
      <c r="BV23" s="390" t="str">
        <f t="shared" si="1"/>
        <v/>
      </c>
      <c r="BW23" s="2"/>
      <c r="BX23" s="118"/>
      <c r="BY23" s="382" t="str">
        <f>PARAMETROS!D47</f>
        <v xml:space="preserve">Apresentação </v>
      </c>
      <c r="BZ23" s="328"/>
    </row>
    <row r="24" spans="1:79" ht="17.100000000000001" customHeight="1" x14ac:dyDescent="0.25">
      <c r="A24" s="198"/>
      <c r="B24" s="101" t="str">
        <f>IF(ENTRADA!AE17="","",ENTRADA!AE17)</f>
        <v/>
      </c>
      <c r="C24" s="1239" t="str">
        <f>IF(ENTRADA!AF17=0,"",ENTRADA!AF17)</f>
        <v/>
      </c>
      <c r="D24" s="1239"/>
      <c r="E24" s="1239"/>
      <c r="F24" s="1239"/>
      <c r="G24" s="1239"/>
      <c r="H24" s="1239"/>
      <c r="I24" s="85"/>
      <c r="J24" s="85"/>
      <c r="K24" s="85"/>
      <c r="L24" s="85"/>
      <c r="M24" s="85"/>
      <c r="N24" s="81"/>
      <c r="O24" s="81"/>
      <c r="P24" s="81"/>
      <c r="Q24" s="81"/>
      <c r="R24" s="85"/>
      <c r="S24" s="85"/>
      <c r="T24" s="85"/>
      <c r="U24" s="85"/>
      <c r="V24" s="85"/>
      <c r="W24" s="81"/>
      <c r="X24" s="391" t="str">
        <f t="shared" si="0"/>
        <v/>
      </c>
      <c r="Y24" s="96">
        <f t="shared" si="2"/>
        <v>0</v>
      </c>
      <c r="Z24" s="96"/>
      <c r="AA24" s="101" t="str">
        <f>IF(ENTRADA!AE17="","",ENTRADA!AE17)</f>
        <v/>
      </c>
      <c r="AB24" s="1239" t="str">
        <f>IF(ENTRADA!AF17="","",ENTRADA!AF17)</f>
        <v/>
      </c>
      <c r="AC24" s="1239"/>
      <c r="AD24" s="1239"/>
      <c r="AE24" s="1306"/>
      <c r="AF24" s="1306"/>
      <c r="AG24" s="1239"/>
      <c r="AH24" s="85"/>
      <c r="AI24" s="85"/>
      <c r="AJ24" s="85"/>
      <c r="AK24" s="85"/>
      <c r="AL24" s="85"/>
      <c r="AM24" s="81"/>
      <c r="AN24" s="81"/>
      <c r="AO24" s="81"/>
      <c r="AP24" s="81"/>
      <c r="AQ24" s="85"/>
      <c r="AR24" s="85"/>
      <c r="AS24" s="85"/>
      <c r="AT24" s="85"/>
      <c r="AU24" s="85"/>
      <c r="AV24" s="81"/>
      <c r="AW24" s="391" t="str">
        <f t="shared" si="3"/>
        <v/>
      </c>
      <c r="AX24" s="2"/>
      <c r="AY24" s="2"/>
      <c r="AZ24" s="101" t="str">
        <f>IF(ENTRADA!AE17="","",ENTRADA!AE17)</f>
        <v/>
      </c>
      <c r="BA24" s="1239" t="str">
        <f>IF(ENTRADA!AF17="","",ENTRADA!AF17)</f>
        <v/>
      </c>
      <c r="BB24" s="1239"/>
      <c r="BC24" s="1239"/>
      <c r="BD24" s="1239"/>
      <c r="BE24" s="1239"/>
      <c r="BF24" s="1239"/>
      <c r="BG24" s="85"/>
      <c r="BH24" s="85"/>
      <c r="BI24" s="85"/>
      <c r="BJ24" s="85"/>
      <c r="BK24" s="85"/>
      <c r="BL24" s="81"/>
      <c r="BM24" s="81"/>
      <c r="BN24" s="81"/>
      <c r="BO24" s="81"/>
      <c r="BP24" s="85"/>
      <c r="BQ24" s="85"/>
      <c r="BR24" s="85"/>
      <c r="BS24" s="85"/>
      <c r="BT24" s="85"/>
      <c r="BU24" s="81"/>
      <c r="BV24" s="391" t="str">
        <f t="shared" si="1"/>
        <v/>
      </c>
      <c r="BW24" s="2"/>
      <c r="BX24" s="118"/>
      <c r="BY24" s="812" t="str">
        <f>PARAMETROS!D48</f>
        <v>1.</v>
      </c>
      <c r="BZ24" s="813" t="str">
        <f>PARAMETROS!E48</f>
        <v xml:space="preserve">intervenção na apresentação </v>
      </c>
    </row>
    <row r="25" spans="1:79" ht="17.100000000000001" customHeight="1" x14ac:dyDescent="0.25">
      <c r="A25" s="198"/>
      <c r="B25" s="102" t="str">
        <f>IF(ENTRADA!AE18="","",ENTRADA!AE18)</f>
        <v/>
      </c>
      <c r="C25" s="1238" t="str">
        <f>IF(ENTRADA!AF18=0,"",ENTRADA!AF18)</f>
        <v/>
      </c>
      <c r="D25" s="1238"/>
      <c r="E25" s="1238"/>
      <c r="F25" s="1238"/>
      <c r="G25" s="1238"/>
      <c r="H25" s="1238"/>
      <c r="I25" s="83"/>
      <c r="J25" s="83"/>
      <c r="K25" s="83"/>
      <c r="L25" s="83"/>
      <c r="M25" s="83"/>
      <c r="N25" s="83"/>
      <c r="O25" s="83"/>
      <c r="P25" s="83"/>
      <c r="Q25" s="83"/>
      <c r="R25" s="83"/>
      <c r="S25" s="83"/>
      <c r="T25" s="83"/>
      <c r="U25" s="83"/>
      <c r="V25" s="83"/>
      <c r="W25" s="83"/>
      <c r="X25" s="390" t="str">
        <f t="shared" si="0"/>
        <v/>
      </c>
      <c r="Y25" s="96">
        <f t="shared" si="2"/>
        <v>0</v>
      </c>
      <c r="Z25" s="96"/>
      <c r="AA25" s="102" t="str">
        <f>IF(ENTRADA!AE18="","",ENTRADA!AE18)</f>
        <v/>
      </c>
      <c r="AB25" s="1238" t="str">
        <f>IF(ENTRADA!AF18="","",ENTRADA!AF18)</f>
        <v/>
      </c>
      <c r="AC25" s="1238"/>
      <c r="AD25" s="1238"/>
      <c r="AE25" s="1305"/>
      <c r="AF25" s="1305"/>
      <c r="AG25" s="1238"/>
      <c r="AH25" s="83"/>
      <c r="AI25" s="83"/>
      <c r="AJ25" s="83"/>
      <c r="AK25" s="83"/>
      <c r="AL25" s="83"/>
      <c r="AM25" s="83"/>
      <c r="AN25" s="83"/>
      <c r="AO25" s="83"/>
      <c r="AP25" s="83"/>
      <c r="AQ25" s="83"/>
      <c r="AR25" s="83"/>
      <c r="AS25" s="83"/>
      <c r="AT25" s="83"/>
      <c r="AU25" s="83"/>
      <c r="AV25" s="83"/>
      <c r="AW25" s="390" t="str">
        <f t="shared" si="3"/>
        <v/>
      </c>
      <c r="AX25" s="2"/>
      <c r="AY25" s="2"/>
      <c r="AZ25" s="102" t="str">
        <f>IF(ENTRADA!AE18="","",ENTRADA!AE18)</f>
        <v/>
      </c>
      <c r="BA25" s="1238" t="str">
        <f>IF(ENTRADA!AF18="","",ENTRADA!AF18)</f>
        <v/>
      </c>
      <c r="BB25" s="1238"/>
      <c r="BC25" s="1238"/>
      <c r="BD25" s="1238"/>
      <c r="BE25" s="1238"/>
      <c r="BF25" s="1238"/>
      <c r="BG25" s="83"/>
      <c r="BH25" s="83"/>
      <c r="BI25" s="83"/>
      <c r="BJ25" s="83"/>
      <c r="BK25" s="83"/>
      <c r="BL25" s="83"/>
      <c r="BM25" s="83"/>
      <c r="BN25" s="83"/>
      <c r="BO25" s="83"/>
      <c r="BP25" s="83"/>
      <c r="BQ25" s="83"/>
      <c r="BR25" s="83"/>
      <c r="BS25" s="83"/>
      <c r="BT25" s="83"/>
      <c r="BU25" s="83"/>
      <c r="BV25" s="390" t="str">
        <f t="shared" si="1"/>
        <v/>
      </c>
      <c r="BW25" s="2"/>
      <c r="BX25" s="118"/>
      <c r="BY25" s="812" t="str">
        <f>PARAMETROS!D49</f>
        <v>2.</v>
      </c>
      <c r="BZ25" s="813" t="str">
        <f>PARAMETROS!E49</f>
        <v xml:space="preserve">captação da atenção do auditório </v>
      </c>
    </row>
    <row r="26" spans="1:79" ht="17.100000000000001" customHeight="1" x14ac:dyDescent="0.25">
      <c r="A26" s="198"/>
      <c r="B26" s="101" t="str">
        <f>IF(ENTRADA!AE19="","",ENTRADA!AE19)</f>
        <v/>
      </c>
      <c r="C26" s="1239" t="str">
        <f>IF(ENTRADA!AF19=0,"",ENTRADA!AF19)</f>
        <v/>
      </c>
      <c r="D26" s="1239"/>
      <c r="E26" s="1239"/>
      <c r="F26" s="1239"/>
      <c r="G26" s="1239"/>
      <c r="H26" s="1239"/>
      <c r="I26" s="85"/>
      <c r="J26" s="85"/>
      <c r="K26" s="85"/>
      <c r="L26" s="85"/>
      <c r="M26" s="85"/>
      <c r="N26" s="81"/>
      <c r="O26" s="81"/>
      <c r="P26" s="81"/>
      <c r="Q26" s="81"/>
      <c r="R26" s="85"/>
      <c r="S26" s="85"/>
      <c r="T26" s="85"/>
      <c r="U26" s="85"/>
      <c r="V26" s="85"/>
      <c r="W26" s="81"/>
      <c r="X26" s="391" t="str">
        <f t="shared" si="0"/>
        <v/>
      </c>
      <c r="Y26" s="96">
        <f t="shared" si="2"/>
        <v>0</v>
      </c>
      <c r="Z26" s="96"/>
      <c r="AA26" s="101" t="str">
        <f>IF(ENTRADA!AE19="","",ENTRADA!AE19)</f>
        <v/>
      </c>
      <c r="AB26" s="1239" t="str">
        <f>IF(ENTRADA!AF19="","",ENTRADA!AF19)</f>
        <v/>
      </c>
      <c r="AC26" s="1239"/>
      <c r="AD26" s="1239"/>
      <c r="AE26" s="1306"/>
      <c r="AF26" s="1306"/>
      <c r="AG26" s="1239"/>
      <c r="AH26" s="85"/>
      <c r="AI26" s="85"/>
      <c r="AJ26" s="85"/>
      <c r="AK26" s="85"/>
      <c r="AL26" s="85"/>
      <c r="AM26" s="81"/>
      <c r="AN26" s="81"/>
      <c r="AO26" s="81"/>
      <c r="AP26" s="81"/>
      <c r="AQ26" s="85"/>
      <c r="AR26" s="85"/>
      <c r="AS26" s="85"/>
      <c r="AT26" s="85"/>
      <c r="AU26" s="85"/>
      <c r="AV26" s="81"/>
      <c r="AW26" s="391" t="str">
        <f t="shared" si="3"/>
        <v/>
      </c>
      <c r="AX26" s="2"/>
      <c r="AY26" s="2"/>
      <c r="AZ26" s="101" t="str">
        <f>IF(ENTRADA!AE19="","",ENTRADA!AE19)</f>
        <v/>
      </c>
      <c r="BA26" s="1239" t="str">
        <f>IF(ENTRADA!AF19="","",ENTRADA!AF19)</f>
        <v/>
      </c>
      <c r="BB26" s="1239"/>
      <c r="BC26" s="1239"/>
      <c r="BD26" s="1239"/>
      <c r="BE26" s="1239"/>
      <c r="BF26" s="1239"/>
      <c r="BG26" s="85"/>
      <c r="BH26" s="85"/>
      <c r="BI26" s="85"/>
      <c r="BJ26" s="85"/>
      <c r="BK26" s="85"/>
      <c r="BL26" s="81"/>
      <c r="BM26" s="81"/>
      <c r="BN26" s="81"/>
      <c r="BO26" s="81"/>
      <c r="BP26" s="85"/>
      <c r="BQ26" s="85"/>
      <c r="BR26" s="85"/>
      <c r="BS26" s="85"/>
      <c r="BT26" s="85"/>
      <c r="BU26" s="81"/>
      <c r="BV26" s="391" t="str">
        <f t="shared" si="1"/>
        <v/>
      </c>
      <c r="BW26" s="2"/>
      <c r="BX26" s="118"/>
      <c r="BY26" s="812" t="str">
        <f>PARAMETROS!D50</f>
        <v>3.</v>
      </c>
      <c r="BZ26" s="813" t="str">
        <f>PARAMETROS!E50</f>
        <v xml:space="preserve">materiais de suporte – utilização das TIC </v>
      </c>
    </row>
    <row r="27" spans="1:79" ht="17.100000000000001" customHeight="1" x14ac:dyDescent="0.25">
      <c r="A27" s="198"/>
      <c r="B27" s="102" t="str">
        <f>IF(ENTRADA!AE20="","",ENTRADA!AE20)</f>
        <v/>
      </c>
      <c r="C27" s="1238" t="str">
        <f>IF(ENTRADA!AF20=0,"",ENTRADA!AF20)</f>
        <v/>
      </c>
      <c r="D27" s="1238"/>
      <c r="E27" s="1238"/>
      <c r="F27" s="1238"/>
      <c r="G27" s="1238"/>
      <c r="H27" s="1238"/>
      <c r="I27" s="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  <c r="U27" s="83"/>
      <c r="V27" s="83"/>
      <c r="W27" s="83"/>
      <c r="X27" s="390" t="str">
        <f t="shared" si="0"/>
        <v/>
      </c>
      <c r="Y27" s="96">
        <f t="shared" si="2"/>
        <v>0</v>
      </c>
      <c r="Z27" s="96"/>
      <c r="AA27" s="102" t="str">
        <f>IF(ENTRADA!AE20="","",ENTRADA!AE20)</f>
        <v/>
      </c>
      <c r="AB27" s="1238" t="str">
        <f>IF(ENTRADA!AF20="","",ENTRADA!AF20)</f>
        <v/>
      </c>
      <c r="AC27" s="1238"/>
      <c r="AD27" s="1238"/>
      <c r="AE27" s="1305"/>
      <c r="AF27" s="1305"/>
      <c r="AG27" s="1238"/>
      <c r="AH27" s="83"/>
      <c r="AI27" s="83"/>
      <c r="AJ27" s="83"/>
      <c r="AK27" s="83"/>
      <c r="AL27" s="83"/>
      <c r="AM27" s="83"/>
      <c r="AN27" s="83"/>
      <c r="AO27" s="83"/>
      <c r="AP27" s="83"/>
      <c r="AQ27" s="83"/>
      <c r="AR27" s="83"/>
      <c r="AS27" s="83"/>
      <c r="AT27" s="83"/>
      <c r="AU27" s="83"/>
      <c r="AV27" s="83"/>
      <c r="AW27" s="390" t="str">
        <f t="shared" si="3"/>
        <v/>
      </c>
      <c r="AX27" s="2"/>
      <c r="AY27" s="2"/>
      <c r="AZ27" s="102" t="str">
        <f>IF(ENTRADA!AE20="","",ENTRADA!AE20)</f>
        <v/>
      </c>
      <c r="BA27" s="1238" t="str">
        <f>IF(ENTRADA!AF20="","",ENTRADA!AF20)</f>
        <v/>
      </c>
      <c r="BB27" s="1238"/>
      <c r="BC27" s="1238"/>
      <c r="BD27" s="1238"/>
      <c r="BE27" s="1238"/>
      <c r="BF27" s="1238"/>
      <c r="BG27" s="83"/>
      <c r="BH27" s="83"/>
      <c r="BI27" s="83"/>
      <c r="BJ27" s="83"/>
      <c r="BK27" s="83"/>
      <c r="BL27" s="83"/>
      <c r="BM27" s="83"/>
      <c r="BN27" s="83"/>
      <c r="BO27" s="83"/>
      <c r="BP27" s="83"/>
      <c r="BQ27" s="83"/>
      <c r="BR27" s="83"/>
      <c r="BS27" s="83"/>
      <c r="BT27" s="83"/>
      <c r="BU27" s="83"/>
      <c r="BV27" s="390" t="str">
        <f t="shared" si="1"/>
        <v/>
      </c>
      <c r="BW27" s="2"/>
      <c r="BX27" s="118"/>
      <c r="BY27" s="812" t="str">
        <f>PARAMETROS!D51</f>
        <v>4.</v>
      </c>
      <c r="BZ27" s="813" t="str">
        <f>PARAMETROS!E51</f>
        <v xml:space="preserve">exposição: clareza, correcção, ritmo e dinamismo </v>
      </c>
    </row>
    <row r="28" spans="1:79" ht="17.100000000000001" customHeight="1" x14ac:dyDescent="0.2">
      <c r="A28" s="198"/>
      <c r="B28" s="101" t="str">
        <f>IF(ENTRADA!AE21="","",ENTRADA!AE21)</f>
        <v/>
      </c>
      <c r="C28" s="1239" t="str">
        <f>IF(ENTRADA!AF21=0,"",ENTRADA!AF21)</f>
        <v/>
      </c>
      <c r="D28" s="1239"/>
      <c r="E28" s="1239"/>
      <c r="F28" s="1239"/>
      <c r="G28" s="1239"/>
      <c r="H28" s="1239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391" t="str">
        <f t="shared" si="0"/>
        <v/>
      </c>
      <c r="Y28" s="96">
        <f t="shared" si="2"/>
        <v>0</v>
      </c>
      <c r="Z28" s="96"/>
      <c r="AA28" s="101" t="str">
        <f>IF(ENTRADA!AE21="","",ENTRADA!AE21)</f>
        <v/>
      </c>
      <c r="AB28" s="1239" t="str">
        <f>IF(ENTRADA!AF21="","",ENTRADA!AF21)</f>
        <v/>
      </c>
      <c r="AC28" s="1239"/>
      <c r="AD28" s="1239"/>
      <c r="AE28" s="1306"/>
      <c r="AF28" s="1306"/>
      <c r="AG28" s="1239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391" t="str">
        <f t="shared" si="3"/>
        <v/>
      </c>
      <c r="AX28" s="2"/>
      <c r="AY28" s="2"/>
      <c r="AZ28" s="101" t="str">
        <f>IF(ENTRADA!AE21="","",ENTRADA!AE21)</f>
        <v/>
      </c>
      <c r="BA28" s="1239" t="str">
        <f>IF(ENTRADA!AF21="","",ENTRADA!AF21)</f>
        <v/>
      </c>
      <c r="BB28" s="1239"/>
      <c r="BC28" s="1239"/>
      <c r="BD28" s="1239"/>
      <c r="BE28" s="1239"/>
      <c r="BF28" s="1239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85"/>
      <c r="BU28" s="85"/>
      <c r="BV28" s="391" t="str">
        <f t="shared" si="1"/>
        <v/>
      </c>
      <c r="BW28" s="2"/>
      <c r="BX28" s="118"/>
      <c r="BY28" s="327">
        <f>PARAMETROS!D52</f>
        <v>0</v>
      </c>
      <c r="BZ28" s="328"/>
    </row>
    <row r="29" spans="1:79" ht="17.100000000000001" customHeight="1" x14ac:dyDescent="0.25">
      <c r="A29" s="198"/>
      <c r="B29" s="102" t="str">
        <f>IF(ENTRADA!AE22="","",ENTRADA!AE22)</f>
        <v/>
      </c>
      <c r="C29" s="1238" t="str">
        <f>IF(ENTRADA!AF22=0,"",ENTRADA!AF22)</f>
        <v/>
      </c>
      <c r="D29" s="1238"/>
      <c r="E29" s="1238"/>
      <c r="F29" s="1238"/>
      <c r="G29" s="1238"/>
      <c r="H29" s="1238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3"/>
      <c r="X29" s="390" t="str">
        <f t="shared" si="0"/>
        <v/>
      </c>
      <c r="Y29" s="96">
        <f t="shared" si="2"/>
        <v>0</v>
      </c>
      <c r="Z29" s="96"/>
      <c r="AA29" s="102" t="str">
        <f>IF(ENTRADA!AE22="","",ENTRADA!AE22)</f>
        <v/>
      </c>
      <c r="AB29" s="1238" t="str">
        <f>IF(ENTRADA!AF22="","",ENTRADA!AF22)</f>
        <v/>
      </c>
      <c r="AC29" s="1238"/>
      <c r="AD29" s="1238"/>
      <c r="AE29" s="1305"/>
      <c r="AF29" s="1305"/>
      <c r="AG29" s="1238"/>
      <c r="AH29" s="83"/>
      <c r="AI29" s="83"/>
      <c r="AJ29" s="83"/>
      <c r="AK29" s="83"/>
      <c r="AL29" s="83"/>
      <c r="AM29" s="83"/>
      <c r="AN29" s="83"/>
      <c r="AO29" s="83"/>
      <c r="AP29" s="83"/>
      <c r="AQ29" s="83"/>
      <c r="AR29" s="83"/>
      <c r="AS29" s="83"/>
      <c r="AT29" s="83"/>
      <c r="AU29" s="83"/>
      <c r="AV29" s="83"/>
      <c r="AW29" s="390" t="str">
        <f t="shared" si="3"/>
        <v/>
      </c>
      <c r="AX29" s="2"/>
      <c r="AY29" s="2"/>
      <c r="AZ29" s="102" t="str">
        <f>IF(ENTRADA!AE22="","",ENTRADA!AE22)</f>
        <v/>
      </c>
      <c r="BA29" s="1238" t="str">
        <f>IF(ENTRADA!AF22="","",ENTRADA!AF22)</f>
        <v/>
      </c>
      <c r="BB29" s="1238"/>
      <c r="BC29" s="1238"/>
      <c r="BD29" s="1238"/>
      <c r="BE29" s="1238"/>
      <c r="BF29" s="1238"/>
      <c r="BG29" s="83"/>
      <c r="BH29" s="83"/>
      <c r="BI29" s="83"/>
      <c r="BJ29" s="83"/>
      <c r="BK29" s="83"/>
      <c r="BL29" s="83"/>
      <c r="BM29" s="83"/>
      <c r="BN29" s="83"/>
      <c r="BO29" s="83"/>
      <c r="BP29" s="83"/>
      <c r="BQ29" s="83"/>
      <c r="BR29" s="83"/>
      <c r="BS29" s="83"/>
      <c r="BT29" s="83"/>
      <c r="BU29" s="83"/>
      <c r="BV29" s="390" t="str">
        <f t="shared" si="1"/>
        <v/>
      </c>
      <c r="BW29" s="2"/>
      <c r="BX29" s="118"/>
      <c r="BY29" s="382" t="str">
        <f>PARAMETROS!D53</f>
        <v>Produto</v>
      </c>
      <c r="BZ29" s="328"/>
    </row>
    <row r="30" spans="1:79" ht="17.100000000000001" customHeight="1" x14ac:dyDescent="0.25">
      <c r="A30" s="198"/>
      <c r="B30" s="101" t="str">
        <f>IF(ENTRADA!AE23="","",ENTRADA!AE23)</f>
        <v/>
      </c>
      <c r="C30" s="1239" t="str">
        <f>IF(ENTRADA!AF23=0,"",ENTRADA!AF23)</f>
        <v/>
      </c>
      <c r="D30" s="1239"/>
      <c r="E30" s="1239"/>
      <c r="F30" s="1239"/>
      <c r="G30" s="1239"/>
      <c r="H30" s="1239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391" t="str">
        <f t="shared" si="0"/>
        <v/>
      </c>
      <c r="Y30" s="96">
        <f t="shared" si="2"/>
        <v>0</v>
      </c>
      <c r="Z30" s="96"/>
      <c r="AA30" s="101" t="str">
        <f>IF(ENTRADA!AE23="","",ENTRADA!AE23)</f>
        <v/>
      </c>
      <c r="AB30" s="1239" t="str">
        <f>IF(ENTRADA!AF23="","",ENTRADA!AF23)</f>
        <v/>
      </c>
      <c r="AC30" s="1239"/>
      <c r="AD30" s="1239"/>
      <c r="AE30" s="1306"/>
      <c r="AF30" s="1306"/>
      <c r="AG30" s="1239"/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391" t="str">
        <f t="shared" si="3"/>
        <v/>
      </c>
      <c r="AX30" s="2"/>
      <c r="AY30" s="2"/>
      <c r="AZ30" s="101" t="str">
        <f>IF(ENTRADA!AE23="","",ENTRADA!AE23)</f>
        <v/>
      </c>
      <c r="BA30" s="1239" t="str">
        <f>IF(ENTRADA!AF23="","",ENTRADA!AF23)</f>
        <v/>
      </c>
      <c r="BB30" s="1239"/>
      <c r="BC30" s="1239"/>
      <c r="BD30" s="1239"/>
      <c r="BE30" s="1239"/>
      <c r="BF30" s="1239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85"/>
      <c r="BU30" s="85"/>
      <c r="BV30" s="391" t="str">
        <f t="shared" si="1"/>
        <v/>
      </c>
      <c r="BW30" s="2"/>
      <c r="BX30" s="118"/>
      <c r="BY30" s="812" t="str">
        <f>PARAMETROS!D54</f>
        <v>1.</v>
      </c>
      <c r="BZ30" s="813" t="str">
        <f>PARAMETROS!E54</f>
        <v xml:space="preserve">capacidade científica </v>
      </c>
    </row>
    <row r="31" spans="1:79" ht="17.100000000000001" customHeight="1" x14ac:dyDescent="0.25">
      <c r="A31" s="198"/>
      <c r="B31" s="102" t="str">
        <f>IF(ENTRADA!AE24="","",ENTRADA!AE24)</f>
        <v/>
      </c>
      <c r="C31" s="1238" t="str">
        <f>IF(ENTRADA!AF24=0,"",ENTRADA!AF24)</f>
        <v/>
      </c>
      <c r="D31" s="1238"/>
      <c r="E31" s="1238"/>
      <c r="F31" s="1238"/>
      <c r="G31" s="1238"/>
      <c r="H31" s="1238"/>
      <c r="I31" s="83"/>
      <c r="J31" s="83"/>
      <c r="K31" s="83"/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83"/>
      <c r="W31" s="83"/>
      <c r="X31" s="390" t="str">
        <f t="shared" si="0"/>
        <v/>
      </c>
      <c r="Y31" s="96">
        <f t="shared" si="2"/>
        <v>0</v>
      </c>
      <c r="Z31" s="96"/>
      <c r="AA31" s="102" t="str">
        <f>IF(ENTRADA!AE24="","",ENTRADA!AE24)</f>
        <v/>
      </c>
      <c r="AB31" s="1238" t="str">
        <f>IF(ENTRADA!AF24="","",ENTRADA!AF24)</f>
        <v/>
      </c>
      <c r="AC31" s="1238"/>
      <c r="AD31" s="1238"/>
      <c r="AE31" s="1305"/>
      <c r="AF31" s="1305"/>
      <c r="AG31" s="1238"/>
      <c r="AH31" s="83"/>
      <c r="AI31" s="83"/>
      <c r="AJ31" s="83"/>
      <c r="AK31" s="83"/>
      <c r="AL31" s="83"/>
      <c r="AM31" s="83"/>
      <c r="AN31" s="83"/>
      <c r="AO31" s="83"/>
      <c r="AP31" s="83"/>
      <c r="AQ31" s="83"/>
      <c r="AR31" s="83"/>
      <c r="AS31" s="83"/>
      <c r="AT31" s="83"/>
      <c r="AU31" s="83"/>
      <c r="AV31" s="83"/>
      <c r="AW31" s="390" t="str">
        <f t="shared" si="3"/>
        <v/>
      </c>
      <c r="AX31" s="2"/>
      <c r="AY31" s="2"/>
      <c r="AZ31" s="102" t="str">
        <f>IF(ENTRADA!AE24="","",ENTRADA!AE24)</f>
        <v/>
      </c>
      <c r="BA31" s="1238" t="str">
        <f>IF(ENTRADA!AF24="","",ENTRADA!AF24)</f>
        <v/>
      </c>
      <c r="BB31" s="1238"/>
      <c r="BC31" s="1238"/>
      <c r="BD31" s="1238"/>
      <c r="BE31" s="1238"/>
      <c r="BF31" s="1238"/>
      <c r="BG31" s="83"/>
      <c r="BH31" s="83"/>
      <c r="BI31" s="83"/>
      <c r="BJ31" s="83"/>
      <c r="BK31" s="83"/>
      <c r="BL31" s="83"/>
      <c r="BM31" s="83"/>
      <c r="BN31" s="83"/>
      <c r="BO31" s="83"/>
      <c r="BP31" s="83"/>
      <c r="BQ31" s="83"/>
      <c r="BR31" s="83"/>
      <c r="BS31" s="83"/>
      <c r="BT31" s="83"/>
      <c r="BU31" s="83"/>
      <c r="BV31" s="390" t="str">
        <f t="shared" si="1"/>
        <v/>
      </c>
      <c r="BW31" s="2"/>
      <c r="BX31" s="118"/>
      <c r="BY31" s="812" t="str">
        <f>PARAMETROS!D55</f>
        <v>2.</v>
      </c>
      <c r="BZ31" s="813" t="str">
        <f>PARAMETROS!E55</f>
        <v xml:space="preserve">linguagem e correcção </v>
      </c>
    </row>
    <row r="32" spans="1:79" ht="17.100000000000001" customHeight="1" x14ac:dyDescent="0.25">
      <c r="A32" s="198"/>
      <c r="B32" s="101" t="str">
        <f>IF(ENTRADA!AE25="","",ENTRADA!AE25)</f>
        <v/>
      </c>
      <c r="C32" s="1239" t="str">
        <f>IF(ENTRADA!AF25=0,"",ENTRADA!AF25)</f>
        <v/>
      </c>
      <c r="D32" s="1239"/>
      <c r="E32" s="1239"/>
      <c r="F32" s="1239"/>
      <c r="G32" s="1239"/>
      <c r="H32" s="1239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391" t="str">
        <f t="shared" si="0"/>
        <v/>
      </c>
      <c r="Y32" s="96">
        <f t="shared" si="2"/>
        <v>0</v>
      </c>
      <c r="Z32" s="96"/>
      <c r="AA32" s="101" t="str">
        <f>IF(ENTRADA!AE25="","",ENTRADA!AE25)</f>
        <v/>
      </c>
      <c r="AB32" s="1239" t="str">
        <f>IF(ENTRADA!AF25="","",ENTRADA!AF25)</f>
        <v/>
      </c>
      <c r="AC32" s="1239"/>
      <c r="AD32" s="1239"/>
      <c r="AE32" s="1239"/>
      <c r="AF32" s="1239"/>
      <c r="AG32" s="1239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391" t="str">
        <f t="shared" si="3"/>
        <v/>
      </c>
      <c r="AX32" s="2"/>
      <c r="AY32" s="2"/>
      <c r="AZ32" s="101" t="str">
        <f>IF(ENTRADA!AE25="","",ENTRADA!AE25)</f>
        <v/>
      </c>
      <c r="BA32" s="1239" t="str">
        <f>IF(ENTRADA!AF25="","",ENTRADA!AF25)</f>
        <v/>
      </c>
      <c r="BB32" s="1239"/>
      <c r="BC32" s="1239"/>
      <c r="BD32" s="1239"/>
      <c r="BE32" s="1239"/>
      <c r="BF32" s="1239"/>
      <c r="BG32" s="85"/>
      <c r="BH32" s="85"/>
      <c r="BI32" s="85"/>
      <c r="BJ32" s="85"/>
      <c r="BK32" s="85"/>
      <c r="BL32" s="85"/>
      <c r="BM32" s="85"/>
      <c r="BN32" s="85"/>
      <c r="BO32" s="85"/>
      <c r="BP32" s="85"/>
      <c r="BQ32" s="85"/>
      <c r="BR32" s="85"/>
      <c r="BS32" s="85"/>
      <c r="BT32" s="85"/>
      <c r="BU32" s="85"/>
      <c r="BV32" s="391" t="str">
        <f t="shared" si="1"/>
        <v/>
      </c>
      <c r="BW32" s="2"/>
      <c r="BX32" s="118"/>
      <c r="BY32" s="812" t="str">
        <f>PARAMETROS!D56</f>
        <v>3.</v>
      </c>
      <c r="BZ32" s="813" t="str">
        <f>PARAMETROS!E56</f>
        <v>sentido estético / apresentação</v>
      </c>
    </row>
    <row r="33" spans="1:78" ht="15.75" x14ac:dyDescent="0.2">
      <c r="A33" s="198"/>
      <c r="B33" s="102" t="str">
        <f>IF(ENTRADA!AE26="","",ENTRADA!AE26)</f>
        <v/>
      </c>
      <c r="C33" s="1238" t="str">
        <f>IF(ENTRADA!AF26=0,"",ENTRADA!AF26)</f>
        <v/>
      </c>
      <c r="D33" s="1238"/>
      <c r="E33" s="1238"/>
      <c r="F33" s="1238"/>
      <c r="G33" s="1238"/>
      <c r="H33" s="1238"/>
      <c r="I33" s="83"/>
      <c r="J33" s="83"/>
      <c r="K33" s="83"/>
      <c r="L33" s="83"/>
      <c r="M33" s="83"/>
      <c r="N33" s="83"/>
      <c r="O33" s="83"/>
      <c r="P33" s="83"/>
      <c r="Q33" s="83"/>
      <c r="R33" s="83"/>
      <c r="S33" s="83"/>
      <c r="T33" s="83"/>
      <c r="U33" s="83"/>
      <c r="V33" s="83"/>
      <c r="W33" s="83"/>
      <c r="X33" s="390" t="str">
        <f t="shared" si="0"/>
        <v/>
      </c>
      <c r="Y33" s="96">
        <f t="shared" si="2"/>
        <v>0</v>
      </c>
      <c r="Z33" s="96"/>
      <c r="AA33" s="102" t="str">
        <f>IF(ENTRADA!AE26="","",ENTRADA!AE26)</f>
        <v/>
      </c>
      <c r="AB33" s="1238" t="str">
        <f>IF(ENTRADA!AF26="","",ENTRADA!AF26)</f>
        <v/>
      </c>
      <c r="AC33" s="1238"/>
      <c r="AD33" s="1238"/>
      <c r="AE33" s="1238"/>
      <c r="AF33" s="1238"/>
      <c r="AG33" s="1238"/>
      <c r="AH33" s="83"/>
      <c r="AI33" s="83"/>
      <c r="AJ33" s="83"/>
      <c r="AK33" s="83"/>
      <c r="AL33" s="83"/>
      <c r="AM33" s="83"/>
      <c r="AN33" s="83"/>
      <c r="AO33" s="83"/>
      <c r="AP33" s="83"/>
      <c r="AQ33" s="83"/>
      <c r="AR33" s="83"/>
      <c r="AS33" s="83"/>
      <c r="AT33" s="83"/>
      <c r="AU33" s="83"/>
      <c r="AV33" s="83"/>
      <c r="AW33" s="390" t="str">
        <f t="shared" si="3"/>
        <v/>
      </c>
      <c r="AX33" s="2"/>
      <c r="AY33" s="2"/>
      <c r="AZ33" s="102" t="str">
        <f>IF(ENTRADA!AE26="","",ENTRADA!AE26)</f>
        <v/>
      </c>
      <c r="BA33" s="1238" t="str">
        <f>IF(ENTRADA!AF26="","",ENTRADA!AF26)</f>
        <v/>
      </c>
      <c r="BB33" s="1238"/>
      <c r="BC33" s="1238"/>
      <c r="BD33" s="1238"/>
      <c r="BE33" s="1238"/>
      <c r="BF33" s="1238"/>
      <c r="BG33" s="83"/>
      <c r="BH33" s="83"/>
      <c r="BI33" s="83"/>
      <c r="BJ33" s="83"/>
      <c r="BK33" s="83"/>
      <c r="BL33" s="83"/>
      <c r="BM33" s="83"/>
      <c r="BN33" s="83"/>
      <c r="BO33" s="83"/>
      <c r="BP33" s="83"/>
      <c r="BQ33" s="83"/>
      <c r="BR33" s="83"/>
      <c r="BS33" s="83"/>
      <c r="BT33" s="83"/>
      <c r="BU33" s="83"/>
      <c r="BV33" s="390" t="str">
        <f t="shared" si="1"/>
        <v/>
      </c>
      <c r="BW33" s="2"/>
      <c r="BX33" s="118"/>
      <c r="BY33" s="327">
        <f>PARAMETROS!D57</f>
        <v>0</v>
      </c>
      <c r="BZ33" s="325"/>
    </row>
    <row r="34" spans="1:78" ht="14.25" customHeight="1" x14ac:dyDescent="0.2">
      <c r="A34" s="198"/>
      <c r="B34" s="101" t="str">
        <f>IF(ENTRADA!AE27="","",ENTRADA!AE27)</f>
        <v/>
      </c>
      <c r="C34" s="1239" t="str">
        <f>IF(ENTRADA!AF27=0,"",ENTRADA!AF27)</f>
        <v/>
      </c>
      <c r="D34" s="1239"/>
      <c r="E34" s="1239"/>
      <c r="F34" s="1239"/>
      <c r="G34" s="1239"/>
      <c r="H34" s="1239"/>
      <c r="I34" s="85"/>
      <c r="J34" s="85"/>
      <c r="K34" s="85"/>
      <c r="L34" s="85"/>
      <c r="M34" s="85"/>
      <c r="N34" s="85"/>
      <c r="O34" s="85"/>
      <c r="P34" s="85"/>
      <c r="Q34" s="85"/>
      <c r="R34" s="85"/>
      <c r="S34" s="85"/>
      <c r="T34" s="85"/>
      <c r="U34" s="85"/>
      <c r="V34" s="85"/>
      <c r="W34" s="85"/>
      <c r="X34" s="391" t="str">
        <f t="shared" si="0"/>
        <v/>
      </c>
      <c r="Y34" s="96">
        <f t="shared" si="2"/>
        <v>0</v>
      </c>
      <c r="Z34" s="96"/>
      <c r="AA34" s="101" t="str">
        <f>IF(ENTRADA!AE27="","",ENTRADA!AE27)</f>
        <v/>
      </c>
      <c r="AB34" s="1239" t="str">
        <f>IF(ENTRADA!AF27="","",ENTRADA!AF27)</f>
        <v/>
      </c>
      <c r="AC34" s="1239"/>
      <c r="AD34" s="1239"/>
      <c r="AE34" s="1239"/>
      <c r="AF34" s="1239"/>
      <c r="AG34" s="1239"/>
      <c r="AH34" s="85"/>
      <c r="AI34" s="85"/>
      <c r="AJ34" s="85"/>
      <c r="AK34" s="85"/>
      <c r="AL34" s="85"/>
      <c r="AM34" s="85"/>
      <c r="AN34" s="85"/>
      <c r="AO34" s="85"/>
      <c r="AP34" s="85"/>
      <c r="AQ34" s="85"/>
      <c r="AR34" s="85"/>
      <c r="AS34" s="85"/>
      <c r="AT34" s="85"/>
      <c r="AU34" s="85"/>
      <c r="AV34" s="85"/>
      <c r="AW34" s="391" t="str">
        <f t="shared" si="3"/>
        <v/>
      </c>
      <c r="AX34" s="2"/>
      <c r="AY34" s="2"/>
      <c r="AZ34" s="101" t="str">
        <f>IF(ENTRADA!AE27="","",ENTRADA!AE27)</f>
        <v/>
      </c>
      <c r="BA34" s="1239" t="str">
        <f>IF(ENTRADA!AF27="","",ENTRADA!AF27)</f>
        <v/>
      </c>
      <c r="BB34" s="1239"/>
      <c r="BC34" s="1239"/>
      <c r="BD34" s="1239"/>
      <c r="BE34" s="1239"/>
      <c r="BF34" s="1239"/>
      <c r="BG34" s="85"/>
      <c r="BH34" s="85"/>
      <c r="BI34" s="85"/>
      <c r="BJ34" s="85"/>
      <c r="BK34" s="85"/>
      <c r="BL34" s="85"/>
      <c r="BM34" s="85"/>
      <c r="BN34" s="85"/>
      <c r="BO34" s="85"/>
      <c r="BP34" s="85"/>
      <c r="BQ34" s="85"/>
      <c r="BR34" s="85"/>
      <c r="BS34" s="85"/>
      <c r="BT34" s="85"/>
      <c r="BU34" s="85"/>
      <c r="BV34" s="391" t="str">
        <f t="shared" si="1"/>
        <v/>
      </c>
      <c r="BW34" s="2"/>
      <c r="BX34" s="118"/>
      <c r="BY34" s="327">
        <f>PARAMETROS!D58</f>
        <v>0</v>
      </c>
      <c r="BZ34" s="325"/>
    </row>
    <row r="35" spans="1:78" ht="15.75" x14ac:dyDescent="0.2">
      <c r="A35" s="198"/>
      <c r="B35" s="102" t="str">
        <f>IF(ENTRADA!AE28="","",ENTRADA!AE28)</f>
        <v/>
      </c>
      <c r="C35" s="1238" t="str">
        <f>IF(ENTRADA!AF28=0,"",ENTRADA!AF28)</f>
        <v/>
      </c>
      <c r="D35" s="1238"/>
      <c r="E35" s="1238"/>
      <c r="F35" s="1238"/>
      <c r="G35" s="1238"/>
      <c r="H35" s="1238"/>
      <c r="I35" s="83"/>
      <c r="J35" s="83"/>
      <c r="K35" s="83"/>
      <c r="L35" s="83"/>
      <c r="M35" s="83"/>
      <c r="N35" s="83"/>
      <c r="O35" s="83"/>
      <c r="P35" s="83"/>
      <c r="Q35" s="83"/>
      <c r="R35" s="83"/>
      <c r="S35" s="83"/>
      <c r="T35" s="83"/>
      <c r="U35" s="83"/>
      <c r="V35" s="83"/>
      <c r="W35" s="83"/>
      <c r="X35" s="390" t="str">
        <f t="shared" si="0"/>
        <v/>
      </c>
      <c r="Y35" s="96">
        <f t="shared" si="2"/>
        <v>0</v>
      </c>
      <c r="Z35" s="96"/>
      <c r="AA35" s="102" t="str">
        <f>IF(ENTRADA!AE28="","",ENTRADA!AE28)</f>
        <v/>
      </c>
      <c r="AB35" s="1238" t="str">
        <f>IF(ENTRADA!AF28="","",ENTRADA!AF28)</f>
        <v/>
      </c>
      <c r="AC35" s="1238"/>
      <c r="AD35" s="1238"/>
      <c r="AE35" s="1238"/>
      <c r="AF35" s="1238"/>
      <c r="AG35" s="1238"/>
      <c r="AH35" s="83"/>
      <c r="AI35" s="83"/>
      <c r="AJ35" s="83"/>
      <c r="AK35" s="83"/>
      <c r="AL35" s="83"/>
      <c r="AM35" s="83"/>
      <c r="AN35" s="83"/>
      <c r="AO35" s="83"/>
      <c r="AP35" s="83"/>
      <c r="AQ35" s="83"/>
      <c r="AR35" s="83"/>
      <c r="AS35" s="83"/>
      <c r="AT35" s="83"/>
      <c r="AU35" s="83"/>
      <c r="AV35" s="83"/>
      <c r="AW35" s="390" t="str">
        <f t="shared" si="3"/>
        <v/>
      </c>
      <c r="AX35" s="2"/>
      <c r="AY35" s="2"/>
      <c r="AZ35" s="102" t="str">
        <f>IF(ENTRADA!AE28="","",ENTRADA!AE28)</f>
        <v/>
      </c>
      <c r="BA35" s="1238" t="str">
        <f>IF(ENTRADA!AF28="","",ENTRADA!AF28)</f>
        <v/>
      </c>
      <c r="BB35" s="1238"/>
      <c r="BC35" s="1238"/>
      <c r="BD35" s="1238"/>
      <c r="BE35" s="1238"/>
      <c r="BF35" s="1238"/>
      <c r="BG35" s="83"/>
      <c r="BH35" s="83"/>
      <c r="BI35" s="83"/>
      <c r="BJ35" s="83"/>
      <c r="BK35" s="83"/>
      <c r="BL35" s="83"/>
      <c r="BM35" s="83"/>
      <c r="BN35" s="83"/>
      <c r="BO35" s="83"/>
      <c r="BP35" s="83"/>
      <c r="BQ35" s="83"/>
      <c r="BR35" s="83"/>
      <c r="BS35" s="83"/>
      <c r="BT35" s="83"/>
      <c r="BU35" s="83"/>
      <c r="BV35" s="390" t="str">
        <f t="shared" si="1"/>
        <v/>
      </c>
      <c r="BW35" s="2"/>
      <c r="BX35" s="118"/>
      <c r="BY35" s="327"/>
      <c r="BZ35" s="328"/>
    </row>
    <row r="36" spans="1:78" ht="15.75" x14ac:dyDescent="0.2">
      <c r="A36" s="198"/>
      <c r="B36" s="101" t="str">
        <f>IF(ENTRADA!AE29="","",ENTRADA!AE29)</f>
        <v/>
      </c>
      <c r="C36" s="1239" t="str">
        <f>IF(ENTRADA!AF29=0,"",ENTRADA!AF29)</f>
        <v/>
      </c>
      <c r="D36" s="1239"/>
      <c r="E36" s="1239"/>
      <c r="F36" s="1239"/>
      <c r="G36" s="1239"/>
      <c r="H36" s="1239"/>
      <c r="I36" s="85"/>
      <c r="J36" s="85"/>
      <c r="K36" s="85"/>
      <c r="L36" s="85"/>
      <c r="M36" s="85"/>
      <c r="N36" s="85"/>
      <c r="O36" s="85"/>
      <c r="P36" s="85"/>
      <c r="Q36" s="85"/>
      <c r="R36" s="85"/>
      <c r="S36" s="85"/>
      <c r="T36" s="85"/>
      <c r="U36" s="85"/>
      <c r="V36" s="85"/>
      <c r="W36" s="85"/>
      <c r="X36" s="391" t="str">
        <f t="shared" si="0"/>
        <v/>
      </c>
      <c r="Y36" s="96">
        <f t="shared" si="2"/>
        <v>0</v>
      </c>
      <c r="Z36" s="96"/>
      <c r="AA36" s="101" t="str">
        <f>IF(ENTRADA!AE29="","",ENTRADA!AE29)</f>
        <v/>
      </c>
      <c r="AB36" s="1239" t="str">
        <f>IF(ENTRADA!AF29="","",ENTRADA!AF29)</f>
        <v/>
      </c>
      <c r="AC36" s="1239"/>
      <c r="AD36" s="1239"/>
      <c r="AE36" s="1239"/>
      <c r="AF36" s="1239"/>
      <c r="AG36" s="1239"/>
      <c r="AH36" s="85"/>
      <c r="AI36" s="85"/>
      <c r="AJ36" s="85"/>
      <c r="AK36" s="85"/>
      <c r="AL36" s="85"/>
      <c r="AM36" s="85"/>
      <c r="AN36" s="85"/>
      <c r="AO36" s="85"/>
      <c r="AP36" s="85"/>
      <c r="AQ36" s="85"/>
      <c r="AR36" s="85"/>
      <c r="AS36" s="85"/>
      <c r="AT36" s="85"/>
      <c r="AU36" s="85"/>
      <c r="AV36" s="85"/>
      <c r="AW36" s="391" t="str">
        <f t="shared" si="3"/>
        <v/>
      </c>
      <c r="AX36" s="2"/>
      <c r="AY36" s="2"/>
      <c r="AZ36" s="101" t="str">
        <f>IF(ENTRADA!AE29="","",ENTRADA!AE29)</f>
        <v/>
      </c>
      <c r="BA36" s="1239" t="str">
        <f>IF(ENTRADA!AF29="","",ENTRADA!AF29)</f>
        <v/>
      </c>
      <c r="BB36" s="1239"/>
      <c r="BC36" s="1239"/>
      <c r="BD36" s="1239"/>
      <c r="BE36" s="1239"/>
      <c r="BF36" s="1239"/>
      <c r="BG36" s="85"/>
      <c r="BH36" s="85"/>
      <c r="BI36" s="85"/>
      <c r="BJ36" s="85"/>
      <c r="BK36" s="85"/>
      <c r="BL36" s="85"/>
      <c r="BM36" s="85"/>
      <c r="BN36" s="85"/>
      <c r="BO36" s="85"/>
      <c r="BP36" s="85"/>
      <c r="BQ36" s="85"/>
      <c r="BR36" s="85"/>
      <c r="BS36" s="85"/>
      <c r="BT36" s="85"/>
      <c r="BU36" s="85"/>
      <c r="BV36" s="391" t="str">
        <f t="shared" si="1"/>
        <v/>
      </c>
      <c r="BW36" s="2"/>
      <c r="BX36" s="118"/>
      <c r="BY36" s="327"/>
      <c r="BZ36" s="328"/>
    </row>
    <row r="37" spans="1:78" ht="15.75" x14ac:dyDescent="0.2">
      <c r="A37" s="198"/>
      <c r="B37" s="102" t="str">
        <f>IF(ENTRADA!AE30="","",ENTRADA!AE30)</f>
        <v/>
      </c>
      <c r="C37" s="1238" t="str">
        <f>IF(ENTRADA!AF30=0,"",ENTRADA!AF30)</f>
        <v/>
      </c>
      <c r="D37" s="1238"/>
      <c r="E37" s="1238"/>
      <c r="F37" s="1238"/>
      <c r="G37" s="1238"/>
      <c r="H37" s="1238"/>
      <c r="I37" s="83"/>
      <c r="J37" s="83"/>
      <c r="K37" s="83"/>
      <c r="L37" s="83"/>
      <c r="M37" s="83"/>
      <c r="N37" s="83"/>
      <c r="O37" s="83"/>
      <c r="P37" s="83"/>
      <c r="Q37" s="83"/>
      <c r="R37" s="83"/>
      <c r="S37" s="83"/>
      <c r="T37" s="83"/>
      <c r="U37" s="83"/>
      <c r="V37" s="83"/>
      <c r="W37" s="83"/>
      <c r="X37" s="390" t="str">
        <f t="shared" si="0"/>
        <v/>
      </c>
      <c r="Y37" s="96">
        <f t="shared" si="2"/>
        <v>0</v>
      </c>
      <c r="Z37" s="96"/>
      <c r="AA37" s="102" t="str">
        <f>IF(ENTRADA!AE30="","",ENTRADA!AE30)</f>
        <v/>
      </c>
      <c r="AB37" s="1238" t="str">
        <f>IF(ENTRADA!AF30="","",ENTRADA!AF30)</f>
        <v/>
      </c>
      <c r="AC37" s="1238"/>
      <c r="AD37" s="1238"/>
      <c r="AE37" s="1238"/>
      <c r="AF37" s="1238"/>
      <c r="AG37" s="1238"/>
      <c r="AH37" s="83"/>
      <c r="AI37" s="83"/>
      <c r="AJ37" s="83"/>
      <c r="AK37" s="83"/>
      <c r="AL37" s="83"/>
      <c r="AM37" s="83"/>
      <c r="AN37" s="83"/>
      <c r="AO37" s="83"/>
      <c r="AP37" s="83"/>
      <c r="AQ37" s="83"/>
      <c r="AR37" s="83"/>
      <c r="AS37" s="83"/>
      <c r="AT37" s="83"/>
      <c r="AU37" s="83"/>
      <c r="AV37" s="83"/>
      <c r="AW37" s="390" t="str">
        <f t="shared" si="3"/>
        <v/>
      </c>
      <c r="AX37" s="2"/>
      <c r="AY37" s="2"/>
      <c r="AZ37" s="102" t="str">
        <f>IF(ENTRADA!AE30="","",ENTRADA!AE30)</f>
        <v/>
      </c>
      <c r="BA37" s="1238" t="str">
        <f>IF(ENTRADA!AF30="","",ENTRADA!AF30)</f>
        <v/>
      </c>
      <c r="BB37" s="1238"/>
      <c r="BC37" s="1238"/>
      <c r="BD37" s="1238"/>
      <c r="BE37" s="1238"/>
      <c r="BF37" s="1238"/>
      <c r="BG37" s="83"/>
      <c r="BH37" s="83"/>
      <c r="BI37" s="83"/>
      <c r="BJ37" s="83"/>
      <c r="BK37" s="83"/>
      <c r="BL37" s="83"/>
      <c r="BM37" s="83"/>
      <c r="BN37" s="83"/>
      <c r="BO37" s="83"/>
      <c r="BP37" s="83"/>
      <c r="BQ37" s="83"/>
      <c r="BR37" s="83"/>
      <c r="BS37" s="83"/>
      <c r="BT37" s="83"/>
      <c r="BU37" s="83"/>
      <c r="BV37" s="390" t="str">
        <f t="shared" si="1"/>
        <v/>
      </c>
      <c r="BW37" s="2"/>
      <c r="BX37" s="118"/>
      <c r="BY37" s="327"/>
      <c r="BZ37" s="328"/>
    </row>
    <row r="38" spans="1:78" ht="15.75" x14ac:dyDescent="0.2">
      <c r="A38" s="198"/>
      <c r="B38" s="101" t="str">
        <f>IF(ENTRADA!AE31="","",ENTRADA!AE31)</f>
        <v/>
      </c>
      <c r="C38" s="1239" t="str">
        <f>IF(ENTRADA!AF31=0,"",ENTRADA!AF31)</f>
        <v/>
      </c>
      <c r="D38" s="1239"/>
      <c r="E38" s="1239"/>
      <c r="F38" s="1239"/>
      <c r="G38" s="1239"/>
      <c r="H38" s="1239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391" t="str">
        <f t="shared" si="0"/>
        <v/>
      </c>
      <c r="Y38" s="96"/>
      <c r="Z38" s="96"/>
      <c r="AA38" s="101" t="str">
        <f>IF(ENTRADA!AE31="","",ENTRADA!AE31)</f>
        <v/>
      </c>
      <c r="AB38" s="1239" t="str">
        <f>IF(ENTRADA!AF31="","",ENTRADA!AF31)</f>
        <v/>
      </c>
      <c r="AC38" s="1239"/>
      <c r="AD38" s="1239"/>
      <c r="AE38" s="1239"/>
      <c r="AF38" s="1239"/>
      <c r="AG38" s="1239"/>
      <c r="AH38" s="85"/>
      <c r="AI38" s="85"/>
      <c r="AJ38" s="85"/>
      <c r="AK38" s="85"/>
      <c r="AL38" s="85"/>
      <c r="AM38" s="85"/>
      <c r="AN38" s="85"/>
      <c r="AO38" s="85"/>
      <c r="AP38" s="85"/>
      <c r="AQ38" s="85"/>
      <c r="AR38" s="85"/>
      <c r="AS38" s="85"/>
      <c r="AT38" s="85"/>
      <c r="AU38" s="85"/>
      <c r="AV38" s="85"/>
      <c r="AW38" s="391" t="str">
        <f t="shared" si="3"/>
        <v/>
      </c>
      <c r="AX38" s="2"/>
      <c r="AY38" s="2"/>
      <c r="AZ38" s="101" t="str">
        <f>IF(ENTRADA!AE31="","",ENTRADA!AE31)</f>
        <v/>
      </c>
      <c r="BA38" s="1239" t="str">
        <f>IF(ENTRADA!AF31="","",ENTRADA!AF31)</f>
        <v/>
      </c>
      <c r="BB38" s="1239"/>
      <c r="BC38" s="1239"/>
      <c r="BD38" s="1239"/>
      <c r="BE38" s="1239"/>
      <c r="BF38" s="1239"/>
      <c r="BG38" s="85"/>
      <c r="BH38" s="85"/>
      <c r="BI38" s="85"/>
      <c r="BJ38" s="85"/>
      <c r="BK38" s="85"/>
      <c r="BL38" s="85"/>
      <c r="BM38" s="85"/>
      <c r="BN38" s="85"/>
      <c r="BO38" s="85"/>
      <c r="BP38" s="85"/>
      <c r="BQ38" s="85"/>
      <c r="BR38" s="85"/>
      <c r="BS38" s="85"/>
      <c r="BT38" s="85"/>
      <c r="BU38" s="85"/>
      <c r="BV38" s="391" t="str">
        <f t="shared" si="1"/>
        <v/>
      </c>
      <c r="BW38" s="2"/>
      <c r="BX38" s="118"/>
      <c r="BY38" s="327"/>
      <c r="BZ38" s="328"/>
    </row>
    <row r="39" spans="1:78" ht="15.75" x14ac:dyDescent="0.2">
      <c r="A39" s="198"/>
      <c r="B39" s="102" t="str">
        <f>IF(ENTRADA!AE32="","",ENTRADA!AE32)</f>
        <v/>
      </c>
      <c r="C39" s="1238" t="str">
        <f>IF(ENTRADA!AF32=0,"",ENTRADA!AF32)</f>
        <v/>
      </c>
      <c r="D39" s="1238"/>
      <c r="E39" s="1238"/>
      <c r="F39" s="1238"/>
      <c r="G39" s="1238"/>
      <c r="H39" s="1238"/>
      <c r="I39" s="83"/>
      <c r="J39" s="83"/>
      <c r="K39" s="83"/>
      <c r="L39" s="83"/>
      <c r="M39" s="83"/>
      <c r="N39" s="83"/>
      <c r="O39" s="83"/>
      <c r="P39" s="83"/>
      <c r="Q39" s="83"/>
      <c r="R39" s="83"/>
      <c r="S39" s="83"/>
      <c r="T39" s="83"/>
      <c r="U39" s="83"/>
      <c r="V39" s="83"/>
      <c r="W39" s="83"/>
      <c r="X39" s="390" t="str">
        <f t="shared" si="0"/>
        <v/>
      </c>
      <c r="Y39" s="96">
        <f>IF(X39&lt;50,1,0)</f>
        <v>0</v>
      </c>
      <c r="Z39" s="96"/>
      <c r="AA39" s="102" t="str">
        <f>IF(ENTRADA!AE32="","",ENTRADA!AE32)</f>
        <v/>
      </c>
      <c r="AB39" s="1238" t="str">
        <f>IF(ENTRADA!AF32="","",ENTRADA!AF32)</f>
        <v/>
      </c>
      <c r="AC39" s="1238"/>
      <c r="AD39" s="1238"/>
      <c r="AE39" s="1238"/>
      <c r="AF39" s="1238"/>
      <c r="AG39" s="1238"/>
      <c r="AH39" s="83"/>
      <c r="AI39" s="83"/>
      <c r="AJ39" s="83"/>
      <c r="AK39" s="83"/>
      <c r="AL39" s="83"/>
      <c r="AM39" s="83"/>
      <c r="AN39" s="83"/>
      <c r="AO39" s="83"/>
      <c r="AP39" s="83"/>
      <c r="AQ39" s="83"/>
      <c r="AR39" s="83"/>
      <c r="AS39" s="83"/>
      <c r="AT39" s="83"/>
      <c r="AU39" s="83"/>
      <c r="AV39" s="83"/>
      <c r="AW39" s="390" t="str">
        <f t="shared" si="3"/>
        <v/>
      </c>
      <c r="AX39" s="2"/>
      <c r="AY39" s="2"/>
      <c r="AZ39" s="102" t="str">
        <f>IF(ENTRADA!AE32="","",ENTRADA!AE32)</f>
        <v/>
      </c>
      <c r="BA39" s="1238" t="str">
        <f>IF(ENTRADA!AF32="","",ENTRADA!AF32)</f>
        <v/>
      </c>
      <c r="BB39" s="1238"/>
      <c r="BC39" s="1238"/>
      <c r="BD39" s="1238"/>
      <c r="BE39" s="1238"/>
      <c r="BF39" s="1238"/>
      <c r="BG39" s="83"/>
      <c r="BH39" s="83"/>
      <c r="BI39" s="83"/>
      <c r="BJ39" s="83"/>
      <c r="BK39" s="83"/>
      <c r="BL39" s="83"/>
      <c r="BM39" s="83"/>
      <c r="BN39" s="83"/>
      <c r="BO39" s="83"/>
      <c r="BP39" s="83"/>
      <c r="BQ39" s="83"/>
      <c r="BR39" s="83"/>
      <c r="BS39" s="83"/>
      <c r="BT39" s="83"/>
      <c r="BU39" s="83"/>
      <c r="BV39" s="390" t="str">
        <f t="shared" si="1"/>
        <v/>
      </c>
      <c r="BW39" s="2"/>
      <c r="BX39" s="118"/>
      <c r="BY39" s="327"/>
      <c r="BZ39" s="328"/>
    </row>
    <row r="40" spans="1:78" ht="15.75" x14ac:dyDescent="0.2">
      <c r="A40" s="198"/>
      <c r="B40" s="103" t="str">
        <f>IF(ENTRADA!AE33="","",ENTRADA!AE33)</f>
        <v/>
      </c>
      <c r="C40" s="1254" t="str">
        <f>IF(ENTRADA!AF33=0,"",ENTRADA!AF33)</f>
        <v/>
      </c>
      <c r="D40" s="1254"/>
      <c r="E40" s="1254"/>
      <c r="F40" s="1254"/>
      <c r="G40" s="1254"/>
      <c r="H40" s="1254"/>
      <c r="I40" s="285"/>
      <c r="J40" s="285"/>
      <c r="K40" s="285"/>
      <c r="L40" s="285"/>
      <c r="M40" s="285"/>
      <c r="N40" s="285"/>
      <c r="O40" s="285"/>
      <c r="P40" s="285"/>
      <c r="Q40" s="285"/>
      <c r="R40" s="285"/>
      <c r="S40" s="285"/>
      <c r="T40" s="285"/>
      <c r="U40" s="285"/>
      <c r="V40" s="285"/>
      <c r="W40" s="285"/>
      <c r="X40" s="392" t="str">
        <f t="shared" si="0"/>
        <v/>
      </c>
      <c r="Y40" s="96">
        <f>IF(X40&lt;50,1,0)</f>
        <v>0</v>
      </c>
      <c r="Z40" s="96"/>
      <c r="AA40" s="103" t="str">
        <f>IF(ENTRADA!AE33="","",ENTRADA!AE33)</f>
        <v/>
      </c>
      <c r="AB40" s="1254" t="str">
        <f>IF(ENTRADA!AF33="","",ENTRADA!AF33)</f>
        <v/>
      </c>
      <c r="AC40" s="1254"/>
      <c r="AD40" s="1254"/>
      <c r="AE40" s="1254"/>
      <c r="AF40" s="1254"/>
      <c r="AG40" s="1254"/>
      <c r="AH40" s="285"/>
      <c r="AI40" s="285"/>
      <c r="AJ40" s="285"/>
      <c r="AK40" s="285"/>
      <c r="AL40" s="285"/>
      <c r="AM40" s="285"/>
      <c r="AN40" s="285"/>
      <c r="AO40" s="285"/>
      <c r="AP40" s="285"/>
      <c r="AQ40" s="285"/>
      <c r="AR40" s="285"/>
      <c r="AS40" s="285"/>
      <c r="AT40" s="285"/>
      <c r="AU40" s="285"/>
      <c r="AV40" s="285"/>
      <c r="AW40" s="392" t="str">
        <f t="shared" si="3"/>
        <v/>
      </c>
      <c r="AX40" s="2"/>
      <c r="AY40" s="2"/>
      <c r="AZ40" s="103" t="str">
        <f>IF(ENTRADA!AE33="","",ENTRADA!AE33)</f>
        <v/>
      </c>
      <c r="BA40" s="1254" t="str">
        <f>IF(ENTRADA!AF33="","",ENTRADA!AF33)</f>
        <v/>
      </c>
      <c r="BB40" s="1254"/>
      <c r="BC40" s="1254"/>
      <c r="BD40" s="1254"/>
      <c r="BE40" s="1254"/>
      <c r="BF40" s="1254"/>
      <c r="BG40" s="285"/>
      <c r="BH40" s="285"/>
      <c r="BI40" s="285"/>
      <c r="BJ40" s="285"/>
      <c r="BK40" s="285"/>
      <c r="BL40" s="285"/>
      <c r="BM40" s="285"/>
      <c r="BN40" s="285"/>
      <c r="BO40" s="285"/>
      <c r="BP40" s="285"/>
      <c r="BQ40" s="285"/>
      <c r="BR40" s="285"/>
      <c r="BS40" s="285"/>
      <c r="BT40" s="285"/>
      <c r="BU40" s="285"/>
      <c r="BV40" s="392" t="str">
        <f t="shared" si="1"/>
        <v/>
      </c>
      <c r="BW40" s="2"/>
      <c r="BX40" s="118"/>
      <c r="BY40" s="327"/>
      <c r="BZ40" s="328"/>
    </row>
    <row r="41" spans="1:78" ht="14.25" customHeight="1" x14ac:dyDescent="0.2">
      <c r="A41" s="198"/>
      <c r="B41" s="102" t="str">
        <f>IF(ENTRADA!AE34="","",ENTRADA!AE34)</f>
        <v/>
      </c>
      <c r="C41" s="1238" t="str">
        <f>IF(ENTRADA!AF34=0,"",ENTRADA!AF34)</f>
        <v/>
      </c>
      <c r="D41" s="1238"/>
      <c r="E41" s="1238"/>
      <c r="F41" s="1238"/>
      <c r="G41" s="1238"/>
      <c r="H41" s="1238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3"/>
      <c r="W41" s="83"/>
      <c r="X41" s="390" t="str">
        <f t="shared" si="0"/>
        <v/>
      </c>
      <c r="Y41" s="96">
        <f>IF(X41&lt;50,1,0)</f>
        <v>0</v>
      </c>
      <c r="Z41" s="96"/>
      <c r="AA41" s="102" t="str">
        <f>IF(ENTRADA!AE34="","",ENTRADA!AE34)</f>
        <v/>
      </c>
      <c r="AB41" s="1238" t="str">
        <f>IF(ENTRADA!AF34="","",ENTRADA!AF34)</f>
        <v/>
      </c>
      <c r="AC41" s="1238"/>
      <c r="AD41" s="1238"/>
      <c r="AE41" s="1238"/>
      <c r="AF41" s="1238"/>
      <c r="AG41" s="1238"/>
      <c r="AH41" s="83"/>
      <c r="AI41" s="83"/>
      <c r="AJ41" s="83"/>
      <c r="AK41" s="83"/>
      <c r="AL41" s="83"/>
      <c r="AM41" s="83"/>
      <c r="AN41" s="83"/>
      <c r="AO41" s="83"/>
      <c r="AP41" s="83"/>
      <c r="AQ41" s="83"/>
      <c r="AR41" s="83"/>
      <c r="AS41" s="83"/>
      <c r="AT41" s="83"/>
      <c r="AU41" s="83"/>
      <c r="AV41" s="83"/>
      <c r="AW41" s="390" t="str">
        <f t="shared" si="3"/>
        <v/>
      </c>
      <c r="AX41" s="2"/>
      <c r="AY41" s="2"/>
      <c r="AZ41" s="102" t="str">
        <f>IF(ENTRADA!AE34="","",ENTRADA!AE34)</f>
        <v/>
      </c>
      <c r="BA41" s="1238" t="str">
        <f>IF(ENTRADA!AF34="","",ENTRADA!AF34)</f>
        <v/>
      </c>
      <c r="BB41" s="1238"/>
      <c r="BC41" s="1238"/>
      <c r="BD41" s="1238"/>
      <c r="BE41" s="1238"/>
      <c r="BF41" s="1238"/>
      <c r="BG41" s="83"/>
      <c r="BH41" s="83"/>
      <c r="BI41" s="83"/>
      <c r="BJ41" s="83"/>
      <c r="BK41" s="83"/>
      <c r="BL41" s="83"/>
      <c r="BM41" s="83"/>
      <c r="BN41" s="83"/>
      <c r="BO41" s="83"/>
      <c r="BP41" s="83"/>
      <c r="BQ41" s="83"/>
      <c r="BR41" s="83"/>
      <c r="BS41" s="83"/>
      <c r="BT41" s="83"/>
      <c r="BU41" s="83"/>
      <c r="BV41" s="390" t="str">
        <f t="shared" si="1"/>
        <v/>
      </c>
      <c r="BW41" s="2"/>
      <c r="BX41" s="118"/>
      <c r="BY41" s="327"/>
      <c r="BZ41" s="325"/>
    </row>
    <row r="42" spans="1:78" ht="16.5" thickBot="1" x14ac:dyDescent="0.25">
      <c r="A42" s="198"/>
      <c r="B42" s="104" t="str">
        <f>IF(ENTRADA!AE35="","",ENTRADA!AE35)</f>
        <v/>
      </c>
      <c r="C42" s="1237" t="str">
        <f>IF(ENTRADA!AF35=0,"",ENTRADA!AF35)</f>
        <v/>
      </c>
      <c r="D42" s="1237"/>
      <c r="E42" s="1237"/>
      <c r="F42" s="1237"/>
      <c r="G42" s="1237"/>
      <c r="H42" s="1237"/>
      <c r="I42" s="286"/>
      <c r="J42" s="286"/>
      <c r="K42" s="286"/>
      <c r="L42" s="286"/>
      <c r="M42" s="286"/>
      <c r="N42" s="286"/>
      <c r="O42" s="286"/>
      <c r="P42" s="286"/>
      <c r="Q42" s="286"/>
      <c r="R42" s="286"/>
      <c r="S42" s="286"/>
      <c r="T42" s="286"/>
      <c r="U42" s="286"/>
      <c r="V42" s="286"/>
      <c r="W42" s="286"/>
      <c r="X42" s="393" t="str">
        <f t="shared" si="0"/>
        <v/>
      </c>
      <c r="Y42" s="96">
        <f>IF(X42&lt;50,1,0)</f>
        <v>0</v>
      </c>
      <c r="Z42" s="96">
        <f>COUNTIF(X10:X42,"&lt;&gt;=0")</f>
        <v>33</v>
      </c>
      <c r="AA42" s="104" t="str">
        <f>IF(ENTRADA!AE35="","",ENTRADA!AE35)</f>
        <v/>
      </c>
      <c r="AB42" s="1237" t="str">
        <f>IF(ENTRADA!AF35="","",ENTRADA!AF35)</f>
        <v/>
      </c>
      <c r="AC42" s="1237"/>
      <c r="AD42" s="1237"/>
      <c r="AE42" s="1237"/>
      <c r="AF42" s="1237"/>
      <c r="AG42" s="1237"/>
      <c r="AH42" s="286"/>
      <c r="AI42" s="286"/>
      <c r="AJ42" s="286"/>
      <c r="AK42" s="286"/>
      <c r="AL42" s="286"/>
      <c r="AM42" s="286"/>
      <c r="AN42" s="286"/>
      <c r="AO42" s="286"/>
      <c r="AP42" s="286"/>
      <c r="AQ42" s="286"/>
      <c r="AR42" s="286"/>
      <c r="AS42" s="286"/>
      <c r="AT42" s="286"/>
      <c r="AU42" s="286"/>
      <c r="AV42" s="286"/>
      <c r="AW42" s="393" t="str">
        <f t="shared" si="3"/>
        <v/>
      </c>
      <c r="AX42" s="96">
        <f>COUNTIF(AW10:AW42,"&lt;&gt;=0")</f>
        <v>33</v>
      </c>
      <c r="AY42" s="2"/>
      <c r="AZ42" s="104" t="str">
        <f>IF(ENTRADA!AE35="","",ENTRADA!AE35)</f>
        <v/>
      </c>
      <c r="BA42" s="1237" t="str">
        <f>IF(ENTRADA!AF35="","",ENTRADA!AF35)</f>
        <v/>
      </c>
      <c r="BB42" s="1237"/>
      <c r="BC42" s="1237"/>
      <c r="BD42" s="1237"/>
      <c r="BE42" s="1237"/>
      <c r="BF42" s="1237"/>
      <c r="BG42" s="286"/>
      <c r="BH42" s="286"/>
      <c r="BI42" s="286"/>
      <c r="BJ42" s="286"/>
      <c r="BK42" s="286"/>
      <c r="BL42" s="286"/>
      <c r="BM42" s="286"/>
      <c r="BN42" s="286"/>
      <c r="BO42" s="286"/>
      <c r="BP42" s="286"/>
      <c r="BQ42" s="286"/>
      <c r="BR42" s="286"/>
      <c r="BS42" s="286"/>
      <c r="BT42" s="286"/>
      <c r="BU42" s="286"/>
      <c r="BV42" s="393" t="str">
        <f>IF(COUNTBLANK(BH42:BU42)=$Z$8,"",SUM(BH42:BU42))</f>
        <v/>
      </c>
      <c r="BW42" s="96">
        <f>COUNTIF(BV10:BV42,"&lt;&gt;=0")</f>
        <v>33</v>
      </c>
      <c r="BX42" s="118"/>
      <c r="BY42" s="329"/>
      <c r="BZ42" s="330"/>
    </row>
    <row r="43" spans="1:78" ht="14.25" x14ac:dyDescent="0.2">
      <c r="A43" s="198"/>
      <c r="B43" s="5"/>
      <c r="C43" s="4"/>
      <c r="D43" s="4"/>
      <c r="E43" s="4"/>
      <c r="F43" s="4"/>
      <c r="G43" s="4"/>
      <c r="H43" s="4"/>
      <c r="I43" s="209"/>
      <c r="J43" s="209"/>
      <c r="K43" s="209"/>
      <c r="L43" s="209"/>
      <c r="M43" s="209"/>
      <c r="N43" s="209"/>
      <c r="O43" s="1260" t="s">
        <v>61</v>
      </c>
      <c r="P43" s="1260"/>
      <c r="Q43" s="1260"/>
      <c r="R43" s="1260"/>
      <c r="S43" s="1260"/>
      <c r="T43" s="1260"/>
      <c r="U43" s="1260"/>
      <c r="V43" s="1260"/>
      <c r="W43" s="1261"/>
      <c r="X43" s="507" t="str">
        <f>IF(COUNTBLANK(X10:X42)=Z42,"",COUNTIF(X10:X42,"&gt;=0"))</f>
        <v/>
      </c>
      <c r="Y43" s="2"/>
      <c r="Z43" s="2"/>
      <c r="AA43" s="5"/>
      <c r="AB43" s="4"/>
      <c r="AC43" s="4"/>
      <c r="AD43" s="4"/>
      <c r="AE43" s="4"/>
      <c r="AF43" s="4"/>
      <c r="AG43" s="4"/>
      <c r="AH43" s="209"/>
      <c r="AI43" s="209"/>
      <c r="AJ43" s="209"/>
      <c r="AK43" s="209"/>
      <c r="AL43" s="209"/>
      <c r="AM43" s="209"/>
      <c r="AN43" s="1260" t="s">
        <v>61</v>
      </c>
      <c r="AO43" s="1260"/>
      <c r="AP43" s="1260"/>
      <c r="AQ43" s="1260"/>
      <c r="AR43" s="1260"/>
      <c r="AS43" s="1260"/>
      <c r="AT43" s="1260"/>
      <c r="AU43" s="1260"/>
      <c r="AV43" s="1261"/>
      <c r="AW43" s="507" t="str">
        <f>IF(COUNTBLANK(AW10:AW42)=AX42,"",COUNTIF(AW10:AW42,"&gt;=0"))</f>
        <v/>
      </c>
      <c r="AX43" s="2"/>
      <c r="AY43" s="2"/>
      <c r="AZ43" s="5"/>
      <c r="BA43" s="4"/>
      <c r="BB43" s="4"/>
      <c r="BC43" s="4"/>
      <c r="BD43" s="4"/>
      <c r="BE43" s="4"/>
      <c r="BF43" s="134"/>
      <c r="BG43" s="209"/>
      <c r="BH43" s="209"/>
      <c r="BI43" s="209"/>
      <c r="BJ43" s="209"/>
      <c r="BK43" s="209"/>
      <c r="BL43" s="209"/>
      <c r="BM43" s="1260" t="s">
        <v>61</v>
      </c>
      <c r="BN43" s="1260"/>
      <c r="BO43" s="1260"/>
      <c r="BP43" s="1260"/>
      <c r="BQ43" s="1260"/>
      <c r="BR43" s="1260"/>
      <c r="BS43" s="1260"/>
      <c r="BT43" s="1260"/>
      <c r="BU43" s="1261"/>
      <c r="BV43" s="507" t="str">
        <f>IF(COUNTBLANK(BV10:BV42)=BW42,"",COUNTIF(BV10:BV42,"&gt;=0"))</f>
        <v/>
      </c>
      <c r="BW43" s="2"/>
      <c r="BX43" s="118"/>
      <c r="BY43" s="118"/>
      <c r="BZ43" s="210"/>
    </row>
    <row r="44" spans="1:78" ht="14.25" x14ac:dyDescent="0.2">
      <c r="O44" s="1252" t="s">
        <v>60</v>
      </c>
      <c r="P44" s="1252"/>
      <c r="Q44" s="1252"/>
      <c r="R44" s="1252"/>
      <c r="S44" s="1252"/>
      <c r="T44" s="1252"/>
      <c r="U44" s="1252"/>
      <c r="V44" s="1252"/>
      <c r="W44" s="1253"/>
      <c r="X44" s="655" t="str">
        <f>IF(COUNTBLANK(X10:X42)=Z42,"",AVERAGE(X10:X42))</f>
        <v/>
      </c>
      <c r="AN44" s="1252" t="s">
        <v>60</v>
      </c>
      <c r="AO44" s="1252"/>
      <c r="AP44" s="1252"/>
      <c r="AQ44" s="1252"/>
      <c r="AR44" s="1252"/>
      <c r="AS44" s="1252"/>
      <c r="AT44" s="1252"/>
      <c r="AU44" s="1252"/>
      <c r="AV44" s="1253"/>
      <c r="AW44" s="655" t="str">
        <f>IF(COUNTBLANK(AW10:AW42)=AX42,"",AVERAGE(AW10:AW42))</f>
        <v/>
      </c>
      <c r="BM44" s="1252" t="s">
        <v>60</v>
      </c>
      <c r="BN44" s="1252"/>
      <c r="BO44" s="1252"/>
      <c r="BP44" s="1252"/>
      <c r="BQ44" s="1252"/>
      <c r="BR44" s="1252"/>
      <c r="BS44" s="1252"/>
      <c r="BT44" s="1252"/>
      <c r="BU44" s="1253"/>
      <c r="BV44" s="655" t="str">
        <f>IF(COUNTBLANK(BV10:BV42)=BW42,"",AVERAGE(BV10:BV42))</f>
        <v/>
      </c>
    </row>
    <row r="45" spans="1:78" ht="14.25" x14ac:dyDescent="0.2">
      <c r="O45" s="1252" t="s">
        <v>59</v>
      </c>
      <c r="P45" s="1252"/>
      <c r="Q45" s="1252"/>
      <c r="R45" s="1252"/>
      <c r="S45" s="1252"/>
      <c r="T45" s="1252"/>
      <c r="U45" s="1252"/>
      <c r="V45" s="1252"/>
      <c r="W45" s="1253"/>
      <c r="X45" s="508" t="str">
        <f>IF(COUNTBLANK(X10:X42)=Z42,"",COUNTIF(X10:X42,"&lt;100"))</f>
        <v/>
      </c>
      <c r="AN45" s="1252" t="s">
        <v>59</v>
      </c>
      <c r="AO45" s="1252"/>
      <c r="AP45" s="1252"/>
      <c r="AQ45" s="1252"/>
      <c r="AR45" s="1252"/>
      <c r="AS45" s="1252"/>
      <c r="AT45" s="1252"/>
      <c r="AU45" s="1252"/>
      <c r="AV45" s="1253"/>
      <c r="AW45" s="508" t="str">
        <f>IF(COUNTBLANK(AW10:AW42)=AX42,"",COUNTIF(AW10:AW42,"&lt;100"))</f>
        <v/>
      </c>
      <c r="BM45" s="1252" t="s">
        <v>59</v>
      </c>
      <c r="BN45" s="1252"/>
      <c r="BO45" s="1252"/>
      <c r="BP45" s="1252"/>
      <c r="BQ45" s="1252"/>
      <c r="BR45" s="1252"/>
      <c r="BS45" s="1252"/>
      <c r="BT45" s="1252"/>
      <c r="BU45" s="1253"/>
      <c r="BV45" s="508" t="str">
        <f>IF(COUNTBLANK(BV10:BV42)=BW42,"",COUNTIF(BV10:BV42,"&lt;100"))</f>
        <v/>
      </c>
    </row>
    <row r="46" spans="1:78" ht="14.25" x14ac:dyDescent="0.2">
      <c r="O46" s="1252" t="s">
        <v>58</v>
      </c>
      <c r="P46" s="1252"/>
      <c r="Q46" s="1252"/>
      <c r="R46" s="1252"/>
      <c r="S46" s="1252"/>
      <c r="T46" s="1252"/>
      <c r="U46" s="1252"/>
      <c r="V46" s="1252"/>
      <c r="W46" s="1253"/>
      <c r="X46" s="508" t="str">
        <f>IF(COUNTBLANK(X10:X42)=Z42,"",COUNTIF(X10:X42,"&gt;=100"))</f>
        <v/>
      </c>
      <c r="AN46" s="1252" t="s">
        <v>58</v>
      </c>
      <c r="AO46" s="1252"/>
      <c r="AP46" s="1252"/>
      <c r="AQ46" s="1252"/>
      <c r="AR46" s="1252"/>
      <c r="AS46" s="1252"/>
      <c r="AT46" s="1252"/>
      <c r="AU46" s="1252"/>
      <c r="AV46" s="1253"/>
      <c r="AW46" s="508" t="str">
        <f>IF(COUNTBLANK(AW10:AW42)=AX42,"",COUNTIF(AW10:AW42,"&gt;=100"))</f>
        <v/>
      </c>
      <c r="BM46" s="1252" t="s">
        <v>58</v>
      </c>
      <c r="BN46" s="1252"/>
      <c r="BO46" s="1252"/>
      <c r="BP46" s="1252"/>
      <c r="BQ46" s="1252"/>
      <c r="BR46" s="1252"/>
      <c r="BS46" s="1252"/>
      <c r="BT46" s="1252"/>
      <c r="BU46" s="1253"/>
      <c r="BV46" s="508" t="str">
        <f>IF(COUNTBLANK(BV10:BV42)=BW42,"",COUNTIF(BV10:BV42,"&gt;=100"))</f>
        <v/>
      </c>
    </row>
    <row r="47" spans="1:78" ht="14.25" x14ac:dyDescent="0.2">
      <c r="O47" s="1252" t="s">
        <v>57</v>
      </c>
      <c r="P47" s="1252"/>
      <c r="Q47" s="1252"/>
      <c r="R47" s="1252"/>
      <c r="S47" s="1252"/>
      <c r="T47" s="1252"/>
      <c r="U47" s="1252"/>
      <c r="V47" s="1252"/>
      <c r="W47" s="1253"/>
      <c r="X47" s="509" t="str">
        <f>IF(COUNTBLANK(X43:X46)=4,"",X46/X43)</f>
        <v/>
      </c>
      <c r="AN47" s="1252" t="s">
        <v>57</v>
      </c>
      <c r="AO47" s="1252"/>
      <c r="AP47" s="1252"/>
      <c r="AQ47" s="1252"/>
      <c r="AR47" s="1252"/>
      <c r="AS47" s="1252"/>
      <c r="AT47" s="1252"/>
      <c r="AU47" s="1252"/>
      <c r="AV47" s="1253"/>
      <c r="AW47" s="509" t="str">
        <f>IF(COUNTBLANK(AW43:AW46)=4,"",AW46/AW43)</f>
        <v/>
      </c>
      <c r="BM47" s="1252" t="s">
        <v>57</v>
      </c>
      <c r="BN47" s="1252"/>
      <c r="BO47" s="1252"/>
      <c r="BP47" s="1252"/>
      <c r="BQ47" s="1252"/>
      <c r="BR47" s="1252"/>
      <c r="BS47" s="1252"/>
      <c r="BT47" s="1252"/>
      <c r="BU47" s="1253"/>
      <c r="BV47" s="509" t="str">
        <f>IF(COUNTBLANK(BV43:BV46)=4,"",BV46/BV43)</f>
        <v/>
      </c>
    </row>
    <row r="48" spans="1:78" x14ac:dyDescent="0.2"/>
    <row r="49" x14ac:dyDescent="0.2"/>
    <row r="50" x14ac:dyDescent="0.2"/>
    <row r="51" x14ac:dyDescent="0.2"/>
    <row r="52" x14ac:dyDescent="0.2"/>
    <row r="53" x14ac:dyDescent="0.2"/>
    <row r="54" x14ac:dyDescent="0.2"/>
    <row r="55" x14ac:dyDescent="0.2"/>
    <row r="56" x14ac:dyDescent="0.2"/>
    <row r="57" x14ac:dyDescent="0.2"/>
    <row r="58" x14ac:dyDescent="0.2"/>
    <row r="59" x14ac:dyDescent="0.2"/>
  </sheetData>
  <sheetProtection algorithmName="SHA-512" hashValue="QocrhyMGJG87G7KdkTYXtvhQ60T2y9Gzmjtpj7OzbEY8bJGbBDScFuZ089nr4D4E88GKcEuisRBF3y/6qR9vVA==" saltValue="jqMTRWsG8NxOAvu9y61WYA==" spinCount="100000" sheet="1" objects="1" scenarios="1" selectLockedCells="1"/>
  <mergeCells count="143">
    <mergeCell ref="C42:H42"/>
    <mergeCell ref="AB42:AG42"/>
    <mergeCell ref="BA42:BF42"/>
    <mergeCell ref="C40:H40"/>
    <mergeCell ref="AB40:AG40"/>
    <mergeCell ref="BA40:BF40"/>
    <mergeCell ref="C41:H41"/>
    <mergeCell ref="AB41:AG41"/>
    <mergeCell ref="BA41:BF41"/>
    <mergeCell ref="C38:H38"/>
    <mergeCell ref="AB38:AG38"/>
    <mergeCell ref="BA38:BF38"/>
    <mergeCell ref="C39:H39"/>
    <mergeCell ref="AB39:AG39"/>
    <mergeCell ref="BA39:BF39"/>
    <mergeCell ref="C36:H36"/>
    <mergeCell ref="AB36:AG36"/>
    <mergeCell ref="BA36:BF36"/>
    <mergeCell ref="C37:H37"/>
    <mergeCell ref="AB37:AG37"/>
    <mergeCell ref="BA37:BF37"/>
    <mergeCell ref="C34:H34"/>
    <mergeCell ref="AB34:AG34"/>
    <mergeCell ref="BA34:BF34"/>
    <mergeCell ref="C35:H35"/>
    <mergeCell ref="AB35:AG35"/>
    <mergeCell ref="BA35:BF35"/>
    <mergeCell ref="C32:H32"/>
    <mergeCell ref="AB32:AG32"/>
    <mergeCell ref="BA32:BF32"/>
    <mergeCell ref="C33:H33"/>
    <mergeCell ref="AB33:AG33"/>
    <mergeCell ref="BA33:BF33"/>
    <mergeCell ref="C30:H30"/>
    <mergeCell ref="AB30:AG30"/>
    <mergeCell ref="BA30:BF30"/>
    <mergeCell ref="C31:H31"/>
    <mergeCell ref="AB31:AG31"/>
    <mergeCell ref="BA31:BF31"/>
    <mergeCell ref="C28:H28"/>
    <mergeCell ref="AB28:AG28"/>
    <mergeCell ref="BA28:BF28"/>
    <mergeCell ref="C29:H29"/>
    <mergeCell ref="AB29:AG29"/>
    <mergeCell ref="BA29:BF29"/>
    <mergeCell ref="C26:H26"/>
    <mergeCell ref="AB26:AG26"/>
    <mergeCell ref="BA26:BF26"/>
    <mergeCell ref="C27:H27"/>
    <mergeCell ref="AB27:AG27"/>
    <mergeCell ref="BA27:BF27"/>
    <mergeCell ref="C24:H24"/>
    <mergeCell ref="AB24:AG24"/>
    <mergeCell ref="BA24:BF24"/>
    <mergeCell ref="C25:H25"/>
    <mergeCell ref="AB25:AG25"/>
    <mergeCell ref="BA25:BF25"/>
    <mergeCell ref="C22:H22"/>
    <mergeCell ref="AB22:AG22"/>
    <mergeCell ref="BA22:BF22"/>
    <mergeCell ref="C23:H23"/>
    <mergeCell ref="AB23:AG23"/>
    <mergeCell ref="BA23:BF23"/>
    <mergeCell ref="C20:H20"/>
    <mergeCell ref="AB20:AG20"/>
    <mergeCell ref="BA20:BF20"/>
    <mergeCell ref="C21:H21"/>
    <mergeCell ref="AB21:AG21"/>
    <mergeCell ref="BA21:BF21"/>
    <mergeCell ref="C18:H18"/>
    <mergeCell ref="AB18:AG18"/>
    <mergeCell ref="BA18:BF18"/>
    <mergeCell ref="C19:H19"/>
    <mergeCell ref="AB19:AG19"/>
    <mergeCell ref="BA19:BF19"/>
    <mergeCell ref="C16:H16"/>
    <mergeCell ref="AB16:AG16"/>
    <mergeCell ref="BA16:BF16"/>
    <mergeCell ref="C17:H17"/>
    <mergeCell ref="AB17:AG17"/>
    <mergeCell ref="BA17:BF17"/>
    <mergeCell ref="BA11:BF11"/>
    <mergeCell ref="BK7:BO7"/>
    <mergeCell ref="BP7:BS7"/>
    <mergeCell ref="BT7:BU7"/>
    <mergeCell ref="C14:H14"/>
    <mergeCell ref="AB14:AG14"/>
    <mergeCell ref="BA14:BF14"/>
    <mergeCell ref="C15:H15"/>
    <mergeCell ref="AB15:AG15"/>
    <mergeCell ref="BA15:BF15"/>
    <mergeCell ref="C12:H12"/>
    <mergeCell ref="AB12:AG12"/>
    <mergeCell ref="BA12:BF12"/>
    <mergeCell ref="C13:H13"/>
    <mergeCell ref="AB13:AG13"/>
    <mergeCell ref="BA13:BF13"/>
    <mergeCell ref="BY7:BZ9"/>
    <mergeCell ref="B9:H9"/>
    <mergeCell ref="AB9:AG9"/>
    <mergeCell ref="BA9:BF9"/>
    <mergeCell ref="AQ7:AT7"/>
    <mergeCell ref="AU7:AV7"/>
    <mergeCell ref="AW7:AW8"/>
    <mergeCell ref="AZ7:BF8"/>
    <mergeCell ref="BG7:BG9"/>
    <mergeCell ref="BH7:BJ7"/>
    <mergeCell ref="X7:X8"/>
    <mergeCell ref="Y7:Y9"/>
    <mergeCell ref="AA7:AG8"/>
    <mergeCell ref="AH7:AH9"/>
    <mergeCell ref="AI7:AK7"/>
    <mergeCell ref="AL7:AP7"/>
    <mergeCell ref="B7:H8"/>
    <mergeCell ref="I7:I9"/>
    <mergeCell ref="J7:L7"/>
    <mergeCell ref="M7:Q7"/>
    <mergeCell ref="R7:U7"/>
    <mergeCell ref="V7:W7"/>
    <mergeCell ref="B6:X6"/>
    <mergeCell ref="AA6:AW6"/>
    <mergeCell ref="AZ6:BV6"/>
    <mergeCell ref="BM43:BU43"/>
    <mergeCell ref="BM44:BU44"/>
    <mergeCell ref="BM45:BU45"/>
    <mergeCell ref="BM46:BU46"/>
    <mergeCell ref="BM47:BU47"/>
    <mergeCell ref="O43:W43"/>
    <mergeCell ref="O44:W44"/>
    <mergeCell ref="O45:W45"/>
    <mergeCell ref="O46:W46"/>
    <mergeCell ref="O47:W47"/>
    <mergeCell ref="AN43:AV43"/>
    <mergeCell ref="AN44:AV44"/>
    <mergeCell ref="AN45:AV45"/>
    <mergeCell ref="AN46:AV46"/>
    <mergeCell ref="AN47:AV47"/>
    <mergeCell ref="BV7:BV8"/>
    <mergeCell ref="C10:H10"/>
    <mergeCell ref="AB10:AG10"/>
    <mergeCell ref="BA10:BF10"/>
    <mergeCell ref="C11:H11"/>
    <mergeCell ref="AB11:AG11"/>
  </mergeCells>
  <conditionalFormatting sqref="X40">
    <cfRule type="cellIs" dxfId="66" priority="10" stopIfTrue="1" operator="lessThanOrEqual">
      <formula>49.9</formula>
    </cfRule>
  </conditionalFormatting>
  <conditionalFormatting sqref="X10:X12 X14 X16 X18 X20 X22 X24 X26 X28 X30 X32 X34 X36 X38 X42">
    <cfRule type="cellIs" dxfId="65" priority="11" stopIfTrue="1" operator="lessThanOrEqual">
      <formula>49.9</formula>
    </cfRule>
  </conditionalFormatting>
  <conditionalFormatting sqref="A10:A43">
    <cfRule type="cellIs" dxfId="64" priority="12" stopIfTrue="1" operator="greaterThan">
      <formula>50</formula>
    </cfRule>
    <cfRule type="cellIs" dxfId="63" priority="13" stopIfTrue="1" operator="lessThan">
      <formula>50</formula>
    </cfRule>
  </conditionalFormatting>
  <conditionalFormatting sqref="X41 X39 X37 X35 X33 X31 X29 X27 X25 X23 X21 X19 X17 X15 X13">
    <cfRule type="cellIs" dxfId="62" priority="8" stopIfTrue="1" operator="lessThanOrEqual">
      <formula>49.9</formula>
    </cfRule>
  </conditionalFormatting>
  <conditionalFormatting sqref="AW10:AW12 AW14 AW16 AW18 AW20 AW22 AW24 AW26 AW28 AW30 AW32 AW34 AW36 AW38 AW42">
    <cfRule type="cellIs" dxfId="61" priority="7" stopIfTrue="1" operator="lessThanOrEqual">
      <formula>49.9</formula>
    </cfRule>
  </conditionalFormatting>
  <conditionalFormatting sqref="AW40">
    <cfRule type="cellIs" dxfId="60" priority="6" stopIfTrue="1" operator="lessThanOrEqual">
      <formula>49.9</formula>
    </cfRule>
  </conditionalFormatting>
  <conditionalFormatting sqref="AW41 AW39 AW37 AW35 AW33 AW31 AW29 AW27 AW25 AW23 AW21 AW19 AW17 AW15 AW13">
    <cfRule type="cellIs" dxfId="59" priority="5" stopIfTrue="1" operator="lessThanOrEqual">
      <formula>49.9</formula>
    </cfRule>
  </conditionalFormatting>
  <conditionalFormatting sqref="BV10:BV12 BV14 BV16 BV18 BV20 BV22 BV24 BV26 BV28 BV30 BV32 BV34 BV36 BV38 BV42">
    <cfRule type="cellIs" dxfId="58" priority="3" stopIfTrue="1" operator="lessThanOrEqual">
      <formula>49.9</formula>
    </cfRule>
  </conditionalFormatting>
  <conditionalFormatting sqref="BV40">
    <cfRule type="cellIs" dxfId="57" priority="2" stopIfTrue="1" operator="lessThanOrEqual">
      <formula>49.9</formula>
    </cfRule>
  </conditionalFormatting>
  <conditionalFormatting sqref="BV41 BV39 BV37 BV35 BV33 BV31 BV29 BV27 BV25 BV23 BV21 BV19 BV17 BV15 BV13">
    <cfRule type="cellIs" dxfId="56" priority="1" stopIfTrue="1" operator="lessThanOrEqual">
      <formula>49.9</formula>
    </cfRule>
  </conditionalFormatting>
  <dataValidations disablePrompts="1" count="2">
    <dataValidation type="decimal" operator="lessThanOrEqual" allowBlank="1" showErrorMessage="1" errorTitle="ERRO!" error="A pergunta não vale tanto!" sqref="R10:R42 BG10:BG43 I10:I43 AH10:AH43 AQ10:AQ42 BP10:BP42">
      <formula1>I$9</formula1>
    </dataValidation>
    <dataValidation type="decimal" operator="lessThanOrEqual" allowBlank="1" showInputMessage="1" showErrorMessage="1" errorTitle="ERRO!" error="A pergunta não vale tanto!..." sqref="AN10:AP42 O10:Q42 BQ10:BU42 S10:W42 AR10:AV42 J10:N43 AI10:AM43 BH10:BL43 BM10:BO42">
      <formula1>J$9</formula1>
    </dataValidation>
  </dataValidations>
  <printOptions horizontalCentered="1"/>
  <pageMargins left="0.23622047244094491" right="0.23622047244094491" top="0.94488188976377963" bottom="0.35433070866141736" header="0.11811023622047245" footer="0.31496062992125984"/>
  <pageSetup paperSize="9" scale="44" orientation="landscape" blackAndWhite="1" r:id="rId1"/>
  <headerFooter>
    <oddHeader>&amp;L&amp;G
&amp;C&amp;"Arial,Normal"&amp;24
Área Disciplinar de Português&amp;R&amp;"Arial,Normal"&amp;24
&amp;D</oddHeader>
  </headerFooter>
  <drawing r:id="rId2"/>
  <legacyDrawingHF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1">
    <pageSetUpPr fitToPage="1"/>
  </sheetPr>
  <dimension ref="A1:LC139"/>
  <sheetViews>
    <sheetView showGridLines="0" zoomScale="75" zoomScaleNormal="75" zoomScalePageLayoutView="70" workbookViewId="0">
      <selection activeCell="I8" sqref="I8"/>
    </sheetView>
  </sheetViews>
  <sheetFormatPr defaultColWidth="0" defaultRowHeight="0" customHeight="1" zeroHeight="1" x14ac:dyDescent="0.2"/>
  <cols>
    <col min="1" max="1" width="2.7109375" style="6" customWidth="1"/>
    <col min="2" max="2" width="5.140625" style="6" customWidth="1"/>
    <col min="3" max="7" width="3.7109375" style="6" customWidth="1"/>
    <col min="8" max="8" width="4.85546875" style="6" customWidth="1"/>
    <col min="9" max="19" width="4.28515625" style="6" customWidth="1"/>
    <col min="20" max="20" width="7.7109375" style="6" customWidth="1"/>
    <col min="21" max="21" width="1.7109375" style="6" customWidth="1"/>
    <col min="22" max="22" width="5.85546875" style="6" hidden="1" customWidth="1"/>
    <col min="23" max="33" width="4.28515625" style="6" customWidth="1"/>
    <col min="34" max="34" width="7.7109375" style="6" customWidth="1"/>
    <col min="35" max="35" width="5.85546875" style="6" hidden="1" customWidth="1"/>
    <col min="36" max="36" width="1.7109375" style="6" customWidth="1"/>
    <col min="37" max="47" width="4.28515625" style="6" customWidth="1"/>
    <col min="48" max="48" width="7.7109375" style="6" customWidth="1"/>
    <col min="49" max="49" width="5.85546875" style="6" hidden="1" customWidth="1"/>
    <col min="50" max="50" width="3.7109375" style="54" customWidth="1"/>
    <col min="51" max="51" width="5.7109375" style="54" customWidth="1"/>
    <col min="52" max="52" width="52.7109375" style="148" customWidth="1"/>
    <col min="53" max="53" width="5.7109375" style="211" customWidth="1"/>
    <col min="54" max="62" width="9.140625" style="211" customWidth="1"/>
    <col min="63" max="75" width="9.140625" style="211" hidden="1" customWidth="1"/>
    <col min="76" max="80" width="24.5703125" style="211" hidden="1" customWidth="1"/>
    <col min="81" max="86" width="9.140625" style="211" hidden="1" customWidth="1"/>
    <col min="87" max="125" width="24.5703125" style="211" hidden="1" customWidth="1"/>
    <col min="126" max="127" width="9.140625" style="211" hidden="1" customWidth="1"/>
    <col min="128" max="193" width="24.5703125" style="211" hidden="1" customWidth="1"/>
    <col min="194" max="220" width="9.140625" style="211" hidden="1" customWidth="1"/>
    <col min="221" max="241" width="24.5703125" style="211" hidden="1" customWidth="1"/>
    <col min="242" max="268" width="9.140625" style="211" hidden="1" customWidth="1"/>
    <col min="269" max="282" width="24.5703125" style="211" hidden="1" customWidth="1"/>
    <col min="283" max="290" width="9.140625" style="211" hidden="1" customWidth="1"/>
    <col min="291" max="315" width="24.5703125" style="211" hidden="1" customWidth="1"/>
    <col min="316" max="16384" width="9.140625" style="211" hidden="1"/>
  </cols>
  <sheetData>
    <row r="1" spans="1:52" ht="24.95" customHeight="1" x14ac:dyDescent="0.2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10"/>
      <c r="AF1" s="10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  <c r="AV1" s="54"/>
      <c r="AW1" s="54"/>
      <c r="AZ1" s="201"/>
    </row>
    <row r="2" spans="1:52" ht="24.95" customHeight="1" x14ac:dyDescent="0.2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10"/>
      <c r="P2" s="54"/>
      <c r="Q2" s="54"/>
      <c r="R2" s="54"/>
      <c r="S2" s="54"/>
      <c r="T2" s="10"/>
      <c r="U2" s="54"/>
      <c r="V2" s="54"/>
      <c r="W2" s="54"/>
      <c r="X2" s="54"/>
      <c r="Y2" s="54"/>
      <c r="Z2" s="10"/>
      <c r="AA2" s="10"/>
      <c r="AB2" s="10"/>
      <c r="AC2" s="54"/>
      <c r="AD2" s="54"/>
      <c r="AE2" s="10"/>
      <c r="AF2" s="10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Z2" s="201"/>
    </row>
    <row r="3" spans="1:52" ht="24.95" customHeight="1" x14ac:dyDescent="0.2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10"/>
      <c r="AF3" s="10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</row>
    <row r="4" spans="1:52" ht="24.95" customHeight="1" x14ac:dyDescent="0.35">
      <c r="A4" s="54"/>
      <c r="B4" s="200" t="str">
        <f>ENTRADA!U4</f>
        <v>7.º A - 2019/20</v>
      </c>
      <c r="C4" s="54"/>
      <c r="D4" s="54"/>
      <c r="E4" s="54"/>
      <c r="F4" s="54"/>
      <c r="G4" s="54"/>
      <c r="H4" s="54"/>
      <c r="I4" s="54"/>
      <c r="J4" s="316" t="s">
        <v>97</v>
      </c>
      <c r="K4" s="54"/>
      <c r="L4" s="54"/>
      <c r="M4" s="315"/>
      <c r="N4" s="54"/>
      <c r="O4" s="316"/>
      <c r="P4" s="141"/>
      <c r="Q4" s="141"/>
      <c r="R4" s="141"/>
      <c r="S4" s="141"/>
      <c r="T4" s="141"/>
      <c r="U4" s="141"/>
      <c r="V4" s="141"/>
      <c r="W4" s="141"/>
      <c r="X4" s="315"/>
      <c r="Y4" s="141"/>
      <c r="Z4" s="141"/>
      <c r="AA4" s="141"/>
      <c r="AB4" s="141"/>
      <c r="AC4" s="141"/>
      <c r="AD4" s="141"/>
      <c r="AE4" s="141"/>
      <c r="AF4" s="141"/>
      <c r="AG4" s="141"/>
      <c r="AH4" s="141"/>
      <c r="AI4" s="141"/>
      <c r="AJ4" s="141"/>
      <c r="AK4" s="141"/>
      <c r="AL4" s="141"/>
      <c r="AM4" s="141"/>
      <c r="AN4" s="141"/>
      <c r="AO4" s="141"/>
      <c r="AP4" s="141"/>
      <c r="AQ4" s="141"/>
      <c r="AR4" s="141"/>
      <c r="AS4" s="141"/>
      <c r="AT4" s="141"/>
      <c r="AU4" s="141"/>
      <c r="AV4" s="141"/>
      <c r="AW4" s="141"/>
      <c r="AX4" s="141"/>
      <c r="AY4" s="141"/>
      <c r="AZ4" s="141"/>
    </row>
    <row r="5" spans="1:52" ht="20.100000000000001" customHeight="1" thickBot="1" x14ac:dyDescent="0.25">
      <c r="A5" s="227"/>
      <c r="B5" s="227"/>
      <c r="C5" s="227"/>
      <c r="D5" s="227"/>
      <c r="E5" s="227"/>
      <c r="F5" s="227"/>
      <c r="G5" s="227"/>
      <c r="H5" s="227"/>
      <c r="I5" s="227"/>
      <c r="K5" s="227"/>
      <c r="L5" s="227"/>
      <c r="M5" s="227"/>
      <c r="N5" s="227"/>
      <c r="O5" s="227"/>
      <c r="P5" s="227"/>
      <c r="Q5" s="141"/>
      <c r="R5" s="141"/>
      <c r="S5" s="141"/>
      <c r="T5" s="141"/>
      <c r="U5" s="141"/>
      <c r="V5" s="141"/>
      <c r="W5" s="141"/>
      <c r="X5" s="141"/>
      <c r="Y5" s="141"/>
      <c r="Z5" s="141"/>
      <c r="AA5" s="141"/>
      <c r="AB5" s="141"/>
      <c r="AC5" s="141"/>
      <c r="AD5" s="141"/>
      <c r="AE5" s="141"/>
      <c r="AF5" s="141"/>
      <c r="AG5" s="141"/>
      <c r="AH5" s="141"/>
      <c r="AI5" s="141"/>
      <c r="AJ5" s="141"/>
      <c r="AK5" s="141"/>
      <c r="AL5" s="141"/>
      <c r="AM5" s="141"/>
      <c r="AN5" s="141"/>
      <c r="AO5" s="141"/>
      <c r="AP5" s="141"/>
      <c r="AQ5" s="141"/>
      <c r="AR5" s="141"/>
      <c r="AS5" s="141"/>
      <c r="AT5" s="141"/>
      <c r="AU5" s="141"/>
      <c r="AV5" s="141"/>
      <c r="AW5" s="141"/>
      <c r="AX5" s="141"/>
      <c r="AY5" s="141"/>
      <c r="AZ5" s="141"/>
    </row>
    <row r="6" spans="1:52" ht="30" customHeight="1" thickBot="1" x14ac:dyDescent="0.25">
      <c r="A6" s="227"/>
      <c r="B6" s="1300" t="s">
        <v>83</v>
      </c>
      <c r="C6" s="1301"/>
      <c r="D6" s="1301"/>
      <c r="E6" s="1301"/>
      <c r="F6" s="1301"/>
      <c r="G6" s="1301"/>
      <c r="H6" s="1301"/>
      <c r="I6" s="1301"/>
      <c r="J6" s="1301"/>
      <c r="K6" s="1301"/>
      <c r="L6" s="1301"/>
      <c r="M6" s="1301"/>
      <c r="N6" s="1301"/>
      <c r="O6" s="1301"/>
      <c r="P6" s="1301"/>
      <c r="Q6" s="1301"/>
      <c r="R6" s="1301"/>
      <c r="S6" s="1301"/>
      <c r="T6" s="1302"/>
      <c r="U6" s="141"/>
      <c r="V6" s="141"/>
      <c r="W6" s="1300" t="s">
        <v>82</v>
      </c>
      <c r="X6" s="1301"/>
      <c r="Y6" s="1301"/>
      <c r="Z6" s="1301"/>
      <c r="AA6" s="1301"/>
      <c r="AB6" s="1301"/>
      <c r="AC6" s="1301"/>
      <c r="AD6" s="1301"/>
      <c r="AE6" s="1301"/>
      <c r="AF6" s="1301"/>
      <c r="AG6" s="1301"/>
      <c r="AH6" s="1302"/>
      <c r="AI6" s="141"/>
      <c r="AJ6" s="141"/>
      <c r="AK6" s="1300" t="s">
        <v>81</v>
      </c>
      <c r="AL6" s="1301"/>
      <c r="AM6" s="1301"/>
      <c r="AN6" s="1301"/>
      <c r="AO6" s="1301"/>
      <c r="AP6" s="1301"/>
      <c r="AQ6" s="1301"/>
      <c r="AR6" s="1301"/>
      <c r="AS6" s="1301"/>
      <c r="AT6" s="1301"/>
      <c r="AU6" s="1301"/>
      <c r="AV6" s="1302"/>
      <c r="AW6" s="141"/>
      <c r="AX6" s="141"/>
      <c r="AY6" s="141"/>
      <c r="AZ6" s="141"/>
    </row>
    <row r="7" spans="1:52" ht="24.95" customHeight="1" x14ac:dyDescent="0.2">
      <c r="A7" s="203"/>
      <c r="B7" s="1115" t="s">
        <v>76</v>
      </c>
      <c r="C7" s="1313"/>
      <c r="D7" s="1313"/>
      <c r="E7" s="1313"/>
      <c r="F7" s="1313"/>
      <c r="G7" s="1313"/>
      <c r="H7" s="1117"/>
      <c r="I7" s="1321" t="s">
        <v>55</v>
      </c>
      <c r="J7" s="1321"/>
      <c r="K7" s="1321"/>
      <c r="L7" s="1321"/>
      <c r="M7" s="1321"/>
      <c r="N7" s="1321" t="s">
        <v>54</v>
      </c>
      <c r="O7" s="1321"/>
      <c r="P7" s="1321"/>
      <c r="Q7" s="1321"/>
      <c r="R7" s="1321"/>
      <c r="S7" s="1321"/>
      <c r="T7" s="1213" t="s">
        <v>1</v>
      </c>
      <c r="U7" s="1144"/>
      <c r="V7" s="204"/>
      <c r="W7" s="1324" t="s">
        <v>55</v>
      </c>
      <c r="X7" s="1325"/>
      <c r="Y7" s="1325"/>
      <c r="Z7" s="1325"/>
      <c r="AA7" s="1325"/>
      <c r="AB7" s="1325" t="s">
        <v>54</v>
      </c>
      <c r="AC7" s="1325"/>
      <c r="AD7" s="1325"/>
      <c r="AE7" s="1326"/>
      <c r="AF7" s="1326"/>
      <c r="AG7" s="1325"/>
      <c r="AH7" s="1213" t="s">
        <v>1</v>
      </c>
      <c r="AI7" s="204"/>
      <c r="AJ7" s="67"/>
      <c r="AK7" s="1327" t="s">
        <v>55</v>
      </c>
      <c r="AL7" s="1328"/>
      <c r="AM7" s="1328"/>
      <c r="AN7" s="1328"/>
      <c r="AO7" s="1328"/>
      <c r="AP7" s="1328" t="s">
        <v>54</v>
      </c>
      <c r="AQ7" s="1328"/>
      <c r="AR7" s="1328"/>
      <c r="AS7" s="1328"/>
      <c r="AT7" s="1328"/>
      <c r="AU7" s="1328"/>
      <c r="AV7" s="1212" t="s">
        <v>1</v>
      </c>
      <c r="AW7" s="67"/>
      <c r="AX7" s="205"/>
      <c r="AY7" s="970" t="s">
        <v>120</v>
      </c>
      <c r="AZ7" s="971"/>
    </row>
    <row r="8" spans="1:52" ht="24.95" customHeight="1" x14ac:dyDescent="0.2">
      <c r="A8" s="203"/>
      <c r="B8" s="1118"/>
      <c r="C8" s="1119"/>
      <c r="D8" s="1119"/>
      <c r="E8" s="1119"/>
      <c r="F8" s="1119"/>
      <c r="G8" s="1119"/>
      <c r="H8" s="1120"/>
      <c r="I8" s="318">
        <v>1</v>
      </c>
      <c r="J8" s="318">
        <v>2</v>
      </c>
      <c r="K8" s="318">
        <v>3</v>
      </c>
      <c r="L8" s="318">
        <v>4</v>
      </c>
      <c r="M8" s="318"/>
      <c r="N8" s="318">
        <v>1</v>
      </c>
      <c r="O8" s="318">
        <v>2</v>
      </c>
      <c r="P8" s="318">
        <v>3</v>
      </c>
      <c r="Q8" s="318">
        <v>4</v>
      </c>
      <c r="R8" s="318">
        <v>5</v>
      </c>
      <c r="S8" s="318"/>
      <c r="T8" s="1214"/>
      <c r="U8" s="1144"/>
      <c r="V8" s="96">
        <f>COUNTIF(I10:S10,"&lt;&gt;=0")</f>
        <v>11</v>
      </c>
      <c r="W8" s="319">
        <v>1</v>
      </c>
      <c r="X8" s="318">
        <v>2</v>
      </c>
      <c r="Y8" s="318">
        <v>3</v>
      </c>
      <c r="Z8" s="318">
        <v>4</v>
      </c>
      <c r="AA8" s="318"/>
      <c r="AB8" s="318">
        <v>1</v>
      </c>
      <c r="AC8" s="318">
        <v>2</v>
      </c>
      <c r="AD8" s="318">
        <v>3</v>
      </c>
      <c r="AE8" s="318">
        <v>4</v>
      </c>
      <c r="AF8" s="318">
        <v>5</v>
      </c>
      <c r="AG8" s="318"/>
      <c r="AH8" s="1214"/>
      <c r="AI8" s="2">
        <f>COUNTIF(W9:AG9,"&lt;&gt;=0")</f>
        <v>11</v>
      </c>
      <c r="AJ8" s="67"/>
      <c r="AK8" s="319">
        <v>1</v>
      </c>
      <c r="AL8" s="318">
        <v>2</v>
      </c>
      <c r="AM8" s="318">
        <v>3</v>
      </c>
      <c r="AN8" s="318">
        <v>4</v>
      </c>
      <c r="AO8" s="318"/>
      <c r="AP8" s="318">
        <v>1</v>
      </c>
      <c r="AQ8" s="318">
        <v>2</v>
      </c>
      <c r="AR8" s="318">
        <v>3</v>
      </c>
      <c r="AS8" s="318">
        <v>4</v>
      </c>
      <c r="AT8" s="318">
        <v>5</v>
      </c>
      <c r="AU8" s="318"/>
      <c r="AV8" s="1214"/>
      <c r="AW8" s="2">
        <f>COUNTIF(AK9:AU9,"&lt;&gt;=0")</f>
        <v>11</v>
      </c>
      <c r="AX8" s="205"/>
      <c r="AY8" s="972"/>
      <c r="AZ8" s="973"/>
    </row>
    <row r="9" spans="1:52" ht="24.95" customHeight="1" thickBot="1" x14ac:dyDescent="0.25">
      <c r="A9" s="203"/>
      <c r="B9" s="206" t="s">
        <v>67</v>
      </c>
      <c r="C9" s="1122" t="s">
        <v>90</v>
      </c>
      <c r="D9" s="1122"/>
      <c r="E9" s="1122"/>
      <c r="F9" s="1122"/>
      <c r="G9" s="1122"/>
      <c r="H9" s="112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4" t="str">
        <f t="shared" ref="T9:T42" si="0">IF(COUNTBLANK(I9:S9)=$V$8,"",SUM(I9:S9))</f>
        <v/>
      </c>
      <c r="U9" s="1144"/>
      <c r="V9" s="204"/>
      <c r="W9" s="29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7" t="str">
        <f>IF(COUNTBLANK(W9:AG9)=$V$8,"",SUM(W9:AG9))</f>
        <v/>
      </c>
      <c r="AI9" s="204"/>
      <c r="AJ9" s="67"/>
      <c r="AK9" s="29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7" t="str">
        <f>IF(COUNTBLANK(AK9:AU9)=$V$8,"",SUM(AK9:AU9))</f>
        <v/>
      </c>
      <c r="AW9" s="67"/>
      <c r="AX9" s="205"/>
      <c r="AY9" s="974"/>
      <c r="AZ9" s="975"/>
    </row>
    <row r="10" spans="1:52" ht="17.100000000000001" customHeight="1" x14ac:dyDescent="0.2">
      <c r="A10" s="198"/>
      <c r="B10" s="107">
        <f>IF(ENTRADA!AE3="","",ENTRADA!AE3)</f>
        <v>1</v>
      </c>
      <c r="C10" s="1299" t="str">
        <f>IF(ENTRADA!AF3=0,"",ENTRADA!AF3)</f>
        <v>AA</v>
      </c>
      <c r="D10" s="1299"/>
      <c r="E10" s="1299"/>
      <c r="F10" s="1299"/>
      <c r="G10" s="1299"/>
      <c r="H10" s="1299"/>
      <c r="I10" s="108"/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389" t="str">
        <f t="shared" si="0"/>
        <v/>
      </c>
      <c r="U10" s="96">
        <f t="shared" ref="U10:U37" si="1">IF(T10&lt;50,1,0)</f>
        <v>0</v>
      </c>
      <c r="W10" s="293"/>
      <c r="X10" s="108"/>
      <c r="Y10" s="108"/>
      <c r="Z10" s="108"/>
      <c r="AA10" s="108"/>
      <c r="AB10" s="108"/>
      <c r="AC10" s="108"/>
      <c r="AD10" s="108"/>
      <c r="AE10" s="108"/>
      <c r="AF10" s="108"/>
      <c r="AG10" s="108"/>
      <c r="AH10" s="389" t="str">
        <f>IF(COUNTBLANK(W10:AG10)=AI$8,"",SUM(W10:AG10))</f>
        <v/>
      </c>
      <c r="AJ10" s="66"/>
      <c r="AK10" s="293"/>
      <c r="AL10" s="108"/>
      <c r="AM10" s="108"/>
      <c r="AN10" s="108"/>
      <c r="AO10" s="108"/>
      <c r="AP10" s="108"/>
      <c r="AQ10" s="108"/>
      <c r="AR10" s="108"/>
      <c r="AS10" s="108"/>
      <c r="AT10" s="108"/>
      <c r="AU10" s="108"/>
      <c r="AV10" s="389" t="str">
        <f>IF(COUNTBLANK(AK10:AU10)=AW$8,"",SUM(AK10:AU10))</f>
        <v/>
      </c>
      <c r="AX10" s="118"/>
      <c r="AY10" s="322"/>
      <c r="AZ10" s="323"/>
    </row>
    <row r="11" spans="1:52" ht="17.100000000000001" customHeight="1" x14ac:dyDescent="0.25">
      <c r="A11" s="198"/>
      <c r="B11" s="102" t="str">
        <f>IF(ENTRADA!AE4="","",ENTRADA!AE4)</f>
        <v/>
      </c>
      <c r="C11" s="1238" t="str">
        <f>IF(ENTRADA!AF4=0,"",ENTRADA!AF4)</f>
        <v/>
      </c>
      <c r="D11" s="1238"/>
      <c r="E11" s="1238"/>
      <c r="F11" s="1238"/>
      <c r="G11" s="1238"/>
      <c r="H11" s="1238"/>
      <c r="I11" s="83"/>
      <c r="J11" s="83"/>
      <c r="K11" s="83"/>
      <c r="L11" s="83"/>
      <c r="M11" s="83"/>
      <c r="N11" s="83"/>
      <c r="O11" s="83"/>
      <c r="P11" s="83"/>
      <c r="Q11" s="83"/>
      <c r="R11" s="83"/>
      <c r="S11" s="83"/>
      <c r="T11" s="390" t="str">
        <f t="shared" si="0"/>
        <v/>
      </c>
      <c r="U11" s="96">
        <f t="shared" si="1"/>
        <v>0</v>
      </c>
      <c r="V11" s="96"/>
      <c r="W11" s="294"/>
      <c r="X11" s="83"/>
      <c r="Y11" s="83"/>
      <c r="Z11" s="83"/>
      <c r="AA11" s="83"/>
      <c r="AB11" s="83"/>
      <c r="AC11" s="83"/>
      <c r="AD11" s="83"/>
      <c r="AE11" s="83"/>
      <c r="AF11" s="83"/>
      <c r="AG11" s="83"/>
      <c r="AH11" s="390" t="str">
        <f>IF(COUNTBLANK(W11:AG11)=AI$8,"",SUM(W11:AG11))</f>
        <v/>
      </c>
      <c r="AI11" s="2"/>
      <c r="AJ11" s="66"/>
      <c r="AK11" s="294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390" t="str">
        <f>IF(COUNTBLANK(AK11:AU11)=AW$8,"",SUM(AK11:AU11))</f>
        <v/>
      </c>
      <c r="AW11" s="66"/>
      <c r="AX11" s="118"/>
      <c r="AY11" s="1322" t="str">
        <f>PARAMETROS!D60</f>
        <v>Conteúdo</v>
      </c>
      <c r="AZ11" s="1323"/>
    </row>
    <row r="12" spans="1:52" ht="17.100000000000001" customHeight="1" x14ac:dyDescent="0.2">
      <c r="A12" s="198"/>
      <c r="B12" s="101" t="str">
        <f>IF(ENTRADA!AE5="","",ENTRADA!AE5)</f>
        <v/>
      </c>
      <c r="C12" s="1239" t="str">
        <f>IF(ENTRADA!AF5=0,"",ENTRADA!AF5)</f>
        <v/>
      </c>
      <c r="D12" s="1239"/>
      <c r="E12" s="1239"/>
      <c r="F12" s="1239"/>
      <c r="G12" s="1239"/>
      <c r="H12" s="1239"/>
      <c r="I12" s="85"/>
      <c r="J12" s="81"/>
      <c r="K12" s="81"/>
      <c r="L12" s="81"/>
      <c r="M12" s="81"/>
      <c r="N12" s="81"/>
      <c r="O12" s="85"/>
      <c r="P12" s="85"/>
      <c r="Q12" s="85"/>
      <c r="R12" s="85"/>
      <c r="S12" s="85"/>
      <c r="T12" s="391" t="str">
        <f t="shared" si="0"/>
        <v/>
      </c>
      <c r="U12" s="96">
        <f t="shared" si="1"/>
        <v>0</v>
      </c>
      <c r="V12" s="96"/>
      <c r="W12" s="295"/>
      <c r="X12" s="81"/>
      <c r="Y12" s="81"/>
      <c r="Z12" s="81"/>
      <c r="AA12" s="81"/>
      <c r="AB12" s="81"/>
      <c r="AC12" s="85"/>
      <c r="AD12" s="85"/>
      <c r="AE12" s="85"/>
      <c r="AF12" s="85"/>
      <c r="AG12" s="85"/>
      <c r="AH12" s="391" t="str">
        <f>IF(COUNTBLANK(W12:AG12)=AI$8,"",SUM(W12:AG12))</f>
        <v/>
      </c>
      <c r="AI12" s="2"/>
      <c r="AJ12" s="66"/>
      <c r="AK12" s="295"/>
      <c r="AL12" s="81"/>
      <c r="AM12" s="81"/>
      <c r="AN12" s="81"/>
      <c r="AO12" s="81"/>
      <c r="AP12" s="81"/>
      <c r="AQ12" s="85"/>
      <c r="AR12" s="85"/>
      <c r="AS12" s="85"/>
      <c r="AT12" s="85"/>
      <c r="AU12" s="85"/>
      <c r="AV12" s="391" t="str">
        <f>IF(COUNTBLANK(AK12:AU12)=AW$8,"",SUM(AK12:AU12))</f>
        <v/>
      </c>
      <c r="AW12" s="66"/>
      <c r="AX12" s="331"/>
      <c r="AY12" s="332" t="str">
        <f>PARAMETROS!D61</f>
        <v>1.</v>
      </c>
      <c r="AZ12" s="326" t="str">
        <f>PARAMETROS!E61</f>
        <v>Oportunidade e seriedade das intervenções</v>
      </c>
    </row>
    <row r="13" spans="1:52" ht="17.100000000000001" customHeight="1" x14ac:dyDescent="0.2">
      <c r="A13" s="198"/>
      <c r="B13" s="102" t="str">
        <f>IF(ENTRADA!AE6="","",ENTRADA!AE6)</f>
        <v/>
      </c>
      <c r="C13" s="1238" t="str">
        <f>IF(ENTRADA!AF6=0,"",ENTRADA!AF6)</f>
        <v/>
      </c>
      <c r="D13" s="1238"/>
      <c r="E13" s="1238"/>
      <c r="F13" s="1238"/>
      <c r="G13" s="1238"/>
      <c r="H13" s="1238"/>
      <c r="I13" s="83"/>
      <c r="J13" s="83"/>
      <c r="K13" s="83"/>
      <c r="L13" s="83"/>
      <c r="M13" s="83"/>
      <c r="N13" s="83"/>
      <c r="O13" s="83"/>
      <c r="P13" s="83"/>
      <c r="Q13" s="83"/>
      <c r="R13" s="83"/>
      <c r="S13" s="83"/>
      <c r="T13" s="390" t="str">
        <f t="shared" si="0"/>
        <v/>
      </c>
      <c r="U13" s="96">
        <f t="shared" si="1"/>
        <v>0</v>
      </c>
      <c r="V13" s="96"/>
      <c r="W13" s="294"/>
      <c r="X13" s="83"/>
      <c r="Y13" s="83"/>
      <c r="Z13" s="83"/>
      <c r="AA13" s="83"/>
      <c r="AB13" s="83"/>
      <c r="AC13" s="83"/>
      <c r="AD13" s="83"/>
      <c r="AE13" s="83"/>
      <c r="AF13" s="83"/>
      <c r="AG13" s="83"/>
      <c r="AH13" s="390" t="str">
        <f t="shared" ref="AH13:AH42" si="2">IF(COUNTBLANK(W13:AG13)=$V$8,"",SUM(W13:AG13))</f>
        <v/>
      </c>
      <c r="AI13" s="2"/>
      <c r="AJ13" s="66"/>
      <c r="AK13" s="294"/>
      <c r="AL13" s="83"/>
      <c r="AM13" s="83"/>
      <c r="AN13" s="83"/>
      <c r="AO13" s="83"/>
      <c r="AP13" s="83"/>
      <c r="AQ13" s="83"/>
      <c r="AR13" s="83"/>
      <c r="AS13" s="83"/>
      <c r="AT13" s="83"/>
      <c r="AU13" s="83"/>
      <c r="AV13" s="390" t="str">
        <f t="shared" ref="AV13:AV42" si="3">IF(COUNTBLANK(AK13:AU13)=$V$8,"",SUM(AK13:AU13))</f>
        <v/>
      </c>
      <c r="AW13" s="66"/>
      <c r="AX13" s="331"/>
      <c r="AY13" s="332" t="str">
        <f>PARAMETROS!D62</f>
        <v>2.</v>
      </c>
      <c r="AZ13" s="326" t="str">
        <f>PARAMETROS!E62</f>
        <v>Argumentação/Exemplificação</v>
      </c>
    </row>
    <row r="14" spans="1:52" ht="17.100000000000001" customHeight="1" x14ac:dyDescent="0.2">
      <c r="A14" s="198"/>
      <c r="B14" s="101" t="str">
        <f>IF(ENTRADA!AE7="","",ENTRADA!AE7)</f>
        <v/>
      </c>
      <c r="C14" s="1239" t="str">
        <f>IF(ENTRADA!AF7=0,"",ENTRADA!AF7)</f>
        <v/>
      </c>
      <c r="D14" s="1239"/>
      <c r="E14" s="1239"/>
      <c r="F14" s="1239"/>
      <c r="G14" s="1239"/>
      <c r="H14" s="1239"/>
      <c r="I14" s="85"/>
      <c r="J14" s="81"/>
      <c r="K14" s="81"/>
      <c r="L14" s="81"/>
      <c r="M14" s="81"/>
      <c r="N14" s="81"/>
      <c r="O14" s="85"/>
      <c r="P14" s="85"/>
      <c r="Q14" s="85"/>
      <c r="R14" s="85"/>
      <c r="S14" s="85"/>
      <c r="T14" s="391" t="str">
        <f t="shared" si="0"/>
        <v/>
      </c>
      <c r="U14" s="96">
        <f t="shared" si="1"/>
        <v>0</v>
      </c>
      <c r="V14" s="96"/>
      <c r="W14" s="295"/>
      <c r="X14" s="81"/>
      <c r="Y14" s="81"/>
      <c r="Z14" s="81"/>
      <c r="AA14" s="81"/>
      <c r="AB14" s="81"/>
      <c r="AC14" s="85"/>
      <c r="AD14" s="85"/>
      <c r="AE14" s="85"/>
      <c r="AF14" s="85"/>
      <c r="AG14" s="85"/>
      <c r="AH14" s="391" t="str">
        <f t="shared" si="2"/>
        <v/>
      </c>
      <c r="AI14" s="2"/>
      <c r="AJ14" s="2"/>
      <c r="AK14" s="295"/>
      <c r="AL14" s="81"/>
      <c r="AM14" s="81"/>
      <c r="AN14" s="81"/>
      <c r="AO14" s="81"/>
      <c r="AP14" s="81"/>
      <c r="AQ14" s="85"/>
      <c r="AR14" s="85"/>
      <c r="AS14" s="85"/>
      <c r="AT14" s="85"/>
      <c r="AU14" s="85"/>
      <c r="AV14" s="391" t="str">
        <f t="shared" si="3"/>
        <v/>
      </c>
      <c r="AW14" s="2"/>
      <c r="AX14" s="331"/>
      <c r="AY14" s="332" t="str">
        <f>PARAMETROS!D63</f>
        <v>3.</v>
      </c>
      <c r="AZ14" s="326" t="str">
        <f>PARAMETROS!E63</f>
        <v>Pertinência da informação</v>
      </c>
    </row>
    <row r="15" spans="1:52" ht="17.100000000000001" customHeight="1" x14ac:dyDescent="0.2">
      <c r="A15" s="198"/>
      <c r="B15" s="102" t="str">
        <f>IF(ENTRADA!AE8="","",ENTRADA!AE8)</f>
        <v/>
      </c>
      <c r="C15" s="1238" t="str">
        <f>IF(ENTRADA!AF8=0,"",ENTRADA!AF8)</f>
        <v/>
      </c>
      <c r="D15" s="1238"/>
      <c r="E15" s="1238"/>
      <c r="F15" s="1238"/>
      <c r="G15" s="1238"/>
      <c r="H15" s="1238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390" t="str">
        <f t="shared" si="0"/>
        <v/>
      </c>
      <c r="U15" s="96">
        <f t="shared" si="1"/>
        <v>0</v>
      </c>
      <c r="V15" s="96"/>
      <c r="W15" s="294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390" t="str">
        <f t="shared" si="2"/>
        <v/>
      </c>
      <c r="AI15" s="2"/>
      <c r="AJ15" s="2"/>
      <c r="AK15" s="294"/>
      <c r="AL15" s="83"/>
      <c r="AM15" s="83"/>
      <c r="AN15" s="83"/>
      <c r="AO15" s="83"/>
      <c r="AP15" s="83"/>
      <c r="AQ15" s="83"/>
      <c r="AR15" s="83"/>
      <c r="AS15" s="83"/>
      <c r="AT15" s="83"/>
      <c r="AU15" s="83"/>
      <c r="AV15" s="390" t="str">
        <f t="shared" si="3"/>
        <v/>
      </c>
      <c r="AW15" s="2"/>
      <c r="AX15" s="331"/>
      <c r="AY15" s="332" t="str">
        <f>PARAMETROS!D64</f>
        <v>4.</v>
      </c>
      <c r="AZ15" s="326" t="str">
        <f>PARAMETROS!E64</f>
        <v>Convicção e capacidade de persuasão</v>
      </c>
    </row>
    <row r="16" spans="1:52" ht="17.100000000000001" customHeight="1" x14ac:dyDescent="0.2">
      <c r="A16" s="198"/>
      <c r="B16" s="101" t="str">
        <f>IF(ENTRADA!AE9="","",ENTRADA!AE9)</f>
        <v/>
      </c>
      <c r="C16" s="1239" t="str">
        <f>IF(ENTRADA!AF9=0,"",ENTRADA!AF9)</f>
        <v/>
      </c>
      <c r="D16" s="1239"/>
      <c r="E16" s="1239"/>
      <c r="F16" s="1239"/>
      <c r="G16" s="1239"/>
      <c r="H16" s="1239"/>
      <c r="I16" s="85"/>
      <c r="J16" s="81"/>
      <c r="K16" s="81"/>
      <c r="L16" s="81"/>
      <c r="M16" s="81"/>
      <c r="N16" s="81"/>
      <c r="O16" s="85"/>
      <c r="P16" s="85"/>
      <c r="Q16" s="85"/>
      <c r="R16" s="85"/>
      <c r="S16" s="85"/>
      <c r="T16" s="391" t="str">
        <f t="shared" si="0"/>
        <v/>
      </c>
      <c r="U16" s="96">
        <f t="shared" si="1"/>
        <v>0</v>
      </c>
      <c r="V16" s="96"/>
      <c r="W16" s="295"/>
      <c r="X16" s="81"/>
      <c r="Y16" s="81"/>
      <c r="Z16" s="81"/>
      <c r="AA16" s="81"/>
      <c r="AB16" s="81"/>
      <c r="AC16" s="85"/>
      <c r="AD16" s="85"/>
      <c r="AE16" s="85"/>
      <c r="AF16" s="85"/>
      <c r="AG16" s="85"/>
      <c r="AH16" s="391" t="str">
        <f t="shared" si="2"/>
        <v/>
      </c>
      <c r="AI16" s="2"/>
      <c r="AJ16" s="2"/>
      <c r="AK16" s="295"/>
      <c r="AL16" s="81"/>
      <c r="AM16" s="81"/>
      <c r="AN16" s="81"/>
      <c r="AO16" s="81"/>
      <c r="AP16" s="81"/>
      <c r="AQ16" s="85"/>
      <c r="AR16" s="85"/>
      <c r="AS16" s="85"/>
      <c r="AT16" s="85"/>
      <c r="AU16" s="85"/>
      <c r="AV16" s="391" t="str">
        <f t="shared" si="3"/>
        <v/>
      </c>
      <c r="AW16" s="2"/>
      <c r="AX16" s="118"/>
      <c r="AY16" s="327">
        <f>PARAMETROS!D65</f>
        <v>0</v>
      </c>
      <c r="AZ16" s="326">
        <f>PARAMETROS!E65</f>
        <v>0</v>
      </c>
    </row>
    <row r="17" spans="1:52" ht="17.100000000000001" customHeight="1" x14ac:dyDescent="0.25">
      <c r="A17" s="198"/>
      <c r="B17" s="102" t="str">
        <f>IF(ENTRADA!AE10="","",ENTRADA!AE10)</f>
        <v/>
      </c>
      <c r="C17" s="1238" t="str">
        <f>IF(ENTRADA!AF10=0,"",ENTRADA!AF10)</f>
        <v/>
      </c>
      <c r="D17" s="1238"/>
      <c r="E17" s="1238"/>
      <c r="F17" s="1238"/>
      <c r="G17" s="1238"/>
      <c r="H17" s="1238"/>
      <c r="I17" s="83"/>
      <c r="J17" s="83"/>
      <c r="K17" s="83"/>
      <c r="L17" s="83"/>
      <c r="M17" s="83"/>
      <c r="N17" s="83"/>
      <c r="O17" s="83"/>
      <c r="P17" s="83"/>
      <c r="Q17" s="83"/>
      <c r="R17" s="83"/>
      <c r="S17" s="83"/>
      <c r="T17" s="390" t="str">
        <f t="shared" si="0"/>
        <v/>
      </c>
      <c r="U17" s="96">
        <f t="shared" si="1"/>
        <v>0</v>
      </c>
      <c r="V17" s="96"/>
      <c r="W17" s="294"/>
      <c r="X17" s="83"/>
      <c r="Y17" s="83"/>
      <c r="Z17" s="83"/>
      <c r="AA17" s="83"/>
      <c r="AB17" s="83"/>
      <c r="AC17" s="83"/>
      <c r="AD17" s="83"/>
      <c r="AE17" s="83"/>
      <c r="AF17" s="83"/>
      <c r="AG17" s="83"/>
      <c r="AH17" s="390" t="str">
        <f t="shared" si="2"/>
        <v/>
      </c>
      <c r="AI17" s="2"/>
      <c r="AJ17" s="2"/>
      <c r="AK17" s="294"/>
      <c r="AL17" s="83"/>
      <c r="AM17" s="83"/>
      <c r="AN17" s="83"/>
      <c r="AO17" s="83"/>
      <c r="AP17" s="83"/>
      <c r="AQ17" s="83"/>
      <c r="AR17" s="83"/>
      <c r="AS17" s="83"/>
      <c r="AT17" s="83"/>
      <c r="AU17" s="83"/>
      <c r="AV17" s="390" t="str">
        <f t="shared" si="3"/>
        <v/>
      </c>
      <c r="AW17" s="2"/>
      <c r="AX17" s="118"/>
      <c r="AY17" s="158"/>
      <c r="AZ17" s="686"/>
    </row>
    <row r="18" spans="1:52" ht="17.100000000000001" customHeight="1" x14ac:dyDescent="0.25">
      <c r="A18" s="198"/>
      <c r="B18" s="101" t="str">
        <f>IF(ENTRADA!AE11="","",ENTRADA!AE11)</f>
        <v/>
      </c>
      <c r="C18" s="1239" t="str">
        <f>IF(ENTRADA!AF11=0,"",ENTRADA!AF11)</f>
        <v/>
      </c>
      <c r="D18" s="1239"/>
      <c r="E18" s="1239"/>
      <c r="F18" s="1239"/>
      <c r="G18" s="1239"/>
      <c r="H18" s="1239"/>
      <c r="I18" s="85"/>
      <c r="J18" s="81"/>
      <c r="K18" s="81"/>
      <c r="L18" s="81"/>
      <c r="M18" s="81"/>
      <c r="N18" s="81"/>
      <c r="O18" s="85"/>
      <c r="P18" s="85"/>
      <c r="Q18" s="85"/>
      <c r="R18" s="85"/>
      <c r="S18" s="85"/>
      <c r="T18" s="391" t="str">
        <f t="shared" si="0"/>
        <v/>
      </c>
      <c r="U18" s="96">
        <f t="shared" si="1"/>
        <v>0</v>
      </c>
      <c r="V18" s="96"/>
      <c r="W18" s="295"/>
      <c r="X18" s="81"/>
      <c r="Y18" s="81"/>
      <c r="Z18" s="81"/>
      <c r="AA18" s="81"/>
      <c r="AB18" s="81"/>
      <c r="AC18" s="85"/>
      <c r="AD18" s="85"/>
      <c r="AE18" s="85"/>
      <c r="AF18" s="85"/>
      <c r="AG18" s="85"/>
      <c r="AH18" s="391" t="str">
        <f t="shared" si="2"/>
        <v/>
      </c>
      <c r="AI18" s="2"/>
      <c r="AJ18" s="2"/>
      <c r="AK18" s="295"/>
      <c r="AL18" s="81"/>
      <c r="AM18" s="81"/>
      <c r="AN18" s="81"/>
      <c r="AO18" s="81"/>
      <c r="AP18" s="81"/>
      <c r="AQ18" s="85"/>
      <c r="AR18" s="85"/>
      <c r="AS18" s="85"/>
      <c r="AT18" s="85"/>
      <c r="AU18" s="85"/>
      <c r="AV18" s="391" t="str">
        <f t="shared" si="3"/>
        <v/>
      </c>
      <c r="AW18" s="2"/>
      <c r="AX18" s="118"/>
      <c r="AY18" s="685" t="str">
        <f>PARAMETROS!D66</f>
        <v>Forma</v>
      </c>
      <c r="AZ18" s="609"/>
    </row>
    <row r="19" spans="1:52" ht="17.100000000000001" customHeight="1" x14ac:dyDescent="0.2">
      <c r="A19" s="198"/>
      <c r="B19" s="102" t="str">
        <f>IF(ENTRADA!AE12="","",ENTRADA!AE12)</f>
        <v/>
      </c>
      <c r="C19" s="1238" t="str">
        <f>IF(ENTRADA!AF12=0,"",ENTRADA!AF12)</f>
        <v/>
      </c>
      <c r="D19" s="1238"/>
      <c r="E19" s="1238"/>
      <c r="F19" s="1238"/>
      <c r="G19" s="1238"/>
      <c r="H19" s="1238"/>
      <c r="I19" s="83"/>
      <c r="J19" s="83"/>
      <c r="K19" s="83"/>
      <c r="L19" s="83"/>
      <c r="M19" s="83"/>
      <c r="N19" s="83"/>
      <c r="O19" s="83"/>
      <c r="P19" s="83"/>
      <c r="Q19" s="83"/>
      <c r="R19" s="83"/>
      <c r="S19" s="83"/>
      <c r="T19" s="390" t="str">
        <f t="shared" si="0"/>
        <v/>
      </c>
      <c r="U19" s="96">
        <f t="shared" si="1"/>
        <v>0</v>
      </c>
      <c r="V19" s="96"/>
      <c r="W19" s="294"/>
      <c r="X19" s="83"/>
      <c r="Y19" s="83"/>
      <c r="Z19" s="83"/>
      <c r="AA19" s="83"/>
      <c r="AB19" s="83"/>
      <c r="AC19" s="83"/>
      <c r="AD19" s="83"/>
      <c r="AE19" s="83"/>
      <c r="AF19" s="83"/>
      <c r="AG19" s="83"/>
      <c r="AH19" s="390" t="str">
        <f t="shared" si="2"/>
        <v/>
      </c>
      <c r="AI19" s="2"/>
      <c r="AJ19" s="2"/>
      <c r="AK19" s="294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V19" s="390" t="str">
        <f t="shared" si="3"/>
        <v/>
      </c>
      <c r="AW19" s="2"/>
      <c r="AX19" s="118"/>
      <c r="AY19" s="332" t="str">
        <f>PARAMETROS!D67</f>
        <v>1.</v>
      </c>
      <c r="AZ19" s="326" t="str">
        <f>PARAMETROS!E67</f>
        <v>Clareza e concisão do discurso</v>
      </c>
    </row>
    <row r="20" spans="1:52" ht="17.100000000000001" customHeight="1" x14ac:dyDescent="0.2">
      <c r="A20" s="198"/>
      <c r="B20" s="101" t="str">
        <f>IF(ENTRADA!AE13="","",ENTRADA!AE13)</f>
        <v/>
      </c>
      <c r="C20" s="1239" t="str">
        <f>IF(ENTRADA!AF13=0,"",ENTRADA!AF13)</f>
        <v/>
      </c>
      <c r="D20" s="1239"/>
      <c r="E20" s="1239"/>
      <c r="F20" s="1239"/>
      <c r="G20" s="1239"/>
      <c r="H20" s="1239"/>
      <c r="I20" s="85"/>
      <c r="J20" s="81"/>
      <c r="K20" s="81"/>
      <c r="L20" s="81"/>
      <c r="M20" s="81"/>
      <c r="N20" s="85"/>
      <c r="O20" s="85"/>
      <c r="P20" s="85"/>
      <c r="Q20" s="85"/>
      <c r="R20" s="85"/>
      <c r="S20" s="85"/>
      <c r="T20" s="391" t="str">
        <f t="shared" si="0"/>
        <v/>
      </c>
      <c r="U20" s="96">
        <f t="shared" si="1"/>
        <v>0</v>
      </c>
      <c r="V20" s="96"/>
      <c r="W20" s="295"/>
      <c r="X20" s="81"/>
      <c r="Y20" s="81"/>
      <c r="Z20" s="81"/>
      <c r="AA20" s="81"/>
      <c r="AB20" s="85"/>
      <c r="AC20" s="85"/>
      <c r="AD20" s="85"/>
      <c r="AE20" s="85"/>
      <c r="AF20" s="85"/>
      <c r="AG20" s="85"/>
      <c r="AH20" s="391" t="str">
        <f t="shared" si="2"/>
        <v/>
      </c>
      <c r="AI20" s="2"/>
      <c r="AJ20" s="2"/>
      <c r="AK20" s="295"/>
      <c r="AL20" s="81"/>
      <c r="AM20" s="81"/>
      <c r="AN20" s="81"/>
      <c r="AO20" s="81"/>
      <c r="AP20" s="85"/>
      <c r="AQ20" s="85"/>
      <c r="AR20" s="85"/>
      <c r="AS20" s="85"/>
      <c r="AT20" s="85"/>
      <c r="AU20" s="85"/>
      <c r="AV20" s="391" t="str">
        <f t="shared" si="3"/>
        <v/>
      </c>
      <c r="AW20" s="2"/>
      <c r="AX20" s="118"/>
      <c r="AY20" s="332" t="str">
        <f>PARAMETROS!D68</f>
        <v>2.</v>
      </c>
      <c r="AZ20" s="326" t="str">
        <f>PARAMETROS!E68</f>
        <v>Tom de voz audível</v>
      </c>
    </row>
    <row r="21" spans="1:52" ht="17.100000000000001" customHeight="1" x14ac:dyDescent="0.2">
      <c r="A21" s="198"/>
      <c r="B21" s="102" t="str">
        <f>IF(ENTRADA!AE14="","",ENTRADA!AE14)</f>
        <v/>
      </c>
      <c r="C21" s="1238" t="str">
        <f>IF(ENTRADA!AF14=0,"",ENTRADA!AF14)</f>
        <v/>
      </c>
      <c r="D21" s="1238"/>
      <c r="E21" s="1238"/>
      <c r="F21" s="1238"/>
      <c r="G21" s="1238"/>
      <c r="H21" s="1238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390" t="str">
        <f t="shared" si="0"/>
        <v/>
      </c>
      <c r="U21" s="96">
        <f t="shared" si="1"/>
        <v>0</v>
      </c>
      <c r="V21" s="96"/>
      <c r="W21" s="294"/>
      <c r="X21" s="83"/>
      <c r="Y21" s="83"/>
      <c r="Z21" s="83"/>
      <c r="AA21" s="83"/>
      <c r="AB21" s="83"/>
      <c r="AC21" s="83"/>
      <c r="AD21" s="83"/>
      <c r="AE21" s="83"/>
      <c r="AF21" s="83"/>
      <c r="AG21" s="83"/>
      <c r="AH21" s="390" t="str">
        <f t="shared" si="2"/>
        <v/>
      </c>
      <c r="AI21" s="2"/>
      <c r="AJ21" s="2"/>
      <c r="AK21" s="294"/>
      <c r="AL21" s="83"/>
      <c r="AM21" s="83"/>
      <c r="AN21" s="83"/>
      <c r="AO21" s="83"/>
      <c r="AP21" s="83"/>
      <c r="AQ21" s="83"/>
      <c r="AR21" s="83"/>
      <c r="AS21" s="83"/>
      <c r="AT21" s="83"/>
      <c r="AU21" s="83"/>
      <c r="AV21" s="390" t="str">
        <f t="shared" si="3"/>
        <v/>
      </c>
      <c r="AW21" s="2"/>
      <c r="AX21" s="118"/>
      <c r="AY21" s="332" t="str">
        <f>PARAMETROS!D69</f>
        <v>3.</v>
      </c>
      <c r="AZ21" s="326" t="str">
        <f>PARAMETROS!E69</f>
        <v>Diversificação vocabular</v>
      </c>
    </row>
    <row r="22" spans="1:52" ht="17.100000000000001" customHeight="1" x14ac:dyDescent="0.2">
      <c r="A22" s="198"/>
      <c r="B22" s="101" t="str">
        <f>IF(ENTRADA!AE15="","",ENTRADA!AE15)</f>
        <v/>
      </c>
      <c r="C22" s="1239" t="str">
        <f>IF(ENTRADA!AF15=0,"",ENTRADA!AF15)</f>
        <v/>
      </c>
      <c r="D22" s="1239"/>
      <c r="E22" s="1239"/>
      <c r="F22" s="1239"/>
      <c r="G22" s="1239"/>
      <c r="H22" s="1239"/>
      <c r="I22" s="85"/>
      <c r="J22" s="81"/>
      <c r="K22" s="81"/>
      <c r="L22" s="81"/>
      <c r="M22" s="81"/>
      <c r="N22" s="85"/>
      <c r="O22" s="85"/>
      <c r="P22" s="85"/>
      <c r="Q22" s="85"/>
      <c r="R22" s="85"/>
      <c r="S22" s="85"/>
      <c r="T22" s="391" t="str">
        <f t="shared" si="0"/>
        <v/>
      </c>
      <c r="U22" s="96">
        <f t="shared" si="1"/>
        <v>0</v>
      </c>
      <c r="V22" s="96"/>
      <c r="W22" s="295"/>
      <c r="X22" s="81"/>
      <c r="Y22" s="81"/>
      <c r="Z22" s="81"/>
      <c r="AA22" s="81"/>
      <c r="AB22" s="85"/>
      <c r="AC22" s="85"/>
      <c r="AD22" s="85"/>
      <c r="AE22" s="85"/>
      <c r="AF22" s="85"/>
      <c r="AG22" s="85"/>
      <c r="AH22" s="391" t="str">
        <f t="shared" si="2"/>
        <v/>
      </c>
      <c r="AI22" s="2"/>
      <c r="AJ22" s="2"/>
      <c r="AK22" s="295"/>
      <c r="AL22" s="81"/>
      <c r="AM22" s="81"/>
      <c r="AN22" s="81"/>
      <c r="AO22" s="81"/>
      <c r="AP22" s="85"/>
      <c r="AQ22" s="85"/>
      <c r="AR22" s="85"/>
      <c r="AS22" s="85"/>
      <c r="AT22" s="85"/>
      <c r="AU22" s="85"/>
      <c r="AV22" s="391" t="str">
        <f t="shared" si="3"/>
        <v/>
      </c>
      <c r="AW22" s="2"/>
      <c r="AX22" s="118"/>
      <c r="AY22" s="332" t="str">
        <f>PARAMETROS!D70</f>
        <v>4.</v>
      </c>
      <c r="AZ22" s="326" t="str">
        <f>PARAMETROS!E70</f>
        <v>Correção linguística</v>
      </c>
    </row>
    <row r="23" spans="1:52" ht="17.100000000000001" customHeight="1" x14ac:dyDescent="0.2">
      <c r="A23" s="198"/>
      <c r="B23" s="102" t="str">
        <f>IF(ENTRADA!AE16="","",ENTRADA!AE16)</f>
        <v/>
      </c>
      <c r="C23" s="1238" t="str">
        <f>IF(ENTRADA!AF16=0,"",ENTRADA!AF16)</f>
        <v/>
      </c>
      <c r="D23" s="1238"/>
      <c r="E23" s="1238"/>
      <c r="F23" s="1238"/>
      <c r="G23" s="1238"/>
      <c r="H23" s="1238"/>
      <c r="I23" s="83"/>
      <c r="J23" s="83"/>
      <c r="K23" s="83"/>
      <c r="L23" s="83"/>
      <c r="M23" s="83"/>
      <c r="N23" s="83"/>
      <c r="O23" s="83"/>
      <c r="P23" s="83"/>
      <c r="Q23" s="83"/>
      <c r="R23" s="83"/>
      <c r="S23" s="83"/>
      <c r="T23" s="390" t="str">
        <f t="shared" si="0"/>
        <v/>
      </c>
      <c r="U23" s="96">
        <f t="shared" si="1"/>
        <v>0</v>
      </c>
      <c r="V23" s="96"/>
      <c r="W23" s="294"/>
      <c r="X23" s="83"/>
      <c r="Y23" s="83"/>
      <c r="Z23" s="83"/>
      <c r="AA23" s="83"/>
      <c r="AB23" s="83"/>
      <c r="AC23" s="83"/>
      <c r="AD23" s="83"/>
      <c r="AE23" s="83"/>
      <c r="AF23" s="83"/>
      <c r="AG23" s="83"/>
      <c r="AH23" s="390" t="str">
        <f t="shared" si="2"/>
        <v/>
      </c>
      <c r="AI23" s="2"/>
      <c r="AJ23" s="2"/>
      <c r="AK23" s="294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V23" s="390" t="str">
        <f t="shared" si="3"/>
        <v/>
      </c>
      <c r="AW23" s="2"/>
      <c r="AX23" s="118"/>
      <c r="AY23" s="332" t="str">
        <f>PARAMETROS!D71</f>
        <v>5.</v>
      </c>
      <c r="AZ23" s="326" t="str">
        <f>PARAMETROS!E71</f>
        <v>Respeito pelo princípio de cortesia</v>
      </c>
    </row>
    <row r="24" spans="1:52" ht="17.100000000000001" customHeight="1" x14ac:dyDescent="0.2">
      <c r="A24" s="198"/>
      <c r="B24" s="101" t="str">
        <f>IF(ENTRADA!AE17="","",ENTRADA!AE17)</f>
        <v/>
      </c>
      <c r="C24" s="1239" t="str">
        <f>IF(ENTRADA!AF17=0,"",ENTRADA!AF17)</f>
        <v/>
      </c>
      <c r="D24" s="1239"/>
      <c r="E24" s="1239"/>
      <c r="F24" s="1239"/>
      <c r="G24" s="1239"/>
      <c r="H24" s="1239"/>
      <c r="I24" s="85"/>
      <c r="J24" s="81"/>
      <c r="K24" s="81"/>
      <c r="L24" s="81"/>
      <c r="M24" s="81"/>
      <c r="N24" s="85"/>
      <c r="O24" s="85"/>
      <c r="P24" s="85"/>
      <c r="Q24" s="85"/>
      <c r="R24" s="85"/>
      <c r="S24" s="85"/>
      <c r="T24" s="391" t="str">
        <f t="shared" si="0"/>
        <v/>
      </c>
      <c r="U24" s="96">
        <f t="shared" si="1"/>
        <v>0</v>
      </c>
      <c r="V24" s="96"/>
      <c r="W24" s="295"/>
      <c r="X24" s="81"/>
      <c r="Y24" s="81"/>
      <c r="Z24" s="81"/>
      <c r="AA24" s="81"/>
      <c r="AB24" s="85"/>
      <c r="AC24" s="85"/>
      <c r="AD24" s="85"/>
      <c r="AE24" s="85"/>
      <c r="AF24" s="85"/>
      <c r="AG24" s="85"/>
      <c r="AH24" s="391" t="str">
        <f t="shared" si="2"/>
        <v/>
      </c>
      <c r="AI24" s="2"/>
      <c r="AJ24" s="2"/>
      <c r="AK24" s="295"/>
      <c r="AL24" s="81"/>
      <c r="AM24" s="81"/>
      <c r="AN24" s="81"/>
      <c r="AO24" s="81"/>
      <c r="AP24" s="85"/>
      <c r="AQ24" s="85"/>
      <c r="AR24" s="85"/>
      <c r="AS24" s="85"/>
      <c r="AT24" s="85"/>
      <c r="AU24" s="85"/>
      <c r="AV24" s="391" t="str">
        <f t="shared" si="3"/>
        <v/>
      </c>
      <c r="AW24" s="2"/>
      <c r="AX24" s="118"/>
      <c r="AY24" s="158"/>
      <c r="AZ24" s="609"/>
    </row>
    <row r="25" spans="1:52" ht="17.100000000000001" customHeight="1" x14ac:dyDescent="0.2">
      <c r="A25" s="198"/>
      <c r="B25" s="102" t="str">
        <f>IF(ENTRADA!AE18="","",ENTRADA!AE18)</f>
        <v/>
      </c>
      <c r="C25" s="1238" t="str">
        <f>IF(ENTRADA!AF18=0,"",ENTRADA!AF18)</f>
        <v/>
      </c>
      <c r="D25" s="1238"/>
      <c r="E25" s="1238"/>
      <c r="F25" s="1238"/>
      <c r="G25" s="1238"/>
      <c r="H25" s="1238"/>
      <c r="I25" s="83"/>
      <c r="J25" s="83"/>
      <c r="K25" s="83"/>
      <c r="L25" s="83"/>
      <c r="M25" s="83"/>
      <c r="N25" s="83"/>
      <c r="O25" s="83"/>
      <c r="P25" s="83"/>
      <c r="Q25" s="83"/>
      <c r="R25" s="83"/>
      <c r="S25" s="83"/>
      <c r="T25" s="390" t="str">
        <f t="shared" si="0"/>
        <v/>
      </c>
      <c r="U25" s="96">
        <f t="shared" si="1"/>
        <v>0</v>
      </c>
      <c r="V25" s="96"/>
      <c r="W25" s="294"/>
      <c r="X25" s="83"/>
      <c r="Y25" s="83"/>
      <c r="Z25" s="83"/>
      <c r="AA25" s="83"/>
      <c r="AB25" s="83"/>
      <c r="AC25" s="83"/>
      <c r="AD25" s="83"/>
      <c r="AE25" s="83"/>
      <c r="AF25" s="83"/>
      <c r="AG25" s="83"/>
      <c r="AH25" s="390" t="str">
        <f t="shared" si="2"/>
        <v/>
      </c>
      <c r="AI25" s="2"/>
      <c r="AJ25" s="2"/>
      <c r="AK25" s="294"/>
      <c r="AL25" s="83"/>
      <c r="AM25" s="83"/>
      <c r="AN25" s="83"/>
      <c r="AO25" s="83"/>
      <c r="AP25" s="83"/>
      <c r="AQ25" s="83"/>
      <c r="AR25" s="83"/>
      <c r="AS25" s="83"/>
      <c r="AT25" s="83"/>
      <c r="AU25" s="83"/>
      <c r="AV25" s="390" t="str">
        <f t="shared" si="3"/>
        <v/>
      </c>
      <c r="AW25" s="2"/>
      <c r="AX25" s="118"/>
      <c r="AY25" s="333"/>
      <c r="AZ25" s="334"/>
    </row>
    <row r="26" spans="1:52" ht="17.100000000000001" customHeight="1" x14ac:dyDescent="0.35">
      <c r="A26" s="198"/>
      <c r="B26" s="101" t="str">
        <f>IF(ENTRADA!AE19="","",ENTRADA!AE19)</f>
        <v/>
      </c>
      <c r="C26" s="1239" t="str">
        <f>IF(ENTRADA!AF19=0,"",ENTRADA!AF19)</f>
        <v/>
      </c>
      <c r="D26" s="1239"/>
      <c r="E26" s="1239"/>
      <c r="F26" s="1239"/>
      <c r="G26" s="1239"/>
      <c r="H26" s="1239"/>
      <c r="I26" s="85"/>
      <c r="J26" s="81"/>
      <c r="K26" s="81"/>
      <c r="L26" s="81"/>
      <c r="M26" s="81"/>
      <c r="N26" s="85"/>
      <c r="O26" s="85"/>
      <c r="P26" s="85"/>
      <c r="Q26" s="85"/>
      <c r="R26" s="85"/>
      <c r="S26" s="85"/>
      <c r="T26" s="391" t="str">
        <f t="shared" si="0"/>
        <v/>
      </c>
      <c r="U26" s="96">
        <f t="shared" si="1"/>
        <v>0</v>
      </c>
      <c r="V26" s="96"/>
      <c r="W26" s="295"/>
      <c r="X26" s="81"/>
      <c r="Y26" s="81"/>
      <c r="Z26" s="81"/>
      <c r="AA26" s="81"/>
      <c r="AB26" s="85"/>
      <c r="AC26" s="85"/>
      <c r="AD26" s="85"/>
      <c r="AE26" s="85"/>
      <c r="AF26" s="85"/>
      <c r="AG26" s="85"/>
      <c r="AH26" s="391" t="str">
        <f t="shared" si="2"/>
        <v/>
      </c>
      <c r="AI26" s="2"/>
      <c r="AJ26" s="2"/>
      <c r="AK26" s="295"/>
      <c r="AL26" s="81"/>
      <c r="AM26" s="81"/>
      <c r="AN26" s="81"/>
      <c r="AO26" s="81"/>
      <c r="AP26" s="85"/>
      <c r="AQ26" s="85"/>
      <c r="AR26" s="85"/>
      <c r="AS26" s="85"/>
      <c r="AT26" s="85"/>
      <c r="AU26" s="85"/>
      <c r="AV26" s="391" t="str">
        <f t="shared" si="3"/>
        <v/>
      </c>
      <c r="AW26" s="2"/>
      <c r="AX26" s="118"/>
      <c r="AY26" s="333"/>
      <c r="AZ26" s="766"/>
    </row>
    <row r="27" spans="1:52" ht="17.100000000000001" customHeight="1" x14ac:dyDescent="0.2">
      <c r="A27" s="198"/>
      <c r="B27" s="102" t="str">
        <f>IF(ENTRADA!AE20="","",ENTRADA!AE20)</f>
        <v/>
      </c>
      <c r="C27" s="1238" t="str">
        <f>IF(ENTRADA!AF20=0,"",ENTRADA!AF20)</f>
        <v/>
      </c>
      <c r="D27" s="1238"/>
      <c r="E27" s="1238"/>
      <c r="F27" s="1238"/>
      <c r="G27" s="1238"/>
      <c r="H27" s="1238"/>
      <c r="I27" s="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390" t="str">
        <f t="shared" si="0"/>
        <v/>
      </c>
      <c r="U27" s="96">
        <f t="shared" si="1"/>
        <v>0</v>
      </c>
      <c r="V27" s="96"/>
      <c r="W27" s="294"/>
      <c r="X27" s="83"/>
      <c r="Y27" s="83"/>
      <c r="Z27" s="83"/>
      <c r="AA27" s="83"/>
      <c r="AB27" s="83"/>
      <c r="AC27" s="83"/>
      <c r="AD27" s="83"/>
      <c r="AE27" s="83"/>
      <c r="AF27" s="83"/>
      <c r="AG27" s="83"/>
      <c r="AH27" s="390" t="str">
        <f t="shared" si="2"/>
        <v/>
      </c>
      <c r="AI27" s="2"/>
      <c r="AJ27" s="2"/>
      <c r="AK27" s="294"/>
      <c r="AL27" s="83"/>
      <c r="AM27" s="83"/>
      <c r="AN27" s="83"/>
      <c r="AO27" s="83"/>
      <c r="AP27" s="83"/>
      <c r="AQ27" s="83"/>
      <c r="AR27" s="83"/>
      <c r="AS27" s="83"/>
      <c r="AT27" s="83"/>
      <c r="AU27" s="83"/>
      <c r="AV27" s="390" t="str">
        <f t="shared" si="3"/>
        <v/>
      </c>
      <c r="AW27" s="2"/>
      <c r="AX27" s="118"/>
      <c r="AY27" s="333"/>
      <c r="AZ27" s="334"/>
    </row>
    <row r="28" spans="1:52" ht="17.100000000000001" customHeight="1" x14ac:dyDescent="0.2">
      <c r="A28" s="198"/>
      <c r="B28" s="101" t="str">
        <f>IF(ENTRADA!AE21="","",ENTRADA!AE21)</f>
        <v/>
      </c>
      <c r="C28" s="1239" t="str">
        <f>IF(ENTRADA!AF21=0,"",ENTRADA!AF21)</f>
        <v/>
      </c>
      <c r="D28" s="1239"/>
      <c r="E28" s="1239"/>
      <c r="F28" s="1239"/>
      <c r="G28" s="1239"/>
      <c r="H28" s="1239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391" t="str">
        <f t="shared" si="0"/>
        <v/>
      </c>
      <c r="U28" s="96">
        <f t="shared" si="1"/>
        <v>0</v>
      </c>
      <c r="V28" s="96"/>
      <c r="W28" s="29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391" t="str">
        <f t="shared" si="2"/>
        <v/>
      </c>
      <c r="AI28" s="2"/>
      <c r="AJ28" s="2"/>
      <c r="AK28" s="29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391" t="str">
        <f t="shared" si="3"/>
        <v/>
      </c>
      <c r="AW28" s="2"/>
      <c r="AX28" s="118"/>
      <c r="AY28" s="333"/>
      <c r="AZ28" s="334"/>
    </row>
    <row r="29" spans="1:52" ht="17.100000000000001" customHeight="1" x14ac:dyDescent="0.2">
      <c r="A29" s="198"/>
      <c r="B29" s="102" t="str">
        <f>IF(ENTRADA!AE22="","",ENTRADA!AE22)</f>
        <v/>
      </c>
      <c r="C29" s="1238" t="str">
        <f>IF(ENTRADA!AF22=0,"",ENTRADA!AF22)</f>
        <v/>
      </c>
      <c r="D29" s="1238"/>
      <c r="E29" s="1238"/>
      <c r="F29" s="1238"/>
      <c r="G29" s="1238"/>
      <c r="H29" s="1238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390" t="str">
        <f t="shared" si="0"/>
        <v/>
      </c>
      <c r="U29" s="96">
        <f t="shared" si="1"/>
        <v>0</v>
      </c>
      <c r="V29" s="96"/>
      <c r="W29" s="294"/>
      <c r="X29" s="83"/>
      <c r="Y29" s="83"/>
      <c r="Z29" s="83"/>
      <c r="AA29" s="83"/>
      <c r="AB29" s="83"/>
      <c r="AC29" s="83"/>
      <c r="AD29" s="83"/>
      <c r="AE29" s="83"/>
      <c r="AF29" s="83"/>
      <c r="AG29" s="83"/>
      <c r="AH29" s="390" t="str">
        <f t="shared" si="2"/>
        <v/>
      </c>
      <c r="AI29" s="2"/>
      <c r="AJ29" s="2"/>
      <c r="AK29" s="294"/>
      <c r="AL29" s="83"/>
      <c r="AM29" s="83"/>
      <c r="AN29" s="83"/>
      <c r="AO29" s="83"/>
      <c r="AP29" s="83"/>
      <c r="AQ29" s="83"/>
      <c r="AR29" s="83"/>
      <c r="AS29" s="83"/>
      <c r="AT29" s="83"/>
      <c r="AU29" s="83"/>
      <c r="AV29" s="390" t="str">
        <f t="shared" si="3"/>
        <v/>
      </c>
      <c r="AW29" s="2"/>
      <c r="AX29" s="118"/>
      <c r="AY29" s="333"/>
      <c r="AZ29" s="334"/>
    </row>
    <row r="30" spans="1:52" ht="17.100000000000001" customHeight="1" x14ac:dyDescent="0.2">
      <c r="A30" s="198"/>
      <c r="B30" s="101" t="str">
        <f>IF(ENTRADA!AE23="","",ENTRADA!AE23)</f>
        <v/>
      </c>
      <c r="C30" s="1239" t="str">
        <f>IF(ENTRADA!AF23=0,"",ENTRADA!AF23)</f>
        <v/>
      </c>
      <c r="D30" s="1239"/>
      <c r="E30" s="1239"/>
      <c r="F30" s="1239"/>
      <c r="G30" s="1239"/>
      <c r="H30" s="1239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391" t="str">
        <f t="shared" si="0"/>
        <v/>
      </c>
      <c r="U30" s="96">
        <f t="shared" si="1"/>
        <v>0</v>
      </c>
      <c r="V30" s="96"/>
      <c r="W30" s="29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391" t="str">
        <f t="shared" si="2"/>
        <v/>
      </c>
      <c r="AI30" s="2"/>
      <c r="AJ30" s="2"/>
      <c r="AK30" s="29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391" t="str">
        <f t="shared" si="3"/>
        <v/>
      </c>
      <c r="AW30" s="2"/>
      <c r="AX30" s="118"/>
      <c r="AY30" s="333"/>
      <c r="AZ30" s="334"/>
    </row>
    <row r="31" spans="1:52" ht="17.100000000000001" customHeight="1" x14ac:dyDescent="0.2">
      <c r="A31" s="198"/>
      <c r="B31" s="102" t="str">
        <f>IF(ENTRADA!AE24="","",ENTRADA!AE24)</f>
        <v/>
      </c>
      <c r="C31" s="1238" t="str">
        <f>IF(ENTRADA!AF24=0,"",ENTRADA!AF24)</f>
        <v/>
      </c>
      <c r="D31" s="1238"/>
      <c r="E31" s="1238"/>
      <c r="F31" s="1238"/>
      <c r="G31" s="1238"/>
      <c r="H31" s="1238"/>
      <c r="I31" s="83"/>
      <c r="J31" s="83"/>
      <c r="K31" s="83"/>
      <c r="L31" s="83"/>
      <c r="M31" s="83"/>
      <c r="N31" s="83"/>
      <c r="O31" s="83"/>
      <c r="P31" s="83"/>
      <c r="Q31" s="83"/>
      <c r="R31" s="83"/>
      <c r="S31" s="83"/>
      <c r="T31" s="390" t="str">
        <f t="shared" si="0"/>
        <v/>
      </c>
      <c r="U31" s="96">
        <f t="shared" si="1"/>
        <v>0</v>
      </c>
      <c r="V31" s="96"/>
      <c r="W31" s="294"/>
      <c r="X31" s="83"/>
      <c r="Y31" s="83"/>
      <c r="Z31" s="83"/>
      <c r="AA31" s="83"/>
      <c r="AB31" s="83"/>
      <c r="AC31" s="83"/>
      <c r="AD31" s="83"/>
      <c r="AE31" s="83"/>
      <c r="AF31" s="83"/>
      <c r="AG31" s="83"/>
      <c r="AH31" s="390" t="str">
        <f t="shared" si="2"/>
        <v/>
      </c>
      <c r="AI31" s="2"/>
      <c r="AJ31" s="2"/>
      <c r="AK31" s="294"/>
      <c r="AL31" s="83"/>
      <c r="AM31" s="83"/>
      <c r="AN31" s="83"/>
      <c r="AO31" s="83"/>
      <c r="AP31" s="83"/>
      <c r="AQ31" s="83"/>
      <c r="AR31" s="83"/>
      <c r="AS31" s="83"/>
      <c r="AT31" s="83"/>
      <c r="AU31" s="83"/>
      <c r="AV31" s="390" t="str">
        <f t="shared" si="3"/>
        <v/>
      </c>
      <c r="AW31" s="2"/>
      <c r="AX31" s="118"/>
      <c r="AY31" s="333"/>
      <c r="AZ31" s="334"/>
    </row>
    <row r="32" spans="1:52" ht="17.100000000000001" customHeight="1" x14ac:dyDescent="0.2">
      <c r="A32" s="198"/>
      <c r="B32" s="101" t="str">
        <f>IF(ENTRADA!AE25="","",ENTRADA!AE25)</f>
        <v/>
      </c>
      <c r="C32" s="1239" t="str">
        <f>IF(ENTRADA!AF25=0,"",ENTRADA!AF25)</f>
        <v/>
      </c>
      <c r="D32" s="1239"/>
      <c r="E32" s="1239"/>
      <c r="F32" s="1239"/>
      <c r="G32" s="1239"/>
      <c r="H32" s="1239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391" t="str">
        <f t="shared" si="0"/>
        <v/>
      </c>
      <c r="U32" s="96">
        <f t="shared" si="1"/>
        <v>0</v>
      </c>
      <c r="V32" s="96"/>
      <c r="W32" s="29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391" t="str">
        <f t="shared" si="2"/>
        <v/>
      </c>
      <c r="AI32" s="2"/>
      <c r="AJ32" s="2"/>
      <c r="AK32" s="29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391" t="str">
        <f t="shared" si="3"/>
        <v/>
      </c>
      <c r="AW32" s="2"/>
      <c r="AX32" s="118"/>
      <c r="AY32" s="333"/>
      <c r="AZ32" s="334"/>
    </row>
    <row r="33" spans="1:52" ht="15.75" x14ac:dyDescent="0.2">
      <c r="A33" s="198"/>
      <c r="B33" s="102" t="str">
        <f>IF(ENTRADA!AE26="","",ENTRADA!AE26)</f>
        <v/>
      </c>
      <c r="C33" s="1238" t="str">
        <f>IF(ENTRADA!AF26=0,"",ENTRADA!AF26)</f>
        <v/>
      </c>
      <c r="D33" s="1238"/>
      <c r="E33" s="1238"/>
      <c r="F33" s="1238"/>
      <c r="G33" s="1238"/>
      <c r="H33" s="1238"/>
      <c r="I33" s="83"/>
      <c r="J33" s="83"/>
      <c r="K33" s="83"/>
      <c r="L33" s="83"/>
      <c r="M33" s="83"/>
      <c r="N33" s="83"/>
      <c r="O33" s="83"/>
      <c r="P33" s="83"/>
      <c r="Q33" s="83"/>
      <c r="R33" s="83"/>
      <c r="S33" s="83"/>
      <c r="T33" s="390" t="str">
        <f t="shared" si="0"/>
        <v/>
      </c>
      <c r="U33" s="96">
        <f t="shared" si="1"/>
        <v>0</v>
      </c>
      <c r="V33" s="96"/>
      <c r="W33" s="294"/>
      <c r="X33" s="83"/>
      <c r="Y33" s="83"/>
      <c r="Z33" s="83"/>
      <c r="AA33" s="83"/>
      <c r="AB33" s="83"/>
      <c r="AC33" s="83"/>
      <c r="AD33" s="83"/>
      <c r="AE33" s="83"/>
      <c r="AF33" s="83"/>
      <c r="AG33" s="83"/>
      <c r="AH33" s="390" t="str">
        <f t="shared" si="2"/>
        <v/>
      </c>
      <c r="AI33" s="2"/>
      <c r="AJ33" s="2"/>
      <c r="AK33" s="294"/>
      <c r="AL33" s="83"/>
      <c r="AM33" s="83"/>
      <c r="AN33" s="83"/>
      <c r="AO33" s="83"/>
      <c r="AP33" s="83"/>
      <c r="AQ33" s="83"/>
      <c r="AR33" s="83"/>
      <c r="AS33" s="83"/>
      <c r="AT33" s="83"/>
      <c r="AU33" s="83"/>
      <c r="AV33" s="390" t="str">
        <f t="shared" si="3"/>
        <v/>
      </c>
      <c r="AW33" s="2"/>
      <c r="AX33" s="118"/>
      <c r="AY33" s="333"/>
      <c r="AZ33" s="334"/>
    </row>
    <row r="34" spans="1:52" ht="14.25" customHeight="1" x14ac:dyDescent="0.2">
      <c r="A34" s="198"/>
      <c r="B34" s="101" t="str">
        <f>IF(ENTRADA!AE27="","",ENTRADA!AE27)</f>
        <v/>
      </c>
      <c r="C34" s="1239" t="str">
        <f>IF(ENTRADA!AF27=0,"",ENTRADA!AF27)</f>
        <v/>
      </c>
      <c r="D34" s="1239"/>
      <c r="E34" s="1239"/>
      <c r="F34" s="1239"/>
      <c r="G34" s="1239"/>
      <c r="H34" s="1239"/>
      <c r="I34" s="85"/>
      <c r="J34" s="85"/>
      <c r="K34" s="85"/>
      <c r="L34" s="85"/>
      <c r="M34" s="85"/>
      <c r="N34" s="85"/>
      <c r="O34" s="85"/>
      <c r="P34" s="85"/>
      <c r="Q34" s="85"/>
      <c r="R34" s="85"/>
      <c r="S34" s="85"/>
      <c r="T34" s="391" t="str">
        <f t="shared" si="0"/>
        <v/>
      </c>
      <c r="U34" s="96">
        <f t="shared" si="1"/>
        <v>0</v>
      </c>
      <c r="V34" s="96"/>
      <c r="W34" s="295"/>
      <c r="X34" s="85"/>
      <c r="Y34" s="85"/>
      <c r="Z34" s="85"/>
      <c r="AA34" s="85"/>
      <c r="AB34" s="85"/>
      <c r="AC34" s="85"/>
      <c r="AD34" s="85"/>
      <c r="AE34" s="85"/>
      <c r="AF34" s="85"/>
      <c r="AG34" s="85"/>
      <c r="AH34" s="391" t="str">
        <f t="shared" si="2"/>
        <v/>
      </c>
      <c r="AI34" s="2"/>
      <c r="AJ34" s="2"/>
      <c r="AK34" s="295"/>
      <c r="AL34" s="85"/>
      <c r="AM34" s="85"/>
      <c r="AN34" s="85"/>
      <c r="AO34" s="85"/>
      <c r="AP34" s="85"/>
      <c r="AQ34" s="85"/>
      <c r="AR34" s="85"/>
      <c r="AS34" s="85"/>
      <c r="AT34" s="85"/>
      <c r="AU34" s="85"/>
      <c r="AV34" s="391" t="str">
        <f t="shared" si="3"/>
        <v/>
      </c>
      <c r="AW34" s="2"/>
      <c r="AX34" s="118"/>
      <c r="AY34" s="333"/>
      <c r="AZ34" s="334"/>
    </row>
    <row r="35" spans="1:52" ht="15.75" x14ac:dyDescent="0.2">
      <c r="A35" s="198"/>
      <c r="B35" s="102" t="str">
        <f>IF(ENTRADA!AE28="","",ENTRADA!AE28)</f>
        <v/>
      </c>
      <c r="C35" s="1238" t="str">
        <f>IF(ENTRADA!AF28=0,"",ENTRADA!AF28)</f>
        <v/>
      </c>
      <c r="D35" s="1238"/>
      <c r="E35" s="1238"/>
      <c r="F35" s="1238"/>
      <c r="G35" s="1238"/>
      <c r="H35" s="1238"/>
      <c r="I35" s="83"/>
      <c r="J35" s="83"/>
      <c r="K35" s="83"/>
      <c r="L35" s="83"/>
      <c r="M35" s="83"/>
      <c r="N35" s="83"/>
      <c r="O35" s="83"/>
      <c r="P35" s="83"/>
      <c r="Q35" s="83"/>
      <c r="R35" s="83"/>
      <c r="S35" s="83"/>
      <c r="T35" s="390" t="str">
        <f t="shared" si="0"/>
        <v/>
      </c>
      <c r="U35" s="96">
        <f t="shared" si="1"/>
        <v>0</v>
      </c>
      <c r="V35" s="96"/>
      <c r="W35" s="294"/>
      <c r="X35" s="83"/>
      <c r="Y35" s="83"/>
      <c r="Z35" s="83"/>
      <c r="AA35" s="83"/>
      <c r="AB35" s="83"/>
      <c r="AC35" s="83"/>
      <c r="AD35" s="83"/>
      <c r="AE35" s="83"/>
      <c r="AF35" s="83"/>
      <c r="AG35" s="83"/>
      <c r="AH35" s="390" t="str">
        <f t="shared" si="2"/>
        <v/>
      </c>
      <c r="AI35" s="2"/>
      <c r="AJ35" s="2"/>
      <c r="AK35" s="294"/>
      <c r="AL35" s="83"/>
      <c r="AM35" s="83"/>
      <c r="AN35" s="83"/>
      <c r="AO35" s="83"/>
      <c r="AP35" s="83"/>
      <c r="AQ35" s="83"/>
      <c r="AR35" s="83"/>
      <c r="AS35" s="83"/>
      <c r="AT35" s="83"/>
      <c r="AU35" s="83"/>
      <c r="AV35" s="390" t="str">
        <f t="shared" si="3"/>
        <v/>
      </c>
      <c r="AW35" s="2"/>
      <c r="AX35" s="118"/>
      <c r="AY35" s="333"/>
      <c r="AZ35" s="334"/>
    </row>
    <row r="36" spans="1:52" ht="15.75" x14ac:dyDescent="0.2">
      <c r="A36" s="198"/>
      <c r="B36" s="101" t="str">
        <f>IF(ENTRADA!AE29="","",ENTRADA!AE29)</f>
        <v/>
      </c>
      <c r="C36" s="1239" t="str">
        <f>IF(ENTRADA!AF29=0,"",ENTRADA!AF29)</f>
        <v/>
      </c>
      <c r="D36" s="1239"/>
      <c r="E36" s="1239"/>
      <c r="F36" s="1239"/>
      <c r="G36" s="1239"/>
      <c r="H36" s="1239"/>
      <c r="I36" s="85"/>
      <c r="J36" s="85"/>
      <c r="K36" s="85"/>
      <c r="L36" s="85"/>
      <c r="M36" s="85"/>
      <c r="N36" s="85"/>
      <c r="O36" s="85"/>
      <c r="P36" s="85"/>
      <c r="Q36" s="85"/>
      <c r="R36" s="85"/>
      <c r="S36" s="85"/>
      <c r="T36" s="391" t="str">
        <f t="shared" si="0"/>
        <v/>
      </c>
      <c r="U36" s="96">
        <f t="shared" si="1"/>
        <v>0</v>
      </c>
      <c r="V36" s="96"/>
      <c r="W36" s="295"/>
      <c r="X36" s="85"/>
      <c r="Y36" s="85"/>
      <c r="Z36" s="85"/>
      <c r="AA36" s="85"/>
      <c r="AB36" s="85"/>
      <c r="AC36" s="85"/>
      <c r="AD36" s="85"/>
      <c r="AE36" s="85"/>
      <c r="AF36" s="85"/>
      <c r="AG36" s="85"/>
      <c r="AH36" s="391" t="str">
        <f t="shared" si="2"/>
        <v/>
      </c>
      <c r="AI36" s="2"/>
      <c r="AJ36" s="2"/>
      <c r="AK36" s="295"/>
      <c r="AL36" s="85"/>
      <c r="AM36" s="85"/>
      <c r="AN36" s="85"/>
      <c r="AO36" s="85"/>
      <c r="AP36" s="85"/>
      <c r="AQ36" s="85"/>
      <c r="AR36" s="85"/>
      <c r="AS36" s="85"/>
      <c r="AT36" s="85"/>
      <c r="AU36" s="85"/>
      <c r="AV36" s="391" t="str">
        <f t="shared" si="3"/>
        <v/>
      </c>
      <c r="AW36" s="2"/>
      <c r="AX36" s="118"/>
      <c r="AY36" s="333"/>
      <c r="AZ36" s="334"/>
    </row>
    <row r="37" spans="1:52" ht="15.75" x14ac:dyDescent="0.2">
      <c r="A37" s="198"/>
      <c r="B37" s="102" t="str">
        <f>IF(ENTRADA!AE30="","",ENTRADA!AE30)</f>
        <v/>
      </c>
      <c r="C37" s="1238" t="str">
        <f>IF(ENTRADA!AF30=0,"",ENTRADA!AF30)</f>
        <v/>
      </c>
      <c r="D37" s="1238"/>
      <c r="E37" s="1238"/>
      <c r="F37" s="1238"/>
      <c r="G37" s="1238"/>
      <c r="H37" s="1238"/>
      <c r="I37" s="83"/>
      <c r="J37" s="83"/>
      <c r="K37" s="83"/>
      <c r="L37" s="83"/>
      <c r="M37" s="83"/>
      <c r="N37" s="83"/>
      <c r="O37" s="83"/>
      <c r="P37" s="83"/>
      <c r="Q37" s="83"/>
      <c r="R37" s="83"/>
      <c r="S37" s="83"/>
      <c r="T37" s="390" t="str">
        <f t="shared" si="0"/>
        <v/>
      </c>
      <c r="U37" s="96">
        <f t="shared" si="1"/>
        <v>0</v>
      </c>
      <c r="V37" s="96"/>
      <c r="W37" s="294"/>
      <c r="X37" s="83"/>
      <c r="Y37" s="83"/>
      <c r="Z37" s="83"/>
      <c r="AA37" s="83"/>
      <c r="AB37" s="83"/>
      <c r="AC37" s="83"/>
      <c r="AD37" s="83"/>
      <c r="AE37" s="83"/>
      <c r="AF37" s="83"/>
      <c r="AG37" s="83"/>
      <c r="AH37" s="390" t="str">
        <f t="shared" si="2"/>
        <v/>
      </c>
      <c r="AI37" s="2"/>
      <c r="AJ37" s="2"/>
      <c r="AK37" s="294"/>
      <c r="AL37" s="83"/>
      <c r="AM37" s="83"/>
      <c r="AN37" s="83"/>
      <c r="AO37" s="83"/>
      <c r="AP37" s="83"/>
      <c r="AQ37" s="83"/>
      <c r="AR37" s="83"/>
      <c r="AS37" s="83"/>
      <c r="AT37" s="83"/>
      <c r="AU37" s="83"/>
      <c r="AV37" s="390" t="str">
        <f t="shared" si="3"/>
        <v/>
      </c>
      <c r="AW37" s="2"/>
      <c r="AX37" s="118"/>
      <c r="AY37" s="333"/>
      <c r="AZ37" s="334"/>
    </row>
    <row r="38" spans="1:52" ht="15.75" x14ac:dyDescent="0.2">
      <c r="A38" s="198"/>
      <c r="B38" s="101" t="str">
        <f>IF(ENTRADA!AE31="","",ENTRADA!AE31)</f>
        <v/>
      </c>
      <c r="C38" s="1239" t="str">
        <f>IF(ENTRADA!AF31=0,"",ENTRADA!AF31)</f>
        <v/>
      </c>
      <c r="D38" s="1239"/>
      <c r="E38" s="1239"/>
      <c r="F38" s="1239"/>
      <c r="G38" s="1239"/>
      <c r="H38" s="1239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391" t="str">
        <f t="shared" si="0"/>
        <v/>
      </c>
      <c r="U38" s="96"/>
      <c r="V38" s="96"/>
      <c r="W38" s="29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391" t="str">
        <f t="shared" si="2"/>
        <v/>
      </c>
      <c r="AI38" s="2"/>
      <c r="AJ38" s="2"/>
      <c r="AK38" s="295"/>
      <c r="AL38" s="85"/>
      <c r="AM38" s="85"/>
      <c r="AN38" s="85"/>
      <c r="AO38" s="85"/>
      <c r="AP38" s="85"/>
      <c r="AQ38" s="85"/>
      <c r="AR38" s="85"/>
      <c r="AS38" s="85"/>
      <c r="AT38" s="85"/>
      <c r="AU38" s="85"/>
      <c r="AV38" s="391" t="str">
        <f t="shared" si="3"/>
        <v/>
      </c>
      <c r="AW38" s="2"/>
      <c r="AX38" s="118"/>
      <c r="AY38" s="333"/>
      <c r="AZ38" s="334"/>
    </row>
    <row r="39" spans="1:52" ht="15.75" x14ac:dyDescent="0.2">
      <c r="A39" s="198"/>
      <c r="B39" s="102" t="str">
        <f>IF(ENTRADA!AE32="","",ENTRADA!AE32)</f>
        <v/>
      </c>
      <c r="C39" s="1238" t="str">
        <f>IF(ENTRADA!AF32=0,"",ENTRADA!AF32)</f>
        <v/>
      </c>
      <c r="D39" s="1238"/>
      <c r="E39" s="1238"/>
      <c r="F39" s="1238"/>
      <c r="G39" s="1238"/>
      <c r="H39" s="1238"/>
      <c r="I39" s="83"/>
      <c r="J39" s="83"/>
      <c r="K39" s="83"/>
      <c r="L39" s="83"/>
      <c r="M39" s="83"/>
      <c r="N39" s="83"/>
      <c r="O39" s="83"/>
      <c r="P39" s="83"/>
      <c r="Q39" s="83"/>
      <c r="R39" s="83"/>
      <c r="S39" s="83"/>
      <c r="T39" s="390" t="str">
        <f t="shared" si="0"/>
        <v/>
      </c>
      <c r="U39" s="96">
        <f>IF(T39&lt;50,1,0)</f>
        <v>0</v>
      </c>
      <c r="V39" s="96"/>
      <c r="W39" s="294"/>
      <c r="X39" s="83"/>
      <c r="Y39" s="83"/>
      <c r="Z39" s="83"/>
      <c r="AA39" s="83"/>
      <c r="AB39" s="83"/>
      <c r="AC39" s="83"/>
      <c r="AD39" s="83"/>
      <c r="AE39" s="83"/>
      <c r="AF39" s="83"/>
      <c r="AG39" s="83"/>
      <c r="AH39" s="390" t="str">
        <f t="shared" si="2"/>
        <v/>
      </c>
      <c r="AI39" s="2"/>
      <c r="AJ39" s="2"/>
      <c r="AK39" s="294"/>
      <c r="AL39" s="83"/>
      <c r="AM39" s="83"/>
      <c r="AN39" s="83"/>
      <c r="AO39" s="83"/>
      <c r="AP39" s="83"/>
      <c r="AQ39" s="83"/>
      <c r="AR39" s="83"/>
      <c r="AS39" s="83"/>
      <c r="AT39" s="83"/>
      <c r="AU39" s="83"/>
      <c r="AV39" s="390" t="str">
        <f t="shared" si="3"/>
        <v/>
      </c>
      <c r="AW39" s="2"/>
      <c r="AX39" s="118"/>
      <c r="AY39" s="335"/>
      <c r="AZ39" s="336"/>
    </row>
    <row r="40" spans="1:52" ht="15.75" x14ac:dyDescent="0.2">
      <c r="A40" s="198"/>
      <c r="B40" s="103" t="str">
        <f>IF(ENTRADA!AE33="","",ENTRADA!AE33)</f>
        <v/>
      </c>
      <c r="C40" s="1254" t="str">
        <f>IF(ENTRADA!AF33=0,"",ENTRADA!AF33)</f>
        <v/>
      </c>
      <c r="D40" s="1254"/>
      <c r="E40" s="1254"/>
      <c r="F40" s="1254"/>
      <c r="G40" s="1254"/>
      <c r="H40" s="1254"/>
      <c r="I40" s="285"/>
      <c r="J40" s="285"/>
      <c r="K40" s="285"/>
      <c r="L40" s="285"/>
      <c r="M40" s="285"/>
      <c r="N40" s="285"/>
      <c r="O40" s="285"/>
      <c r="P40" s="285"/>
      <c r="Q40" s="285"/>
      <c r="R40" s="285"/>
      <c r="S40" s="285"/>
      <c r="T40" s="392" t="str">
        <f t="shared" si="0"/>
        <v/>
      </c>
      <c r="U40" s="96"/>
      <c r="V40" s="96"/>
      <c r="W40" s="296"/>
      <c r="X40" s="285"/>
      <c r="Y40" s="285"/>
      <c r="Z40" s="285"/>
      <c r="AA40" s="285"/>
      <c r="AB40" s="285"/>
      <c r="AC40" s="285"/>
      <c r="AD40" s="285"/>
      <c r="AE40" s="285"/>
      <c r="AF40" s="285"/>
      <c r="AG40" s="285"/>
      <c r="AH40" s="392" t="str">
        <f t="shared" si="2"/>
        <v/>
      </c>
      <c r="AI40" s="2"/>
      <c r="AJ40" s="2"/>
      <c r="AK40" s="296"/>
      <c r="AL40" s="285"/>
      <c r="AM40" s="285"/>
      <c r="AN40" s="285"/>
      <c r="AO40" s="285"/>
      <c r="AP40" s="285"/>
      <c r="AQ40" s="285"/>
      <c r="AR40" s="285"/>
      <c r="AS40" s="285"/>
      <c r="AT40" s="285"/>
      <c r="AU40" s="285"/>
      <c r="AV40" s="392" t="str">
        <f t="shared" si="3"/>
        <v/>
      </c>
      <c r="AW40" s="2"/>
      <c r="AX40" s="118"/>
      <c r="AY40" s="335"/>
      <c r="AZ40" s="336"/>
    </row>
    <row r="41" spans="1:52" ht="14.25" customHeight="1" x14ac:dyDescent="0.25">
      <c r="A41" s="198"/>
      <c r="B41" s="102" t="str">
        <f>IF(ENTRADA!AE34="","",ENTRADA!AE34)</f>
        <v/>
      </c>
      <c r="C41" s="1238" t="str">
        <f>IF(ENTRADA!AF34=0,"",ENTRADA!AF34)</f>
        <v/>
      </c>
      <c r="D41" s="1238"/>
      <c r="E41" s="1238"/>
      <c r="F41" s="1238"/>
      <c r="G41" s="1238"/>
      <c r="H41" s="1238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390" t="str">
        <f t="shared" si="0"/>
        <v/>
      </c>
      <c r="U41" s="96"/>
      <c r="V41" s="96"/>
      <c r="W41" s="294"/>
      <c r="X41" s="83"/>
      <c r="Y41" s="83"/>
      <c r="Z41" s="83"/>
      <c r="AA41" s="83"/>
      <c r="AB41" s="83"/>
      <c r="AC41" s="83"/>
      <c r="AD41" s="83"/>
      <c r="AE41" s="83"/>
      <c r="AF41" s="83"/>
      <c r="AG41" s="83"/>
      <c r="AH41" s="390" t="str">
        <f t="shared" si="2"/>
        <v/>
      </c>
      <c r="AI41" s="2"/>
      <c r="AJ41" s="2"/>
      <c r="AK41" s="294"/>
      <c r="AL41" s="83"/>
      <c r="AM41" s="83"/>
      <c r="AN41" s="83"/>
      <c r="AO41" s="83"/>
      <c r="AP41" s="83"/>
      <c r="AQ41" s="83"/>
      <c r="AR41" s="83"/>
      <c r="AS41" s="83"/>
      <c r="AT41" s="83"/>
      <c r="AU41" s="83"/>
      <c r="AV41" s="390" t="str">
        <f t="shared" si="3"/>
        <v/>
      </c>
      <c r="AW41" s="2"/>
      <c r="AX41" s="118"/>
      <c r="AY41" s="335"/>
      <c r="AZ41" s="337"/>
    </row>
    <row r="42" spans="1:52" ht="16.5" thickBot="1" x14ac:dyDescent="0.25">
      <c r="A42" s="198"/>
      <c r="B42" s="127" t="str">
        <f>IF(ENTRADA!AE35="","",ENTRADA!AE35)</f>
        <v/>
      </c>
      <c r="C42" s="1320" t="str">
        <f>IF(ENTRADA!AF35=0,"",ENTRADA!AF35)</f>
        <v/>
      </c>
      <c r="D42" s="1320"/>
      <c r="E42" s="1320"/>
      <c r="F42" s="1320"/>
      <c r="G42" s="1320"/>
      <c r="H42" s="1320"/>
      <c r="I42" s="420"/>
      <c r="J42" s="420"/>
      <c r="K42" s="420"/>
      <c r="L42" s="420"/>
      <c r="M42" s="420"/>
      <c r="N42" s="420"/>
      <c r="O42" s="420"/>
      <c r="P42" s="420"/>
      <c r="Q42" s="420"/>
      <c r="R42" s="420"/>
      <c r="S42" s="420"/>
      <c r="T42" s="394" t="str">
        <f t="shared" si="0"/>
        <v/>
      </c>
      <c r="U42" s="96">
        <f>IF(T42&lt;50,1,0)</f>
        <v>0</v>
      </c>
      <c r="V42" s="96"/>
      <c r="W42" s="297"/>
      <c r="X42" s="286"/>
      <c r="Y42" s="286"/>
      <c r="Z42" s="286"/>
      <c r="AA42" s="286"/>
      <c r="AB42" s="286"/>
      <c r="AC42" s="286"/>
      <c r="AD42" s="286"/>
      <c r="AE42" s="286"/>
      <c r="AF42" s="286"/>
      <c r="AG42" s="286"/>
      <c r="AH42" s="393" t="str">
        <f t="shared" si="2"/>
        <v/>
      </c>
      <c r="AI42" s="2"/>
      <c r="AJ42" s="2"/>
      <c r="AK42" s="297"/>
      <c r="AL42" s="286"/>
      <c r="AM42" s="286"/>
      <c r="AN42" s="286"/>
      <c r="AO42" s="286"/>
      <c r="AP42" s="286"/>
      <c r="AQ42" s="286"/>
      <c r="AR42" s="286"/>
      <c r="AS42" s="286"/>
      <c r="AT42" s="286"/>
      <c r="AU42" s="286"/>
      <c r="AV42" s="393" t="str">
        <f t="shared" si="3"/>
        <v/>
      </c>
      <c r="AW42" s="2"/>
      <c r="AX42" s="118"/>
      <c r="AY42" s="338"/>
      <c r="AZ42" s="339"/>
    </row>
    <row r="43" spans="1:52" s="228" customFormat="1" ht="30" customHeight="1" x14ac:dyDescent="0.2"/>
    <row r="44" spans="1:52" ht="12.75" x14ac:dyDescent="0.2"/>
    <row r="45" spans="1:52" ht="12.75" x14ac:dyDescent="0.2"/>
    <row r="46" spans="1:52" ht="12.75" x14ac:dyDescent="0.2"/>
    <row r="47" spans="1:52" ht="12.75" x14ac:dyDescent="0.2"/>
    <row r="48" spans="1:52" ht="12.75" x14ac:dyDescent="0.2"/>
    <row r="49" ht="12.75" x14ac:dyDescent="0.2"/>
    <row r="50" ht="12.75" x14ac:dyDescent="0.2"/>
    <row r="51" ht="12.75" x14ac:dyDescent="0.2"/>
    <row r="52" ht="12.75" x14ac:dyDescent="0.2"/>
    <row r="53" ht="12.75" x14ac:dyDescent="0.2"/>
    <row r="54" ht="12.75" x14ac:dyDescent="0.2"/>
    <row r="55" ht="12.75" x14ac:dyDescent="0.2"/>
    <row r="56" ht="12.75" x14ac:dyDescent="0.2"/>
    <row r="57" ht="12.75" x14ac:dyDescent="0.2"/>
    <row r="58" ht="12.75" x14ac:dyDescent="0.2"/>
    <row r="59" ht="12.75" x14ac:dyDescent="0.2"/>
    <row r="60" ht="12.75" hidden="1" x14ac:dyDescent="0.2"/>
    <row r="61" ht="12.75" hidden="1" x14ac:dyDescent="0.2"/>
    <row r="62" ht="12.75" hidden="1" x14ac:dyDescent="0.2"/>
    <row r="63" ht="12.75" hidden="1" x14ac:dyDescent="0.2"/>
    <row r="64" ht="12.75" hidden="1" x14ac:dyDescent="0.2"/>
    <row r="65" ht="12.75" hidden="1" x14ac:dyDescent="0.2"/>
    <row r="66" ht="12.75" hidden="1" x14ac:dyDescent="0.2"/>
    <row r="67" ht="12.75" hidden="1" x14ac:dyDescent="0.2"/>
    <row r="68" ht="12.75" hidden="1" x14ac:dyDescent="0.2"/>
    <row r="69" ht="12.75" hidden="1" x14ac:dyDescent="0.2"/>
    <row r="70" ht="12.75" hidden="1" x14ac:dyDescent="0.2"/>
    <row r="71" ht="12.75" hidden="1" x14ac:dyDescent="0.2"/>
    <row r="72" ht="12.75" hidden="1" x14ac:dyDescent="0.2"/>
    <row r="73" ht="12.75" hidden="1" x14ac:dyDescent="0.2"/>
    <row r="74" ht="12.75" hidden="1" x14ac:dyDescent="0.2"/>
    <row r="75" ht="12.75" hidden="1" x14ac:dyDescent="0.2"/>
    <row r="76" ht="12.75" hidden="1" x14ac:dyDescent="0.2"/>
    <row r="77" ht="12.75" hidden="1" x14ac:dyDescent="0.2"/>
    <row r="78" ht="12.75" hidden="1" x14ac:dyDescent="0.2"/>
    <row r="79" ht="12.75" hidden="1" x14ac:dyDescent="0.2"/>
    <row r="80" ht="12.75" hidden="1" x14ac:dyDescent="0.2"/>
    <row r="81" ht="12.75" hidden="1" x14ac:dyDescent="0.2"/>
    <row r="82" ht="12.75" hidden="1" x14ac:dyDescent="0.2"/>
    <row r="83" ht="12.75" hidden="1" x14ac:dyDescent="0.2"/>
    <row r="84" ht="12.75" hidden="1" x14ac:dyDescent="0.2"/>
    <row r="85" ht="12.75" hidden="1" x14ac:dyDescent="0.2"/>
    <row r="86" ht="12.75" hidden="1" x14ac:dyDescent="0.2"/>
    <row r="87" ht="12.75" hidden="1" x14ac:dyDescent="0.2"/>
    <row r="88" ht="12.75" hidden="1" x14ac:dyDescent="0.2"/>
    <row r="89" ht="12.75" hidden="1" x14ac:dyDescent="0.2"/>
    <row r="90" ht="12.75" hidden="1" x14ac:dyDescent="0.2"/>
    <row r="91" ht="12.75" hidden="1" x14ac:dyDescent="0.2"/>
    <row r="92" ht="12.75" hidden="1" x14ac:dyDescent="0.2"/>
    <row r="93" ht="12.75" hidden="1" x14ac:dyDescent="0.2"/>
    <row r="94" ht="12.75" hidden="1" x14ac:dyDescent="0.2"/>
    <row r="95" ht="12.75" hidden="1" x14ac:dyDescent="0.2"/>
    <row r="96" ht="12.75" hidden="1" x14ac:dyDescent="0.2"/>
    <row r="97" ht="12.75" hidden="1" x14ac:dyDescent="0.2"/>
    <row r="98" ht="12.75" hidden="1" x14ac:dyDescent="0.2"/>
    <row r="99" ht="12.75" hidden="1" x14ac:dyDescent="0.2"/>
    <row r="100" ht="12.75" hidden="1" x14ac:dyDescent="0.2"/>
    <row r="101" ht="12.75" hidden="1" x14ac:dyDescent="0.2"/>
    <row r="102" ht="12.75" hidden="1" x14ac:dyDescent="0.2"/>
    <row r="103" ht="12.75" hidden="1" x14ac:dyDescent="0.2"/>
    <row r="104" ht="12.75" hidden="1" x14ac:dyDescent="0.2"/>
    <row r="105" ht="12.75" hidden="1" x14ac:dyDescent="0.2"/>
    <row r="106" ht="12.75" hidden="1" x14ac:dyDescent="0.2"/>
    <row r="107" ht="12.75" hidden="1" x14ac:dyDescent="0.2"/>
    <row r="108" ht="12.75" hidden="1" x14ac:dyDescent="0.2"/>
    <row r="109" ht="12.75" hidden="1" x14ac:dyDescent="0.2"/>
    <row r="110" ht="12.75" hidden="1" x14ac:dyDescent="0.2"/>
    <row r="111" ht="12.75" hidden="1" x14ac:dyDescent="0.2"/>
    <row r="112" ht="12.75" hidden="1" x14ac:dyDescent="0.2"/>
    <row r="113" ht="12.75" hidden="1" x14ac:dyDescent="0.2"/>
    <row r="114" ht="12.75" hidden="1" x14ac:dyDescent="0.2"/>
    <row r="115" ht="12.75" hidden="1" x14ac:dyDescent="0.2"/>
    <row r="116" ht="12.75" hidden="1" x14ac:dyDescent="0.2"/>
    <row r="117" ht="12.75" hidden="1" x14ac:dyDescent="0.2"/>
    <row r="118" ht="12.75" hidden="1" x14ac:dyDescent="0.2"/>
    <row r="119" ht="12.75" hidden="1" x14ac:dyDescent="0.2"/>
    <row r="120" ht="12.75" hidden="1" x14ac:dyDescent="0.2"/>
    <row r="121" ht="12.75" hidden="1" x14ac:dyDescent="0.2"/>
    <row r="122" ht="12.75" hidden="1" x14ac:dyDescent="0.2"/>
    <row r="123" ht="12.75" hidden="1" x14ac:dyDescent="0.2"/>
    <row r="124" ht="12.75" hidden="1" x14ac:dyDescent="0.2"/>
    <row r="125" ht="12.75" hidden="1" x14ac:dyDescent="0.2"/>
    <row r="126" ht="12.75" hidden="1" x14ac:dyDescent="0.2"/>
    <row r="127" ht="12.75" hidden="1" x14ac:dyDescent="0.2"/>
    <row r="128" ht="12.75" hidden="1" x14ac:dyDescent="0.2"/>
    <row r="129" ht="12.75" hidden="1" x14ac:dyDescent="0.2"/>
    <row r="130" ht="12.75" hidden="1" x14ac:dyDescent="0.2"/>
    <row r="131" ht="12.75" hidden="1" x14ac:dyDescent="0.2"/>
    <row r="132" ht="12.75" hidden="1" x14ac:dyDescent="0.2"/>
    <row r="133" ht="12.75" hidden="1" x14ac:dyDescent="0.2"/>
    <row r="134" ht="12.75" hidden="1" x14ac:dyDescent="0.2"/>
    <row r="135" ht="12.75" hidden="1" x14ac:dyDescent="0.2"/>
    <row r="136" ht="12.75" hidden="1" x14ac:dyDescent="0.2"/>
    <row r="137" ht="12.75" hidden="1" x14ac:dyDescent="0.2"/>
    <row r="138" ht="12.75" hidden="1" x14ac:dyDescent="0.2"/>
    <row r="139" ht="12.75" hidden="1" x14ac:dyDescent="0.2"/>
  </sheetData>
  <sheetProtection algorithmName="SHA-512" hashValue="OjJb4rLh4oIL074Almf2pzGdNsN4J5EuDMnVAFR+mMx6PQaaRUl1quozrcj0tP3dxUZYoaW5L8RjCVT11/0RKA==" saltValue="ishmvpv4L2YnRiCFKcpVxw==" spinCount="100000" sheet="1" objects="1" scenarios="1" selectLockedCells="1"/>
  <mergeCells count="50">
    <mergeCell ref="AY7:AZ9"/>
    <mergeCell ref="AY11:AZ11"/>
    <mergeCell ref="W7:AA7"/>
    <mergeCell ref="AB7:AG7"/>
    <mergeCell ref="AH7:AH8"/>
    <mergeCell ref="AK7:AO7"/>
    <mergeCell ref="AP7:AU7"/>
    <mergeCell ref="AV7:AV8"/>
    <mergeCell ref="C9:H9"/>
    <mergeCell ref="T7:T8"/>
    <mergeCell ref="U7:U9"/>
    <mergeCell ref="I7:M7"/>
    <mergeCell ref="N7:S7"/>
    <mergeCell ref="B7:H8"/>
    <mergeCell ref="C15:H15"/>
    <mergeCell ref="C10:H10"/>
    <mergeCell ref="C11:H11"/>
    <mergeCell ref="C12:H12"/>
    <mergeCell ref="C13:H13"/>
    <mergeCell ref="C14:H14"/>
    <mergeCell ref="C16:H16"/>
    <mergeCell ref="C17:H17"/>
    <mergeCell ref="C18:H18"/>
    <mergeCell ref="C19:H19"/>
    <mergeCell ref="C20:H20"/>
    <mergeCell ref="C27:H27"/>
    <mergeCell ref="C28:H28"/>
    <mergeCell ref="C29:H29"/>
    <mergeCell ref="C30:H30"/>
    <mergeCell ref="C21:H21"/>
    <mergeCell ref="C22:H22"/>
    <mergeCell ref="C23:H23"/>
    <mergeCell ref="C24:H24"/>
    <mergeCell ref="C25:H25"/>
    <mergeCell ref="B6:T6"/>
    <mergeCell ref="W6:AH6"/>
    <mergeCell ref="AK6:AV6"/>
    <mergeCell ref="C41:H41"/>
    <mergeCell ref="C42:H42"/>
    <mergeCell ref="C36:H36"/>
    <mergeCell ref="C37:H37"/>
    <mergeCell ref="C38:H38"/>
    <mergeCell ref="C39:H39"/>
    <mergeCell ref="C40:H40"/>
    <mergeCell ref="C31:H31"/>
    <mergeCell ref="C32:H32"/>
    <mergeCell ref="C33:H33"/>
    <mergeCell ref="C34:H34"/>
    <mergeCell ref="C35:H35"/>
    <mergeCell ref="C26:H26"/>
  </mergeCells>
  <conditionalFormatting sqref="T40">
    <cfRule type="cellIs" dxfId="55" priority="73" stopIfTrue="1" operator="lessThanOrEqual">
      <formula>49.9</formula>
    </cfRule>
  </conditionalFormatting>
  <conditionalFormatting sqref="T38 T42 T10:T12 T14 T16 T18 T20 T22 T24 T26 T28 T30 T32 T34 T36 T40">
    <cfRule type="cellIs" dxfId="54" priority="87" stopIfTrue="1" operator="lessThanOrEqual">
      <formula>49.9</formula>
    </cfRule>
  </conditionalFormatting>
  <conditionalFormatting sqref="T13">
    <cfRule type="cellIs" dxfId="53" priority="86" stopIfTrue="1" operator="lessThanOrEqual">
      <formula>49.9</formula>
    </cfRule>
  </conditionalFormatting>
  <conditionalFormatting sqref="A10:A43">
    <cfRule type="cellIs" dxfId="52" priority="88" stopIfTrue="1" operator="greaterThan">
      <formula>50</formula>
    </cfRule>
    <cfRule type="cellIs" dxfId="51" priority="89" stopIfTrue="1" operator="lessThan">
      <formula>50</formula>
    </cfRule>
  </conditionalFormatting>
  <conditionalFormatting sqref="AH10:AH12">
    <cfRule type="cellIs" dxfId="50" priority="55" stopIfTrue="1" operator="lessThanOrEqual">
      <formula>49.9</formula>
    </cfRule>
  </conditionalFormatting>
  <conditionalFormatting sqref="AH41 AH39 AH37 AH35 AH33 AH31 AH29 AH27 AH25 AH23 AH21 AH19 AH17 AH15">
    <cfRule type="cellIs" dxfId="49" priority="21" stopIfTrue="1" operator="lessThanOrEqual">
      <formula>49.9</formula>
    </cfRule>
  </conditionalFormatting>
  <conditionalFormatting sqref="T41 T39 T37 T35 T33 T31 T29 T27 T25 T23 T21 T19 T17 T15 T13">
    <cfRule type="cellIs" dxfId="48" priority="25" stopIfTrue="1" operator="lessThanOrEqual">
      <formula>49.9</formula>
    </cfRule>
  </conditionalFormatting>
  <conditionalFormatting sqref="AH14 AH16 AH18 AH20 AH22 AH24 AH26 AH28 AH30 AH32 AH34 AH36 AH38 AH42">
    <cfRule type="cellIs" dxfId="47" priority="24" stopIfTrue="1" operator="lessThanOrEqual">
      <formula>49.9</formula>
    </cfRule>
  </conditionalFormatting>
  <conditionalFormatting sqref="AH13">
    <cfRule type="cellIs" dxfId="46" priority="23" stopIfTrue="1" operator="lessThanOrEqual">
      <formula>49.9</formula>
    </cfRule>
  </conditionalFormatting>
  <conditionalFormatting sqref="AH40">
    <cfRule type="cellIs" dxfId="45" priority="22" stopIfTrue="1" operator="lessThanOrEqual">
      <formula>49.9</formula>
    </cfRule>
  </conditionalFormatting>
  <conditionalFormatting sqref="AV10:AV12">
    <cfRule type="cellIs" dxfId="44" priority="10" stopIfTrue="1" operator="lessThanOrEqual">
      <formula>49.9</formula>
    </cfRule>
  </conditionalFormatting>
  <conditionalFormatting sqref="AV41 AV39 AV37 AV35 AV33 AV31 AV29 AV27 AV25 AV23 AV21 AV19 AV17 AV15">
    <cfRule type="cellIs" dxfId="43" priority="6" stopIfTrue="1" operator="lessThanOrEqual">
      <formula>49.9</formula>
    </cfRule>
  </conditionalFormatting>
  <conditionalFormatting sqref="AV14 AV16 AV18 AV20 AV22 AV24 AV26 AV28 AV30 AV32 AV34 AV36 AV38 AV42">
    <cfRule type="cellIs" dxfId="42" priority="9" stopIfTrue="1" operator="lessThanOrEqual">
      <formula>49.9</formula>
    </cfRule>
  </conditionalFormatting>
  <conditionalFormatting sqref="AV13">
    <cfRule type="cellIs" dxfId="41" priority="8" stopIfTrue="1" operator="lessThanOrEqual">
      <formula>49.9</formula>
    </cfRule>
  </conditionalFormatting>
  <conditionalFormatting sqref="AV40">
    <cfRule type="cellIs" dxfId="40" priority="7" stopIfTrue="1" operator="lessThanOrEqual">
      <formula>49.9</formula>
    </cfRule>
  </conditionalFormatting>
  <dataValidations disablePrompts="1" count="2">
    <dataValidation type="decimal" operator="lessThanOrEqual" allowBlank="1" showErrorMessage="1" errorTitle="ERRO!" error="A pergunta não vale tanto!" sqref="N10:N42 AP10:AP42 AB10:AB42">
      <formula1>N$9</formula1>
    </dataValidation>
    <dataValidation type="decimal" operator="lessThanOrEqual" allowBlank="1" showInputMessage="1" showErrorMessage="1" errorTitle="ERRO!" error="A pergunta não vale tanto!..." sqref="AC10:AG42 W10:AA42 O10:S42 AQ10:AU42 AK10:AO42 I10:M42">
      <formula1>I$9</formula1>
    </dataValidation>
  </dataValidations>
  <printOptions horizontalCentered="1"/>
  <pageMargins left="0.23622047244094491" right="0.23622047244094491" top="0.94488188976377963" bottom="0.35433070866141736" header="0.11811023622047245" footer="0.31496062992125984"/>
  <pageSetup paperSize="9" scale="72" orientation="landscape" blackAndWhite="1" r:id="rId1"/>
  <headerFooter>
    <oddHeader>&amp;L&amp;G
&amp;C&amp;"Arial,Normal"&amp;24
Área Disciplinar de Português&amp;R&amp;"Arial,Normal"&amp;24
&amp;D</oddHeader>
  </headerFooter>
  <drawing r:id="rId2"/>
  <legacyDrawingHF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0"/>
  <dimension ref="A1:CI164"/>
  <sheetViews>
    <sheetView showGridLines="0" zoomScale="75" zoomScaleNormal="75" zoomScalePageLayoutView="70" workbookViewId="0">
      <selection activeCell="AE5" sqref="AE5"/>
    </sheetView>
  </sheetViews>
  <sheetFormatPr defaultColWidth="0" defaultRowHeight="12.75" customHeight="1" zeroHeight="1" x14ac:dyDescent="0.2"/>
  <cols>
    <col min="1" max="1" width="2.5703125" style="57" customWidth="1"/>
    <col min="2" max="2" width="18.140625" style="57" customWidth="1"/>
    <col min="3" max="38" width="9.140625" style="57" customWidth="1"/>
    <col min="39" max="87" width="0" style="57" hidden="1" customWidth="1"/>
    <col min="88" max="16384" width="9.140625" style="57" hidden="1"/>
  </cols>
  <sheetData>
    <row r="1" spans="2:37" ht="15" customHeight="1" x14ac:dyDescent="0.2"/>
    <row r="2" spans="2:37" ht="24.95" customHeight="1" x14ac:dyDescent="0.2">
      <c r="AE2" s="274"/>
      <c r="AF2" s="274"/>
    </row>
    <row r="3" spans="2:37" ht="24.95" customHeight="1" x14ac:dyDescent="0.2">
      <c r="O3" s="274"/>
      <c r="T3" s="274"/>
      <c r="Z3" s="274"/>
      <c r="AA3" s="274"/>
      <c r="AB3" s="274"/>
      <c r="AE3" s="274"/>
      <c r="AF3" s="274"/>
    </row>
    <row r="4" spans="2:37" ht="24.95" customHeight="1" x14ac:dyDescent="0.2">
      <c r="AE4" s="274"/>
      <c r="AF4" s="274"/>
    </row>
    <row r="5" spans="2:37" ht="24.95" customHeight="1" x14ac:dyDescent="0.4">
      <c r="B5" s="517" t="s">
        <v>164</v>
      </c>
      <c r="AE5" s="274"/>
      <c r="AF5" s="274"/>
    </row>
    <row r="6" spans="2:37" ht="24.95" customHeight="1" x14ac:dyDescent="0.4">
      <c r="B6" s="517"/>
      <c r="AE6" s="274"/>
      <c r="AF6" s="274"/>
    </row>
    <row r="7" spans="2:37" ht="24.95" customHeight="1" x14ac:dyDescent="0.35">
      <c r="B7" s="914" t="s">
        <v>417</v>
      </c>
      <c r="C7" s="914" t="s">
        <v>6</v>
      </c>
      <c r="D7"/>
      <c r="E7"/>
      <c r="F7"/>
      <c r="G7"/>
      <c r="H7"/>
      <c r="I7"/>
      <c r="J7" s="914" t="s">
        <v>5</v>
      </c>
      <c r="K7"/>
      <c r="L7"/>
      <c r="M7"/>
      <c r="N7"/>
      <c r="O7"/>
      <c r="P7"/>
      <c r="Q7" s="914" t="s">
        <v>4</v>
      </c>
      <c r="R7"/>
      <c r="S7"/>
      <c r="T7"/>
      <c r="U7"/>
      <c r="V7"/>
      <c r="W7"/>
      <c r="X7" s="914" t="s">
        <v>3</v>
      </c>
      <c r="Y7"/>
      <c r="Z7"/>
      <c r="AA7"/>
      <c r="AB7"/>
      <c r="AC7"/>
      <c r="AD7"/>
      <c r="AE7" s="914" t="s">
        <v>2</v>
      </c>
      <c r="AF7"/>
      <c r="AG7"/>
      <c r="AH7"/>
      <c r="AI7"/>
      <c r="AJ7"/>
      <c r="AK7"/>
    </row>
    <row r="8" spans="2:37" ht="15" x14ac:dyDescent="0.25"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</row>
    <row r="9" spans="2:37" ht="15" x14ac:dyDescent="0.25"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</row>
    <row r="10" spans="2:37" ht="15" x14ac:dyDescent="0.25"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</row>
    <row r="11" spans="2:37" ht="15" x14ac:dyDescent="0.25"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</row>
    <row r="12" spans="2:37" ht="15" x14ac:dyDescent="0.25"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</row>
    <row r="13" spans="2:37" ht="15" x14ac:dyDescent="0.25"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</row>
    <row r="14" spans="2:37" ht="15" x14ac:dyDescent="0.25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</row>
    <row r="15" spans="2:37" ht="15" x14ac:dyDescent="0.25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</row>
    <row r="16" spans="2:37" ht="15" x14ac:dyDescent="0.25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</row>
    <row r="17" spans="2:37" ht="15" x14ac:dyDescent="0.25"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</row>
    <row r="18" spans="2:37" ht="15" x14ac:dyDescent="0.25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</row>
    <row r="19" spans="2:37" ht="15" x14ac:dyDescent="0.25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</row>
    <row r="20" spans="2:37" ht="15" x14ac:dyDescent="0.25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</row>
    <row r="21" spans="2:37" ht="15" x14ac:dyDescent="0.25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</row>
    <row r="22" spans="2:37" ht="15" x14ac:dyDescent="0.25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</row>
    <row r="23" spans="2:37" ht="15" x14ac:dyDescent="0.25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</row>
    <row r="24" spans="2:37" ht="15" x14ac:dyDescent="0.25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</row>
    <row r="25" spans="2:37" ht="15" x14ac:dyDescent="0.2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</row>
    <row r="26" spans="2:37" ht="15" x14ac:dyDescent="0.2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</row>
    <row r="27" spans="2:37" ht="15" x14ac:dyDescent="0.2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</row>
    <row r="28" spans="2:37" ht="15" x14ac:dyDescent="0.2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</row>
    <row r="29" spans="2:37" ht="15" x14ac:dyDescent="0.2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</row>
    <row r="30" spans="2:37" ht="15" x14ac:dyDescent="0.2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</row>
    <row r="31" spans="2:37" ht="15" x14ac:dyDescent="0.2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</row>
    <row r="32" spans="2:37" ht="15" x14ac:dyDescent="0.2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</row>
    <row r="33" spans="2:37" ht="15" x14ac:dyDescent="0.2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</row>
    <row r="34" spans="2:37" ht="15" x14ac:dyDescent="0.2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</row>
    <row r="35" spans="2:37" ht="15" x14ac:dyDescent="0.2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</row>
    <row r="36" spans="2:37" ht="15" x14ac:dyDescent="0.25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</row>
    <row r="37" spans="2:37" ht="15" x14ac:dyDescent="0.25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</row>
    <row r="38" spans="2:37" ht="15" x14ac:dyDescent="0.2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</row>
    <row r="39" spans="2:37" ht="15" x14ac:dyDescent="0.25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</row>
    <row r="40" spans="2:37" ht="15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</row>
    <row r="41" spans="2:37" ht="15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</row>
    <row r="42" spans="2:37" ht="15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</row>
    <row r="43" spans="2:37" ht="15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</row>
    <row r="44" spans="2:37" ht="15" x14ac:dyDescent="0.2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</row>
    <row r="45" spans="2:37" ht="15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</row>
    <row r="46" spans="2:37" ht="15" x14ac:dyDescent="0.25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</row>
    <row r="47" spans="2:37" ht="15" x14ac:dyDescent="0.25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</row>
    <row r="48" spans="2:37" ht="15" x14ac:dyDescent="0.25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</row>
    <row r="49" spans="2:37" ht="15" x14ac:dyDescent="0.25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</row>
    <row r="50" spans="2:37" ht="15" x14ac:dyDescent="0.25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</row>
    <row r="51" spans="2:37" ht="15" x14ac:dyDescent="0.25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</row>
    <row r="52" spans="2:37" ht="15" x14ac:dyDescent="0.2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</row>
    <row r="53" spans="2:37" ht="15" x14ac:dyDescent="0.2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</row>
    <row r="54" spans="2:37" ht="15" x14ac:dyDescent="0.2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</row>
    <row r="55" spans="2:37" ht="27" x14ac:dyDescent="0.35">
      <c r="B55" s="914" t="s">
        <v>418</v>
      </c>
      <c r="C55" s="914" t="s">
        <v>6</v>
      </c>
      <c r="D55"/>
      <c r="E55"/>
      <c r="F55"/>
      <c r="G55"/>
      <c r="H55"/>
      <c r="I55"/>
      <c r="J55" s="914" t="s">
        <v>5</v>
      </c>
      <c r="K55"/>
      <c r="L55"/>
      <c r="M55"/>
      <c r="N55"/>
      <c r="O55"/>
      <c r="P55"/>
      <c r="Q55" s="914" t="s">
        <v>4</v>
      </c>
      <c r="R55"/>
      <c r="S55"/>
      <c r="T55"/>
      <c r="U55"/>
      <c r="V55"/>
      <c r="W55"/>
      <c r="X55" s="914" t="s">
        <v>3</v>
      </c>
      <c r="Y55"/>
      <c r="Z55"/>
      <c r="AA55"/>
      <c r="AB55"/>
      <c r="AC55"/>
      <c r="AD55"/>
      <c r="AE55" s="914" t="s">
        <v>2</v>
      </c>
      <c r="AF55"/>
      <c r="AG55"/>
      <c r="AH55"/>
      <c r="AI55"/>
      <c r="AJ55"/>
      <c r="AK55"/>
    </row>
    <row r="56" spans="2:37" ht="15" x14ac:dyDescent="0.2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</row>
    <row r="57" spans="2:37" ht="15" x14ac:dyDescent="0.2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</row>
    <row r="58" spans="2:37" ht="15" x14ac:dyDescent="0.2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</row>
    <row r="59" spans="2:37" ht="15" x14ac:dyDescent="0.2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</row>
    <row r="60" spans="2:37" ht="15" x14ac:dyDescent="0.2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</row>
    <row r="61" spans="2:37" ht="15" x14ac:dyDescent="0.2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</row>
    <row r="62" spans="2:37" ht="15" x14ac:dyDescent="0.2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</row>
    <row r="63" spans="2:37" ht="15" x14ac:dyDescent="0.2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</row>
    <row r="64" spans="2:37" ht="15" x14ac:dyDescent="0.2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</row>
    <row r="65" spans="2:37" ht="15" x14ac:dyDescent="0.2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</row>
    <row r="66" spans="2:37" ht="15" x14ac:dyDescent="0.2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</row>
    <row r="67" spans="2:37" ht="15" x14ac:dyDescent="0.2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</row>
    <row r="68" spans="2:37" ht="15" x14ac:dyDescent="0.2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</row>
    <row r="69" spans="2:37" ht="15" x14ac:dyDescent="0.2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</row>
    <row r="70" spans="2:37" ht="15" x14ac:dyDescent="0.2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</row>
    <row r="71" spans="2:37" ht="15" x14ac:dyDescent="0.2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</row>
    <row r="72" spans="2:37" ht="15" x14ac:dyDescent="0.2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</row>
    <row r="73" spans="2:37" ht="15" x14ac:dyDescent="0.2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</row>
    <row r="74" spans="2:37" ht="15" x14ac:dyDescent="0.2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</row>
    <row r="75" spans="2:37" ht="15" x14ac:dyDescent="0.2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</row>
    <row r="76" spans="2:37" ht="15" x14ac:dyDescent="0.2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</row>
    <row r="77" spans="2:37" ht="15" x14ac:dyDescent="0.2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</row>
    <row r="78" spans="2:37" ht="15" x14ac:dyDescent="0.2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</row>
    <row r="79" spans="2:37" ht="15" x14ac:dyDescent="0.2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</row>
    <row r="80" spans="2:37" ht="15" x14ac:dyDescent="0.2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</row>
    <row r="81" spans="2:37" ht="15" x14ac:dyDescent="0.2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</row>
    <row r="82" spans="2:37" ht="15" x14ac:dyDescent="0.2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</row>
    <row r="83" spans="2:37" ht="15" x14ac:dyDescent="0.2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</row>
    <row r="84" spans="2:37" ht="15" x14ac:dyDescent="0.2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</row>
    <row r="85" spans="2:37" ht="15" x14ac:dyDescent="0.2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</row>
    <row r="86" spans="2:37" ht="15" x14ac:dyDescent="0.2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</row>
    <row r="87" spans="2:37" ht="15" x14ac:dyDescent="0.2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</row>
    <row r="88" spans="2:37" ht="15" x14ac:dyDescent="0.2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</row>
    <row r="89" spans="2:37" ht="15" x14ac:dyDescent="0.2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</row>
    <row r="90" spans="2:37" ht="15" x14ac:dyDescent="0.2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</row>
    <row r="91" spans="2:37" ht="15" x14ac:dyDescent="0.2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</row>
    <row r="92" spans="2:37" ht="15" x14ac:dyDescent="0.2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</row>
    <row r="93" spans="2:37" ht="15" x14ac:dyDescent="0.2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</row>
    <row r="94" spans="2:37" ht="15" x14ac:dyDescent="0.2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</row>
    <row r="95" spans="2:37" ht="15" x14ac:dyDescent="0.2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</row>
    <row r="96" spans="2:37" ht="15" x14ac:dyDescent="0.2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</row>
    <row r="97" spans="2:37" ht="15" x14ac:dyDescent="0.2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</row>
    <row r="98" spans="2:37" ht="15" x14ac:dyDescent="0.2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</row>
    <row r="99" spans="2:37" ht="15" x14ac:dyDescent="0.2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</row>
    <row r="100" spans="2:37" ht="15" x14ac:dyDescent="0.2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</row>
    <row r="101" spans="2:37" ht="15" x14ac:dyDescent="0.2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</row>
    <row r="102" spans="2:37" ht="15" x14ac:dyDescent="0.2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</row>
    <row r="103" spans="2:37" ht="27" x14ac:dyDescent="0.35">
      <c r="B103" s="914" t="s">
        <v>419</v>
      </c>
      <c r="C103" s="914" t="s">
        <v>6</v>
      </c>
      <c r="D103"/>
      <c r="E103"/>
      <c r="F103"/>
      <c r="G103"/>
      <c r="H103"/>
      <c r="I103"/>
      <c r="J103" s="914" t="s">
        <v>5</v>
      </c>
      <c r="K103"/>
      <c r="L103"/>
      <c r="M103"/>
      <c r="N103"/>
      <c r="O103"/>
      <c r="P103"/>
      <c r="Q103" s="914" t="s">
        <v>4</v>
      </c>
      <c r="R103"/>
      <c r="S103"/>
      <c r="T103"/>
      <c r="U103"/>
      <c r="V103"/>
      <c r="W103"/>
      <c r="X103" s="914" t="s">
        <v>3</v>
      </c>
      <c r="Y103"/>
      <c r="Z103"/>
      <c r="AA103"/>
      <c r="AB103"/>
      <c r="AC103"/>
      <c r="AD103"/>
      <c r="AE103" s="914" t="s">
        <v>2</v>
      </c>
      <c r="AF103"/>
      <c r="AG103"/>
      <c r="AH103"/>
      <c r="AI103"/>
      <c r="AJ103"/>
      <c r="AK103"/>
    </row>
    <row r="104" spans="2:37" ht="15" x14ac:dyDescent="0.2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</row>
    <row r="105" spans="2:37" ht="15" x14ac:dyDescent="0.2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</row>
    <row r="106" spans="2:37" ht="15" x14ac:dyDescent="0.2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</row>
    <row r="107" spans="2:37" ht="15" x14ac:dyDescent="0.2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</row>
    <row r="108" spans="2:37" ht="15" x14ac:dyDescent="0.2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</row>
    <row r="109" spans="2:37" ht="15" x14ac:dyDescent="0.2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</row>
    <row r="110" spans="2:37" ht="15" x14ac:dyDescent="0.2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</row>
    <row r="111" spans="2:37" ht="15" x14ac:dyDescent="0.2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</row>
    <row r="112" spans="2:37" ht="15" x14ac:dyDescent="0.2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</row>
    <row r="113" spans="2:37" ht="15" x14ac:dyDescent="0.2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</row>
    <row r="114" spans="2:37" ht="15" x14ac:dyDescent="0.2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</row>
    <row r="115" spans="2:37" ht="15" x14ac:dyDescent="0.2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</row>
    <row r="116" spans="2:37" ht="15" x14ac:dyDescent="0.2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</row>
    <row r="117" spans="2:37" ht="15" x14ac:dyDescent="0.2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</row>
    <row r="118" spans="2:37" ht="15" x14ac:dyDescent="0.2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</row>
    <row r="119" spans="2:37" ht="15" x14ac:dyDescent="0.2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</row>
    <row r="120" spans="2:37" ht="15" x14ac:dyDescent="0.2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</row>
    <row r="121" spans="2:37" ht="15" x14ac:dyDescent="0.2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</row>
    <row r="122" spans="2:37" ht="15" x14ac:dyDescent="0.2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</row>
    <row r="123" spans="2:37" ht="15" x14ac:dyDescent="0.2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</row>
    <row r="124" spans="2:37" ht="15" x14ac:dyDescent="0.2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</row>
    <row r="125" spans="2:37" ht="15" x14ac:dyDescent="0.2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</row>
    <row r="126" spans="2:37" ht="15" x14ac:dyDescent="0.2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</row>
    <row r="127" spans="2:37" ht="15" x14ac:dyDescent="0.2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</row>
    <row r="128" spans="2:37" ht="15" x14ac:dyDescent="0.2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</row>
    <row r="129" spans="2:37" ht="15" x14ac:dyDescent="0.2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</row>
    <row r="130" spans="2:37" ht="15" x14ac:dyDescent="0.2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</row>
    <row r="131" spans="2:37" ht="15" x14ac:dyDescent="0.2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</row>
    <row r="132" spans="2:37" ht="15" x14ac:dyDescent="0.2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</row>
    <row r="133" spans="2:37" ht="15" x14ac:dyDescent="0.2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</row>
    <row r="134" spans="2:37" ht="15" x14ac:dyDescent="0.2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</row>
    <row r="135" spans="2:37" ht="15" x14ac:dyDescent="0.2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</row>
    <row r="136" spans="2:37" ht="15" x14ac:dyDescent="0.2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</row>
    <row r="137" spans="2:37" ht="15" x14ac:dyDescent="0.2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</row>
    <row r="138" spans="2:37" ht="15" x14ac:dyDescent="0.2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</row>
    <row r="139" spans="2:37" ht="15" x14ac:dyDescent="0.2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</row>
    <row r="140" spans="2:37" ht="15" x14ac:dyDescent="0.2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</row>
    <row r="141" spans="2:37" ht="15" x14ac:dyDescent="0.2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</row>
    <row r="142" spans="2:37" ht="15" x14ac:dyDescent="0.2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</row>
    <row r="143" spans="2:37" x14ac:dyDescent="0.2"/>
    <row r="144" spans="2:37" x14ac:dyDescent="0.2"/>
    <row r="145" x14ac:dyDescent="0.2"/>
    <row r="146" x14ac:dyDescent="0.2"/>
    <row r="147" x14ac:dyDescent="0.2"/>
    <row r="148" x14ac:dyDescent="0.2"/>
    <row r="149" x14ac:dyDescent="0.2"/>
    <row r="150" x14ac:dyDescent="0.2"/>
    <row r="151" x14ac:dyDescent="0.2"/>
    <row r="152" x14ac:dyDescent="0.2"/>
    <row r="153" x14ac:dyDescent="0.2"/>
    <row r="154" x14ac:dyDescent="0.2"/>
    <row r="155" x14ac:dyDescent="0.2"/>
    <row r="156" x14ac:dyDescent="0.2"/>
    <row r="157" x14ac:dyDescent="0.2"/>
    <row r="158" x14ac:dyDescent="0.2"/>
    <row r="159" ht="12.75" customHeight="1" x14ac:dyDescent="0.2"/>
    <row r="160" ht="12.75" customHeight="1" x14ac:dyDescent="0.2"/>
    <row r="161" ht="12.75" customHeight="1" x14ac:dyDescent="0.2"/>
    <row r="162" ht="12.75" customHeight="1" x14ac:dyDescent="0.2"/>
    <row r="163" ht="12.75" customHeight="1" x14ac:dyDescent="0.2"/>
    <row r="164" ht="12.75" customHeight="1" x14ac:dyDescent="0.2"/>
  </sheetData>
  <sheetProtection algorithmName="SHA-512" hashValue="JT18VOgQfVl3SqkTqfdkPTmCX+NCtgrdO3K35hsRaHYmnmckFT0JSMSTbsYUpmAfgmVZu3mCClNxjQGH9tideg==" saltValue="+Gy/AkRzkRSg/YyX1/k5tA==" spinCount="100000" sheet="1" objects="1" scenarios="1" selectLockedCells="1"/>
  <printOptions horizontalCentered="1"/>
  <pageMargins left="0.23622047244094488" right="0.23622047244094488" top="0.94488188976377951" bottom="0.354329615048119" header="0.1181091426071741" footer="0.31496062992125984"/>
  <pageSetup paperSize="9" scale="45" orientation="landscape" blackAndWhite="1" r:id="rId1"/>
  <headerFooter>
    <oddHeader>&amp;L
&amp;C&amp;"Arial,Normal"&amp;24
Área Disciplinar de Português&amp;Rs</oddHead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22"/>
  <dimension ref="A1:AW136"/>
  <sheetViews>
    <sheetView showGridLines="0" zoomScale="75" zoomScaleNormal="75" zoomScalePageLayoutView="70" workbookViewId="0">
      <selection activeCell="X21" sqref="X21"/>
    </sheetView>
  </sheetViews>
  <sheetFormatPr defaultColWidth="0" defaultRowHeight="0" customHeight="1" zeroHeight="1" x14ac:dyDescent="0.2"/>
  <cols>
    <col min="1" max="1" width="2.7109375" style="6" customWidth="1"/>
    <col min="2" max="2" width="5.140625" style="6" customWidth="1"/>
    <col min="3" max="3" width="21.28515625" style="6" customWidth="1"/>
    <col min="4" max="4" width="5.7109375" style="54" customWidth="1"/>
    <col min="5" max="34" width="5.7109375" style="6" customWidth="1"/>
    <col min="35" max="35" width="14.28515625" style="6" customWidth="1"/>
    <col min="36" max="36" width="0" style="6" hidden="1" customWidth="1"/>
    <col min="37" max="49" width="10" style="6" customWidth="1"/>
    <col min="50" max="16384" width="10" style="6" hidden="1"/>
  </cols>
  <sheetData>
    <row r="1" spans="1:36" s="54" customFormat="1" ht="24.95" customHeight="1" x14ac:dyDescent="0.2"/>
    <row r="2" spans="1:36" s="54" customFormat="1" ht="35.1" customHeight="1" x14ac:dyDescent="0.2">
      <c r="AE2" s="10"/>
      <c r="AF2" s="10"/>
    </row>
    <row r="3" spans="1:36" s="54" customFormat="1" ht="20.100000000000001" customHeight="1" x14ac:dyDescent="0.2">
      <c r="B3" s="1334" t="s">
        <v>108</v>
      </c>
      <c r="C3" s="1334"/>
      <c r="D3" s="133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65"/>
      <c r="P3" s="194"/>
      <c r="Q3" s="194"/>
      <c r="R3" s="194"/>
      <c r="S3" s="194"/>
      <c r="T3" s="165"/>
      <c r="U3" s="194"/>
      <c r="V3" s="194"/>
      <c r="W3" s="194"/>
      <c r="X3" s="194"/>
      <c r="Y3" s="194"/>
      <c r="Z3" s="165"/>
      <c r="AA3" s="165"/>
      <c r="AB3" s="165"/>
      <c r="AC3" s="194"/>
      <c r="AD3" s="194"/>
      <c r="AE3" s="165"/>
      <c r="AF3" s="165"/>
      <c r="AG3" s="194"/>
      <c r="AH3" s="194"/>
      <c r="AI3" s="194"/>
    </row>
    <row r="4" spans="1:36" s="54" customFormat="1" ht="20.100000000000001" customHeight="1" x14ac:dyDescent="0.2">
      <c r="B4" s="1334"/>
      <c r="C4" s="1334"/>
      <c r="D4" s="133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920"/>
      <c r="T4" s="1333" t="s">
        <v>174</v>
      </c>
      <c r="U4" s="1333"/>
      <c r="V4" s="1333"/>
      <c r="W4" s="1333"/>
      <c r="X4" s="1333"/>
      <c r="Y4" s="1333"/>
      <c r="Z4" s="919" t="s">
        <v>170</v>
      </c>
      <c r="AA4" s="1332" t="s">
        <v>169</v>
      </c>
      <c r="AB4" s="1332"/>
      <c r="AC4" s="1332"/>
      <c r="AD4" s="195" t="s">
        <v>173</v>
      </c>
      <c r="AE4" s="1331" t="s">
        <v>172</v>
      </c>
      <c r="AF4" s="1331"/>
      <c r="AG4" s="1332"/>
      <c r="AH4" s="1332"/>
      <c r="AI4" s="194"/>
    </row>
    <row r="5" spans="1:36" s="54" customFormat="1" ht="20.100000000000001" customHeight="1" x14ac:dyDescent="0.2">
      <c r="B5" s="1335"/>
      <c r="C5" s="1335"/>
      <c r="D5" s="1335"/>
      <c r="E5" s="194"/>
      <c r="F5" s="194"/>
      <c r="G5" s="194"/>
      <c r="H5" s="194"/>
      <c r="I5" s="194"/>
      <c r="J5" s="194"/>
      <c r="K5" s="194"/>
      <c r="L5" s="194"/>
      <c r="M5" s="194"/>
      <c r="N5" s="194"/>
      <c r="O5" s="194"/>
      <c r="P5" s="194"/>
      <c r="Q5" s="194"/>
      <c r="R5" s="194"/>
      <c r="S5" s="194"/>
      <c r="T5" s="194"/>
      <c r="U5" s="194"/>
      <c r="V5" s="194"/>
      <c r="W5" s="194"/>
      <c r="X5" s="194"/>
      <c r="Y5" s="194"/>
      <c r="Z5" s="194"/>
      <c r="AA5" s="194"/>
      <c r="AB5" s="194"/>
      <c r="AC5" s="194"/>
      <c r="AD5" s="194"/>
      <c r="AE5" s="165"/>
      <c r="AF5" s="165"/>
      <c r="AG5" s="194"/>
      <c r="AH5" s="194"/>
      <c r="AI5" s="194"/>
    </row>
    <row r="6" spans="1:36" s="54" customFormat="1" ht="24.95" customHeight="1" x14ac:dyDescent="0.2">
      <c r="B6" s="1329" t="s">
        <v>171</v>
      </c>
      <c r="C6" s="1330"/>
      <c r="D6" s="196">
        <v>1</v>
      </c>
      <c r="E6" s="196">
        <v>2</v>
      </c>
      <c r="F6" s="196">
        <v>3</v>
      </c>
      <c r="G6" s="196">
        <v>4</v>
      </c>
      <c r="H6" s="196">
        <v>5</v>
      </c>
      <c r="I6" s="196">
        <v>6</v>
      </c>
      <c r="J6" s="196">
        <v>7</v>
      </c>
      <c r="K6" s="196">
        <v>8</v>
      </c>
      <c r="L6" s="196">
        <v>9</v>
      </c>
      <c r="M6" s="196">
        <v>10</v>
      </c>
      <c r="N6" s="196">
        <v>11</v>
      </c>
      <c r="O6" s="196">
        <v>12</v>
      </c>
      <c r="P6" s="196">
        <v>13</v>
      </c>
      <c r="Q6" s="196">
        <v>14</v>
      </c>
      <c r="R6" s="196">
        <v>15</v>
      </c>
      <c r="S6" s="196">
        <v>16</v>
      </c>
      <c r="T6" s="196">
        <v>17</v>
      </c>
      <c r="U6" s="196">
        <v>18</v>
      </c>
      <c r="V6" s="196">
        <v>19</v>
      </c>
      <c r="W6" s="196">
        <v>20</v>
      </c>
      <c r="X6" s="196">
        <v>21</v>
      </c>
      <c r="Y6" s="196">
        <v>22</v>
      </c>
      <c r="Z6" s="196">
        <v>23</v>
      </c>
      <c r="AA6" s="196">
        <v>24</v>
      </c>
      <c r="AB6" s="196">
        <v>25</v>
      </c>
      <c r="AC6" s="196">
        <v>26</v>
      </c>
      <c r="AD6" s="196">
        <v>27</v>
      </c>
      <c r="AE6" s="271">
        <v>28</v>
      </c>
      <c r="AF6" s="271">
        <v>29</v>
      </c>
      <c r="AG6" s="196">
        <v>30</v>
      </c>
      <c r="AH6" s="196">
        <v>31</v>
      </c>
      <c r="AI6" s="197"/>
    </row>
    <row r="7" spans="1:36" ht="24.95" customHeight="1" x14ac:dyDescent="0.2">
      <c r="A7" s="198"/>
      <c r="B7" s="178">
        <f>IF(ENTRADA!AE3="","",ENTRADA!AE3)</f>
        <v>1</v>
      </c>
      <c r="C7" s="179" t="str">
        <f>IF(ENTRADA!AF3=0,"",ENTRADA!AF3)</f>
        <v>AA</v>
      </c>
      <c r="D7" s="383"/>
      <c r="E7" s="184"/>
      <c r="F7" s="184"/>
      <c r="G7" s="184"/>
      <c r="H7" s="184"/>
      <c r="I7" s="184"/>
      <c r="J7" s="184"/>
      <c r="K7" s="184"/>
      <c r="L7" s="184"/>
      <c r="M7" s="184"/>
      <c r="N7" s="184"/>
      <c r="O7" s="184"/>
      <c r="P7" s="184"/>
      <c r="Q7" s="184"/>
      <c r="R7" s="184"/>
      <c r="S7" s="184"/>
      <c r="T7" s="184"/>
      <c r="U7" s="184"/>
      <c r="V7" s="184"/>
      <c r="W7" s="184"/>
      <c r="X7" s="184"/>
      <c r="Y7" s="184"/>
      <c r="Z7" s="184"/>
      <c r="AA7" s="184"/>
      <c r="AB7" s="184"/>
      <c r="AC7" s="184"/>
      <c r="AD7" s="184"/>
      <c r="AE7" s="184"/>
      <c r="AF7" s="184"/>
      <c r="AG7" s="184"/>
      <c r="AH7" s="184"/>
      <c r="AI7" s="166" t="str">
        <f>IF(COUNTBLANK(D7:AH7)=$AJ$7,"",COUNTIF(D7:AH7,"S")+COUNTIF(D7:AH7,"e"))</f>
        <v/>
      </c>
      <c r="AJ7" s="6">
        <f>COUNTIF(D7:AH7,"&lt;&gt;=0")</f>
        <v>31</v>
      </c>
    </row>
    <row r="8" spans="1:36" ht="24.95" customHeight="1" x14ac:dyDescent="0.2">
      <c r="A8" s="198"/>
      <c r="B8" s="180" t="str">
        <f>IF(ENTRADA!AE5="","",ENTRADA!AE5)</f>
        <v/>
      </c>
      <c r="C8" s="181" t="str">
        <f>IF(ENTRADA!AF5=0,"",ENTRADA!AF5)</f>
        <v/>
      </c>
      <c r="D8" s="272"/>
      <c r="E8" s="272"/>
      <c r="F8" s="272"/>
      <c r="G8" s="272"/>
      <c r="H8" s="272"/>
      <c r="I8" s="272"/>
      <c r="J8" s="272"/>
      <c r="K8" s="272"/>
      <c r="L8" s="272"/>
      <c r="M8" s="272"/>
      <c r="N8" s="272"/>
      <c r="O8" s="272"/>
      <c r="P8" s="272"/>
      <c r="Q8" s="272"/>
      <c r="R8" s="272"/>
      <c r="S8" s="272"/>
      <c r="T8" s="272"/>
      <c r="U8" s="272"/>
      <c r="V8" s="272"/>
      <c r="W8" s="272"/>
      <c r="X8" s="272"/>
      <c r="Y8" s="272"/>
      <c r="Z8" s="272"/>
      <c r="AA8" s="272"/>
      <c r="AB8" s="272"/>
      <c r="AC8" s="272"/>
      <c r="AD8" s="272"/>
      <c r="AE8" s="272"/>
      <c r="AF8" s="272"/>
      <c r="AG8" s="272"/>
      <c r="AH8" s="272"/>
      <c r="AI8" s="166" t="str">
        <f t="shared" ref="AI8:AI39" si="0">IF(COUNTBLANK(D8:AH8)=$AJ$7,"",COUNTIF(D8:AH8,"S")+COUNTIF(D8:AH8,"e"))</f>
        <v/>
      </c>
    </row>
    <row r="9" spans="1:36" ht="24.95" customHeight="1" x14ac:dyDescent="0.2">
      <c r="A9" s="198"/>
      <c r="B9" s="178" t="str">
        <f>IF(ENTRADA!AE6="","",ENTRADA!AE6)</f>
        <v/>
      </c>
      <c r="C9" s="179" t="str">
        <f>IF(ENTRADA!AF6=0,"",ENTRADA!AF6)</f>
        <v/>
      </c>
      <c r="D9" s="273"/>
      <c r="E9" s="273"/>
      <c r="F9" s="273"/>
      <c r="G9" s="273"/>
      <c r="H9" s="273"/>
      <c r="I9" s="273"/>
      <c r="J9" s="273"/>
      <c r="K9" s="273"/>
      <c r="L9" s="273"/>
      <c r="M9" s="273"/>
      <c r="N9" s="273"/>
      <c r="O9" s="273"/>
      <c r="P9" s="273"/>
      <c r="Q9" s="273"/>
      <c r="R9" s="273"/>
      <c r="S9" s="273"/>
      <c r="T9" s="273"/>
      <c r="U9" s="273"/>
      <c r="V9" s="273"/>
      <c r="W9" s="273"/>
      <c r="X9" s="273"/>
      <c r="Y9" s="273"/>
      <c r="Z9" s="273"/>
      <c r="AA9" s="273"/>
      <c r="AB9" s="273"/>
      <c r="AC9" s="273"/>
      <c r="AD9" s="273"/>
      <c r="AE9" s="273"/>
      <c r="AF9" s="273"/>
      <c r="AG9" s="273"/>
      <c r="AH9" s="273"/>
      <c r="AI9" s="166" t="str">
        <f t="shared" si="0"/>
        <v/>
      </c>
    </row>
    <row r="10" spans="1:36" ht="24.95" customHeight="1" x14ac:dyDescent="0.2">
      <c r="A10" s="198"/>
      <c r="B10" s="180" t="str">
        <f>IF(ENTRADA!AE7="","",ENTRADA!AE7)</f>
        <v/>
      </c>
      <c r="C10" s="181" t="str">
        <f>IF(ENTRADA!AF7=0,"",ENTRADA!AF7)</f>
        <v/>
      </c>
      <c r="D10" s="272"/>
      <c r="E10" s="272"/>
      <c r="F10" s="272"/>
      <c r="G10" s="272"/>
      <c r="H10" s="272"/>
      <c r="I10" s="272"/>
      <c r="J10" s="272"/>
      <c r="K10" s="272"/>
      <c r="L10" s="272"/>
      <c r="M10" s="272"/>
      <c r="N10" s="272"/>
      <c r="O10" s="272"/>
      <c r="P10" s="272"/>
      <c r="Q10" s="272"/>
      <c r="R10" s="272"/>
      <c r="S10" s="272"/>
      <c r="T10" s="272"/>
      <c r="U10" s="272"/>
      <c r="V10" s="272"/>
      <c r="W10" s="272"/>
      <c r="X10" s="272"/>
      <c r="Y10" s="272"/>
      <c r="Z10" s="272"/>
      <c r="AA10" s="272"/>
      <c r="AB10" s="272"/>
      <c r="AC10" s="272"/>
      <c r="AD10" s="272"/>
      <c r="AE10" s="272"/>
      <c r="AF10" s="272"/>
      <c r="AG10" s="272"/>
      <c r="AH10" s="272"/>
      <c r="AI10" s="166" t="str">
        <f t="shared" si="0"/>
        <v/>
      </c>
    </row>
    <row r="11" spans="1:36" ht="24.95" customHeight="1" x14ac:dyDescent="0.2">
      <c r="A11" s="198"/>
      <c r="B11" s="178" t="str">
        <f>IF(ENTRADA!AE8="","",ENTRADA!AE8)</f>
        <v/>
      </c>
      <c r="C11" s="179" t="str">
        <f>IF(ENTRADA!AF8=0,"",ENTRADA!AF8)</f>
        <v/>
      </c>
      <c r="D11" s="273"/>
      <c r="E11" s="273"/>
      <c r="F11" s="273"/>
      <c r="G11" s="273"/>
      <c r="H11" s="273"/>
      <c r="I11" s="273"/>
      <c r="J11" s="273"/>
      <c r="K11" s="273"/>
      <c r="L11" s="273"/>
      <c r="M11" s="273"/>
      <c r="N11" s="273"/>
      <c r="O11" s="273"/>
      <c r="P11" s="273"/>
      <c r="Q11" s="273"/>
      <c r="R11" s="273"/>
      <c r="S11" s="273"/>
      <c r="T11" s="273"/>
      <c r="U11" s="273"/>
      <c r="V11" s="273"/>
      <c r="W11" s="273"/>
      <c r="X11" s="273"/>
      <c r="Y11" s="273"/>
      <c r="Z11" s="273"/>
      <c r="AA11" s="273"/>
      <c r="AB11" s="273"/>
      <c r="AC11" s="273"/>
      <c r="AD11" s="273"/>
      <c r="AE11" s="273"/>
      <c r="AF11" s="273"/>
      <c r="AG11" s="273"/>
      <c r="AH11" s="273"/>
      <c r="AI11" s="166" t="str">
        <f t="shared" si="0"/>
        <v/>
      </c>
    </row>
    <row r="12" spans="1:36" ht="24.95" customHeight="1" x14ac:dyDescent="0.2">
      <c r="A12" s="198"/>
      <c r="B12" s="180" t="str">
        <f>IF(ENTRADA!AE9="","",ENTRADA!AE9)</f>
        <v/>
      </c>
      <c r="C12" s="181" t="str">
        <f>IF(ENTRADA!AF9=0,"",ENTRADA!AF9)</f>
        <v/>
      </c>
      <c r="D12" s="272"/>
      <c r="E12" s="272"/>
      <c r="F12" s="272"/>
      <c r="G12" s="272"/>
      <c r="H12" s="272"/>
      <c r="I12" s="272"/>
      <c r="J12" s="272"/>
      <c r="K12" s="272"/>
      <c r="L12" s="272"/>
      <c r="M12" s="272"/>
      <c r="N12" s="272"/>
      <c r="O12" s="272"/>
      <c r="P12" s="272"/>
      <c r="Q12" s="272"/>
      <c r="R12" s="272"/>
      <c r="S12" s="272"/>
      <c r="T12" s="272"/>
      <c r="U12" s="272"/>
      <c r="V12" s="272"/>
      <c r="W12" s="272"/>
      <c r="X12" s="272"/>
      <c r="Y12" s="272"/>
      <c r="Z12" s="272"/>
      <c r="AA12" s="272"/>
      <c r="AB12" s="272"/>
      <c r="AC12" s="272"/>
      <c r="AD12" s="272"/>
      <c r="AE12" s="272"/>
      <c r="AF12" s="272"/>
      <c r="AG12" s="272"/>
      <c r="AH12" s="272"/>
      <c r="AI12" s="166" t="str">
        <f t="shared" si="0"/>
        <v/>
      </c>
    </row>
    <row r="13" spans="1:36" ht="24.95" customHeight="1" x14ac:dyDescent="0.2">
      <c r="A13" s="198"/>
      <c r="B13" s="178" t="str">
        <f>IF(ENTRADA!AE10="","",ENTRADA!AE10)</f>
        <v/>
      </c>
      <c r="C13" s="179" t="str">
        <f>IF(ENTRADA!AF10=0,"",ENTRADA!AF10)</f>
        <v/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166" t="str">
        <f t="shared" si="0"/>
        <v/>
      </c>
    </row>
    <row r="14" spans="1:36" ht="24.95" customHeight="1" x14ac:dyDescent="0.2">
      <c r="A14" s="198"/>
      <c r="B14" s="180" t="str">
        <f>IF(ENTRADA!AE11="","",ENTRADA!AE11)</f>
        <v/>
      </c>
      <c r="C14" s="181" t="str">
        <f>IF(ENTRADA!AF11=0,"",ENTRADA!AF11)</f>
        <v/>
      </c>
      <c r="D14" s="272"/>
      <c r="E14" s="272"/>
      <c r="F14" s="272"/>
      <c r="G14" s="272"/>
      <c r="H14" s="272"/>
      <c r="I14" s="272"/>
      <c r="J14" s="272"/>
      <c r="K14" s="272"/>
      <c r="L14" s="272"/>
      <c r="M14" s="272"/>
      <c r="N14" s="272"/>
      <c r="O14" s="272"/>
      <c r="P14" s="272"/>
      <c r="Q14" s="272"/>
      <c r="R14" s="272"/>
      <c r="S14" s="272"/>
      <c r="T14" s="272"/>
      <c r="U14" s="272"/>
      <c r="V14" s="272"/>
      <c r="W14" s="272"/>
      <c r="X14" s="272"/>
      <c r="Y14" s="272"/>
      <c r="Z14" s="272"/>
      <c r="AA14" s="272"/>
      <c r="AB14" s="272"/>
      <c r="AC14" s="272"/>
      <c r="AD14" s="272"/>
      <c r="AE14" s="272"/>
      <c r="AF14" s="272"/>
      <c r="AG14" s="272"/>
      <c r="AH14" s="272"/>
      <c r="AI14" s="166" t="str">
        <f t="shared" si="0"/>
        <v/>
      </c>
    </row>
    <row r="15" spans="1:36" ht="24.95" customHeight="1" x14ac:dyDescent="0.2">
      <c r="A15" s="198"/>
      <c r="B15" s="178" t="str">
        <f>IF(ENTRADA!AE12="","",ENTRADA!AE12)</f>
        <v/>
      </c>
      <c r="C15" s="179" t="str">
        <f>IF(ENTRADA!AF12=0,"",ENTRADA!AF12)</f>
        <v/>
      </c>
      <c r="D15" s="273"/>
      <c r="E15" s="273"/>
      <c r="F15" s="273"/>
      <c r="G15" s="273"/>
      <c r="H15" s="273"/>
      <c r="I15" s="273"/>
      <c r="J15" s="273"/>
      <c r="K15" s="273"/>
      <c r="L15" s="273"/>
      <c r="M15" s="273"/>
      <c r="N15" s="273"/>
      <c r="O15" s="273"/>
      <c r="P15" s="273"/>
      <c r="Q15" s="273"/>
      <c r="R15" s="273"/>
      <c r="S15" s="273"/>
      <c r="T15" s="273"/>
      <c r="U15" s="273"/>
      <c r="V15" s="273"/>
      <c r="W15" s="273"/>
      <c r="X15" s="273"/>
      <c r="Y15" s="273"/>
      <c r="Z15" s="273"/>
      <c r="AA15" s="273"/>
      <c r="AB15" s="273"/>
      <c r="AC15" s="273"/>
      <c r="AD15" s="273"/>
      <c r="AE15" s="273"/>
      <c r="AF15" s="273"/>
      <c r="AG15" s="273"/>
      <c r="AH15" s="273"/>
      <c r="AI15" s="166" t="str">
        <f t="shared" si="0"/>
        <v/>
      </c>
    </row>
    <row r="16" spans="1:36" ht="24.95" customHeight="1" x14ac:dyDescent="0.2">
      <c r="A16" s="198"/>
      <c r="B16" s="180" t="str">
        <f>IF(ENTRADA!AE13="","",ENTRADA!AE13)</f>
        <v/>
      </c>
      <c r="C16" s="181" t="str">
        <f>IF(ENTRADA!AF13=0,"",ENTRADA!AF13)</f>
        <v/>
      </c>
      <c r="D16" s="272"/>
      <c r="E16" s="272"/>
      <c r="F16" s="272"/>
      <c r="G16" s="272"/>
      <c r="H16" s="272"/>
      <c r="I16" s="272"/>
      <c r="J16" s="272"/>
      <c r="K16" s="272"/>
      <c r="L16" s="272"/>
      <c r="M16" s="272"/>
      <c r="N16" s="272"/>
      <c r="O16" s="272"/>
      <c r="P16" s="272"/>
      <c r="Q16" s="272"/>
      <c r="R16" s="272"/>
      <c r="S16" s="272"/>
      <c r="T16" s="272"/>
      <c r="U16" s="272"/>
      <c r="V16" s="272"/>
      <c r="W16" s="272"/>
      <c r="X16" s="272"/>
      <c r="Y16" s="272"/>
      <c r="Z16" s="272"/>
      <c r="AA16" s="272"/>
      <c r="AB16" s="272"/>
      <c r="AC16" s="272"/>
      <c r="AD16" s="272"/>
      <c r="AE16" s="272"/>
      <c r="AF16" s="272"/>
      <c r="AG16" s="272"/>
      <c r="AH16" s="272"/>
      <c r="AI16" s="166" t="str">
        <f t="shared" si="0"/>
        <v/>
      </c>
    </row>
    <row r="17" spans="1:35" ht="24.95" customHeight="1" x14ac:dyDescent="0.2">
      <c r="A17" s="198"/>
      <c r="B17" s="178" t="str">
        <f>IF(ENTRADA!AE14="","",ENTRADA!AE14)</f>
        <v/>
      </c>
      <c r="C17" s="179" t="str">
        <f>IF(ENTRADA!AF14=0,"",ENTRADA!AF14)</f>
        <v/>
      </c>
      <c r="D17" s="273"/>
      <c r="E17" s="273"/>
      <c r="F17" s="273"/>
      <c r="G17" s="273"/>
      <c r="H17" s="273"/>
      <c r="I17" s="273"/>
      <c r="J17" s="273"/>
      <c r="K17" s="273"/>
      <c r="L17" s="273"/>
      <c r="M17" s="273"/>
      <c r="N17" s="273"/>
      <c r="O17" s="273"/>
      <c r="P17" s="273"/>
      <c r="Q17" s="273"/>
      <c r="R17" s="273"/>
      <c r="S17" s="273"/>
      <c r="T17" s="273"/>
      <c r="U17" s="273"/>
      <c r="V17" s="273"/>
      <c r="W17" s="273"/>
      <c r="X17" s="273"/>
      <c r="Y17" s="273"/>
      <c r="Z17" s="273"/>
      <c r="AA17" s="273"/>
      <c r="AB17" s="273"/>
      <c r="AC17" s="273"/>
      <c r="AD17" s="273"/>
      <c r="AE17" s="273"/>
      <c r="AF17" s="273"/>
      <c r="AG17" s="273"/>
      <c r="AH17" s="273"/>
      <c r="AI17" s="166" t="str">
        <f t="shared" si="0"/>
        <v/>
      </c>
    </row>
    <row r="18" spans="1:35" ht="24.95" customHeight="1" x14ac:dyDescent="0.2">
      <c r="A18" s="198"/>
      <c r="B18" s="180" t="str">
        <f>IF(ENTRADA!AE15="","",ENTRADA!AE15)</f>
        <v/>
      </c>
      <c r="C18" s="181" t="str">
        <f>IF(ENTRADA!AF15=0,"",ENTRADA!AF15)</f>
        <v/>
      </c>
      <c r="D18" s="272"/>
      <c r="E18" s="272"/>
      <c r="F18" s="272"/>
      <c r="G18" s="272"/>
      <c r="H18" s="272"/>
      <c r="I18" s="272"/>
      <c r="J18" s="272"/>
      <c r="K18" s="272"/>
      <c r="L18" s="272"/>
      <c r="M18" s="272"/>
      <c r="N18" s="272"/>
      <c r="O18" s="272"/>
      <c r="P18" s="272"/>
      <c r="Q18" s="272"/>
      <c r="R18" s="272"/>
      <c r="S18" s="272"/>
      <c r="T18" s="272"/>
      <c r="U18" s="272"/>
      <c r="V18" s="272"/>
      <c r="W18" s="272"/>
      <c r="X18" s="272"/>
      <c r="Y18" s="272"/>
      <c r="Z18" s="272"/>
      <c r="AA18" s="272"/>
      <c r="AB18" s="272"/>
      <c r="AC18" s="272"/>
      <c r="AD18" s="272"/>
      <c r="AE18" s="272"/>
      <c r="AF18" s="272"/>
      <c r="AG18" s="272"/>
      <c r="AH18" s="272"/>
      <c r="AI18" s="166" t="str">
        <f t="shared" si="0"/>
        <v/>
      </c>
    </row>
    <row r="19" spans="1:35" ht="24.95" customHeight="1" x14ac:dyDescent="0.2">
      <c r="A19" s="198"/>
      <c r="B19" s="178" t="str">
        <f>IF(ENTRADA!AE16="","",ENTRADA!AE16)</f>
        <v/>
      </c>
      <c r="C19" s="179" t="str">
        <f>IF(ENTRADA!AF16=0,"",ENTRADA!AF16)</f>
        <v/>
      </c>
      <c r="D19" s="273"/>
      <c r="E19" s="273"/>
      <c r="F19" s="273"/>
      <c r="G19" s="273"/>
      <c r="H19" s="273"/>
      <c r="I19" s="273"/>
      <c r="J19" s="273"/>
      <c r="K19" s="273"/>
      <c r="L19" s="273"/>
      <c r="M19" s="273"/>
      <c r="N19" s="273"/>
      <c r="O19" s="273"/>
      <c r="P19" s="273"/>
      <c r="Q19" s="273"/>
      <c r="R19" s="273"/>
      <c r="S19" s="273"/>
      <c r="T19" s="273"/>
      <c r="U19" s="273"/>
      <c r="V19" s="273"/>
      <c r="W19" s="273"/>
      <c r="X19" s="273"/>
      <c r="Y19" s="273"/>
      <c r="Z19" s="273"/>
      <c r="AA19" s="273"/>
      <c r="AB19" s="273"/>
      <c r="AC19" s="273"/>
      <c r="AD19" s="273"/>
      <c r="AE19" s="273"/>
      <c r="AF19" s="273"/>
      <c r="AG19" s="273"/>
      <c r="AH19" s="273"/>
      <c r="AI19" s="166" t="str">
        <f t="shared" si="0"/>
        <v/>
      </c>
    </row>
    <row r="20" spans="1:35" ht="24.95" customHeight="1" x14ac:dyDescent="0.2">
      <c r="A20" s="198"/>
      <c r="B20" s="180" t="str">
        <f>IF(ENTRADA!AE17="","",ENTRADA!AE17)</f>
        <v/>
      </c>
      <c r="C20" s="181" t="str">
        <f>IF(ENTRADA!AF17=0,"",ENTRADA!AF17)</f>
        <v/>
      </c>
      <c r="D20" s="272"/>
      <c r="E20" s="272"/>
      <c r="F20" s="272"/>
      <c r="G20" s="272"/>
      <c r="H20" s="272"/>
      <c r="I20" s="272"/>
      <c r="J20" s="272"/>
      <c r="K20" s="272"/>
      <c r="L20" s="272"/>
      <c r="M20" s="272"/>
      <c r="N20" s="272"/>
      <c r="O20" s="272"/>
      <c r="P20" s="272"/>
      <c r="Q20" s="272"/>
      <c r="R20" s="272"/>
      <c r="S20" s="272"/>
      <c r="T20" s="272"/>
      <c r="U20" s="272"/>
      <c r="V20" s="272"/>
      <c r="W20" s="272"/>
      <c r="X20" s="272"/>
      <c r="Y20" s="272"/>
      <c r="Z20" s="272"/>
      <c r="AA20" s="272"/>
      <c r="AB20" s="272"/>
      <c r="AC20" s="272"/>
      <c r="AD20" s="272"/>
      <c r="AE20" s="272"/>
      <c r="AF20" s="272"/>
      <c r="AG20" s="272"/>
      <c r="AH20" s="272"/>
      <c r="AI20" s="166" t="str">
        <f t="shared" si="0"/>
        <v/>
      </c>
    </row>
    <row r="21" spans="1:35" ht="24.95" customHeight="1" x14ac:dyDescent="0.2">
      <c r="A21" s="198"/>
      <c r="B21" s="178" t="str">
        <f>IF(ENTRADA!AE18="","",ENTRADA!AE18)</f>
        <v/>
      </c>
      <c r="C21" s="179" t="str">
        <f>IF(ENTRADA!AF18=0,"",ENTRADA!AF18)</f>
        <v/>
      </c>
      <c r="D21" s="273"/>
      <c r="E21" s="273"/>
      <c r="F21" s="273"/>
      <c r="G21" s="273"/>
      <c r="H21" s="273"/>
      <c r="I21" s="273"/>
      <c r="J21" s="273"/>
      <c r="K21" s="273"/>
      <c r="L21" s="273"/>
      <c r="M21" s="273"/>
      <c r="N21" s="273"/>
      <c r="O21" s="273"/>
      <c r="P21" s="273"/>
      <c r="Q21" s="273"/>
      <c r="R21" s="273"/>
      <c r="S21" s="273"/>
      <c r="T21" s="273"/>
      <c r="U21" s="273"/>
      <c r="V21" s="273"/>
      <c r="W21" s="273"/>
      <c r="X21" s="273"/>
      <c r="Y21" s="273"/>
      <c r="Z21" s="273"/>
      <c r="AA21" s="273"/>
      <c r="AB21" s="273"/>
      <c r="AC21" s="273"/>
      <c r="AD21" s="273"/>
      <c r="AE21" s="273"/>
      <c r="AF21" s="273"/>
      <c r="AG21" s="273"/>
      <c r="AH21" s="273"/>
      <c r="AI21" s="166" t="str">
        <f t="shared" si="0"/>
        <v/>
      </c>
    </row>
    <row r="22" spans="1:35" ht="24.95" customHeight="1" x14ac:dyDescent="0.2">
      <c r="A22" s="198"/>
      <c r="B22" s="180" t="str">
        <f>IF(ENTRADA!AE19="","",ENTRADA!AE19)</f>
        <v/>
      </c>
      <c r="C22" s="181" t="str">
        <f>IF(ENTRADA!AF19=0,"",ENTRADA!AF19)</f>
        <v/>
      </c>
      <c r="D22" s="272"/>
      <c r="E22" s="272"/>
      <c r="F22" s="272"/>
      <c r="G22" s="272"/>
      <c r="H22" s="272"/>
      <c r="I22" s="272"/>
      <c r="J22" s="272"/>
      <c r="K22" s="272"/>
      <c r="L22" s="272"/>
      <c r="M22" s="272"/>
      <c r="N22" s="272"/>
      <c r="O22" s="272"/>
      <c r="P22" s="272"/>
      <c r="Q22" s="272"/>
      <c r="R22" s="272"/>
      <c r="S22" s="272"/>
      <c r="T22" s="272"/>
      <c r="U22" s="272"/>
      <c r="V22" s="272"/>
      <c r="W22" s="272"/>
      <c r="X22" s="272"/>
      <c r="Y22" s="272"/>
      <c r="Z22" s="272"/>
      <c r="AA22" s="272"/>
      <c r="AB22" s="272"/>
      <c r="AC22" s="272"/>
      <c r="AD22" s="272"/>
      <c r="AE22" s="272"/>
      <c r="AF22" s="272"/>
      <c r="AG22" s="272"/>
      <c r="AH22" s="272"/>
      <c r="AI22" s="166" t="str">
        <f t="shared" si="0"/>
        <v/>
      </c>
    </row>
    <row r="23" spans="1:35" ht="24.95" customHeight="1" x14ac:dyDescent="0.2">
      <c r="A23" s="198"/>
      <c r="B23" s="178" t="str">
        <f>IF(ENTRADA!AE20="","",ENTRADA!AE20)</f>
        <v/>
      </c>
      <c r="C23" s="179" t="str">
        <f>IF(ENTRADA!AF20=0,"",ENTRADA!AF20)</f>
        <v/>
      </c>
      <c r="D23" s="273"/>
      <c r="E23" s="273"/>
      <c r="F23" s="273"/>
      <c r="G23" s="273"/>
      <c r="H23" s="273"/>
      <c r="I23" s="273"/>
      <c r="J23" s="273"/>
      <c r="K23" s="273"/>
      <c r="L23" s="273"/>
      <c r="M23" s="273"/>
      <c r="N23" s="273"/>
      <c r="O23" s="273"/>
      <c r="P23" s="273"/>
      <c r="Q23" s="273"/>
      <c r="R23" s="273"/>
      <c r="S23" s="273"/>
      <c r="T23" s="273"/>
      <c r="U23" s="273"/>
      <c r="V23" s="273"/>
      <c r="W23" s="273"/>
      <c r="X23" s="273"/>
      <c r="Y23" s="273"/>
      <c r="Z23" s="273"/>
      <c r="AA23" s="273"/>
      <c r="AB23" s="273"/>
      <c r="AC23" s="273"/>
      <c r="AD23" s="273"/>
      <c r="AE23" s="273"/>
      <c r="AF23" s="273"/>
      <c r="AG23" s="273"/>
      <c r="AH23" s="273"/>
      <c r="AI23" s="166" t="str">
        <f t="shared" si="0"/>
        <v/>
      </c>
    </row>
    <row r="24" spans="1:35" ht="24.95" customHeight="1" x14ac:dyDescent="0.2">
      <c r="A24" s="198"/>
      <c r="B24" s="180" t="str">
        <f>IF(ENTRADA!AE21="","",ENTRADA!AE21)</f>
        <v/>
      </c>
      <c r="C24" s="181" t="str">
        <f>IF(ENTRADA!AF21=0,"",ENTRADA!AF21)</f>
        <v/>
      </c>
      <c r="D24" s="272"/>
      <c r="E24" s="272"/>
      <c r="F24" s="272"/>
      <c r="G24" s="272"/>
      <c r="H24" s="272"/>
      <c r="I24" s="272"/>
      <c r="J24" s="272"/>
      <c r="K24" s="272"/>
      <c r="L24" s="272"/>
      <c r="M24" s="272"/>
      <c r="N24" s="272"/>
      <c r="O24" s="272"/>
      <c r="P24" s="272"/>
      <c r="Q24" s="272"/>
      <c r="R24" s="272"/>
      <c r="S24" s="272"/>
      <c r="T24" s="272"/>
      <c r="U24" s="272"/>
      <c r="V24" s="272"/>
      <c r="W24" s="272"/>
      <c r="X24" s="272"/>
      <c r="Y24" s="272"/>
      <c r="Z24" s="272"/>
      <c r="AA24" s="272"/>
      <c r="AB24" s="272"/>
      <c r="AC24" s="272"/>
      <c r="AD24" s="272"/>
      <c r="AE24" s="272"/>
      <c r="AF24" s="272"/>
      <c r="AG24" s="272"/>
      <c r="AH24" s="272"/>
      <c r="AI24" s="166" t="str">
        <f t="shared" si="0"/>
        <v/>
      </c>
    </row>
    <row r="25" spans="1:35" ht="24.95" customHeight="1" x14ac:dyDescent="0.2">
      <c r="A25" s="198"/>
      <c r="B25" s="178" t="str">
        <f>IF(ENTRADA!AE22="","",ENTRADA!AE22)</f>
        <v/>
      </c>
      <c r="C25" s="179" t="str">
        <f>IF(ENTRADA!AF22=0,"",ENTRADA!AF22)</f>
        <v/>
      </c>
      <c r="D25" s="273"/>
      <c r="E25" s="273"/>
      <c r="F25" s="273"/>
      <c r="G25" s="273"/>
      <c r="H25" s="273"/>
      <c r="I25" s="273"/>
      <c r="J25" s="273"/>
      <c r="K25" s="273"/>
      <c r="L25" s="273"/>
      <c r="M25" s="273"/>
      <c r="N25" s="273"/>
      <c r="O25" s="273"/>
      <c r="P25" s="273"/>
      <c r="Q25" s="273"/>
      <c r="R25" s="273"/>
      <c r="S25" s="273"/>
      <c r="T25" s="273"/>
      <c r="U25" s="273"/>
      <c r="V25" s="273"/>
      <c r="W25" s="273"/>
      <c r="X25" s="273"/>
      <c r="Y25" s="273"/>
      <c r="Z25" s="273"/>
      <c r="AA25" s="273"/>
      <c r="AB25" s="273"/>
      <c r="AC25" s="273"/>
      <c r="AD25" s="273"/>
      <c r="AE25" s="273"/>
      <c r="AF25" s="273"/>
      <c r="AG25" s="273"/>
      <c r="AH25" s="273"/>
      <c r="AI25" s="166" t="str">
        <f t="shared" si="0"/>
        <v/>
      </c>
    </row>
    <row r="26" spans="1:35" ht="24.95" customHeight="1" x14ac:dyDescent="0.2">
      <c r="A26" s="198"/>
      <c r="B26" s="180" t="str">
        <f>IF(ENTRADA!AE23="","",ENTRADA!AE23)</f>
        <v/>
      </c>
      <c r="C26" s="181" t="str">
        <f>IF(ENTRADA!AF23=0,"",ENTRADA!AF23)</f>
        <v/>
      </c>
      <c r="D26" s="272"/>
      <c r="E26" s="272"/>
      <c r="F26" s="272"/>
      <c r="G26" s="272"/>
      <c r="H26" s="272"/>
      <c r="I26" s="272"/>
      <c r="J26" s="272"/>
      <c r="K26" s="272"/>
      <c r="L26" s="272"/>
      <c r="M26" s="272"/>
      <c r="N26" s="272"/>
      <c r="O26" s="272"/>
      <c r="P26" s="272"/>
      <c r="Q26" s="272"/>
      <c r="R26" s="272"/>
      <c r="S26" s="272"/>
      <c r="T26" s="272"/>
      <c r="U26" s="272"/>
      <c r="V26" s="272"/>
      <c r="W26" s="272"/>
      <c r="X26" s="272"/>
      <c r="Y26" s="272"/>
      <c r="Z26" s="272"/>
      <c r="AA26" s="272"/>
      <c r="AB26" s="272"/>
      <c r="AC26" s="272"/>
      <c r="AD26" s="272"/>
      <c r="AE26" s="272"/>
      <c r="AF26" s="272"/>
      <c r="AG26" s="272"/>
      <c r="AH26" s="272"/>
      <c r="AI26" s="166" t="str">
        <f t="shared" si="0"/>
        <v/>
      </c>
    </row>
    <row r="27" spans="1:35" ht="24.95" customHeight="1" x14ac:dyDescent="0.2">
      <c r="A27" s="198"/>
      <c r="B27" s="178" t="str">
        <f>IF(ENTRADA!AE24="","",ENTRADA!AE24)</f>
        <v/>
      </c>
      <c r="C27" s="179" t="str">
        <f>IF(ENTRADA!AF24=0,"",ENTRADA!AF24)</f>
        <v/>
      </c>
      <c r="D27" s="273"/>
      <c r="E27" s="273"/>
      <c r="F27" s="273"/>
      <c r="G27" s="273"/>
      <c r="H27" s="273"/>
      <c r="I27" s="273"/>
      <c r="J27" s="273"/>
      <c r="K27" s="273"/>
      <c r="L27" s="273"/>
      <c r="M27" s="273"/>
      <c r="N27" s="273"/>
      <c r="O27" s="273"/>
      <c r="P27" s="273"/>
      <c r="Q27" s="273"/>
      <c r="R27" s="273"/>
      <c r="S27" s="273"/>
      <c r="T27" s="273"/>
      <c r="U27" s="273"/>
      <c r="V27" s="273"/>
      <c r="W27" s="273"/>
      <c r="X27" s="273"/>
      <c r="Y27" s="273"/>
      <c r="Z27" s="273"/>
      <c r="AA27" s="273"/>
      <c r="AB27" s="273"/>
      <c r="AC27" s="273"/>
      <c r="AD27" s="273"/>
      <c r="AE27" s="273"/>
      <c r="AF27" s="273"/>
      <c r="AG27" s="273"/>
      <c r="AH27" s="273"/>
      <c r="AI27" s="166" t="str">
        <f t="shared" si="0"/>
        <v/>
      </c>
    </row>
    <row r="28" spans="1:35" s="164" customFormat="1" ht="24.95" customHeight="1" x14ac:dyDescent="0.2">
      <c r="A28" s="198"/>
      <c r="B28" s="180" t="str">
        <f>IF(ENTRADA!AE25="","",ENTRADA!AE25)</f>
        <v/>
      </c>
      <c r="C28" s="181" t="str">
        <f>IF(ENTRADA!AF25=0,"",ENTRADA!AF25)</f>
        <v/>
      </c>
      <c r="D28" s="272"/>
      <c r="E28" s="272"/>
      <c r="F28" s="272"/>
      <c r="G28" s="272"/>
      <c r="H28" s="272"/>
      <c r="I28" s="272"/>
      <c r="J28" s="272"/>
      <c r="K28" s="272"/>
      <c r="L28" s="272"/>
      <c r="M28" s="272"/>
      <c r="N28" s="272"/>
      <c r="O28" s="272"/>
      <c r="P28" s="272"/>
      <c r="Q28" s="272"/>
      <c r="R28" s="272"/>
      <c r="S28" s="272"/>
      <c r="T28" s="272"/>
      <c r="U28" s="272"/>
      <c r="V28" s="272"/>
      <c r="W28" s="272"/>
      <c r="X28" s="272"/>
      <c r="Y28" s="272"/>
      <c r="Z28" s="272"/>
      <c r="AA28" s="272"/>
      <c r="AB28" s="272"/>
      <c r="AC28" s="272"/>
      <c r="AD28" s="272"/>
      <c r="AE28" s="272"/>
      <c r="AF28" s="272"/>
      <c r="AG28" s="272"/>
      <c r="AH28" s="272"/>
      <c r="AI28" s="166" t="str">
        <f t="shared" si="0"/>
        <v/>
      </c>
    </row>
    <row r="29" spans="1:35" s="164" customFormat="1" ht="24.95" customHeight="1" x14ac:dyDescent="0.2">
      <c r="A29" s="198"/>
      <c r="B29" s="178" t="str">
        <f>IF(ENTRADA!AE26="","",ENTRADA!AE26)</f>
        <v/>
      </c>
      <c r="C29" s="179" t="str">
        <f>IF(ENTRADA!AF26=0,"",ENTRADA!AF26)</f>
        <v/>
      </c>
      <c r="D29" s="273"/>
      <c r="E29" s="273"/>
      <c r="F29" s="273"/>
      <c r="G29" s="273"/>
      <c r="H29" s="273"/>
      <c r="I29" s="273"/>
      <c r="J29" s="273"/>
      <c r="K29" s="273"/>
      <c r="L29" s="273"/>
      <c r="M29" s="273"/>
      <c r="N29" s="273"/>
      <c r="O29" s="273"/>
      <c r="P29" s="273"/>
      <c r="Q29" s="273"/>
      <c r="R29" s="273"/>
      <c r="S29" s="273"/>
      <c r="T29" s="273"/>
      <c r="U29" s="273"/>
      <c r="V29" s="273"/>
      <c r="W29" s="273"/>
      <c r="X29" s="273"/>
      <c r="Y29" s="273"/>
      <c r="Z29" s="273"/>
      <c r="AA29" s="273"/>
      <c r="AB29" s="273"/>
      <c r="AC29" s="273"/>
      <c r="AD29" s="273"/>
      <c r="AE29" s="273"/>
      <c r="AF29" s="273"/>
      <c r="AG29" s="273"/>
      <c r="AH29" s="273"/>
      <c r="AI29" s="166" t="str">
        <f t="shared" si="0"/>
        <v/>
      </c>
    </row>
    <row r="30" spans="1:35" s="164" customFormat="1" ht="24.95" customHeight="1" x14ac:dyDescent="0.2">
      <c r="A30" s="198"/>
      <c r="B30" s="180" t="str">
        <f>IF(ENTRADA!AE27="","",ENTRADA!AE27)</f>
        <v/>
      </c>
      <c r="C30" s="181" t="str">
        <f>IF(ENTRADA!AF27=0,"",ENTRADA!AF27)</f>
        <v/>
      </c>
      <c r="D30" s="272"/>
      <c r="E30" s="272"/>
      <c r="F30" s="272"/>
      <c r="G30" s="272"/>
      <c r="H30" s="272"/>
      <c r="I30" s="272"/>
      <c r="J30" s="272"/>
      <c r="K30" s="272"/>
      <c r="L30" s="272"/>
      <c r="M30" s="272"/>
      <c r="N30" s="272"/>
      <c r="O30" s="272"/>
      <c r="P30" s="272"/>
      <c r="Q30" s="272"/>
      <c r="R30" s="272"/>
      <c r="S30" s="272"/>
      <c r="T30" s="272"/>
      <c r="U30" s="272"/>
      <c r="V30" s="272"/>
      <c r="W30" s="272"/>
      <c r="X30" s="272"/>
      <c r="Y30" s="272"/>
      <c r="Z30" s="272"/>
      <c r="AA30" s="272"/>
      <c r="AB30" s="272"/>
      <c r="AC30" s="272"/>
      <c r="AD30" s="272"/>
      <c r="AE30" s="272"/>
      <c r="AF30" s="272"/>
      <c r="AG30" s="272"/>
      <c r="AH30" s="272"/>
      <c r="AI30" s="166" t="str">
        <f t="shared" si="0"/>
        <v/>
      </c>
    </row>
    <row r="31" spans="1:35" s="164" customFormat="1" ht="24.95" customHeight="1" x14ac:dyDescent="0.2">
      <c r="A31" s="198"/>
      <c r="B31" s="178" t="str">
        <f>IF(ENTRADA!AE28="","",ENTRADA!AE28)</f>
        <v/>
      </c>
      <c r="C31" s="179" t="str">
        <f>IF(ENTRADA!AF28=0,"",ENTRADA!AF28)</f>
        <v/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166" t="str">
        <f t="shared" si="0"/>
        <v/>
      </c>
    </row>
    <row r="32" spans="1:35" s="164" customFormat="1" ht="24.95" customHeight="1" x14ac:dyDescent="0.2">
      <c r="A32" s="198"/>
      <c r="B32" s="180" t="str">
        <f>IF(ENTRADA!AE29="","",ENTRADA!AE29)</f>
        <v/>
      </c>
      <c r="C32" s="181" t="str">
        <f>IF(ENTRADA!AF29=0,"",ENTRADA!AF29)</f>
        <v/>
      </c>
      <c r="D32" s="272"/>
      <c r="E32" s="272"/>
      <c r="F32" s="272"/>
      <c r="G32" s="272"/>
      <c r="H32" s="272"/>
      <c r="I32" s="272"/>
      <c r="J32" s="272"/>
      <c r="K32" s="272"/>
      <c r="L32" s="272"/>
      <c r="M32" s="272"/>
      <c r="N32" s="272"/>
      <c r="O32" s="272"/>
      <c r="P32" s="272"/>
      <c r="Q32" s="272"/>
      <c r="R32" s="272"/>
      <c r="S32" s="272"/>
      <c r="T32" s="272"/>
      <c r="U32" s="272"/>
      <c r="V32" s="272"/>
      <c r="W32" s="272"/>
      <c r="X32" s="272"/>
      <c r="Y32" s="272"/>
      <c r="Z32" s="272"/>
      <c r="AA32" s="272"/>
      <c r="AB32" s="272"/>
      <c r="AC32" s="272"/>
      <c r="AD32" s="272"/>
      <c r="AE32" s="272"/>
      <c r="AF32" s="272"/>
      <c r="AG32" s="272"/>
      <c r="AH32" s="272"/>
      <c r="AI32" s="166" t="str">
        <f t="shared" si="0"/>
        <v/>
      </c>
    </row>
    <row r="33" spans="1:35" s="164" customFormat="1" ht="24.95" customHeight="1" x14ac:dyDescent="0.2">
      <c r="A33" s="198"/>
      <c r="B33" s="178" t="str">
        <f>IF(ENTRADA!AE30="","",ENTRADA!AE30)</f>
        <v/>
      </c>
      <c r="C33" s="179" t="str">
        <f>IF(ENTRADA!AF30=0,"",ENTRADA!AF30)</f>
        <v/>
      </c>
      <c r="D33" s="273"/>
      <c r="E33" s="273"/>
      <c r="F33" s="273"/>
      <c r="G33" s="273"/>
      <c r="H33" s="273"/>
      <c r="I33" s="273"/>
      <c r="J33" s="273"/>
      <c r="K33" s="273"/>
      <c r="L33" s="273"/>
      <c r="M33" s="273"/>
      <c r="N33" s="273"/>
      <c r="O33" s="273"/>
      <c r="P33" s="273"/>
      <c r="Q33" s="273"/>
      <c r="R33" s="273"/>
      <c r="S33" s="273"/>
      <c r="T33" s="273"/>
      <c r="U33" s="273"/>
      <c r="V33" s="273"/>
      <c r="W33" s="273"/>
      <c r="X33" s="273"/>
      <c r="Y33" s="273"/>
      <c r="Z33" s="273"/>
      <c r="AA33" s="273"/>
      <c r="AB33" s="273" t="s">
        <v>185</v>
      </c>
      <c r="AC33" s="273"/>
      <c r="AD33" s="273"/>
      <c r="AE33" s="273"/>
      <c r="AF33" s="273"/>
      <c r="AG33" s="273"/>
      <c r="AH33" s="273"/>
      <c r="AI33" s="166">
        <f t="shared" si="0"/>
        <v>1</v>
      </c>
    </row>
    <row r="34" spans="1:35" s="164" customFormat="1" ht="24.95" customHeight="1" x14ac:dyDescent="0.2">
      <c r="A34" s="198"/>
      <c r="B34" s="180" t="str">
        <f>IF(ENTRADA!AE31="","",ENTRADA!AE31)</f>
        <v/>
      </c>
      <c r="C34" s="181" t="str">
        <f>IF(ENTRADA!AF31=0,"",ENTRADA!AF31)</f>
        <v/>
      </c>
      <c r="D34" s="272"/>
      <c r="E34" s="272"/>
      <c r="F34" s="272"/>
      <c r="G34" s="272"/>
      <c r="H34" s="272"/>
      <c r="I34" s="272"/>
      <c r="J34" s="272"/>
      <c r="K34" s="272"/>
      <c r="L34" s="272"/>
      <c r="M34" s="272"/>
      <c r="N34" s="272"/>
      <c r="O34" s="272"/>
      <c r="P34" s="272"/>
      <c r="Q34" s="272"/>
      <c r="R34" s="272"/>
      <c r="S34" s="272"/>
      <c r="T34" s="272"/>
      <c r="U34" s="272"/>
      <c r="V34" s="272"/>
      <c r="W34" s="272"/>
      <c r="X34" s="272"/>
      <c r="Y34" s="272"/>
      <c r="Z34" s="272"/>
      <c r="AA34" s="272"/>
      <c r="AB34" s="272"/>
      <c r="AC34" s="272"/>
      <c r="AD34" s="272"/>
      <c r="AE34" s="272"/>
      <c r="AF34" s="272"/>
      <c r="AG34" s="272"/>
      <c r="AH34" s="272"/>
      <c r="AI34" s="166" t="str">
        <f t="shared" si="0"/>
        <v/>
      </c>
    </row>
    <row r="35" spans="1:35" s="164" customFormat="1" ht="24.95" customHeight="1" x14ac:dyDescent="0.2">
      <c r="A35" s="198"/>
      <c r="B35" s="178" t="str">
        <f>IF(ENTRADA!AE32="","",ENTRADA!AE32)</f>
        <v/>
      </c>
      <c r="C35" s="179" t="str">
        <f>IF(ENTRADA!AF32=0,"",ENTRADA!AF32)</f>
        <v/>
      </c>
      <c r="D35" s="273"/>
      <c r="E35" s="273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273"/>
      <c r="T35" s="273"/>
      <c r="U35" s="273"/>
      <c r="V35" s="273"/>
      <c r="W35" s="273"/>
      <c r="X35" s="273"/>
      <c r="Y35" s="273"/>
      <c r="Z35" s="273"/>
      <c r="AA35" s="273"/>
      <c r="AB35" s="273"/>
      <c r="AC35" s="273"/>
      <c r="AD35" s="273"/>
      <c r="AE35" s="273"/>
      <c r="AF35" s="273"/>
      <c r="AG35" s="273"/>
      <c r="AH35" s="273"/>
      <c r="AI35" s="166" t="str">
        <f t="shared" si="0"/>
        <v/>
      </c>
    </row>
    <row r="36" spans="1:35" s="164" customFormat="1" ht="24.95" customHeight="1" x14ac:dyDescent="0.2">
      <c r="A36" s="198"/>
      <c r="B36" s="180" t="str">
        <f>IF(ENTRADA!AE33="","",ENTRADA!AE33)</f>
        <v/>
      </c>
      <c r="C36" s="181" t="str">
        <f>IF(ENTRADA!AF33=0,"",ENTRADA!AF33)</f>
        <v/>
      </c>
      <c r="D36" s="272"/>
      <c r="E36" s="272"/>
      <c r="F36" s="272"/>
      <c r="G36" s="272"/>
      <c r="H36" s="272"/>
      <c r="I36" s="272"/>
      <c r="J36" s="272"/>
      <c r="K36" s="272"/>
      <c r="L36" s="272"/>
      <c r="M36" s="272"/>
      <c r="N36" s="272"/>
      <c r="O36" s="272"/>
      <c r="P36" s="272"/>
      <c r="Q36" s="272"/>
      <c r="R36" s="272"/>
      <c r="S36" s="272"/>
      <c r="T36" s="272"/>
      <c r="U36" s="272"/>
      <c r="V36" s="272"/>
      <c r="W36" s="272"/>
      <c r="X36" s="272"/>
      <c r="Y36" s="272"/>
      <c r="Z36" s="272"/>
      <c r="AA36" s="272"/>
      <c r="AB36" s="272"/>
      <c r="AC36" s="272"/>
      <c r="AD36" s="272"/>
      <c r="AE36" s="272"/>
      <c r="AF36" s="272"/>
      <c r="AG36" s="272"/>
      <c r="AH36" s="272"/>
      <c r="AI36" s="166" t="str">
        <f t="shared" si="0"/>
        <v/>
      </c>
    </row>
    <row r="37" spans="1:35" s="164" customFormat="1" ht="24.95" customHeight="1" x14ac:dyDescent="0.2">
      <c r="A37" s="198"/>
      <c r="B37" s="182" t="str">
        <f>IF(ENTRADA!AE34="","",ENTRADA!AE34)</f>
        <v/>
      </c>
      <c r="C37" s="183" t="str">
        <f>IF(ENTRADA!AF34=0,"",ENTRADA!AF34)</f>
        <v/>
      </c>
      <c r="D37" s="384"/>
      <c r="E37" s="384"/>
      <c r="F37" s="384"/>
      <c r="G37" s="384"/>
      <c r="H37" s="384"/>
      <c r="I37" s="384"/>
      <c r="J37" s="384"/>
      <c r="K37" s="384"/>
      <c r="L37" s="384"/>
      <c r="M37" s="384"/>
      <c r="N37" s="384"/>
      <c r="O37" s="384"/>
      <c r="P37" s="384"/>
      <c r="Q37" s="384"/>
      <c r="R37" s="384"/>
      <c r="S37" s="384"/>
      <c r="T37" s="384"/>
      <c r="U37" s="384"/>
      <c r="V37" s="384"/>
      <c r="W37" s="384"/>
      <c r="X37" s="384"/>
      <c r="Y37" s="384"/>
      <c r="Z37" s="384"/>
      <c r="AA37" s="384"/>
      <c r="AB37" s="384"/>
      <c r="AC37" s="384"/>
      <c r="AD37" s="384"/>
      <c r="AE37" s="384"/>
      <c r="AF37" s="384"/>
      <c r="AG37" s="384"/>
      <c r="AH37" s="384"/>
      <c r="AI37" s="166" t="str">
        <f t="shared" si="0"/>
        <v/>
      </c>
    </row>
    <row r="38" spans="1:35" s="164" customFormat="1" ht="24.95" customHeight="1" x14ac:dyDescent="0.2">
      <c r="A38" s="198"/>
      <c r="B38" s="180" t="str">
        <f>IF(ENTRADA!AE35="","",ENTRADA!AE35)</f>
        <v/>
      </c>
      <c r="C38" s="181" t="str">
        <f>IF(ENTRADA!AF35=0,"",ENTRADA!AF35)</f>
        <v/>
      </c>
      <c r="D38" s="272"/>
      <c r="E38" s="272"/>
      <c r="F38" s="272"/>
      <c r="G38" s="272"/>
      <c r="H38" s="272"/>
      <c r="I38" s="272"/>
      <c r="J38" s="272"/>
      <c r="K38" s="272"/>
      <c r="L38" s="272"/>
      <c r="M38" s="272"/>
      <c r="N38" s="272"/>
      <c r="O38" s="272"/>
      <c r="P38" s="272"/>
      <c r="Q38" s="272"/>
      <c r="R38" s="272"/>
      <c r="S38" s="272"/>
      <c r="T38" s="272"/>
      <c r="U38" s="272"/>
      <c r="V38" s="272"/>
      <c r="W38" s="272"/>
      <c r="X38" s="272"/>
      <c r="Y38" s="272"/>
      <c r="Z38" s="272"/>
      <c r="AA38" s="272"/>
      <c r="AB38" s="272"/>
      <c r="AC38" s="272"/>
      <c r="AD38" s="272"/>
      <c r="AE38" s="272"/>
      <c r="AF38" s="272"/>
      <c r="AG38" s="272"/>
      <c r="AH38" s="272"/>
      <c r="AI38" s="166" t="str">
        <f t="shared" si="0"/>
        <v/>
      </c>
    </row>
    <row r="39" spans="1:35" s="164" customFormat="1" ht="24.95" customHeight="1" x14ac:dyDescent="0.2">
      <c r="A39" s="198"/>
      <c r="B39" s="178" t="str">
        <f>IF(ENTRADA!AE36="","",ENTRADA!AE36)</f>
        <v/>
      </c>
      <c r="C39" s="179" t="str">
        <f>IF(ENTRADA!AF36=0,"",ENTRADA!AF36)</f>
        <v/>
      </c>
      <c r="D39" s="273"/>
      <c r="E39" s="273"/>
      <c r="F39" s="273"/>
      <c r="G39" s="273"/>
      <c r="H39" s="273"/>
      <c r="I39" s="273"/>
      <c r="J39" s="273"/>
      <c r="K39" s="273"/>
      <c r="L39" s="273"/>
      <c r="M39" s="273"/>
      <c r="N39" s="273"/>
      <c r="O39" s="273"/>
      <c r="P39" s="273"/>
      <c r="Q39" s="273"/>
      <c r="R39" s="273"/>
      <c r="S39" s="273"/>
      <c r="T39" s="273"/>
      <c r="U39" s="273"/>
      <c r="V39" s="273"/>
      <c r="W39" s="273"/>
      <c r="X39" s="273"/>
      <c r="Y39" s="273"/>
      <c r="Z39" s="273"/>
      <c r="AA39" s="273"/>
      <c r="AB39" s="273"/>
      <c r="AC39" s="273"/>
      <c r="AD39" s="273"/>
      <c r="AE39" s="273"/>
      <c r="AF39" s="273"/>
      <c r="AG39" s="273"/>
      <c r="AH39" s="273"/>
      <c r="AI39" s="166" t="str">
        <f t="shared" si="0"/>
        <v/>
      </c>
    </row>
    <row r="40" spans="1:35" s="164" customFormat="1" ht="30" customHeight="1" x14ac:dyDescent="0.2">
      <c r="A40" s="198"/>
      <c r="B40" s="5"/>
      <c r="C40" s="4"/>
      <c r="D40" s="118"/>
    </row>
    <row r="41" spans="1:35" s="164" customFormat="1" ht="12.75" x14ac:dyDescent="0.2">
      <c r="A41" s="6"/>
      <c r="B41" s="6"/>
      <c r="C41" s="6"/>
      <c r="D41" s="54"/>
    </row>
    <row r="42" spans="1:35" s="164" customFormat="1" ht="12.75" x14ac:dyDescent="0.2">
      <c r="A42" s="6"/>
      <c r="B42" s="6"/>
      <c r="C42" s="6"/>
      <c r="D42" s="54"/>
    </row>
    <row r="43" spans="1:35" s="164" customFormat="1" ht="12.75" x14ac:dyDescent="0.2">
      <c r="A43" s="6"/>
      <c r="B43" s="6"/>
      <c r="C43" s="6"/>
      <c r="D43" s="54"/>
    </row>
    <row r="44" spans="1:35" ht="12.75" x14ac:dyDescent="0.2"/>
    <row r="45" spans="1:35" ht="12.75" x14ac:dyDescent="0.2"/>
    <row r="46" spans="1:35" ht="12.75" x14ac:dyDescent="0.2"/>
    <row r="47" spans="1:35" ht="12.75" x14ac:dyDescent="0.2"/>
    <row r="48" spans="1:35" ht="12.75" x14ac:dyDescent="0.2"/>
    <row r="49" ht="12.75" x14ac:dyDescent="0.2"/>
    <row r="50" ht="12.75" x14ac:dyDescent="0.2"/>
    <row r="51" ht="12.75" x14ac:dyDescent="0.2"/>
    <row r="52" ht="12.75" x14ac:dyDescent="0.2"/>
    <row r="53" ht="12.75" x14ac:dyDescent="0.2"/>
    <row r="54" ht="12.75" x14ac:dyDescent="0.2"/>
    <row r="55" ht="12.75" x14ac:dyDescent="0.2"/>
    <row r="56" ht="12.75" x14ac:dyDescent="0.2"/>
    <row r="57" ht="12.75" x14ac:dyDescent="0.2"/>
    <row r="58" ht="12.75" x14ac:dyDescent="0.2"/>
    <row r="59" ht="12.75" x14ac:dyDescent="0.2"/>
    <row r="60" ht="12.75" hidden="1" x14ac:dyDescent="0.2"/>
    <row r="61" ht="12.75" hidden="1" x14ac:dyDescent="0.2"/>
    <row r="62" ht="12.75" hidden="1" x14ac:dyDescent="0.2"/>
    <row r="63" ht="12.75" hidden="1" x14ac:dyDescent="0.2"/>
    <row r="64" ht="12.75" hidden="1" x14ac:dyDescent="0.2"/>
    <row r="65" ht="12.75" hidden="1" x14ac:dyDescent="0.2"/>
    <row r="66" ht="12.75" hidden="1" x14ac:dyDescent="0.2"/>
    <row r="67" ht="12.75" hidden="1" x14ac:dyDescent="0.2"/>
    <row r="68" ht="12.75" hidden="1" x14ac:dyDescent="0.2"/>
    <row r="69" ht="12.75" hidden="1" x14ac:dyDescent="0.2"/>
    <row r="70" ht="12.75" hidden="1" x14ac:dyDescent="0.2"/>
    <row r="71" ht="12.75" hidden="1" x14ac:dyDescent="0.2"/>
    <row r="72" ht="12.75" hidden="1" x14ac:dyDescent="0.2"/>
    <row r="73" ht="12.75" hidden="1" x14ac:dyDescent="0.2"/>
    <row r="74" ht="12.75" hidden="1" x14ac:dyDescent="0.2"/>
    <row r="75" ht="12.75" hidden="1" x14ac:dyDescent="0.2"/>
    <row r="76" ht="12.75" hidden="1" x14ac:dyDescent="0.2"/>
    <row r="77" ht="12.75" hidden="1" x14ac:dyDescent="0.2"/>
    <row r="78" ht="12.75" hidden="1" x14ac:dyDescent="0.2"/>
    <row r="79" ht="12.75" hidden="1" x14ac:dyDescent="0.2"/>
    <row r="80" ht="12.75" hidden="1" x14ac:dyDescent="0.2"/>
    <row r="81" ht="12.75" hidden="1" x14ac:dyDescent="0.2"/>
    <row r="82" ht="12.75" hidden="1" x14ac:dyDescent="0.2"/>
    <row r="83" ht="12.75" hidden="1" x14ac:dyDescent="0.2"/>
    <row r="84" ht="12.75" hidden="1" x14ac:dyDescent="0.2"/>
    <row r="85" ht="12.75" hidden="1" x14ac:dyDescent="0.2"/>
    <row r="86" ht="12.75" hidden="1" x14ac:dyDescent="0.2"/>
    <row r="87" ht="12.75" hidden="1" x14ac:dyDescent="0.2"/>
    <row r="88" ht="12.75" hidden="1" x14ac:dyDescent="0.2"/>
    <row r="89" ht="12.75" hidden="1" x14ac:dyDescent="0.2"/>
    <row r="90" ht="12.75" hidden="1" x14ac:dyDescent="0.2"/>
    <row r="91" ht="12.75" hidden="1" x14ac:dyDescent="0.2"/>
    <row r="92" ht="12.75" hidden="1" x14ac:dyDescent="0.2"/>
    <row r="93" ht="12.75" hidden="1" x14ac:dyDescent="0.2"/>
    <row r="94" ht="12.75" hidden="1" x14ac:dyDescent="0.2"/>
    <row r="95" ht="12.75" hidden="1" x14ac:dyDescent="0.2"/>
    <row r="96" ht="12.75" hidden="1" x14ac:dyDescent="0.2"/>
    <row r="97" ht="12.75" hidden="1" x14ac:dyDescent="0.2"/>
    <row r="98" ht="12.75" hidden="1" x14ac:dyDescent="0.2"/>
    <row r="99" ht="12.75" hidden="1" x14ac:dyDescent="0.2"/>
    <row r="100" ht="12.75" hidden="1" x14ac:dyDescent="0.2"/>
    <row r="101" ht="12.75" hidden="1" x14ac:dyDescent="0.2"/>
    <row r="102" ht="12.75" hidden="1" x14ac:dyDescent="0.2"/>
    <row r="103" ht="12.75" hidden="1" x14ac:dyDescent="0.2"/>
    <row r="104" ht="12.75" hidden="1" x14ac:dyDescent="0.2"/>
    <row r="105" ht="12.75" hidden="1" x14ac:dyDescent="0.2"/>
    <row r="106" ht="12.75" hidden="1" x14ac:dyDescent="0.2"/>
    <row r="107" ht="12.75" hidden="1" x14ac:dyDescent="0.2"/>
    <row r="108" ht="12.75" hidden="1" x14ac:dyDescent="0.2"/>
    <row r="109" ht="12.75" hidden="1" x14ac:dyDescent="0.2"/>
    <row r="110" ht="12.75" hidden="1" x14ac:dyDescent="0.2"/>
    <row r="111" ht="12.75" hidden="1" x14ac:dyDescent="0.2"/>
    <row r="112" ht="12.75" hidden="1" x14ac:dyDescent="0.2"/>
    <row r="113" ht="12.75" hidden="1" x14ac:dyDescent="0.2"/>
    <row r="114" ht="12.75" hidden="1" x14ac:dyDescent="0.2"/>
    <row r="115" ht="12.75" hidden="1" x14ac:dyDescent="0.2"/>
    <row r="116" ht="12.75" hidden="1" x14ac:dyDescent="0.2"/>
    <row r="117" ht="12.75" hidden="1" x14ac:dyDescent="0.2"/>
    <row r="118" ht="12.75" hidden="1" x14ac:dyDescent="0.2"/>
    <row r="119" ht="12.75" hidden="1" x14ac:dyDescent="0.2"/>
    <row r="120" ht="12.75" hidden="1" x14ac:dyDescent="0.2"/>
    <row r="121" ht="12.75" hidden="1" x14ac:dyDescent="0.2"/>
    <row r="122" ht="12.75" hidden="1" x14ac:dyDescent="0.2"/>
    <row r="123" ht="12.75" hidden="1" x14ac:dyDescent="0.2"/>
    <row r="124" ht="12.75" hidden="1" x14ac:dyDescent="0.2"/>
    <row r="125" ht="12.75" hidden="1" x14ac:dyDescent="0.2"/>
    <row r="126" ht="12.75" hidden="1" x14ac:dyDescent="0.2"/>
    <row r="127" ht="12.75" hidden="1" x14ac:dyDescent="0.2"/>
    <row r="128" ht="12.75" hidden="1" x14ac:dyDescent="0.2"/>
    <row r="129" ht="12.75" hidden="1" x14ac:dyDescent="0.2"/>
    <row r="130" ht="12.75" hidden="1" x14ac:dyDescent="0.2"/>
    <row r="131" ht="12.75" hidden="1" x14ac:dyDescent="0.2"/>
    <row r="132" ht="12.75" hidden="1" x14ac:dyDescent="0.2"/>
    <row r="133" ht="12.75" hidden="1" x14ac:dyDescent="0.2"/>
    <row r="134" ht="12.75" hidden="1" x14ac:dyDescent="0.2"/>
    <row r="135" ht="12.75" hidden="1" x14ac:dyDescent="0.2"/>
    <row r="136" ht="12.75" hidden="1" x14ac:dyDescent="0.2"/>
  </sheetData>
  <sheetProtection algorithmName="SHA-512" hashValue="3iLnJcsBqsxGQX47K5GHhOvHHOOEkh7qtkffR5AO+DdR2JenSfasuUqie5CuwMU6J6G3zDlyNt+C31kjf0N44g==" saltValue="YWJgealRmkNYxiWcMWXl8A==" spinCount="100000" sheet="1" objects="1" scenarios="1" selectLockedCells="1"/>
  <mergeCells count="5">
    <mergeCell ref="B6:C6"/>
    <mergeCell ref="AE4:AH4"/>
    <mergeCell ref="AA4:AC4"/>
    <mergeCell ref="T4:Y4"/>
    <mergeCell ref="B3:D5"/>
  </mergeCells>
  <conditionalFormatting sqref="A7:A40">
    <cfRule type="cellIs" dxfId="39" priority="18" stopIfTrue="1" operator="greaterThan">
      <formula>50</formula>
    </cfRule>
    <cfRule type="cellIs" dxfId="38" priority="19" stopIfTrue="1" operator="lessThan">
      <formula>50</formula>
    </cfRule>
  </conditionalFormatting>
  <conditionalFormatting sqref="D7:AH39">
    <cfRule type="cellIs" dxfId="37" priority="1" operator="equal">
      <formula>"E"</formula>
    </cfRule>
    <cfRule type="cellIs" dxfId="36" priority="2" operator="equal">
      <formula>"s"</formula>
    </cfRule>
  </conditionalFormatting>
  <printOptions horizontalCentered="1"/>
  <pageMargins left="0.23622047244094488" right="0.23622047244094488" top="0.94488188976377951" bottom="0.354329615048119" header="0.1181091426071741" footer="0.31496062992125984"/>
  <pageSetup paperSize="9" scale="45" orientation="landscape" blackAndWhite="1" r:id="rId1"/>
  <headerFooter>
    <oddHeader>&amp;L
&amp;C&amp;"Arial,Normal"&amp;24
Área Disciplinar de Português&amp;Rs</oddHead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8"/>
  <dimension ref="A1:AW136"/>
  <sheetViews>
    <sheetView showGridLines="0" zoomScale="75" zoomScaleNormal="75" zoomScalePageLayoutView="70" workbookViewId="0">
      <selection activeCell="D17" sqref="D17"/>
    </sheetView>
  </sheetViews>
  <sheetFormatPr defaultColWidth="0" defaultRowHeight="0" customHeight="1" zeroHeight="1" x14ac:dyDescent="0.2"/>
  <cols>
    <col min="1" max="1" width="2.7109375" style="6" customWidth="1"/>
    <col min="2" max="2" width="5.140625" style="6" customWidth="1"/>
    <col min="3" max="3" width="21.28515625" style="6" customWidth="1"/>
    <col min="4" max="4" width="5.7109375" style="54" customWidth="1"/>
    <col min="5" max="34" width="5.7109375" style="6" customWidth="1"/>
    <col min="35" max="35" width="14.28515625" style="6" customWidth="1"/>
    <col min="36" max="36" width="0" style="6" hidden="1" customWidth="1"/>
    <col min="37" max="49" width="10" style="6" customWidth="1"/>
    <col min="50" max="16384" width="10" style="6" hidden="1"/>
  </cols>
  <sheetData>
    <row r="1" spans="1:36" s="54" customFormat="1" ht="24.95" customHeight="1" x14ac:dyDescent="0.2"/>
    <row r="2" spans="1:36" s="54" customFormat="1" ht="35.1" customHeight="1" x14ac:dyDescent="0.2">
      <c r="AE2" s="10"/>
      <c r="AF2" s="10"/>
    </row>
    <row r="3" spans="1:36" s="54" customFormat="1" ht="20.100000000000001" customHeight="1" x14ac:dyDescent="0.45">
      <c r="B3" s="1334" t="s">
        <v>109</v>
      </c>
      <c r="C3" s="1334"/>
      <c r="D3" s="199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65"/>
      <c r="P3" s="194"/>
      <c r="Q3" s="194"/>
      <c r="R3" s="194"/>
      <c r="S3" s="194"/>
      <c r="T3" s="165"/>
      <c r="U3" s="194"/>
      <c r="V3" s="194"/>
      <c r="W3" s="194"/>
      <c r="X3" s="194"/>
      <c r="Y3" s="194"/>
      <c r="Z3" s="165"/>
      <c r="AA3" s="165"/>
      <c r="AB3" s="165"/>
      <c r="AC3" s="194"/>
      <c r="AD3" s="194"/>
      <c r="AE3" s="165"/>
      <c r="AF3" s="165"/>
      <c r="AG3" s="194"/>
      <c r="AH3" s="194"/>
      <c r="AI3" s="194"/>
    </row>
    <row r="4" spans="1:36" s="54" customFormat="1" ht="20.100000000000001" customHeight="1" x14ac:dyDescent="0.45">
      <c r="B4" s="1334"/>
      <c r="C4" s="1334"/>
      <c r="D4" s="199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920"/>
      <c r="T4" s="1333" t="s">
        <v>174</v>
      </c>
      <c r="U4" s="1333"/>
      <c r="V4" s="1333"/>
      <c r="W4" s="1333"/>
      <c r="X4" s="1333"/>
      <c r="Y4" s="1333"/>
      <c r="Z4" s="919" t="s">
        <v>170</v>
      </c>
      <c r="AA4" s="1332" t="s">
        <v>169</v>
      </c>
      <c r="AB4" s="1332"/>
      <c r="AC4" s="1332"/>
      <c r="AD4" s="195" t="s">
        <v>173</v>
      </c>
      <c r="AE4" s="1331" t="s">
        <v>172</v>
      </c>
      <c r="AF4" s="1331"/>
      <c r="AG4" s="1332"/>
      <c r="AH4" s="1332"/>
      <c r="AI4" s="194"/>
    </row>
    <row r="5" spans="1:36" s="54" customFormat="1" ht="20.100000000000001" customHeight="1" x14ac:dyDescent="0.45">
      <c r="B5" s="1335"/>
      <c r="C5" s="1335"/>
      <c r="D5" s="199"/>
      <c r="E5" s="194"/>
      <c r="F5" s="194"/>
      <c r="G5" s="194"/>
      <c r="H5" s="194"/>
      <c r="I5" s="194"/>
      <c r="J5" s="194"/>
      <c r="K5" s="194"/>
      <c r="L5" s="194"/>
      <c r="M5" s="194"/>
      <c r="N5" s="194"/>
      <c r="O5" s="194"/>
      <c r="P5" s="194"/>
      <c r="Q5" s="194"/>
      <c r="R5" s="194"/>
      <c r="S5" s="194"/>
      <c r="T5" s="194"/>
      <c r="U5" s="194"/>
      <c r="V5" s="194"/>
      <c r="W5" s="194"/>
      <c r="X5" s="194"/>
      <c r="Y5" s="194"/>
      <c r="Z5" s="194"/>
      <c r="AA5" s="194"/>
      <c r="AB5" s="194"/>
      <c r="AC5" s="194"/>
      <c r="AD5" s="194"/>
      <c r="AE5" s="165"/>
      <c r="AF5" s="165"/>
      <c r="AG5" s="194"/>
      <c r="AH5" s="194"/>
      <c r="AI5" s="194"/>
    </row>
    <row r="6" spans="1:36" s="54" customFormat="1" ht="24.95" customHeight="1" x14ac:dyDescent="0.2">
      <c r="B6" s="1329" t="s">
        <v>171</v>
      </c>
      <c r="C6" s="1330"/>
      <c r="D6" s="196">
        <v>1</v>
      </c>
      <c r="E6" s="196">
        <v>2</v>
      </c>
      <c r="F6" s="196">
        <v>3</v>
      </c>
      <c r="G6" s="196">
        <v>4</v>
      </c>
      <c r="H6" s="196">
        <v>5</v>
      </c>
      <c r="I6" s="196">
        <v>6</v>
      </c>
      <c r="J6" s="196">
        <v>7</v>
      </c>
      <c r="K6" s="196">
        <v>8</v>
      </c>
      <c r="L6" s="196">
        <v>9</v>
      </c>
      <c r="M6" s="196">
        <v>10</v>
      </c>
      <c r="N6" s="196">
        <v>11</v>
      </c>
      <c r="O6" s="196">
        <v>12</v>
      </c>
      <c r="P6" s="196">
        <v>13</v>
      </c>
      <c r="Q6" s="196">
        <v>14</v>
      </c>
      <c r="R6" s="196">
        <v>15</v>
      </c>
      <c r="S6" s="196">
        <v>16</v>
      </c>
      <c r="T6" s="196">
        <v>17</v>
      </c>
      <c r="U6" s="196">
        <v>18</v>
      </c>
      <c r="V6" s="196">
        <v>19</v>
      </c>
      <c r="W6" s="196">
        <v>20</v>
      </c>
      <c r="X6" s="196">
        <v>21</v>
      </c>
      <c r="Y6" s="196">
        <v>22</v>
      </c>
      <c r="Z6" s="196">
        <v>23</v>
      </c>
      <c r="AA6" s="196">
        <v>24</v>
      </c>
      <c r="AB6" s="196">
        <v>25</v>
      </c>
      <c r="AC6" s="196">
        <v>26</v>
      </c>
      <c r="AD6" s="196">
        <v>27</v>
      </c>
      <c r="AE6" s="271">
        <v>28</v>
      </c>
      <c r="AF6" s="271">
        <v>29</v>
      </c>
      <c r="AG6" s="196">
        <v>30</v>
      </c>
      <c r="AH6" s="196">
        <v>31</v>
      </c>
      <c r="AI6" s="197"/>
    </row>
    <row r="7" spans="1:36" ht="24.95" customHeight="1" x14ac:dyDescent="0.2">
      <c r="A7" s="198"/>
      <c r="B7" s="178">
        <f>IF(ENTRADA!AE3="","",ENTRADA!AE3)</f>
        <v>1</v>
      </c>
      <c r="C7" s="179" t="str">
        <f>IF(ENTRADA!AF3=0,"",ENTRADA!AF3)</f>
        <v>AA</v>
      </c>
      <c r="D7" s="383"/>
      <c r="E7" s="184"/>
      <c r="F7" s="184"/>
      <c r="G7" s="184"/>
      <c r="H7" s="184"/>
      <c r="I7" s="184"/>
      <c r="J7" s="184"/>
      <c r="K7" s="184"/>
      <c r="L7" s="184"/>
      <c r="M7" s="184"/>
      <c r="N7" s="184"/>
      <c r="O7" s="184"/>
      <c r="P7" s="184"/>
      <c r="Q7" s="184"/>
      <c r="R7" s="184"/>
      <c r="S7" s="184"/>
      <c r="T7" s="184"/>
      <c r="U7" s="184"/>
      <c r="V7" s="184"/>
      <c r="W7" s="184"/>
      <c r="X7" s="184"/>
      <c r="Y7" s="184"/>
      <c r="Z7" s="184"/>
      <c r="AA7" s="184"/>
      <c r="AB7" s="184"/>
      <c r="AC7" s="184"/>
      <c r="AD7" s="184"/>
      <c r="AE7" s="184"/>
      <c r="AF7" s="184"/>
      <c r="AG7" s="184"/>
      <c r="AH7" s="184"/>
      <c r="AI7" s="166" t="str">
        <f>IF(COUNTBLANK(D7:AH7)=$AJ$7,"",COUNTIF(D7:AH7,"S")+COUNTIF(D7:AH7,"e"))</f>
        <v/>
      </c>
      <c r="AJ7" s="6">
        <f>COUNTIF(D7:AH7,"&lt;&gt;=0")</f>
        <v>31</v>
      </c>
    </row>
    <row r="8" spans="1:36" ht="24.95" customHeight="1" x14ac:dyDescent="0.2">
      <c r="A8" s="198"/>
      <c r="B8" s="180" t="str">
        <f>IF(ENTRADA!AE5="","",ENTRADA!AE5)</f>
        <v/>
      </c>
      <c r="C8" s="181" t="str">
        <f>IF(ENTRADA!AF5=0,"",ENTRADA!AF5)</f>
        <v/>
      </c>
      <c r="D8" s="272"/>
      <c r="E8" s="272"/>
      <c r="F8" s="272"/>
      <c r="G8" s="272"/>
      <c r="H8" s="272"/>
      <c r="I8" s="272"/>
      <c r="J8" s="272"/>
      <c r="K8" s="272"/>
      <c r="L8" s="272"/>
      <c r="M8" s="272"/>
      <c r="N8" s="272"/>
      <c r="O8" s="272"/>
      <c r="P8" s="272"/>
      <c r="Q8" s="272"/>
      <c r="R8" s="272"/>
      <c r="S8" s="272"/>
      <c r="T8" s="272"/>
      <c r="U8" s="272"/>
      <c r="V8" s="272"/>
      <c r="W8" s="272"/>
      <c r="X8" s="272"/>
      <c r="Y8" s="272"/>
      <c r="Z8" s="272"/>
      <c r="AA8" s="272"/>
      <c r="AB8" s="272"/>
      <c r="AC8" s="272"/>
      <c r="AD8" s="272"/>
      <c r="AE8" s="272"/>
      <c r="AF8" s="272"/>
      <c r="AG8" s="272"/>
      <c r="AH8" s="272"/>
      <c r="AI8" s="166" t="str">
        <f t="shared" ref="AI8:AI39" si="0">IF(COUNTBLANK(D8:AH8)=$AJ$7,"",COUNTIF(D8:AH8,"S")+COUNTIF(D8:AH8,"e"))</f>
        <v/>
      </c>
    </row>
    <row r="9" spans="1:36" ht="24.95" customHeight="1" x14ac:dyDescent="0.2">
      <c r="A9" s="198"/>
      <c r="B9" s="178" t="str">
        <f>IF(ENTRADA!AE6="","",ENTRADA!AE6)</f>
        <v/>
      </c>
      <c r="C9" s="179" t="str">
        <f>IF(ENTRADA!AF6=0,"",ENTRADA!AF6)</f>
        <v/>
      </c>
      <c r="D9" s="273"/>
      <c r="E9" s="273"/>
      <c r="F9" s="273"/>
      <c r="G9" s="273"/>
      <c r="H9" s="273"/>
      <c r="I9" s="273"/>
      <c r="J9" s="273"/>
      <c r="K9" s="273"/>
      <c r="L9" s="273"/>
      <c r="M9" s="273"/>
      <c r="N9" s="273"/>
      <c r="O9" s="273"/>
      <c r="P9" s="273"/>
      <c r="Q9" s="273"/>
      <c r="R9" s="273"/>
      <c r="S9" s="273"/>
      <c r="T9" s="273"/>
      <c r="U9" s="273"/>
      <c r="V9" s="273"/>
      <c r="W9" s="273"/>
      <c r="X9" s="273"/>
      <c r="Y9" s="273"/>
      <c r="Z9" s="273"/>
      <c r="AA9" s="273"/>
      <c r="AB9" s="273"/>
      <c r="AC9" s="273"/>
      <c r="AD9" s="273"/>
      <c r="AE9" s="273"/>
      <c r="AF9" s="273"/>
      <c r="AG9" s="273"/>
      <c r="AH9" s="273"/>
      <c r="AI9" s="166" t="str">
        <f t="shared" si="0"/>
        <v/>
      </c>
    </row>
    <row r="10" spans="1:36" ht="24.95" customHeight="1" x14ac:dyDescent="0.2">
      <c r="A10" s="198"/>
      <c r="B10" s="180" t="str">
        <f>IF(ENTRADA!AE7="","",ENTRADA!AE7)</f>
        <v/>
      </c>
      <c r="C10" s="181" t="str">
        <f>IF(ENTRADA!AF7=0,"",ENTRADA!AF7)</f>
        <v/>
      </c>
      <c r="D10" s="272"/>
      <c r="E10" s="272"/>
      <c r="F10" s="272"/>
      <c r="G10" s="272"/>
      <c r="H10" s="272"/>
      <c r="I10" s="272"/>
      <c r="J10" s="272"/>
      <c r="K10" s="272"/>
      <c r="L10" s="272"/>
      <c r="M10" s="272"/>
      <c r="N10" s="272"/>
      <c r="O10" s="272"/>
      <c r="P10" s="272"/>
      <c r="Q10" s="272"/>
      <c r="R10" s="272"/>
      <c r="S10" s="272"/>
      <c r="T10" s="272"/>
      <c r="U10" s="272"/>
      <c r="V10" s="272"/>
      <c r="W10" s="272"/>
      <c r="X10" s="272"/>
      <c r="Y10" s="272"/>
      <c r="Z10" s="272"/>
      <c r="AA10" s="272"/>
      <c r="AB10" s="272"/>
      <c r="AC10" s="272"/>
      <c r="AD10" s="272"/>
      <c r="AE10" s="272"/>
      <c r="AF10" s="272"/>
      <c r="AG10" s="272"/>
      <c r="AH10" s="272"/>
      <c r="AI10" s="166" t="str">
        <f t="shared" si="0"/>
        <v/>
      </c>
    </row>
    <row r="11" spans="1:36" ht="24.95" customHeight="1" x14ac:dyDescent="0.2">
      <c r="A11" s="198"/>
      <c r="B11" s="178" t="str">
        <f>IF(ENTRADA!AE8="","",ENTRADA!AE8)</f>
        <v/>
      </c>
      <c r="C11" s="179" t="str">
        <f>IF(ENTRADA!AF8=0,"",ENTRADA!AF8)</f>
        <v/>
      </c>
      <c r="D11" s="273"/>
      <c r="E11" s="273"/>
      <c r="F11" s="273"/>
      <c r="G11" s="273"/>
      <c r="H11" s="273"/>
      <c r="I11" s="273"/>
      <c r="J11" s="273"/>
      <c r="K11" s="273"/>
      <c r="L11" s="273"/>
      <c r="M11" s="273"/>
      <c r="N11" s="273"/>
      <c r="O11" s="273"/>
      <c r="P11" s="273"/>
      <c r="Q11" s="273"/>
      <c r="R11" s="273"/>
      <c r="S11" s="273"/>
      <c r="T11" s="273"/>
      <c r="U11" s="273"/>
      <c r="V11" s="273"/>
      <c r="W11" s="273"/>
      <c r="X11" s="273"/>
      <c r="Y11" s="273"/>
      <c r="Z11" s="273"/>
      <c r="AA11" s="273"/>
      <c r="AB11" s="273"/>
      <c r="AC11" s="273"/>
      <c r="AD11" s="273"/>
      <c r="AE11" s="273"/>
      <c r="AF11" s="273"/>
      <c r="AG11" s="273"/>
      <c r="AH11" s="273"/>
      <c r="AI11" s="166" t="str">
        <f t="shared" si="0"/>
        <v/>
      </c>
    </row>
    <row r="12" spans="1:36" ht="24.95" customHeight="1" x14ac:dyDescent="0.2">
      <c r="A12" s="198"/>
      <c r="B12" s="180" t="str">
        <f>IF(ENTRADA!AE9="","",ENTRADA!AE9)</f>
        <v/>
      </c>
      <c r="C12" s="181" t="str">
        <f>IF(ENTRADA!AF9=0,"",ENTRADA!AF9)</f>
        <v/>
      </c>
      <c r="D12" s="272"/>
      <c r="E12" s="272"/>
      <c r="F12" s="272"/>
      <c r="G12" s="272"/>
      <c r="H12" s="272"/>
      <c r="I12" s="272"/>
      <c r="J12" s="272"/>
      <c r="K12" s="272"/>
      <c r="L12" s="272"/>
      <c r="M12" s="272"/>
      <c r="N12" s="272"/>
      <c r="O12" s="272"/>
      <c r="P12" s="272"/>
      <c r="Q12" s="272"/>
      <c r="R12" s="272"/>
      <c r="S12" s="272"/>
      <c r="T12" s="272"/>
      <c r="U12" s="272"/>
      <c r="V12" s="272"/>
      <c r="W12" s="272"/>
      <c r="X12" s="272"/>
      <c r="Y12" s="272"/>
      <c r="Z12" s="272"/>
      <c r="AA12" s="272"/>
      <c r="AB12" s="272"/>
      <c r="AC12" s="272"/>
      <c r="AD12" s="272"/>
      <c r="AE12" s="272"/>
      <c r="AF12" s="272"/>
      <c r="AG12" s="272"/>
      <c r="AH12" s="272"/>
      <c r="AI12" s="166" t="str">
        <f t="shared" si="0"/>
        <v/>
      </c>
    </row>
    <row r="13" spans="1:36" ht="24.95" customHeight="1" x14ac:dyDescent="0.2">
      <c r="A13" s="198"/>
      <c r="B13" s="178" t="str">
        <f>IF(ENTRADA!AE10="","",ENTRADA!AE10)</f>
        <v/>
      </c>
      <c r="C13" s="179" t="str">
        <f>IF(ENTRADA!AF10=0,"",ENTRADA!AF10)</f>
        <v/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166" t="str">
        <f t="shared" si="0"/>
        <v/>
      </c>
    </row>
    <row r="14" spans="1:36" ht="24.95" customHeight="1" x14ac:dyDescent="0.2">
      <c r="A14" s="198"/>
      <c r="B14" s="180" t="str">
        <f>IF(ENTRADA!AE11="","",ENTRADA!AE11)</f>
        <v/>
      </c>
      <c r="C14" s="181" t="str">
        <f>IF(ENTRADA!AF11=0,"",ENTRADA!AF11)</f>
        <v/>
      </c>
      <c r="D14" s="272"/>
      <c r="E14" s="272"/>
      <c r="F14" s="272"/>
      <c r="G14" s="272"/>
      <c r="H14" s="272"/>
      <c r="I14" s="272"/>
      <c r="J14" s="272"/>
      <c r="K14" s="272"/>
      <c r="L14" s="272"/>
      <c r="M14" s="272"/>
      <c r="N14" s="272"/>
      <c r="O14" s="272"/>
      <c r="P14" s="272"/>
      <c r="Q14" s="272"/>
      <c r="R14" s="272"/>
      <c r="S14" s="272"/>
      <c r="T14" s="272"/>
      <c r="U14" s="272"/>
      <c r="V14" s="272"/>
      <c r="W14" s="272"/>
      <c r="X14" s="272"/>
      <c r="Y14" s="272"/>
      <c r="Z14" s="272"/>
      <c r="AA14" s="272"/>
      <c r="AB14" s="272"/>
      <c r="AC14" s="272"/>
      <c r="AD14" s="272"/>
      <c r="AE14" s="272"/>
      <c r="AF14" s="272"/>
      <c r="AG14" s="272"/>
      <c r="AH14" s="272"/>
      <c r="AI14" s="166" t="str">
        <f t="shared" si="0"/>
        <v/>
      </c>
    </row>
    <row r="15" spans="1:36" ht="24.95" customHeight="1" x14ac:dyDescent="0.2">
      <c r="A15" s="198"/>
      <c r="B15" s="178" t="str">
        <f>IF(ENTRADA!AE12="","",ENTRADA!AE12)</f>
        <v/>
      </c>
      <c r="C15" s="179" t="str">
        <f>IF(ENTRADA!AF12=0,"",ENTRADA!AF12)</f>
        <v/>
      </c>
      <c r="D15" s="273"/>
      <c r="E15" s="273"/>
      <c r="F15" s="273"/>
      <c r="G15" s="273"/>
      <c r="H15" s="273"/>
      <c r="I15" s="273"/>
      <c r="J15" s="273"/>
      <c r="K15" s="273"/>
      <c r="L15" s="273"/>
      <c r="M15" s="273"/>
      <c r="N15" s="273"/>
      <c r="O15" s="273"/>
      <c r="P15" s="273"/>
      <c r="Q15" s="273"/>
      <c r="R15" s="273"/>
      <c r="S15" s="273"/>
      <c r="T15" s="273"/>
      <c r="U15" s="273"/>
      <c r="V15" s="273"/>
      <c r="W15" s="273"/>
      <c r="X15" s="273"/>
      <c r="Y15" s="273"/>
      <c r="Z15" s="273"/>
      <c r="AA15" s="273"/>
      <c r="AB15" s="273"/>
      <c r="AC15" s="273"/>
      <c r="AD15" s="273"/>
      <c r="AE15" s="273"/>
      <c r="AF15" s="273"/>
      <c r="AG15" s="273"/>
      <c r="AH15" s="273"/>
      <c r="AI15" s="166" t="str">
        <f t="shared" si="0"/>
        <v/>
      </c>
    </row>
    <row r="16" spans="1:36" ht="24.95" customHeight="1" x14ac:dyDescent="0.2">
      <c r="A16" s="198"/>
      <c r="B16" s="180" t="str">
        <f>IF(ENTRADA!AE13="","",ENTRADA!AE13)</f>
        <v/>
      </c>
      <c r="C16" s="181" t="str">
        <f>IF(ENTRADA!AF13=0,"",ENTRADA!AF13)</f>
        <v/>
      </c>
      <c r="D16" s="272"/>
      <c r="E16" s="272"/>
      <c r="F16" s="272"/>
      <c r="G16" s="272"/>
      <c r="H16" s="272"/>
      <c r="I16" s="272"/>
      <c r="J16" s="272"/>
      <c r="K16" s="272"/>
      <c r="L16" s="272"/>
      <c r="M16" s="272"/>
      <c r="N16" s="272"/>
      <c r="O16" s="272"/>
      <c r="P16" s="272"/>
      <c r="Q16" s="272"/>
      <c r="R16" s="272"/>
      <c r="S16" s="272"/>
      <c r="T16" s="272"/>
      <c r="U16" s="272"/>
      <c r="V16" s="272"/>
      <c r="W16" s="272"/>
      <c r="X16" s="272"/>
      <c r="Y16" s="272"/>
      <c r="Z16" s="272"/>
      <c r="AA16" s="272"/>
      <c r="AB16" s="272"/>
      <c r="AC16" s="272"/>
      <c r="AD16" s="272"/>
      <c r="AE16" s="272"/>
      <c r="AF16" s="272"/>
      <c r="AG16" s="272"/>
      <c r="AH16" s="272"/>
      <c r="AI16" s="166" t="str">
        <f t="shared" si="0"/>
        <v/>
      </c>
    </row>
    <row r="17" spans="1:35" ht="24.95" customHeight="1" x14ac:dyDescent="0.2">
      <c r="A17" s="198"/>
      <c r="B17" s="178" t="str">
        <f>IF(ENTRADA!AE14="","",ENTRADA!AE14)</f>
        <v/>
      </c>
      <c r="C17" s="179" t="str">
        <f>IF(ENTRADA!AF14=0,"",ENTRADA!AF14)</f>
        <v/>
      </c>
      <c r="D17" s="273"/>
      <c r="E17" s="273"/>
      <c r="F17" s="273"/>
      <c r="G17" s="273"/>
      <c r="H17" s="273"/>
      <c r="I17" s="273"/>
      <c r="J17" s="273"/>
      <c r="K17" s="273"/>
      <c r="L17" s="273"/>
      <c r="M17" s="273"/>
      <c r="N17" s="273"/>
      <c r="O17" s="273"/>
      <c r="P17" s="273"/>
      <c r="Q17" s="273"/>
      <c r="R17" s="273"/>
      <c r="S17" s="273"/>
      <c r="T17" s="273"/>
      <c r="U17" s="273"/>
      <c r="V17" s="273"/>
      <c r="W17" s="273"/>
      <c r="X17" s="273"/>
      <c r="Y17" s="273"/>
      <c r="Z17" s="273"/>
      <c r="AA17" s="273"/>
      <c r="AB17" s="273"/>
      <c r="AC17" s="273"/>
      <c r="AD17" s="273"/>
      <c r="AE17" s="273"/>
      <c r="AF17" s="273"/>
      <c r="AG17" s="273"/>
      <c r="AH17" s="273"/>
      <c r="AI17" s="166" t="str">
        <f t="shared" si="0"/>
        <v/>
      </c>
    </row>
    <row r="18" spans="1:35" ht="24.95" customHeight="1" x14ac:dyDescent="0.2">
      <c r="A18" s="198"/>
      <c r="B18" s="180" t="str">
        <f>IF(ENTRADA!AE15="","",ENTRADA!AE15)</f>
        <v/>
      </c>
      <c r="C18" s="181" t="str">
        <f>IF(ENTRADA!AF15=0,"",ENTRADA!AF15)</f>
        <v/>
      </c>
      <c r="D18" s="272"/>
      <c r="E18" s="272"/>
      <c r="F18" s="272"/>
      <c r="G18" s="272"/>
      <c r="H18" s="272"/>
      <c r="I18" s="272"/>
      <c r="J18" s="272"/>
      <c r="K18" s="272"/>
      <c r="L18" s="272"/>
      <c r="M18" s="272"/>
      <c r="N18" s="272"/>
      <c r="O18" s="272"/>
      <c r="P18" s="272"/>
      <c r="Q18" s="272"/>
      <c r="R18" s="272"/>
      <c r="S18" s="272"/>
      <c r="T18" s="272"/>
      <c r="U18" s="272"/>
      <c r="V18" s="272"/>
      <c r="W18" s="272"/>
      <c r="X18" s="272"/>
      <c r="Y18" s="272"/>
      <c r="Z18" s="272"/>
      <c r="AA18" s="272"/>
      <c r="AB18" s="272"/>
      <c r="AC18" s="272"/>
      <c r="AD18" s="272"/>
      <c r="AE18" s="272"/>
      <c r="AF18" s="272"/>
      <c r="AG18" s="272"/>
      <c r="AH18" s="272"/>
      <c r="AI18" s="166" t="str">
        <f t="shared" si="0"/>
        <v/>
      </c>
    </row>
    <row r="19" spans="1:35" ht="24.95" customHeight="1" x14ac:dyDescent="0.2">
      <c r="A19" s="198"/>
      <c r="B19" s="178" t="str">
        <f>IF(ENTRADA!AE16="","",ENTRADA!AE16)</f>
        <v/>
      </c>
      <c r="C19" s="179" t="str">
        <f>IF(ENTRADA!AF16=0,"",ENTRADA!AF16)</f>
        <v/>
      </c>
      <c r="D19" s="273"/>
      <c r="E19" s="273"/>
      <c r="F19" s="273"/>
      <c r="G19" s="273"/>
      <c r="H19" s="273"/>
      <c r="I19" s="273"/>
      <c r="J19" s="273"/>
      <c r="K19" s="273"/>
      <c r="L19" s="273"/>
      <c r="M19" s="273"/>
      <c r="N19" s="273"/>
      <c r="O19" s="273"/>
      <c r="P19" s="273"/>
      <c r="Q19" s="273"/>
      <c r="R19" s="273"/>
      <c r="S19" s="273"/>
      <c r="T19" s="273"/>
      <c r="U19" s="273"/>
      <c r="V19" s="273"/>
      <c r="W19" s="273"/>
      <c r="X19" s="273"/>
      <c r="Y19" s="273"/>
      <c r="Z19" s="273"/>
      <c r="AA19" s="273"/>
      <c r="AB19" s="273"/>
      <c r="AC19" s="273"/>
      <c r="AD19" s="273"/>
      <c r="AE19" s="273"/>
      <c r="AF19" s="273"/>
      <c r="AG19" s="273"/>
      <c r="AH19" s="273"/>
      <c r="AI19" s="166" t="str">
        <f t="shared" si="0"/>
        <v/>
      </c>
    </row>
    <row r="20" spans="1:35" ht="24.95" customHeight="1" x14ac:dyDescent="0.2">
      <c r="A20" s="198"/>
      <c r="B20" s="180" t="str">
        <f>IF(ENTRADA!AE17="","",ENTRADA!AE17)</f>
        <v/>
      </c>
      <c r="C20" s="181" t="str">
        <f>IF(ENTRADA!AF17=0,"",ENTRADA!AF17)</f>
        <v/>
      </c>
      <c r="D20" s="272"/>
      <c r="E20" s="272"/>
      <c r="F20" s="272"/>
      <c r="G20" s="272"/>
      <c r="H20" s="272"/>
      <c r="I20" s="272"/>
      <c r="J20" s="272"/>
      <c r="K20" s="272"/>
      <c r="L20" s="272"/>
      <c r="M20" s="272"/>
      <c r="N20" s="272"/>
      <c r="O20" s="272"/>
      <c r="P20" s="272"/>
      <c r="Q20" s="272"/>
      <c r="R20" s="272"/>
      <c r="S20" s="272"/>
      <c r="T20" s="272"/>
      <c r="U20" s="272"/>
      <c r="V20" s="272"/>
      <c r="W20" s="272"/>
      <c r="X20" s="272"/>
      <c r="Y20" s="272"/>
      <c r="Z20" s="272"/>
      <c r="AA20" s="272"/>
      <c r="AB20" s="272"/>
      <c r="AC20" s="272"/>
      <c r="AD20" s="272"/>
      <c r="AE20" s="272"/>
      <c r="AF20" s="272"/>
      <c r="AG20" s="272"/>
      <c r="AH20" s="272"/>
      <c r="AI20" s="166" t="str">
        <f t="shared" si="0"/>
        <v/>
      </c>
    </row>
    <row r="21" spans="1:35" ht="24.95" customHeight="1" x14ac:dyDescent="0.2">
      <c r="A21" s="198"/>
      <c r="B21" s="178" t="str">
        <f>IF(ENTRADA!AE18="","",ENTRADA!AE18)</f>
        <v/>
      </c>
      <c r="C21" s="179" t="str">
        <f>IF(ENTRADA!AF18=0,"",ENTRADA!AF18)</f>
        <v/>
      </c>
      <c r="D21" s="273"/>
      <c r="E21" s="273"/>
      <c r="F21" s="273"/>
      <c r="G21" s="273"/>
      <c r="H21" s="273"/>
      <c r="I21" s="273"/>
      <c r="J21" s="273"/>
      <c r="K21" s="273"/>
      <c r="L21" s="273"/>
      <c r="M21" s="273"/>
      <c r="N21" s="273"/>
      <c r="O21" s="273"/>
      <c r="P21" s="273"/>
      <c r="Q21" s="273"/>
      <c r="R21" s="273"/>
      <c r="S21" s="273"/>
      <c r="T21" s="273"/>
      <c r="U21" s="273"/>
      <c r="V21" s="273"/>
      <c r="W21" s="273"/>
      <c r="X21" s="273"/>
      <c r="Y21" s="273"/>
      <c r="Z21" s="273"/>
      <c r="AA21" s="273"/>
      <c r="AB21" s="273"/>
      <c r="AC21" s="273"/>
      <c r="AD21" s="273"/>
      <c r="AE21" s="273"/>
      <c r="AF21" s="273"/>
      <c r="AG21" s="273"/>
      <c r="AH21" s="273"/>
      <c r="AI21" s="166" t="str">
        <f t="shared" si="0"/>
        <v/>
      </c>
    </row>
    <row r="22" spans="1:35" ht="24.95" customHeight="1" x14ac:dyDescent="0.2">
      <c r="A22" s="198"/>
      <c r="B22" s="180" t="str">
        <f>IF(ENTRADA!AE19="","",ENTRADA!AE19)</f>
        <v/>
      </c>
      <c r="C22" s="181" t="str">
        <f>IF(ENTRADA!AF19=0,"",ENTRADA!AF19)</f>
        <v/>
      </c>
      <c r="D22" s="272"/>
      <c r="E22" s="272"/>
      <c r="F22" s="272"/>
      <c r="G22" s="272"/>
      <c r="H22" s="272"/>
      <c r="I22" s="272"/>
      <c r="J22" s="272"/>
      <c r="K22" s="272"/>
      <c r="L22" s="272"/>
      <c r="M22" s="272"/>
      <c r="N22" s="272"/>
      <c r="O22" s="272"/>
      <c r="P22" s="272"/>
      <c r="Q22" s="272"/>
      <c r="R22" s="272"/>
      <c r="S22" s="272"/>
      <c r="T22" s="272"/>
      <c r="U22" s="272"/>
      <c r="V22" s="272"/>
      <c r="W22" s="272"/>
      <c r="X22" s="272"/>
      <c r="Y22" s="272"/>
      <c r="Z22" s="272"/>
      <c r="AA22" s="272"/>
      <c r="AB22" s="272"/>
      <c r="AC22" s="272"/>
      <c r="AD22" s="272"/>
      <c r="AE22" s="272"/>
      <c r="AF22" s="272"/>
      <c r="AG22" s="272"/>
      <c r="AH22" s="272"/>
      <c r="AI22" s="166" t="str">
        <f t="shared" si="0"/>
        <v/>
      </c>
    </row>
    <row r="23" spans="1:35" ht="24.95" customHeight="1" x14ac:dyDescent="0.2">
      <c r="A23" s="198"/>
      <c r="B23" s="178" t="str">
        <f>IF(ENTRADA!AE20="","",ENTRADA!AE20)</f>
        <v/>
      </c>
      <c r="C23" s="179" t="str">
        <f>IF(ENTRADA!AF20=0,"",ENTRADA!AF20)</f>
        <v/>
      </c>
      <c r="D23" s="273"/>
      <c r="E23" s="273"/>
      <c r="F23" s="273"/>
      <c r="G23" s="273"/>
      <c r="H23" s="273"/>
      <c r="I23" s="273"/>
      <c r="J23" s="273"/>
      <c r="K23" s="273"/>
      <c r="L23" s="273"/>
      <c r="M23" s="273"/>
      <c r="N23" s="273"/>
      <c r="O23" s="273"/>
      <c r="P23" s="273"/>
      <c r="Q23" s="273"/>
      <c r="R23" s="273"/>
      <c r="S23" s="273"/>
      <c r="T23" s="273"/>
      <c r="U23" s="273"/>
      <c r="V23" s="273"/>
      <c r="W23" s="273"/>
      <c r="X23" s="273"/>
      <c r="Y23" s="273"/>
      <c r="Z23" s="273"/>
      <c r="AA23" s="273"/>
      <c r="AB23" s="273"/>
      <c r="AC23" s="273"/>
      <c r="AD23" s="273"/>
      <c r="AE23" s="273"/>
      <c r="AF23" s="273"/>
      <c r="AG23" s="273"/>
      <c r="AH23" s="273"/>
      <c r="AI23" s="166" t="str">
        <f t="shared" si="0"/>
        <v/>
      </c>
    </row>
    <row r="24" spans="1:35" ht="24.95" customHeight="1" x14ac:dyDescent="0.2">
      <c r="A24" s="198"/>
      <c r="B24" s="180" t="str">
        <f>IF(ENTRADA!AE21="","",ENTRADA!AE21)</f>
        <v/>
      </c>
      <c r="C24" s="181" t="str">
        <f>IF(ENTRADA!AF21=0,"",ENTRADA!AF21)</f>
        <v/>
      </c>
      <c r="D24" s="272"/>
      <c r="E24" s="272"/>
      <c r="F24" s="272"/>
      <c r="G24" s="272"/>
      <c r="H24" s="272"/>
      <c r="I24" s="272"/>
      <c r="J24" s="272"/>
      <c r="K24" s="272"/>
      <c r="L24" s="272"/>
      <c r="M24" s="272"/>
      <c r="N24" s="272"/>
      <c r="O24" s="272"/>
      <c r="P24" s="272"/>
      <c r="Q24" s="272"/>
      <c r="R24" s="272"/>
      <c r="S24" s="272"/>
      <c r="T24" s="272"/>
      <c r="U24" s="272"/>
      <c r="V24" s="272"/>
      <c r="W24" s="272"/>
      <c r="X24" s="272"/>
      <c r="Y24" s="272"/>
      <c r="Z24" s="272"/>
      <c r="AA24" s="272"/>
      <c r="AB24" s="272"/>
      <c r="AC24" s="272"/>
      <c r="AD24" s="272"/>
      <c r="AE24" s="272"/>
      <c r="AF24" s="272"/>
      <c r="AG24" s="272"/>
      <c r="AH24" s="272"/>
      <c r="AI24" s="166" t="str">
        <f t="shared" si="0"/>
        <v/>
      </c>
    </row>
    <row r="25" spans="1:35" ht="24.95" customHeight="1" x14ac:dyDescent="0.2">
      <c r="A25" s="198"/>
      <c r="B25" s="178" t="str">
        <f>IF(ENTRADA!AE22="","",ENTRADA!AE22)</f>
        <v/>
      </c>
      <c r="C25" s="179" t="str">
        <f>IF(ENTRADA!AF22=0,"",ENTRADA!AF22)</f>
        <v/>
      </c>
      <c r="D25" s="273"/>
      <c r="E25" s="273"/>
      <c r="F25" s="273"/>
      <c r="G25" s="273"/>
      <c r="H25" s="273"/>
      <c r="I25" s="273"/>
      <c r="J25" s="273"/>
      <c r="K25" s="273"/>
      <c r="L25" s="273"/>
      <c r="M25" s="273"/>
      <c r="N25" s="273"/>
      <c r="O25" s="273"/>
      <c r="P25" s="273"/>
      <c r="Q25" s="273"/>
      <c r="R25" s="273"/>
      <c r="S25" s="273"/>
      <c r="T25" s="273"/>
      <c r="U25" s="273"/>
      <c r="V25" s="273"/>
      <c r="W25" s="273"/>
      <c r="X25" s="273"/>
      <c r="Y25" s="273"/>
      <c r="Z25" s="273"/>
      <c r="AA25" s="273"/>
      <c r="AB25" s="273"/>
      <c r="AC25" s="273"/>
      <c r="AD25" s="273"/>
      <c r="AE25" s="273"/>
      <c r="AF25" s="273"/>
      <c r="AG25" s="273"/>
      <c r="AH25" s="273"/>
      <c r="AI25" s="166" t="str">
        <f t="shared" si="0"/>
        <v/>
      </c>
    </row>
    <row r="26" spans="1:35" ht="24.95" customHeight="1" x14ac:dyDescent="0.2">
      <c r="A26" s="198"/>
      <c r="B26" s="180" t="str">
        <f>IF(ENTRADA!AE23="","",ENTRADA!AE23)</f>
        <v/>
      </c>
      <c r="C26" s="181" t="str">
        <f>IF(ENTRADA!AF23=0,"",ENTRADA!AF23)</f>
        <v/>
      </c>
      <c r="D26" s="272"/>
      <c r="E26" s="272"/>
      <c r="F26" s="272"/>
      <c r="G26" s="272"/>
      <c r="H26" s="272"/>
      <c r="I26" s="272"/>
      <c r="J26" s="272"/>
      <c r="K26" s="272"/>
      <c r="L26" s="272"/>
      <c r="M26" s="272"/>
      <c r="N26" s="272"/>
      <c r="O26" s="272"/>
      <c r="P26" s="272"/>
      <c r="Q26" s="272"/>
      <c r="R26" s="272"/>
      <c r="S26" s="272"/>
      <c r="T26" s="272"/>
      <c r="U26" s="272"/>
      <c r="V26" s="272"/>
      <c r="W26" s="272"/>
      <c r="X26" s="272"/>
      <c r="Y26" s="272"/>
      <c r="Z26" s="272"/>
      <c r="AA26" s="272"/>
      <c r="AB26" s="272"/>
      <c r="AC26" s="272"/>
      <c r="AD26" s="272"/>
      <c r="AE26" s="272"/>
      <c r="AF26" s="272"/>
      <c r="AG26" s="272"/>
      <c r="AH26" s="272"/>
      <c r="AI26" s="166" t="str">
        <f t="shared" si="0"/>
        <v/>
      </c>
    </row>
    <row r="27" spans="1:35" ht="24.95" customHeight="1" x14ac:dyDescent="0.2">
      <c r="A27" s="198"/>
      <c r="B27" s="178" t="str">
        <f>IF(ENTRADA!AE24="","",ENTRADA!AE24)</f>
        <v/>
      </c>
      <c r="C27" s="179" t="str">
        <f>IF(ENTRADA!AF24=0,"",ENTRADA!AF24)</f>
        <v/>
      </c>
      <c r="D27" s="273"/>
      <c r="E27" s="273"/>
      <c r="F27" s="273"/>
      <c r="G27" s="273"/>
      <c r="H27" s="273"/>
      <c r="I27" s="273"/>
      <c r="J27" s="273"/>
      <c r="K27" s="273"/>
      <c r="L27" s="273"/>
      <c r="M27" s="273"/>
      <c r="N27" s="273"/>
      <c r="O27" s="273"/>
      <c r="P27" s="273"/>
      <c r="Q27" s="273"/>
      <c r="R27" s="273"/>
      <c r="S27" s="273"/>
      <c r="T27" s="273"/>
      <c r="U27" s="273"/>
      <c r="V27" s="273"/>
      <c r="W27" s="273"/>
      <c r="X27" s="273"/>
      <c r="Y27" s="273"/>
      <c r="Z27" s="273"/>
      <c r="AA27" s="273"/>
      <c r="AB27" s="273"/>
      <c r="AC27" s="273"/>
      <c r="AD27" s="273"/>
      <c r="AE27" s="273"/>
      <c r="AF27" s="273"/>
      <c r="AG27" s="273"/>
      <c r="AH27" s="273"/>
      <c r="AI27" s="166" t="str">
        <f t="shared" si="0"/>
        <v/>
      </c>
    </row>
    <row r="28" spans="1:35" s="164" customFormat="1" ht="24.95" customHeight="1" x14ac:dyDescent="0.2">
      <c r="A28" s="198"/>
      <c r="B28" s="180" t="str">
        <f>IF(ENTRADA!AE25="","",ENTRADA!AE25)</f>
        <v/>
      </c>
      <c r="C28" s="181" t="str">
        <f>IF(ENTRADA!AF25=0,"",ENTRADA!AF25)</f>
        <v/>
      </c>
      <c r="D28" s="272"/>
      <c r="E28" s="272"/>
      <c r="F28" s="272"/>
      <c r="G28" s="272"/>
      <c r="H28" s="272"/>
      <c r="I28" s="272"/>
      <c r="J28" s="272"/>
      <c r="K28" s="272"/>
      <c r="L28" s="272"/>
      <c r="M28" s="272"/>
      <c r="N28" s="272"/>
      <c r="O28" s="272"/>
      <c r="P28" s="272"/>
      <c r="Q28" s="272"/>
      <c r="R28" s="272"/>
      <c r="S28" s="272"/>
      <c r="T28" s="272"/>
      <c r="U28" s="272"/>
      <c r="V28" s="272"/>
      <c r="W28" s="272"/>
      <c r="X28" s="272"/>
      <c r="Y28" s="272"/>
      <c r="Z28" s="272"/>
      <c r="AA28" s="272"/>
      <c r="AB28" s="272"/>
      <c r="AC28" s="272"/>
      <c r="AD28" s="272"/>
      <c r="AE28" s="272"/>
      <c r="AF28" s="272"/>
      <c r="AG28" s="272"/>
      <c r="AH28" s="272"/>
      <c r="AI28" s="166" t="str">
        <f t="shared" si="0"/>
        <v/>
      </c>
    </row>
    <row r="29" spans="1:35" s="164" customFormat="1" ht="24.95" customHeight="1" x14ac:dyDescent="0.2">
      <c r="A29" s="198"/>
      <c r="B29" s="178" t="str">
        <f>IF(ENTRADA!AE26="","",ENTRADA!AE26)</f>
        <v/>
      </c>
      <c r="C29" s="179" t="str">
        <f>IF(ENTRADA!AF26=0,"",ENTRADA!AF26)</f>
        <v/>
      </c>
      <c r="D29" s="273"/>
      <c r="E29" s="273"/>
      <c r="F29" s="273"/>
      <c r="G29" s="273"/>
      <c r="H29" s="273"/>
      <c r="I29" s="273"/>
      <c r="J29" s="273"/>
      <c r="K29" s="273"/>
      <c r="L29" s="273"/>
      <c r="M29" s="273"/>
      <c r="N29" s="273"/>
      <c r="O29" s="273"/>
      <c r="P29" s="273"/>
      <c r="Q29" s="273"/>
      <c r="R29" s="273"/>
      <c r="S29" s="273"/>
      <c r="T29" s="273"/>
      <c r="U29" s="273"/>
      <c r="V29" s="273"/>
      <c r="W29" s="273"/>
      <c r="X29" s="273"/>
      <c r="Y29" s="273"/>
      <c r="Z29" s="273"/>
      <c r="AA29" s="273"/>
      <c r="AB29" s="273"/>
      <c r="AC29" s="273"/>
      <c r="AD29" s="273"/>
      <c r="AE29" s="273"/>
      <c r="AF29" s="273"/>
      <c r="AG29" s="273"/>
      <c r="AH29" s="273"/>
      <c r="AI29" s="166" t="str">
        <f t="shared" si="0"/>
        <v/>
      </c>
    </row>
    <row r="30" spans="1:35" s="164" customFormat="1" ht="24.95" customHeight="1" x14ac:dyDescent="0.2">
      <c r="A30" s="198"/>
      <c r="B30" s="180" t="str">
        <f>IF(ENTRADA!AE27="","",ENTRADA!AE27)</f>
        <v/>
      </c>
      <c r="C30" s="181" t="str">
        <f>IF(ENTRADA!AF27=0,"",ENTRADA!AF27)</f>
        <v/>
      </c>
      <c r="D30" s="272"/>
      <c r="E30" s="272"/>
      <c r="F30" s="272"/>
      <c r="G30" s="272"/>
      <c r="H30" s="272"/>
      <c r="I30" s="272"/>
      <c r="J30" s="272"/>
      <c r="K30" s="272"/>
      <c r="L30" s="272"/>
      <c r="M30" s="272"/>
      <c r="N30" s="272"/>
      <c r="O30" s="272"/>
      <c r="P30" s="272"/>
      <c r="Q30" s="272"/>
      <c r="R30" s="272"/>
      <c r="S30" s="272"/>
      <c r="T30" s="272"/>
      <c r="U30" s="272"/>
      <c r="V30" s="272"/>
      <c r="W30" s="272"/>
      <c r="X30" s="272"/>
      <c r="Y30" s="272"/>
      <c r="Z30" s="272"/>
      <c r="AA30" s="272"/>
      <c r="AB30" s="272"/>
      <c r="AC30" s="272"/>
      <c r="AD30" s="272"/>
      <c r="AE30" s="272"/>
      <c r="AF30" s="272"/>
      <c r="AG30" s="272"/>
      <c r="AH30" s="272"/>
      <c r="AI30" s="166" t="str">
        <f t="shared" si="0"/>
        <v/>
      </c>
    </row>
    <row r="31" spans="1:35" s="164" customFormat="1" ht="24.95" customHeight="1" x14ac:dyDescent="0.2">
      <c r="A31" s="198"/>
      <c r="B31" s="178" t="str">
        <f>IF(ENTRADA!AE28="","",ENTRADA!AE28)</f>
        <v/>
      </c>
      <c r="C31" s="179" t="str">
        <f>IF(ENTRADA!AF28=0,"",ENTRADA!AF28)</f>
        <v/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166" t="str">
        <f t="shared" si="0"/>
        <v/>
      </c>
    </row>
    <row r="32" spans="1:35" s="164" customFormat="1" ht="24.95" customHeight="1" x14ac:dyDescent="0.2">
      <c r="A32" s="198"/>
      <c r="B32" s="180" t="str">
        <f>IF(ENTRADA!AE29="","",ENTRADA!AE29)</f>
        <v/>
      </c>
      <c r="C32" s="181" t="str">
        <f>IF(ENTRADA!AF29=0,"",ENTRADA!AF29)</f>
        <v/>
      </c>
      <c r="D32" s="272"/>
      <c r="E32" s="272"/>
      <c r="F32" s="272"/>
      <c r="G32" s="272"/>
      <c r="H32" s="272"/>
      <c r="I32" s="272"/>
      <c r="J32" s="272"/>
      <c r="K32" s="272"/>
      <c r="L32" s="272"/>
      <c r="M32" s="272"/>
      <c r="N32" s="272"/>
      <c r="O32" s="272"/>
      <c r="P32" s="272"/>
      <c r="Q32" s="272"/>
      <c r="R32" s="272"/>
      <c r="S32" s="272"/>
      <c r="T32" s="272"/>
      <c r="U32" s="272"/>
      <c r="V32" s="272"/>
      <c r="W32" s="272"/>
      <c r="X32" s="272"/>
      <c r="Y32" s="272"/>
      <c r="Z32" s="272"/>
      <c r="AA32" s="272"/>
      <c r="AB32" s="272"/>
      <c r="AC32" s="272"/>
      <c r="AD32" s="272"/>
      <c r="AE32" s="272"/>
      <c r="AF32" s="272"/>
      <c r="AG32" s="272"/>
      <c r="AH32" s="272"/>
      <c r="AI32" s="166" t="str">
        <f t="shared" si="0"/>
        <v/>
      </c>
    </row>
    <row r="33" spans="1:35" s="164" customFormat="1" ht="24.95" customHeight="1" x14ac:dyDescent="0.2">
      <c r="A33" s="198"/>
      <c r="B33" s="178" t="str">
        <f>IF(ENTRADA!AE30="","",ENTRADA!AE30)</f>
        <v/>
      </c>
      <c r="C33" s="179" t="str">
        <f>IF(ENTRADA!AF30=0,"",ENTRADA!AF30)</f>
        <v/>
      </c>
      <c r="D33" s="273"/>
      <c r="E33" s="273"/>
      <c r="F33" s="273"/>
      <c r="G33" s="273"/>
      <c r="H33" s="273"/>
      <c r="I33" s="273"/>
      <c r="J33" s="273"/>
      <c r="K33" s="273"/>
      <c r="L33" s="273"/>
      <c r="M33" s="273"/>
      <c r="N33" s="273"/>
      <c r="O33" s="273"/>
      <c r="P33" s="273"/>
      <c r="Q33" s="273"/>
      <c r="R33" s="273"/>
      <c r="S33" s="273"/>
      <c r="T33" s="273"/>
      <c r="U33" s="273"/>
      <c r="V33" s="273"/>
      <c r="W33" s="273"/>
      <c r="X33" s="273"/>
      <c r="Y33" s="273"/>
      <c r="Z33" s="273"/>
      <c r="AA33" s="273"/>
      <c r="AB33" s="273"/>
      <c r="AC33" s="273"/>
      <c r="AD33" s="273"/>
      <c r="AE33" s="273"/>
      <c r="AF33" s="273"/>
      <c r="AG33" s="273"/>
      <c r="AH33" s="273"/>
      <c r="AI33" s="166" t="str">
        <f t="shared" si="0"/>
        <v/>
      </c>
    </row>
    <row r="34" spans="1:35" s="164" customFormat="1" ht="24.95" customHeight="1" x14ac:dyDescent="0.2">
      <c r="A34" s="198"/>
      <c r="B34" s="180" t="str">
        <f>IF(ENTRADA!AE31="","",ENTRADA!AE31)</f>
        <v/>
      </c>
      <c r="C34" s="181" t="str">
        <f>IF(ENTRADA!AF31=0,"",ENTRADA!AF31)</f>
        <v/>
      </c>
      <c r="D34" s="272"/>
      <c r="E34" s="272"/>
      <c r="F34" s="272"/>
      <c r="G34" s="272"/>
      <c r="H34" s="272"/>
      <c r="I34" s="272"/>
      <c r="J34" s="272"/>
      <c r="K34" s="272"/>
      <c r="L34" s="272"/>
      <c r="M34" s="272"/>
      <c r="N34" s="272"/>
      <c r="O34" s="272"/>
      <c r="P34" s="272"/>
      <c r="Q34" s="272"/>
      <c r="R34" s="272"/>
      <c r="S34" s="272"/>
      <c r="T34" s="272"/>
      <c r="U34" s="272"/>
      <c r="V34" s="272"/>
      <c r="W34" s="272"/>
      <c r="X34" s="272"/>
      <c r="Y34" s="272"/>
      <c r="Z34" s="272"/>
      <c r="AA34" s="272"/>
      <c r="AB34" s="272"/>
      <c r="AC34" s="272"/>
      <c r="AD34" s="272"/>
      <c r="AE34" s="272"/>
      <c r="AF34" s="272"/>
      <c r="AG34" s="272"/>
      <c r="AH34" s="272"/>
      <c r="AI34" s="166" t="str">
        <f t="shared" si="0"/>
        <v/>
      </c>
    </row>
    <row r="35" spans="1:35" s="164" customFormat="1" ht="24.95" customHeight="1" x14ac:dyDescent="0.2">
      <c r="A35" s="198"/>
      <c r="B35" s="178" t="str">
        <f>IF(ENTRADA!AE32="","",ENTRADA!AE32)</f>
        <v/>
      </c>
      <c r="C35" s="179" t="str">
        <f>IF(ENTRADA!AF32=0,"",ENTRADA!AF32)</f>
        <v/>
      </c>
      <c r="D35" s="273"/>
      <c r="E35" s="273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273"/>
      <c r="T35" s="273"/>
      <c r="U35" s="273"/>
      <c r="V35" s="273"/>
      <c r="W35" s="273"/>
      <c r="X35" s="273"/>
      <c r="Y35" s="273"/>
      <c r="Z35" s="273"/>
      <c r="AA35" s="273"/>
      <c r="AB35" s="273"/>
      <c r="AC35" s="273"/>
      <c r="AD35" s="273"/>
      <c r="AE35" s="273"/>
      <c r="AF35" s="273"/>
      <c r="AG35" s="273"/>
      <c r="AH35" s="273"/>
      <c r="AI35" s="166" t="str">
        <f t="shared" si="0"/>
        <v/>
      </c>
    </row>
    <row r="36" spans="1:35" s="164" customFormat="1" ht="24.95" customHeight="1" x14ac:dyDescent="0.2">
      <c r="A36" s="198"/>
      <c r="B36" s="180" t="str">
        <f>IF(ENTRADA!AE33="","",ENTRADA!AE33)</f>
        <v/>
      </c>
      <c r="C36" s="181" t="str">
        <f>IF(ENTRADA!AF33=0,"",ENTRADA!AF33)</f>
        <v/>
      </c>
      <c r="D36" s="272"/>
      <c r="E36" s="272"/>
      <c r="F36" s="272"/>
      <c r="G36" s="272"/>
      <c r="H36" s="272"/>
      <c r="I36" s="272"/>
      <c r="J36" s="272"/>
      <c r="K36" s="272"/>
      <c r="L36" s="272"/>
      <c r="M36" s="272"/>
      <c r="N36" s="272"/>
      <c r="O36" s="272"/>
      <c r="P36" s="272"/>
      <c r="Q36" s="272"/>
      <c r="R36" s="272"/>
      <c r="S36" s="272"/>
      <c r="T36" s="272"/>
      <c r="U36" s="272"/>
      <c r="V36" s="272"/>
      <c r="W36" s="272"/>
      <c r="X36" s="272"/>
      <c r="Y36" s="272"/>
      <c r="Z36" s="272"/>
      <c r="AA36" s="272"/>
      <c r="AB36" s="272"/>
      <c r="AC36" s="272"/>
      <c r="AD36" s="272"/>
      <c r="AE36" s="272"/>
      <c r="AF36" s="272"/>
      <c r="AG36" s="272"/>
      <c r="AH36" s="272"/>
      <c r="AI36" s="166" t="str">
        <f t="shared" si="0"/>
        <v/>
      </c>
    </row>
    <row r="37" spans="1:35" s="164" customFormat="1" ht="24.95" customHeight="1" x14ac:dyDescent="0.2">
      <c r="A37" s="198"/>
      <c r="B37" s="182" t="str">
        <f>IF(ENTRADA!AE34="","",ENTRADA!AE34)</f>
        <v/>
      </c>
      <c r="C37" s="183" t="str">
        <f>IF(ENTRADA!AF34=0,"",ENTRADA!AF34)</f>
        <v/>
      </c>
      <c r="D37" s="384"/>
      <c r="E37" s="384"/>
      <c r="F37" s="384"/>
      <c r="G37" s="384"/>
      <c r="H37" s="384"/>
      <c r="I37" s="384"/>
      <c r="J37" s="384"/>
      <c r="K37" s="384"/>
      <c r="L37" s="384"/>
      <c r="M37" s="384"/>
      <c r="N37" s="384"/>
      <c r="O37" s="384"/>
      <c r="P37" s="384"/>
      <c r="Q37" s="384"/>
      <c r="R37" s="384"/>
      <c r="S37" s="384"/>
      <c r="T37" s="384"/>
      <c r="U37" s="384"/>
      <c r="V37" s="384"/>
      <c r="W37" s="384"/>
      <c r="X37" s="384"/>
      <c r="Y37" s="384"/>
      <c r="Z37" s="384"/>
      <c r="AA37" s="384"/>
      <c r="AB37" s="384"/>
      <c r="AC37" s="384"/>
      <c r="AD37" s="384"/>
      <c r="AE37" s="384"/>
      <c r="AF37" s="384"/>
      <c r="AG37" s="384"/>
      <c r="AH37" s="384"/>
      <c r="AI37" s="166" t="str">
        <f t="shared" si="0"/>
        <v/>
      </c>
    </row>
    <row r="38" spans="1:35" s="164" customFormat="1" ht="24.95" customHeight="1" x14ac:dyDescent="0.2">
      <c r="A38" s="198"/>
      <c r="B38" s="180" t="str">
        <f>IF(ENTRADA!AE35="","",ENTRADA!AE35)</f>
        <v/>
      </c>
      <c r="C38" s="181" t="str">
        <f>IF(ENTRADA!AF35=0,"",ENTRADA!AF35)</f>
        <v/>
      </c>
      <c r="D38" s="272"/>
      <c r="E38" s="272"/>
      <c r="F38" s="272"/>
      <c r="G38" s="272"/>
      <c r="H38" s="272"/>
      <c r="I38" s="272"/>
      <c r="J38" s="272"/>
      <c r="K38" s="272"/>
      <c r="L38" s="272"/>
      <c r="M38" s="272"/>
      <c r="N38" s="272"/>
      <c r="O38" s="272"/>
      <c r="P38" s="272"/>
      <c r="Q38" s="272"/>
      <c r="R38" s="272"/>
      <c r="S38" s="272"/>
      <c r="T38" s="272"/>
      <c r="U38" s="272"/>
      <c r="V38" s="272"/>
      <c r="W38" s="272"/>
      <c r="X38" s="272"/>
      <c r="Y38" s="272"/>
      <c r="Z38" s="272"/>
      <c r="AA38" s="272"/>
      <c r="AB38" s="272"/>
      <c r="AC38" s="272"/>
      <c r="AD38" s="272"/>
      <c r="AE38" s="272"/>
      <c r="AF38" s="272"/>
      <c r="AG38" s="272"/>
      <c r="AH38" s="272"/>
      <c r="AI38" s="166" t="str">
        <f t="shared" si="0"/>
        <v/>
      </c>
    </row>
    <row r="39" spans="1:35" s="164" customFormat="1" ht="24.95" customHeight="1" x14ac:dyDescent="0.2">
      <c r="A39" s="198"/>
      <c r="B39" s="178" t="str">
        <f>IF(ENTRADA!AE36="","",ENTRADA!AE36)</f>
        <v/>
      </c>
      <c r="C39" s="179" t="str">
        <f>IF(ENTRADA!AF36=0,"",ENTRADA!AF36)</f>
        <v/>
      </c>
      <c r="D39" s="273"/>
      <c r="E39" s="273"/>
      <c r="F39" s="273"/>
      <c r="G39" s="273"/>
      <c r="H39" s="273"/>
      <c r="I39" s="273"/>
      <c r="J39" s="273"/>
      <c r="K39" s="273"/>
      <c r="L39" s="273"/>
      <c r="M39" s="273"/>
      <c r="N39" s="273"/>
      <c r="O39" s="273"/>
      <c r="P39" s="273"/>
      <c r="Q39" s="273"/>
      <c r="R39" s="273"/>
      <c r="S39" s="273"/>
      <c r="T39" s="273"/>
      <c r="U39" s="273"/>
      <c r="V39" s="273"/>
      <c r="W39" s="273"/>
      <c r="X39" s="273"/>
      <c r="Y39" s="273"/>
      <c r="Z39" s="273"/>
      <c r="AA39" s="273"/>
      <c r="AB39" s="273"/>
      <c r="AC39" s="273"/>
      <c r="AD39" s="273"/>
      <c r="AE39" s="273"/>
      <c r="AF39" s="273"/>
      <c r="AG39" s="273"/>
      <c r="AH39" s="273"/>
      <c r="AI39" s="166" t="str">
        <f t="shared" si="0"/>
        <v/>
      </c>
    </row>
    <row r="40" spans="1:35" s="164" customFormat="1" ht="30" customHeight="1" x14ac:dyDescent="0.2">
      <c r="A40" s="198"/>
      <c r="B40" s="5"/>
      <c r="C40" s="4"/>
      <c r="D40" s="118"/>
    </row>
    <row r="41" spans="1:35" s="164" customFormat="1" ht="12.75" x14ac:dyDescent="0.2">
      <c r="A41" s="6"/>
      <c r="B41" s="6"/>
      <c r="C41" s="6"/>
      <c r="D41" s="54"/>
    </row>
    <row r="42" spans="1:35" s="164" customFormat="1" ht="12.75" x14ac:dyDescent="0.2">
      <c r="A42" s="6"/>
      <c r="B42" s="6"/>
      <c r="C42" s="6"/>
      <c r="D42" s="54"/>
    </row>
    <row r="43" spans="1:35" s="164" customFormat="1" ht="12.75" x14ac:dyDescent="0.2">
      <c r="A43" s="6"/>
      <c r="B43" s="6"/>
      <c r="C43" s="6"/>
      <c r="D43" s="54"/>
    </row>
    <row r="44" spans="1:35" ht="12.75" x14ac:dyDescent="0.2"/>
    <row r="45" spans="1:35" ht="12.75" x14ac:dyDescent="0.2"/>
    <row r="46" spans="1:35" ht="12.75" x14ac:dyDescent="0.2"/>
    <row r="47" spans="1:35" ht="12.75" x14ac:dyDescent="0.2"/>
    <row r="48" spans="1:35" ht="12.75" x14ac:dyDescent="0.2"/>
    <row r="49" ht="12.75" x14ac:dyDescent="0.2"/>
    <row r="50" ht="12.75" x14ac:dyDescent="0.2"/>
    <row r="51" ht="12.75" x14ac:dyDescent="0.2"/>
    <row r="52" ht="12.75" x14ac:dyDescent="0.2"/>
    <row r="53" ht="12.75" x14ac:dyDescent="0.2"/>
    <row r="54" ht="12.75" x14ac:dyDescent="0.2"/>
    <row r="55" ht="12.75" x14ac:dyDescent="0.2"/>
    <row r="56" ht="12.75" x14ac:dyDescent="0.2"/>
    <row r="57" ht="12.75" x14ac:dyDescent="0.2"/>
    <row r="58" ht="12.75" x14ac:dyDescent="0.2"/>
    <row r="59" ht="12.75" x14ac:dyDescent="0.2"/>
    <row r="60" ht="12.75" hidden="1" x14ac:dyDescent="0.2"/>
    <row r="61" ht="12.75" hidden="1" x14ac:dyDescent="0.2"/>
    <row r="62" ht="12.75" hidden="1" x14ac:dyDescent="0.2"/>
    <row r="63" ht="12.75" hidden="1" x14ac:dyDescent="0.2"/>
    <row r="64" ht="12.75" hidden="1" x14ac:dyDescent="0.2"/>
    <row r="65" ht="12.75" hidden="1" x14ac:dyDescent="0.2"/>
    <row r="66" ht="12.75" hidden="1" x14ac:dyDescent="0.2"/>
    <row r="67" ht="12.75" hidden="1" x14ac:dyDescent="0.2"/>
    <row r="68" ht="12.75" hidden="1" x14ac:dyDescent="0.2"/>
    <row r="69" ht="12.75" hidden="1" x14ac:dyDescent="0.2"/>
    <row r="70" ht="12.75" hidden="1" x14ac:dyDescent="0.2"/>
    <row r="71" ht="12.75" hidden="1" x14ac:dyDescent="0.2"/>
    <row r="72" ht="12.75" hidden="1" x14ac:dyDescent="0.2"/>
    <row r="73" ht="12.75" hidden="1" x14ac:dyDescent="0.2"/>
    <row r="74" ht="12.75" hidden="1" x14ac:dyDescent="0.2"/>
    <row r="75" ht="12.75" hidden="1" x14ac:dyDescent="0.2"/>
    <row r="76" ht="12.75" hidden="1" x14ac:dyDescent="0.2"/>
    <row r="77" ht="12.75" hidden="1" x14ac:dyDescent="0.2"/>
    <row r="78" ht="12.75" hidden="1" x14ac:dyDescent="0.2"/>
    <row r="79" ht="12.75" hidden="1" x14ac:dyDescent="0.2"/>
    <row r="80" ht="12.75" hidden="1" x14ac:dyDescent="0.2"/>
    <row r="81" ht="12.75" hidden="1" x14ac:dyDescent="0.2"/>
    <row r="82" ht="12.75" hidden="1" x14ac:dyDescent="0.2"/>
    <row r="83" ht="12.75" hidden="1" x14ac:dyDescent="0.2"/>
    <row r="84" ht="12.75" hidden="1" x14ac:dyDescent="0.2"/>
    <row r="85" ht="12.75" hidden="1" x14ac:dyDescent="0.2"/>
    <row r="86" ht="12.75" hidden="1" x14ac:dyDescent="0.2"/>
    <row r="87" ht="12.75" hidden="1" x14ac:dyDescent="0.2"/>
    <row r="88" ht="12.75" hidden="1" x14ac:dyDescent="0.2"/>
    <row r="89" ht="12.75" hidden="1" x14ac:dyDescent="0.2"/>
    <row r="90" ht="12.75" hidden="1" x14ac:dyDescent="0.2"/>
    <row r="91" ht="12.75" hidden="1" x14ac:dyDescent="0.2"/>
    <row r="92" ht="12.75" hidden="1" x14ac:dyDescent="0.2"/>
    <row r="93" ht="12.75" hidden="1" x14ac:dyDescent="0.2"/>
    <row r="94" ht="12.75" hidden="1" x14ac:dyDescent="0.2"/>
    <row r="95" ht="12.75" hidden="1" x14ac:dyDescent="0.2"/>
    <row r="96" ht="12.75" hidden="1" x14ac:dyDescent="0.2"/>
    <row r="97" ht="12.75" hidden="1" x14ac:dyDescent="0.2"/>
    <row r="98" ht="12.75" hidden="1" x14ac:dyDescent="0.2"/>
    <row r="99" ht="12.75" hidden="1" x14ac:dyDescent="0.2"/>
    <row r="100" ht="12.75" hidden="1" x14ac:dyDescent="0.2"/>
    <row r="101" ht="12.75" hidden="1" x14ac:dyDescent="0.2"/>
    <row r="102" ht="12.75" hidden="1" x14ac:dyDescent="0.2"/>
    <row r="103" ht="12.75" hidden="1" x14ac:dyDescent="0.2"/>
    <row r="104" ht="12.75" hidden="1" x14ac:dyDescent="0.2"/>
    <row r="105" ht="12.75" hidden="1" x14ac:dyDescent="0.2"/>
    <row r="106" ht="12.75" hidden="1" x14ac:dyDescent="0.2"/>
    <row r="107" ht="12.75" hidden="1" x14ac:dyDescent="0.2"/>
    <row r="108" ht="12.75" hidden="1" x14ac:dyDescent="0.2"/>
    <row r="109" ht="12.75" hidden="1" x14ac:dyDescent="0.2"/>
    <row r="110" ht="12.75" hidden="1" x14ac:dyDescent="0.2"/>
    <row r="111" ht="12.75" hidden="1" x14ac:dyDescent="0.2"/>
    <row r="112" ht="12.75" hidden="1" x14ac:dyDescent="0.2"/>
    <row r="113" ht="12.75" hidden="1" x14ac:dyDescent="0.2"/>
    <row r="114" ht="12.75" hidden="1" x14ac:dyDescent="0.2"/>
    <row r="115" ht="12.75" hidden="1" x14ac:dyDescent="0.2"/>
    <row r="116" ht="12.75" hidden="1" x14ac:dyDescent="0.2"/>
    <row r="117" ht="12.75" hidden="1" x14ac:dyDescent="0.2"/>
    <row r="118" ht="12.75" hidden="1" x14ac:dyDescent="0.2"/>
    <row r="119" ht="12.75" hidden="1" x14ac:dyDescent="0.2"/>
    <row r="120" ht="12.75" hidden="1" x14ac:dyDescent="0.2"/>
    <row r="121" ht="12.75" hidden="1" x14ac:dyDescent="0.2"/>
    <row r="122" ht="12.75" hidden="1" x14ac:dyDescent="0.2"/>
    <row r="123" ht="12.75" hidden="1" x14ac:dyDescent="0.2"/>
    <row r="124" ht="12.75" hidden="1" x14ac:dyDescent="0.2"/>
    <row r="125" ht="12.75" hidden="1" x14ac:dyDescent="0.2"/>
    <row r="126" ht="12.75" hidden="1" x14ac:dyDescent="0.2"/>
    <row r="127" ht="12.75" hidden="1" x14ac:dyDescent="0.2"/>
    <row r="128" ht="12.75" hidden="1" x14ac:dyDescent="0.2"/>
    <row r="129" ht="12.75" hidden="1" x14ac:dyDescent="0.2"/>
    <row r="130" ht="12.75" hidden="1" x14ac:dyDescent="0.2"/>
    <row r="131" ht="12.75" hidden="1" x14ac:dyDescent="0.2"/>
    <row r="132" ht="12.75" hidden="1" x14ac:dyDescent="0.2"/>
    <row r="133" ht="12.75" hidden="1" x14ac:dyDescent="0.2"/>
    <row r="134" ht="12.75" hidden="1" x14ac:dyDescent="0.2"/>
    <row r="135" ht="12.75" hidden="1" x14ac:dyDescent="0.2"/>
    <row r="136" ht="12.75" hidden="1" x14ac:dyDescent="0.2"/>
  </sheetData>
  <sheetProtection algorithmName="SHA-512" hashValue="y38qcIbQ1k0BlolF0NqrutmjnOXUUeTIurUnU0Un/S3KlI2uJn3RRswh1La4IT+hrlxLHqtVZoLPUFxmDHSmig==" saltValue="4NcFViFVvS5faUhgmLRHiA==" spinCount="100000" sheet="1" objects="1" scenarios="1" selectLockedCells="1"/>
  <mergeCells count="5">
    <mergeCell ref="T4:Y4"/>
    <mergeCell ref="AA4:AC4"/>
    <mergeCell ref="AE4:AH4"/>
    <mergeCell ref="B6:C6"/>
    <mergeCell ref="B3:C5"/>
  </mergeCells>
  <conditionalFormatting sqref="A7:A40">
    <cfRule type="cellIs" dxfId="35" priority="3" stopIfTrue="1" operator="greaterThan">
      <formula>50</formula>
    </cfRule>
    <cfRule type="cellIs" dxfId="34" priority="4" stopIfTrue="1" operator="lessThan">
      <formula>50</formula>
    </cfRule>
  </conditionalFormatting>
  <conditionalFormatting sqref="D7:AH39">
    <cfRule type="cellIs" dxfId="33" priority="1" operator="equal">
      <formula>"E"</formula>
    </cfRule>
    <cfRule type="cellIs" dxfId="32" priority="2" operator="equal">
      <formula>"s"</formula>
    </cfRule>
  </conditionalFormatting>
  <printOptions horizontalCentered="1"/>
  <pageMargins left="0.23622047244094488" right="0.23622047244094488" top="0.94488188976377951" bottom="0.354329615048119" header="0.1181091426071741" footer="0.31496062992125984"/>
  <pageSetup paperSize="9" scale="45" orientation="landscape" blackAndWhite="1" r:id="rId1"/>
  <headerFooter>
    <oddHeader>&amp;L
&amp;C&amp;"Arial,Normal"&amp;24
Área Disciplinar de Português&amp;Rs</oddHead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5"/>
  <dimension ref="A1:AW136"/>
  <sheetViews>
    <sheetView showGridLines="0" zoomScale="75" zoomScaleNormal="75" zoomScalePageLayoutView="70" workbookViewId="0">
      <selection activeCell="X21" sqref="X21"/>
    </sheetView>
  </sheetViews>
  <sheetFormatPr defaultColWidth="0" defaultRowHeight="0" customHeight="1" zeroHeight="1" x14ac:dyDescent="0.2"/>
  <cols>
    <col min="1" max="1" width="2.7109375" style="6" customWidth="1"/>
    <col min="2" max="2" width="5.140625" style="6" customWidth="1"/>
    <col min="3" max="3" width="21.28515625" style="6" customWidth="1"/>
    <col min="4" max="4" width="5.7109375" style="54" customWidth="1"/>
    <col min="5" max="34" width="5.7109375" style="6" customWidth="1"/>
    <col min="35" max="35" width="14.28515625" style="6" customWidth="1"/>
    <col min="36" max="36" width="0" style="6" hidden="1" customWidth="1"/>
    <col min="37" max="49" width="10" style="6" customWidth="1"/>
    <col min="50" max="16384" width="10" style="6" hidden="1"/>
  </cols>
  <sheetData>
    <row r="1" spans="1:36" s="54" customFormat="1" ht="24.95" customHeight="1" x14ac:dyDescent="0.2"/>
    <row r="2" spans="1:36" s="54" customFormat="1" ht="35.1" customHeight="1" x14ac:dyDescent="0.2">
      <c r="AE2" s="10"/>
      <c r="AF2" s="10"/>
    </row>
    <row r="3" spans="1:36" s="54" customFormat="1" ht="20.100000000000001" customHeight="1" x14ac:dyDescent="0.2">
      <c r="B3" s="1334" t="s">
        <v>110</v>
      </c>
      <c r="C3" s="133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65"/>
      <c r="P3" s="194"/>
      <c r="Q3" s="194"/>
      <c r="R3" s="194"/>
      <c r="S3" s="194"/>
      <c r="T3" s="165"/>
      <c r="U3" s="194"/>
      <c r="V3" s="194"/>
      <c r="W3" s="194"/>
      <c r="X3" s="194"/>
      <c r="Y3" s="194"/>
      <c r="Z3" s="165"/>
      <c r="AA3" s="165"/>
      <c r="AB3" s="165"/>
      <c r="AC3" s="194"/>
      <c r="AD3" s="194"/>
      <c r="AE3" s="165"/>
      <c r="AF3" s="165"/>
      <c r="AG3" s="194"/>
      <c r="AH3" s="194"/>
      <c r="AI3" s="194"/>
    </row>
    <row r="4" spans="1:36" s="54" customFormat="1" ht="20.100000000000001" customHeight="1" x14ac:dyDescent="0.2">
      <c r="B4" s="1334"/>
      <c r="C4" s="133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920"/>
      <c r="T4" s="1333" t="s">
        <v>174</v>
      </c>
      <c r="U4" s="1333"/>
      <c r="V4" s="1333"/>
      <c r="W4" s="1333"/>
      <c r="X4" s="1333"/>
      <c r="Y4" s="1333"/>
      <c r="Z4" s="919" t="s">
        <v>170</v>
      </c>
      <c r="AA4" s="1332" t="s">
        <v>169</v>
      </c>
      <c r="AB4" s="1332"/>
      <c r="AC4" s="1332"/>
      <c r="AD4" s="195" t="s">
        <v>173</v>
      </c>
      <c r="AE4" s="1331" t="s">
        <v>172</v>
      </c>
      <c r="AF4" s="1331"/>
      <c r="AG4" s="1332"/>
      <c r="AH4" s="1332"/>
      <c r="AI4" s="194"/>
    </row>
    <row r="5" spans="1:36" s="54" customFormat="1" ht="20.100000000000001" customHeight="1" x14ac:dyDescent="0.2">
      <c r="B5" s="1335"/>
      <c r="C5" s="1335"/>
      <c r="D5" s="194"/>
      <c r="E5" s="194"/>
      <c r="F5" s="194"/>
      <c r="G5" s="194"/>
      <c r="H5" s="194"/>
      <c r="I5" s="194"/>
      <c r="J5" s="194"/>
      <c r="K5" s="194"/>
      <c r="L5" s="194"/>
      <c r="M5" s="194"/>
      <c r="N5" s="194"/>
      <c r="O5" s="194"/>
      <c r="P5" s="194"/>
      <c r="Q5" s="194"/>
      <c r="R5" s="194"/>
      <c r="S5" s="194"/>
      <c r="T5" s="194"/>
      <c r="U5" s="194"/>
      <c r="V5" s="194"/>
      <c r="W5" s="194"/>
      <c r="X5" s="194"/>
      <c r="Y5" s="194"/>
      <c r="Z5" s="194"/>
      <c r="AA5" s="194"/>
      <c r="AB5" s="194"/>
      <c r="AC5" s="194"/>
      <c r="AD5" s="194"/>
      <c r="AE5" s="165"/>
      <c r="AF5" s="165"/>
      <c r="AG5" s="194"/>
      <c r="AH5" s="194"/>
      <c r="AI5" s="194"/>
    </row>
    <row r="6" spans="1:36" s="54" customFormat="1" ht="24.95" customHeight="1" x14ac:dyDescent="0.2">
      <c r="B6" s="1329" t="s">
        <v>171</v>
      </c>
      <c r="C6" s="1330"/>
      <c r="D6" s="196">
        <v>1</v>
      </c>
      <c r="E6" s="196">
        <v>2</v>
      </c>
      <c r="F6" s="196">
        <v>3</v>
      </c>
      <c r="G6" s="196">
        <v>4</v>
      </c>
      <c r="H6" s="196">
        <v>5</v>
      </c>
      <c r="I6" s="196">
        <v>6</v>
      </c>
      <c r="J6" s="196">
        <v>7</v>
      </c>
      <c r="K6" s="196">
        <v>8</v>
      </c>
      <c r="L6" s="196">
        <v>9</v>
      </c>
      <c r="M6" s="196">
        <v>10</v>
      </c>
      <c r="N6" s="196">
        <v>11</v>
      </c>
      <c r="O6" s="196">
        <v>12</v>
      </c>
      <c r="P6" s="196">
        <v>13</v>
      </c>
      <c r="Q6" s="196">
        <v>14</v>
      </c>
      <c r="R6" s="196">
        <v>15</v>
      </c>
      <c r="S6" s="196">
        <v>16</v>
      </c>
      <c r="T6" s="196">
        <v>17</v>
      </c>
      <c r="U6" s="196">
        <v>18</v>
      </c>
      <c r="V6" s="196">
        <v>19</v>
      </c>
      <c r="W6" s="196">
        <v>20</v>
      </c>
      <c r="X6" s="196">
        <v>21</v>
      </c>
      <c r="Y6" s="196">
        <v>22</v>
      </c>
      <c r="Z6" s="196">
        <v>23</v>
      </c>
      <c r="AA6" s="196">
        <v>24</v>
      </c>
      <c r="AB6" s="196">
        <v>25</v>
      </c>
      <c r="AC6" s="196">
        <v>26</v>
      </c>
      <c r="AD6" s="196">
        <v>27</v>
      </c>
      <c r="AE6" s="271">
        <v>28</v>
      </c>
      <c r="AF6" s="271">
        <v>29</v>
      </c>
      <c r="AG6" s="196">
        <v>30</v>
      </c>
      <c r="AH6" s="196">
        <v>31</v>
      </c>
      <c r="AI6" s="197"/>
    </row>
    <row r="7" spans="1:36" ht="24.95" customHeight="1" x14ac:dyDescent="0.2">
      <c r="A7" s="198"/>
      <c r="B7" s="178">
        <f>IF(ENTRADA!AE3="","",ENTRADA!AE3)</f>
        <v>1</v>
      </c>
      <c r="C7" s="179" t="str">
        <f>IF(ENTRADA!AF3=0,"",ENTRADA!AF3)</f>
        <v>AA</v>
      </c>
      <c r="D7" s="383"/>
      <c r="E7" s="184"/>
      <c r="F7" s="184"/>
      <c r="G7" s="184"/>
      <c r="H7" s="184"/>
      <c r="I7" s="184"/>
      <c r="J7" s="184"/>
      <c r="K7" s="184"/>
      <c r="L7" s="184"/>
      <c r="M7" s="184"/>
      <c r="N7" s="184"/>
      <c r="O7" s="184"/>
      <c r="P7" s="184"/>
      <c r="Q7" s="184"/>
      <c r="R7" s="184"/>
      <c r="S7" s="184"/>
      <c r="T7" s="184"/>
      <c r="U7" s="184"/>
      <c r="V7" s="184"/>
      <c r="W7" s="184"/>
      <c r="X7" s="184"/>
      <c r="Y7" s="184"/>
      <c r="Z7" s="184"/>
      <c r="AA7" s="184"/>
      <c r="AB7" s="184"/>
      <c r="AC7" s="184"/>
      <c r="AD7" s="184"/>
      <c r="AE7" s="184"/>
      <c r="AF7" s="184"/>
      <c r="AG7" s="184"/>
      <c r="AH7" s="184"/>
      <c r="AI7" s="166" t="str">
        <f>IF(COUNTBLANK(D7:AH7)=$AJ$7,"",COUNTIF(D7:AH7,"S")+COUNTIF(D7:AH7,"e"))</f>
        <v/>
      </c>
      <c r="AJ7" s="6">
        <f>COUNTIF(D7:AH7,"&lt;&gt;=0")</f>
        <v>31</v>
      </c>
    </row>
    <row r="8" spans="1:36" ht="24.95" customHeight="1" x14ac:dyDescent="0.2">
      <c r="A8" s="198"/>
      <c r="B8" s="180" t="str">
        <f>IF(ENTRADA!AE5="","",ENTRADA!AE5)</f>
        <v/>
      </c>
      <c r="C8" s="181" t="str">
        <f>IF(ENTRADA!AF5=0,"",ENTRADA!AF5)</f>
        <v/>
      </c>
      <c r="D8" s="272"/>
      <c r="E8" s="272"/>
      <c r="F8" s="272"/>
      <c r="G8" s="272"/>
      <c r="H8" s="272"/>
      <c r="I8" s="272"/>
      <c r="J8" s="272"/>
      <c r="K8" s="272"/>
      <c r="L8" s="272"/>
      <c r="M8" s="272"/>
      <c r="N8" s="272"/>
      <c r="O8" s="272"/>
      <c r="P8" s="272"/>
      <c r="Q8" s="272"/>
      <c r="R8" s="272"/>
      <c r="S8" s="272"/>
      <c r="T8" s="272"/>
      <c r="U8" s="272"/>
      <c r="V8" s="272"/>
      <c r="W8" s="272"/>
      <c r="X8" s="272"/>
      <c r="Y8" s="272"/>
      <c r="Z8" s="272"/>
      <c r="AA8" s="272"/>
      <c r="AB8" s="272"/>
      <c r="AC8" s="272"/>
      <c r="AD8" s="272"/>
      <c r="AE8" s="272"/>
      <c r="AF8" s="272"/>
      <c r="AG8" s="272"/>
      <c r="AH8" s="272"/>
      <c r="AI8" s="166" t="str">
        <f t="shared" ref="AI8:AI39" si="0">IF(COUNTBLANK(D8:AH8)=$AJ$7,"",COUNTIF(D8:AH8,"S")+COUNTIF(D8:AH8,"e"))</f>
        <v/>
      </c>
    </row>
    <row r="9" spans="1:36" ht="24.95" customHeight="1" x14ac:dyDescent="0.2">
      <c r="A9" s="198"/>
      <c r="B9" s="178" t="str">
        <f>IF(ENTRADA!AE6="","",ENTRADA!AE6)</f>
        <v/>
      </c>
      <c r="C9" s="179" t="str">
        <f>IF(ENTRADA!AF6=0,"",ENTRADA!AF6)</f>
        <v/>
      </c>
      <c r="D9" s="273"/>
      <c r="E9" s="273"/>
      <c r="F9" s="273"/>
      <c r="G9" s="273"/>
      <c r="H9" s="273"/>
      <c r="I9" s="273"/>
      <c r="J9" s="273"/>
      <c r="K9" s="273"/>
      <c r="L9" s="273"/>
      <c r="M9" s="273"/>
      <c r="N9" s="273"/>
      <c r="O9" s="273"/>
      <c r="P9" s="273"/>
      <c r="Q9" s="273"/>
      <c r="R9" s="273"/>
      <c r="S9" s="273"/>
      <c r="T9" s="273"/>
      <c r="U9" s="273"/>
      <c r="V9" s="273"/>
      <c r="W9" s="273"/>
      <c r="X9" s="273"/>
      <c r="Y9" s="273"/>
      <c r="Z9" s="273"/>
      <c r="AA9" s="273"/>
      <c r="AB9" s="273"/>
      <c r="AC9" s="273"/>
      <c r="AD9" s="273"/>
      <c r="AE9" s="273"/>
      <c r="AF9" s="273"/>
      <c r="AG9" s="273"/>
      <c r="AH9" s="273"/>
      <c r="AI9" s="166" t="str">
        <f t="shared" si="0"/>
        <v/>
      </c>
    </row>
    <row r="10" spans="1:36" ht="24.95" customHeight="1" x14ac:dyDescent="0.2">
      <c r="A10" s="198"/>
      <c r="B10" s="180" t="str">
        <f>IF(ENTRADA!AE7="","",ENTRADA!AE7)</f>
        <v/>
      </c>
      <c r="C10" s="181" t="str">
        <f>IF(ENTRADA!AF7=0,"",ENTRADA!AF7)</f>
        <v/>
      </c>
      <c r="D10" s="272"/>
      <c r="E10" s="272"/>
      <c r="F10" s="272"/>
      <c r="G10" s="272"/>
      <c r="H10" s="272"/>
      <c r="I10" s="272"/>
      <c r="J10" s="272"/>
      <c r="K10" s="272"/>
      <c r="L10" s="272"/>
      <c r="M10" s="272"/>
      <c r="N10" s="272"/>
      <c r="O10" s="272"/>
      <c r="P10" s="272"/>
      <c r="Q10" s="272"/>
      <c r="R10" s="272"/>
      <c r="S10" s="272"/>
      <c r="T10" s="272"/>
      <c r="U10" s="272"/>
      <c r="V10" s="272"/>
      <c r="W10" s="272"/>
      <c r="X10" s="272"/>
      <c r="Y10" s="272"/>
      <c r="Z10" s="272"/>
      <c r="AA10" s="272"/>
      <c r="AB10" s="272"/>
      <c r="AC10" s="272"/>
      <c r="AD10" s="272"/>
      <c r="AE10" s="272"/>
      <c r="AF10" s="272"/>
      <c r="AG10" s="272"/>
      <c r="AH10" s="272"/>
      <c r="AI10" s="166" t="str">
        <f t="shared" si="0"/>
        <v/>
      </c>
    </row>
    <row r="11" spans="1:36" ht="24.95" customHeight="1" x14ac:dyDescent="0.2">
      <c r="A11" s="198"/>
      <c r="B11" s="178" t="str">
        <f>IF(ENTRADA!AE8="","",ENTRADA!AE8)</f>
        <v/>
      </c>
      <c r="C11" s="179" t="str">
        <f>IF(ENTRADA!AF8=0,"",ENTRADA!AF8)</f>
        <v/>
      </c>
      <c r="D11" s="273"/>
      <c r="E11" s="273"/>
      <c r="F11" s="273"/>
      <c r="G11" s="273"/>
      <c r="H11" s="273"/>
      <c r="I11" s="273"/>
      <c r="J11" s="273"/>
      <c r="K11" s="273"/>
      <c r="L11" s="273"/>
      <c r="M11" s="273"/>
      <c r="N11" s="273"/>
      <c r="O11" s="273"/>
      <c r="P11" s="273"/>
      <c r="Q11" s="273"/>
      <c r="R11" s="273"/>
      <c r="S11" s="273"/>
      <c r="T11" s="273"/>
      <c r="U11" s="273"/>
      <c r="V11" s="273"/>
      <c r="W11" s="273"/>
      <c r="X11" s="273"/>
      <c r="Y11" s="273"/>
      <c r="Z11" s="273"/>
      <c r="AA11" s="273"/>
      <c r="AB11" s="273"/>
      <c r="AC11" s="273"/>
      <c r="AD11" s="273"/>
      <c r="AE11" s="273"/>
      <c r="AF11" s="273"/>
      <c r="AG11" s="273"/>
      <c r="AH11" s="273"/>
      <c r="AI11" s="166" t="str">
        <f t="shared" si="0"/>
        <v/>
      </c>
    </row>
    <row r="12" spans="1:36" ht="24.95" customHeight="1" x14ac:dyDescent="0.2">
      <c r="A12" s="198"/>
      <c r="B12" s="180" t="str">
        <f>IF(ENTRADA!AE9="","",ENTRADA!AE9)</f>
        <v/>
      </c>
      <c r="C12" s="181" t="str">
        <f>IF(ENTRADA!AF9=0,"",ENTRADA!AF9)</f>
        <v/>
      </c>
      <c r="D12" s="272"/>
      <c r="E12" s="272"/>
      <c r="F12" s="272"/>
      <c r="G12" s="272"/>
      <c r="H12" s="272"/>
      <c r="I12" s="272"/>
      <c r="J12" s="272"/>
      <c r="K12" s="272"/>
      <c r="L12" s="272"/>
      <c r="M12" s="272"/>
      <c r="N12" s="272"/>
      <c r="O12" s="272"/>
      <c r="P12" s="272"/>
      <c r="Q12" s="272"/>
      <c r="R12" s="272"/>
      <c r="S12" s="272"/>
      <c r="T12" s="272"/>
      <c r="U12" s="272"/>
      <c r="V12" s="272"/>
      <c r="W12" s="272"/>
      <c r="X12" s="272"/>
      <c r="Y12" s="272"/>
      <c r="Z12" s="272"/>
      <c r="AA12" s="272"/>
      <c r="AB12" s="272"/>
      <c r="AC12" s="272"/>
      <c r="AD12" s="272"/>
      <c r="AE12" s="272"/>
      <c r="AF12" s="272"/>
      <c r="AG12" s="272"/>
      <c r="AH12" s="272"/>
      <c r="AI12" s="166" t="str">
        <f t="shared" si="0"/>
        <v/>
      </c>
    </row>
    <row r="13" spans="1:36" ht="24.95" customHeight="1" x14ac:dyDescent="0.2">
      <c r="A13" s="198"/>
      <c r="B13" s="178" t="str">
        <f>IF(ENTRADA!AE10="","",ENTRADA!AE10)</f>
        <v/>
      </c>
      <c r="C13" s="179" t="str">
        <f>IF(ENTRADA!AF10=0,"",ENTRADA!AF10)</f>
        <v/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166" t="str">
        <f t="shared" si="0"/>
        <v/>
      </c>
    </row>
    <row r="14" spans="1:36" ht="24.95" customHeight="1" x14ac:dyDescent="0.2">
      <c r="A14" s="198"/>
      <c r="B14" s="180" t="str">
        <f>IF(ENTRADA!AE11="","",ENTRADA!AE11)</f>
        <v/>
      </c>
      <c r="C14" s="181" t="str">
        <f>IF(ENTRADA!AF11=0,"",ENTRADA!AF11)</f>
        <v/>
      </c>
      <c r="D14" s="272"/>
      <c r="E14" s="272"/>
      <c r="F14" s="272"/>
      <c r="G14" s="272"/>
      <c r="H14" s="272"/>
      <c r="I14" s="272"/>
      <c r="J14" s="272"/>
      <c r="K14" s="272"/>
      <c r="L14" s="272"/>
      <c r="M14" s="272"/>
      <c r="N14" s="272"/>
      <c r="O14" s="272"/>
      <c r="P14" s="272"/>
      <c r="Q14" s="272"/>
      <c r="R14" s="272"/>
      <c r="S14" s="272"/>
      <c r="T14" s="272"/>
      <c r="U14" s="272"/>
      <c r="V14" s="272"/>
      <c r="W14" s="272"/>
      <c r="X14" s="272"/>
      <c r="Y14" s="272"/>
      <c r="Z14" s="272"/>
      <c r="AA14" s="272"/>
      <c r="AB14" s="272"/>
      <c r="AC14" s="272"/>
      <c r="AD14" s="272"/>
      <c r="AE14" s="272"/>
      <c r="AF14" s="272"/>
      <c r="AG14" s="272"/>
      <c r="AH14" s="272"/>
      <c r="AI14" s="166" t="str">
        <f t="shared" si="0"/>
        <v/>
      </c>
    </row>
    <row r="15" spans="1:36" ht="24.95" customHeight="1" x14ac:dyDescent="0.2">
      <c r="A15" s="198"/>
      <c r="B15" s="178" t="str">
        <f>IF(ENTRADA!AE12="","",ENTRADA!AE12)</f>
        <v/>
      </c>
      <c r="C15" s="179" t="str">
        <f>IF(ENTRADA!AF12=0,"",ENTRADA!AF12)</f>
        <v/>
      </c>
      <c r="D15" s="273"/>
      <c r="E15" s="273"/>
      <c r="F15" s="273"/>
      <c r="G15" s="273"/>
      <c r="H15" s="273"/>
      <c r="I15" s="273"/>
      <c r="J15" s="273"/>
      <c r="K15" s="273"/>
      <c r="L15" s="273"/>
      <c r="M15" s="273"/>
      <c r="N15" s="273"/>
      <c r="O15" s="273"/>
      <c r="P15" s="273"/>
      <c r="Q15" s="273"/>
      <c r="R15" s="273"/>
      <c r="S15" s="273"/>
      <c r="T15" s="273"/>
      <c r="U15" s="273"/>
      <c r="V15" s="273"/>
      <c r="W15" s="273"/>
      <c r="X15" s="273"/>
      <c r="Y15" s="273"/>
      <c r="Z15" s="273"/>
      <c r="AA15" s="273"/>
      <c r="AB15" s="273"/>
      <c r="AC15" s="273"/>
      <c r="AD15" s="273"/>
      <c r="AE15" s="273"/>
      <c r="AF15" s="273"/>
      <c r="AG15" s="273"/>
      <c r="AH15" s="273"/>
      <c r="AI15" s="166" t="str">
        <f t="shared" si="0"/>
        <v/>
      </c>
    </row>
    <row r="16" spans="1:36" ht="24.95" customHeight="1" x14ac:dyDescent="0.2">
      <c r="A16" s="198"/>
      <c r="B16" s="180" t="str">
        <f>IF(ENTRADA!AE13="","",ENTRADA!AE13)</f>
        <v/>
      </c>
      <c r="C16" s="181" t="str">
        <f>IF(ENTRADA!AF13=0,"",ENTRADA!AF13)</f>
        <v/>
      </c>
      <c r="D16" s="272"/>
      <c r="E16" s="272"/>
      <c r="F16" s="272"/>
      <c r="G16" s="272"/>
      <c r="H16" s="272"/>
      <c r="I16" s="272"/>
      <c r="J16" s="272"/>
      <c r="K16" s="272"/>
      <c r="L16" s="272"/>
      <c r="M16" s="272"/>
      <c r="N16" s="272"/>
      <c r="O16" s="272"/>
      <c r="P16" s="272"/>
      <c r="Q16" s="272"/>
      <c r="R16" s="272"/>
      <c r="S16" s="272"/>
      <c r="T16" s="272"/>
      <c r="U16" s="272"/>
      <c r="V16" s="272"/>
      <c r="W16" s="272"/>
      <c r="X16" s="272"/>
      <c r="Y16" s="272"/>
      <c r="Z16" s="272"/>
      <c r="AA16" s="272"/>
      <c r="AB16" s="272"/>
      <c r="AC16" s="272"/>
      <c r="AD16" s="272"/>
      <c r="AE16" s="272"/>
      <c r="AF16" s="272"/>
      <c r="AG16" s="272"/>
      <c r="AH16" s="272"/>
      <c r="AI16" s="166" t="str">
        <f t="shared" si="0"/>
        <v/>
      </c>
    </row>
    <row r="17" spans="1:35" ht="24.95" customHeight="1" x14ac:dyDescent="0.2">
      <c r="A17" s="198"/>
      <c r="B17" s="178" t="str">
        <f>IF(ENTRADA!AE14="","",ENTRADA!AE14)</f>
        <v/>
      </c>
      <c r="C17" s="179" t="str">
        <f>IF(ENTRADA!AF14=0,"",ENTRADA!AF14)</f>
        <v/>
      </c>
      <c r="D17" s="273"/>
      <c r="E17" s="273"/>
      <c r="F17" s="273"/>
      <c r="G17" s="273"/>
      <c r="H17" s="273"/>
      <c r="I17" s="273"/>
      <c r="J17" s="273"/>
      <c r="K17" s="273"/>
      <c r="L17" s="273"/>
      <c r="M17" s="273"/>
      <c r="N17" s="273"/>
      <c r="O17" s="273"/>
      <c r="P17" s="273"/>
      <c r="Q17" s="273"/>
      <c r="R17" s="273"/>
      <c r="S17" s="273"/>
      <c r="T17" s="273"/>
      <c r="U17" s="273"/>
      <c r="V17" s="273"/>
      <c r="W17" s="273"/>
      <c r="X17" s="273"/>
      <c r="Y17" s="273"/>
      <c r="Z17" s="273"/>
      <c r="AA17" s="273"/>
      <c r="AB17" s="273"/>
      <c r="AC17" s="273"/>
      <c r="AD17" s="273"/>
      <c r="AE17" s="273"/>
      <c r="AF17" s="273"/>
      <c r="AG17" s="273"/>
      <c r="AH17" s="273"/>
      <c r="AI17" s="166" t="str">
        <f t="shared" si="0"/>
        <v/>
      </c>
    </row>
    <row r="18" spans="1:35" ht="24.95" customHeight="1" x14ac:dyDescent="0.2">
      <c r="A18" s="198"/>
      <c r="B18" s="180" t="str">
        <f>IF(ENTRADA!AE15="","",ENTRADA!AE15)</f>
        <v/>
      </c>
      <c r="C18" s="181" t="str">
        <f>IF(ENTRADA!AF15=0,"",ENTRADA!AF15)</f>
        <v/>
      </c>
      <c r="D18" s="272"/>
      <c r="E18" s="272"/>
      <c r="F18" s="272"/>
      <c r="G18" s="272"/>
      <c r="H18" s="272"/>
      <c r="I18" s="272"/>
      <c r="J18" s="272"/>
      <c r="K18" s="272"/>
      <c r="L18" s="272"/>
      <c r="M18" s="272"/>
      <c r="N18" s="272"/>
      <c r="O18" s="272"/>
      <c r="P18" s="272"/>
      <c r="Q18" s="272"/>
      <c r="R18" s="272"/>
      <c r="S18" s="272"/>
      <c r="T18" s="272"/>
      <c r="U18" s="272"/>
      <c r="V18" s="272"/>
      <c r="W18" s="272"/>
      <c r="X18" s="272"/>
      <c r="Y18" s="272"/>
      <c r="Z18" s="272"/>
      <c r="AA18" s="272"/>
      <c r="AB18" s="272"/>
      <c r="AC18" s="272"/>
      <c r="AD18" s="272"/>
      <c r="AE18" s="272"/>
      <c r="AF18" s="272"/>
      <c r="AG18" s="272"/>
      <c r="AH18" s="272"/>
      <c r="AI18" s="166" t="str">
        <f t="shared" si="0"/>
        <v/>
      </c>
    </row>
    <row r="19" spans="1:35" ht="24.95" customHeight="1" x14ac:dyDescent="0.2">
      <c r="A19" s="198"/>
      <c r="B19" s="178" t="str">
        <f>IF(ENTRADA!AE16="","",ENTRADA!AE16)</f>
        <v/>
      </c>
      <c r="C19" s="179" t="str">
        <f>IF(ENTRADA!AF16=0,"",ENTRADA!AF16)</f>
        <v/>
      </c>
      <c r="D19" s="273"/>
      <c r="E19" s="273"/>
      <c r="F19" s="273"/>
      <c r="G19" s="273"/>
      <c r="H19" s="273"/>
      <c r="I19" s="273"/>
      <c r="J19" s="273"/>
      <c r="K19" s="273"/>
      <c r="L19" s="273"/>
      <c r="M19" s="273"/>
      <c r="N19" s="273"/>
      <c r="O19" s="273"/>
      <c r="P19" s="273"/>
      <c r="Q19" s="273"/>
      <c r="R19" s="273"/>
      <c r="S19" s="273"/>
      <c r="T19" s="273"/>
      <c r="U19" s="273"/>
      <c r="V19" s="273"/>
      <c r="W19" s="273"/>
      <c r="X19" s="273"/>
      <c r="Y19" s="273"/>
      <c r="Z19" s="273"/>
      <c r="AA19" s="273"/>
      <c r="AB19" s="273"/>
      <c r="AC19" s="273"/>
      <c r="AD19" s="273"/>
      <c r="AE19" s="273"/>
      <c r="AF19" s="273"/>
      <c r="AG19" s="273"/>
      <c r="AH19" s="273"/>
      <c r="AI19" s="166" t="str">
        <f t="shared" si="0"/>
        <v/>
      </c>
    </row>
    <row r="20" spans="1:35" ht="24.95" customHeight="1" x14ac:dyDescent="0.2">
      <c r="A20" s="198"/>
      <c r="B20" s="180" t="str">
        <f>IF(ENTRADA!AE17="","",ENTRADA!AE17)</f>
        <v/>
      </c>
      <c r="C20" s="181" t="str">
        <f>IF(ENTRADA!AF17=0,"",ENTRADA!AF17)</f>
        <v/>
      </c>
      <c r="D20" s="272"/>
      <c r="E20" s="272"/>
      <c r="F20" s="272"/>
      <c r="G20" s="272"/>
      <c r="H20" s="272"/>
      <c r="I20" s="272"/>
      <c r="J20" s="272"/>
      <c r="K20" s="272"/>
      <c r="L20" s="272"/>
      <c r="M20" s="272"/>
      <c r="N20" s="272"/>
      <c r="O20" s="272"/>
      <c r="P20" s="272"/>
      <c r="Q20" s="272"/>
      <c r="R20" s="272"/>
      <c r="S20" s="272"/>
      <c r="T20" s="272"/>
      <c r="U20" s="272"/>
      <c r="V20" s="272"/>
      <c r="W20" s="272"/>
      <c r="X20" s="272"/>
      <c r="Y20" s="272"/>
      <c r="Z20" s="272"/>
      <c r="AA20" s="272"/>
      <c r="AB20" s="272"/>
      <c r="AC20" s="272"/>
      <c r="AD20" s="272"/>
      <c r="AE20" s="272"/>
      <c r="AF20" s="272"/>
      <c r="AG20" s="272"/>
      <c r="AH20" s="272"/>
      <c r="AI20" s="166" t="str">
        <f t="shared" si="0"/>
        <v/>
      </c>
    </row>
    <row r="21" spans="1:35" ht="24.95" customHeight="1" x14ac:dyDescent="0.2">
      <c r="A21" s="198"/>
      <c r="B21" s="178" t="str">
        <f>IF(ENTRADA!AE18="","",ENTRADA!AE18)</f>
        <v/>
      </c>
      <c r="C21" s="179" t="str">
        <f>IF(ENTRADA!AF18=0,"",ENTRADA!AF18)</f>
        <v/>
      </c>
      <c r="D21" s="273"/>
      <c r="E21" s="273"/>
      <c r="F21" s="273"/>
      <c r="G21" s="273"/>
      <c r="H21" s="273"/>
      <c r="I21" s="273"/>
      <c r="J21" s="273"/>
      <c r="K21" s="273"/>
      <c r="L21" s="273"/>
      <c r="M21" s="273"/>
      <c r="N21" s="273"/>
      <c r="O21" s="273"/>
      <c r="P21" s="273"/>
      <c r="Q21" s="273"/>
      <c r="R21" s="273"/>
      <c r="S21" s="273"/>
      <c r="T21" s="273"/>
      <c r="U21" s="273"/>
      <c r="V21" s="273"/>
      <c r="W21" s="273"/>
      <c r="X21" s="273"/>
      <c r="Y21" s="273"/>
      <c r="Z21" s="273"/>
      <c r="AA21" s="273"/>
      <c r="AB21" s="273"/>
      <c r="AC21" s="273"/>
      <c r="AD21" s="273"/>
      <c r="AE21" s="273"/>
      <c r="AF21" s="273"/>
      <c r="AG21" s="273"/>
      <c r="AH21" s="273"/>
      <c r="AI21" s="166" t="str">
        <f t="shared" si="0"/>
        <v/>
      </c>
    </row>
    <row r="22" spans="1:35" ht="24.95" customHeight="1" x14ac:dyDescent="0.2">
      <c r="A22" s="198"/>
      <c r="B22" s="180" t="str">
        <f>IF(ENTRADA!AE19="","",ENTRADA!AE19)</f>
        <v/>
      </c>
      <c r="C22" s="181" t="str">
        <f>IF(ENTRADA!AF19=0,"",ENTRADA!AF19)</f>
        <v/>
      </c>
      <c r="D22" s="272"/>
      <c r="E22" s="272"/>
      <c r="F22" s="272"/>
      <c r="G22" s="272"/>
      <c r="H22" s="272"/>
      <c r="I22" s="272"/>
      <c r="J22" s="272"/>
      <c r="K22" s="272"/>
      <c r="L22" s="272"/>
      <c r="M22" s="272"/>
      <c r="N22" s="272"/>
      <c r="O22" s="272"/>
      <c r="P22" s="272"/>
      <c r="Q22" s="272"/>
      <c r="R22" s="272"/>
      <c r="S22" s="272"/>
      <c r="T22" s="272"/>
      <c r="U22" s="272"/>
      <c r="V22" s="272"/>
      <c r="W22" s="272"/>
      <c r="X22" s="272"/>
      <c r="Y22" s="272"/>
      <c r="Z22" s="272"/>
      <c r="AA22" s="272"/>
      <c r="AB22" s="272"/>
      <c r="AC22" s="272"/>
      <c r="AD22" s="272"/>
      <c r="AE22" s="272"/>
      <c r="AF22" s="272"/>
      <c r="AG22" s="272"/>
      <c r="AH22" s="272"/>
      <c r="AI22" s="166" t="str">
        <f t="shared" si="0"/>
        <v/>
      </c>
    </row>
    <row r="23" spans="1:35" ht="24.95" customHeight="1" x14ac:dyDescent="0.2">
      <c r="A23" s="198"/>
      <c r="B23" s="178" t="str">
        <f>IF(ENTRADA!AE20="","",ENTRADA!AE20)</f>
        <v/>
      </c>
      <c r="C23" s="179" t="str">
        <f>IF(ENTRADA!AF20=0,"",ENTRADA!AF20)</f>
        <v/>
      </c>
      <c r="D23" s="273"/>
      <c r="E23" s="273"/>
      <c r="F23" s="273"/>
      <c r="G23" s="273"/>
      <c r="H23" s="273"/>
      <c r="I23" s="273"/>
      <c r="J23" s="273"/>
      <c r="K23" s="273"/>
      <c r="L23" s="273"/>
      <c r="M23" s="273"/>
      <c r="N23" s="273"/>
      <c r="O23" s="273"/>
      <c r="P23" s="273"/>
      <c r="Q23" s="273"/>
      <c r="R23" s="273"/>
      <c r="S23" s="273"/>
      <c r="T23" s="273"/>
      <c r="U23" s="273"/>
      <c r="V23" s="273"/>
      <c r="W23" s="273"/>
      <c r="X23" s="273"/>
      <c r="Y23" s="273"/>
      <c r="Z23" s="273"/>
      <c r="AA23" s="273"/>
      <c r="AB23" s="273"/>
      <c r="AC23" s="273"/>
      <c r="AD23" s="273"/>
      <c r="AE23" s="273"/>
      <c r="AF23" s="273"/>
      <c r="AG23" s="273"/>
      <c r="AH23" s="273"/>
      <c r="AI23" s="166" t="str">
        <f t="shared" si="0"/>
        <v/>
      </c>
    </row>
    <row r="24" spans="1:35" ht="24.95" customHeight="1" x14ac:dyDescent="0.2">
      <c r="A24" s="198"/>
      <c r="B24" s="180" t="str">
        <f>IF(ENTRADA!AE21="","",ENTRADA!AE21)</f>
        <v/>
      </c>
      <c r="C24" s="181" t="str">
        <f>IF(ENTRADA!AF21=0,"",ENTRADA!AF21)</f>
        <v/>
      </c>
      <c r="D24" s="272"/>
      <c r="E24" s="272"/>
      <c r="F24" s="272"/>
      <c r="G24" s="272"/>
      <c r="H24" s="272"/>
      <c r="I24" s="272"/>
      <c r="J24" s="272"/>
      <c r="K24" s="272"/>
      <c r="L24" s="272"/>
      <c r="M24" s="272"/>
      <c r="N24" s="272"/>
      <c r="O24" s="272"/>
      <c r="P24" s="272"/>
      <c r="Q24" s="272"/>
      <c r="R24" s="272"/>
      <c r="S24" s="272"/>
      <c r="T24" s="272"/>
      <c r="U24" s="272"/>
      <c r="V24" s="272"/>
      <c r="W24" s="272"/>
      <c r="X24" s="272"/>
      <c r="Y24" s="272"/>
      <c r="Z24" s="272"/>
      <c r="AA24" s="272"/>
      <c r="AB24" s="272"/>
      <c r="AC24" s="272"/>
      <c r="AD24" s="272"/>
      <c r="AE24" s="272"/>
      <c r="AF24" s="272"/>
      <c r="AG24" s="272"/>
      <c r="AH24" s="272"/>
      <c r="AI24" s="166" t="str">
        <f t="shared" si="0"/>
        <v/>
      </c>
    </row>
    <row r="25" spans="1:35" ht="24.95" customHeight="1" x14ac:dyDescent="0.2">
      <c r="A25" s="198"/>
      <c r="B25" s="178" t="str">
        <f>IF(ENTRADA!AE22="","",ENTRADA!AE22)</f>
        <v/>
      </c>
      <c r="C25" s="179" t="str">
        <f>IF(ENTRADA!AF22=0,"",ENTRADA!AF22)</f>
        <v/>
      </c>
      <c r="D25" s="273"/>
      <c r="E25" s="273"/>
      <c r="F25" s="273"/>
      <c r="G25" s="273"/>
      <c r="H25" s="273"/>
      <c r="I25" s="273"/>
      <c r="J25" s="273"/>
      <c r="K25" s="273"/>
      <c r="L25" s="273"/>
      <c r="M25" s="273"/>
      <c r="N25" s="273"/>
      <c r="O25" s="273"/>
      <c r="P25" s="273"/>
      <c r="Q25" s="273"/>
      <c r="R25" s="273"/>
      <c r="S25" s="273"/>
      <c r="T25" s="273"/>
      <c r="U25" s="273"/>
      <c r="V25" s="273"/>
      <c r="W25" s="273"/>
      <c r="X25" s="273"/>
      <c r="Y25" s="273"/>
      <c r="Z25" s="273"/>
      <c r="AA25" s="273"/>
      <c r="AB25" s="273"/>
      <c r="AC25" s="273"/>
      <c r="AD25" s="273"/>
      <c r="AE25" s="273"/>
      <c r="AF25" s="273"/>
      <c r="AG25" s="273"/>
      <c r="AH25" s="273"/>
      <c r="AI25" s="166" t="str">
        <f t="shared" si="0"/>
        <v/>
      </c>
    </row>
    <row r="26" spans="1:35" ht="24.95" customHeight="1" x14ac:dyDescent="0.2">
      <c r="A26" s="198"/>
      <c r="B26" s="180" t="str">
        <f>IF(ENTRADA!AE23="","",ENTRADA!AE23)</f>
        <v/>
      </c>
      <c r="C26" s="181" t="str">
        <f>IF(ENTRADA!AF23=0,"",ENTRADA!AF23)</f>
        <v/>
      </c>
      <c r="D26" s="272"/>
      <c r="E26" s="272"/>
      <c r="F26" s="272"/>
      <c r="G26" s="272"/>
      <c r="H26" s="272"/>
      <c r="I26" s="272"/>
      <c r="J26" s="272"/>
      <c r="K26" s="272"/>
      <c r="L26" s="272"/>
      <c r="M26" s="272"/>
      <c r="N26" s="272"/>
      <c r="O26" s="272"/>
      <c r="P26" s="272"/>
      <c r="Q26" s="272"/>
      <c r="R26" s="272"/>
      <c r="S26" s="272"/>
      <c r="T26" s="272"/>
      <c r="U26" s="272"/>
      <c r="V26" s="272"/>
      <c r="W26" s="272"/>
      <c r="X26" s="272"/>
      <c r="Y26" s="272"/>
      <c r="Z26" s="272"/>
      <c r="AA26" s="272"/>
      <c r="AB26" s="272"/>
      <c r="AC26" s="272"/>
      <c r="AD26" s="272"/>
      <c r="AE26" s="272"/>
      <c r="AF26" s="272"/>
      <c r="AG26" s="272"/>
      <c r="AH26" s="272"/>
      <c r="AI26" s="166" t="str">
        <f t="shared" si="0"/>
        <v/>
      </c>
    </row>
    <row r="27" spans="1:35" ht="24.95" customHeight="1" x14ac:dyDescent="0.2">
      <c r="A27" s="198"/>
      <c r="B27" s="178" t="str">
        <f>IF(ENTRADA!AE24="","",ENTRADA!AE24)</f>
        <v/>
      </c>
      <c r="C27" s="179" t="str">
        <f>IF(ENTRADA!AF24=0,"",ENTRADA!AF24)</f>
        <v/>
      </c>
      <c r="D27" s="273"/>
      <c r="E27" s="273"/>
      <c r="F27" s="273"/>
      <c r="G27" s="273"/>
      <c r="H27" s="273"/>
      <c r="I27" s="273"/>
      <c r="J27" s="273"/>
      <c r="K27" s="273"/>
      <c r="L27" s="273"/>
      <c r="M27" s="273"/>
      <c r="N27" s="273"/>
      <c r="O27" s="273"/>
      <c r="P27" s="273"/>
      <c r="Q27" s="273"/>
      <c r="R27" s="273"/>
      <c r="S27" s="273"/>
      <c r="T27" s="273"/>
      <c r="U27" s="273"/>
      <c r="V27" s="273"/>
      <c r="W27" s="273"/>
      <c r="X27" s="273"/>
      <c r="Y27" s="273"/>
      <c r="Z27" s="273"/>
      <c r="AA27" s="273"/>
      <c r="AB27" s="273"/>
      <c r="AC27" s="273"/>
      <c r="AD27" s="273"/>
      <c r="AE27" s="273"/>
      <c r="AF27" s="273"/>
      <c r="AG27" s="273"/>
      <c r="AH27" s="273"/>
      <c r="AI27" s="166" t="str">
        <f t="shared" si="0"/>
        <v/>
      </c>
    </row>
    <row r="28" spans="1:35" s="164" customFormat="1" ht="24.95" customHeight="1" x14ac:dyDescent="0.2">
      <c r="A28" s="198"/>
      <c r="B28" s="180" t="str">
        <f>IF(ENTRADA!AE25="","",ENTRADA!AE25)</f>
        <v/>
      </c>
      <c r="C28" s="181" t="str">
        <f>IF(ENTRADA!AF25=0,"",ENTRADA!AF25)</f>
        <v/>
      </c>
      <c r="D28" s="272"/>
      <c r="E28" s="272"/>
      <c r="F28" s="272"/>
      <c r="G28" s="272"/>
      <c r="H28" s="272"/>
      <c r="I28" s="272"/>
      <c r="J28" s="272"/>
      <c r="K28" s="272"/>
      <c r="L28" s="272"/>
      <c r="M28" s="272"/>
      <c r="N28" s="272"/>
      <c r="O28" s="272"/>
      <c r="P28" s="272"/>
      <c r="Q28" s="272"/>
      <c r="R28" s="272"/>
      <c r="S28" s="272"/>
      <c r="T28" s="272"/>
      <c r="U28" s="272"/>
      <c r="V28" s="272"/>
      <c r="W28" s="272"/>
      <c r="X28" s="272"/>
      <c r="Y28" s="272"/>
      <c r="Z28" s="272"/>
      <c r="AA28" s="272"/>
      <c r="AB28" s="272"/>
      <c r="AC28" s="272"/>
      <c r="AD28" s="272"/>
      <c r="AE28" s="272"/>
      <c r="AF28" s="272"/>
      <c r="AG28" s="272"/>
      <c r="AH28" s="272"/>
      <c r="AI28" s="166" t="str">
        <f t="shared" si="0"/>
        <v/>
      </c>
    </row>
    <row r="29" spans="1:35" s="164" customFormat="1" ht="24.95" customHeight="1" x14ac:dyDescent="0.2">
      <c r="A29" s="198"/>
      <c r="B29" s="178" t="str">
        <f>IF(ENTRADA!AE26="","",ENTRADA!AE26)</f>
        <v/>
      </c>
      <c r="C29" s="179" t="str">
        <f>IF(ENTRADA!AF26=0,"",ENTRADA!AF26)</f>
        <v/>
      </c>
      <c r="D29" s="273"/>
      <c r="E29" s="273"/>
      <c r="F29" s="273"/>
      <c r="G29" s="273"/>
      <c r="H29" s="273"/>
      <c r="I29" s="273"/>
      <c r="J29" s="273"/>
      <c r="K29" s="273"/>
      <c r="L29" s="273"/>
      <c r="M29" s="273"/>
      <c r="N29" s="273"/>
      <c r="O29" s="273"/>
      <c r="P29" s="273"/>
      <c r="Q29" s="273"/>
      <c r="R29" s="273"/>
      <c r="S29" s="273"/>
      <c r="T29" s="273"/>
      <c r="U29" s="273"/>
      <c r="V29" s="273"/>
      <c r="W29" s="273"/>
      <c r="X29" s="273"/>
      <c r="Y29" s="273"/>
      <c r="Z29" s="273"/>
      <c r="AA29" s="273"/>
      <c r="AB29" s="273"/>
      <c r="AC29" s="273"/>
      <c r="AD29" s="273"/>
      <c r="AE29" s="273"/>
      <c r="AF29" s="273"/>
      <c r="AG29" s="273"/>
      <c r="AH29" s="273"/>
      <c r="AI29" s="166" t="str">
        <f t="shared" si="0"/>
        <v/>
      </c>
    </row>
    <row r="30" spans="1:35" s="164" customFormat="1" ht="24.95" customHeight="1" x14ac:dyDescent="0.2">
      <c r="A30" s="198"/>
      <c r="B30" s="180" t="str">
        <f>IF(ENTRADA!AE27="","",ENTRADA!AE27)</f>
        <v/>
      </c>
      <c r="C30" s="181" t="str">
        <f>IF(ENTRADA!AF27=0,"",ENTRADA!AF27)</f>
        <v/>
      </c>
      <c r="D30" s="272"/>
      <c r="E30" s="272"/>
      <c r="F30" s="272"/>
      <c r="G30" s="272"/>
      <c r="H30" s="272"/>
      <c r="I30" s="272"/>
      <c r="J30" s="272"/>
      <c r="K30" s="272"/>
      <c r="L30" s="272"/>
      <c r="M30" s="272"/>
      <c r="N30" s="272"/>
      <c r="O30" s="272"/>
      <c r="P30" s="272"/>
      <c r="Q30" s="272"/>
      <c r="R30" s="272"/>
      <c r="S30" s="272"/>
      <c r="T30" s="272"/>
      <c r="U30" s="272"/>
      <c r="V30" s="272"/>
      <c r="W30" s="272"/>
      <c r="X30" s="272"/>
      <c r="Y30" s="272"/>
      <c r="Z30" s="272"/>
      <c r="AA30" s="272"/>
      <c r="AB30" s="272"/>
      <c r="AC30" s="272"/>
      <c r="AD30" s="272"/>
      <c r="AE30" s="272"/>
      <c r="AF30" s="272"/>
      <c r="AG30" s="272"/>
      <c r="AH30" s="272"/>
      <c r="AI30" s="166" t="str">
        <f t="shared" si="0"/>
        <v/>
      </c>
    </row>
    <row r="31" spans="1:35" s="164" customFormat="1" ht="24.95" customHeight="1" x14ac:dyDescent="0.2">
      <c r="A31" s="198"/>
      <c r="B31" s="178" t="str">
        <f>IF(ENTRADA!AE28="","",ENTRADA!AE28)</f>
        <v/>
      </c>
      <c r="C31" s="179" t="str">
        <f>IF(ENTRADA!AF28=0,"",ENTRADA!AF28)</f>
        <v/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166" t="str">
        <f t="shared" si="0"/>
        <v/>
      </c>
    </row>
    <row r="32" spans="1:35" s="164" customFormat="1" ht="24.95" customHeight="1" x14ac:dyDescent="0.2">
      <c r="A32" s="198"/>
      <c r="B32" s="180" t="str">
        <f>IF(ENTRADA!AE29="","",ENTRADA!AE29)</f>
        <v/>
      </c>
      <c r="C32" s="181" t="str">
        <f>IF(ENTRADA!AF29=0,"",ENTRADA!AF29)</f>
        <v/>
      </c>
      <c r="D32" s="272"/>
      <c r="E32" s="272"/>
      <c r="F32" s="272"/>
      <c r="G32" s="272"/>
      <c r="H32" s="272"/>
      <c r="I32" s="272"/>
      <c r="J32" s="272"/>
      <c r="K32" s="272"/>
      <c r="L32" s="272"/>
      <c r="M32" s="272"/>
      <c r="N32" s="272"/>
      <c r="O32" s="272"/>
      <c r="P32" s="272"/>
      <c r="Q32" s="272"/>
      <c r="R32" s="272"/>
      <c r="S32" s="272"/>
      <c r="T32" s="272"/>
      <c r="U32" s="272"/>
      <c r="V32" s="272"/>
      <c r="W32" s="272"/>
      <c r="X32" s="272"/>
      <c r="Y32" s="272"/>
      <c r="Z32" s="272"/>
      <c r="AA32" s="272"/>
      <c r="AB32" s="272"/>
      <c r="AC32" s="272"/>
      <c r="AD32" s="272"/>
      <c r="AE32" s="272"/>
      <c r="AF32" s="272"/>
      <c r="AG32" s="272"/>
      <c r="AH32" s="272"/>
      <c r="AI32" s="166" t="str">
        <f t="shared" si="0"/>
        <v/>
      </c>
    </row>
    <row r="33" spans="1:35" s="164" customFormat="1" ht="24.95" customHeight="1" x14ac:dyDescent="0.2">
      <c r="A33" s="198"/>
      <c r="B33" s="178" t="str">
        <f>IF(ENTRADA!AE30="","",ENTRADA!AE30)</f>
        <v/>
      </c>
      <c r="C33" s="179" t="str">
        <f>IF(ENTRADA!AF30=0,"",ENTRADA!AF30)</f>
        <v/>
      </c>
      <c r="D33" s="273"/>
      <c r="E33" s="273"/>
      <c r="F33" s="273"/>
      <c r="G33" s="273"/>
      <c r="H33" s="273"/>
      <c r="I33" s="273"/>
      <c r="J33" s="273"/>
      <c r="K33" s="273"/>
      <c r="L33" s="273"/>
      <c r="M33" s="273"/>
      <c r="N33" s="273"/>
      <c r="O33" s="273"/>
      <c r="P33" s="273"/>
      <c r="Q33" s="273"/>
      <c r="R33" s="273"/>
      <c r="S33" s="273"/>
      <c r="T33" s="273"/>
      <c r="U33" s="273"/>
      <c r="V33" s="273"/>
      <c r="W33" s="273"/>
      <c r="X33" s="273"/>
      <c r="Y33" s="273"/>
      <c r="Z33" s="273"/>
      <c r="AA33" s="273"/>
      <c r="AB33" s="273"/>
      <c r="AC33" s="273"/>
      <c r="AD33" s="273"/>
      <c r="AE33" s="273"/>
      <c r="AF33" s="273"/>
      <c r="AG33" s="273"/>
      <c r="AH33" s="273"/>
      <c r="AI33" s="166" t="str">
        <f t="shared" si="0"/>
        <v/>
      </c>
    </row>
    <row r="34" spans="1:35" s="164" customFormat="1" ht="24.95" customHeight="1" x14ac:dyDescent="0.2">
      <c r="A34" s="198"/>
      <c r="B34" s="180" t="str">
        <f>IF(ENTRADA!AE31="","",ENTRADA!AE31)</f>
        <v/>
      </c>
      <c r="C34" s="181" t="str">
        <f>IF(ENTRADA!AF31=0,"",ENTRADA!AF31)</f>
        <v/>
      </c>
      <c r="D34" s="272"/>
      <c r="E34" s="272"/>
      <c r="F34" s="272"/>
      <c r="G34" s="272"/>
      <c r="H34" s="272"/>
      <c r="I34" s="272"/>
      <c r="J34" s="272"/>
      <c r="K34" s="272"/>
      <c r="L34" s="272"/>
      <c r="M34" s="272"/>
      <c r="N34" s="272"/>
      <c r="O34" s="272"/>
      <c r="P34" s="272"/>
      <c r="Q34" s="272"/>
      <c r="R34" s="272"/>
      <c r="S34" s="272"/>
      <c r="T34" s="272"/>
      <c r="U34" s="272"/>
      <c r="V34" s="272"/>
      <c r="W34" s="272"/>
      <c r="X34" s="272"/>
      <c r="Y34" s="272"/>
      <c r="Z34" s="272"/>
      <c r="AA34" s="272"/>
      <c r="AB34" s="272"/>
      <c r="AC34" s="272"/>
      <c r="AD34" s="272"/>
      <c r="AE34" s="272"/>
      <c r="AF34" s="272"/>
      <c r="AG34" s="272"/>
      <c r="AH34" s="272"/>
      <c r="AI34" s="166" t="str">
        <f t="shared" si="0"/>
        <v/>
      </c>
    </row>
    <row r="35" spans="1:35" s="164" customFormat="1" ht="24.95" customHeight="1" x14ac:dyDescent="0.2">
      <c r="A35" s="198"/>
      <c r="B35" s="178" t="str">
        <f>IF(ENTRADA!AE32="","",ENTRADA!AE32)</f>
        <v/>
      </c>
      <c r="C35" s="179" t="str">
        <f>IF(ENTRADA!AF32=0,"",ENTRADA!AF32)</f>
        <v/>
      </c>
      <c r="D35" s="273"/>
      <c r="E35" s="273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273"/>
      <c r="T35" s="273"/>
      <c r="U35" s="273"/>
      <c r="V35" s="273"/>
      <c r="W35" s="273"/>
      <c r="X35" s="273"/>
      <c r="Y35" s="273"/>
      <c r="Z35" s="273"/>
      <c r="AA35" s="273"/>
      <c r="AB35" s="273"/>
      <c r="AC35" s="273"/>
      <c r="AD35" s="273"/>
      <c r="AE35" s="273"/>
      <c r="AF35" s="273"/>
      <c r="AG35" s="273"/>
      <c r="AH35" s="273"/>
      <c r="AI35" s="166" t="str">
        <f t="shared" si="0"/>
        <v/>
      </c>
    </row>
    <row r="36" spans="1:35" s="164" customFormat="1" ht="24.95" customHeight="1" x14ac:dyDescent="0.2">
      <c r="A36" s="198"/>
      <c r="B36" s="180" t="str">
        <f>IF(ENTRADA!AE33="","",ENTRADA!AE33)</f>
        <v/>
      </c>
      <c r="C36" s="181" t="str">
        <f>IF(ENTRADA!AF33=0,"",ENTRADA!AF33)</f>
        <v/>
      </c>
      <c r="D36" s="272"/>
      <c r="E36" s="272"/>
      <c r="F36" s="272"/>
      <c r="G36" s="272"/>
      <c r="H36" s="272"/>
      <c r="I36" s="272"/>
      <c r="J36" s="272"/>
      <c r="K36" s="272"/>
      <c r="L36" s="272"/>
      <c r="M36" s="272"/>
      <c r="N36" s="272"/>
      <c r="O36" s="272"/>
      <c r="P36" s="272"/>
      <c r="Q36" s="272"/>
      <c r="R36" s="272"/>
      <c r="S36" s="272"/>
      <c r="T36" s="272"/>
      <c r="U36" s="272"/>
      <c r="V36" s="272"/>
      <c r="W36" s="272"/>
      <c r="X36" s="272"/>
      <c r="Y36" s="272"/>
      <c r="Z36" s="272"/>
      <c r="AA36" s="272"/>
      <c r="AB36" s="272"/>
      <c r="AC36" s="272"/>
      <c r="AD36" s="272"/>
      <c r="AE36" s="272"/>
      <c r="AF36" s="272"/>
      <c r="AG36" s="272"/>
      <c r="AH36" s="272"/>
      <c r="AI36" s="166" t="str">
        <f t="shared" si="0"/>
        <v/>
      </c>
    </row>
    <row r="37" spans="1:35" s="164" customFormat="1" ht="24.95" customHeight="1" x14ac:dyDescent="0.2">
      <c r="A37" s="198"/>
      <c r="B37" s="182" t="str">
        <f>IF(ENTRADA!AE34="","",ENTRADA!AE34)</f>
        <v/>
      </c>
      <c r="C37" s="183" t="str">
        <f>IF(ENTRADA!AF34=0,"",ENTRADA!AF34)</f>
        <v/>
      </c>
      <c r="D37" s="384"/>
      <c r="E37" s="384"/>
      <c r="F37" s="384"/>
      <c r="G37" s="384"/>
      <c r="H37" s="384"/>
      <c r="I37" s="384"/>
      <c r="J37" s="384"/>
      <c r="K37" s="384"/>
      <c r="L37" s="384"/>
      <c r="M37" s="384"/>
      <c r="N37" s="384"/>
      <c r="O37" s="384"/>
      <c r="P37" s="384"/>
      <c r="Q37" s="384"/>
      <c r="R37" s="384"/>
      <c r="S37" s="384"/>
      <c r="T37" s="384"/>
      <c r="U37" s="384"/>
      <c r="V37" s="384"/>
      <c r="W37" s="384"/>
      <c r="X37" s="384"/>
      <c r="Y37" s="384"/>
      <c r="Z37" s="384"/>
      <c r="AA37" s="384"/>
      <c r="AB37" s="384"/>
      <c r="AC37" s="384"/>
      <c r="AD37" s="384"/>
      <c r="AE37" s="384"/>
      <c r="AF37" s="384"/>
      <c r="AG37" s="384"/>
      <c r="AH37" s="384"/>
      <c r="AI37" s="166" t="str">
        <f t="shared" si="0"/>
        <v/>
      </c>
    </row>
    <row r="38" spans="1:35" s="164" customFormat="1" ht="24.95" customHeight="1" x14ac:dyDescent="0.2">
      <c r="A38" s="198"/>
      <c r="B38" s="180" t="str">
        <f>IF(ENTRADA!AE35="","",ENTRADA!AE35)</f>
        <v/>
      </c>
      <c r="C38" s="181" t="str">
        <f>IF(ENTRADA!AF35=0,"",ENTRADA!AF35)</f>
        <v/>
      </c>
      <c r="D38" s="272"/>
      <c r="E38" s="272"/>
      <c r="F38" s="272"/>
      <c r="G38" s="272"/>
      <c r="H38" s="272"/>
      <c r="I38" s="272"/>
      <c r="J38" s="272"/>
      <c r="K38" s="272"/>
      <c r="L38" s="272"/>
      <c r="M38" s="272"/>
      <c r="N38" s="272"/>
      <c r="O38" s="272"/>
      <c r="P38" s="272"/>
      <c r="Q38" s="272"/>
      <c r="R38" s="272"/>
      <c r="S38" s="272"/>
      <c r="T38" s="272"/>
      <c r="U38" s="272"/>
      <c r="V38" s="272"/>
      <c r="W38" s="272"/>
      <c r="X38" s="272"/>
      <c r="Y38" s="272"/>
      <c r="Z38" s="272"/>
      <c r="AA38" s="272"/>
      <c r="AB38" s="272"/>
      <c r="AC38" s="272"/>
      <c r="AD38" s="272"/>
      <c r="AE38" s="272"/>
      <c r="AF38" s="272"/>
      <c r="AG38" s="272"/>
      <c r="AH38" s="272"/>
      <c r="AI38" s="166" t="str">
        <f t="shared" si="0"/>
        <v/>
      </c>
    </row>
    <row r="39" spans="1:35" s="164" customFormat="1" ht="24.95" customHeight="1" x14ac:dyDescent="0.2">
      <c r="A39" s="198"/>
      <c r="B39" s="178" t="str">
        <f>IF(ENTRADA!AE36="","",ENTRADA!AE36)</f>
        <v/>
      </c>
      <c r="C39" s="179" t="str">
        <f>IF(ENTRADA!AF36=0,"",ENTRADA!AF36)</f>
        <v/>
      </c>
      <c r="D39" s="273"/>
      <c r="E39" s="273"/>
      <c r="F39" s="273"/>
      <c r="G39" s="273"/>
      <c r="H39" s="273"/>
      <c r="I39" s="273"/>
      <c r="J39" s="273"/>
      <c r="K39" s="273"/>
      <c r="L39" s="273"/>
      <c r="M39" s="273"/>
      <c r="N39" s="273"/>
      <c r="O39" s="273"/>
      <c r="P39" s="273"/>
      <c r="Q39" s="273"/>
      <c r="R39" s="273"/>
      <c r="S39" s="273"/>
      <c r="T39" s="273"/>
      <c r="U39" s="273"/>
      <c r="V39" s="273"/>
      <c r="W39" s="273"/>
      <c r="X39" s="273"/>
      <c r="Y39" s="273"/>
      <c r="Z39" s="273"/>
      <c r="AA39" s="273"/>
      <c r="AB39" s="273"/>
      <c r="AC39" s="273"/>
      <c r="AD39" s="273"/>
      <c r="AE39" s="273"/>
      <c r="AF39" s="273"/>
      <c r="AG39" s="273"/>
      <c r="AH39" s="273"/>
      <c r="AI39" s="166" t="str">
        <f t="shared" si="0"/>
        <v/>
      </c>
    </row>
    <row r="40" spans="1:35" s="164" customFormat="1" ht="30" customHeight="1" x14ac:dyDescent="0.2">
      <c r="A40" s="198"/>
      <c r="B40" s="5"/>
      <c r="C40" s="4"/>
      <c r="D40" s="118"/>
    </row>
    <row r="41" spans="1:35" s="164" customFormat="1" ht="12.75" x14ac:dyDescent="0.2">
      <c r="A41" s="6"/>
      <c r="B41" s="6"/>
      <c r="C41" s="6"/>
      <c r="D41" s="54"/>
    </row>
    <row r="42" spans="1:35" s="164" customFormat="1" ht="12.75" x14ac:dyDescent="0.2">
      <c r="A42" s="6"/>
      <c r="B42" s="6"/>
      <c r="C42" s="6"/>
      <c r="D42" s="54"/>
    </row>
    <row r="43" spans="1:35" s="164" customFormat="1" ht="12.75" x14ac:dyDescent="0.2">
      <c r="A43" s="6"/>
      <c r="B43" s="6"/>
      <c r="C43" s="6"/>
      <c r="D43" s="54"/>
    </row>
    <row r="44" spans="1:35" ht="12.75" x14ac:dyDescent="0.2"/>
    <row r="45" spans="1:35" ht="12.75" x14ac:dyDescent="0.2"/>
    <row r="46" spans="1:35" ht="12.75" x14ac:dyDescent="0.2"/>
    <row r="47" spans="1:35" ht="12.75" x14ac:dyDescent="0.2"/>
    <row r="48" spans="1:35" ht="12.75" x14ac:dyDescent="0.2"/>
    <row r="49" ht="12.75" x14ac:dyDescent="0.2"/>
    <row r="50" ht="12.75" x14ac:dyDescent="0.2"/>
    <row r="51" ht="12.75" x14ac:dyDescent="0.2"/>
    <row r="52" ht="12.75" x14ac:dyDescent="0.2"/>
    <row r="53" ht="12.75" x14ac:dyDescent="0.2"/>
    <row r="54" ht="12.75" x14ac:dyDescent="0.2"/>
    <row r="55" ht="12.75" x14ac:dyDescent="0.2"/>
    <row r="56" ht="12.75" x14ac:dyDescent="0.2"/>
    <row r="57" ht="12.75" x14ac:dyDescent="0.2"/>
    <row r="58" ht="12.75" x14ac:dyDescent="0.2"/>
    <row r="59" ht="12.75" x14ac:dyDescent="0.2"/>
    <row r="60" ht="12.75" hidden="1" x14ac:dyDescent="0.2"/>
    <row r="61" ht="12.75" hidden="1" x14ac:dyDescent="0.2"/>
    <row r="62" ht="12.75" hidden="1" x14ac:dyDescent="0.2"/>
    <row r="63" ht="12.75" hidden="1" x14ac:dyDescent="0.2"/>
    <row r="64" ht="12.75" hidden="1" x14ac:dyDescent="0.2"/>
    <row r="65" ht="12.75" hidden="1" x14ac:dyDescent="0.2"/>
    <row r="66" ht="12.75" hidden="1" x14ac:dyDescent="0.2"/>
    <row r="67" ht="12.75" hidden="1" x14ac:dyDescent="0.2"/>
    <row r="68" ht="12.75" hidden="1" x14ac:dyDescent="0.2"/>
    <row r="69" ht="12.75" hidden="1" x14ac:dyDescent="0.2"/>
    <row r="70" ht="12.75" hidden="1" x14ac:dyDescent="0.2"/>
    <row r="71" ht="12.75" hidden="1" x14ac:dyDescent="0.2"/>
    <row r="72" ht="12.75" hidden="1" x14ac:dyDescent="0.2"/>
    <row r="73" ht="12.75" hidden="1" x14ac:dyDescent="0.2"/>
    <row r="74" ht="12.75" hidden="1" x14ac:dyDescent="0.2"/>
    <row r="75" ht="12.75" hidden="1" x14ac:dyDescent="0.2"/>
    <row r="76" ht="12.75" hidden="1" x14ac:dyDescent="0.2"/>
    <row r="77" ht="12.75" hidden="1" x14ac:dyDescent="0.2"/>
    <row r="78" ht="12.75" hidden="1" x14ac:dyDescent="0.2"/>
    <row r="79" ht="12.75" hidden="1" x14ac:dyDescent="0.2"/>
    <row r="80" ht="12.75" hidden="1" x14ac:dyDescent="0.2"/>
    <row r="81" ht="12.75" hidden="1" x14ac:dyDescent="0.2"/>
    <row r="82" ht="12.75" hidden="1" x14ac:dyDescent="0.2"/>
    <row r="83" ht="12.75" hidden="1" x14ac:dyDescent="0.2"/>
    <row r="84" ht="12.75" hidden="1" x14ac:dyDescent="0.2"/>
    <row r="85" ht="12.75" hidden="1" x14ac:dyDescent="0.2"/>
    <row r="86" ht="12.75" hidden="1" x14ac:dyDescent="0.2"/>
    <row r="87" ht="12.75" hidden="1" x14ac:dyDescent="0.2"/>
    <row r="88" ht="12.75" hidden="1" x14ac:dyDescent="0.2"/>
    <row r="89" ht="12.75" hidden="1" x14ac:dyDescent="0.2"/>
    <row r="90" ht="12.75" hidden="1" x14ac:dyDescent="0.2"/>
    <row r="91" ht="12.75" hidden="1" x14ac:dyDescent="0.2"/>
    <row r="92" ht="12.75" hidden="1" x14ac:dyDescent="0.2"/>
    <row r="93" ht="12.75" hidden="1" x14ac:dyDescent="0.2"/>
    <row r="94" ht="12.75" hidden="1" x14ac:dyDescent="0.2"/>
    <row r="95" ht="12.75" hidden="1" x14ac:dyDescent="0.2"/>
    <row r="96" ht="12.75" hidden="1" x14ac:dyDescent="0.2"/>
    <row r="97" ht="12.75" hidden="1" x14ac:dyDescent="0.2"/>
    <row r="98" ht="12.75" hidden="1" x14ac:dyDescent="0.2"/>
    <row r="99" ht="12.75" hidden="1" x14ac:dyDescent="0.2"/>
    <row r="100" ht="12.75" hidden="1" x14ac:dyDescent="0.2"/>
    <row r="101" ht="12.75" hidden="1" x14ac:dyDescent="0.2"/>
    <row r="102" ht="12.75" hidden="1" x14ac:dyDescent="0.2"/>
    <row r="103" ht="12.75" hidden="1" x14ac:dyDescent="0.2"/>
    <row r="104" ht="12.75" hidden="1" x14ac:dyDescent="0.2"/>
    <row r="105" ht="12.75" hidden="1" x14ac:dyDescent="0.2"/>
    <row r="106" ht="12.75" hidden="1" x14ac:dyDescent="0.2"/>
    <row r="107" ht="12.75" hidden="1" x14ac:dyDescent="0.2"/>
    <row r="108" ht="12.75" hidden="1" x14ac:dyDescent="0.2"/>
    <row r="109" ht="12.75" hidden="1" x14ac:dyDescent="0.2"/>
    <row r="110" ht="12.75" hidden="1" x14ac:dyDescent="0.2"/>
    <row r="111" ht="12.75" hidden="1" x14ac:dyDescent="0.2"/>
    <row r="112" ht="12.75" hidden="1" x14ac:dyDescent="0.2"/>
    <row r="113" ht="12.75" hidden="1" x14ac:dyDescent="0.2"/>
    <row r="114" ht="12.75" hidden="1" x14ac:dyDescent="0.2"/>
    <row r="115" ht="12.75" hidden="1" x14ac:dyDescent="0.2"/>
    <row r="116" ht="12.75" hidden="1" x14ac:dyDescent="0.2"/>
    <row r="117" ht="12.75" hidden="1" x14ac:dyDescent="0.2"/>
    <row r="118" ht="12.75" hidden="1" x14ac:dyDescent="0.2"/>
    <row r="119" ht="12.75" hidden="1" x14ac:dyDescent="0.2"/>
    <row r="120" ht="12.75" hidden="1" x14ac:dyDescent="0.2"/>
    <row r="121" ht="12.75" hidden="1" x14ac:dyDescent="0.2"/>
    <row r="122" ht="12.75" hidden="1" x14ac:dyDescent="0.2"/>
    <row r="123" ht="12.75" hidden="1" x14ac:dyDescent="0.2"/>
    <row r="124" ht="12.75" hidden="1" x14ac:dyDescent="0.2"/>
    <row r="125" ht="12.75" hidden="1" x14ac:dyDescent="0.2"/>
    <row r="126" ht="12.75" hidden="1" x14ac:dyDescent="0.2"/>
    <row r="127" ht="12.75" hidden="1" x14ac:dyDescent="0.2"/>
    <row r="128" ht="12.75" hidden="1" x14ac:dyDescent="0.2"/>
    <row r="129" ht="12.75" hidden="1" x14ac:dyDescent="0.2"/>
    <row r="130" ht="12.75" hidden="1" x14ac:dyDescent="0.2"/>
    <row r="131" ht="12.75" hidden="1" x14ac:dyDescent="0.2"/>
    <row r="132" ht="12.75" hidden="1" x14ac:dyDescent="0.2"/>
    <row r="133" ht="12.75" hidden="1" x14ac:dyDescent="0.2"/>
    <row r="134" ht="12.75" hidden="1" x14ac:dyDescent="0.2"/>
    <row r="135" ht="12.75" hidden="1" x14ac:dyDescent="0.2"/>
    <row r="136" ht="12.75" hidden="1" x14ac:dyDescent="0.2"/>
  </sheetData>
  <sheetProtection algorithmName="SHA-512" hashValue="e4VLJXufRlUlrZ8EFK204MD1yxtysiNt76c1GIwyVl2bFJsj4fSQAkqD5IshJOIsMKrOZHpnvzoPe9vmtxxttA==" saltValue="RIUYtKbBWG4S+LV4kK3lFQ==" spinCount="100000" sheet="1" objects="1" scenarios="1" selectLockedCells="1"/>
  <mergeCells count="5">
    <mergeCell ref="T4:Y4"/>
    <mergeCell ref="AA4:AC4"/>
    <mergeCell ref="AE4:AH4"/>
    <mergeCell ref="B6:C6"/>
    <mergeCell ref="B3:C5"/>
  </mergeCells>
  <conditionalFormatting sqref="A7:A40">
    <cfRule type="cellIs" dxfId="31" priority="3" stopIfTrue="1" operator="greaterThan">
      <formula>50</formula>
    </cfRule>
    <cfRule type="cellIs" dxfId="30" priority="4" stopIfTrue="1" operator="lessThan">
      <formula>50</formula>
    </cfRule>
  </conditionalFormatting>
  <conditionalFormatting sqref="D7:AH39">
    <cfRule type="cellIs" dxfId="29" priority="1" operator="equal">
      <formula>"E"</formula>
    </cfRule>
    <cfRule type="cellIs" dxfId="28" priority="2" operator="equal">
      <formula>"s"</formula>
    </cfRule>
  </conditionalFormatting>
  <printOptions horizontalCentered="1"/>
  <pageMargins left="0.23622047244094488" right="0.23622047244094488" top="0.94488188976377951" bottom="0.354329615048119" header="0.1181091426071741" footer="0.31496062992125984"/>
  <pageSetup paperSize="9" scale="45" orientation="landscape" blackAndWhite="1" r:id="rId1"/>
  <headerFooter>
    <oddHeader>&amp;L
&amp;C&amp;"Arial,Normal"&amp;24
Área Disciplinar de Português&amp;Rs</oddHead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7"/>
  <dimension ref="A1:AW136"/>
  <sheetViews>
    <sheetView showGridLines="0" zoomScale="75" zoomScaleNormal="75" zoomScalePageLayoutView="70" workbookViewId="0">
      <selection activeCell="X21" sqref="X21"/>
    </sheetView>
  </sheetViews>
  <sheetFormatPr defaultColWidth="0" defaultRowHeight="0" customHeight="1" zeroHeight="1" x14ac:dyDescent="0.2"/>
  <cols>
    <col min="1" max="1" width="2.7109375" style="6" customWidth="1"/>
    <col min="2" max="2" width="5.140625" style="6" customWidth="1"/>
    <col min="3" max="3" width="21.28515625" style="6" customWidth="1"/>
    <col min="4" max="4" width="5.7109375" style="54" customWidth="1"/>
    <col min="5" max="34" width="5.7109375" style="6" customWidth="1"/>
    <col min="35" max="35" width="14.28515625" style="6" customWidth="1"/>
    <col min="36" max="36" width="0" style="6" hidden="1" customWidth="1"/>
    <col min="37" max="49" width="10" style="6" customWidth="1"/>
    <col min="50" max="16384" width="10" style="6" hidden="1"/>
  </cols>
  <sheetData>
    <row r="1" spans="1:36" s="54" customFormat="1" ht="24.95" customHeight="1" x14ac:dyDescent="0.2"/>
    <row r="2" spans="1:36" s="54" customFormat="1" ht="35.1" customHeight="1" x14ac:dyDescent="0.2">
      <c r="AE2" s="10"/>
      <c r="AF2" s="10"/>
    </row>
    <row r="3" spans="1:36" s="54" customFormat="1" ht="20.100000000000001" customHeight="1" x14ac:dyDescent="0.2">
      <c r="B3" s="1334" t="s">
        <v>111</v>
      </c>
      <c r="C3" s="133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65"/>
      <c r="P3" s="194"/>
      <c r="Q3" s="194"/>
      <c r="R3" s="194"/>
      <c r="S3" s="194"/>
      <c r="T3" s="165"/>
      <c r="U3" s="194"/>
      <c r="V3" s="194"/>
      <c r="W3" s="194"/>
      <c r="X3" s="194"/>
      <c r="Y3" s="194"/>
      <c r="Z3" s="165"/>
      <c r="AA3" s="165"/>
      <c r="AB3" s="165"/>
      <c r="AC3" s="194"/>
      <c r="AD3" s="194"/>
      <c r="AE3" s="165"/>
      <c r="AF3" s="165"/>
      <c r="AG3" s="194"/>
      <c r="AH3" s="194"/>
      <c r="AI3" s="194"/>
    </row>
    <row r="4" spans="1:36" s="54" customFormat="1" ht="20.100000000000001" customHeight="1" x14ac:dyDescent="0.2">
      <c r="B4" s="1334"/>
      <c r="C4" s="133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920"/>
      <c r="T4" s="1333" t="s">
        <v>174</v>
      </c>
      <c r="U4" s="1333"/>
      <c r="V4" s="1333"/>
      <c r="W4" s="1333"/>
      <c r="X4" s="1333"/>
      <c r="Y4" s="1333"/>
      <c r="Z4" s="919" t="s">
        <v>170</v>
      </c>
      <c r="AA4" s="1332" t="s">
        <v>169</v>
      </c>
      <c r="AB4" s="1332"/>
      <c r="AC4" s="1332"/>
      <c r="AD4" s="195" t="s">
        <v>173</v>
      </c>
      <c r="AE4" s="1331" t="s">
        <v>172</v>
      </c>
      <c r="AF4" s="1331"/>
      <c r="AG4" s="1332"/>
      <c r="AH4" s="1332"/>
      <c r="AI4" s="194"/>
    </row>
    <row r="5" spans="1:36" s="54" customFormat="1" ht="20.100000000000001" customHeight="1" x14ac:dyDescent="0.2">
      <c r="B5" s="1335"/>
      <c r="C5" s="1335"/>
      <c r="D5" s="194"/>
      <c r="E5" s="194"/>
      <c r="F5" s="194"/>
      <c r="G5" s="194"/>
      <c r="H5" s="194"/>
      <c r="I5" s="194"/>
      <c r="J5" s="194"/>
      <c r="K5" s="194"/>
      <c r="L5" s="194"/>
      <c r="M5" s="194"/>
      <c r="N5" s="194"/>
      <c r="O5" s="194"/>
      <c r="P5" s="194"/>
      <c r="Q5" s="194"/>
      <c r="R5" s="194"/>
      <c r="S5" s="194"/>
      <c r="T5" s="194"/>
      <c r="U5" s="194"/>
      <c r="V5" s="194"/>
      <c r="W5" s="194"/>
      <c r="X5" s="194"/>
      <c r="Y5" s="194"/>
      <c r="Z5" s="194"/>
      <c r="AA5" s="194"/>
      <c r="AB5" s="194"/>
      <c r="AC5" s="194"/>
      <c r="AD5" s="194"/>
      <c r="AE5" s="165"/>
      <c r="AF5" s="165"/>
      <c r="AG5" s="194"/>
      <c r="AH5" s="194"/>
      <c r="AI5" s="194"/>
    </row>
    <row r="6" spans="1:36" s="54" customFormat="1" ht="24.95" customHeight="1" x14ac:dyDescent="0.2">
      <c r="B6" s="1329" t="s">
        <v>171</v>
      </c>
      <c r="C6" s="1330"/>
      <c r="D6" s="196">
        <v>1</v>
      </c>
      <c r="E6" s="196">
        <v>2</v>
      </c>
      <c r="F6" s="196">
        <v>3</v>
      </c>
      <c r="G6" s="196">
        <v>4</v>
      </c>
      <c r="H6" s="196">
        <v>5</v>
      </c>
      <c r="I6" s="196">
        <v>6</v>
      </c>
      <c r="J6" s="196">
        <v>7</v>
      </c>
      <c r="K6" s="196">
        <v>8</v>
      </c>
      <c r="L6" s="196">
        <v>9</v>
      </c>
      <c r="M6" s="196">
        <v>10</v>
      </c>
      <c r="N6" s="196">
        <v>11</v>
      </c>
      <c r="O6" s="196">
        <v>12</v>
      </c>
      <c r="P6" s="196">
        <v>13</v>
      </c>
      <c r="Q6" s="196">
        <v>14</v>
      </c>
      <c r="R6" s="196">
        <v>15</v>
      </c>
      <c r="S6" s="196">
        <v>16</v>
      </c>
      <c r="T6" s="196">
        <v>17</v>
      </c>
      <c r="U6" s="196">
        <v>18</v>
      </c>
      <c r="V6" s="196">
        <v>19</v>
      </c>
      <c r="W6" s="196">
        <v>20</v>
      </c>
      <c r="X6" s="196">
        <v>21</v>
      </c>
      <c r="Y6" s="196">
        <v>22</v>
      </c>
      <c r="Z6" s="196">
        <v>23</v>
      </c>
      <c r="AA6" s="196">
        <v>24</v>
      </c>
      <c r="AB6" s="196">
        <v>25</v>
      </c>
      <c r="AC6" s="196">
        <v>26</v>
      </c>
      <c r="AD6" s="196">
        <v>27</v>
      </c>
      <c r="AE6" s="271">
        <v>28</v>
      </c>
      <c r="AF6" s="271">
        <v>29</v>
      </c>
      <c r="AG6" s="196">
        <v>30</v>
      </c>
      <c r="AH6" s="196">
        <v>31</v>
      </c>
      <c r="AI6" s="197"/>
    </row>
    <row r="7" spans="1:36" ht="24.95" customHeight="1" x14ac:dyDescent="0.2">
      <c r="A7" s="198"/>
      <c r="B7" s="178">
        <f>IF(ENTRADA!AE3="","",ENTRADA!AE3)</f>
        <v>1</v>
      </c>
      <c r="C7" s="179" t="str">
        <f>IF(ENTRADA!AF3=0,"",ENTRADA!AF3)</f>
        <v>AA</v>
      </c>
      <c r="D7" s="383"/>
      <c r="E7" s="184"/>
      <c r="F7" s="184"/>
      <c r="G7" s="184"/>
      <c r="H7" s="184"/>
      <c r="I7" s="184"/>
      <c r="J7" s="184"/>
      <c r="K7" s="184"/>
      <c r="L7" s="184"/>
      <c r="M7" s="184"/>
      <c r="N7" s="184"/>
      <c r="O7" s="184"/>
      <c r="P7" s="184"/>
      <c r="Q7" s="184"/>
      <c r="R7" s="184"/>
      <c r="S7" s="184"/>
      <c r="T7" s="184"/>
      <c r="U7" s="184"/>
      <c r="V7" s="184"/>
      <c r="W7" s="184"/>
      <c r="X7" s="184"/>
      <c r="Y7" s="184"/>
      <c r="Z7" s="184"/>
      <c r="AA7" s="184"/>
      <c r="AB7" s="184"/>
      <c r="AC7" s="184"/>
      <c r="AD7" s="184"/>
      <c r="AE7" s="184"/>
      <c r="AF7" s="184"/>
      <c r="AG7" s="184"/>
      <c r="AH7" s="184"/>
      <c r="AI7" s="166" t="str">
        <f>IF(COUNTBLANK(D7:AH7)=$AJ$7,"",COUNTIF(D7:AH7,"S")+COUNTIF(D7:AH7,"e"))</f>
        <v/>
      </c>
      <c r="AJ7" s="6">
        <f>COUNTIF(D7:AH7,"&lt;&gt;=0")</f>
        <v>31</v>
      </c>
    </row>
    <row r="8" spans="1:36" ht="24.95" customHeight="1" x14ac:dyDescent="0.2">
      <c r="A8" s="198"/>
      <c r="B8" s="180" t="str">
        <f>IF(ENTRADA!AE5="","",ENTRADA!AE5)</f>
        <v/>
      </c>
      <c r="C8" s="181" t="str">
        <f>IF(ENTRADA!AF5=0,"",ENTRADA!AF5)</f>
        <v/>
      </c>
      <c r="D8" s="272"/>
      <c r="E8" s="272"/>
      <c r="F8" s="272"/>
      <c r="G8" s="272"/>
      <c r="H8" s="272"/>
      <c r="I8" s="272"/>
      <c r="J8" s="272"/>
      <c r="K8" s="272"/>
      <c r="L8" s="272"/>
      <c r="M8" s="272"/>
      <c r="N8" s="272"/>
      <c r="O8" s="272"/>
      <c r="P8" s="272"/>
      <c r="Q8" s="272"/>
      <c r="R8" s="272"/>
      <c r="S8" s="272"/>
      <c r="T8" s="272"/>
      <c r="U8" s="272"/>
      <c r="V8" s="272"/>
      <c r="W8" s="272"/>
      <c r="X8" s="272"/>
      <c r="Y8" s="272"/>
      <c r="Z8" s="272"/>
      <c r="AA8" s="272"/>
      <c r="AB8" s="272"/>
      <c r="AC8" s="272"/>
      <c r="AD8" s="272"/>
      <c r="AE8" s="272"/>
      <c r="AF8" s="272"/>
      <c r="AG8" s="272"/>
      <c r="AH8" s="272"/>
      <c r="AI8" s="166" t="str">
        <f t="shared" ref="AI8:AI39" si="0">IF(COUNTBLANK(D8:AH8)=$AJ$7,"",COUNTIF(D8:AH8,"S")+COUNTIF(D8:AH8,"e"))</f>
        <v/>
      </c>
    </row>
    <row r="9" spans="1:36" ht="24.95" customHeight="1" x14ac:dyDescent="0.2">
      <c r="A9" s="198"/>
      <c r="B9" s="178" t="str">
        <f>IF(ENTRADA!AE6="","",ENTRADA!AE6)</f>
        <v/>
      </c>
      <c r="C9" s="179" t="str">
        <f>IF(ENTRADA!AF6=0,"",ENTRADA!AF6)</f>
        <v/>
      </c>
      <c r="D9" s="273"/>
      <c r="E9" s="273"/>
      <c r="F9" s="273"/>
      <c r="G9" s="273"/>
      <c r="H9" s="273"/>
      <c r="I9" s="273"/>
      <c r="J9" s="273"/>
      <c r="K9" s="273"/>
      <c r="L9" s="273"/>
      <c r="M9" s="273"/>
      <c r="N9" s="273"/>
      <c r="O9" s="273"/>
      <c r="P9" s="273"/>
      <c r="Q9" s="273"/>
      <c r="R9" s="273"/>
      <c r="S9" s="273"/>
      <c r="T9" s="273"/>
      <c r="U9" s="273"/>
      <c r="V9" s="273"/>
      <c r="W9" s="273"/>
      <c r="X9" s="273"/>
      <c r="Y9" s="273"/>
      <c r="Z9" s="273"/>
      <c r="AA9" s="273"/>
      <c r="AB9" s="273"/>
      <c r="AC9" s="273"/>
      <c r="AD9" s="273"/>
      <c r="AE9" s="273"/>
      <c r="AF9" s="273"/>
      <c r="AG9" s="273"/>
      <c r="AH9" s="273"/>
      <c r="AI9" s="166" t="str">
        <f t="shared" si="0"/>
        <v/>
      </c>
    </row>
    <row r="10" spans="1:36" ht="24.95" customHeight="1" x14ac:dyDescent="0.2">
      <c r="A10" s="198"/>
      <c r="B10" s="180" t="str">
        <f>IF(ENTRADA!AE7="","",ENTRADA!AE7)</f>
        <v/>
      </c>
      <c r="C10" s="181" t="str">
        <f>IF(ENTRADA!AF7=0,"",ENTRADA!AF7)</f>
        <v/>
      </c>
      <c r="D10" s="272"/>
      <c r="E10" s="272"/>
      <c r="F10" s="272"/>
      <c r="G10" s="272"/>
      <c r="H10" s="272"/>
      <c r="I10" s="272"/>
      <c r="J10" s="272"/>
      <c r="K10" s="272"/>
      <c r="L10" s="272"/>
      <c r="M10" s="272"/>
      <c r="N10" s="272"/>
      <c r="O10" s="272"/>
      <c r="P10" s="272"/>
      <c r="Q10" s="272"/>
      <c r="R10" s="272"/>
      <c r="S10" s="272"/>
      <c r="T10" s="272"/>
      <c r="U10" s="272"/>
      <c r="V10" s="272"/>
      <c r="W10" s="272"/>
      <c r="X10" s="272"/>
      <c r="Y10" s="272"/>
      <c r="Z10" s="272"/>
      <c r="AA10" s="272"/>
      <c r="AB10" s="272"/>
      <c r="AC10" s="272"/>
      <c r="AD10" s="272"/>
      <c r="AE10" s="272"/>
      <c r="AF10" s="272"/>
      <c r="AG10" s="272"/>
      <c r="AH10" s="272"/>
      <c r="AI10" s="166" t="str">
        <f t="shared" si="0"/>
        <v/>
      </c>
    </row>
    <row r="11" spans="1:36" ht="24.95" customHeight="1" x14ac:dyDescent="0.2">
      <c r="A11" s="198"/>
      <c r="B11" s="178" t="str">
        <f>IF(ENTRADA!AE8="","",ENTRADA!AE8)</f>
        <v/>
      </c>
      <c r="C11" s="179" t="str">
        <f>IF(ENTRADA!AF8=0,"",ENTRADA!AF8)</f>
        <v/>
      </c>
      <c r="D11" s="273"/>
      <c r="E11" s="273"/>
      <c r="F11" s="273"/>
      <c r="G11" s="273"/>
      <c r="H11" s="273"/>
      <c r="I11" s="273"/>
      <c r="J11" s="273"/>
      <c r="K11" s="273"/>
      <c r="L11" s="273"/>
      <c r="M11" s="273"/>
      <c r="N11" s="273"/>
      <c r="O11" s="273"/>
      <c r="P11" s="273"/>
      <c r="Q11" s="273"/>
      <c r="R11" s="273"/>
      <c r="S11" s="273"/>
      <c r="T11" s="273"/>
      <c r="U11" s="273"/>
      <c r="V11" s="273"/>
      <c r="W11" s="273"/>
      <c r="X11" s="273"/>
      <c r="Y11" s="273"/>
      <c r="Z11" s="273"/>
      <c r="AA11" s="273"/>
      <c r="AB11" s="273"/>
      <c r="AC11" s="273"/>
      <c r="AD11" s="273"/>
      <c r="AE11" s="273"/>
      <c r="AF11" s="273"/>
      <c r="AG11" s="273"/>
      <c r="AH11" s="273"/>
      <c r="AI11" s="166" t="str">
        <f t="shared" si="0"/>
        <v/>
      </c>
    </row>
    <row r="12" spans="1:36" ht="24.95" customHeight="1" x14ac:dyDescent="0.2">
      <c r="A12" s="198"/>
      <c r="B12" s="180" t="str">
        <f>IF(ENTRADA!AE9="","",ENTRADA!AE9)</f>
        <v/>
      </c>
      <c r="C12" s="181" t="str">
        <f>IF(ENTRADA!AF9=0,"",ENTRADA!AF9)</f>
        <v/>
      </c>
      <c r="D12" s="272"/>
      <c r="E12" s="272"/>
      <c r="F12" s="272"/>
      <c r="G12" s="272"/>
      <c r="H12" s="272"/>
      <c r="I12" s="272"/>
      <c r="J12" s="272"/>
      <c r="K12" s="272"/>
      <c r="L12" s="272"/>
      <c r="M12" s="272"/>
      <c r="N12" s="272"/>
      <c r="O12" s="272"/>
      <c r="P12" s="272"/>
      <c r="Q12" s="272"/>
      <c r="R12" s="272"/>
      <c r="S12" s="272"/>
      <c r="T12" s="272"/>
      <c r="U12" s="272"/>
      <c r="V12" s="272"/>
      <c r="W12" s="272"/>
      <c r="X12" s="272"/>
      <c r="Y12" s="272"/>
      <c r="Z12" s="272"/>
      <c r="AA12" s="272"/>
      <c r="AB12" s="272"/>
      <c r="AC12" s="272"/>
      <c r="AD12" s="272"/>
      <c r="AE12" s="272"/>
      <c r="AF12" s="272"/>
      <c r="AG12" s="272"/>
      <c r="AH12" s="272"/>
      <c r="AI12" s="166" t="str">
        <f t="shared" si="0"/>
        <v/>
      </c>
    </row>
    <row r="13" spans="1:36" ht="24.95" customHeight="1" x14ac:dyDescent="0.2">
      <c r="A13" s="198"/>
      <c r="B13" s="178" t="str">
        <f>IF(ENTRADA!AE10="","",ENTRADA!AE10)</f>
        <v/>
      </c>
      <c r="C13" s="179" t="str">
        <f>IF(ENTRADA!AF10=0,"",ENTRADA!AF10)</f>
        <v/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166" t="str">
        <f t="shared" si="0"/>
        <v/>
      </c>
    </row>
    <row r="14" spans="1:36" ht="24.95" customHeight="1" x14ac:dyDescent="0.2">
      <c r="A14" s="198"/>
      <c r="B14" s="180" t="str">
        <f>IF(ENTRADA!AE11="","",ENTRADA!AE11)</f>
        <v/>
      </c>
      <c r="C14" s="181" t="str">
        <f>IF(ENTRADA!AF11=0,"",ENTRADA!AF11)</f>
        <v/>
      </c>
      <c r="D14" s="272"/>
      <c r="E14" s="272"/>
      <c r="F14" s="272"/>
      <c r="G14" s="272"/>
      <c r="H14" s="272"/>
      <c r="I14" s="272"/>
      <c r="J14" s="272"/>
      <c r="K14" s="272"/>
      <c r="L14" s="272"/>
      <c r="M14" s="272"/>
      <c r="N14" s="272"/>
      <c r="O14" s="272"/>
      <c r="P14" s="272"/>
      <c r="Q14" s="272"/>
      <c r="R14" s="272"/>
      <c r="S14" s="272"/>
      <c r="T14" s="272"/>
      <c r="U14" s="272"/>
      <c r="V14" s="272"/>
      <c r="W14" s="272"/>
      <c r="X14" s="272"/>
      <c r="Y14" s="272"/>
      <c r="Z14" s="272"/>
      <c r="AA14" s="272"/>
      <c r="AB14" s="272"/>
      <c r="AC14" s="272"/>
      <c r="AD14" s="272"/>
      <c r="AE14" s="272"/>
      <c r="AF14" s="272"/>
      <c r="AG14" s="272"/>
      <c r="AH14" s="272"/>
      <c r="AI14" s="166" t="str">
        <f t="shared" si="0"/>
        <v/>
      </c>
    </row>
    <row r="15" spans="1:36" ht="24.95" customHeight="1" x14ac:dyDescent="0.2">
      <c r="A15" s="198"/>
      <c r="B15" s="178" t="str">
        <f>IF(ENTRADA!AE12="","",ENTRADA!AE12)</f>
        <v/>
      </c>
      <c r="C15" s="179" t="str">
        <f>IF(ENTRADA!AF12=0,"",ENTRADA!AF12)</f>
        <v/>
      </c>
      <c r="D15" s="273"/>
      <c r="E15" s="273"/>
      <c r="F15" s="273"/>
      <c r="G15" s="273"/>
      <c r="H15" s="273"/>
      <c r="I15" s="273"/>
      <c r="J15" s="273"/>
      <c r="K15" s="273"/>
      <c r="L15" s="273"/>
      <c r="M15" s="273"/>
      <c r="N15" s="273"/>
      <c r="O15" s="273"/>
      <c r="P15" s="273"/>
      <c r="Q15" s="273"/>
      <c r="R15" s="273"/>
      <c r="S15" s="273"/>
      <c r="T15" s="273"/>
      <c r="U15" s="273"/>
      <c r="V15" s="273"/>
      <c r="W15" s="273"/>
      <c r="X15" s="273"/>
      <c r="Y15" s="273"/>
      <c r="Z15" s="273"/>
      <c r="AA15" s="273"/>
      <c r="AB15" s="273"/>
      <c r="AC15" s="273"/>
      <c r="AD15" s="273"/>
      <c r="AE15" s="273"/>
      <c r="AF15" s="273"/>
      <c r="AG15" s="273"/>
      <c r="AH15" s="273"/>
      <c r="AI15" s="166" t="str">
        <f t="shared" si="0"/>
        <v/>
      </c>
    </row>
    <row r="16" spans="1:36" ht="24.95" customHeight="1" x14ac:dyDescent="0.2">
      <c r="A16" s="198"/>
      <c r="B16" s="180" t="str">
        <f>IF(ENTRADA!AE13="","",ENTRADA!AE13)</f>
        <v/>
      </c>
      <c r="C16" s="181" t="str">
        <f>IF(ENTRADA!AF13=0,"",ENTRADA!AF13)</f>
        <v/>
      </c>
      <c r="D16" s="272"/>
      <c r="E16" s="272"/>
      <c r="F16" s="272"/>
      <c r="G16" s="272"/>
      <c r="H16" s="272"/>
      <c r="I16" s="272"/>
      <c r="J16" s="272"/>
      <c r="K16" s="272"/>
      <c r="L16" s="272"/>
      <c r="M16" s="272"/>
      <c r="N16" s="272"/>
      <c r="O16" s="272"/>
      <c r="P16" s="272"/>
      <c r="Q16" s="272"/>
      <c r="R16" s="272"/>
      <c r="S16" s="272"/>
      <c r="T16" s="272"/>
      <c r="U16" s="272"/>
      <c r="V16" s="272"/>
      <c r="W16" s="272"/>
      <c r="X16" s="272"/>
      <c r="Y16" s="272"/>
      <c r="Z16" s="272"/>
      <c r="AA16" s="272"/>
      <c r="AB16" s="272"/>
      <c r="AC16" s="272"/>
      <c r="AD16" s="272"/>
      <c r="AE16" s="272"/>
      <c r="AF16" s="272"/>
      <c r="AG16" s="272"/>
      <c r="AH16" s="272"/>
      <c r="AI16" s="166" t="str">
        <f t="shared" si="0"/>
        <v/>
      </c>
    </row>
    <row r="17" spans="1:35" ht="24.95" customHeight="1" x14ac:dyDescent="0.2">
      <c r="A17" s="198"/>
      <c r="B17" s="178" t="str">
        <f>IF(ENTRADA!AE14="","",ENTRADA!AE14)</f>
        <v/>
      </c>
      <c r="C17" s="179" t="str">
        <f>IF(ENTRADA!AF14=0,"",ENTRADA!AF14)</f>
        <v/>
      </c>
      <c r="D17" s="273"/>
      <c r="E17" s="273"/>
      <c r="F17" s="273"/>
      <c r="G17" s="273"/>
      <c r="H17" s="273"/>
      <c r="I17" s="273"/>
      <c r="J17" s="273"/>
      <c r="K17" s="273"/>
      <c r="L17" s="273"/>
      <c r="M17" s="273"/>
      <c r="N17" s="273"/>
      <c r="O17" s="273"/>
      <c r="P17" s="273"/>
      <c r="Q17" s="273"/>
      <c r="R17" s="273"/>
      <c r="S17" s="273"/>
      <c r="T17" s="273"/>
      <c r="U17" s="273"/>
      <c r="V17" s="273"/>
      <c r="W17" s="273"/>
      <c r="X17" s="273"/>
      <c r="Y17" s="273"/>
      <c r="Z17" s="273"/>
      <c r="AA17" s="273"/>
      <c r="AB17" s="273"/>
      <c r="AC17" s="273"/>
      <c r="AD17" s="273"/>
      <c r="AE17" s="273"/>
      <c r="AF17" s="273"/>
      <c r="AG17" s="273"/>
      <c r="AH17" s="273"/>
      <c r="AI17" s="166" t="str">
        <f t="shared" si="0"/>
        <v/>
      </c>
    </row>
    <row r="18" spans="1:35" ht="24.95" customHeight="1" x14ac:dyDescent="0.2">
      <c r="A18" s="198"/>
      <c r="B18" s="180" t="str">
        <f>IF(ENTRADA!AE15="","",ENTRADA!AE15)</f>
        <v/>
      </c>
      <c r="C18" s="181" t="str">
        <f>IF(ENTRADA!AF15=0,"",ENTRADA!AF15)</f>
        <v/>
      </c>
      <c r="D18" s="272"/>
      <c r="E18" s="272"/>
      <c r="F18" s="272"/>
      <c r="G18" s="272"/>
      <c r="H18" s="272"/>
      <c r="I18" s="272"/>
      <c r="J18" s="272"/>
      <c r="K18" s="272"/>
      <c r="L18" s="272"/>
      <c r="M18" s="272"/>
      <c r="N18" s="272"/>
      <c r="O18" s="272"/>
      <c r="P18" s="272"/>
      <c r="Q18" s="272"/>
      <c r="R18" s="272"/>
      <c r="S18" s="272"/>
      <c r="T18" s="272"/>
      <c r="U18" s="272"/>
      <c r="V18" s="272"/>
      <c r="W18" s="272"/>
      <c r="X18" s="272"/>
      <c r="Y18" s="272"/>
      <c r="Z18" s="272"/>
      <c r="AA18" s="272"/>
      <c r="AB18" s="272"/>
      <c r="AC18" s="272"/>
      <c r="AD18" s="272"/>
      <c r="AE18" s="272"/>
      <c r="AF18" s="272"/>
      <c r="AG18" s="272"/>
      <c r="AH18" s="272"/>
      <c r="AI18" s="166" t="str">
        <f t="shared" si="0"/>
        <v/>
      </c>
    </row>
    <row r="19" spans="1:35" ht="24.95" customHeight="1" x14ac:dyDescent="0.2">
      <c r="A19" s="198"/>
      <c r="B19" s="178" t="str">
        <f>IF(ENTRADA!AE16="","",ENTRADA!AE16)</f>
        <v/>
      </c>
      <c r="C19" s="179" t="str">
        <f>IF(ENTRADA!AF16=0,"",ENTRADA!AF16)</f>
        <v/>
      </c>
      <c r="D19" s="273"/>
      <c r="E19" s="273"/>
      <c r="F19" s="273"/>
      <c r="G19" s="273"/>
      <c r="H19" s="273"/>
      <c r="I19" s="273"/>
      <c r="J19" s="273"/>
      <c r="K19" s="273"/>
      <c r="L19" s="273"/>
      <c r="M19" s="273"/>
      <c r="N19" s="273"/>
      <c r="O19" s="273"/>
      <c r="P19" s="273"/>
      <c r="Q19" s="273"/>
      <c r="R19" s="273"/>
      <c r="S19" s="273"/>
      <c r="T19" s="273"/>
      <c r="U19" s="273"/>
      <c r="V19" s="273"/>
      <c r="W19" s="273"/>
      <c r="X19" s="273"/>
      <c r="Y19" s="273"/>
      <c r="Z19" s="273"/>
      <c r="AA19" s="273"/>
      <c r="AB19" s="273"/>
      <c r="AC19" s="273"/>
      <c r="AD19" s="273"/>
      <c r="AE19" s="273"/>
      <c r="AF19" s="273"/>
      <c r="AG19" s="273"/>
      <c r="AH19" s="273"/>
      <c r="AI19" s="166" t="str">
        <f t="shared" si="0"/>
        <v/>
      </c>
    </row>
    <row r="20" spans="1:35" ht="24.95" customHeight="1" x14ac:dyDescent="0.2">
      <c r="A20" s="198"/>
      <c r="B20" s="180" t="str">
        <f>IF(ENTRADA!AE17="","",ENTRADA!AE17)</f>
        <v/>
      </c>
      <c r="C20" s="181" t="str">
        <f>IF(ENTRADA!AF17=0,"",ENTRADA!AF17)</f>
        <v/>
      </c>
      <c r="D20" s="272"/>
      <c r="E20" s="272"/>
      <c r="F20" s="272"/>
      <c r="G20" s="272"/>
      <c r="H20" s="272"/>
      <c r="I20" s="272"/>
      <c r="J20" s="272"/>
      <c r="K20" s="272"/>
      <c r="L20" s="272"/>
      <c r="M20" s="272"/>
      <c r="N20" s="272"/>
      <c r="O20" s="272"/>
      <c r="P20" s="272"/>
      <c r="Q20" s="272"/>
      <c r="R20" s="272"/>
      <c r="S20" s="272"/>
      <c r="T20" s="272"/>
      <c r="U20" s="272"/>
      <c r="V20" s="272"/>
      <c r="W20" s="272"/>
      <c r="X20" s="272"/>
      <c r="Y20" s="272"/>
      <c r="Z20" s="272"/>
      <c r="AA20" s="272"/>
      <c r="AB20" s="272"/>
      <c r="AC20" s="272"/>
      <c r="AD20" s="272"/>
      <c r="AE20" s="272"/>
      <c r="AF20" s="272"/>
      <c r="AG20" s="272"/>
      <c r="AH20" s="272"/>
      <c r="AI20" s="166" t="str">
        <f t="shared" si="0"/>
        <v/>
      </c>
    </row>
    <row r="21" spans="1:35" ht="24.95" customHeight="1" x14ac:dyDescent="0.2">
      <c r="A21" s="198"/>
      <c r="B21" s="178" t="str">
        <f>IF(ENTRADA!AE18="","",ENTRADA!AE18)</f>
        <v/>
      </c>
      <c r="C21" s="179" t="str">
        <f>IF(ENTRADA!AF18=0,"",ENTRADA!AF18)</f>
        <v/>
      </c>
      <c r="D21" s="273"/>
      <c r="E21" s="273"/>
      <c r="F21" s="273"/>
      <c r="G21" s="273"/>
      <c r="H21" s="273"/>
      <c r="I21" s="273"/>
      <c r="J21" s="273"/>
      <c r="K21" s="273"/>
      <c r="L21" s="273"/>
      <c r="M21" s="273"/>
      <c r="N21" s="273"/>
      <c r="O21" s="273"/>
      <c r="P21" s="273"/>
      <c r="Q21" s="273"/>
      <c r="R21" s="273"/>
      <c r="S21" s="273"/>
      <c r="T21" s="273"/>
      <c r="U21" s="273"/>
      <c r="V21" s="273"/>
      <c r="W21" s="273"/>
      <c r="X21" s="273"/>
      <c r="Y21" s="273"/>
      <c r="Z21" s="273"/>
      <c r="AA21" s="273"/>
      <c r="AB21" s="273"/>
      <c r="AC21" s="273"/>
      <c r="AD21" s="273"/>
      <c r="AE21" s="273"/>
      <c r="AF21" s="273"/>
      <c r="AG21" s="273"/>
      <c r="AH21" s="273"/>
      <c r="AI21" s="166" t="str">
        <f t="shared" si="0"/>
        <v/>
      </c>
    </row>
    <row r="22" spans="1:35" ht="24.95" customHeight="1" x14ac:dyDescent="0.2">
      <c r="A22" s="198"/>
      <c r="B22" s="180" t="str">
        <f>IF(ENTRADA!AE19="","",ENTRADA!AE19)</f>
        <v/>
      </c>
      <c r="C22" s="181" t="str">
        <f>IF(ENTRADA!AF19=0,"",ENTRADA!AF19)</f>
        <v/>
      </c>
      <c r="D22" s="272"/>
      <c r="E22" s="272"/>
      <c r="F22" s="272"/>
      <c r="G22" s="272"/>
      <c r="H22" s="272"/>
      <c r="I22" s="272"/>
      <c r="J22" s="272"/>
      <c r="K22" s="272"/>
      <c r="L22" s="272"/>
      <c r="M22" s="272"/>
      <c r="N22" s="272"/>
      <c r="O22" s="272"/>
      <c r="P22" s="272"/>
      <c r="Q22" s="272"/>
      <c r="R22" s="272"/>
      <c r="S22" s="272"/>
      <c r="T22" s="272"/>
      <c r="U22" s="272"/>
      <c r="V22" s="272"/>
      <c r="W22" s="272"/>
      <c r="X22" s="272"/>
      <c r="Y22" s="272"/>
      <c r="Z22" s="272"/>
      <c r="AA22" s="272"/>
      <c r="AB22" s="272"/>
      <c r="AC22" s="272"/>
      <c r="AD22" s="272"/>
      <c r="AE22" s="272"/>
      <c r="AF22" s="272"/>
      <c r="AG22" s="272"/>
      <c r="AH22" s="272"/>
      <c r="AI22" s="166" t="str">
        <f t="shared" si="0"/>
        <v/>
      </c>
    </row>
    <row r="23" spans="1:35" ht="24.95" customHeight="1" x14ac:dyDescent="0.2">
      <c r="A23" s="198"/>
      <c r="B23" s="178" t="str">
        <f>IF(ENTRADA!AE20="","",ENTRADA!AE20)</f>
        <v/>
      </c>
      <c r="C23" s="179" t="str">
        <f>IF(ENTRADA!AF20=0,"",ENTRADA!AF20)</f>
        <v/>
      </c>
      <c r="D23" s="273"/>
      <c r="E23" s="273"/>
      <c r="F23" s="273"/>
      <c r="G23" s="273"/>
      <c r="H23" s="273"/>
      <c r="I23" s="273"/>
      <c r="J23" s="273"/>
      <c r="K23" s="273"/>
      <c r="L23" s="273"/>
      <c r="M23" s="273"/>
      <c r="N23" s="273"/>
      <c r="O23" s="273"/>
      <c r="P23" s="273"/>
      <c r="Q23" s="273"/>
      <c r="R23" s="273"/>
      <c r="S23" s="273"/>
      <c r="T23" s="273"/>
      <c r="U23" s="273"/>
      <c r="V23" s="273"/>
      <c r="W23" s="273"/>
      <c r="X23" s="273"/>
      <c r="Y23" s="273"/>
      <c r="Z23" s="273"/>
      <c r="AA23" s="273"/>
      <c r="AB23" s="273"/>
      <c r="AC23" s="273"/>
      <c r="AD23" s="273"/>
      <c r="AE23" s="273"/>
      <c r="AF23" s="273"/>
      <c r="AG23" s="273"/>
      <c r="AH23" s="273"/>
      <c r="AI23" s="166" t="str">
        <f t="shared" si="0"/>
        <v/>
      </c>
    </row>
    <row r="24" spans="1:35" ht="24.95" customHeight="1" x14ac:dyDescent="0.2">
      <c r="A24" s="198"/>
      <c r="B24" s="180" t="str">
        <f>IF(ENTRADA!AE21="","",ENTRADA!AE21)</f>
        <v/>
      </c>
      <c r="C24" s="181" t="str">
        <f>IF(ENTRADA!AF21=0,"",ENTRADA!AF21)</f>
        <v/>
      </c>
      <c r="D24" s="272"/>
      <c r="E24" s="272"/>
      <c r="F24" s="272"/>
      <c r="G24" s="272"/>
      <c r="H24" s="272"/>
      <c r="I24" s="272"/>
      <c r="J24" s="272"/>
      <c r="K24" s="272"/>
      <c r="L24" s="272"/>
      <c r="M24" s="272"/>
      <c r="N24" s="272"/>
      <c r="O24" s="272"/>
      <c r="P24" s="272"/>
      <c r="Q24" s="272"/>
      <c r="R24" s="272"/>
      <c r="S24" s="272"/>
      <c r="T24" s="272"/>
      <c r="U24" s="272"/>
      <c r="V24" s="272"/>
      <c r="W24" s="272"/>
      <c r="X24" s="272"/>
      <c r="Y24" s="272"/>
      <c r="Z24" s="272"/>
      <c r="AA24" s="272"/>
      <c r="AB24" s="272"/>
      <c r="AC24" s="272"/>
      <c r="AD24" s="272"/>
      <c r="AE24" s="272"/>
      <c r="AF24" s="272"/>
      <c r="AG24" s="272"/>
      <c r="AH24" s="272"/>
      <c r="AI24" s="166" t="str">
        <f t="shared" si="0"/>
        <v/>
      </c>
    </row>
    <row r="25" spans="1:35" ht="24.95" customHeight="1" x14ac:dyDescent="0.2">
      <c r="A25" s="198"/>
      <c r="B25" s="178" t="str">
        <f>IF(ENTRADA!AE22="","",ENTRADA!AE22)</f>
        <v/>
      </c>
      <c r="C25" s="179" t="str">
        <f>IF(ENTRADA!AF22=0,"",ENTRADA!AF22)</f>
        <v/>
      </c>
      <c r="D25" s="273"/>
      <c r="E25" s="273"/>
      <c r="F25" s="273"/>
      <c r="G25" s="273"/>
      <c r="H25" s="273"/>
      <c r="I25" s="273"/>
      <c r="J25" s="273"/>
      <c r="K25" s="273"/>
      <c r="L25" s="273"/>
      <c r="M25" s="273"/>
      <c r="N25" s="273"/>
      <c r="O25" s="273"/>
      <c r="P25" s="273"/>
      <c r="Q25" s="273"/>
      <c r="R25" s="273"/>
      <c r="S25" s="273"/>
      <c r="T25" s="273"/>
      <c r="U25" s="273"/>
      <c r="V25" s="273"/>
      <c r="W25" s="273"/>
      <c r="X25" s="273"/>
      <c r="Y25" s="273"/>
      <c r="Z25" s="273"/>
      <c r="AA25" s="273"/>
      <c r="AB25" s="273"/>
      <c r="AC25" s="273"/>
      <c r="AD25" s="273"/>
      <c r="AE25" s="273"/>
      <c r="AF25" s="273"/>
      <c r="AG25" s="273"/>
      <c r="AH25" s="273"/>
      <c r="AI25" s="166" t="str">
        <f t="shared" si="0"/>
        <v/>
      </c>
    </row>
    <row r="26" spans="1:35" ht="24.95" customHeight="1" x14ac:dyDescent="0.2">
      <c r="A26" s="198"/>
      <c r="B26" s="180" t="str">
        <f>IF(ENTRADA!AE23="","",ENTRADA!AE23)</f>
        <v/>
      </c>
      <c r="C26" s="181" t="str">
        <f>IF(ENTRADA!AF23=0,"",ENTRADA!AF23)</f>
        <v/>
      </c>
      <c r="D26" s="272"/>
      <c r="E26" s="272"/>
      <c r="F26" s="272"/>
      <c r="G26" s="272"/>
      <c r="H26" s="272"/>
      <c r="I26" s="272"/>
      <c r="J26" s="272"/>
      <c r="K26" s="272"/>
      <c r="L26" s="272"/>
      <c r="M26" s="272"/>
      <c r="N26" s="272"/>
      <c r="O26" s="272"/>
      <c r="P26" s="272"/>
      <c r="Q26" s="272"/>
      <c r="R26" s="272"/>
      <c r="S26" s="272"/>
      <c r="T26" s="272"/>
      <c r="U26" s="272"/>
      <c r="V26" s="272"/>
      <c r="W26" s="272"/>
      <c r="X26" s="272"/>
      <c r="Y26" s="272"/>
      <c r="Z26" s="272"/>
      <c r="AA26" s="272"/>
      <c r="AB26" s="272"/>
      <c r="AC26" s="272"/>
      <c r="AD26" s="272"/>
      <c r="AE26" s="272"/>
      <c r="AF26" s="272"/>
      <c r="AG26" s="272"/>
      <c r="AH26" s="272"/>
      <c r="AI26" s="166" t="str">
        <f t="shared" si="0"/>
        <v/>
      </c>
    </row>
    <row r="27" spans="1:35" ht="24.95" customHeight="1" x14ac:dyDescent="0.2">
      <c r="A27" s="198"/>
      <c r="B27" s="178" t="str">
        <f>IF(ENTRADA!AE24="","",ENTRADA!AE24)</f>
        <v/>
      </c>
      <c r="C27" s="179" t="str">
        <f>IF(ENTRADA!AF24=0,"",ENTRADA!AF24)</f>
        <v/>
      </c>
      <c r="D27" s="273"/>
      <c r="E27" s="273"/>
      <c r="F27" s="273"/>
      <c r="G27" s="273"/>
      <c r="H27" s="273"/>
      <c r="I27" s="273"/>
      <c r="J27" s="273"/>
      <c r="K27" s="273"/>
      <c r="L27" s="273"/>
      <c r="M27" s="273"/>
      <c r="N27" s="273"/>
      <c r="O27" s="273"/>
      <c r="P27" s="273"/>
      <c r="Q27" s="273"/>
      <c r="R27" s="273"/>
      <c r="S27" s="273"/>
      <c r="T27" s="273"/>
      <c r="U27" s="273"/>
      <c r="V27" s="273"/>
      <c r="W27" s="273"/>
      <c r="X27" s="273"/>
      <c r="Y27" s="273"/>
      <c r="Z27" s="273"/>
      <c r="AA27" s="273"/>
      <c r="AB27" s="273"/>
      <c r="AC27" s="273"/>
      <c r="AD27" s="273"/>
      <c r="AE27" s="273"/>
      <c r="AF27" s="273"/>
      <c r="AG27" s="273"/>
      <c r="AH27" s="273"/>
      <c r="AI27" s="166" t="str">
        <f t="shared" si="0"/>
        <v/>
      </c>
    </row>
    <row r="28" spans="1:35" s="164" customFormat="1" ht="24.95" customHeight="1" x14ac:dyDescent="0.2">
      <c r="A28" s="198"/>
      <c r="B28" s="180" t="str">
        <f>IF(ENTRADA!AE25="","",ENTRADA!AE25)</f>
        <v/>
      </c>
      <c r="C28" s="181" t="str">
        <f>IF(ENTRADA!AF25=0,"",ENTRADA!AF25)</f>
        <v/>
      </c>
      <c r="D28" s="272"/>
      <c r="E28" s="272"/>
      <c r="F28" s="272"/>
      <c r="G28" s="272"/>
      <c r="H28" s="272"/>
      <c r="I28" s="272"/>
      <c r="J28" s="272"/>
      <c r="K28" s="272"/>
      <c r="L28" s="272"/>
      <c r="M28" s="272"/>
      <c r="N28" s="272"/>
      <c r="O28" s="272"/>
      <c r="P28" s="272"/>
      <c r="Q28" s="272"/>
      <c r="R28" s="272"/>
      <c r="S28" s="272"/>
      <c r="T28" s="272"/>
      <c r="U28" s="272"/>
      <c r="V28" s="272"/>
      <c r="W28" s="272"/>
      <c r="X28" s="272"/>
      <c r="Y28" s="272"/>
      <c r="Z28" s="272"/>
      <c r="AA28" s="272"/>
      <c r="AB28" s="272"/>
      <c r="AC28" s="272"/>
      <c r="AD28" s="272"/>
      <c r="AE28" s="272"/>
      <c r="AF28" s="272"/>
      <c r="AG28" s="272"/>
      <c r="AH28" s="272"/>
      <c r="AI28" s="166" t="str">
        <f t="shared" si="0"/>
        <v/>
      </c>
    </row>
    <row r="29" spans="1:35" s="164" customFormat="1" ht="24.95" customHeight="1" x14ac:dyDescent="0.2">
      <c r="A29" s="198"/>
      <c r="B29" s="178" t="str">
        <f>IF(ENTRADA!AE26="","",ENTRADA!AE26)</f>
        <v/>
      </c>
      <c r="C29" s="179" t="str">
        <f>IF(ENTRADA!AF26=0,"",ENTRADA!AF26)</f>
        <v/>
      </c>
      <c r="D29" s="273"/>
      <c r="E29" s="273"/>
      <c r="F29" s="273"/>
      <c r="G29" s="273"/>
      <c r="H29" s="273"/>
      <c r="I29" s="273"/>
      <c r="J29" s="273"/>
      <c r="K29" s="273"/>
      <c r="L29" s="273"/>
      <c r="M29" s="273"/>
      <c r="N29" s="273"/>
      <c r="O29" s="273"/>
      <c r="P29" s="273"/>
      <c r="Q29" s="273"/>
      <c r="R29" s="273"/>
      <c r="S29" s="273"/>
      <c r="T29" s="273"/>
      <c r="U29" s="273"/>
      <c r="V29" s="273"/>
      <c r="W29" s="273"/>
      <c r="X29" s="273"/>
      <c r="Y29" s="273"/>
      <c r="Z29" s="273"/>
      <c r="AA29" s="273"/>
      <c r="AB29" s="273"/>
      <c r="AC29" s="273"/>
      <c r="AD29" s="273"/>
      <c r="AE29" s="273"/>
      <c r="AF29" s="273"/>
      <c r="AG29" s="273"/>
      <c r="AH29" s="273"/>
      <c r="AI29" s="166" t="str">
        <f t="shared" si="0"/>
        <v/>
      </c>
    </row>
    <row r="30" spans="1:35" s="164" customFormat="1" ht="24.95" customHeight="1" x14ac:dyDescent="0.2">
      <c r="A30" s="198"/>
      <c r="B30" s="180" t="str">
        <f>IF(ENTRADA!AE27="","",ENTRADA!AE27)</f>
        <v/>
      </c>
      <c r="C30" s="181" t="str">
        <f>IF(ENTRADA!AF27=0,"",ENTRADA!AF27)</f>
        <v/>
      </c>
      <c r="D30" s="272"/>
      <c r="E30" s="272"/>
      <c r="F30" s="272"/>
      <c r="G30" s="272"/>
      <c r="H30" s="272"/>
      <c r="I30" s="272"/>
      <c r="J30" s="272"/>
      <c r="K30" s="272"/>
      <c r="L30" s="272"/>
      <c r="M30" s="272"/>
      <c r="N30" s="272"/>
      <c r="O30" s="272"/>
      <c r="P30" s="272"/>
      <c r="Q30" s="272"/>
      <c r="R30" s="272"/>
      <c r="S30" s="272"/>
      <c r="T30" s="272"/>
      <c r="U30" s="272"/>
      <c r="V30" s="272"/>
      <c r="W30" s="272"/>
      <c r="X30" s="272"/>
      <c r="Y30" s="272"/>
      <c r="Z30" s="272"/>
      <c r="AA30" s="272"/>
      <c r="AB30" s="272"/>
      <c r="AC30" s="272"/>
      <c r="AD30" s="272"/>
      <c r="AE30" s="272"/>
      <c r="AF30" s="272"/>
      <c r="AG30" s="272"/>
      <c r="AH30" s="272"/>
      <c r="AI30" s="166" t="str">
        <f t="shared" si="0"/>
        <v/>
      </c>
    </row>
    <row r="31" spans="1:35" s="164" customFormat="1" ht="24.95" customHeight="1" x14ac:dyDescent="0.2">
      <c r="A31" s="198"/>
      <c r="B31" s="178" t="str">
        <f>IF(ENTRADA!AE28="","",ENTRADA!AE28)</f>
        <v/>
      </c>
      <c r="C31" s="179" t="str">
        <f>IF(ENTRADA!AF28=0,"",ENTRADA!AF28)</f>
        <v/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166" t="str">
        <f t="shared" si="0"/>
        <v/>
      </c>
    </row>
    <row r="32" spans="1:35" s="164" customFormat="1" ht="24.95" customHeight="1" x14ac:dyDescent="0.2">
      <c r="A32" s="198"/>
      <c r="B32" s="180" t="str">
        <f>IF(ENTRADA!AE29="","",ENTRADA!AE29)</f>
        <v/>
      </c>
      <c r="C32" s="181" t="str">
        <f>IF(ENTRADA!AF29=0,"",ENTRADA!AF29)</f>
        <v/>
      </c>
      <c r="D32" s="272"/>
      <c r="E32" s="272"/>
      <c r="F32" s="272"/>
      <c r="G32" s="272"/>
      <c r="H32" s="272"/>
      <c r="I32" s="272"/>
      <c r="J32" s="272"/>
      <c r="K32" s="272"/>
      <c r="L32" s="272"/>
      <c r="M32" s="272"/>
      <c r="N32" s="272"/>
      <c r="O32" s="272"/>
      <c r="P32" s="272"/>
      <c r="Q32" s="272"/>
      <c r="R32" s="272"/>
      <c r="S32" s="272"/>
      <c r="T32" s="272"/>
      <c r="U32" s="272"/>
      <c r="V32" s="272"/>
      <c r="W32" s="272"/>
      <c r="X32" s="272"/>
      <c r="Y32" s="272"/>
      <c r="Z32" s="272"/>
      <c r="AA32" s="272"/>
      <c r="AB32" s="272"/>
      <c r="AC32" s="272"/>
      <c r="AD32" s="272"/>
      <c r="AE32" s="272"/>
      <c r="AF32" s="272"/>
      <c r="AG32" s="272"/>
      <c r="AH32" s="272"/>
      <c r="AI32" s="166" t="str">
        <f t="shared" si="0"/>
        <v/>
      </c>
    </row>
    <row r="33" spans="1:35" s="164" customFormat="1" ht="24.95" customHeight="1" x14ac:dyDescent="0.2">
      <c r="A33" s="198"/>
      <c r="B33" s="178" t="str">
        <f>IF(ENTRADA!AE30="","",ENTRADA!AE30)</f>
        <v/>
      </c>
      <c r="C33" s="179" t="str">
        <f>IF(ENTRADA!AF30=0,"",ENTRADA!AF30)</f>
        <v/>
      </c>
      <c r="D33" s="273"/>
      <c r="E33" s="273"/>
      <c r="F33" s="273"/>
      <c r="G33" s="273"/>
      <c r="H33" s="273"/>
      <c r="I33" s="273"/>
      <c r="J33" s="273"/>
      <c r="K33" s="273"/>
      <c r="L33" s="273"/>
      <c r="M33" s="273"/>
      <c r="N33" s="273"/>
      <c r="O33" s="273"/>
      <c r="P33" s="273"/>
      <c r="Q33" s="273"/>
      <c r="R33" s="273"/>
      <c r="S33" s="273"/>
      <c r="T33" s="273"/>
      <c r="U33" s="273"/>
      <c r="V33" s="273"/>
      <c r="W33" s="273"/>
      <c r="X33" s="273"/>
      <c r="Y33" s="273"/>
      <c r="Z33" s="273"/>
      <c r="AA33" s="273"/>
      <c r="AB33" s="273"/>
      <c r="AC33" s="273"/>
      <c r="AD33" s="273"/>
      <c r="AE33" s="273"/>
      <c r="AF33" s="273"/>
      <c r="AG33" s="273"/>
      <c r="AH33" s="273"/>
      <c r="AI33" s="166" t="str">
        <f t="shared" si="0"/>
        <v/>
      </c>
    </row>
    <row r="34" spans="1:35" s="164" customFormat="1" ht="24.95" customHeight="1" x14ac:dyDescent="0.2">
      <c r="A34" s="198"/>
      <c r="B34" s="180" t="str">
        <f>IF(ENTRADA!AE31="","",ENTRADA!AE31)</f>
        <v/>
      </c>
      <c r="C34" s="181" t="str">
        <f>IF(ENTRADA!AF31=0,"",ENTRADA!AF31)</f>
        <v/>
      </c>
      <c r="D34" s="272"/>
      <c r="E34" s="272"/>
      <c r="F34" s="272"/>
      <c r="G34" s="272"/>
      <c r="H34" s="272"/>
      <c r="I34" s="272"/>
      <c r="J34" s="272"/>
      <c r="K34" s="272"/>
      <c r="L34" s="272"/>
      <c r="M34" s="272"/>
      <c r="N34" s="272"/>
      <c r="O34" s="272"/>
      <c r="P34" s="272"/>
      <c r="Q34" s="272"/>
      <c r="R34" s="272"/>
      <c r="S34" s="272"/>
      <c r="T34" s="272"/>
      <c r="U34" s="272"/>
      <c r="V34" s="272"/>
      <c r="W34" s="272"/>
      <c r="X34" s="272"/>
      <c r="Y34" s="272"/>
      <c r="Z34" s="272"/>
      <c r="AA34" s="272"/>
      <c r="AB34" s="272"/>
      <c r="AC34" s="272"/>
      <c r="AD34" s="272"/>
      <c r="AE34" s="272"/>
      <c r="AF34" s="272"/>
      <c r="AG34" s="272"/>
      <c r="AH34" s="272"/>
      <c r="AI34" s="166" t="str">
        <f t="shared" si="0"/>
        <v/>
      </c>
    </row>
    <row r="35" spans="1:35" s="164" customFormat="1" ht="24.95" customHeight="1" x14ac:dyDescent="0.2">
      <c r="A35" s="198"/>
      <c r="B35" s="178" t="str">
        <f>IF(ENTRADA!AE32="","",ENTRADA!AE32)</f>
        <v/>
      </c>
      <c r="C35" s="179" t="str">
        <f>IF(ENTRADA!AF32=0,"",ENTRADA!AF32)</f>
        <v/>
      </c>
      <c r="D35" s="273"/>
      <c r="E35" s="273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273"/>
      <c r="T35" s="273"/>
      <c r="U35" s="273"/>
      <c r="V35" s="273"/>
      <c r="W35" s="273"/>
      <c r="X35" s="273"/>
      <c r="Y35" s="273"/>
      <c r="Z35" s="273"/>
      <c r="AA35" s="273"/>
      <c r="AB35" s="273"/>
      <c r="AC35" s="273"/>
      <c r="AD35" s="273"/>
      <c r="AE35" s="273"/>
      <c r="AF35" s="273"/>
      <c r="AG35" s="273"/>
      <c r="AH35" s="273"/>
      <c r="AI35" s="166" t="str">
        <f t="shared" si="0"/>
        <v/>
      </c>
    </row>
    <row r="36" spans="1:35" s="164" customFormat="1" ht="24.95" customHeight="1" x14ac:dyDescent="0.2">
      <c r="A36" s="198"/>
      <c r="B36" s="180" t="str">
        <f>IF(ENTRADA!AE33="","",ENTRADA!AE33)</f>
        <v/>
      </c>
      <c r="C36" s="181" t="str">
        <f>IF(ENTRADA!AF33=0,"",ENTRADA!AF33)</f>
        <v/>
      </c>
      <c r="D36" s="272"/>
      <c r="E36" s="272"/>
      <c r="F36" s="272"/>
      <c r="G36" s="272"/>
      <c r="H36" s="272"/>
      <c r="I36" s="272"/>
      <c r="J36" s="272"/>
      <c r="K36" s="272"/>
      <c r="L36" s="272"/>
      <c r="M36" s="272"/>
      <c r="N36" s="272"/>
      <c r="O36" s="272"/>
      <c r="P36" s="272"/>
      <c r="Q36" s="272"/>
      <c r="R36" s="272"/>
      <c r="S36" s="272"/>
      <c r="T36" s="272"/>
      <c r="U36" s="272"/>
      <c r="V36" s="272"/>
      <c r="W36" s="272"/>
      <c r="X36" s="272"/>
      <c r="Y36" s="272"/>
      <c r="Z36" s="272"/>
      <c r="AA36" s="272"/>
      <c r="AB36" s="272"/>
      <c r="AC36" s="272"/>
      <c r="AD36" s="272"/>
      <c r="AE36" s="272"/>
      <c r="AF36" s="272"/>
      <c r="AG36" s="272"/>
      <c r="AH36" s="272"/>
      <c r="AI36" s="166" t="str">
        <f t="shared" si="0"/>
        <v/>
      </c>
    </row>
    <row r="37" spans="1:35" s="164" customFormat="1" ht="24.95" customHeight="1" x14ac:dyDescent="0.2">
      <c r="A37" s="198"/>
      <c r="B37" s="182" t="str">
        <f>IF(ENTRADA!AE34="","",ENTRADA!AE34)</f>
        <v/>
      </c>
      <c r="C37" s="183" t="str">
        <f>IF(ENTRADA!AF34=0,"",ENTRADA!AF34)</f>
        <v/>
      </c>
      <c r="D37" s="384"/>
      <c r="E37" s="384"/>
      <c r="F37" s="384"/>
      <c r="G37" s="384"/>
      <c r="H37" s="384"/>
      <c r="I37" s="384"/>
      <c r="J37" s="384"/>
      <c r="K37" s="384"/>
      <c r="L37" s="384"/>
      <c r="M37" s="384"/>
      <c r="N37" s="384"/>
      <c r="O37" s="384"/>
      <c r="P37" s="384"/>
      <c r="Q37" s="384"/>
      <c r="R37" s="384"/>
      <c r="S37" s="384"/>
      <c r="T37" s="384"/>
      <c r="U37" s="384"/>
      <c r="V37" s="384"/>
      <c r="W37" s="384"/>
      <c r="X37" s="384"/>
      <c r="Y37" s="384"/>
      <c r="Z37" s="384"/>
      <c r="AA37" s="384"/>
      <c r="AB37" s="384"/>
      <c r="AC37" s="384"/>
      <c r="AD37" s="384"/>
      <c r="AE37" s="384"/>
      <c r="AF37" s="384"/>
      <c r="AG37" s="384"/>
      <c r="AH37" s="384"/>
      <c r="AI37" s="166" t="str">
        <f t="shared" si="0"/>
        <v/>
      </c>
    </row>
    <row r="38" spans="1:35" s="164" customFormat="1" ht="24.95" customHeight="1" x14ac:dyDescent="0.2">
      <c r="A38" s="198"/>
      <c r="B38" s="180" t="str">
        <f>IF(ENTRADA!AE35="","",ENTRADA!AE35)</f>
        <v/>
      </c>
      <c r="C38" s="181" t="str">
        <f>IF(ENTRADA!AF35=0,"",ENTRADA!AF35)</f>
        <v/>
      </c>
      <c r="D38" s="272"/>
      <c r="E38" s="272"/>
      <c r="F38" s="272"/>
      <c r="G38" s="272"/>
      <c r="H38" s="272"/>
      <c r="I38" s="272"/>
      <c r="J38" s="272"/>
      <c r="K38" s="272"/>
      <c r="L38" s="272"/>
      <c r="M38" s="272"/>
      <c r="N38" s="272"/>
      <c r="O38" s="272"/>
      <c r="P38" s="272"/>
      <c r="Q38" s="272"/>
      <c r="R38" s="272"/>
      <c r="S38" s="272"/>
      <c r="T38" s="272"/>
      <c r="U38" s="272"/>
      <c r="V38" s="272"/>
      <c r="W38" s="272"/>
      <c r="X38" s="272"/>
      <c r="Y38" s="272"/>
      <c r="Z38" s="272"/>
      <c r="AA38" s="272"/>
      <c r="AB38" s="272"/>
      <c r="AC38" s="272"/>
      <c r="AD38" s="272"/>
      <c r="AE38" s="272"/>
      <c r="AF38" s="272"/>
      <c r="AG38" s="272"/>
      <c r="AH38" s="272"/>
      <c r="AI38" s="166" t="str">
        <f t="shared" si="0"/>
        <v/>
      </c>
    </row>
    <row r="39" spans="1:35" s="164" customFormat="1" ht="24.95" customHeight="1" x14ac:dyDescent="0.2">
      <c r="A39" s="198"/>
      <c r="B39" s="178" t="str">
        <f>IF(ENTRADA!AE36="","",ENTRADA!AE36)</f>
        <v/>
      </c>
      <c r="C39" s="179" t="str">
        <f>IF(ENTRADA!AF36=0,"",ENTRADA!AF36)</f>
        <v/>
      </c>
      <c r="D39" s="273"/>
      <c r="E39" s="273"/>
      <c r="F39" s="273"/>
      <c r="G39" s="273"/>
      <c r="H39" s="273"/>
      <c r="I39" s="273"/>
      <c r="J39" s="273"/>
      <c r="K39" s="273"/>
      <c r="L39" s="273"/>
      <c r="M39" s="273"/>
      <c r="N39" s="273"/>
      <c r="O39" s="273"/>
      <c r="P39" s="273"/>
      <c r="Q39" s="273"/>
      <c r="R39" s="273"/>
      <c r="S39" s="273"/>
      <c r="T39" s="273"/>
      <c r="U39" s="273"/>
      <c r="V39" s="273"/>
      <c r="W39" s="273"/>
      <c r="X39" s="273"/>
      <c r="Y39" s="273"/>
      <c r="Z39" s="273"/>
      <c r="AA39" s="273"/>
      <c r="AB39" s="273"/>
      <c r="AC39" s="273"/>
      <c r="AD39" s="273"/>
      <c r="AE39" s="273"/>
      <c r="AF39" s="273"/>
      <c r="AG39" s="273"/>
      <c r="AH39" s="273"/>
      <c r="AI39" s="166" t="str">
        <f t="shared" si="0"/>
        <v/>
      </c>
    </row>
    <row r="40" spans="1:35" s="164" customFormat="1" ht="30" customHeight="1" x14ac:dyDescent="0.2">
      <c r="A40" s="198"/>
      <c r="B40" s="5"/>
      <c r="C40" s="4"/>
      <c r="D40" s="118"/>
    </row>
    <row r="41" spans="1:35" s="164" customFormat="1" ht="12.75" x14ac:dyDescent="0.2">
      <c r="A41" s="6"/>
      <c r="B41" s="6"/>
      <c r="C41" s="6"/>
      <c r="D41" s="54"/>
    </row>
    <row r="42" spans="1:35" s="164" customFormat="1" ht="12.75" x14ac:dyDescent="0.2">
      <c r="A42" s="6"/>
      <c r="B42" s="6"/>
      <c r="C42" s="6"/>
      <c r="D42" s="54"/>
    </row>
    <row r="43" spans="1:35" s="164" customFormat="1" ht="12.75" x14ac:dyDescent="0.2">
      <c r="A43" s="6"/>
      <c r="B43" s="6"/>
      <c r="C43" s="6"/>
      <c r="D43" s="54"/>
    </row>
    <row r="44" spans="1:35" ht="12.75" x14ac:dyDescent="0.2"/>
    <row r="45" spans="1:35" ht="12.75" x14ac:dyDescent="0.2"/>
    <row r="46" spans="1:35" ht="12.75" x14ac:dyDescent="0.2"/>
    <row r="47" spans="1:35" ht="12.75" x14ac:dyDescent="0.2"/>
    <row r="48" spans="1:35" ht="12.75" x14ac:dyDescent="0.2"/>
    <row r="49" ht="12.75" x14ac:dyDescent="0.2"/>
    <row r="50" ht="12.75" x14ac:dyDescent="0.2"/>
    <row r="51" ht="12.75" x14ac:dyDescent="0.2"/>
    <row r="52" ht="12.75" x14ac:dyDescent="0.2"/>
    <row r="53" ht="12.75" x14ac:dyDescent="0.2"/>
    <row r="54" ht="12.75" x14ac:dyDescent="0.2"/>
    <row r="55" ht="12.75" x14ac:dyDescent="0.2"/>
    <row r="56" ht="12.75" x14ac:dyDescent="0.2"/>
    <row r="57" ht="12.75" x14ac:dyDescent="0.2"/>
    <row r="58" ht="12.75" x14ac:dyDescent="0.2"/>
    <row r="59" ht="12.75" x14ac:dyDescent="0.2"/>
    <row r="60" ht="12.75" hidden="1" x14ac:dyDescent="0.2"/>
    <row r="61" ht="12.75" hidden="1" x14ac:dyDescent="0.2"/>
    <row r="62" ht="12.75" hidden="1" x14ac:dyDescent="0.2"/>
    <row r="63" ht="12.75" hidden="1" x14ac:dyDescent="0.2"/>
    <row r="64" ht="12.75" hidden="1" x14ac:dyDescent="0.2"/>
    <row r="65" ht="12.75" hidden="1" x14ac:dyDescent="0.2"/>
    <row r="66" ht="12.75" hidden="1" x14ac:dyDescent="0.2"/>
    <row r="67" ht="12.75" hidden="1" x14ac:dyDescent="0.2"/>
    <row r="68" ht="12.75" hidden="1" x14ac:dyDescent="0.2"/>
    <row r="69" ht="12.75" hidden="1" x14ac:dyDescent="0.2"/>
    <row r="70" ht="12.75" hidden="1" x14ac:dyDescent="0.2"/>
    <row r="71" ht="12.75" hidden="1" x14ac:dyDescent="0.2"/>
    <row r="72" ht="12.75" hidden="1" x14ac:dyDescent="0.2"/>
    <row r="73" ht="12.75" hidden="1" x14ac:dyDescent="0.2"/>
    <row r="74" ht="12.75" hidden="1" x14ac:dyDescent="0.2"/>
    <row r="75" ht="12.75" hidden="1" x14ac:dyDescent="0.2"/>
    <row r="76" ht="12.75" hidden="1" x14ac:dyDescent="0.2"/>
    <row r="77" ht="12.75" hidden="1" x14ac:dyDescent="0.2"/>
    <row r="78" ht="12.75" hidden="1" x14ac:dyDescent="0.2"/>
    <row r="79" ht="12.75" hidden="1" x14ac:dyDescent="0.2"/>
    <row r="80" ht="12.75" hidden="1" x14ac:dyDescent="0.2"/>
    <row r="81" ht="12.75" hidden="1" x14ac:dyDescent="0.2"/>
    <row r="82" ht="12.75" hidden="1" x14ac:dyDescent="0.2"/>
    <row r="83" ht="12.75" hidden="1" x14ac:dyDescent="0.2"/>
    <row r="84" ht="12.75" hidden="1" x14ac:dyDescent="0.2"/>
    <row r="85" ht="12.75" hidden="1" x14ac:dyDescent="0.2"/>
    <row r="86" ht="12.75" hidden="1" x14ac:dyDescent="0.2"/>
    <row r="87" ht="12.75" hidden="1" x14ac:dyDescent="0.2"/>
    <row r="88" ht="12.75" hidden="1" x14ac:dyDescent="0.2"/>
    <row r="89" ht="12.75" hidden="1" x14ac:dyDescent="0.2"/>
    <row r="90" ht="12.75" hidden="1" x14ac:dyDescent="0.2"/>
    <row r="91" ht="12.75" hidden="1" x14ac:dyDescent="0.2"/>
    <row r="92" ht="12.75" hidden="1" x14ac:dyDescent="0.2"/>
    <row r="93" ht="12.75" hidden="1" x14ac:dyDescent="0.2"/>
    <row r="94" ht="12.75" hidden="1" x14ac:dyDescent="0.2"/>
    <row r="95" ht="12.75" hidden="1" x14ac:dyDescent="0.2"/>
    <row r="96" ht="12.75" hidden="1" x14ac:dyDescent="0.2"/>
    <row r="97" ht="12.75" hidden="1" x14ac:dyDescent="0.2"/>
    <row r="98" ht="12.75" hidden="1" x14ac:dyDescent="0.2"/>
    <row r="99" ht="12.75" hidden="1" x14ac:dyDescent="0.2"/>
    <row r="100" ht="12.75" hidden="1" x14ac:dyDescent="0.2"/>
    <row r="101" ht="12.75" hidden="1" x14ac:dyDescent="0.2"/>
    <row r="102" ht="12.75" hidden="1" x14ac:dyDescent="0.2"/>
    <row r="103" ht="12.75" hidden="1" x14ac:dyDescent="0.2"/>
    <row r="104" ht="12.75" hidden="1" x14ac:dyDescent="0.2"/>
    <row r="105" ht="12.75" hidden="1" x14ac:dyDescent="0.2"/>
    <row r="106" ht="12.75" hidden="1" x14ac:dyDescent="0.2"/>
    <row r="107" ht="12.75" hidden="1" x14ac:dyDescent="0.2"/>
    <row r="108" ht="12.75" hidden="1" x14ac:dyDescent="0.2"/>
    <row r="109" ht="12.75" hidden="1" x14ac:dyDescent="0.2"/>
    <row r="110" ht="12.75" hidden="1" x14ac:dyDescent="0.2"/>
    <row r="111" ht="12.75" hidden="1" x14ac:dyDescent="0.2"/>
    <row r="112" ht="12.75" hidden="1" x14ac:dyDescent="0.2"/>
    <row r="113" ht="12.75" hidden="1" x14ac:dyDescent="0.2"/>
    <row r="114" ht="12.75" hidden="1" x14ac:dyDescent="0.2"/>
    <row r="115" ht="12.75" hidden="1" x14ac:dyDescent="0.2"/>
    <row r="116" ht="12.75" hidden="1" x14ac:dyDescent="0.2"/>
    <row r="117" ht="12.75" hidden="1" x14ac:dyDescent="0.2"/>
    <row r="118" ht="12.75" hidden="1" x14ac:dyDescent="0.2"/>
    <row r="119" ht="12.75" hidden="1" x14ac:dyDescent="0.2"/>
    <row r="120" ht="12.75" hidden="1" x14ac:dyDescent="0.2"/>
    <row r="121" ht="12.75" hidden="1" x14ac:dyDescent="0.2"/>
    <row r="122" ht="12.75" hidden="1" x14ac:dyDescent="0.2"/>
    <row r="123" ht="12.75" hidden="1" x14ac:dyDescent="0.2"/>
    <row r="124" ht="12.75" hidden="1" x14ac:dyDescent="0.2"/>
    <row r="125" ht="12.75" hidden="1" x14ac:dyDescent="0.2"/>
    <row r="126" ht="12.75" hidden="1" x14ac:dyDescent="0.2"/>
    <row r="127" ht="12.75" hidden="1" x14ac:dyDescent="0.2"/>
    <row r="128" ht="12.75" hidden="1" x14ac:dyDescent="0.2"/>
    <row r="129" ht="12.75" hidden="1" x14ac:dyDescent="0.2"/>
    <row r="130" ht="12.75" hidden="1" x14ac:dyDescent="0.2"/>
    <row r="131" ht="12.75" hidden="1" x14ac:dyDescent="0.2"/>
    <row r="132" ht="12.75" hidden="1" x14ac:dyDescent="0.2"/>
    <row r="133" ht="12.75" hidden="1" x14ac:dyDescent="0.2"/>
    <row r="134" ht="12.75" hidden="1" x14ac:dyDescent="0.2"/>
    <row r="135" ht="12.75" hidden="1" x14ac:dyDescent="0.2"/>
    <row r="136" ht="12.75" hidden="1" x14ac:dyDescent="0.2"/>
  </sheetData>
  <sheetProtection algorithmName="SHA-512" hashValue="Ap4+o4pHPRyWxJr5CgNAE75KxR6RHSYEUnbggb7SI6MyR4nc9iquWGZEIZh/0OgFitZBguVINYihf0jqItovIQ==" saltValue="cLjjhdzDhw0B0tfOt20ZDQ==" spinCount="100000" sheet="1" objects="1" scenarios="1" selectLockedCells="1"/>
  <mergeCells count="5">
    <mergeCell ref="T4:Y4"/>
    <mergeCell ref="AA4:AC4"/>
    <mergeCell ref="AE4:AH4"/>
    <mergeCell ref="B6:C6"/>
    <mergeCell ref="B3:C5"/>
  </mergeCells>
  <conditionalFormatting sqref="A7:A40">
    <cfRule type="cellIs" dxfId="27" priority="3" stopIfTrue="1" operator="greaterThan">
      <formula>50</formula>
    </cfRule>
    <cfRule type="cellIs" dxfId="26" priority="4" stopIfTrue="1" operator="lessThan">
      <formula>50</formula>
    </cfRule>
  </conditionalFormatting>
  <conditionalFormatting sqref="D7:AH39">
    <cfRule type="cellIs" dxfId="25" priority="1" operator="equal">
      <formula>"E"</formula>
    </cfRule>
    <cfRule type="cellIs" dxfId="24" priority="2" operator="equal">
      <formula>"s"</formula>
    </cfRule>
  </conditionalFormatting>
  <printOptions horizontalCentered="1"/>
  <pageMargins left="0.23622047244094488" right="0.23622047244094488" top="0.94488188976377951" bottom="0.354329615048119" header="0.1181091426071741" footer="0.31496062992125984"/>
  <pageSetup paperSize="9" scale="45" orientation="landscape" blackAndWhite="1" r:id="rId1"/>
  <headerFooter>
    <oddHeader>&amp;L
&amp;C&amp;"Arial,Normal"&amp;24
Área Disciplinar de Português&amp;Rs</oddHead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20"/>
  <dimension ref="A1:AW136"/>
  <sheetViews>
    <sheetView showGridLines="0" zoomScale="75" zoomScaleNormal="75" zoomScalePageLayoutView="70" workbookViewId="0">
      <selection activeCell="X21" sqref="X21"/>
    </sheetView>
  </sheetViews>
  <sheetFormatPr defaultColWidth="0" defaultRowHeight="0" customHeight="1" zeroHeight="1" x14ac:dyDescent="0.2"/>
  <cols>
    <col min="1" max="1" width="2.7109375" style="6" customWidth="1"/>
    <col min="2" max="2" width="5.140625" style="6" customWidth="1"/>
    <col min="3" max="3" width="21.28515625" style="6" customWidth="1"/>
    <col min="4" max="4" width="5.7109375" style="54" customWidth="1"/>
    <col min="5" max="34" width="5.7109375" style="6" customWidth="1"/>
    <col min="35" max="35" width="14.28515625" style="6" customWidth="1"/>
    <col min="36" max="36" width="0" style="6" hidden="1" customWidth="1"/>
    <col min="37" max="49" width="10" style="6" customWidth="1"/>
    <col min="50" max="16384" width="10" style="6" hidden="1"/>
  </cols>
  <sheetData>
    <row r="1" spans="1:36" s="54" customFormat="1" ht="24.95" customHeight="1" x14ac:dyDescent="0.2"/>
    <row r="2" spans="1:36" s="54" customFormat="1" ht="35.1" customHeight="1" x14ac:dyDescent="0.2">
      <c r="AE2" s="10"/>
      <c r="AF2" s="10"/>
    </row>
    <row r="3" spans="1:36" s="54" customFormat="1" ht="20.100000000000001" customHeight="1" x14ac:dyDescent="0.2">
      <c r="B3" s="1334" t="s">
        <v>112</v>
      </c>
      <c r="C3" s="133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65"/>
      <c r="P3" s="194"/>
      <c r="Q3" s="194"/>
      <c r="R3" s="194"/>
      <c r="S3" s="194"/>
      <c r="T3" s="165"/>
      <c r="U3" s="194"/>
      <c r="V3" s="194"/>
      <c r="W3" s="194"/>
      <c r="X3" s="194"/>
      <c r="Y3" s="194"/>
      <c r="Z3" s="165"/>
      <c r="AA3" s="165"/>
      <c r="AB3" s="165"/>
      <c r="AC3" s="194"/>
      <c r="AD3" s="194"/>
      <c r="AE3" s="165"/>
      <c r="AF3" s="165"/>
      <c r="AG3" s="194"/>
      <c r="AH3" s="194"/>
      <c r="AI3" s="194"/>
    </row>
    <row r="4" spans="1:36" s="54" customFormat="1" ht="20.100000000000001" customHeight="1" x14ac:dyDescent="0.2">
      <c r="B4" s="1334"/>
      <c r="C4" s="133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920"/>
      <c r="T4" s="1333" t="s">
        <v>174</v>
      </c>
      <c r="U4" s="1333"/>
      <c r="V4" s="1333"/>
      <c r="W4" s="1333"/>
      <c r="X4" s="1333"/>
      <c r="Y4" s="1333"/>
      <c r="Z4" s="919" t="s">
        <v>170</v>
      </c>
      <c r="AA4" s="1332" t="s">
        <v>169</v>
      </c>
      <c r="AB4" s="1332"/>
      <c r="AC4" s="1332"/>
      <c r="AD4" s="195" t="s">
        <v>173</v>
      </c>
      <c r="AE4" s="1331" t="s">
        <v>172</v>
      </c>
      <c r="AF4" s="1331"/>
      <c r="AG4" s="1332"/>
      <c r="AH4" s="1332"/>
      <c r="AI4" s="194"/>
    </row>
    <row r="5" spans="1:36" s="54" customFormat="1" ht="20.100000000000001" customHeight="1" x14ac:dyDescent="0.2">
      <c r="B5" s="1335"/>
      <c r="C5" s="1335"/>
      <c r="D5" s="194"/>
      <c r="E5" s="194"/>
      <c r="F5" s="194"/>
      <c r="G5" s="194"/>
      <c r="H5" s="194"/>
      <c r="I5" s="194"/>
      <c r="J5" s="194"/>
      <c r="K5" s="194"/>
      <c r="L5" s="194"/>
      <c r="M5" s="194"/>
      <c r="N5" s="194"/>
      <c r="O5" s="194"/>
      <c r="P5" s="194"/>
      <c r="Q5" s="194"/>
      <c r="R5" s="194"/>
      <c r="S5" s="194"/>
      <c r="T5" s="194"/>
      <c r="U5" s="194"/>
      <c r="V5" s="194"/>
      <c r="W5" s="194"/>
      <c r="X5" s="194"/>
      <c r="Y5" s="194"/>
      <c r="Z5" s="194"/>
      <c r="AA5" s="194"/>
      <c r="AB5" s="194"/>
      <c r="AC5" s="194"/>
      <c r="AD5" s="194"/>
      <c r="AE5" s="165"/>
      <c r="AF5" s="165"/>
      <c r="AG5" s="194"/>
      <c r="AH5" s="194"/>
      <c r="AI5" s="194"/>
    </row>
    <row r="6" spans="1:36" s="54" customFormat="1" ht="24.95" customHeight="1" x14ac:dyDescent="0.2">
      <c r="B6" s="1329" t="s">
        <v>171</v>
      </c>
      <c r="C6" s="1330"/>
      <c r="D6" s="196">
        <v>1</v>
      </c>
      <c r="E6" s="196">
        <v>2</v>
      </c>
      <c r="F6" s="196">
        <v>3</v>
      </c>
      <c r="G6" s="196">
        <v>4</v>
      </c>
      <c r="H6" s="196">
        <v>5</v>
      </c>
      <c r="I6" s="196">
        <v>6</v>
      </c>
      <c r="J6" s="196">
        <v>7</v>
      </c>
      <c r="K6" s="196">
        <v>8</v>
      </c>
      <c r="L6" s="196">
        <v>9</v>
      </c>
      <c r="M6" s="196">
        <v>10</v>
      </c>
      <c r="N6" s="196">
        <v>11</v>
      </c>
      <c r="O6" s="196">
        <v>12</v>
      </c>
      <c r="P6" s="196">
        <v>13</v>
      </c>
      <c r="Q6" s="196">
        <v>14</v>
      </c>
      <c r="R6" s="196">
        <v>15</v>
      </c>
      <c r="S6" s="196">
        <v>16</v>
      </c>
      <c r="T6" s="196">
        <v>17</v>
      </c>
      <c r="U6" s="196">
        <v>18</v>
      </c>
      <c r="V6" s="196">
        <v>19</v>
      </c>
      <c r="W6" s="196">
        <v>20</v>
      </c>
      <c r="X6" s="196">
        <v>21</v>
      </c>
      <c r="Y6" s="196">
        <v>22</v>
      </c>
      <c r="Z6" s="196">
        <v>23</v>
      </c>
      <c r="AA6" s="196">
        <v>24</v>
      </c>
      <c r="AB6" s="196">
        <v>25</v>
      </c>
      <c r="AC6" s="196">
        <v>26</v>
      </c>
      <c r="AD6" s="196">
        <v>27</v>
      </c>
      <c r="AE6" s="271">
        <v>28</v>
      </c>
      <c r="AF6" s="271">
        <v>29</v>
      </c>
      <c r="AG6" s="196">
        <v>30</v>
      </c>
      <c r="AH6" s="196">
        <v>31</v>
      </c>
      <c r="AI6" s="197"/>
    </row>
    <row r="7" spans="1:36" ht="24.95" customHeight="1" x14ac:dyDescent="0.2">
      <c r="A7" s="198"/>
      <c r="B7" s="178">
        <f>IF(ENTRADA!AE3="","",ENTRADA!AE3)</f>
        <v>1</v>
      </c>
      <c r="C7" s="179" t="str">
        <f>IF(ENTRADA!AF3=0,"",ENTRADA!AF3)</f>
        <v>AA</v>
      </c>
      <c r="D7" s="383"/>
      <c r="E7" s="184"/>
      <c r="F7" s="184"/>
      <c r="G7" s="184"/>
      <c r="H7" s="184"/>
      <c r="I7" s="184"/>
      <c r="J7" s="184"/>
      <c r="K7" s="184"/>
      <c r="L7" s="184"/>
      <c r="M7" s="184"/>
      <c r="N7" s="184"/>
      <c r="O7" s="184"/>
      <c r="P7" s="184"/>
      <c r="Q7" s="184"/>
      <c r="R7" s="184"/>
      <c r="S7" s="184"/>
      <c r="T7" s="184"/>
      <c r="U7" s="184"/>
      <c r="V7" s="184"/>
      <c r="W7" s="184"/>
      <c r="X7" s="184"/>
      <c r="Y7" s="184"/>
      <c r="Z7" s="184"/>
      <c r="AA7" s="184"/>
      <c r="AB7" s="184"/>
      <c r="AC7" s="184"/>
      <c r="AD7" s="184"/>
      <c r="AE7" s="184"/>
      <c r="AF7" s="184"/>
      <c r="AG7" s="184"/>
      <c r="AH7" s="184"/>
      <c r="AI7" s="166" t="str">
        <f>IF(COUNTBLANK(D7:AH7)=$AJ$7,"",COUNTIF(D7:AH7,"S")+COUNTIF(D7:AH7,"e"))</f>
        <v/>
      </c>
      <c r="AJ7" s="6">
        <f>COUNTIF(D7:AH7,"&lt;&gt;=0")</f>
        <v>31</v>
      </c>
    </row>
    <row r="8" spans="1:36" ht="24.95" customHeight="1" x14ac:dyDescent="0.2">
      <c r="A8" s="198"/>
      <c r="B8" s="180" t="str">
        <f>IF(ENTRADA!AE5="","",ENTRADA!AE5)</f>
        <v/>
      </c>
      <c r="C8" s="181" t="str">
        <f>IF(ENTRADA!AF5=0,"",ENTRADA!AF5)</f>
        <v/>
      </c>
      <c r="D8" s="272"/>
      <c r="E8" s="272"/>
      <c r="F8" s="272"/>
      <c r="G8" s="272"/>
      <c r="H8" s="272"/>
      <c r="I8" s="272"/>
      <c r="J8" s="272"/>
      <c r="K8" s="272"/>
      <c r="L8" s="272"/>
      <c r="M8" s="272"/>
      <c r="N8" s="272"/>
      <c r="O8" s="272"/>
      <c r="P8" s="272"/>
      <c r="Q8" s="272"/>
      <c r="R8" s="272"/>
      <c r="S8" s="272"/>
      <c r="T8" s="272"/>
      <c r="U8" s="272"/>
      <c r="V8" s="272"/>
      <c r="W8" s="272"/>
      <c r="X8" s="272"/>
      <c r="Y8" s="272"/>
      <c r="Z8" s="272"/>
      <c r="AA8" s="272"/>
      <c r="AB8" s="272"/>
      <c r="AC8" s="272"/>
      <c r="AD8" s="272"/>
      <c r="AE8" s="272"/>
      <c r="AF8" s="272"/>
      <c r="AG8" s="272"/>
      <c r="AH8" s="272"/>
      <c r="AI8" s="166" t="str">
        <f t="shared" ref="AI8:AI39" si="0">IF(COUNTBLANK(D8:AH8)=$AJ$7,"",COUNTIF(D8:AH8,"S")+COUNTIF(D8:AH8,"e"))</f>
        <v/>
      </c>
    </row>
    <row r="9" spans="1:36" ht="24.95" customHeight="1" x14ac:dyDescent="0.2">
      <c r="A9" s="198"/>
      <c r="B9" s="178" t="str">
        <f>IF(ENTRADA!AE6="","",ENTRADA!AE6)</f>
        <v/>
      </c>
      <c r="C9" s="179" t="str">
        <f>IF(ENTRADA!AF6=0,"",ENTRADA!AF6)</f>
        <v/>
      </c>
      <c r="D9" s="273"/>
      <c r="E9" s="273"/>
      <c r="F9" s="273"/>
      <c r="G9" s="273"/>
      <c r="H9" s="273"/>
      <c r="I9" s="273"/>
      <c r="J9" s="273"/>
      <c r="K9" s="273"/>
      <c r="L9" s="273"/>
      <c r="M9" s="273"/>
      <c r="N9" s="273"/>
      <c r="O9" s="273"/>
      <c r="P9" s="273"/>
      <c r="Q9" s="273"/>
      <c r="R9" s="273"/>
      <c r="S9" s="273"/>
      <c r="T9" s="273"/>
      <c r="U9" s="273"/>
      <c r="V9" s="273"/>
      <c r="W9" s="273"/>
      <c r="X9" s="273"/>
      <c r="Y9" s="273"/>
      <c r="Z9" s="273"/>
      <c r="AA9" s="273"/>
      <c r="AB9" s="273"/>
      <c r="AC9" s="273"/>
      <c r="AD9" s="273"/>
      <c r="AE9" s="273"/>
      <c r="AF9" s="273"/>
      <c r="AG9" s="273"/>
      <c r="AH9" s="273"/>
      <c r="AI9" s="166" t="str">
        <f t="shared" si="0"/>
        <v/>
      </c>
    </row>
    <row r="10" spans="1:36" ht="24.95" customHeight="1" x14ac:dyDescent="0.2">
      <c r="A10" s="198"/>
      <c r="B10" s="180" t="str">
        <f>IF(ENTRADA!AE7="","",ENTRADA!AE7)</f>
        <v/>
      </c>
      <c r="C10" s="181" t="str">
        <f>IF(ENTRADA!AF7=0,"",ENTRADA!AF7)</f>
        <v/>
      </c>
      <c r="D10" s="272"/>
      <c r="E10" s="272"/>
      <c r="F10" s="272"/>
      <c r="G10" s="272"/>
      <c r="H10" s="272"/>
      <c r="I10" s="272"/>
      <c r="J10" s="272"/>
      <c r="K10" s="272"/>
      <c r="L10" s="272"/>
      <c r="M10" s="272"/>
      <c r="N10" s="272"/>
      <c r="O10" s="272"/>
      <c r="P10" s="272"/>
      <c r="Q10" s="272"/>
      <c r="R10" s="272"/>
      <c r="S10" s="272"/>
      <c r="T10" s="272"/>
      <c r="U10" s="272"/>
      <c r="V10" s="272"/>
      <c r="W10" s="272"/>
      <c r="X10" s="272"/>
      <c r="Y10" s="272"/>
      <c r="Z10" s="272"/>
      <c r="AA10" s="272"/>
      <c r="AB10" s="272"/>
      <c r="AC10" s="272"/>
      <c r="AD10" s="272"/>
      <c r="AE10" s="272"/>
      <c r="AF10" s="272"/>
      <c r="AG10" s="272"/>
      <c r="AH10" s="272"/>
      <c r="AI10" s="166" t="str">
        <f t="shared" si="0"/>
        <v/>
      </c>
    </row>
    <row r="11" spans="1:36" ht="24.95" customHeight="1" x14ac:dyDescent="0.2">
      <c r="A11" s="198"/>
      <c r="B11" s="178" t="str">
        <f>IF(ENTRADA!AE8="","",ENTRADA!AE8)</f>
        <v/>
      </c>
      <c r="C11" s="179" t="str">
        <f>IF(ENTRADA!AF8=0,"",ENTRADA!AF8)</f>
        <v/>
      </c>
      <c r="D11" s="273"/>
      <c r="E11" s="273"/>
      <c r="F11" s="273"/>
      <c r="G11" s="273"/>
      <c r="H11" s="273"/>
      <c r="I11" s="273"/>
      <c r="J11" s="273"/>
      <c r="K11" s="273"/>
      <c r="L11" s="273"/>
      <c r="M11" s="273"/>
      <c r="N11" s="273"/>
      <c r="O11" s="273"/>
      <c r="P11" s="273"/>
      <c r="Q11" s="273"/>
      <c r="R11" s="273"/>
      <c r="S11" s="273"/>
      <c r="T11" s="273"/>
      <c r="U11" s="273"/>
      <c r="V11" s="273"/>
      <c r="W11" s="273"/>
      <c r="X11" s="273"/>
      <c r="Y11" s="273"/>
      <c r="Z11" s="273"/>
      <c r="AA11" s="273"/>
      <c r="AB11" s="273"/>
      <c r="AC11" s="273"/>
      <c r="AD11" s="273"/>
      <c r="AE11" s="273"/>
      <c r="AF11" s="273"/>
      <c r="AG11" s="273"/>
      <c r="AH11" s="273"/>
      <c r="AI11" s="166" t="str">
        <f t="shared" si="0"/>
        <v/>
      </c>
    </row>
    <row r="12" spans="1:36" ht="24.95" customHeight="1" x14ac:dyDescent="0.2">
      <c r="A12" s="198"/>
      <c r="B12" s="180" t="str">
        <f>IF(ENTRADA!AE9="","",ENTRADA!AE9)</f>
        <v/>
      </c>
      <c r="C12" s="181" t="str">
        <f>IF(ENTRADA!AF9=0,"",ENTRADA!AF9)</f>
        <v/>
      </c>
      <c r="D12" s="272"/>
      <c r="E12" s="272"/>
      <c r="F12" s="272"/>
      <c r="G12" s="272"/>
      <c r="H12" s="272"/>
      <c r="I12" s="272"/>
      <c r="J12" s="272"/>
      <c r="K12" s="272"/>
      <c r="L12" s="272"/>
      <c r="M12" s="272"/>
      <c r="N12" s="272"/>
      <c r="O12" s="272"/>
      <c r="P12" s="272"/>
      <c r="Q12" s="272"/>
      <c r="R12" s="272"/>
      <c r="S12" s="272"/>
      <c r="T12" s="272"/>
      <c r="U12" s="272"/>
      <c r="V12" s="272"/>
      <c r="W12" s="272"/>
      <c r="X12" s="272"/>
      <c r="Y12" s="272"/>
      <c r="Z12" s="272"/>
      <c r="AA12" s="272"/>
      <c r="AB12" s="272"/>
      <c r="AC12" s="272"/>
      <c r="AD12" s="272"/>
      <c r="AE12" s="272"/>
      <c r="AF12" s="272"/>
      <c r="AG12" s="272"/>
      <c r="AH12" s="272"/>
      <c r="AI12" s="166" t="str">
        <f t="shared" si="0"/>
        <v/>
      </c>
    </row>
    <row r="13" spans="1:36" ht="24.95" customHeight="1" x14ac:dyDescent="0.2">
      <c r="A13" s="198"/>
      <c r="B13" s="178" t="str">
        <f>IF(ENTRADA!AE10="","",ENTRADA!AE10)</f>
        <v/>
      </c>
      <c r="C13" s="179" t="str">
        <f>IF(ENTRADA!AF10=0,"",ENTRADA!AF10)</f>
        <v/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166" t="str">
        <f t="shared" si="0"/>
        <v/>
      </c>
    </row>
    <row r="14" spans="1:36" ht="24.95" customHeight="1" x14ac:dyDescent="0.2">
      <c r="A14" s="198"/>
      <c r="B14" s="180" t="str">
        <f>IF(ENTRADA!AE11="","",ENTRADA!AE11)</f>
        <v/>
      </c>
      <c r="C14" s="181" t="str">
        <f>IF(ENTRADA!AF11=0,"",ENTRADA!AF11)</f>
        <v/>
      </c>
      <c r="D14" s="272"/>
      <c r="E14" s="272"/>
      <c r="F14" s="272"/>
      <c r="G14" s="272"/>
      <c r="H14" s="272"/>
      <c r="I14" s="272"/>
      <c r="J14" s="272"/>
      <c r="K14" s="272"/>
      <c r="L14" s="272"/>
      <c r="M14" s="272"/>
      <c r="N14" s="272"/>
      <c r="O14" s="272"/>
      <c r="P14" s="272"/>
      <c r="Q14" s="272"/>
      <c r="R14" s="272"/>
      <c r="S14" s="272"/>
      <c r="T14" s="272"/>
      <c r="U14" s="272"/>
      <c r="V14" s="272"/>
      <c r="W14" s="272"/>
      <c r="X14" s="272"/>
      <c r="Y14" s="272"/>
      <c r="Z14" s="272"/>
      <c r="AA14" s="272"/>
      <c r="AB14" s="272"/>
      <c r="AC14" s="272"/>
      <c r="AD14" s="272"/>
      <c r="AE14" s="272"/>
      <c r="AF14" s="272"/>
      <c r="AG14" s="272"/>
      <c r="AH14" s="272"/>
      <c r="AI14" s="166" t="str">
        <f t="shared" si="0"/>
        <v/>
      </c>
    </row>
    <row r="15" spans="1:36" ht="24.95" customHeight="1" x14ac:dyDescent="0.2">
      <c r="A15" s="198"/>
      <c r="B15" s="178" t="str">
        <f>IF(ENTRADA!AE12="","",ENTRADA!AE12)</f>
        <v/>
      </c>
      <c r="C15" s="179" t="str">
        <f>IF(ENTRADA!AF12=0,"",ENTRADA!AF12)</f>
        <v/>
      </c>
      <c r="D15" s="273"/>
      <c r="E15" s="273"/>
      <c r="F15" s="273"/>
      <c r="G15" s="273"/>
      <c r="H15" s="273"/>
      <c r="I15" s="273"/>
      <c r="J15" s="273"/>
      <c r="K15" s="273"/>
      <c r="L15" s="273"/>
      <c r="M15" s="273"/>
      <c r="N15" s="273"/>
      <c r="O15" s="273"/>
      <c r="P15" s="273"/>
      <c r="Q15" s="273"/>
      <c r="R15" s="273"/>
      <c r="S15" s="273"/>
      <c r="T15" s="273"/>
      <c r="U15" s="273"/>
      <c r="V15" s="273"/>
      <c r="W15" s="273"/>
      <c r="X15" s="273"/>
      <c r="Y15" s="273"/>
      <c r="Z15" s="273"/>
      <c r="AA15" s="273"/>
      <c r="AB15" s="273"/>
      <c r="AC15" s="273"/>
      <c r="AD15" s="273"/>
      <c r="AE15" s="273"/>
      <c r="AF15" s="273"/>
      <c r="AG15" s="273"/>
      <c r="AH15" s="273"/>
      <c r="AI15" s="166" t="str">
        <f t="shared" si="0"/>
        <v/>
      </c>
    </row>
    <row r="16" spans="1:36" ht="24.95" customHeight="1" x14ac:dyDescent="0.2">
      <c r="A16" s="198"/>
      <c r="B16" s="180" t="str">
        <f>IF(ENTRADA!AE13="","",ENTRADA!AE13)</f>
        <v/>
      </c>
      <c r="C16" s="181" t="str">
        <f>IF(ENTRADA!AF13=0,"",ENTRADA!AF13)</f>
        <v/>
      </c>
      <c r="D16" s="272"/>
      <c r="E16" s="272"/>
      <c r="F16" s="272"/>
      <c r="G16" s="272"/>
      <c r="H16" s="272"/>
      <c r="I16" s="272"/>
      <c r="J16" s="272"/>
      <c r="K16" s="272"/>
      <c r="L16" s="272"/>
      <c r="M16" s="272"/>
      <c r="N16" s="272"/>
      <c r="O16" s="272"/>
      <c r="P16" s="272"/>
      <c r="Q16" s="272"/>
      <c r="R16" s="272"/>
      <c r="S16" s="272"/>
      <c r="T16" s="272"/>
      <c r="U16" s="272"/>
      <c r="V16" s="272"/>
      <c r="W16" s="272"/>
      <c r="X16" s="272"/>
      <c r="Y16" s="272"/>
      <c r="Z16" s="272"/>
      <c r="AA16" s="272"/>
      <c r="AB16" s="272"/>
      <c r="AC16" s="272"/>
      <c r="AD16" s="272"/>
      <c r="AE16" s="272"/>
      <c r="AF16" s="272"/>
      <c r="AG16" s="272"/>
      <c r="AH16" s="272"/>
      <c r="AI16" s="166" t="str">
        <f t="shared" si="0"/>
        <v/>
      </c>
    </row>
    <row r="17" spans="1:35" ht="24.95" customHeight="1" x14ac:dyDescent="0.2">
      <c r="A17" s="198"/>
      <c r="B17" s="178" t="str">
        <f>IF(ENTRADA!AE14="","",ENTRADA!AE14)</f>
        <v/>
      </c>
      <c r="C17" s="179" t="str">
        <f>IF(ENTRADA!AF14=0,"",ENTRADA!AF14)</f>
        <v/>
      </c>
      <c r="D17" s="273"/>
      <c r="E17" s="273"/>
      <c r="F17" s="273"/>
      <c r="G17" s="273"/>
      <c r="H17" s="273"/>
      <c r="I17" s="273"/>
      <c r="J17" s="273"/>
      <c r="K17" s="273"/>
      <c r="L17" s="273"/>
      <c r="M17" s="273"/>
      <c r="N17" s="273"/>
      <c r="O17" s="273"/>
      <c r="P17" s="273"/>
      <c r="Q17" s="273"/>
      <c r="R17" s="273"/>
      <c r="S17" s="273"/>
      <c r="T17" s="273"/>
      <c r="U17" s="273"/>
      <c r="V17" s="273"/>
      <c r="W17" s="273"/>
      <c r="X17" s="273"/>
      <c r="Y17" s="273"/>
      <c r="Z17" s="273"/>
      <c r="AA17" s="273"/>
      <c r="AB17" s="273"/>
      <c r="AC17" s="273"/>
      <c r="AD17" s="273"/>
      <c r="AE17" s="273"/>
      <c r="AF17" s="273"/>
      <c r="AG17" s="273"/>
      <c r="AH17" s="273"/>
      <c r="AI17" s="166" t="str">
        <f t="shared" si="0"/>
        <v/>
      </c>
    </row>
    <row r="18" spans="1:35" ht="24.95" customHeight="1" x14ac:dyDescent="0.2">
      <c r="A18" s="198"/>
      <c r="B18" s="180" t="str">
        <f>IF(ENTRADA!AE15="","",ENTRADA!AE15)</f>
        <v/>
      </c>
      <c r="C18" s="181" t="str">
        <f>IF(ENTRADA!AF15=0,"",ENTRADA!AF15)</f>
        <v/>
      </c>
      <c r="D18" s="272"/>
      <c r="E18" s="272"/>
      <c r="F18" s="272"/>
      <c r="G18" s="272"/>
      <c r="H18" s="272"/>
      <c r="I18" s="272"/>
      <c r="J18" s="272"/>
      <c r="K18" s="272"/>
      <c r="L18" s="272"/>
      <c r="M18" s="272"/>
      <c r="N18" s="272"/>
      <c r="O18" s="272"/>
      <c r="P18" s="272"/>
      <c r="Q18" s="272"/>
      <c r="R18" s="272"/>
      <c r="S18" s="272"/>
      <c r="T18" s="272"/>
      <c r="U18" s="272"/>
      <c r="V18" s="272"/>
      <c r="W18" s="272"/>
      <c r="X18" s="272"/>
      <c r="Y18" s="272"/>
      <c r="Z18" s="272"/>
      <c r="AA18" s="272"/>
      <c r="AB18" s="272"/>
      <c r="AC18" s="272"/>
      <c r="AD18" s="272"/>
      <c r="AE18" s="272"/>
      <c r="AF18" s="272"/>
      <c r="AG18" s="272"/>
      <c r="AH18" s="272"/>
      <c r="AI18" s="166" t="str">
        <f t="shared" si="0"/>
        <v/>
      </c>
    </row>
    <row r="19" spans="1:35" ht="24.95" customHeight="1" x14ac:dyDescent="0.2">
      <c r="A19" s="198"/>
      <c r="B19" s="178" t="str">
        <f>IF(ENTRADA!AE16="","",ENTRADA!AE16)</f>
        <v/>
      </c>
      <c r="C19" s="179" t="str">
        <f>IF(ENTRADA!AF16=0,"",ENTRADA!AF16)</f>
        <v/>
      </c>
      <c r="D19" s="273"/>
      <c r="E19" s="273"/>
      <c r="F19" s="273"/>
      <c r="G19" s="273"/>
      <c r="H19" s="273"/>
      <c r="I19" s="273"/>
      <c r="J19" s="273"/>
      <c r="K19" s="273"/>
      <c r="L19" s="273"/>
      <c r="M19" s="273"/>
      <c r="N19" s="273"/>
      <c r="O19" s="273"/>
      <c r="P19" s="273"/>
      <c r="Q19" s="273"/>
      <c r="R19" s="273"/>
      <c r="S19" s="273"/>
      <c r="T19" s="273"/>
      <c r="U19" s="273"/>
      <c r="V19" s="273"/>
      <c r="W19" s="273"/>
      <c r="X19" s="273"/>
      <c r="Y19" s="273"/>
      <c r="Z19" s="273"/>
      <c r="AA19" s="273"/>
      <c r="AB19" s="273"/>
      <c r="AC19" s="273"/>
      <c r="AD19" s="273"/>
      <c r="AE19" s="273"/>
      <c r="AF19" s="273"/>
      <c r="AG19" s="273"/>
      <c r="AH19" s="273"/>
      <c r="AI19" s="166" t="str">
        <f t="shared" si="0"/>
        <v/>
      </c>
    </row>
    <row r="20" spans="1:35" ht="24.95" customHeight="1" x14ac:dyDescent="0.2">
      <c r="A20" s="198"/>
      <c r="B20" s="180" t="str">
        <f>IF(ENTRADA!AE17="","",ENTRADA!AE17)</f>
        <v/>
      </c>
      <c r="C20" s="181" t="str">
        <f>IF(ENTRADA!AF17=0,"",ENTRADA!AF17)</f>
        <v/>
      </c>
      <c r="D20" s="272"/>
      <c r="E20" s="272"/>
      <c r="F20" s="272"/>
      <c r="G20" s="272"/>
      <c r="H20" s="272"/>
      <c r="I20" s="272"/>
      <c r="J20" s="272"/>
      <c r="K20" s="272"/>
      <c r="L20" s="272"/>
      <c r="M20" s="272"/>
      <c r="N20" s="272"/>
      <c r="O20" s="272"/>
      <c r="P20" s="272"/>
      <c r="Q20" s="272"/>
      <c r="R20" s="272"/>
      <c r="S20" s="272"/>
      <c r="T20" s="272"/>
      <c r="U20" s="272"/>
      <c r="V20" s="272"/>
      <c r="W20" s="272"/>
      <c r="X20" s="272"/>
      <c r="Y20" s="272"/>
      <c r="Z20" s="272"/>
      <c r="AA20" s="272"/>
      <c r="AB20" s="272"/>
      <c r="AC20" s="272"/>
      <c r="AD20" s="272"/>
      <c r="AE20" s="272"/>
      <c r="AF20" s="272"/>
      <c r="AG20" s="272"/>
      <c r="AH20" s="272"/>
      <c r="AI20" s="166" t="str">
        <f t="shared" si="0"/>
        <v/>
      </c>
    </row>
    <row r="21" spans="1:35" ht="24.95" customHeight="1" x14ac:dyDescent="0.2">
      <c r="A21" s="198"/>
      <c r="B21" s="178" t="str">
        <f>IF(ENTRADA!AE18="","",ENTRADA!AE18)</f>
        <v/>
      </c>
      <c r="C21" s="179" t="str">
        <f>IF(ENTRADA!AF18=0,"",ENTRADA!AF18)</f>
        <v/>
      </c>
      <c r="D21" s="273"/>
      <c r="E21" s="273"/>
      <c r="F21" s="273"/>
      <c r="G21" s="273"/>
      <c r="H21" s="273"/>
      <c r="I21" s="273"/>
      <c r="J21" s="273"/>
      <c r="K21" s="273"/>
      <c r="L21" s="273"/>
      <c r="M21" s="273"/>
      <c r="N21" s="273"/>
      <c r="O21" s="273"/>
      <c r="P21" s="273"/>
      <c r="Q21" s="273"/>
      <c r="R21" s="273"/>
      <c r="S21" s="273"/>
      <c r="T21" s="273"/>
      <c r="U21" s="273"/>
      <c r="V21" s="273"/>
      <c r="W21" s="273"/>
      <c r="X21" s="273"/>
      <c r="Y21" s="273"/>
      <c r="Z21" s="273"/>
      <c r="AA21" s="273"/>
      <c r="AB21" s="273"/>
      <c r="AC21" s="273"/>
      <c r="AD21" s="273"/>
      <c r="AE21" s="273"/>
      <c r="AF21" s="273"/>
      <c r="AG21" s="273"/>
      <c r="AH21" s="273"/>
      <c r="AI21" s="166" t="str">
        <f t="shared" si="0"/>
        <v/>
      </c>
    </row>
    <row r="22" spans="1:35" ht="24.95" customHeight="1" x14ac:dyDescent="0.2">
      <c r="A22" s="198"/>
      <c r="B22" s="180" t="str">
        <f>IF(ENTRADA!AE19="","",ENTRADA!AE19)</f>
        <v/>
      </c>
      <c r="C22" s="181" t="str">
        <f>IF(ENTRADA!AF19=0,"",ENTRADA!AF19)</f>
        <v/>
      </c>
      <c r="D22" s="272"/>
      <c r="E22" s="272"/>
      <c r="F22" s="272"/>
      <c r="G22" s="272"/>
      <c r="H22" s="272"/>
      <c r="I22" s="272"/>
      <c r="J22" s="272"/>
      <c r="K22" s="272"/>
      <c r="L22" s="272"/>
      <c r="M22" s="272"/>
      <c r="N22" s="272"/>
      <c r="O22" s="272"/>
      <c r="P22" s="272"/>
      <c r="Q22" s="272"/>
      <c r="R22" s="272"/>
      <c r="S22" s="272"/>
      <c r="T22" s="272"/>
      <c r="U22" s="272"/>
      <c r="V22" s="272"/>
      <c r="W22" s="272"/>
      <c r="X22" s="272"/>
      <c r="Y22" s="272"/>
      <c r="Z22" s="272"/>
      <c r="AA22" s="272"/>
      <c r="AB22" s="272"/>
      <c r="AC22" s="272"/>
      <c r="AD22" s="272"/>
      <c r="AE22" s="272"/>
      <c r="AF22" s="272"/>
      <c r="AG22" s="272"/>
      <c r="AH22" s="272"/>
      <c r="AI22" s="166" t="str">
        <f t="shared" si="0"/>
        <v/>
      </c>
    </row>
    <row r="23" spans="1:35" ht="24.95" customHeight="1" x14ac:dyDescent="0.2">
      <c r="A23" s="198"/>
      <c r="B23" s="178" t="str">
        <f>IF(ENTRADA!AE20="","",ENTRADA!AE20)</f>
        <v/>
      </c>
      <c r="C23" s="179" t="str">
        <f>IF(ENTRADA!AF20=0,"",ENTRADA!AF20)</f>
        <v/>
      </c>
      <c r="D23" s="273"/>
      <c r="E23" s="273"/>
      <c r="F23" s="273"/>
      <c r="G23" s="273"/>
      <c r="H23" s="273"/>
      <c r="I23" s="273"/>
      <c r="J23" s="273"/>
      <c r="K23" s="273"/>
      <c r="L23" s="273"/>
      <c r="M23" s="273"/>
      <c r="N23" s="273"/>
      <c r="O23" s="273"/>
      <c r="P23" s="273"/>
      <c r="Q23" s="273"/>
      <c r="R23" s="273"/>
      <c r="S23" s="273"/>
      <c r="T23" s="273"/>
      <c r="U23" s="273"/>
      <c r="V23" s="273"/>
      <c r="W23" s="273"/>
      <c r="X23" s="273"/>
      <c r="Y23" s="273"/>
      <c r="Z23" s="273"/>
      <c r="AA23" s="273"/>
      <c r="AB23" s="273"/>
      <c r="AC23" s="273"/>
      <c r="AD23" s="273"/>
      <c r="AE23" s="273"/>
      <c r="AF23" s="273"/>
      <c r="AG23" s="273"/>
      <c r="AH23" s="273"/>
      <c r="AI23" s="166" t="str">
        <f t="shared" si="0"/>
        <v/>
      </c>
    </row>
    <row r="24" spans="1:35" ht="24.95" customHeight="1" x14ac:dyDescent="0.2">
      <c r="A24" s="198"/>
      <c r="B24" s="180" t="str">
        <f>IF(ENTRADA!AE21="","",ENTRADA!AE21)</f>
        <v/>
      </c>
      <c r="C24" s="181" t="str">
        <f>IF(ENTRADA!AF21=0,"",ENTRADA!AF21)</f>
        <v/>
      </c>
      <c r="D24" s="272"/>
      <c r="E24" s="272"/>
      <c r="F24" s="272"/>
      <c r="G24" s="272"/>
      <c r="H24" s="272"/>
      <c r="I24" s="272"/>
      <c r="J24" s="272"/>
      <c r="K24" s="272"/>
      <c r="L24" s="272"/>
      <c r="M24" s="272"/>
      <c r="N24" s="272"/>
      <c r="O24" s="272"/>
      <c r="P24" s="272"/>
      <c r="Q24" s="272"/>
      <c r="R24" s="272"/>
      <c r="S24" s="272"/>
      <c r="T24" s="272"/>
      <c r="U24" s="272"/>
      <c r="V24" s="272"/>
      <c r="W24" s="272"/>
      <c r="X24" s="272"/>
      <c r="Y24" s="272"/>
      <c r="Z24" s="272"/>
      <c r="AA24" s="272"/>
      <c r="AB24" s="272"/>
      <c r="AC24" s="272"/>
      <c r="AD24" s="272"/>
      <c r="AE24" s="272"/>
      <c r="AF24" s="272"/>
      <c r="AG24" s="272"/>
      <c r="AH24" s="272"/>
      <c r="AI24" s="166" t="str">
        <f t="shared" si="0"/>
        <v/>
      </c>
    </row>
    <row r="25" spans="1:35" ht="24.95" customHeight="1" x14ac:dyDescent="0.2">
      <c r="A25" s="198"/>
      <c r="B25" s="178" t="str">
        <f>IF(ENTRADA!AE22="","",ENTRADA!AE22)</f>
        <v/>
      </c>
      <c r="C25" s="179" t="str">
        <f>IF(ENTRADA!AF22=0,"",ENTRADA!AF22)</f>
        <v/>
      </c>
      <c r="D25" s="273"/>
      <c r="E25" s="273"/>
      <c r="F25" s="273"/>
      <c r="G25" s="273"/>
      <c r="H25" s="273"/>
      <c r="I25" s="273"/>
      <c r="J25" s="273"/>
      <c r="K25" s="273"/>
      <c r="L25" s="273"/>
      <c r="M25" s="273"/>
      <c r="N25" s="273"/>
      <c r="O25" s="273"/>
      <c r="P25" s="273"/>
      <c r="Q25" s="273"/>
      <c r="R25" s="273"/>
      <c r="S25" s="273"/>
      <c r="T25" s="273"/>
      <c r="U25" s="273"/>
      <c r="V25" s="273"/>
      <c r="W25" s="273"/>
      <c r="X25" s="273"/>
      <c r="Y25" s="273"/>
      <c r="Z25" s="273"/>
      <c r="AA25" s="273"/>
      <c r="AB25" s="273"/>
      <c r="AC25" s="273"/>
      <c r="AD25" s="273"/>
      <c r="AE25" s="273"/>
      <c r="AF25" s="273"/>
      <c r="AG25" s="273"/>
      <c r="AH25" s="273"/>
      <c r="AI25" s="166" t="str">
        <f t="shared" si="0"/>
        <v/>
      </c>
    </row>
    <row r="26" spans="1:35" ht="24.95" customHeight="1" x14ac:dyDescent="0.2">
      <c r="A26" s="198"/>
      <c r="B26" s="180" t="str">
        <f>IF(ENTRADA!AE23="","",ENTRADA!AE23)</f>
        <v/>
      </c>
      <c r="C26" s="181" t="str">
        <f>IF(ENTRADA!AF23=0,"",ENTRADA!AF23)</f>
        <v/>
      </c>
      <c r="D26" s="272"/>
      <c r="E26" s="272"/>
      <c r="F26" s="272"/>
      <c r="G26" s="272"/>
      <c r="H26" s="272"/>
      <c r="I26" s="272"/>
      <c r="J26" s="272"/>
      <c r="K26" s="272"/>
      <c r="L26" s="272"/>
      <c r="M26" s="272"/>
      <c r="N26" s="272"/>
      <c r="O26" s="272"/>
      <c r="P26" s="272"/>
      <c r="Q26" s="272"/>
      <c r="R26" s="272"/>
      <c r="S26" s="272"/>
      <c r="T26" s="272"/>
      <c r="U26" s="272"/>
      <c r="V26" s="272"/>
      <c r="W26" s="272"/>
      <c r="X26" s="272"/>
      <c r="Y26" s="272"/>
      <c r="Z26" s="272"/>
      <c r="AA26" s="272"/>
      <c r="AB26" s="272"/>
      <c r="AC26" s="272"/>
      <c r="AD26" s="272"/>
      <c r="AE26" s="272"/>
      <c r="AF26" s="272"/>
      <c r="AG26" s="272"/>
      <c r="AH26" s="272"/>
      <c r="AI26" s="166" t="str">
        <f t="shared" si="0"/>
        <v/>
      </c>
    </row>
    <row r="27" spans="1:35" ht="24.95" customHeight="1" x14ac:dyDescent="0.2">
      <c r="A27" s="198"/>
      <c r="B27" s="178" t="str">
        <f>IF(ENTRADA!AE24="","",ENTRADA!AE24)</f>
        <v/>
      </c>
      <c r="C27" s="179" t="str">
        <f>IF(ENTRADA!AF24=0,"",ENTRADA!AF24)</f>
        <v/>
      </c>
      <c r="D27" s="273"/>
      <c r="E27" s="273"/>
      <c r="F27" s="273"/>
      <c r="G27" s="273"/>
      <c r="H27" s="273"/>
      <c r="I27" s="273"/>
      <c r="J27" s="273"/>
      <c r="K27" s="273"/>
      <c r="L27" s="273"/>
      <c r="M27" s="273"/>
      <c r="N27" s="273"/>
      <c r="O27" s="273"/>
      <c r="P27" s="273"/>
      <c r="Q27" s="273"/>
      <c r="R27" s="273"/>
      <c r="S27" s="273"/>
      <c r="T27" s="273"/>
      <c r="U27" s="273"/>
      <c r="V27" s="273"/>
      <c r="W27" s="273"/>
      <c r="X27" s="273"/>
      <c r="Y27" s="273"/>
      <c r="Z27" s="273"/>
      <c r="AA27" s="273"/>
      <c r="AB27" s="273"/>
      <c r="AC27" s="273"/>
      <c r="AD27" s="273"/>
      <c r="AE27" s="273"/>
      <c r="AF27" s="273"/>
      <c r="AG27" s="273"/>
      <c r="AH27" s="273"/>
      <c r="AI27" s="166" t="str">
        <f t="shared" si="0"/>
        <v/>
      </c>
    </row>
    <row r="28" spans="1:35" s="164" customFormat="1" ht="24.95" customHeight="1" x14ac:dyDescent="0.2">
      <c r="A28" s="198"/>
      <c r="B28" s="180" t="str">
        <f>IF(ENTRADA!AE25="","",ENTRADA!AE25)</f>
        <v/>
      </c>
      <c r="C28" s="181" t="str">
        <f>IF(ENTRADA!AF25=0,"",ENTRADA!AF25)</f>
        <v/>
      </c>
      <c r="D28" s="272"/>
      <c r="E28" s="272"/>
      <c r="F28" s="272"/>
      <c r="G28" s="272"/>
      <c r="H28" s="272"/>
      <c r="I28" s="272"/>
      <c r="J28" s="272"/>
      <c r="K28" s="272"/>
      <c r="L28" s="272"/>
      <c r="M28" s="272"/>
      <c r="N28" s="272"/>
      <c r="O28" s="272"/>
      <c r="P28" s="272"/>
      <c r="Q28" s="272"/>
      <c r="R28" s="272"/>
      <c r="S28" s="272"/>
      <c r="T28" s="272"/>
      <c r="U28" s="272"/>
      <c r="V28" s="272"/>
      <c r="W28" s="272"/>
      <c r="X28" s="272"/>
      <c r="Y28" s="272"/>
      <c r="Z28" s="272"/>
      <c r="AA28" s="272"/>
      <c r="AB28" s="272"/>
      <c r="AC28" s="272"/>
      <c r="AD28" s="272"/>
      <c r="AE28" s="272"/>
      <c r="AF28" s="272"/>
      <c r="AG28" s="272"/>
      <c r="AH28" s="272"/>
      <c r="AI28" s="166" t="str">
        <f t="shared" si="0"/>
        <v/>
      </c>
    </row>
    <row r="29" spans="1:35" s="164" customFormat="1" ht="24.95" customHeight="1" x14ac:dyDescent="0.2">
      <c r="A29" s="198"/>
      <c r="B29" s="178" t="str">
        <f>IF(ENTRADA!AE26="","",ENTRADA!AE26)</f>
        <v/>
      </c>
      <c r="C29" s="179" t="str">
        <f>IF(ENTRADA!AF26=0,"",ENTRADA!AF26)</f>
        <v/>
      </c>
      <c r="D29" s="273"/>
      <c r="E29" s="273"/>
      <c r="F29" s="273"/>
      <c r="G29" s="273"/>
      <c r="H29" s="273"/>
      <c r="I29" s="273"/>
      <c r="J29" s="273"/>
      <c r="K29" s="273"/>
      <c r="L29" s="273"/>
      <c r="M29" s="273"/>
      <c r="N29" s="273"/>
      <c r="O29" s="273"/>
      <c r="P29" s="273"/>
      <c r="Q29" s="273"/>
      <c r="R29" s="273"/>
      <c r="S29" s="273"/>
      <c r="T29" s="273"/>
      <c r="U29" s="273"/>
      <c r="V29" s="273"/>
      <c r="W29" s="273"/>
      <c r="X29" s="273"/>
      <c r="Y29" s="273"/>
      <c r="Z29" s="273"/>
      <c r="AA29" s="273"/>
      <c r="AB29" s="273"/>
      <c r="AC29" s="273"/>
      <c r="AD29" s="273"/>
      <c r="AE29" s="273"/>
      <c r="AF29" s="273"/>
      <c r="AG29" s="273"/>
      <c r="AH29" s="273"/>
      <c r="AI29" s="166" t="str">
        <f t="shared" si="0"/>
        <v/>
      </c>
    </row>
    <row r="30" spans="1:35" s="164" customFormat="1" ht="24.95" customHeight="1" x14ac:dyDescent="0.2">
      <c r="A30" s="198"/>
      <c r="B30" s="180" t="str">
        <f>IF(ENTRADA!AE27="","",ENTRADA!AE27)</f>
        <v/>
      </c>
      <c r="C30" s="181" t="str">
        <f>IF(ENTRADA!AF27=0,"",ENTRADA!AF27)</f>
        <v/>
      </c>
      <c r="D30" s="272"/>
      <c r="E30" s="272"/>
      <c r="F30" s="272"/>
      <c r="G30" s="272"/>
      <c r="H30" s="272"/>
      <c r="I30" s="272"/>
      <c r="J30" s="272"/>
      <c r="K30" s="272"/>
      <c r="L30" s="272"/>
      <c r="M30" s="272"/>
      <c r="N30" s="272"/>
      <c r="O30" s="272"/>
      <c r="P30" s="272"/>
      <c r="Q30" s="272"/>
      <c r="R30" s="272"/>
      <c r="S30" s="272"/>
      <c r="T30" s="272"/>
      <c r="U30" s="272"/>
      <c r="V30" s="272"/>
      <c r="W30" s="272"/>
      <c r="X30" s="272"/>
      <c r="Y30" s="272"/>
      <c r="Z30" s="272"/>
      <c r="AA30" s="272"/>
      <c r="AB30" s="272"/>
      <c r="AC30" s="272"/>
      <c r="AD30" s="272"/>
      <c r="AE30" s="272"/>
      <c r="AF30" s="272"/>
      <c r="AG30" s="272"/>
      <c r="AH30" s="272"/>
      <c r="AI30" s="166" t="str">
        <f t="shared" si="0"/>
        <v/>
      </c>
    </row>
    <row r="31" spans="1:35" s="164" customFormat="1" ht="24.95" customHeight="1" x14ac:dyDescent="0.2">
      <c r="A31" s="198"/>
      <c r="B31" s="178" t="str">
        <f>IF(ENTRADA!AE28="","",ENTRADA!AE28)</f>
        <v/>
      </c>
      <c r="C31" s="179" t="str">
        <f>IF(ENTRADA!AF28=0,"",ENTRADA!AF28)</f>
        <v/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166" t="str">
        <f t="shared" si="0"/>
        <v/>
      </c>
    </row>
    <row r="32" spans="1:35" s="164" customFormat="1" ht="24.95" customHeight="1" x14ac:dyDescent="0.2">
      <c r="A32" s="198"/>
      <c r="B32" s="180" t="str">
        <f>IF(ENTRADA!AE29="","",ENTRADA!AE29)</f>
        <v/>
      </c>
      <c r="C32" s="181" t="str">
        <f>IF(ENTRADA!AF29=0,"",ENTRADA!AF29)</f>
        <v/>
      </c>
      <c r="D32" s="272"/>
      <c r="E32" s="272"/>
      <c r="F32" s="272"/>
      <c r="G32" s="272"/>
      <c r="H32" s="272"/>
      <c r="I32" s="272"/>
      <c r="J32" s="272"/>
      <c r="K32" s="272"/>
      <c r="L32" s="272"/>
      <c r="M32" s="272"/>
      <c r="N32" s="272"/>
      <c r="O32" s="272"/>
      <c r="P32" s="272"/>
      <c r="Q32" s="272"/>
      <c r="R32" s="272"/>
      <c r="S32" s="272"/>
      <c r="T32" s="272"/>
      <c r="U32" s="272"/>
      <c r="V32" s="272"/>
      <c r="W32" s="272"/>
      <c r="X32" s="272"/>
      <c r="Y32" s="272"/>
      <c r="Z32" s="272"/>
      <c r="AA32" s="272"/>
      <c r="AB32" s="272"/>
      <c r="AC32" s="272"/>
      <c r="AD32" s="272"/>
      <c r="AE32" s="272"/>
      <c r="AF32" s="272"/>
      <c r="AG32" s="272"/>
      <c r="AH32" s="272"/>
      <c r="AI32" s="166" t="str">
        <f t="shared" si="0"/>
        <v/>
      </c>
    </row>
    <row r="33" spans="1:35" s="164" customFormat="1" ht="24.95" customHeight="1" x14ac:dyDescent="0.2">
      <c r="A33" s="198"/>
      <c r="B33" s="178" t="str">
        <f>IF(ENTRADA!AE30="","",ENTRADA!AE30)</f>
        <v/>
      </c>
      <c r="C33" s="179" t="str">
        <f>IF(ENTRADA!AF30=0,"",ENTRADA!AF30)</f>
        <v/>
      </c>
      <c r="D33" s="273"/>
      <c r="E33" s="273"/>
      <c r="F33" s="273"/>
      <c r="G33" s="273"/>
      <c r="H33" s="273"/>
      <c r="I33" s="273"/>
      <c r="J33" s="273"/>
      <c r="K33" s="273"/>
      <c r="L33" s="273"/>
      <c r="M33" s="273"/>
      <c r="N33" s="273"/>
      <c r="O33" s="273"/>
      <c r="P33" s="273"/>
      <c r="Q33" s="273"/>
      <c r="R33" s="273"/>
      <c r="S33" s="273"/>
      <c r="T33" s="273"/>
      <c r="U33" s="273"/>
      <c r="V33" s="273"/>
      <c r="W33" s="273"/>
      <c r="X33" s="273"/>
      <c r="Y33" s="273"/>
      <c r="Z33" s="273"/>
      <c r="AA33" s="273"/>
      <c r="AB33" s="273"/>
      <c r="AC33" s="273"/>
      <c r="AD33" s="273"/>
      <c r="AE33" s="273"/>
      <c r="AF33" s="273"/>
      <c r="AG33" s="273"/>
      <c r="AH33" s="273"/>
      <c r="AI33" s="166" t="str">
        <f t="shared" si="0"/>
        <v/>
      </c>
    </row>
    <row r="34" spans="1:35" s="164" customFormat="1" ht="24.95" customHeight="1" x14ac:dyDescent="0.2">
      <c r="A34" s="198"/>
      <c r="B34" s="180" t="str">
        <f>IF(ENTRADA!AE31="","",ENTRADA!AE31)</f>
        <v/>
      </c>
      <c r="C34" s="181" t="str">
        <f>IF(ENTRADA!AF31=0,"",ENTRADA!AF31)</f>
        <v/>
      </c>
      <c r="D34" s="272"/>
      <c r="E34" s="272"/>
      <c r="F34" s="272"/>
      <c r="G34" s="272"/>
      <c r="H34" s="272"/>
      <c r="I34" s="272"/>
      <c r="J34" s="272"/>
      <c r="K34" s="272"/>
      <c r="L34" s="272"/>
      <c r="M34" s="272"/>
      <c r="N34" s="272"/>
      <c r="O34" s="272"/>
      <c r="P34" s="272"/>
      <c r="Q34" s="272"/>
      <c r="R34" s="272"/>
      <c r="S34" s="272"/>
      <c r="T34" s="272"/>
      <c r="U34" s="272"/>
      <c r="V34" s="272"/>
      <c r="W34" s="272"/>
      <c r="X34" s="272"/>
      <c r="Y34" s="272"/>
      <c r="Z34" s="272"/>
      <c r="AA34" s="272"/>
      <c r="AB34" s="272"/>
      <c r="AC34" s="272"/>
      <c r="AD34" s="272"/>
      <c r="AE34" s="272"/>
      <c r="AF34" s="272"/>
      <c r="AG34" s="272"/>
      <c r="AH34" s="272"/>
      <c r="AI34" s="166" t="str">
        <f t="shared" si="0"/>
        <v/>
      </c>
    </row>
    <row r="35" spans="1:35" s="164" customFormat="1" ht="24.95" customHeight="1" x14ac:dyDescent="0.2">
      <c r="A35" s="198"/>
      <c r="B35" s="178" t="str">
        <f>IF(ENTRADA!AE32="","",ENTRADA!AE32)</f>
        <v/>
      </c>
      <c r="C35" s="179" t="str">
        <f>IF(ENTRADA!AF32=0,"",ENTRADA!AF32)</f>
        <v/>
      </c>
      <c r="D35" s="273"/>
      <c r="E35" s="273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273"/>
      <c r="T35" s="273"/>
      <c r="U35" s="273"/>
      <c r="V35" s="273"/>
      <c r="W35" s="273"/>
      <c r="X35" s="273"/>
      <c r="Y35" s="273"/>
      <c r="Z35" s="273"/>
      <c r="AA35" s="273"/>
      <c r="AB35" s="273"/>
      <c r="AC35" s="273"/>
      <c r="AD35" s="273"/>
      <c r="AE35" s="273"/>
      <c r="AF35" s="273"/>
      <c r="AG35" s="273"/>
      <c r="AH35" s="273"/>
      <c r="AI35" s="166" t="str">
        <f t="shared" si="0"/>
        <v/>
      </c>
    </row>
    <row r="36" spans="1:35" s="164" customFormat="1" ht="24.95" customHeight="1" x14ac:dyDescent="0.2">
      <c r="A36" s="198"/>
      <c r="B36" s="180" t="str">
        <f>IF(ENTRADA!AE33="","",ENTRADA!AE33)</f>
        <v/>
      </c>
      <c r="C36" s="181" t="str">
        <f>IF(ENTRADA!AF33=0,"",ENTRADA!AF33)</f>
        <v/>
      </c>
      <c r="D36" s="272"/>
      <c r="E36" s="272"/>
      <c r="F36" s="272"/>
      <c r="G36" s="272"/>
      <c r="H36" s="272"/>
      <c r="I36" s="272"/>
      <c r="J36" s="272"/>
      <c r="K36" s="272"/>
      <c r="L36" s="272"/>
      <c r="M36" s="272"/>
      <c r="N36" s="272"/>
      <c r="O36" s="272"/>
      <c r="P36" s="272"/>
      <c r="Q36" s="272"/>
      <c r="R36" s="272"/>
      <c r="S36" s="272"/>
      <c r="T36" s="272"/>
      <c r="U36" s="272"/>
      <c r="V36" s="272"/>
      <c r="W36" s="272"/>
      <c r="X36" s="272"/>
      <c r="Y36" s="272"/>
      <c r="Z36" s="272"/>
      <c r="AA36" s="272"/>
      <c r="AB36" s="272"/>
      <c r="AC36" s="272"/>
      <c r="AD36" s="272"/>
      <c r="AE36" s="272"/>
      <c r="AF36" s="272"/>
      <c r="AG36" s="272"/>
      <c r="AH36" s="272"/>
      <c r="AI36" s="166" t="str">
        <f t="shared" si="0"/>
        <v/>
      </c>
    </row>
    <row r="37" spans="1:35" s="164" customFormat="1" ht="24.95" customHeight="1" x14ac:dyDescent="0.2">
      <c r="A37" s="198"/>
      <c r="B37" s="182" t="str">
        <f>IF(ENTRADA!AE34="","",ENTRADA!AE34)</f>
        <v/>
      </c>
      <c r="C37" s="183" t="str">
        <f>IF(ENTRADA!AF34=0,"",ENTRADA!AF34)</f>
        <v/>
      </c>
      <c r="D37" s="384"/>
      <c r="E37" s="384"/>
      <c r="F37" s="384"/>
      <c r="G37" s="384"/>
      <c r="H37" s="384"/>
      <c r="I37" s="384"/>
      <c r="J37" s="384"/>
      <c r="K37" s="384"/>
      <c r="L37" s="384"/>
      <c r="M37" s="384"/>
      <c r="N37" s="384"/>
      <c r="O37" s="384"/>
      <c r="P37" s="384"/>
      <c r="Q37" s="384"/>
      <c r="R37" s="384"/>
      <c r="S37" s="384"/>
      <c r="T37" s="384"/>
      <c r="U37" s="384"/>
      <c r="V37" s="384"/>
      <c r="W37" s="384"/>
      <c r="X37" s="384"/>
      <c r="Y37" s="384"/>
      <c r="Z37" s="384"/>
      <c r="AA37" s="384"/>
      <c r="AB37" s="384"/>
      <c r="AC37" s="384"/>
      <c r="AD37" s="384"/>
      <c r="AE37" s="384"/>
      <c r="AF37" s="384"/>
      <c r="AG37" s="384"/>
      <c r="AH37" s="384"/>
      <c r="AI37" s="166" t="str">
        <f t="shared" si="0"/>
        <v/>
      </c>
    </row>
    <row r="38" spans="1:35" s="164" customFormat="1" ht="24.95" customHeight="1" x14ac:dyDescent="0.2">
      <c r="A38" s="198"/>
      <c r="B38" s="180" t="str">
        <f>IF(ENTRADA!AE35="","",ENTRADA!AE35)</f>
        <v/>
      </c>
      <c r="C38" s="181" t="str">
        <f>IF(ENTRADA!AF35=0,"",ENTRADA!AF35)</f>
        <v/>
      </c>
      <c r="D38" s="272"/>
      <c r="E38" s="272"/>
      <c r="F38" s="272"/>
      <c r="G38" s="272"/>
      <c r="H38" s="272"/>
      <c r="I38" s="272"/>
      <c r="J38" s="272"/>
      <c r="K38" s="272"/>
      <c r="L38" s="272"/>
      <c r="M38" s="272"/>
      <c r="N38" s="272"/>
      <c r="O38" s="272"/>
      <c r="P38" s="272"/>
      <c r="Q38" s="272"/>
      <c r="R38" s="272"/>
      <c r="S38" s="272"/>
      <c r="T38" s="272"/>
      <c r="U38" s="272"/>
      <c r="V38" s="272"/>
      <c r="W38" s="272"/>
      <c r="X38" s="272"/>
      <c r="Y38" s="272"/>
      <c r="Z38" s="272"/>
      <c r="AA38" s="272"/>
      <c r="AB38" s="272"/>
      <c r="AC38" s="272"/>
      <c r="AD38" s="272"/>
      <c r="AE38" s="272"/>
      <c r="AF38" s="272"/>
      <c r="AG38" s="272"/>
      <c r="AH38" s="272"/>
      <c r="AI38" s="166" t="str">
        <f t="shared" si="0"/>
        <v/>
      </c>
    </row>
    <row r="39" spans="1:35" s="164" customFormat="1" ht="24.95" customHeight="1" x14ac:dyDescent="0.2">
      <c r="A39" s="198"/>
      <c r="B39" s="178" t="str">
        <f>IF(ENTRADA!AE36="","",ENTRADA!AE36)</f>
        <v/>
      </c>
      <c r="C39" s="179" t="str">
        <f>IF(ENTRADA!AF36=0,"",ENTRADA!AF36)</f>
        <v/>
      </c>
      <c r="D39" s="273"/>
      <c r="E39" s="273"/>
      <c r="F39" s="273"/>
      <c r="G39" s="273"/>
      <c r="H39" s="273"/>
      <c r="I39" s="273"/>
      <c r="J39" s="273"/>
      <c r="K39" s="273"/>
      <c r="L39" s="273"/>
      <c r="M39" s="273"/>
      <c r="N39" s="273"/>
      <c r="O39" s="273"/>
      <c r="P39" s="273"/>
      <c r="Q39" s="273"/>
      <c r="R39" s="273"/>
      <c r="S39" s="273"/>
      <c r="T39" s="273"/>
      <c r="U39" s="273"/>
      <c r="V39" s="273"/>
      <c r="W39" s="273"/>
      <c r="X39" s="273"/>
      <c r="Y39" s="273"/>
      <c r="Z39" s="273"/>
      <c r="AA39" s="273"/>
      <c r="AB39" s="273"/>
      <c r="AC39" s="273"/>
      <c r="AD39" s="273"/>
      <c r="AE39" s="273"/>
      <c r="AF39" s="273"/>
      <c r="AG39" s="273"/>
      <c r="AH39" s="273"/>
      <c r="AI39" s="166" t="str">
        <f t="shared" si="0"/>
        <v/>
      </c>
    </row>
    <row r="40" spans="1:35" s="164" customFormat="1" ht="30" customHeight="1" x14ac:dyDescent="0.2">
      <c r="A40" s="198"/>
      <c r="B40" s="5"/>
      <c r="C40" s="4"/>
      <c r="D40" s="118"/>
    </row>
    <row r="41" spans="1:35" s="164" customFormat="1" ht="12.75" x14ac:dyDescent="0.2">
      <c r="A41" s="6"/>
      <c r="B41" s="6"/>
      <c r="C41" s="6"/>
      <c r="D41" s="54"/>
    </row>
    <row r="42" spans="1:35" s="164" customFormat="1" ht="12.75" x14ac:dyDescent="0.2">
      <c r="A42" s="6"/>
      <c r="B42" s="6"/>
      <c r="C42" s="6"/>
      <c r="D42" s="54"/>
    </row>
    <row r="43" spans="1:35" s="164" customFormat="1" ht="12.75" x14ac:dyDescent="0.2">
      <c r="A43" s="6"/>
      <c r="B43" s="6"/>
      <c r="C43" s="6"/>
      <c r="D43" s="54"/>
    </row>
    <row r="44" spans="1:35" ht="12.75" x14ac:dyDescent="0.2"/>
    <row r="45" spans="1:35" ht="12.75" x14ac:dyDescent="0.2"/>
    <row r="46" spans="1:35" ht="12.75" x14ac:dyDescent="0.2"/>
    <row r="47" spans="1:35" ht="12.75" x14ac:dyDescent="0.2"/>
    <row r="48" spans="1:35" ht="12.75" x14ac:dyDescent="0.2"/>
    <row r="49" ht="12.75" x14ac:dyDescent="0.2"/>
    <row r="50" ht="12.75" x14ac:dyDescent="0.2"/>
    <row r="51" ht="12.75" x14ac:dyDescent="0.2"/>
    <row r="52" ht="12.75" x14ac:dyDescent="0.2"/>
    <row r="53" ht="12.75" x14ac:dyDescent="0.2"/>
    <row r="54" ht="12.75" x14ac:dyDescent="0.2"/>
    <row r="55" ht="12.75" x14ac:dyDescent="0.2"/>
    <row r="56" ht="12.75" x14ac:dyDescent="0.2"/>
    <row r="57" ht="12.75" x14ac:dyDescent="0.2"/>
    <row r="58" ht="12.75" x14ac:dyDescent="0.2"/>
    <row r="59" ht="12.75" x14ac:dyDescent="0.2"/>
    <row r="60" ht="12.75" hidden="1" x14ac:dyDescent="0.2"/>
    <row r="61" ht="12.75" hidden="1" x14ac:dyDescent="0.2"/>
    <row r="62" ht="12.75" hidden="1" x14ac:dyDescent="0.2"/>
    <row r="63" ht="12.75" hidden="1" x14ac:dyDescent="0.2"/>
    <row r="64" ht="12.75" hidden="1" x14ac:dyDescent="0.2"/>
    <row r="65" ht="12.75" hidden="1" x14ac:dyDescent="0.2"/>
    <row r="66" ht="12.75" hidden="1" x14ac:dyDescent="0.2"/>
    <row r="67" ht="12.75" hidden="1" x14ac:dyDescent="0.2"/>
    <row r="68" ht="12.75" hidden="1" x14ac:dyDescent="0.2"/>
    <row r="69" ht="12.75" hidden="1" x14ac:dyDescent="0.2"/>
    <row r="70" ht="12.75" hidden="1" x14ac:dyDescent="0.2"/>
    <row r="71" ht="12.75" hidden="1" x14ac:dyDescent="0.2"/>
    <row r="72" ht="12.75" hidden="1" x14ac:dyDescent="0.2"/>
    <row r="73" ht="12.75" hidden="1" x14ac:dyDescent="0.2"/>
    <row r="74" ht="12.75" hidden="1" x14ac:dyDescent="0.2"/>
    <row r="75" ht="12.75" hidden="1" x14ac:dyDescent="0.2"/>
    <row r="76" ht="12.75" hidden="1" x14ac:dyDescent="0.2"/>
    <row r="77" ht="12.75" hidden="1" x14ac:dyDescent="0.2"/>
    <row r="78" ht="12.75" hidden="1" x14ac:dyDescent="0.2"/>
    <row r="79" ht="12.75" hidden="1" x14ac:dyDescent="0.2"/>
    <row r="80" ht="12.75" hidden="1" x14ac:dyDescent="0.2"/>
    <row r="81" ht="12.75" hidden="1" x14ac:dyDescent="0.2"/>
    <row r="82" ht="12.75" hidden="1" x14ac:dyDescent="0.2"/>
    <row r="83" ht="12.75" hidden="1" x14ac:dyDescent="0.2"/>
    <row r="84" ht="12.75" hidden="1" x14ac:dyDescent="0.2"/>
    <row r="85" ht="12.75" hidden="1" x14ac:dyDescent="0.2"/>
    <row r="86" ht="12.75" hidden="1" x14ac:dyDescent="0.2"/>
    <row r="87" ht="12.75" hidden="1" x14ac:dyDescent="0.2"/>
    <row r="88" ht="12.75" hidden="1" x14ac:dyDescent="0.2"/>
    <row r="89" ht="12.75" hidden="1" x14ac:dyDescent="0.2"/>
    <row r="90" ht="12.75" hidden="1" x14ac:dyDescent="0.2"/>
    <row r="91" ht="12.75" hidden="1" x14ac:dyDescent="0.2"/>
    <row r="92" ht="12.75" hidden="1" x14ac:dyDescent="0.2"/>
    <row r="93" ht="12.75" hidden="1" x14ac:dyDescent="0.2"/>
    <row r="94" ht="12.75" hidden="1" x14ac:dyDescent="0.2"/>
    <row r="95" ht="12.75" hidden="1" x14ac:dyDescent="0.2"/>
    <row r="96" ht="12.75" hidden="1" x14ac:dyDescent="0.2"/>
    <row r="97" ht="12.75" hidden="1" x14ac:dyDescent="0.2"/>
    <row r="98" ht="12.75" hidden="1" x14ac:dyDescent="0.2"/>
    <row r="99" ht="12.75" hidden="1" x14ac:dyDescent="0.2"/>
    <row r="100" ht="12.75" hidden="1" x14ac:dyDescent="0.2"/>
    <row r="101" ht="12.75" hidden="1" x14ac:dyDescent="0.2"/>
    <row r="102" ht="12.75" hidden="1" x14ac:dyDescent="0.2"/>
    <row r="103" ht="12.75" hidden="1" x14ac:dyDescent="0.2"/>
    <row r="104" ht="12.75" hidden="1" x14ac:dyDescent="0.2"/>
    <row r="105" ht="12.75" hidden="1" x14ac:dyDescent="0.2"/>
    <row r="106" ht="12.75" hidden="1" x14ac:dyDescent="0.2"/>
    <row r="107" ht="12.75" hidden="1" x14ac:dyDescent="0.2"/>
    <row r="108" ht="12.75" hidden="1" x14ac:dyDescent="0.2"/>
    <row r="109" ht="12.75" hidden="1" x14ac:dyDescent="0.2"/>
    <row r="110" ht="12.75" hidden="1" x14ac:dyDescent="0.2"/>
    <row r="111" ht="12.75" hidden="1" x14ac:dyDescent="0.2"/>
    <row r="112" ht="12.75" hidden="1" x14ac:dyDescent="0.2"/>
    <row r="113" ht="12.75" hidden="1" x14ac:dyDescent="0.2"/>
    <row r="114" ht="12.75" hidden="1" x14ac:dyDescent="0.2"/>
    <row r="115" ht="12.75" hidden="1" x14ac:dyDescent="0.2"/>
    <row r="116" ht="12.75" hidden="1" x14ac:dyDescent="0.2"/>
    <row r="117" ht="12.75" hidden="1" x14ac:dyDescent="0.2"/>
    <row r="118" ht="12.75" hidden="1" x14ac:dyDescent="0.2"/>
    <row r="119" ht="12.75" hidden="1" x14ac:dyDescent="0.2"/>
    <row r="120" ht="12.75" hidden="1" x14ac:dyDescent="0.2"/>
    <row r="121" ht="12.75" hidden="1" x14ac:dyDescent="0.2"/>
    <row r="122" ht="12.75" hidden="1" x14ac:dyDescent="0.2"/>
    <row r="123" ht="12.75" hidden="1" x14ac:dyDescent="0.2"/>
    <row r="124" ht="12.75" hidden="1" x14ac:dyDescent="0.2"/>
    <row r="125" ht="12.75" hidden="1" x14ac:dyDescent="0.2"/>
    <row r="126" ht="12.75" hidden="1" x14ac:dyDescent="0.2"/>
    <row r="127" ht="12.75" hidden="1" x14ac:dyDescent="0.2"/>
    <row r="128" ht="12.75" hidden="1" x14ac:dyDescent="0.2"/>
    <row r="129" ht="12.75" hidden="1" x14ac:dyDescent="0.2"/>
    <row r="130" ht="12.75" hidden="1" x14ac:dyDescent="0.2"/>
    <row r="131" ht="12.75" hidden="1" x14ac:dyDescent="0.2"/>
    <row r="132" ht="12.75" hidden="1" x14ac:dyDescent="0.2"/>
    <row r="133" ht="12.75" hidden="1" x14ac:dyDescent="0.2"/>
    <row r="134" ht="12.75" hidden="1" x14ac:dyDescent="0.2"/>
    <row r="135" ht="12.75" hidden="1" x14ac:dyDescent="0.2"/>
    <row r="136" ht="12.75" hidden="1" x14ac:dyDescent="0.2"/>
  </sheetData>
  <sheetProtection algorithmName="SHA-512" hashValue="/+ZcOFvp2dCz92mWdCJwubsGrt3Ak2LhieeruI+INC/U+q2jGI00S4dLmUs3pHB7xihMMD7vyKPI5XkJ9NZUsg==" saltValue="5CQAoGSXQJcnNKh1e6snPg==" spinCount="100000" sheet="1" objects="1" scenarios="1" selectLockedCells="1"/>
  <mergeCells count="5">
    <mergeCell ref="T4:Y4"/>
    <mergeCell ref="AA4:AC4"/>
    <mergeCell ref="AE4:AH4"/>
    <mergeCell ref="B6:C6"/>
    <mergeCell ref="B3:C5"/>
  </mergeCells>
  <conditionalFormatting sqref="A7:A40">
    <cfRule type="cellIs" dxfId="23" priority="3" stopIfTrue="1" operator="greaterThan">
      <formula>50</formula>
    </cfRule>
    <cfRule type="cellIs" dxfId="22" priority="4" stopIfTrue="1" operator="lessThan">
      <formula>50</formula>
    </cfRule>
  </conditionalFormatting>
  <conditionalFormatting sqref="D7:AH39">
    <cfRule type="cellIs" dxfId="21" priority="1" operator="equal">
      <formula>"E"</formula>
    </cfRule>
    <cfRule type="cellIs" dxfId="20" priority="2" operator="equal">
      <formula>"s"</formula>
    </cfRule>
  </conditionalFormatting>
  <printOptions horizontalCentered="1"/>
  <pageMargins left="0.23622047244094488" right="0.23622047244094488" top="0.94488188976377951" bottom="0.354329615048119" header="0.1181091426071741" footer="0.31496062992125984"/>
  <pageSetup paperSize="9" scale="45" orientation="landscape" blackAndWhite="1" r:id="rId1"/>
  <headerFooter>
    <oddHeader>&amp;L
&amp;C&amp;"Arial,Normal"&amp;24
Área Disciplinar de Português&amp;Rs</oddHead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24"/>
  <dimension ref="A1:AW136"/>
  <sheetViews>
    <sheetView showGridLines="0" zoomScale="75" zoomScaleNormal="75" zoomScalePageLayoutView="70" workbookViewId="0">
      <selection activeCell="X21" sqref="X21"/>
    </sheetView>
  </sheetViews>
  <sheetFormatPr defaultColWidth="0" defaultRowHeight="0" customHeight="1" zeroHeight="1" x14ac:dyDescent="0.2"/>
  <cols>
    <col min="1" max="1" width="2.7109375" style="6" customWidth="1"/>
    <col min="2" max="2" width="5.140625" style="6" customWidth="1"/>
    <col min="3" max="3" width="21.28515625" style="6" customWidth="1"/>
    <col min="4" max="4" width="5.7109375" style="54" customWidth="1"/>
    <col min="5" max="34" width="5.7109375" style="6" customWidth="1"/>
    <col min="35" max="35" width="14.28515625" style="6" customWidth="1"/>
    <col min="36" max="36" width="0" style="6" hidden="1" customWidth="1"/>
    <col min="37" max="49" width="10" style="6" customWidth="1"/>
    <col min="50" max="16384" width="10" style="6" hidden="1"/>
  </cols>
  <sheetData>
    <row r="1" spans="1:36" s="54" customFormat="1" ht="24.95" customHeight="1" x14ac:dyDescent="0.2"/>
    <row r="2" spans="1:36" s="54" customFormat="1" ht="35.1" customHeight="1" x14ac:dyDescent="0.2">
      <c r="AE2" s="10"/>
      <c r="AF2" s="10"/>
    </row>
    <row r="3" spans="1:36" s="54" customFormat="1" ht="20.100000000000001" customHeight="1" x14ac:dyDescent="0.2">
      <c r="B3" s="1336" t="s">
        <v>113</v>
      </c>
      <c r="C3" s="1336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65"/>
      <c r="P3" s="194"/>
      <c r="Q3" s="194"/>
      <c r="R3" s="194"/>
      <c r="S3" s="194"/>
      <c r="T3" s="165"/>
      <c r="U3" s="194"/>
      <c r="V3" s="194"/>
      <c r="W3" s="194"/>
      <c r="X3" s="194"/>
      <c r="Y3" s="194"/>
      <c r="Z3" s="165"/>
      <c r="AA3" s="165"/>
      <c r="AB3" s="165"/>
      <c r="AC3" s="194"/>
      <c r="AD3" s="194"/>
      <c r="AE3" s="165"/>
      <c r="AF3" s="165"/>
      <c r="AG3" s="194"/>
      <c r="AH3" s="194"/>
      <c r="AI3" s="194"/>
    </row>
    <row r="4" spans="1:36" s="54" customFormat="1" ht="20.100000000000001" customHeight="1" x14ac:dyDescent="0.2">
      <c r="B4" s="1336"/>
      <c r="C4" s="1336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920"/>
      <c r="T4" s="1333" t="s">
        <v>174</v>
      </c>
      <c r="U4" s="1333"/>
      <c r="V4" s="1333"/>
      <c r="W4" s="1333"/>
      <c r="X4" s="1333"/>
      <c r="Y4" s="1333"/>
      <c r="Z4" s="919" t="s">
        <v>170</v>
      </c>
      <c r="AA4" s="1332" t="s">
        <v>169</v>
      </c>
      <c r="AB4" s="1332"/>
      <c r="AC4" s="1332"/>
      <c r="AD4" s="195" t="s">
        <v>173</v>
      </c>
      <c r="AE4" s="1331" t="s">
        <v>172</v>
      </c>
      <c r="AF4" s="1331"/>
      <c r="AG4" s="1332"/>
      <c r="AH4" s="1332"/>
      <c r="AI4" s="194"/>
    </row>
    <row r="5" spans="1:36" s="54" customFormat="1" ht="20.100000000000001" customHeight="1" x14ac:dyDescent="0.2">
      <c r="B5" s="1337"/>
      <c r="C5" s="1337"/>
      <c r="D5" s="194"/>
      <c r="E5" s="194"/>
      <c r="F5" s="194"/>
      <c r="G5" s="194"/>
      <c r="H5" s="194"/>
      <c r="I5" s="194"/>
      <c r="J5" s="194"/>
      <c r="K5" s="194"/>
      <c r="L5" s="194"/>
      <c r="M5" s="194"/>
      <c r="N5" s="194"/>
      <c r="O5" s="194"/>
      <c r="P5" s="194"/>
      <c r="Q5" s="194"/>
      <c r="R5" s="194"/>
      <c r="S5" s="194"/>
      <c r="T5" s="194"/>
      <c r="U5" s="194"/>
      <c r="V5" s="194"/>
      <c r="W5" s="194"/>
      <c r="X5" s="194"/>
      <c r="Y5" s="194"/>
      <c r="Z5" s="194"/>
      <c r="AA5" s="194"/>
      <c r="AB5" s="194"/>
      <c r="AC5" s="194"/>
      <c r="AD5" s="194"/>
      <c r="AE5" s="165"/>
      <c r="AF5" s="165"/>
      <c r="AG5" s="194"/>
      <c r="AH5" s="194"/>
      <c r="AI5" s="194"/>
    </row>
    <row r="6" spans="1:36" s="54" customFormat="1" ht="24.95" customHeight="1" x14ac:dyDescent="0.2">
      <c r="B6" s="1329" t="s">
        <v>171</v>
      </c>
      <c r="C6" s="1330"/>
      <c r="D6" s="196">
        <v>1</v>
      </c>
      <c r="E6" s="196">
        <v>2</v>
      </c>
      <c r="F6" s="196">
        <v>3</v>
      </c>
      <c r="G6" s="196">
        <v>4</v>
      </c>
      <c r="H6" s="196">
        <v>5</v>
      </c>
      <c r="I6" s="196">
        <v>6</v>
      </c>
      <c r="J6" s="196">
        <v>7</v>
      </c>
      <c r="K6" s="196">
        <v>8</v>
      </c>
      <c r="L6" s="196">
        <v>9</v>
      </c>
      <c r="M6" s="196">
        <v>10</v>
      </c>
      <c r="N6" s="196">
        <v>11</v>
      </c>
      <c r="O6" s="196">
        <v>12</v>
      </c>
      <c r="P6" s="196">
        <v>13</v>
      </c>
      <c r="Q6" s="196">
        <v>14</v>
      </c>
      <c r="R6" s="196">
        <v>15</v>
      </c>
      <c r="S6" s="196">
        <v>16</v>
      </c>
      <c r="T6" s="196">
        <v>17</v>
      </c>
      <c r="U6" s="196">
        <v>18</v>
      </c>
      <c r="V6" s="196">
        <v>19</v>
      </c>
      <c r="W6" s="196">
        <v>20</v>
      </c>
      <c r="X6" s="196">
        <v>21</v>
      </c>
      <c r="Y6" s="196">
        <v>22</v>
      </c>
      <c r="Z6" s="196">
        <v>23</v>
      </c>
      <c r="AA6" s="196">
        <v>24</v>
      </c>
      <c r="AB6" s="196">
        <v>25</v>
      </c>
      <c r="AC6" s="196">
        <v>26</v>
      </c>
      <c r="AD6" s="196">
        <v>27</v>
      </c>
      <c r="AE6" s="271">
        <v>28</v>
      </c>
      <c r="AF6" s="271">
        <v>29</v>
      </c>
      <c r="AG6" s="196">
        <v>30</v>
      </c>
      <c r="AH6" s="196">
        <v>31</v>
      </c>
      <c r="AI6" s="197"/>
    </row>
    <row r="7" spans="1:36" ht="24.95" customHeight="1" x14ac:dyDescent="0.2">
      <c r="A7" s="198"/>
      <c r="B7" s="178">
        <f>IF(ENTRADA!AE3="","",ENTRADA!AE3)</f>
        <v>1</v>
      </c>
      <c r="C7" s="179" t="str">
        <f>IF(ENTRADA!AF3=0,"",ENTRADA!AF3)</f>
        <v>AA</v>
      </c>
      <c r="D7" s="383"/>
      <c r="E7" s="184"/>
      <c r="F7" s="184"/>
      <c r="G7" s="184"/>
      <c r="H7" s="184"/>
      <c r="I7" s="184"/>
      <c r="J7" s="184"/>
      <c r="K7" s="184"/>
      <c r="L7" s="184"/>
      <c r="M7" s="184"/>
      <c r="N7" s="184"/>
      <c r="O7" s="184"/>
      <c r="P7" s="184"/>
      <c r="Q7" s="184"/>
      <c r="R7" s="184"/>
      <c r="S7" s="184"/>
      <c r="T7" s="184"/>
      <c r="U7" s="184"/>
      <c r="V7" s="184"/>
      <c r="W7" s="184"/>
      <c r="X7" s="184"/>
      <c r="Y7" s="184"/>
      <c r="Z7" s="184"/>
      <c r="AA7" s="184"/>
      <c r="AB7" s="184"/>
      <c r="AC7" s="184"/>
      <c r="AD7" s="184"/>
      <c r="AE7" s="184"/>
      <c r="AF7" s="184"/>
      <c r="AG7" s="184"/>
      <c r="AH7" s="184"/>
      <c r="AI7" s="166" t="str">
        <f>IF(COUNTBLANK(D7:AH7)=$AJ$7,"",COUNTIF(D7:AH7,"S")+COUNTIF(D7:AH7,"e"))</f>
        <v/>
      </c>
      <c r="AJ7" s="6">
        <f>COUNTIF(D7:AH7,"&lt;&gt;=0")</f>
        <v>31</v>
      </c>
    </row>
    <row r="8" spans="1:36" ht="24.95" customHeight="1" x14ac:dyDescent="0.2">
      <c r="A8" s="198"/>
      <c r="B8" s="180" t="str">
        <f>IF(ENTRADA!AE5="","",ENTRADA!AE5)</f>
        <v/>
      </c>
      <c r="C8" s="181" t="str">
        <f>IF(ENTRADA!AF5=0,"",ENTRADA!AF5)</f>
        <v/>
      </c>
      <c r="D8" s="272"/>
      <c r="E8" s="272"/>
      <c r="F8" s="272"/>
      <c r="G8" s="272"/>
      <c r="H8" s="272"/>
      <c r="I8" s="272"/>
      <c r="J8" s="272"/>
      <c r="K8" s="272"/>
      <c r="L8" s="272"/>
      <c r="M8" s="272"/>
      <c r="N8" s="272"/>
      <c r="O8" s="272"/>
      <c r="P8" s="272"/>
      <c r="Q8" s="272"/>
      <c r="R8" s="272"/>
      <c r="S8" s="272"/>
      <c r="T8" s="272"/>
      <c r="U8" s="272"/>
      <c r="V8" s="272"/>
      <c r="W8" s="272"/>
      <c r="X8" s="272"/>
      <c r="Y8" s="272"/>
      <c r="Z8" s="272"/>
      <c r="AA8" s="272"/>
      <c r="AB8" s="272"/>
      <c r="AC8" s="272"/>
      <c r="AD8" s="272"/>
      <c r="AE8" s="272"/>
      <c r="AF8" s="272"/>
      <c r="AG8" s="272"/>
      <c r="AH8" s="272"/>
      <c r="AI8" s="166" t="str">
        <f t="shared" ref="AI8:AI39" si="0">IF(COUNTBLANK(D8:AH8)=$AJ$7,"",COUNTIF(D8:AH8,"S")+COUNTIF(D8:AH8,"e"))</f>
        <v/>
      </c>
    </row>
    <row r="9" spans="1:36" ht="24.95" customHeight="1" x14ac:dyDescent="0.2">
      <c r="A9" s="198"/>
      <c r="B9" s="178" t="str">
        <f>IF(ENTRADA!AE6="","",ENTRADA!AE6)</f>
        <v/>
      </c>
      <c r="C9" s="179" t="str">
        <f>IF(ENTRADA!AF6=0,"",ENTRADA!AF6)</f>
        <v/>
      </c>
      <c r="D9" s="273"/>
      <c r="E9" s="273"/>
      <c r="F9" s="273"/>
      <c r="G9" s="273"/>
      <c r="H9" s="273"/>
      <c r="I9" s="273"/>
      <c r="J9" s="273"/>
      <c r="K9" s="273"/>
      <c r="L9" s="273"/>
      <c r="M9" s="273"/>
      <c r="N9" s="273"/>
      <c r="O9" s="273"/>
      <c r="P9" s="273"/>
      <c r="Q9" s="273"/>
      <c r="R9" s="273"/>
      <c r="S9" s="273"/>
      <c r="T9" s="273"/>
      <c r="U9" s="273"/>
      <c r="V9" s="273"/>
      <c r="W9" s="273"/>
      <c r="X9" s="273"/>
      <c r="Y9" s="273"/>
      <c r="Z9" s="273"/>
      <c r="AA9" s="273"/>
      <c r="AB9" s="273"/>
      <c r="AC9" s="273"/>
      <c r="AD9" s="273"/>
      <c r="AE9" s="273"/>
      <c r="AF9" s="273"/>
      <c r="AG9" s="273"/>
      <c r="AH9" s="273"/>
      <c r="AI9" s="166" t="str">
        <f t="shared" si="0"/>
        <v/>
      </c>
    </row>
    <row r="10" spans="1:36" ht="24.95" customHeight="1" x14ac:dyDescent="0.2">
      <c r="A10" s="198"/>
      <c r="B10" s="180" t="str">
        <f>IF(ENTRADA!AE7="","",ENTRADA!AE7)</f>
        <v/>
      </c>
      <c r="C10" s="181" t="str">
        <f>IF(ENTRADA!AF7=0,"",ENTRADA!AF7)</f>
        <v/>
      </c>
      <c r="D10" s="272"/>
      <c r="E10" s="272"/>
      <c r="F10" s="272"/>
      <c r="G10" s="272"/>
      <c r="H10" s="272"/>
      <c r="I10" s="272"/>
      <c r="J10" s="272"/>
      <c r="K10" s="272"/>
      <c r="L10" s="272"/>
      <c r="M10" s="272"/>
      <c r="N10" s="272"/>
      <c r="O10" s="272"/>
      <c r="P10" s="272"/>
      <c r="Q10" s="272"/>
      <c r="R10" s="272"/>
      <c r="S10" s="272"/>
      <c r="T10" s="272"/>
      <c r="U10" s="272"/>
      <c r="V10" s="272"/>
      <c r="W10" s="272"/>
      <c r="X10" s="272"/>
      <c r="Y10" s="272"/>
      <c r="Z10" s="272"/>
      <c r="AA10" s="272"/>
      <c r="AB10" s="272"/>
      <c r="AC10" s="272"/>
      <c r="AD10" s="272"/>
      <c r="AE10" s="272"/>
      <c r="AF10" s="272"/>
      <c r="AG10" s="272"/>
      <c r="AH10" s="272"/>
      <c r="AI10" s="166" t="str">
        <f t="shared" si="0"/>
        <v/>
      </c>
    </row>
    <row r="11" spans="1:36" ht="24.95" customHeight="1" x14ac:dyDescent="0.2">
      <c r="A11" s="198"/>
      <c r="B11" s="178" t="str">
        <f>IF(ENTRADA!AE8="","",ENTRADA!AE8)</f>
        <v/>
      </c>
      <c r="C11" s="179" t="str">
        <f>IF(ENTRADA!AF8=0,"",ENTRADA!AF8)</f>
        <v/>
      </c>
      <c r="D11" s="273"/>
      <c r="E11" s="273"/>
      <c r="F11" s="273"/>
      <c r="G11" s="273"/>
      <c r="H11" s="273"/>
      <c r="I11" s="273"/>
      <c r="J11" s="273"/>
      <c r="K11" s="273"/>
      <c r="L11" s="273"/>
      <c r="M11" s="273"/>
      <c r="N11" s="273"/>
      <c r="O11" s="273"/>
      <c r="P11" s="273"/>
      <c r="Q11" s="273"/>
      <c r="R11" s="273"/>
      <c r="S11" s="273"/>
      <c r="T11" s="273"/>
      <c r="U11" s="273"/>
      <c r="V11" s="273"/>
      <c r="W11" s="273"/>
      <c r="X11" s="273"/>
      <c r="Y11" s="273"/>
      <c r="Z11" s="273"/>
      <c r="AA11" s="273"/>
      <c r="AB11" s="273"/>
      <c r="AC11" s="273"/>
      <c r="AD11" s="273"/>
      <c r="AE11" s="273"/>
      <c r="AF11" s="273"/>
      <c r="AG11" s="273"/>
      <c r="AH11" s="273"/>
      <c r="AI11" s="166" t="str">
        <f t="shared" si="0"/>
        <v/>
      </c>
    </row>
    <row r="12" spans="1:36" ht="24.95" customHeight="1" x14ac:dyDescent="0.2">
      <c r="A12" s="198"/>
      <c r="B12" s="180" t="str">
        <f>IF(ENTRADA!AE9="","",ENTRADA!AE9)</f>
        <v/>
      </c>
      <c r="C12" s="181" t="str">
        <f>IF(ENTRADA!AF9=0,"",ENTRADA!AF9)</f>
        <v/>
      </c>
      <c r="D12" s="272"/>
      <c r="E12" s="272"/>
      <c r="F12" s="272"/>
      <c r="G12" s="272"/>
      <c r="H12" s="272"/>
      <c r="I12" s="272"/>
      <c r="J12" s="272"/>
      <c r="K12" s="272"/>
      <c r="L12" s="272"/>
      <c r="M12" s="272"/>
      <c r="N12" s="272"/>
      <c r="O12" s="272"/>
      <c r="P12" s="272"/>
      <c r="Q12" s="272"/>
      <c r="R12" s="272"/>
      <c r="S12" s="272"/>
      <c r="T12" s="272"/>
      <c r="U12" s="272"/>
      <c r="V12" s="272"/>
      <c r="W12" s="272"/>
      <c r="X12" s="272"/>
      <c r="Y12" s="272"/>
      <c r="Z12" s="272"/>
      <c r="AA12" s="272"/>
      <c r="AB12" s="272"/>
      <c r="AC12" s="272"/>
      <c r="AD12" s="272"/>
      <c r="AE12" s="272"/>
      <c r="AF12" s="272"/>
      <c r="AG12" s="272"/>
      <c r="AH12" s="272"/>
      <c r="AI12" s="166" t="str">
        <f t="shared" si="0"/>
        <v/>
      </c>
    </row>
    <row r="13" spans="1:36" ht="24.95" customHeight="1" x14ac:dyDescent="0.2">
      <c r="A13" s="198"/>
      <c r="B13" s="178" t="str">
        <f>IF(ENTRADA!AE10="","",ENTRADA!AE10)</f>
        <v/>
      </c>
      <c r="C13" s="179" t="str">
        <f>IF(ENTRADA!AF10=0,"",ENTRADA!AF10)</f>
        <v/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166" t="str">
        <f t="shared" si="0"/>
        <v/>
      </c>
    </row>
    <row r="14" spans="1:36" ht="24.95" customHeight="1" x14ac:dyDescent="0.2">
      <c r="A14" s="198"/>
      <c r="B14" s="180" t="str">
        <f>IF(ENTRADA!AE11="","",ENTRADA!AE11)</f>
        <v/>
      </c>
      <c r="C14" s="181" t="str">
        <f>IF(ENTRADA!AF11=0,"",ENTRADA!AF11)</f>
        <v/>
      </c>
      <c r="D14" s="272"/>
      <c r="E14" s="272"/>
      <c r="F14" s="272"/>
      <c r="G14" s="272"/>
      <c r="H14" s="272"/>
      <c r="I14" s="272"/>
      <c r="J14" s="272"/>
      <c r="K14" s="272"/>
      <c r="L14" s="272"/>
      <c r="M14" s="272"/>
      <c r="N14" s="272"/>
      <c r="O14" s="272"/>
      <c r="P14" s="272"/>
      <c r="Q14" s="272"/>
      <c r="R14" s="272"/>
      <c r="S14" s="272"/>
      <c r="T14" s="272"/>
      <c r="U14" s="272"/>
      <c r="V14" s="272"/>
      <c r="W14" s="272"/>
      <c r="X14" s="272"/>
      <c r="Y14" s="272"/>
      <c r="Z14" s="272"/>
      <c r="AA14" s="272"/>
      <c r="AB14" s="272"/>
      <c r="AC14" s="272"/>
      <c r="AD14" s="272"/>
      <c r="AE14" s="272"/>
      <c r="AF14" s="272"/>
      <c r="AG14" s="272"/>
      <c r="AH14" s="272"/>
      <c r="AI14" s="166" t="str">
        <f t="shared" si="0"/>
        <v/>
      </c>
    </row>
    <row r="15" spans="1:36" ht="24.95" customHeight="1" x14ac:dyDescent="0.2">
      <c r="A15" s="198"/>
      <c r="B15" s="178" t="str">
        <f>IF(ENTRADA!AE12="","",ENTRADA!AE12)</f>
        <v/>
      </c>
      <c r="C15" s="179" t="str">
        <f>IF(ENTRADA!AF12=0,"",ENTRADA!AF12)</f>
        <v/>
      </c>
      <c r="D15" s="273"/>
      <c r="E15" s="273"/>
      <c r="F15" s="273"/>
      <c r="G15" s="273"/>
      <c r="H15" s="273"/>
      <c r="I15" s="273"/>
      <c r="J15" s="273"/>
      <c r="K15" s="273"/>
      <c r="L15" s="273"/>
      <c r="M15" s="273"/>
      <c r="N15" s="273"/>
      <c r="O15" s="273"/>
      <c r="P15" s="273"/>
      <c r="Q15" s="273"/>
      <c r="R15" s="273"/>
      <c r="S15" s="273"/>
      <c r="T15" s="273"/>
      <c r="U15" s="273"/>
      <c r="V15" s="273"/>
      <c r="W15" s="273"/>
      <c r="X15" s="273"/>
      <c r="Y15" s="273"/>
      <c r="Z15" s="273"/>
      <c r="AA15" s="273"/>
      <c r="AB15" s="273"/>
      <c r="AC15" s="273"/>
      <c r="AD15" s="273"/>
      <c r="AE15" s="273"/>
      <c r="AF15" s="273"/>
      <c r="AG15" s="273"/>
      <c r="AH15" s="273"/>
      <c r="AI15" s="166" t="str">
        <f t="shared" si="0"/>
        <v/>
      </c>
    </row>
    <row r="16" spans="1:36" ht="24.95" customHeight="1" x14ac:dyDescent="0.2">
      <c r="A16" s="198"/>
      <c r="B16" s="180" t="str">
        <f>IF(ENTRADA!AE13="","",ENTRADA!AE13)</f>
        <v/>
      </c>
      <c r="C16" s="181" t="str">
        <f>IF(ENTRADA!AF13=0,"",ENTRADA!AF13)</f>
        <v/>
      </c>
      <c r="D16" s="272"/>
      <c r="E16" s="272"/>
      <c r="F16" s="272"/>
      <c r="G16" s="272"/>
      <c r="H16" s="272"/>
      <c r="I16" s="272"/>
      <c r="J16" s="272"/>
      <c r="K16" s="272"/>
      <c r="L16" s="272"/>
      <c r="M16" s="272"/>
      <c r="N16" s="272"/>
      <c r="O16" s="272"/>
      <c r="P16" s="272"/>
      <c r="Q16" s="272"/>
      <c r="R16" s="272"/>
      <c r="S16" s="272"/>
      <c r="T16" s="272"/>
      <c r="U16" s="272"/>
      <c r="V16" s="272"/>
      <c r="W16" s="272"/>
      <c r="X16" s="272"/>
      <c r="Y16" s="272"/>
      <c r="Z16" s="272"/>
      <c r="AA16" s="272"/>
      <c r="AB16" s="272"/>
      <c r="AC16" s="272"/>
      <c r="AD16" s="272"/>
      <c r="AE16" s="272"/>
      <c r="AF16" s="272"/>
      <c r="AG16" s="272"/>
      <c r="AH16" s="272"/>
      <c r="AI16" s="166" t="str">
        <f t="shared" si="0"/>
        <v/>
      </c>
    </row>
    <row r="17" spans="1:35" ht="24.95" customHeight="1" x14ac:dyDescent="0.2">
      <c r="A17" s="198"/>
      <c r="B17" s="178" t="str">
        <f>IF(ENTRADA!AE14="","",ENTRADA!AE14)</f>
        <v/>
      </c>
      <c r="C17" s="179" t="str">
        <f>IF(ENTRADA!AF14=0,"",ENTRADA!AF14)</f>
        <v/>
      </c>
      <c r="D17" s="273"/>
      <c r="E17" s="273"/>
      <c r="F17" s="273"/>
      <c r="G17" s="273"/>
      <c r="H17" s="273"/>
      <c r="I17" s="273"/>
      <c r="J17" s="273"/>
      <c r="K17" s="273"/>
      <c r="L17" s="273"/>
      <c r="M17" s="273"/>
      <c r="N17" s="273"/>
      <c r="O17" s="273"/>
      <c r="P17" s="273"/>
      <c r="Q17" s="273"/>
      <c r="R17" s="273"/>
      <c r="S17" s="273"/>
      <c r="T17" s="273"/>
      <c r="U17" s="273"/>
      <c r="V17" s="273"/>
      <c r="W17" s="273"/>
      <c r="X17" s="273"/>
      <c r="Y17" s="273"/>
      <c r="Z17" s="273"/>
      <c r="AA17" s="273"/>
      <c r="AB17" s="273"/>
      <c r="AC17" s="273"/>
      <c r="AD17" s="273"/>
      <c r="AE17" s="273"/>
      <c r="AF17" s="273"/>
      <c r="AG17" s="273"/>
      <c r="AH17" s="273"/>
      <c r="AI17" s="166" t="str">
        <f t="shared" si="0"/>
        <v/>
      </c>
    </row>
    <row r="18" spans="1:35" ht="24.95" customHeight="1" x14ac:dyDescent="0.2">
      <c r="A18" s="198"/>
      <c r="B18" s="180" t="str">
        <f>IF(ENTRADA!AE15="","",ENTRADA!AE15)</f>
        <v/>
      </c>
      <c r="C18" s="181" t="str">
        <f>IF(ENTRADA!AF15=0,"",ENTRADA!AF15)</f>
        <v/>
      </c>
      <c r="D18" s="272"/>
      <c r="E18" s="272"/>
      <c r="F18" s="272"/>
      <c r="G18" s="272"/>
      <c r="H18" s="272"/>
      <c r="I18" s="272"/>
      <c r="J18" s="272"/>
      <c r="K18" s="272"/>
      <c r="L18" s="272"/>
      <c r="M18" s="272"/>
      <c r="N18" s="272"/>
      <c r="O18" s="272"/>
      <c r="P18" s="272"/>
      <c r="Q18" s="272"/>
      <c r="R18" s="272"/>
      <c r="S18" s="272"/>
      <c r="T18" s="272"/>
      <c r="U18" s="272"/>
      <c r="V18" s="272"/>
      <c r="W18" s="272"/>
      <c r="X18" s="272"/>
      <c r="Y18" s="272"/>
      <c r="Z18" s="272"/>
      <c r="AA18" s="272"/>
      <c r="AB18" s="272"/>
      <c r="AC18" s="272"/>
      <c r="AD18" s="272"/>
      <c r="AE18" s="272"/>
      <c r="AF18" s="272"/>
      <c r="AG18" s="272"/>
      <c r="AH18" s="272"/>
      <c r="AI18" s="166" t="str">
        <f t="shared" si="0"/>
        <v/>
      </c>
    </row>
    <row r="19" spans="1:35" ht="24.95" customHeight="1" x14ac:dyDescent="0.2">
      <c r="A19" s="198"/>
      <c r="B19" s="178" t="str">
        <f>IF(ENTRADA!AE16="","",ENTRADA!AE16)</f>
        <v/>
      </c>
      <c r="C19" s="179" t="str">
        <f>IF(ENTRADA!AF16=0,"",ENTRADA!AF16)</f>
        <v/>
      </c>
      <c r="D19" s="273"/>
      <c r="E19" s="273"/>
      <c r="F19" s="273"/>
      <c r="G19" s="273"/>
      <c r="H19" s="273"/>
      <c r="I19" s="273"/>
      <c r="J19" s="273"/>
      <c r="K19" s="273"/>
      <c r="L19" s="273"/>
      <c r="M19" s="273"/>
      <c r="N19" s="273"/>
      <c r="O19" s="273"/>
      <c r="P19" s="273"/>
      <c r="Q19" s="273"/>
      <c r="R19" s="273"/>
      <c r="S19" s="273"/>
      <c r="T19" s="273"/>
      <c r="U19" s="273"/>
      <c r="V19" s="273"/>
      <c r="W19" s="273"/>
      <c r="X19" s="273"/>
      <c r="Y19" s="273"/>
      <c r="Z19" s="273"/>
      <c r="AA19" s="273"/>
      <c r="AB19" s="273"/>
      <c r="AC19" s="273"/>
      <c r="AD19" s="273"/>
      <c r="AE19" s="273"/>
      <c r="AF19" s="273"/>
      <c r="AG19" s="273"/>
      <c r="AH19" s="273"/>
      <c r="AI19" s="166" t="str">
        <f t="shared" si="0"/>
        <v/>
      </c>
    </row>
    <row r="20" spans="1:35" ht="24.95" customHeight="1" x14ac:dyDescent="0.2">
      <c r="A20" s="198"/>
      <c r="B20" s="180" t="str">
        <f>IF(ENTRADA!AE17="","",ENTRADA!AE17)</f>
        <v/>
      </c>
      <c r="C20" s="181" t="str">
        <f>IF(ENTRADA!AF17=0,"",ENTRADA!AF17)</f>
        <v/>
      </c>
      <c r="D20" s="272"/>
      <c r="E20" s="272"/>
      <c r="F20" s="272"/>
      <c r="G20" s="272"/>
      <c r="H20" s="272"/>
      <c r="I20" s="272"/>
      <c r="J20" s="272"/>
      <c r="K20" s="272"/>
      <c r="L20" s="272"/>
      <c r="M20" s="272"/>
      <c r="N20" s="272"/>
      <c r="O20" s="272"/>
      <c r="P20" s="272"/>
      <c r="Q20" s="272"/>
      <c r="R20" s="272"/>
      <c r="S20" s="272"/>
      <c r="T20" s="272"/>
      <c r="U20" s="272"/>
      <c r="V20" s="272"/>
      <c r="W20" s="272"/>
      <c r="X20" s="272"/>
      <c r="Y20" s="272"/>
      <c r="Z20" s="272"/>
      <c r="AA20" s="272"/>
      <c r="AB20" s="272"/>
      <c r="AC20" s="272"/>
      <c r="AD20" s="272"/>
      <c r="AE20" s="272"/>
      <c r="AF20" s="272"/>
      <c r="AG20" s="272"/>
      <c r="AH20" s="272"/>
      <c r="AI20" s="166" t="str">
        <f t="shared" si="0"/>
        <v/>
      </c>
    </row>
    <row r="21" spans="1:35" ht="24.95" customHeight="1" x14ac:dyDescent="0.2">
      <c r="A21" s="198"/>
      <c r="B21" s="178" t="str">
        <f>IF(ENTRADA!AE18="","",ENTRADA!AE18)</f>
        <v/>
      </c>
      <c r="C21" s="179" t="str">
        <f>IF(ENTRADA!AF18=0,"",ENTRADA!AF18)</f>
        <v/>
      </c>
      <c r="D21" s="273"/>
      <c r="E21" s="273"/>
      <c r="F21" s="273"/>
      <c r="G21" s="273"/>
      <c r="H21" s="273"/>
      <c r="I21" s="273"/>
      <c r="J21" s="273"/>
      <c r="K21" s="273"/>
      <c r="L21" s="273"/>
      <c r="M21" s="273"/>
      <c r="N21" s="273"/>
      <c r="O21" s="273"/>
      <c r="P21" s="273"/>
      <c r="Q21" s="273"/>
      <c r="R21" s="273"/>
      <c r="S21" s="273"/>
      <c r="T21" s="273"/>
      <c r="U21" s="273"/>
      <c r="V21" s="273"/>
      <c r="W21" s="273"/>
      <c r="X21" s="273"/>
      <c r="Y21" s="273"/>
      <c r="Z21" s="273"/>
      <c r="AA21" s="273"/>
      <c r="AB21" s="273"/>
      <c r="AC21" s="273"/>
      <c r="AD21" s="273"/>
      <c r="AE21" s="273"/>
      <c r="AF21" s="273"/>
      <c r="AG21" s="273"/>
      <c r="AH21" s="273"/>
      <c r="AI21" s="166" t="str">
        <f t="shared" si="0"/>
        <v/>
      </c>
    </row>
    <row r="22" spans="1:35" ht="24.95" customHeight="1" x14ac:dyDescent="0.2">
      <c r="A22" s="198"/>
      <c r="B22" s="180" t="str">
        <f>IF(ENTRADA!AE19="","",ENTRADA!AE19)</f>
        <v/>
      </c>
      <c r="C22" s="181" t="str">
        <f>IF(ENTRADA!AF19=0,"",ENTRADA!AF19)</f>
        <v/>
      </c>
      <c r="D22" s="272"/>
      <c r="E22" s="272"/>
      <c r="F22" s="272"/>
      <c r="G22" s="272"/>
      <c r="H22" s="272"/>
      <c r="I22" s="272"/>
      <c r="J22" s="272"/>
      <c r="K22" s="272"/>
      <c r="L22" s="272"/>
      <c r="M22" s="272"/>
      <c r="N22" s="272"/>
      <c r="O22" s="272"/>
      <c r="P22" s="272"/>
      <c r="Q22" s="272"/>
      <c r="R22" s="272"/>
      <c r="S22" s="272"/>
      <c r="T22" s="272"/>
      <c r="U22" s="272"/>
      <c r="V22" s="272"/>
      <c r="W22" s="272"/>
      <c r="X22" s="272"/>
      <c r="Y22" s="272"/>
      <c r="Z22" s="272"/>
      <c r="AA22" s="272"/>
      <c r="AB22" s="272"/>
      <c r="AC22" s="272"/>
      <c r="AD22" s="272"/>
      <c r="AE22" s="272"/>
      <c r="AF22" s="272"/>
      <c r="AG22" s="272"/>
      <c r="AH22" s="272"/>
      <c r="AI22" s="166" t="str">
        <f t="shared" si="0"/>
        <v/>
      </c>
    </row>
    <row r="23" spans="1:35" ht="24.95" customHeight="1" x14ac:dyDescent="0.2">
      <c r="A23" s="198"/>
      <c r="B23" s="178" t="str">
        <f>IF(ENTRADA!AE20="","",ENTRADA!AE20)</f>
        <v/>
      </c>
      <c r="C23" s="179" t="str">
        <f>IF(ENTRADA!AF20=0,"",ENTRADA!AF20)</f>
        <v/>
      </c>
      <c r="D23" s="273"/>
      <c r="E23" s="273"/>
      <c r="F23" s="273"/>
      <c r="G23" s="273"/>
      <c r="H23" s="273"/>
      <c r="I23" s="273"/>
      <c r="J23" s="273"/>
      <c r="K23" s="273"/>
      <c r="L23" s="273"/>
      <c r="M23" s="273"/>
      <c r="N23" s="273"/>
      <c r="O23" s="273"/>
      <c r="P23" s="273"/>
      <c r="Q23" s="273"/>
      <c r="R23" s="273"/>
      <c r="S23" s="273"/>
      <c r="T23" s="273"/>
      <c r="U23" s="273"/>
      <c r="V23" s="273"/>
      <c r="W23" s="273"/>
      <c r="X23" s="273"/>
      <c r="Y23" s="273"/>
      <c r="Z23" s="273"/>
      <c r="AA23" s="273"/>
      <c r="AB23" s="273"/>
      <c r="AC23" s="273"/>
      <c r="AD23" s="273"/>
      <c r="AE23" s="273"/>
      <c r="AF23" s="273"/>
      <c r="AG23" s="273"/>
      <c r="AH23" s="273"/>
      <c r="AI23" s="166" t="str">
        <f t="shared" si="0"/>
        <v/>
      </c>
    </row>
    <row r="24" spans="1:35" ht="24.95" customHeight="1" x14ac:dyDescent="0.2">
      <c r="A24" s="198"/>
      <c r="B24" s="180" t="str">
        <f>IF(ENTRADA!AE21="","",ENTRADA!AE21)</f>
        <v/>
      </c>
      <c r="C24" s="181" t="str">
        <f>IF(ENTRADA!AF21=0,"",ENTRADA!AF21)</f>
        <v/>
      </c>
      <c r="D24" s="272"/>
      <c r="E24" s="272"/>
      <c r="F24" s="272"/>
      <c r="G24" s="272"/>
      <c r="H24" s="272"/>
      <c r="I24" s="272"/>
      <c r="J24" s="272"/>
      <c r="K24" s="272"/>
      <c r="L24" s="272"/>
      <c r="M24" s="272"/>
      <c r="N24" s="272"/>
      <c r="O24" s="272"/>
      <c r="P24" s="272"/>
      <c r="Q24" s="272"/>
      <c r="R24" s="272"/>
      <c r="S24" s="272"/>
      <c r="T24" s="272"/>
      <c r="U24" s="272"/>
      <c r="V24" s="272"/>
      <c r="W24" s="272"/>
      <c r="X24" s="272"/>
      <c r="Y24" s="272"/>
      <c r="Z24" s="272"/>
      <c r="AA24" s="272"/>
      <c r="AB24" s="272"/>
      <c r="AC24" s="272"/>
      <c r="AD24" s="272"/>
      <c r="AE24" s="272"/>
      <c r="AF24" s="272"/>
      <c r="AG24" s="272"/>
      <c r="AH24" s="272"/>
      <c r="AI24" s="166" t="str">
        <f t="shared" si="0"/>
        <v/>
      </c>
    </row>
    <row r="25" spans="1:35" ht="24.95" customHeight="1" x14ac:dyDescent="0.2">
      <c r="A25" s="198"/>
      <c r="B25" s="178" t="str">
        <f>IF(ENTRADA!AE22="","",ENTRADA!AE22)</f>
        <v/>
      </c>
      <c r="C25" s="179" t="str">
        <f>IF(ENTRADA!AF22=0,"",ENTRADA!AF22)</f>
        <v/>
      </c>
      <c r="D25" s="273"/>
      <c r="E25" s="273"/>
      <c r="F25" s="273"/>
      <c r="G25" s="273"/>
      <c r="H25" s="273"/>
      <c r="I25" s="273"/>
      <c r="J25" s="273"/>
      <c r="K25" s="273"/>
      <c r="L25" s="273"/>
      <c r="M25" s="273"/>
      <c r="N25" s="273"/>
      <c r="O25" s="273"/>
      <c r="P25" s="273"/>
      <c r="Q25" s="273"/>
      <c r="R25" s="273"/>
      <c r="S25" s="273"/>
      <c r="T25" s="273"/>
      <c r="U25" s="273"/>
      <c r="V25" s="273"/>
      <c r="W25" s="273"/>
      <c r="X25" s="273"/>
      <c r="Y25" s="273"/>
      <c r="Z25" s="273"/>
      <c r="AA25" s="273"/>
      <c r="AB25" s="273"/>
      <c r="AC25" s="273"/>
      <c r="AD25" s="273"/>
      <c r="AE25" s="273"/>
      <c r="AF25" s="273"/>
      <c r="AG25" s="273"/>
      <c r="AH25" s="273"/>
      <c r="AI25" s="166" t="str">
        <f t="shared" si="0"/>
        <v/>
      </c>
    </row>
    <row r="26" spans="1:35" ht="24.95" customHeight="1" x14ac:dyDescent="0.2">
      <c r="A26" s="198"/>
      <c r="B26" s="180" t="str">
        <f>IF(ENTRADA!AE23="","",ENTRADA!AE23)</f>
        <v/>
      </c>
      <c r="C26" s="181" t="str">
        <f>IF(ENTRADA!AF23=0,"",ENTRADA!AF23)</f>
        <v/>
      </c>
      <c r="D26" s="272"/>
      <c r="E26" s="272"/>
      <c r="F26" s="272"/>
      <c r="G26" s="272"/>
      <c r="H26" s="272"/>
      <c r="I26" s="272"/>
      <c r="J26" s="272"/>
      <c r="K26" s="272"/>
      <c r="L26" s="272"/>
      <c r="M26" s="272"/>
      <c r="N26" s="272"/>
      <c r="O26" s="272"/>
      <c r="P26" s="272"/>
      <c r="Q26" s="272"/>
      <c r="R26" s="272"/>
      <c r="S26" s="272"/>
      <c r="T26" s="272"/>
      <c r="U26" s="272"/>
      <c r="V26" s="272"/>
      <c r="W26" s="272"/>
      <c r="X26" s="272"/>
      <c r="Y26" s="272"/>
      <c r="Z26" s="272"/>
      <c r="AA26" s="272"/>
      <c r="AB26" s="272"/>
      <c r="AC26" s="272"/>
      <c r="AD26" s="272"/>
      <c r="AE26" s="272"/>
      <c r="AF26" s="272"/>
      <c r="AG26" s="272"/>
      <c r="AH26" s="272"/>
      <c r="AI26" s="166" t="str">
        <f t="shared" si="0"/>
        <v/>
      </c>
    </row>
    <row r="27" spans="1:35" ht="24.95" customHeight="1" x14ac:dyDescent="0.2">
      <c r="A27" s="198"/>
      <c r="B27" s="178" t="str">
        <f>IF(ENTRADA!AE24="","",ENTRADA!AE24)</f>
        <v/>
      </c>
      <c r="C27" s="179" t="str">
        <f>IF(ENTRADA!AF24=0,"",ENTRADA!AF24)</f>
        <v/>
      </c>
      <c r="D27" s="273"/>
      <c r="E27" s="273"/>
      <c r="F27" s="273"/>
      <c r="G27" s="273"/>
      <c r="H27" s="273"/>
      <c r="I27" s="273"/>
      <c r="J27" s="273"/>
      <c r="K27" s="273"/>
      <c r="L27" s="273"/>
      <c r="M27" s="273"/>
      <c r="N27" s="273"/>
      <c r="O27" s="273"/>
      <c r="P27" s="273"/>
      <c r="Q27" s="273"/>
      <c r="R27" s="273"/>
      <c r="S27" s="273"/>
      <c r="T27" s="273"/>
      <c r="U27" s="273"/>
      <c r="V27" s="273"/>
      <c r="W27" s="273"/>
      <c r="X27" s="273"/>
      <c r="Y27" s="273"/>
      <c r="Z27" s="273"/>
      <c r="AA27" s="273"/>
      <c r="AB27" s="273"/>
      <c r="AC27" s="273"/>
      <c r="AD27" s="273"/>
      <c r="AE27" s="273"/>
      <c r="AF27" s="273"/>
      <c r="AG27" s="273"/>
      <c r="AH27" s="273"/>
      <c r="AI27" s="166" t="str">
        <f t="shared" si="0"/>
        <v/>
      </c>
    </row>
    <row r="28" spans="1:35" s="164" customFormat="1" ht="24.95" customHeight="1" x14ac:dyDescent="0.2">
      <c r="A28" s="198"/>
      <c r="B28" s="180" t="str">
        <f>IF(ENTRADA!AE25="","",ENTRADA!AE25)</f>
        <v/>
      </c>
      <c r="C28" s="181" t="str">
        <f>IF(ENTRADA!AF25=0,"",ENTRADA!AF25)</f>
        <v/>
      </c>
      <c r="D28" s="272"/>
      <c r="E28" s="272"/>
      <c r="F28" s="272"/>
      <c r="G28" s="272"/>
      <c r="H28" s="272"/>
      <c r="I28" s="272"/>
      <c r="J28" s="272"/>
      <c r="K28" s="272"/>
      <c r="L28" s="272"/>
      <c r="M28" s="272"/>
      <c r="N28" s="272"/>
      <c r="O28" s="272"/>
      <c r="P28" s="272"/>
      <c r="Q28" s="272"/>
      <c r="R28" s="272"/>
      <c r="S28" s="272"/>
      <c r="T28" s="272"/>
      <c r="U28" s="272"/>
      <c r="V28" s="272"/>
      <c r="W28" s="272"/>
      <c r="X28" s="272"/>
      <c r="Y28" s="272"/>
      <c r="Z28" s="272"/>
      <c r="AA28" s="272"/>
      <c r="AB28" s="272"/>
      <c r="AC28" s="272"/>
      <c r="AD28" s="272"/>
      <c r="AE28" s="272"/>
      <c r="AF28" s="272"/>
      <c r="AG28" s="272"/>
      <c r="AH28" s="272"/>
      <c r="AI28" s="166" t="str">
        <f t="shared" si="0"/>
        <v/>
      </c>
    </row>
    <row r="29" spans="1:35" s="164" customFormat="1" ht="24.95" customHeight="1" x14ac:dyDescent="0.2">
      <c r="A29" s="198"/>
      <c r="B29" s="178" t="str">
        <f>IF(ENTRADA!AE26="","",ENTRADA!AE26)</f>
        <v/>
      </c>
      <c r="C29" s="179" t="str">
        <f>IF(ENTRADA!AF26=0,"",ENTRADA!AF26)</f>
        <v/>
      </c>
      <c r="D29" s="273"/>
      <c r="E29" s="273"/>
      <c r="F29" s="273"/>
      <c r="G29" s="273"/>
      <c r="H29" s="273"/>
      <c r="I29" s="273"/>
      <c r="J29" s="273"/>
      <c r="K29" s="273"/>
      <c r="L29" s="273"/>
      <c r="M29" s="273"/>
      <c r="N29" s="273"/>
      <c r="O29" s="273"/>
      <c r="P29" s="273"/>
      <c r="Q29" s="273"/>
      <c r="R29" s="273"/>
      <c r="S29" s="273"/>
      <c r="T29" s="273"/>
      <c r="U29" s="273"/>
      <c r="V29" s="273"/>
      <c r="W29" s="273"/>
      <c r="X29" s="273"/>
      <c r="Y29" s="273"/>
      <c r="Z29" s="273"/>
      <c r="AA29" s="273"/>
      <c r="AB29" s="273"/>
      <c r="AC29" s="273"/>
      <c r="AD29" s="273"/>
      <c r="AE29" s="273"/>
      <c r="AF29" s="273"/>
      <c r="AG29" s="273"/>
      <c r="AH29" s="273"/>
      <c r="AI29" s="166" t="str">
        <f t="shared" si="0"/>
        <v/>
      </c>
    </row>
    <row r="30" spans="1:35" s="164" customFormat="1" ht="24.95" customHeight="1" x14ac:dyDescent="0.2">
      <c r="A30" s="198"/>
      <c r="B30" s="180" t="str">
        <f>IF(ENTRADA!AE27="","",ENTRADA!AE27)</f>
        <v/>
      </c>
      <c r="C30" s="181" t="str">
        <f>IF(ENTRADA!AF27=0,"",ENTRADA!AF27)</f>
        <v/>
      </c>
      <c r="D30" s="272"/>
      <c r="E30" s="272"/>
      <c r="F30" s="272"/>
      <c r="G30" s="272"/>
      <c r="H30" s="272"/>
      <c r="I30" s="272"/>
      <c r="J30" s="272"/>
      <c r="K30" s="272"/>
      <c r="L30" s="272"/>
      <c r="M30" s="272"/>
      <c r="N30" s="272"/>
      <c r="O30" s="272"/>
      <c r="P30" s="272"/>
      <c r="Q30" s="272"/>
      <c r="R30" s="272"/>
      <c r="S30" s="272"/>
      <c r="T30" s="272"/>
      <c r="U30" s="272"/>
      <c r="V30" s="272"/>
      <c r="W30" s="272"/>
      <c r="X30" s="272"/>
      <c r="Y30" s="272"/>
      <c r="Z30" s="272"/>
      <c r="AA30" s="272"/>
      <c r="AB30" s="272"/>
      <c r="AC30" s="272"/>
      <c r="AD30" s="272"/>
      <c r="AE30" s="272"/>
      <c r="AF30" s="272"/>
      <c r="AG30" s="272"/>
      <c r="AH30" s="272"/>
      <c r="AI30" s="166" t="str">
        <f t="shared" si="0"/>
        <v/>
      </c>
    </row>
    <row r="31" spans="1:35" s="164" customFormat="1" ht="24.95" customHeight="1" x14ac:dyDescent="0.2">
      <c r="A31" s="198"/>
      <c r="B31" s="178" t="str">
        <f>IF(ENTRADA!AE28="","",ENTRADA!AE28)</f>
        <v/>
      </c>
      <c r="C31" s="179" t="str">
        <f>IF(ENTRADA!AF28=0,"",ENTRADA!AF28)</f>
        <v/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166" t="str">
        <f t="shared" si="0"/>
        <v/>
      </c>
    </row>
    <row r="32" spans="1:35" s="164" customFormat="1" ht="24.95" customHeight="1" x14ac:dyDescent="0.2">
      <c r="A32" s="198"/>
      <c r="B32" s="180" t="str">
        <f>IF(ENTRADA!AE29="","",ENTRADA!AE29)</f>
        <v/>
      </c>
      <c r="C32" s="181" t="str">
        <f>IF(ENTRADA!AF29=0,"",ENTRADA!AF29)</f>
        <v/>
      </c>
      <c r="D32" s="272"/>
      <c r="E32" s="272"/>
      <c r="F32" s="272"/>
      <c r="G32" s="272"/>
      <c r="H32" s="272"/>
      <c r="I32" s="272"/>
      <c r="J32" s="272"/>
      <c r="K32" s="272"/>
      <c r="L32" s="272"/>
      <c r="M32" s="272"/>
      <c r="N32" s="272"/>
      <c r="O32" s="272"/>
      <c r="P32" s="272"/>
      <c r="Q32" s="272"/>
      <c r="R32" s="272"/>
      <c r="S32" s="272"/>
      <c r="T32" s="272"/>
      <c r="U32" s="272"/>
      <c r="V32" s="272"/>
      <c r="W32" s="272"/>
      <c r="X32" s="272"/>
      <c r="Y32" s="272"/>
      <c r="Z32" s="272"/>
      <c r="AA32" s="272"/>
      <c r="AB32" s="272"/>
      <c r="AC32" s="272"/>
      <c r="AD32" s="272"/>
      <c r="AE32" s="272"/>
      <c r="AF32" s="272"/>
      <c r="AG32" s="272"/>
      <c r="AH32" s="272"/>
      <c r="AI32" s="166" t="str">
        <f t="shared" si="0"/>
        <v/>
      </c>
    </row>
    <row r="33" spans="1:35" s="164" customFormat="1" ht="24.95" customHeight="1" x14ac:dyDescent="0.2">
      <c r="A33" s="198"/>
      <c r="B33" s="178" t="str">
        <f>IF(ENTRADA!AE30="","",ENTRADA!AE30)</f>
        <v/>
      </c>
      <c r="C33" s="179" t="str">
        <f>IF(ENTRADA!AF30=0,"",ENTRADA!AF30)</f>
        <v/>
      </c>
      <c r="D33" s="273"/>
      <c r="E33" s="273"/>
      <c r="F33" s="273"/>
      <c r="G33" s="273"/>
      <c r="H33" s="273"/>
      <c r="I33" s="273"/>
      <c r="J33" s="273"/>
      <c r="K33" s="273"/>
      <c r="L33" s="273"/>
      <c r="M33" s="273"/>
      <c r="N33" s="273"/>
      <c r="O33" s="273"/>
      <c r="P33" s="273"/>
      <c r="Q33" s="273"/>
      <c r="R33" s="273"/>
      <c r="S33" s="273"/>
      <c r="T33" s="273"/>
      <c r="U33" s="273"/>
      <c r="V33" s="273"/>
      <c r="W33" s="273"/>
      <c r="X33" s="273"/>
      <c r="Y33" s="273"/>
      <c r="Z33" s="273"/>
      <c r="AA33" s="273"/>
      <c r="AB33" s="273"/>
      <c r="AC33" s="273"/>
      <c r="AD33" s="273"/>
      <c r="AE33" s="273"/>
      <c r="AF33" s="273"/>
      <c r="AG33" s="273"/>
      <c r="AH33" s="273"/>
      <c r="AI33" s="166" t="str">
        <f t="shared" si="0"/>
        <v/>
      </c>
    </row>
    <row r="34" spans="1:35" s="164" customFormat="1" ht="24.95" customHeight="1" x14ac:dyDescent="0.2">
      <c r="A34" s="198"/>
      <c r="B34" s="180" t="str">
        <f>IF(ENTRADA!AE31="","",ENTRADA!AE31)</f>
        <v/>
      </c>
      <c r="C34" s="181" t="str">
        <f>IF(ENTRADA!AF31=0,"",ENTRADA!AF31)</f>
        <v/>
      </c>
      <c r="D34" s="272"/>
      <c r="E34" s="272"/>
      <c r="F34" s="272"/>
      <c r="G34" s="272"/>
      <c r="H34" s="272"/>
      <c r="I34" s="272"/>
      <c r="J34" s="272"/>
      <c r="K34" s="272"/>
      <c r="L34" s="272"/>
      <c r="M34" s="272"/>
      <c r="N34" s="272"/>
      <c r="O34" s="272"/>
      <c r="P34" s="272"/>
      <c r="Q34" s="272"/>
      <c r="R34" s="272"/>
      <c r="S34" s="272"/>
      <c r="T34" s="272"/>
      <c r="U34" s="272"/>
      <c r="V34" s="272"/>
      <c r="W34" s="272"/>
      <c r="X34" s="272"/>
      <c r="Y34" s="272"/>
      <c r="Z34" s="272"/>
      <c r="AA34" s="272"/>
      <c r="AB34" s="272"/>
      <c r="AC34" s="272"/>
      <c r="AD34" s="272"/>
      <c r="AE34" s="272"/>
      <c r="AF34" s="272"/>
      <c r="AG34" s="272"/>
      <c r="AH34" s="272"/>
      <c r="AI34" s="166" t="str">
        <f t="shared" si="0"/>
        <v/>
      </c>
    </row>
    <row r="35" spans="1:35" s="164" customFormat="1" ht="24.95" customHeight="1" x14ac:dyDescent="0.2">
      <c r="A35" s="198"/>
      <c r="B35" s="178" t="str">
        <f>IF(ENTRADA!AE32="","",ENTRADA!AE32)</f>
        <v/>
      </c>
      <c r="C35" s="179" t="str">
        <f>IF(ENTRADA!AF32=0,"",ENTRADA!AF32)</f>
        <v/>
      </c>
      <c r="D35" s="273"/>
      <c r="E35" s="273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273"/>
      <c r="T35" s="273"/>
      <c r="U35" s="273"/>
      <c r="V35" s="273"/>
      <c r="W35" s="273"/>
      <c r="X35" s="273"/>
      <c r="Y35" s="273"/>
      <c r="Z35" s="273"/>
      <c r="AA35" s="273"/>
      <c r="AB35" s="273"/>
      <c r="AC35" s="273"/>
      <c r="AD35" s="273"/>
      <c r="AE35" s="273"/>
      <c r="AF35" s="273"/>
      <c r="AG35" s="273"/>
      <c r="AH35" s="273"/>
      <c r="AI35" s="166" t="str">
        <f t="shared" si="0"/>
        <v/>
      </c>
    </row>
    <row r="36" spans="1:35" s="164" customFormat="1" ht="24.95" customHeight="1" x14ac:dyDescent="0.2">
      <c r="A36" s="198"/>
      <c r="B36" s="180" t="str">
        <f>IF(ENTRADA!AE33="","",ENTRADA!AE33)</f>
        <v/>
      </c>
      <c r="C36" s="181" t="str">
        <f>IF(ENTRADA!AF33=0,"",ENTRADA!AF33)</f>
        <v/>
      </c>
      <c r="D36" s="272"/>
      <c r="E36" s="272"/>
      <c r="F36" s="272"/>
      <c r="G36" s="272"/>
      <c r="H36" s="272"/>
      <c r="I36" s="272"/>
      <c r="J36" s="272"/>
      <c r="K36" s="272"/>
      <c r="L36" s="272"/>
      <c r="M36" s="272"/>
      <c r="N36" s="272"/>
      <c r="O36" s="272"/>
      <c r="P36" s="272"/>
      <c r="Q36" s="272"/>
      <c r="R36" s="272"/>
      <c r="S36" s="272"/>
      <c r="T36" s="272"/>
      <c r="U36" s="272"/>
      <c r="V36" s="272"/>
      <c r="W36" s="272"/>
      <c r="X36" s="272"/>
      <c r="Y36" s="272"/>
      <c r="Z36" s="272"/>
      <c r="AA36" s="272"/>
      <c r="AB36" s="272"/>
      <c r="AC36" s="272"/>
      <c r="AD36" s="272"/>
      <c r="AE36" s="272"/>
      <c r="AF36" s="272"/>
      <c r="AG36" s="272"/>
      <c r="AH36" s="272"/>
      <c r="AI36" s="166" t="str">
        <f t="shared" si="0"/>
        <v/>
      </c>
    </row>
    <row r="37" spans="1:35" s="164" customFormat="1" ht="24.95" customHeight="1" x14ac:dyDescent="0.2">
      <c r="A37" s="198"/>
      <c r="B37" s="182" t="str">
        <f>IF(ENTRADA!AE34="","",ENTRADA!AE34)</f>
        <v/>
      </c>
      <c r="C37" s="183" t="str">
        <f>IF(ENTRADA!AF34=0,"",ENTRADA!AF34)</f>
        <v/>
      </c>
      <c r="D37" s="384"/>
      <c r="E37" s="384"/>
      <c r="F37" s="384"/>
      <c r="G37" s="384"/>
      <c r="H37" s="384"/>
      <c r="I37" s="384"/>
      <c r="J37" s="384"/>
      <c r="K37" s="384"/>
      <c r="L37" s="384"/>
      <c r="M37" s="384"/>
      <c r="N37" s="384"/>
      <c r="O37" s="384"/>
      <c r="P37" s="384"/>
      <c r="Q37" s="384"/>
      <c r="R37" s="384"/>
      <c r="S37" s="384"/>
      <c r="T37" s="384"/>
      <c r="U37" s="384"/>
      <c r="V37" s="384"/>
      <c r="W37" s="384"/>
      <c r="X37" s="384"/>
      <c r="Y37" s="384"/>
      <c r="Z37" s="384"/>
      <c r="AA37" s="384"/>
      <c r="AB37" s="384"/>
      <c r="AC37" s="384"/>
      <c r="AD37" s="384"/>
      <c r="AE37" s="384"/>
      <c r="AF37" s="384"/>
      <c r="AG37" s="384"/>
      <c r="AH37" s="384"/>
      <c r="AI37" s="166" t="str">
        <f t="shared" si="0"/>
        <v/>
      </c>
    </row>
    <row r="38" spans="1:35" s="164" customFormat="1" ht="24.95" customHeight="1" x14ac:dyDescent="0.2">
      <c r="A38" s="198"/>
      <c r="B38" s="180" t="str">
        <f>IF(ENTRADA!AE35="","",ENTRADA!AE35)</f>
        <v/>
      </c>
      <c r="C38" s="181" t="str">
        <f>IF(ENTRADA!AF35=0,"",ENTRADA!AF35)</f>
        <v/>
      </c>
      <c r="D38" s="272"/>
      <c r="E38" s="272"/>
      <c r="F38" s="272"/>
      <c r="G38" s="272"/>
      <c r="H38" s="272"/>
      <c r="I38" s="272"/>
      <c r="J38" s="272"/>
      <c r="K38" s="272"/>
      <c r="L38" s="272"/>
      <c r="M38" s="272"/>
      <c r="N38" s="272"/>
      <c r="O38" s="272"/>
      <c r="P38" s="272"/>
      <c r="Q38" s="272"/>
      <c r="R38" s="272"/>
      <c r="S38" s="272"/>
      <c r="T38" s="272"/>
      <c r="U38" s="272"/>
      <c r="V38" s="272"/>
      <c r="W38" s="272"/>
      <c r="X38" s="272"/>
      <c r="Y38" s="272"/>
      <c r="Z38" s="272"/>
      <c r="AA38" s="272"/>
      <c r="AB38" s="272"/>
      <c r="AC38" s="272"/>
      <c r="AD38" s="272"/>
      <c r="AE38" s="272"/>
      <c r="AF38" s="272"/>
      <c r="AG38" s="272"/>
      <c r="AH38" s="272"/>
      <c r="AI38" s="166" t="str">
        <f t="shared" si="0"/>
        <v/>
      </c>
    </row>
    <row r="39" spans="1:35" s="164" customFormat="1" ht="24.95" customHeight="1" x14ac:dyDescent="0.2">
      <c r="A39" s="198"/>
      <c r="B39" s="178" t="str">
        <f>IF(ENTRADA!AE36="","",ENTRADA!AE36)</f>
        <v/>
      </c>
      <c r="C39" s="179" t="str">
        <f>IF(ENTRADA!AF36=0,"",ENTRADA!AF36)</f>
        <v/>
      </c>
      <c r="D39" s="273"/>
      <c r="E39" s="273"/>
      <c r="F39" s="273"/>
      <c r="G39" s="273"/>
      <c r="H39" s="273"/>
      <c r="I39" s="273"/>
      <c r="J39" s="273"/>
      <c r="K39" s="273"/>
      <c r="L39" s="273"/>
      <c r="M39" s="273"/>
      <c r="N39" s="273"/>
      <c r="O39" s="273"/>
      <c r="P39" s="273"/>
      <c r="Q39" s="273"/>
      <c r="R39" s="273"/>
      <c r="S39" s="273"/>
      <c r="T39" s="273"/>
      <c r="U39" s="273"/>
      <c r="V39" s="273"/>
      <c r="W39" s="273"/>
      <c r="X39" s="273"/>
      <c r="Y39" s="273"/>
      <c r="Z39" s="273"/>
      <c r="AA39" s="273"/>
      <c r="AB39" s="273"/>
      <c r="AC39" s="273"/>
      <c r="AD39" s="273"/>
      <c r="AE39" s="273"/>
      <c r="AF39" s="273"/>
      <c r="AG39" s="273"/>
      <c r="AH39" s="273"/>
      <c r="AI39" s="166" t="str">
        <f t="shared" si="0"/>
        <v/>
      </c>
    </row>
    <row r="40" spans="1:35" s="164" customFormat="1" ht="30" customHeight="1" x14ac:dyDescent="0.2">
      <c r="A40" s="198"/>
      <c r="B40" s="5"/>
      <c r="C40" s="4"/>
      <c r="D40" s="118"/>
    </row>
    <row r="41" spans="1:35" s="164" customFormat="1" ht="12.75" x14ac:dyDescent="0.2">
      <c r="A41" s="6"/>
      <c r="B41" s="6"/>
      <c r="C41" s="6"/>
      <c r="D41" s="54"/>
    </row>
    <row r="42" spans="1:35" s="164" customFormat="1" ht="12.75" x14ac:dyDescent="0.2">
      <c r="A42" s="6"/>
      <c r="B42" s="6"/>
      <c r="C42" s="6"/>
      <c r="D42" s="54"/>
    </row>
    <row r="43" spans="1:35" s="164" customFormat="1" ht="12.75" x14ac:dyDescent="0.2">
      <c r="A43" s="6"/>
      <c r="B43" s="6"/>
      <c r="C43" s="6"/>
      <c r="D43" s="54"/>
    </row>
    <row r="44" spans="1:35" ht="12.75" x14ac:dyDescent="0.2"/>
    <row r="45" spans="1:35" ht="12.75" x14ac:dyDescent="0.2"/>
    <row r="46" spans="1:35" ht="12.75" x14ac:dyDescent="0.2"/>
    <row r="47" spans="1:35" ht="12.75" x14ac:dyDescent="0.2"/>
    <row r="48" spans="1:35" ht="12.75" x14ac:dyDescent="0.2"/>
    <row r="49" ht="12.75" x14ac:dyDescent="0.2"/>
    <row r="50" ht="12.75" x14ac:dyDescent="0.2"/>
    <row r="51" ht="12.75" x14ac:dyDescent="0.2"/>
    <row r="52" ht="12.75" x14ac:dyDescent="0.2"/>
    <row r="53" ht="12.75" x14ac:dyDescent="0.2"/>
    <row r="54" ht="12.75" x14ac:dyDescent="0.2"/>
    <row r="55" ht="12.75" x14ac:dyDescent="0.2"/>
    <row r="56" ht="12.75" x14ac:dyDescent="0.2"/>
    <row r="57" ht="12.75" x14ac:dyDescent="0.2"/>
    <row r="58" ht="12.75" x14ac:dyDescent="0.2"/>
    <row r="59" ht="12.75" x14ac:dyDescent="0.2"/>
    <row r="60" ht="12.75" hidden="1" x14ac:dyDescent="0.2"/>
    <row r="61" ht="12.75" hidden="1" x14ac:dyDescent="0.2"/>
    <row r="62" ht="12.75" hidden="1" x14ac:dyDescent="0.2"/>
    <row r="63" ht="12.75" hidden="1" x14ac:dyDescent="0.2"/>
    <row r="64" ht="12.75" hidden="1" x14ac:dyDescent="0.2"/>
    <row r="65" ht="12.75" hidden="1" x14ac:dyDescent="0.2"/>
    <row r="66" ht="12.75" hidden="1" x14ac:dyDescent="0.2"/>
    <row r="67" ht="12.75" hidden="1" x14ac:dyDescent="0.2"/>
    <row r="68" ht="12.75" hidden="1" x14ac:dyDescent="0.2"/>
    <row r="69" ht="12.75" hidden="1" x14ac:dyDescent="0.2"/>
    <row r="70" ht="12.75" hidden="1" x14ac:dyDescent="0.2"/>
    <row r="71" ht="12.75" hidden="1" x14ac:dyDescent="0.2"/>
    <row r="72" ht="12.75" hidden="1" x14ac:dyDescent="0.2"/>
    <row r="73" ht="12.75" hidden="1" x14ac:dyDescent="0.2"/>
    <row r="74" ht="12.75" hidden="1" x14ac:dyDescent="0.2"/>
    <row r="75" ht="12.75" hidden="1" x14ac:dyDescent="0.2"/>
    <row r="76" ht="12.75" hidden="1" x14ac:dyDescent="0.2"/>
    <row r="77" ht="12.75" hidden="1" x14ac:dyDescent="0.2"/>
    <row r="78" ht="12.75" hidden="1" x14ac:dyDescent="0.2"/>
    <row r="79" ht="12.75" hidden="1" x14ac:dyDescent="0.2"/>
    <row r="80" ht="12.75" hidden="1" x14ac:dyDescent="0.2"/>
    <row r="81" ht="12.75" hidden="1" x14ac:dyDescent="0.2"/>
    <row r="82" ht="12.75" hidden="1" x14ac:dyDescent="0.2"/>
    <row r="83" ht="12.75" hidden="1" x14ac:dyDescent="0.2"/>
    <row r="84" ht="12.75" hidden="1" x14ac:dyDescent="0.2"/>
    <row r="85" ht="12.75" hidden="1" x14ac:dyDescent="0.2"/>
    <row r="86" ht="12.75" hidden="1" x14ac:dyDescent="0.2"/>
    <row r="87" ht="12.75" hidden="1" x14ac:dyDescent="0.2"/>
    <row r="88" ht="12.75" hidden="1" x14ac:dyDescent="0.2"/>
    <row r="89" ht="12.75" hidden="1" x14ac:dyDescent="0.2"/>
    <row r="90" ht="12.75" hidden="1" x14ac:dyDescent="0.2"/>
    <row r="91" ht="12.75" hidden="1" x14ac:dyDescent="0.2"/>
    <row r="92" ht="12.75" hidden="1" x14ac:dyDescent="0.2"/>
    <row r="93" ht="12.75" hidden="1" x14ac:dyDescent="0.2"/>
    <row r="94" ht="12.75" hidden="1" x14ac:dyDescent="0.2"/>
    <row r="95" ht="12.75" hidden="1" x14ac:dyDescent="0.2"/>
    <row r="96" ht="12.75" hidden="1" x14ac:dyDescent="0.2"/>
    <row r="97" ht="12.75" hidden="1" x14ac:dyDescent="0.2"/>
    <row r="98" ht="12.75" hidden="1" x14ac:dyDescent="0.2"/>
    <row r="99" ht="12.75" hidden="1" x14ac:dyDescent="0.2"/>
    <row r="100" ht="12.75" hidden="1" x14ac:dyDescent="0.2"/>
    <row r="101" ht="12.75" hidden="1" x14ac:dyDescent="0.2"/>
    <row r="102" ht="12.75" hidden="1" x14ac:dyDescent="0.2"/>
    <row r="103" ht="12.75" hidden="1" x14ac:dyDescent="0.2"/>
    <row r="104" ht="12.75" hidden="1" x14ac:dyDescent="0.2"/>
    <row r="105" ht="12.75" hidden="1" x14ac:dyDescent="0.2"/>
    <row r="106" ht="12.75" hidden="1" x14ac:dyDescent="0.2"/>
    <row r="107" ht="12.75" hidden="1" x14ac:dyDescent="0.2"/>
    <row r="108" ht="12.75" hidden="1" x14ac:dyDescent="0.2"/>
    <row r="109" ht="12.75" hidden="1" x14ac:dyDescent="0.2"/>
    <row r="110" ht="12.75" hidden="1" x14ac:dyDescent="0.2"/>
    <row r="111" ht="12.75" hidden="1" x14ac:dyDescent="0.2"/>
    <row r="112" ht="12.75" hidden="1" x14ac:dyDescent="0.2"/>
    <row r="113" ht="12.75" hidden="1" x14ac:dyDescent="0.2"/>
    <row r="114" ht="12.75" hidden="1" x14ac:dyDescent="0.2"/>
    <row r="115" ht="12.75" hidden="1" x14ac:dyDescent="0.2"/>
    <row r="116" ht="12.75" hidden="1" x14ac:dyDescent="0.2"/>
    <row r="117" ht="12.75" hidden="1" x14ac:dyDescent="0.2"/>
    <row r="118" ht="12.75" hidden="1" x14ac:dyDescent="0.2"/>
    <row r="119" ht="12.75" hidden="1" x14ac:dyDescent="0.2"/>
    <row r="120" ht="12.75" hidden="1" x14ac:dyDescent="0.2"/>
    <row r="121" ht="12.75" hidden="1" x14ac:dyDescent="0.2"/>
    <row r="122" ht="12.75" hidden="1" x14ac:dyDescent="0.2"/>
    <row r="123" ht="12.75" hidden="1" x14ac:dyDescent="0.2"/>
    <row r="124" ht="12.75" hidden="1" x14ac:dyDescent="0.2"/>
    <row r="125" ht="12.75" hidden="1" x14ac:dyDescent="0.2"/>
    <row r="126" ht="12.75" hidden="1" x14ac:dyDescent="0.2"/>
    <row r="127" ht="12.75" hidden="1" x14ac:dyDescent="0.2"/>
    <row r="128" ht="12.75" hidden="1" x14ac:dyDescent="0.2"/>
    <row r="129" ht="12.75" hidden="1" x14ac:dyDescent="0.2"/>
    <row r="130" ht="12.75" hidden="1" x14ac:dyDescent="0.2"/>
    <row r="131" ht="12.75" hidden="1" x14ac:dyDescent="0.2"/>
    <row r="132" ht="12.75" hidden="1" x14ac:dyDescent="0.2"/>
    <row r="133" ht="12.75" hidden="1" x14ac:dyDescent="0.2"/>
    <row r="134" ht="12.75" hidden="1" x14ac:dyDescent="0.2"/>
    <row r="135" ht="12.75" hidden="1" x14ac:dyDescent="0.2"/>
    <row r="136" ht="12.75" hidden="1" x14ac:dyDescent="0.2"/>
  </sheetData>
  <sheetProtection algorithmName="SHA-512" hashValue="UH+cvYmqAkyW6cC3Lqy4U1Nt+RPeMWAA0vheVuK59BwasWX2FNCJBvlpI0VDR7KttRcPCqZ3ZJ8ZQaIqvJIOMA==" saltValue="ipu2Kl9TOwXFqrM84CqUdg==" spinCount="100000" sheet="1" objects="1" scenarios="1" selectLockedCells="1"/>
  <mergeCells count="5">
    <mergeCell ref="T4:Y4"/>
    <mergeCell ref="AA4:AC4"/>
    <mergeCell ref="AE4:AH4"/>
    <mergeCell ref="B6:C6"/>
    <mergeCell ref="B3:C5"/>
  </mergeCells>
  <conditionalFormatting sqref="A7:A40">
    <cfRule type="cellIs" dxfId="19" priority="3" stopIfTrue="1" operator="greaterThan">
      <formula>50</formula>
    </cfRule>
    <cfRule type="cellIs" dxfId="18" priority="4" stopIfTrue="1" operator="lessThan">
      <formula>50</formula>
    </cfRule>
  </conditionalFormatting>
  <conditionalFormatting sqref="D7:AH39">
    <cfRule type="cellIs" dxfId="17" priority="1" operator="equal">
      <formula>"E"</formula>
    </cfRule>
    <cfRule type="cellIs" dxfId="16" priority="2" operator="equal">
      <formula>"s"</formula>
    </cfRule>
  </conditionalFormatting>
  <printOptions horizontalCentered="1"/>
  <pageMargins left="0.23622047244094488" right="0.23622047244094488" top="0.94488188976377951" bottom="0.354329615048119" header="0.1181091426071741" footer="0.31496062992125984"/>
  <pageSetup paperSize="9" scale="45" orientation="landscape" blackAndWhite="1" r:id="rId1"/>
  <headerFooter>
    <oddHeader>&amp;L
&amp;C&amp;"Arial,Normal"&amp;24
Área Disciplinar de Português&amp;Rs</oddHeader>
  </headerFooter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25"/>
  <dimension ref="A1:AW136"/>
  <sheetViews>
    <sheetView showGridLines="0" zoomScale="75" zoomScaleNormal="75" zoomScalePageLayoutView="70" workbookViewId="0">
      <selection activeCell="X21" sqref="X21"/>
    </sheetView>
  </sheetViews>
  <sheetFormatPr defaultColWidth="0" defaultRowHeight="0" customHeight="1" zeroHeight="1" x14ac:dyDescent="0.2"/>
  <cols>
    <col min="1" max="1" width="2.7109375" style="6" customWidth="1"/>
    <col min="2" max="2" width="5.140625" style="6" customWidth="1"/>
    <col min="3" max="3" width="21.28515625" style="6" customWidth="1"/>
    <col min="4" max="4" width="5.7109375" style="54" customWidth="1"/>
    <col min="5" max="34" width="5.7109375" style="6" customWidth="1"/>
    <col min="35" max="35" width="14.28515625" style="6" customWidth="1"/>
    <col min="36" max="36" width="0" style="6" hidden="1" customWidth="1"/>
    <col min="37" max="49" width="10" style="6" customWidth="1"/>
    <col min="50" max="16384" width="10" style="6" hidden="1"/>
  </cols>
  <sheetData>
    <row r="1" spans="1:36" s="54" customFormat="1" ht="24.95" customHeight="1" x14ac:dyDescent="0.2"/>
    <row r="2" spans="1:36" s="54" customFormat="1" ht="35.1" customHeight="1" x14ac:dyDescent="0.2">
      <c r="AE2" s="10"/>
      <c r="AF2" s="10"/>
    </row>
    <row r="3" spans="1:36" s="54" customFormat="1" ht="20.100000000000001" customHeight="1" x14ac:dyDescent="0.2">
      <c r="B3" s="1336" t="s">
        <v>114</v>
      </c>
      <c r="C3" s="1336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65"/>
      <c r="P3" s="194"/>
      <c r="Q3" s="194"/>
      <c r="R3" s="194"/>
      <c r="S3" s="194"/>
      <c r="T3" s="165"/>
      <c r="U3" s="194"/>
      <c r="V3" s="194"/>
      <c r="W3" s="194"/>
      <c r="X3" s="194"/>
      <c r="Y3" s="194"/>
      <c r="Z3" s="165"/>
      <c r="AA3" s="165"/>
      <c r="AB3" s="165"/>
      <c r="AC3" s="194"/>
      <c r="AD3" s="194"/>
      <c r="AE3" s="165"/>
      <c r="AF3" s="165"/>
      <c r="AG3" s="194"/>
      <c r="AH3" s="194"/>
      <c r="AI3" s="194"/>
    </row>
    <row r="4" spans="1:36" s="54" customFormat="1" ht="20.100000000000001" customHeight="1" x14ac:dyDescent="0.2">
      <c r="B4" s="1336"/>
      <c r="C4" s="1336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920"/>
      <c r="T4" s="1333" t="s">
        <v>174</v>
      </c>
      <c r="U4" s="1333"/>
      <c r="V4" s="1333"/>
      <c r="W4" s="1333"/>
      <c r="X4" s="1333"/>
      <c r="Y4" s="1333"/>
      <c r="Z4" s="919" t="s">
        <v>170</v>
      </c>
      <c r="AA4" s="1332" t="s">
        <v>169</v>
      </c>
      <c r="AB4" s="1332"/>
      <c r="AC4" s="1332"/>
      <c r="AD4" s="195" t="s">
        <v>173</v>
      </c>
      <c r="AE4" s="1331" t="s">
        <v>172</v>
      </c>
      <c r="AF4" s="1331"/>
      <c r="AG4" s="1332"/>
      <c r="AH4" s="1332"/>
      <c r="AI4" s="194"/>
    </row>
    <row r="5" spans="1:36" s="54" customFormat="1" ht="20.100000000000001" customHeight="1" x14ac:dyDescent="0.2">
      <c r="B5" s="1337"/>
      <c r="C5" s="1337"/>
      <c r="D5" s="194"/>
      <c r="E5" s="194"/>
      <c r="F5" s="194"/>
      <c r="G5" s="194"/>
      <c r="H5" s="194"/>
      <c r="I5" s="194"/>
      <c r="J5" s="194"/>
      <c r="K5" s="194"/>
      <c r="L5" s="194"/>
      <c r="M5" s="194"/>
      <c r="N5" s="194"/>
      <c r="O5" s="194"/>
      <c r="P5" s="194"/>
      <c r="Q5" s="194"/>
      <c r="R5" s="194"/>
      <c r="S5" s="194"/>
      <c r="T5" s="194"/>
      <c r="U5" s="194"/>
      <c r="V5" s="194"/>
      <c r="W5" s="194"/>
      <c r="X5" s="194"/>
      <c r="Y5" s="194"/>
      <c r="Z5" s="194"/>
      <c r="AA5" s="194"/>
      <c r="AB5" s="194"/>
      <c r="AC5" s="194"/>
      <c r="AD5" s="194"/>
      <c r="AE5" s="165"/>
      <c r="AF5" s="165"/>
      <c r="AG5" s="194"/>
      <c r="AH5" s="194"/>
      <c r="AI5" s="194"/>
    </row>
    <row r="6" spans="1:36" s="54" customFormat="1" ht="24.95" customHeight="1" x14ac:dyDescent="0.2">
      <c r="B6" s="1329" t="s">
        <v>171</v>
      </c>
      <c r="C6" s="1330"/>
      <c r="D6" s="196">
        <v>1</v>
      </c>
      <c r="E6" s="196">
        <v>2</v>
      </c>
      <c r="F6" s="196">
        <v>3</v>
      </c>
      <c r="G6" s="196">
        <v>4</v>
      </c>
      <c r="H6" s="196">
        <v>5</v>
      </c>
      <c r="I6" s="196">
        <v>6</v>
      </c>
      <c r="J6" s="196">
        <v>7</v>
      </c>
      <c r="K6" s="196">
        <v>8</v>
      </c>
      <c r="L6" s="196">
        <v>9</v>
      </c>
      <c r="M6" s="196">
        <v>10</v>
      </c>
      <c r="N6" s="196">
        <v>11</v>
      </c>
      <c r="O6" s="196">
        <v>12</v>
      </c>
      <c r="P6" s="196">
        <v>13</v>
      </c>
      <c r="Q6" s="196">
        <v>14</v>
      </c>
      <c r="R6" s="196">
        <v>15</v>
      </c>
      <c r="S6" s="196">
        <v>16</v>
      </c>
      <c r="T6" s="196">
        <v>17</v>
      </c>
      <c r="U6" s="196">
        <v>18</v>
      </c>
      <c r="V6" s="196">
        <v>19</v>
      </c>
      <c r="W6" s="196">
        <v>20</v>
      </c>
      <c r="X6" s="196">
        <v>21</v>
      </c>
      <c r="Y6" s="196">
        <v>22</v>
      </c>
      <c r="Z6" s="196">
        <v>23</v>
      </c>
      <c r="AA6" s="196">
        <v>24</v>
      </c>
      <c r="AB6" s="196">
        <v>25</v>
      </c>
      <c r="AC6" s="196">
        <v>26</v>
      </c>
      <c r="AD6" s="196">
        <v>27</v>
      </c>
      <c r="AE6" s="271">
        <v>28</v>
      </c>
      <c r="AF6" s="271">
        <v>29</v>
      </c>
      <c r="AG6" s="196">
        <v>30</v>
      </c>
      <c r="AH6" s="196">
        <v>31</v>
      </c>
      <c r="AI6" s="197"/>
    </row>
    <row r="7" spans="1:36" ht="24.95" customHeight="1" x14ac:dyDescent="0.2">
      <c r="A7" s="198"/>
      <c r="B7" s="178">
        <f>IF(ENTRADA!AE3="","",ENTRADA!AE3)</f>
        <v>1</v>
      </c>
      <c r="C7" s="179" t="str">
        <f>IF(ENTRADA!AF3=0,"",ENTRADA!AF3)</f>
        <v>AA</v>
      </c>
      <c r="D7" s="383"/>
      <c r="E7" s="184"/>
      <c r="F7" s="184"/>
      <c r="G7" s="184"/>
      <c r="H7" s="184"/>
      <c r="I7" s="184"/>
      <c r="J7" s="184"/>
      <c r="K7" s="184"/>
      <c r="L7" s="184"/>
      <c r="M7" s="184"/>
      <c r="N7" s="184"/>
      <c r="O7" s="184"/>
      <c r="P7" s="184"/>
      <c r="Q7" s="184"/>
      <c r="R7" s="184"/>
      <c r="S7" s="184"/>
      <c r="T7" s="184"/>
      <c r="U7" s="184"/>
      <c r="V7" s="184"/>
      <c r="W7" s="184"/>
      <c r="X7" s="184"/>
      <c r="Y7" s="184"/>
      <c r="Z7" s="184"/>
      <c r="AA7" s="184"/>
      <c r="AB7" s="184"/>
      <c r="AC7" s="184"/>
      <c r="AD7" s="184"/>
      <c r="AE7" s="184"/>
      <c r="AF7" s="184"/>
      <c r="AG7" s="184"/>
      <c r="AH7" s="184"/>
      <c r="AI7" s="166" t="str">
        <f>IF(COUNTBLANK(D7:AH7)=$AJ$7,"",COUNTIF(D7:AH7,"S")+COUNTIF(D7:AH7,"e"))</f>
        <v/>
      </c>
      <c r="AJ7" s="6">
        <f>COUNTIF(D7:AH7,"&lt;&gt;=0")</f>
        <v>31</v>
      </c>
    </row>
    <row r="8" spans="1:36" ht="24.95" customHeight="1" x14ac:dyDescent="0.2">
      <c r="A8" s="198"/>
      <c r="B8" s="180" t="str">
        <f>IF(ENTRADA!AE5="","",ENTRADA!AE5)</f>
        <v/>
      </c>
      <c r="C8" s="181" t="str">
        <f>IF(ENTRADA!AF5=0,"",ENTRADA!AF5)</f>
        <v/>
      </c>
      <c r="D8" s="272"/>
      <c r="E8" s="272"/>
      <c r="F8" s="272"/>
      <c r="G8" s="272"/>
      <c r="H8" s="272"/>
      <c r="I8" s="272"/>
      <c r="J8" s="272"/>
      <c r="K8" s="272"/>
      <c r="L8" s="272"/>
      <c r="M8" s="272"/>
      <c r="N8" s="272"/>
      <c r="O8" s="272"/>
      <c r="P8" s="272"/>
      <c r="Q8" s="272"/>
      <c r="R8" s="272"/>
      <c r="S8" s="272"/>
      <c r="T8" s="272"/>
      <c r="U8" s="272"/>
      <c r="V8" s="272"/>
      <c r="W8" s="272"/>
      <c r="X8" s="272"/>
      <c r="Y8" s="272"/>
      <c r="Z8" s="272"/>
      <c r="AA8" s="272"/>
      <c r="AB8" s="272"/>
      <c r="AC8" s="272"/>
      <c r="AD8" s="272"/>
      <c r="AE8" s="272"/>
      <c r="AF8" s="272"/>
      <c r="AG8" s="272"/>
      <c r="AH8" s="272"/>
      <c r="AI8" s="166" t="str">
        <f t="shared" ref="AI8:AI39" si="0">IF(COUNTBLANK(D8:AH8)=$AJ$7,"",COUNTIF(D8:AH8,"S")+COUNTIF(D8:AH8,"e"))</f>
        <v/>
      </c>
    </row>
    <row r="9" spans="1:36" ht="24.95" customHeight="1" x14ac:dyDescent="0.2">
      <c r="A9" s="198"/>
      <c r="B9" s="178" t="str">
        <f>IF(ENTRADA!AE6="","",ENTRADA!AE6)</f>
        <v/>
      </c>
      <c r="C9" s="179" t="str">
        <f>IF(ENTRADA!AF6=0,"",ENTRADA!AF6)</f>
        <v/>
      </c>
      <c r="D9" s="273"/>
      <c r="E9" s="273"/>
      <c r="F9" s="273"/>
      <c r="G9" s="273"/>
      <c r="H9" s="273"/>
      <c r="I9" s="273"/>
      <c r="J9" s="273"/>
      <c r="K9" s="273"/>
      <c r="L9" s="273"/>
      <c r="M9" s="273"/>
      <c r="N9" s="273"/>
      <c r="O9" s="273"/>
      <c r="P9" s="273"/>
      <c r="Q9" s="273"/>
      <c r="R9" s="273"/>
      <c r="S9" s="273"/>
      <c r="T9" s="273"/>
      <c r="U9" s="273"/>
      <c r="V9" s="273"/>
      <c r="W9" s="273"/>
      <c r="X9" s="273"/>
      <c r="Y9" s="273"/>
      <c r="Z9" s="273"/>
      <c r="AA9" s="273"/>
      <c r="AB9" s="273"/>
      <c r="AC9" s="273"/>
      <c r="AD9" s="273"/>
      <c r="AE9" s="273"/>
      <c r="AF9" s="273"/>
      <c r="AG9" s="273"/>
      <c r="AH9" s="273"/>
      <c r="AI9" s="166" t="str">
        <f t="shared" si="0"/>
        <v/>
      </c>
    </row>
    <row r="10" spans="1:36" ht="24.95" customHeight="1" x14ac:dyDescent="0.2">
      <c r="A10" s="198"/>
      <c r="B10" s="180" t="str">
        <f>IF(ENTRADA!AE7="","",ENTRADA!AE7)</f>
        <v/>
      </c>
      <c r="C10" s="181" t="str">
        <f>IF(ENTRADA!AF7=0,"",ENTRADA!AF7)</f>
        <v/>
      </c>
      <c r="D10" s="272"/>
      <c r="E10" s="272"/>
      <c r="F10" s="272"/>
      <c r="G10" s="272"/>
      <c r="H10" s="272"/>
      <c r="I10" s="272"/>
      <c r="J10" s="272"/>
      <c r="K10" s="272"/>
      <c r="L10" s="272"/>
      <c r="M10" s="272"/>
      <c r="N10" s="272"/>
      <c r="O10" s="272"/>
      <c r="P10" s="272"/>
      <c r="Q10" s="272"/>
      <c r="R10" s="272"/>
      <c r="S10" s="272"/>
      <c r="T10" s="272"/>
      <c r="U10" s="272"/>
      <c r="V10" s="272"/>
      <c r="W10" s="272"/>
      <c r="X10" s="272"/>
      <c r="Y10" s="272"/>
      <c r="Z10" s="272"/>
      <c r="AA10" s="272"/>
      <c r="AB10" s="272"/>
      <c r="AC10" s="272"/>
      <c r="AD10" s="272"/>
      <c r="AE10" s="272"/>
      <c r="AF10" s="272"/>
      <c r="AG10" s="272"/>
      <c r="AH10" s="272"/>
      <c r="AI10" s="166" t="str">
        <f t="shared" si="0"/>
        <v/>
      </c>
    </row>
    <row r="11" spans="1:36" ht="24.95" customHeight="1" x14ac:dyDescent="0.2">
      <c r="A11" s="198"/>
      <c r="B11" s="178" t="str">
        <f>IF(ENTRADA!AE8="","",ENTRADA!AE8)</f>
        <v/>
      </c>
      <c r="C11" s="179" t="str">
        <f>IF(ENTRADA!AF8=0,"",ENTRADA!AF8)</f>
        <v/>
      </c>
      <c r="D11" s="273"/>
      <c r="E11" s="273"/>
      <c r="F11" s="273"/>
      <c r="G11" s="273"/>
      <c r="H11" s="273"/>
      <c r="I11" s="273"/>
      <c r="J11" s="273"/>
      <c r="K11" s="273"/>
      <c r="L11" s="273"/>
      <c r="M11" s="273"/>
      <c r="N11" s="273"/>
      <c r="O11" s="273"/>
      <c r="P11" s="273"/>
      <c r="Q11" s="273"/>
      <c r="R11" s="273"/>
      <c r="S11" s="273"/>
      <c r="T11" s="273"/>
      <c r="U11" s="273"/>
      <c r="V11" s="273"/>
      <c r="W11" s="273"/>
      <c r="X11" s="273"/>
      <c r="Y11" s="273"/>
      <c r="Z11" s="273"/>
      <c r="AA11" s="273"/>
      <c r="AB11" s="273"/>
      <c r="AC11" s="273"/>
      <c r="AD11" s="273"/>
      <c r="AE11" s="273"/>
      <c r="AF11" s="273"/>
      <c r="AG11" s="273"/>
      <c r="AH11" s="273"/>
      <c r="AI11" s="166" t="str">
        <f t="shared" si="0"/>
        <v/>
      </c>
    </row>
    <row r="12" spans="1:36" ht="24.95" customHeight="1" x14ac:dyDescent="0.2">
      <c r="A12" s="198"/>
      <c r="B12" s="180" t="str">
        <f>IF(ENTRADA!AE9="","",ENTRADA!AE9)</f>
        <v/>
      </c>
      <c r="C12" s="181" t="str">
        <f>IF(ENTRADA!AF9=0,"",ENTRADA!AF9)</f>
        <v/>
      </c>
      <c r="D12" s="272"/>
      <c r="E12" s="272"/>
      <c r="F12" s="272"/>
      <c r="G12" s="272"/>
      <c r="H12" s="272"/>
      <c r="I12" s="272"/>
      <c r="J12" s="272"/>
      <c r="K12" s="272"/>
      <c r="L12" s="272"/>
      <c r="M12" s="272"/>
      <c r="N12" s="272"/>
      <c r="O12" s="272"/>
      <c r="P12" s="272"/>
      <c r="Q12" s="272"/>
      <c r="R12" s="272"/>
      <c r="S12" s="272"/>
      <c r="T12" s="272"/>
      <c r="U12" s="272"/>
      <c r="V12" s="272"/>
      <c r="W12" s="272"/>
      <c r="X12" s="272"/>
      <c r="Y12" s="272"/>
      <c r="Z12" s="272"/>
      <c r="AA12" s="272"/>
      <c r="AB12" s="272"/>
      <c r="AC12" s="272"/>
      <c r="AD12" s="272"/>
      <c r="AE12" s="272"/>
      <c r="AF12" s="272"/>
      <c r="AG12" s="272"/>
      <c r="AH12" s="272"/>
      <c r="AI12" s="166" t="str">
        <f t="shared" si="0"/>
        <v/>
      </c>
    </row>
    <row r="13" spans="1:36" ht="24.95" customHeight="1" x14ac:dyDescent="0.2">
      <c r="A13" s="198"/>
      <c r="B13" s="178" t="str">
        <f>IF(ENTRADA!AE10="","",ENTRADA!AE10)</f>
        <v/>
      </c>
      <c r="C13" s="179" t="str">
        <f>IF(ENTRADA!AF10=0,"",ENTRADA!AF10)</f>
        <v/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166" t="str">
        <f t="shared" si="0"/>
        <v/>
      </c>
    </row>
    <row r="14" spans="1:36" ht="24.95" customHeight="1" x14ac:dyDescent="0.2">
      <c r="A14" s="198"/>
      <c r="B14" s="180" t="str">
        <f>IF(ENTRADA!AE11="","",ENTRADA!AE11)</f>
        <v/>
      </c>
      <c r="C14" s="181" t="str">
        <f>IF(ENTRADA!AF11=0,"",ENTRADA!AF11)</f>
        <v/>
      </c>
      <c r="D14" s="272"/>
      <c r="E14" s="272"/>
      <c r="F14" s="272"/>
      <c r="G14" s="272"/>
      <c r="H14" s="272"/>
      <c r="I14" s="272"/>
      <c r="J14" s="272"/>
      <c r="K14" s="272"/>
      <c r="L14" s="272"/>
      <c r="M14" s="272"/>
      <c r="N14" s="272"/>
      <c r="O14" s="272"/>
      <c r="P14" s="272"/>
      <c r="Q14" s="272"/>
      <c r="R14" s="272"/>
      <c r="S14" s="272"/>
      <c r="T14" s="272"/>
      <c r="U14" s="272"/>
      <c r="V14" s="272"/>
      <c r="W14" s="272"/>
      <c r="X14" s="272"/>
      <c r="Y14" s="272"/>
      <c r="Z14" s="272"/>
      <c r="AA14" s="272"/>
      <c r="AB14" s="272"/>
      <c r="AC14" s="272"/>
      <c r="AD14" s="272"/>
      <c r="AE14" s="272"/>
      <c r="AF14" s="272"/>
      <c r="AG14" s="272"/>
      <c r="AH14" s="272"/>
      <c r="AI14" s="166" t="str">
        <f t="shared" si="0"/>
        <v/>
      </c>
    </row>
    <row r="15" spans="1:36" ht="24.95" customHeight="1" x14ac:dyDescent="0.2">
      <c r="A15" s="198"/>
      <c r="B15" s="178" t="str">
        <f>IF(ENTRADA!AE12="","",ENTRADA!AE12)</f>
        <v/>
      </c>
      <c r="C15" s="179" t="str">
        <f>IF(ENTRADA!AF12=0,"",ENTRADA!AF12)</f>
        <v/>
      </c>
      <c r="D15" s="273"/>
      <c r="E15" s="273"/>
      <c r="F15" s="273"/>
      <c r="G15" s="273"/>
      <c r="H15" s="273"/>
      <c r="I15" s="273"/>
      <c r="J15" s="273"/>
      <c r="K15" s="273"/>
      <c r="L15" s="273"/>
      <c r="M15" s="273"/>
      <c r="N15" s="273"/>
      <c r="O15" s="273"/>
      <c r="P15" s="273"/>
      <c r="Q15" s="273"/>
      <c r="R15" s="273"/>
      <c r="S15" s="273"/>
      <c r="T15" s="273"/>
      <c r="U15" s="273"/>
      <c r="V15" s="273"/>
      <c r="W15" s="273"/>
      <c r="X15" s="273"/>
      <c r="Y15" s="273"/>
      <c r="Z15" s="273"/>
      <c r="AA15" s="273"/>
      <c r="AB15" s="273"/>
      <c r="AC15" s="273"/>
      <c r="AD15" s="273"/>
      <c r="AE15" s="273"/>
      <c r="AF15" s="273"/>
      <c r="AG15" s="273"/>
      <c r="AH15" s="273"/>
      <c r="AI15" s="166" t="str">
        <f t="shared" si="0"/>
        <v/>
      </c>
    </row>
    <row r="16" spans="1:36" ht="24.95" customHeight="1" x14ac:dyDescent="0.2">
      <c r="A16" s="198"/>
      <c r="B16" s="180" t="str">
        <f>IF(ENTRADA!AE13="","",ENTRADA!AE13)</f>
        <v/>
      </c>
      <c r="C16" s="181" t="str">
        <f>IF(ENTRADA!AF13=0,"",ENTRADA!AF13)</f>
        <v/>
      </c>
      <c r="D16" s="272"/>
      <c r="E16" s="272"/>
      <c r="F16" s="272"/>
      <c r="G16" s="272"/>
      <c r="H16" s="272"/>
      <c r="I16" s="272"/>
      <c r="J16" s="272"/>
      <c r="K16" s="272"/>
      <c r="L16" s="272"/>
      <c r="M16" s="272"/>
      <c r="N16" s="272"/>
      <c r="O16" s="272"/>
      <c r="P16" s="272"/>
      <c r="Q16" s="272"/>
      <c r="R16" s="272"/>
      <c r="S16" s="272"/>
      <c r="T16" s="272"/>
      <c r="U16" s="272"/>
      <c r="V16" s="272"/>
      <c r="W16" s="272"/>
      <c r="X16" s="272"/>
      <c r="Y16" s="272"/>
      <c r="Z16" s="272"/>
      <c r="AA16" s="272"/>
      <c r="AB16" s="272"/>
      <c r="AC16" s="272"/>
      <c r="AD16" s="272"/>
      <c r="AE16" s="272"/>
      <c r="AF16" s="272"/>
      <c r="AG16" s="272"/>
      <c r="AH16" s="272"/>
      <c r="AI16" s="166" t="str">
        <f t="shared" si="0"/>
        <v/>
      </c>
    </row>
    <row r="17" spans="1:35" ht="24.95" customHeight="1" x14ac:dyDescent="0.2">
      <c r="A17" s="198"/>
      <c r="B17" s="178" t="str">
        <f>IF(ENTRADA!AE14="","",ENTRADA!AE14)</f>
        <v/>
      </c>
      <c r="C17" s="179" t="str">
        <f>IF(ENTRADA!AF14=0,"",ENTRADA!AF14)</f>
        <v/>
      </c>
      <c r="D17" s="273"/>
      <c r="E17" s="273"/>
      <c r="F17" s="273"/>
      <c r="G17" s="273"/>
      <c r="H17" s="273"/>
      <c r="I17" s="273"/>
      <c r="J17" s="273"/>
      <c r="K17" s="273"/>
      <c r="L17" s="273"/>
      <c r="M17" s="273"/>
      <c r="N17" s="273"/>
      <c r="O17" s="273"/>
      <c r="P17" s="273"/>
      <c r="Q17" s="273"/>
      <c r="R17" s="273"/>
      <c r="S17" s="273"/>
      <c r="T17" s="273"/>
      <c r="U17" s="273"/>
      <c r="V17" s="273"/>
      <c r="W17" s="273"/>
      <c r="X17" s="273"/>
      <c r="Y17" s="273"/>
      <c r="Z17" s="273"/>
      <c r="AA17" s="273"/>
      <c r="AB17" s="273"/>
      <c r="AC17" s="273"/>
      <c r="AD17" s="273"/>
      <c r="AE17" s="273"/>
      <c r="AF17" s="273"/>
      <c r="AG17" s="273"/>
      <c r="AH17" s="273"/>
      <c r="AI17" s="166" t="str">
        <f t="shared" si="0"/>
        <v/>
      </c>
    </row>
    <row r="18" spans="1:35" ht="24.95" customHeight="1" x14ac:dyDescent="0.2">
      <c r="A18" s="198"/>
      <c r="B18" s="180" t="str">
        <f>IF(ENTRADA!AE15="","",ENTRADA!AE15)</f>
        <v/>
      </c>
      <c r="C18" s="181" t="str">
        <f>IF(ENTRADA!AF15=0,"",ENTRADA!AF15)</f>
        <v/>
      </c>
      <c r="D18" s="272"/>
      <c r="E18" s="272"/>
      <c r="F18" s="272"/>
      <c r="G18" s="272"/>
      <c r="H18" s="272"/>
      <c r="I18" s="272"/>
      <c r="J18" s="272"/>
      <c r="K18" s="272"/>
      <c r="L18" s="272"/>
      <c r="M18" s="272"/>
      <c r="N18" s="272"/>
      <c r="O18" s="272"/>
      <c r="P18" s="272"/>
      <c r="Q18" s="272"/>
      <c r="R18" s="272"/>
      <c r="S18" s="272"/>
      <c r="T18" s="272"/>
      <c r="U18" s="272"/>
      <c r="V18" s="272"/>
      <c r="W18" s="272"/>
      <c r="X18" s="272"/>
      <c r="Y18" s="272"/>
      <c r="Z18" s="272"/>
      <c r="AA18" s="272"/>
      <c r="AB18" s="272"/>
      <c r="AC18" s="272"/>
      <c r="AD18" s="272"/>
      <c r="AE18" s="272"/>
      <c r="AF18" s="272"/>
      <c r="AG18" s="272"/>
      <c r="AH18" s="272"/>
      <c r="AI18" s="166" t="str">
        <f t="shared" si="0"/>
        <v/>
      </c>
    </row>
    <row r="19" spans="1:35" ht="24.95" customHeight="1" x14ac:dyDescent="0.2">
      <c r="A19" s="198"/>
      <c r="B19" s="178" t="str">
        <f>IF(ENTRADA!AE16="","",ENTRADA!AE16)</f>
        <v/>
      </c>
      <c r="C19" s="179" t="str">
        <f>IF(ENTRADA!AF16=0,"",ENTRADA!AF16)</f>
        <v/>
      </c>
      <c r="D19" s="273"/>
      <c r="E19" s="273"/>
      <c r="F19" s="273"/>
      <c r="G19" s="273"/>
      <c r="H19" s="273"/>
      <c r="I19" s="273"/>
      <c r="J19" s="273"/>
      <c r="K19" s="273"/>
      <c r="L19" s="273"/>
      <c r="M19" s="273"/>
      <c r="N19" s="273"/>
      <c r="O19" s="273"/>
      <c r="P19" s="273"/>
      <c r="Q19" s="273"/>
      <c r="R19" s="273"/>
      <c r="S19" s="273"/>
      <c r="T19" s="273"/>
      <c r="U19" s="273"/>
      <c r="V19" s="273"/>
      <c r="W19" s="273"/>
      <c r="X19" s="273"/>
      <c r="Y19" s="273"/>
      <c r="Z19" s="273"/>
      <c r="AA19" s="273"/>
      <c r="AB19" s="273"/>
      <c r="AC19" s="273"/>
      <c r="AD19" s="273"/>
      <c r="AE19" s="273"/>
      <c r="AF19" s="273"/>
      <c r="AG19" s="273"/>
      <c r="AH19" s="273"/>
      <c r="AI19" s="166" t="str">
        <f t="shared" si="0"/>
        <v/>
      </c>
    </row>
    <row r="20" spans="1:35" ht="24.95" customHeight="1" x14ac:dyDescent="0.2">
      <c r="A20" s="198"/>
      <c r="B20" s="180" t="str">
        <f>IF(ENTRADA!AE17="","",ENTRADA!AE17)</f>
        <v/>
      </c>
      <c r="C20" s="181" t="str">
        <f>IF(ENTRADA!AF17=0,"",ENTRADA!AF17)</f>
        <v/>
      </c>
      <c r="D20" s="272"/>
      <c r="E20" s="272"/>
      <c r="F20" s="272"/>
      <c r="G20" s="272"/>
      <c r="H20" s="272"/>
      <c r="I20" s="272"/>
      <c r="J20" s="272"/>
      <c r="K20" s="272"/>
      <c r="L20" s="272"/>
      <c r="M20" s="272"/>
      <c r="N20" s="272"/>
      <c r="O20" s="272"/>
      <c r="P20" s="272"/>
      <c r="Q20" s="272"/>
      <c r="R20" s="272"/>
      <c r="S20" s="272"/>
      <c r="T20" s="272"/>
      <c r="U20" s="272"/>
      <c r="V20" s="272"/>
      <c r="W20" s="272"/>
      <c r="X20" s="272"/>
      <c r="Y20" s="272"/>
      <c r="Z20" s="272"/>
      <c r="AA20" s="272"/>
      <c r="AB20" s="272"/>
      <c r="AC20" s="272"/>
      <c r="AD20" s="272"/>
      <c r="AE20" s="272"/>
      <c r="AF20" s="272"/>
      <c r="AG20" s="272"/>
      <c r="AH20" s="272"/>
      <c r="AI20" s="166" t="str">
        <f t="shared" si="0"/>
        <v/>
      </c>
    </row>
    <row r="21" spans="1:35" ht="24.95" customHeight="1" x14ac:dyDescent="0.2">
      <c r="A21" s="198"/>
      <c r="B21" s="178" t="str">
        <f>IF(ENTRADA!AE18="","",ENTRADA!AE18)</f>
        <v/>
      </c>
      <c r="C21" s="179" t="str">
        <f>IF(ENTRADA!AF18=0,"",ENTRADA!AF18)</f>
        <v/>
      </c>
      <c r="D21" s="273"/>
      <c r="E21" s="273"/>
      <c r="F21" s="273"/>
      <c r="G21" s="273"/>
      <c r="H21" s="273"/>
      <c r="I21" s="273"/>
      <c r="J21" s="273"/>
      <c r="K21" s="273"/>
      <c r="L21" s="273"/>
      <c r="M21" s="273"/>
      <c r="N21" s="273"/>
      <c r="O21" s="273"/>
      <c r="P21" s="273"/>
      <c r="Q21" s="273"/>
      <c r="R21" s="273"/>
      <c r="S21" s="273"/>
      <c r="T21" s="273"/>
      <c r="U21" s="273"/>
      <c r="V21" s="273"/>
      <c r="W21" s="273"/>
      <c r="X21" s="273"/>
      <c r="Y21" s="273"/>
      <c r="Z21" s="273"/>
      <c r="AA21" s="273"/>
      <c r="AB21" s="273"/>
      <c r="AC21" s="273"/>
      <c r="AD21" s="273"/>
      <c r="AE21" s="273"/>
      <c r="AF21" s="273"/>
      <c r="AG21" s="273"/>
      <c r="AH21" s="273"/>
      <c r="AI21" s="166" t="str">
        <f t="shared" si="0"/>
        <v/>
      </c>
    </row>
    <row r="22" spans="1:35" ht="24.95" customHeight="1" x14ac:dyDescent="0.2">
      <c r="A22" s="198"/>
      <c r="B22" s="180" t="str">
        <f>IF(ENTRADA!AE19="","",ENTRADA!AE19)</f>
        <v/>
      </c>
      <c r="C22" s="181" t="str">
        <f>IF(ENTRADA!AF19=0,"",ENTRADA!AF19)</f>
        <v/>
      </c>
      <c r="D22" s="272"/>
      <c r="E22" s="272"/>
      <c r="F22" s="272"/>
      <c r="G22" s="272"/>
      <c r="H22" s="272"/>
      <c r="I22" s="272"/>
      <c r="J22" s="272"/>
      <c r="K22" s="272"/>
      <c r="L22" s="272"/>
      <c r="M22" s="272"/>
      <c r="N22" s="272"/>
      <c r="O22" s="272"/>
      <c r="P22" s="272"/>
      <c r="Q22" s="272"/>
      <c r="R22" s="272"/>
      <c r="S22" s="272"/>
      <c r="T22" s="272"/>
      <c r="U22" s="272"/>
      <c r="V22" s="272"/>
      <c r="W22" s="272"/>
      <c r="X22" s="272"/>
      <c r="Y22" s="272"/>
      <c r="Z22" s="272"/>
      <c r="AA22" s="272"/>
      <c r="AB22" s="272"/>
      <c r="AC22" s="272"/>
      <c r="AD22" s="272"/>
      <c r="AE22" s="272"/>
      <c r="AF22" s="272"/>
      <c r="AG22" s="272"/>
      <c r="AH22" s="272"/>
      <c r="AI22" s="166" t="str">
        <f t="shared" si="0"/>
        <v/>
      </c>
    </row>
    <row r="23" spans="1:35" ht="24.95" customHeight="1" x14ac:dyDescent="0.2">
      <c r="A23" s="198"/>
      <c r="B23" s="178" t="str">
        <f>IF(ENTRADA!AE20="","",ENTRADA!AE20)</f>
        <v/>
      </c>
      <c r="C23" s="179" t="str">
        <f>IF(ENTRADA!AF20=0,"",ENTRADA!AF20)</f>
        <v/>
      </c>
      <c r="D23" s="273"/>
      <c r="E23" s="273"/>
      <c r="F23" s="273"/>
      <c r="G23" s="273"/>
      <c r="H23" s="273"/>
      <c r="I23" s="273"/>
      <c r="J23" s="273"/>
      <c r="K23" s="273"/>
      <c r="L23" s="273"/>
      <c r="M23" s="273"/>
      <c r="N23" s="273"/>
      <c r="O23" s="273"/>
      <c r="P23" s="273"/>
      <c r="Q23" s="273"/>
      <c r="R23" s="273"/>
      <c r="S23" s="273"/>
      <c r="T23" s="273"/>
      <c r="U23" s="273"/>
      <c r="V23" s="273"/>
      <c r="W23" s="273"/>
      <c r="X23" s="273"/>
      <c r="Y23" s="273"/>
      <c r="Z23" s="273"/>
      <c r="AA23" s="273"/>
      <c r="AB23" s="273"/>
      <c r="AC23" s="273"/>
      <c r="AD23" s="273"/>
      <c r="AE23" s="273"/>
      <c r="AF23" s="273"/>
      <c r="AG23" s="273"/>
      <c r="AH23" s="273"/>
      <c r="AI23" s="166" t="str">
        <f t="shared" si="0"/>
        <v/>
      </c>
    </row>
    <row r="24" spans="1:35" ht="24.95" customHeight="1" x14ac:dyDescent="0.2">
      <c r="A24" s="198"/>
      <c r="B24" s="180" t="str">
        <f>IF(ENTRADA!AE21="","",ENTRADA!AE21)</f>
        <v/>
      </c>
      <c r="C24" s="181" t="str">
        <f>IF(ENTRADA!AF21=0,"",ENTRADA!AF21)</f>
        <v/>
      </c>
      <c r="D24" s="272"/>
      <c r="E24" s="272"/>
      <c r="F24" s="272"/>
      <c r="G24" s="272"/>
      <c r="H24" s="272"/>
      <c r="I24" s="272"/>
      <c r="J24" s="272"/>
      <c r="K24" s="272"/>
      <c r="L24" s="272"/>
      <c r="M24" s="272"/>
      <c r="N24" s="272"/>
      <c r="O24" s="272"/>
      <c r="P24" s="272"/>
      <c r="Q24" s="272"/>
      <c r="R24" s="272"/>
      <c r="S24" s="272"/>
      <c r="T24" s="272"/>
      <c r="U24" s="272"/>
      <c r="V24" s="272"/>
      <c r="W24" s="272"/>
      <c r="X24" s="272"/>
      <c r="Y24" s="272"/>
      <c r="Z24" s="272"/>
      <c r="AA24" s="272"/>
      <c r="AB24" s="272"/>
      <c r="AC24" s="272"/>
      <c r="AD24" s="272"/>
      <c r="AE24" s="272"/>
      <c r="AF24" s="272"/>
      <c r="AG24" s="272"/>
      <c r="AH24" s="272"/>
      <c r="AI24" s="166" t="str">
        <f t="shared" si="0"/>
        <v/>
      </c>
    </row>
    <row r="25" spans="1:35" ht="24.95" customHeight="1" x14ac:dyDescent="0.2">
      <c r="A25" s="198"/>
      <c r="B25" s="178" t="str">
        <f>IF(ENTRADA!AE22="","",ENTRADA!AE22)</f>
        <v/>
      </c>
      <c r="C25" s="179" t="str">
        <f>IF(ENTRADA!AF22=0,"",ENTRADA!AF22)</f>
        <v/>
      </c>
      <c r="D25" s="273"/>
      <c r="E25" s="273"/>
      <c r="F25" s="273"/>
      <c r="G25" s="273"/>
      <c r="H25" s="273"/>
      <c r="I25" s="273"/>
      <c r="J25" s="273"/>
      <c r="K25" s="273"/>
      <c r="L25" s="273"/>
      <c r="M25" s="273"/>
      <c r="N25" s="273"/>
      <c r="O25" s="273"/>
      <c r="P25" s="273"/>
      <c r="Q25" s="273"/>
      <c r="R25" s="273"/>
      <c r="S25" s="273"/>
      <c r="T25" s="273"/>
      <c r="U25" s="273"/>
      <c r="V25" s="273"/>
      <c r="W25" s="273"/>
      <c r="X25" s="273"/>
      <c r="Y25" s="273"/>
      <c r="Z25" s="273"/>
      <c r="AA25" s="273"/>
      <c r="AB25" s="273"/>
      <c r="AC25" s="273"/>
      <c r="AD25" s="273"/>
      <c r="AE25" s="273"/>
      <c r="AF25" s="273"/>
      <c r="AG25" s="273"/>
      <c r="AH25" s="273"/>
      <c r="AI25" s="166" t="str">
        <f t="shared" si="0"/>
        <v/>
      </c>
    </row>
    <row r="26" spans="1:35" ht="24.95" customHeight="1" x14ac:dyDescent="0.2">
      <c r="A26" s="198"/>
      <c r="B26" s="180" t="str">
        <f>IF(ENTRADA!AE23="","",ENTRADA!AE23)</f>
        <v/>
      </c>
      <c r="C26" s="181" t="str">
        <f>IF(ENTRADA!AF23=0,"",ENTRADA!AF23)</f>
        <v/>
      </c>
      <c r="D26" s="272"/>
      <c r="E26" s="272"/>
      <c r="F26" s="272"/>
      <c r="G26" s="272"/>
      <c r="H26" s="272"/>
      <c r="I26" s="272"/>
      <c r="J26" s="272"/>
      <c r="K26" s="272"/>
      <c r="L26" s="272"/>
      <c r="M26" s="272"/>
      <c r="N26" s="272"/>
      <c r="O26" s="272"/>
      <c r="P26" s="272"/>
      <c r="Q26" s="272"/>
      <c r="R26" s="272"/>
      <c r="S26" s="272"/>
      <c r="T26" s="272"/>
      <c r="U26" s="272"/>
      <c r="V26" s="272"/>
      <c r="W26" s="272"/>
      <c r="X26" s="272"/>
      <c r="Y26" s="272"/>
      <c r="Z26" s="272"/>
      <c r="AA26" s="272"/>
      <c r="AB26" s="272"/>
      <c r="AC26" s="272"/>
      <c r="AD26" s="272"/>
      <c r="AE26" s="272"/>
      <c r="AF26" s="272"/>
      <c r="AG26" s="272"/>
      <c r="AH26" s="272"/>
      <c r="AI26" s="166" t="str">
        <f t="shared" si="0"/>
        <v/>
      </c>
    </row>
    <row r="27" spans="1:35" ht="24.95" customHeight="1" x14ac:dyDescent="0.2">
      <c r="A27" s="198"/>
      <c r="B27" s="178" t="str">
        <f>IF(ENTRADA!AE24="","",ENTRADA!AE24)</f>
        <v/>
      </c>
      <c r="C27" s="179" t="str">
        <f>IF(ENTRADA!AF24=0,"",ENTRADA!AF24)</f>
        <v/>
      </c>
      <c r="D27" s="273"/>
      <c r="E27" s="273"/>
      <c r="F27" s="273"/>
      <c r="G27" s="273"/>
      <c r="H27" s="273"/>
      <c r="I27" s="273"/>
      <c r="J27" s="273"/>
      <c r="K27" s="273"/>
      <c r="L27" s="273"/>
      <c r="M27" s="273"/>
      <c r="N27" s="273"/>
      <c r="O27" s="273"/>
      <c r="P27" s="273"/>
      <c r="Q27" s="273"/>
      <c r="R27" s="273"/>
      <c r="S27" s="273"/>
      <c r="T27" s="273"/>
      <c r="U27" s="273"/>
      <c r="V27" s="273"/>
      <c r="W27" s="273"/>
      <c r="X27" s="273"/>
      <c r="Y27" s="273"/>
      <c r="Z27" s="273"/>
      <c r="AA27" s="273"/>
      <c r="AB27" s="273"/>
      <c r="AC27" s="273"/>
      <c r="AD27" s="273"/>
      <c r="AE27" s="273"/>
      <c r="AF27" s="273"/>
      <c r="AG27" s="273"/>
      <c r="AH27" s="273"/>
      <c r="AI27" s="166" t="str">
        <f t="shared" si="0"/>
        <v/>
      </c>
    </row>
    <row r="28" spans="1:35" s="164" customFormat="1" ht="24.95" customHeight="1" x14ac:dyDescent="0.2">
      <c r="A28" s="198"/>
      <c r="B28" s="180" t="str">
        <f>IF(ENTRADA!AE25="","",ENTRADA!AE25)</f>
        <v/>
      </c>
      <c r="C28" s="181" t="str">
        <f>IF(ENTRADA!AF25=0,"",ENTRADA!AF25)</f>
        <v/>
      </c>
      <c r="D28" s="272"/>
      <c r="E28" s="272"/>
      <c r="F28" s="272"/>
      <c r="G28" s="272"/>
      <c r="H28" s="272"/>
      <c r="I28" s="272"/>
      <c r="J28" s="272"/>
      <c r="K28" s="272"/>
      <c r="L28" s="272"/>
      <c r="M28" s="272"/>
      <c r="N28" s="272"/>
      <c r="O28" s="272"/>
      <c r="P28" s="272"/>
      <c r="Q28" s="272"/>
      <c r="R28" s="272"/>
      <c r="S28" s="272"/>
      <c r="T28" s="272"/>
      <c r="U28" s="272"/>
      <c r="V28" s="272"/>
      <c r="W28" s="272"/>
      <c r="X28" s="272"/>
      <c r="Y28" s="272"/>
      <c r="Z28" s="272"/>
      <c r="AA28" s="272"/>
      <c r="AB28" s="272"/>
      <c r="AC28" s="272"/>
      <c r="AD28" s="272"/>
      <c r="AE28" s="272"/>
      <c r="AF28" s="272"/>
      <c r="AG28" s="272"/>
      <c r="AH28" s="272"/>
      <c r="AI28" s="166" t="str">
        <f t="shared" si="0"/>
        <v/>
      </c>
    </row>
    <row r="29" spans="1:35" s="164" customFormat="1" ht="24.95" customHeight="1" x14ac:dyDescent="0.2">
      <c r="A29" s="198"/>
      <c r="B29" s="178" t="str">
        <f>IF(ENTRADA!AE26="","",ENTRADA!AE26)</f>
        <v/>
      </c>
      <c r="C29" s="179" t="str">
        <f>IF(ENTRADA!AF26=0,"",ENTRADA!AF26)</f>
        <v/>
      </c>
      <c r="D29" s="273"/>
      <c r="E29" s="273"/>
      <c r="F29" s="273"/>
      <c r="G29" s="273"/>
      <c r="H29" s="273"/>
      <c r="I29" s="273"/>
      <c r="J29" s="273"/>
      <c r="K29" s="273"/>
      <c r="L29" s="273"/>
      <c r="M29" s="273"/>
      <c r="N29" s="273"/>
      <c r="O29" s="273"/>
      <c r="P29" s="273"/>
      <c r="Q29" s="273"/>
      <c r="R29" s="273"/>
      <c r="S29" s="273"/>
      <c r="T29" s="273"/>
      <c r="U29" s="273"/>
      <c r="V29" s="273"/>
      <c r="W29" s="273"/>
      <c r="X29" s="273"/>
      <c r="Y29" s="273"/>
      <c r="Z29" s="273"/>
      <c r="AA29" s="273"/>
      <c r="AB29" s="273"/>
      <c r="AC29" s="273"/>
      <c r="AD29" s="273"/>
      <c r="AE29" s="273"/>
      <c r="AF29" s="273"/>
      <c r="AG29" s="273"/>
      <c r="AH29" s="273"/>
      <c r="AI29" s="166" t="str">
        <f t="shared" si="0"/>
        <v/>
      </c>
    </row>
    <row r="30" spans="1:35" s="164" customFormat="1" ht="24.95" customHeight="1" x14ac:dyDescent="0.2">
      <c r="A30" s="198"/>
      <c r="B30" s="180" t="str">
        <f>IF(ENTRADA!AE27="","",ENTRADA!AE27)</f>
        <v/>
      </c>
      <c r="C30" s="181" t="str">
        <f>IF(ENTRADA!AF27=0,"",ENTRADA!AF27)</f>
        <v/>
      </c>
      <c r="D30" s="272"/>
      <c r="E30" s="272"/>
      <c r="F30" s="272"/>
      <c r="G30" s="272"/>
      <c r="H30" s="272"/>
      <c r="I30" s="272"/>
      <c r="J30" s="272"/>
      <c r="K30" s="272"/>
      <c r="L30" s="272"/>
      <c r="M30" s="272"/>
      <c r="N30" s="272"/>
      <c r="O30" s="272"/>
      <c r="P30" s="272"/>
      <c r="Q30" s="272"/>
      <c r="R30" s="272"/>
      <c r="S30" s="272"/>
      <c r="T30" s="272"/>
      <c r="U30" s="272"/>
      <c r="V30" s="272"/>
      <c r="W30" s="272"/>
      <c r="X30" s="272"/>
      <c r="Y30" s="272"/>
      <c r="Z30" s="272"/>
      <c r="AA30" s="272"/>
      <c r="AB30" s="272"/>
      <c r="AC30" s="272"/>
      <c r="AD30" s="272"/>
      <c r="AE30" s="272"/>
      <c r="AF30" s="272"/>
      <c r="AG30" s="272"/>
      <c r="AH30" s="272"/>
      <c r="AI30" s="166" t="str">
        <f t="shared" si="0"/>
        <v/>
      </c>
    </row>
    <row r="31" spans="1:35" s="164" customFormat="1" ht="24.95" customHeight="1" x14ac:dyDescent="0.2">
      <c r="A31" s="198"/>
      <c r="B31" s="178" t="str">
        <f>IF(ENTRADA!AE28="","",ENTRADA!AE28)</f>
        <v/>
      </c>
      <c r="C31" s="179" t="str">
        <f>IF(ENTRADA!AF28=0,"",ENTRADA!AF28)</f>
        <v/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166" t="str">
        <f t="shared" si="0"/>
        <v/>
      </c>
    </row>
    <row r="32" spans="1:35" s="164" customFormat="1" ht="24.95" customHeight="1" x14ac:dyDescent="0.2">
      <c r="A32" s="198"/>
      <c r="B32" s="180" t="str">
        <f>IF(ENTRADA!AE29="","",ENTRADA!AE29)</f>
        <v/>
      </c>
      <c r="C32" s="181" t="str">
        <f>IF(ENTRADA!AF29=0,"",ENTRADA!AF29)</f>
        <v/>
      </c>
      <c r="D32" s="272"/>
      <c r="E32" s="272"/>
      <c r="F32" s="272"/>
      <c r="G32" s="272"/>
      <c r="H32" s="272"/>
      <c r="I32" s="272"/>
      <c r="J32" s="272"/>
      <c r="K32" s="272"/>
      <c r="L32" s="272"/>
      <c r="M32" s="272"/>
      <c r="N32" s="272"/>
      <c r="O32" s="272"/>
      <c r="P32" s="272"/>
      <c r="Q32" s="272"/>
      <c r="R32" s="272"/>
      <c r="S32" s="272"/>
      <c r="T32" s="272"/>
      <c r="U32" s="272"/>
      <c r="V32" s="272"/>
      <c r="W32" s="272"/>
      <c r="X32" s="272"/>
      <c r="Y32" s="272"/>
      <c r="Z32" s="272"/>
      <c r="AA32" s="272"/>
      <c r="AB32" s="272"/>
      <c r="AC32" s="272"/>
      <c r="AD32" s="272"/>
      <c r="AE32" s="272"/>
      <c r="AF32" s="272"/>
      <c r="AG32" s="272"/>
      <c r="AH32" s="272"/>
      <c r="AI32" s="166" t="str">
        <f t="shared" si="0"/>
        <v/>
      </c>
    </row>
    <row r="33" spans="1:35" s="164" customFormat="1" ht="24.95" customHeight="1" x14ac:dyDescent="0.2">
      <c r="A33" s="198"/>
      <c r="B33" s="178" t="str">
        <f>IF(ENTRADA!AE30="","",ENTRADA!AE30)</f>
        <v/>
      </c>
      <c r="C33" s="179" t="str">
        <f>IF(ENTRADA!AF30=0,"",ENTRADA!AF30)</f>
        <v/>
      </c>
      <c r="D33" s="273"/>
      <c r="E33" s="273"/>
      <c r="F33" s="273"/>
      <c r="G33" s="273"/>
      <c r="H33" s="273"/>
      <c r="I33" s="273"/>
      <c r="J33" s="273"/>
      <c r="K33" s="273"/>
      <c r="L33" s="273"/>
      <c r="M33" s="273"/>
      <c r="N33" s="273"/>
      <c r="O33" s="273"/>
      <c r="P33" s="273"/>
      <c r="Q33" s="273"/>
      <c r="R33" s="273"/>
      <c r="S33" s="273"/>
      <c r="T33" s="273"/>
      <c r="U33" s="273"/>
      <c r="V33" s="273"/>
      <c r="W33" s="273"/>
      <c r="X33" s="273"/>
      <c r="Y33" s="273"/>
      <c r="Z33" s="273"/>
      <c r="AA33" s="273"/>
      <c r="AB33" s="273"/>
      <c r="AC33" s="273"/>
      <c r="AD33" s="273"/>
      <c r="AE33" s="273"/>
      <c r="AF33" s="273"/>
      <c r="AG33" s="273"/>
      <c r="AH33" s="273"/>
      <c r="AI33" s="166" t="str">
        <f t="shared" si="0"/>
        <v/>
      </c>
    </row>
    <row r="34" spans="1:35" s="164" customFormat="1" ht="24.95" customHeight="1" x14ac:dyDescent="0.2">
      <c r="A34" s="198"/>
      <c r="B34" s="180" t="str">
        <f>IF(ENTRADA!AE31="","",ENTRADA!AE31)</f>
        <v/>
      </c>
      <c r="C34" s="181" t="str">
        <f>IF(ENTRADA!AF31=0,"",ENTRADA!AF31)</f>
        <v/>
      </c>
      <c r="D34" s="272"/>
      <c r="E34" s="272"/>
      <c r="F34" s="272"/>
      <c r="G34" s="272"/>
      <c r="H34" s="272"/>
      <c r="I34" s="272"/>
      <c r="J34" s="272"/>
      <c r="K34" s="272"/>
      <c r="L34" s="272"/>
      <c r="M34" s="272"/>
      <c r="N34" s="272"/>
      <c r="O34" s="272"/>
      <c r="P34" s="272"/>
      <c r="Q34" s="272"/>
      <c r="R34" s="272"/>
      <c r="S34" s="272"/>
      <c r="T34" s="272"/>
      <c r="U34" s="272"/>
      <c r="V34" s="272"/>
      <c r="W34" s="272"/>
      <c r="X34" s="272"/>
      <c r="Y34" s="272"/>
      <c r="Z34" s="272"/>
      <c r="AA34" s="272"/>
      <c r="AB34" s="272"/>
      <c r="AC34" s="272"/>
      <c r="AD34" s="272"/>
      <c r="AE34" s="272"/>
      <c r="AF34" s="272"/>
      <c r="AG34" s="272"/>
      <c r="AH34" s="272"/>
      <c r="AI34" s="166" t="str">
        <f t="shared" si="0"/>
        <v/>
      </c>
    </row>
    <row r="35" spans="1:35" s="164" customFormat="1" ht="24.95" customHeight="1" x14ac:dyDescent="0.2">
      <c r="A35" s="198"/>
      <c r="B35" s="178" t="str">
        <f>IF(ENTRADA!AE32="","",ENTRADA!AE32)</f>
        <v/>
      </c>
      <c r="C35" s="179" t="str">
        <f>IF(ENTRADA!AF32=0,"",ENTRADA!AF32)</f>
        <v/>
      </c>
      <c r="D35" s="273"/>
      <c r="E35" s="273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273"/>
      <c r="T35" s="273"/>
      <c r="U35" s="273"/>
      <c r="V35" s="273"/>
      <c r="W35" s="273"/>
      <c r="X35" s="273"/>
      <c r="Y35" s="273"/>
      <c r="Z35" s="273"/>
      <c r="AA35" s="273"/>
      <c r="AB35" s="273"/>
      <c r="AC35" s="273"/>
      <c r="AD35" s="273"/>
      <c r="AE35" s="273"/>
      <c r="AF35" s="273"/>
      <c r="AG35" s="273"/>
      <c r="AH35" s="273"/>
      <c r="AI35" s="166" t="str">
        <f t="shared" si="0"/>
        <v/>
      </c>
    </row>
    <row r="36" spans="1:35" s="164" customFormat="1" ht="24.95" customHeight="1" x14ac:dyDescent="0.2">
      <c r="A36" s="198"/>
      <c r="B36" s="180" t="str">
        <f>IF(ENTRADA!AE33="","",ENTRADA!AE33)</f>
        <v/>
      </c>
      <c r="C36" s="181" t="str">
        <f>IF(ENTRADA!AF33=0,"",ENTRADA!AF33)</f>
        <v/>
      </c>
      <c r="D36" s="272"/>
      <c r="E36" s="272"/>
      <c r="F36" s="272"/>
      <c r="G36" s="272"/>
      <c r="H36" s="272"/>
      <c r="I36" s="272"/>
      <c r="J36" s="272"/>
      <c r="K36" s="272"/>
      <c r="L36" s="272"/>
      <c r="M36" s="272"/>
      <c r="N36" s="272"/>
      <c r="O36" s="272"/>
      <c r="P36" s="272"/>
      <c r="Q36" s="272"/>
      <c r="R36" s="272"/>
      <c r="S36" s="272"/>
      <c r="T36" s="272"/>
      <c r="U36" s="272"/>
      <c r="V36" s="272"/>
      <c r="W36" s="272"/>
      <c r="X36" s="272"/>
      <c r="Y36" s="272"/>
      <c r="Z36" s="272"/>
      <c r="AA36" s="272"/>
      <c r="AB36" s="272"/>
      <c r="AC36" s="272"/>
      <c r="AD36" s="272"/>
      <c r="AE36" s="272"/>
      <c r="AF36" s="272"/>
      <c r="AG36" s="272"/>
      <c r="AH36" s="272"/>
      <c r="AI36" s="166" t="str">
        <f t="shared" si="0"/>
        <v/>
      </c>
    </row>
    <row r="37" spans="1:35" s="164" customFormat="1" ht="24.95" customHeight="1" x14ac:dyDescent="0.2">
      <c r="A37" s="198"/>
      <c r="B37" s="182" t="str">
        <f>IF(ENTRADA!AE34="","",ENTRADA!AE34)</f>
        <v/>
      </c>
      <c r="C37" s="183" t="str">
        <f>IF(ENTRADA!AF34=0,"",ENTRADA!AF34)</f>
        <v/>
      </c>
      <c r="D37" s="384"/>
      <c r="E37" s="384"/>
      <c r="F37" s="384"/>
      <c r="G37" s="384"/>
      <c r="H37" s="384"/>
      <c r="I37" s="384"/>
      <c r="J37" s="384"/>
      <c r="K37" s="384"/>
      <c r="L37" s="384"/>
      <c r="M37" s="384"/>
      <c r="N37" s="384"/>
      <c r="O37" s="384"/>
      <c r="P37" s="384"/>
      <c r="Q37" s="384"/>
      <c r="R37" s="384"/>
      <c r="S37" s="384"/>
      <c r="T37" s="384"/>
      <c r="U37" s="384"/>
      <c r="V37" s="384"/>
      <c r="W37" s="384"/>
      <c r="X37" s="384"/>
      <c r="Y37" s="384"/>
      <c r="Z37" s="384"/>
      <c r="AA37" s="384"/>
      <c r="AB37" s="384"/>
      <c r="AC37" s="384"/>
      <c r="AD37" s="384"/>
      <c r="AE37" s="384"/>
      <c r="AF37" s="384"/>
      <c r="AG37" s="384"/>
      <c r="AH37" s="384"/>
      <c r="AI37" s="166" t="str">
        <f t="shared" si="0"/>
        <v/>
      </c>
    </row>
    <row r="38" spans="1:35" s="164" customFormat="1" ht="24.95" customHeight="1" x14ac:dyDescent="0.2">
      <c r="A38" s="198"/>
      <c r="B38" s="180" t="str">
        <f>IF(ENTRADA!AE35="","",ENTRADA!AE35)</f>
        <v/>
      </c>
      <c r="C38" s="181" t="str">
        <f>IF(ENTRADA!AF35=0,"",ENTRADA!AF35)</f>
        <v/>
      </c>
      <c r="D38" s="272"/>
      <c r="E38" s="272"/>
      <c r="F38" s="272"/>
      <c r="G38" s="272"/>
      <c r="H38" s="272"/>
      <c r="I38" s="272"/>
      <c r="J38" s="272"/>
      <c r="K38" s="272"/>
      <c r="L38" s="272"/>
      <c r="M38" s="272"/>
      <c r="N38" s="272"/>
      <c r="O38" s="272"/>
      <c r="P38" s="272"/>
      <c r="Q38" s="272"/>
      <c r="R38" s="272"/>
      <c r="S38" s="272"/>
      <c r="T38" s="272"/>
      <c r="U38" s="272"/>
      <c r="V38" s="272"/>
      <c r="W38" s="272"/>
      <c r="X38" s="272"/>
      <c r="Y38" s="272"/>
      <c r="Z38" s="272"/>
      <c r="AA38" s="272"/>
      <c r="AB38" s="272"/>
      <c r="AC38" s="272"/>
      <c r="AD38" s="272"/>
      <c r="AE38" s="272"/>
      <c r="AF38" s="272"/>
      <c r="AG38" s="272"/>
      <c r="AH38" s="272"/>
      <c r="AI38" s="166" t="str">
        <f t="shared" si="0"/>
        <v/>
      </c>
    </row>
    <row r="39" spans="1:35" s="164" customFormat="1" ht="24.95" customHeight="1" x14ac:dyDescent="0.2">
      <c r="A39" s="198"/>
      <c r="B39" s="178" t="str">
        <f>IF(ENTRADA!AE36="","",ENTRADA!AE36)</f>
        <v/>
      </c>
      <c r="C39" s="179" t="str">
        <f>IF(ENTRADA!AF36=0,"",ENTRADA!AF36)</f>
        <v/>
      </c>
      <c r="D39" s="273"/>
      <c r="E39" s="273"/>
      <c r="F39" s="273"/>
      <c r="G39" s="273"/>
      <c r="H39" s="273"/>
      <c r="I39" s="273"/>
      <c r="J39" s="273"/>
      <c r="K39" s="273"/>
      <c r="L39" s="273"/>
      <c r="M39" s="273"/>
      <c r="N39" s="273"/>
      <c r="O39" s="273"/>
      <c r="P39" s="273"/>
      <c r="Q39" s="273"/>
      <c r="R39" s="273"/>
      <c r="S39" s="273"/>
      <c r="T39" s="273"/>
      <c r="U39" s="273"/>
      <c r="V39" s="273"/>
      <c r="W39" s="273"/>
      <c r="X39" s="273"/>
      <c r="Y39" s="273"/>
      <c r="Z39" s="273"/>
      <c r="AA39" s="273"/>
      <c r="AB39" s="273"/>
      <c r="AC39" s="273"/>
      <c r="AD39" s="273"/>
      <c r="AE39" s="273"/>
      <c r="AF39" s="273"/>
      <c r="AG39" s="273"/>
      <c r="AH39" s="273"/>
      <c r="AI39" s="166" t="str">
        <f t="shared" si="0"/>
        <v/>
      </c>
    </row>
    <row r="40" spans="1:35" s="164" customFormat="1" ht="30" customHeight="1" x14ac:dyDescent="0.2">
      <c r="A40" s="198"/>
      <c r="B40" s="5"/>
      <c r="C40" s="4"/>
      <c r="D40" s="118"/>
    </row>
    <row r="41" spans="1:35" s="164" customFormat="1" ht="12.75" x14ac:dyDescent="0.2">
      <c r="A41" s="6"/>
      <c r="B41" s="6"/>
      <c r="C41" s="6"/>
      <c r="D41" s="54"/>
    </row>
    <row r="42" spans="1:35" s="164" customFormat="1" ht="12.75" x14ac:dyDescent="0.2">
      <c r="A42" s="6"/>
      <c r="B42" s="6"/>
      <c r="C42" s="6"/>
      <c r="D42" s="54"/>
    </row>
    <row r="43" spans="1:35" s="164" customFormat="1" ht="12.75" x14ac:dyDescent="0.2">
      <c r="A43" s="6"/>
      <c r="B43" s="6"/>
      <c r="C43" s="6"/>
      <c r="D43" s="54"/>
    </row>
    <row r="44" spans="1:35" ht="12.75" x14ac:dyDescent="0.2"/>
    <row r="45" spans="1:35" ht="12.75" x14ac:dyDescent="0.2"/>
    <row r="46" spans="1:35" ht="12.75" x14ac:dyDescent="0.2"/>
    <row r="47" spans="1:35" ht="12.75" x14ac:dyDescent="0.2"/>
    <row r="48" spans="1:35" ht="12.75" x14ac:dyDescent="0.2"/>
    <row r="49" ht="12.75" x14ac:dyDescent="0.2"/>
    <row r="50" ht="12.75" x14ac:dyDescent="0.2"/>
    <row r="51" ht="12.75" x14ac:dyDescent="0.2"/>
    <row r="52" ht="12.75" x14ac:dyDescent="0.2"/>
    <row r="53" ht="12.75" x14ac:dyDescent="0.2"/>
    <row r="54" ht="12.75" x14ac:dyDescent="0.2"/>
    <row r="55" ht="12.75" x14ac:dyDescent="0.2"/>
    <row r="56" ht="12.75" x14ac:dyDescent="0.2"/>
    <row r="57" ht="12.75" x14ac:dyDescent="0.2"/>
    <row r="58" ht="12.75" x14ac:dyDescent="0.2"/>
    <row r="59" ht="12.75" x14ac:dyDescent="0.2"/>
    <row r="60" ht="12.75" hidden="1" x14ac:dyDescent="0.2"/>
    <row r="61" ht="12.75" hidden="1" x14ac:dyDescent="0.2"/>
    <row r="62" ht="12.75" hidden="1" x14ac:dyDescent="0.2"/>
    <row r="63" ht="12.75" hidden="1" x14ac:dyDescent="0.2"/>
    <row r="64" ht="12.75" hidden="1" x14ac:dyDescent="0.2"/>
    <row r="65" ht="12.75" hidden="1" x14ac:dyDescent="0.2"/>
    <row r="66" ht="12.75" hidden="1" x14ac:dyDescent="0.2"/>
    <row r="67" ht="12.75" hidden="1" x14ac:dyDescent="0.2"/>
    <row r="68" ht="12.75" hidden="1" x14ac:dyDescent="0.2"/>
    <row r="69" ht="12.75" hidden="1" x14ac:dyDescent="0.2"/>
    <row r="70" ht="12.75" hidden="1" x14ac:dyDescent="0.2"/>
    <row r="71" ht="12.75" hidden="1" x14ac:dyDescent="0.2"/>
    <row r="72" ht="12.75" hidden="1" x14ac:dyDescent="0.2"/>
    <row r="73" ht="12.75" hidden="1" x14ac:dyDescent="0.2"/>
    <row r="74" ht="12.75" hidden="1" x14ac:dyDescent="0.2"/>
    <row r="75" ht="12.75" hidden="1" x14ac:dyDescent="0.2"/>
    <row r="76" ht="12.75" hidden="1" x14ac:dyDescent="0.2"/>
    <row r="77" ht="12.75" hidden="1" x14ac:dyDescent="0.2"/>
    <row r="78" ht="12.75" hidden="1" x14ac:dyDescent="0.2"/>
    <row r="79" ht="12.75" hidden="1" x14ac:dyDescent="0.2"/>
    <row r="80" ht="12.75" hidden="1" x14ac:dyDescent="0.2"/>
    <row r="81" ht="12.75" hidden="1" x14ac:dyDescent="0.2"/>
    <row r="82" ht="12.75" hidden="1" x14ac:dyDescent="0.2"/>
    <row r="83" ht="12.75" hidden="1" x14ac:dyDescent="0.2"/>
    <row r="84" ht="12.75" hidden="1" x14ac:dyDescent="0.2"/>
    <row r="85" ht="12.75" hidden="1" x14ac:dyDescent="0.2"/>
    <row r="86" ht="12.75" hidden="1" x14ac:dyDescent="0.2"/>
    <row r="87" ht="12.75" hidden="1" x14ac:dyDescent="0.2"/>
    <row r="88" ht="12.75" hidden="1" x14ac:dyDescent="0.2"/>
    <row r="89" ht="12.75" hidden="1" x14ac:dyDescent="0.2"/>
    <row r="90" ht="12.75" hidden="1" x14ac:dyDescent="0.2"/>
    <row r="91" ht="12.75" hidden="1" x14ac:dyDescent="0.2"/>
    <row r="92" ht="12.75" hidden="1" x14ac:dyDescent="0.2"/>
    <row r="93" ht="12.75" hidden="1" x14ac:dyDescent="0.2"/>
    <row r="94" ht="12.75" hidden="1" x14ac:dyDescent="0.2"/>
    <row r="95" ht="12.75" hidden="1" x14ac:dyDescent="0.2"/>
    <row r="96" ht="12.75" hidden="1" x14ac:dyDescent="0.2"/>
    <row r="97" ht="12.75" hidden="1" x14ac:dyDescent="0.2"/>
    <row r="98" ht="12.75" hidden="1" x14ac:dyDescent="0.2"/>
    <row r="99" ht="12.75" hidden="1" x14ac:dyDescent="0.2"/>
    <row r="100" ht="12.75" hidden="1" x14ac:dyDescent="0.2"/>
    <row r="101" ht="12.75" hidden="1" x14ac:dyDescent="0.2"/>
    <row r="102" ht="12.75" hidden="1" x14ac:dyDescent="0.2"/>
    <row r="103" ht="12.75" hidden="1" x14ac:dyDescent="0.2"/>
    <row r="104" ht="12.75" hidden="1" x14ac:dyDescent="0.2"/>
    <row r="105" ht="12.75" hidden="1" x14ac:dyDescent="0.2"/>
    <row r="106" ht="12.75" hidden="1" x14ac:dyDescent="0.2"/>
    <row r="107" ht="12.75" hidden="1" x14ac:dyDescent="0.2"/>
    <row r="108" ht="12.75" hidden="1" x14ac:dyDescent="0.2"/>
    <row r="109" ht="12.75" hidden="1" x14ac:dyDescent="0.2"/>
    <row r="110" ht="12.75" hidden="1" x14ac:dyDescent="0.2"/>
    <row r="111" ht="12.75" hidden="1" x14ac:dyDescent="0.2"/>
    <row r="112" ht="12.75" hidden="1" x14ac:dyDescent="0.2"/>
    <row r="113" ht="12.75" hidden="1" x14ac:dyDescent="0.2"/>
    <row r="114" ht="12.75" hidden="1" x14ac:dyDescent="0.2"/>
    <row r="115" ht="12.75" hidden="1" x14ac:dyDescent="0.2"/>
    <row r="116" ht="12.75" hidden="1" x14ac:dyDescent="0.2"/>
    <row r="117" ht="12.75" hidden="1" x14ac:dyDescent="0.2"/>
    <row r="118" ht="12.75" hidden="1" x14ac:dyDescent="0.2"/>
    <row r="119" ht="12.75" hidden="1" x14ac:dyDescent="0.2"/>
    <row r="120" ht="12.75" hidden="1" x14ac:dyDescent="0.2"/>
    <row r="121" ht="12.75" hidden="1" x14ac:dyDescent="0.2"/>
    <row r="122" ht="12.75" hidden="1" x14ac:dyDescent="0.2"/>
    <row r="123" ht="12.75" hidden="1" x14ac:dyDescent="0.2"/>
    <row r="124" ht="12.75" hidden="1" x14ac:dyDescent="0.2"/>
    <row r="125" ht="12.75" hidden="1" x14ac:dyDescent="0.2"/>
    <row r="126" ht="12.75" hidden="1" x14ac:dyDescent="0.2"/>
    <row r="127" ht="12.75" hidden="1" x14ac:dyDescent="0.2"/>
    <row r="128" ht="12.75" hidden="1" x14ac:dyDescent="0.2"/>
    <row r="129" ht="12.75" hidden="1" x14ac:dyDescent="0.2"/>
    <row r="130" ht="12.75" hidden="1" x14ac:dyDescent="0.2"/>
    <row r="131" ht="12.75" hidden="1" x14ac:dyDescent="0.2"/>
    <row r="132" ht="12.75" hidden="1" x14ac:dyDescent="0.2"/>
    <row r="133" ht="12.75" hidden="1" x14ac:dyDescent="0.2"/>
    <row r="134" ht="12.75" hidden="1" x14ac:dyDescent="0.2"/>
    <row r="135" ht="12.75" hidden="1" x14ac:dyDescent="0.2"/>
    <row r="136" ht="12.75" hidden="1" x14ac:dyDescent="0.2"/>
  </sheetData>
  <sheetProtection algorithmName="SHA-512" hashValue="Xl7ZY3pBSVBiHuzB744PyuoE6LhrE7bSBf6rbRTlZngsAZb4jXIfvhGTIpU0RwVA3cDQ0I3H2AvGoMkGqfpF0Q==" saltValue="38t/3VF7PlcGCZCGGfMNmg==" spinCount="100000" sheet="1" objects="1" scenarios="1" selectLockedCells="1"/>
  <mergeCells count="5">
    <mergeCell ref="T4:Y4"/>
    <mergeCell ref="AA4:AC4"/>
    <mergeCell ref="AE4:AH4"/>
    <mergeCell ref="B6:C6"/>
    <mergeCell ref="B3:C5"/>
  </mergeCells>
  <conditionalFormatting sqref="A7:A40">
    <cfRule type="cellIs" dxfId="15" priority="3" stopIfTrue="1" operator="greaterThan">
      <formula>50</formula>
    </cfRule>
    <cfRule type="cellIs" dxfId="14" priority="4" stopIfTrue="1" operator="lessThan">
      <formula>50</formula>
    </cfRule>
  </conditionalFormatting>
  <conditionalFormatting sqref="D7:AH39">
    <cfRule type="cellIs" dxfId="13" priority="1" operator="equal">
      <formula>"E"</formula>
    </cfRule>
    <cfRule type="cellIs" dxfId="12" priority="2" operator="equal">
      <formula>"s"</formula>
    </cfRule>
  </conditionalFormatting>
  <printOptions horizontalCentered="1"/>
  <pageMargins left="0.23622047244094488" right="0.23622047244094488" top="0.94488188976377951" bottom="0.354329615048119" header="0.1181091426071741" footer="0.31496062992125984"/>
  <pageSetup paperSize="9" scale="45" orientation="landscape" blackAndWhite="1" r:id="rId1"/>
  <headerFooter>
    <oddHeader>&amp;L
&amp;C&amp;"Arial,Normal"&amp;24
Área Disciplinar de Português&amp;Rs</oddHeader>
  </headerFooter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26"/>
  <dimension ref="A1:AW136"/>
  <sheetViews>
    <sheetView showGridLines="0" zoomScale="75" zoomScaleNormal="75" zoomScalePageLayoutView="70" workbookViewId="0">
      <selection activeCell="X21" sqref="X21"/>
    </sheetView>
  </sheetViews>
  <sheetFormatPr defaultColWidth="0" defaultRowHeight="0" customHeight="1" zeroHeight="1" x14ac:dyDescent="0.2"/>
  <cols>
    <col min="1" max="1" width="2.7109375" style="6" customWidth="1"/>
    <col min="2" max="2" width="5.140625" style="6" customWidth="1"/>
    <col min="3" max="3" width="21.28515625" style="6" customWidth="1"/>
    <col min="4" max="4" width="5.7109375" style="54" customWidth="1"/>
    <col min="5" max="34" width="5.7109375" style="6" customWidth="1"/>
    <col min="35" max="35" width="14.28515625" style="6" customWidth="1"/>
    <col min="36" max="36" width="0" style="6" hidden="1" customWidth="1"/>
    <col min="37" max="49" width="10" style="6" customWidth="1"/>
    <col min="50" max="16384" width="10" style="6" hidden="1"/>
  </cols>
  <sheetData>
    <row r="1" spans="1:36" s="54" customFormat="1" ht="24.95" customHeight="1" x14ac:dyDescent="0.2"/>
    <row r="2" spans="1:36" s="54" customFormat="1" ht="35.1" customHeight="1" x14ac:dyDescent="0.2">
      <c r="AE2" s="10"/>
      <c r="AF2" s="10"/>
    </row>
    <row r="3" spans="1:36" s="54" customFormat="1" ht="20.100000000000001" customHeight="1" x14ac:dyDescent="0.2">
      <c r="B3" s="1336" t="s">
        <v>115</v>
      </c>
      <c r="C3" s="1336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65"/>
      <c r="P3" s="194"/>
      <c r="Q3" s="194"/>
      <c r="R3" s="194"/>
      <c r="S3" s="194"/>
      <c r="T3" s="165"/>
      <c r="U3" s="194"/>
      <c r="V3" s="194"/>
      <c r="W3" s="194"/>
      <c r="X3" s="194"/>
      <c r="Y3" s="194"/>
      <c r="Z3" s="165"/>
      <c r="AA3" s="165"/>
      <c r="AB3" s="165"/>
      <c r="AC3" s="194"/>
      <c r="AD3" s="194"/>
      <c r="AE3" s="165"/>
      <c r="AF3" s="165"/>
      <c r="AG3" s="194"/>
      <c r="AH3" s="194"/>
      <c r="AI3" s="194"/>
    </row>
    <row r="4" spans="1:36" s="54" customFormat="1" ht="20.100000000000001" customHeight="1" x14ac:dyDescent="0.2">
      <c r="B4" s="1336"/>
      <c r="C4" s="1336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920"/>
      <c r="T4" s="1333" t="s">
        <v>174</v>
      </c>
      <c r="U4" s="1333"/>
      <c r="V4" s="1333"/>
      <c r="W4" s="1333"/>
      <c r="X4" s="1333"/>
      <c r="Y4" s="1333"/>
      <c r="Z4" s="919" t="s">
        <v>170</v>
      </c>
      <c r="AA4" s="1332" t="s">
        <v>169</v>
      </c>
      <c r="AB4" s="1332"/>
      <c r="AC4" s="1332"/>
      <c r="AD4" s="195" t="s">
        <v>173</v>
      </c>
      <c r="AE4" s="1331" t="s">
        <v>172</v>
      </c>
      <c r="AF4" s="1331"/>
      <c r="AG4" s="1332"/>
      <c r="AH4" s="1332"/>
      <c r="AI4" s="194"/>
    </row>
    <row r="5" spans="1:36" s="54" customFormat="1" ht="20.100000000000001" customHeight="1" x14ac:dyDescent="0.2">
      <c r="B5" s="1337"/>
      <c r="C5" s="1337"/>
      <c r="D5" s="194"/>
      <c r="E5" s="194"/>
      <c r="F5" s="194"/>
      <c r="G5" s="194"/>
      <c r="H5" s="194"/>
      <c r="I5" s="194"/>
      <c r="J5" s="194"/>
      <c r="K5" s="194"/>
      <c r="L5" s="194"/>
      <c r="M5" s="194"/>
      <c r="N5" s="194"/>
      <c r="O5" s="194"/>
      <c r="P5" s="194"/>
      <c r="Q5" s="194"/>
      <c r="R5" s="194"/>
      <c r="S5" s="194"/>
      <c r="T5" s="194"/>
      <c r="U5" s="194"/>
      <c r="V5" s="194"/>
      <c r="W5" s="194"/>
      <c r="X5" s="194"/>
      <c r="Y5" s="194"/>
      <c r="Z5" s="194"/>
      <c r="AA5" s="194"/>
      <c r="AB5" s="194"/>
      <c r="AC5" s="194"/>
      <c r="AD5" s="194"/>
      <c r="AE5" s="165"/>
      <c r="AF5" s="165"/>
      <c r="AG5" s="194"/>
      <c r="AH5" s="194"/>
      <c r="AI5" s="194"/>
    </row>
    <row r="6" spans="1:36" s="54" customFormat="1" ht="24.95" customHeight="1" x14ac:dyDescent="0.2">
      <c r="B6" s="1329" t="s">
        <v>171</v>
      </c>
      <c r="C6" s="1330"/>
      <c r="D6" s="196">
        <v>1</v>
      </c>
      <c r="E6" s="196">
        <v>2</v>
      </c>
      <c r="F6" s="196">
        <v>3</v>
      </c>
      <c r="G6" s="196">
        <v>4</v>
      </c>
      <c r="H6" s="196">
        <v>5</v>
      </c>
      <c r="I6" s="196">
        <v>6</v>
      </c>
      <c r="J6" s="196">
        <v>7</v>
      </c>
      <c r="K6" s="196">
        <v>8</v>
      </c>
      <c r="L6" s="196">
        <v>9</v>
      </c>
      <c r="M6" s="196">
        <v>10</v>
      </c>
      <c r="N6" s="196">
        <v>11</v>
      </c>
      <c r="O6" s="196">
        <v>12</v>
      </c>
      <c r="P6" s="196">
        <v>13</v>
      </c>
      <c r="Q6" s="196">
        <v>14</v>
      </c>
      <c r="R6" s="196">
        <v>15</v>
      </c>
      <c r="S6" s="196">
        <v>16</v>
      </c>
      <c r="T6" s="196">
        <v>17</v>
      </c>
      <c r="U6" s="196">
        <v>18</v>
      </c>
      <c r="V6" s="196">
        <v>19</v>
      </c>
      <c r="W6" s="196">
        <v>20</v>
      </c>
      <c r="X6" s="196">
        <v>21</v>
      </c>
      <c r="Y6" s="196">
        <v>22</v>
      </c>
      <c r="Z6" s="196">
        <v>23</v>
      </c>
      <c r="AA6" s="196">
        <v>24</v>
      </c>
      <c r="AB6" s="196">
        <v>25</v>
      </c>
      <c r="AC6" s="196">
        <v>26</v>
      </c>
      <c r="AD6" s="196">
        <v>27</v>
      </c>
      <c r="AE6" s="271">
        <v>28</v>
      </c>
      <c r="AF6" s="271">
        <v>29</v>
      </c>
      <c r="AG6" s="196">
        <v>30</v>
      </c>
      <c r="AH6" s="196">
        <v>31</v>
      </c>
      <c r="AI6" s="197"/>
    </row>
    <row r="7" spans="1:36" ht="24.95" customHeight="1" x14ac:dyDescent="0.2">
      <c r="A7" s="198"/>
      <c r="B7" s="178">
        <f>IF(ENTRADA!AE3="","",ENTRADA!AE3)</f>
        <v>1</v>
      </c>
      <c r="C7" s="179" t="str">
        <f>IF(ENTRADA!AF3=0,"",ENTRADA!AF3)</f>
        <v>AA</v>
      </c>
      <c r="D7" s="383"/>
      <c r="E7" s="184"/>
      <c r="F7" s="184"/>
      <c r="G7" s="184"/>
      <c r="H7" s="184"/>
      <c r="I7" s="184"/>
      <c r="J7" s="184"/>
      <c r="K7" s="184"/>
      <c r="L7" s="184"/>
      <c r="M7" s="184"/>
      <c r="N7" s="184"/>
      <c r="O7" s="184"/>
      <c r="P7" s="184"/>
      <c r="Q7" s="184"/>
      <c r="R7" s="184"/>
      <c r="S7" s="184"/>
      <c r="T7" s="184"/>
      <c r="U7" s="184"/>
      <c r="V7" s="184"/>
      <c r="W7" s="184"/>
      <c r="X7" s="184"/>
      <c r="Y7" s="184"/>
      <c r="Z7" s="184"/>
      <c r="AA7" s="184"/>
      <c r="AB7" s="184"/>
      <c r="AC7" s="184"/>
      <c r="AD7" s="184"/>
      <c r="AE7" s="184"/>
      <c r="AF7" s="184"/>
      <c r="AG7" s="184"/>
      <c r="AH7" s="184"/>
      <c r="AI7" s="166" t="str">
        <f>IF(COUNTBLANK(D7:AH7)=$AJ$7,"",COUNTIF(D7:AH7,"S")+COUNTIF(D7:AH7,"e"))</f>
        <v/>
      </c>
      <c r="AJ7" s="6">
        <f>COUNTIF(D7:AH7,"&lt;&gt;=0")</f>
        <v>31</v>
      </c>
    </row>
    <row r="8" spans="1:36" ht="24.95" customHeight="1" x14ac:dyDescent="0.2">
      <c r="A8" s="198"/>
      <c r="B8" s="180" t="str">
        <f>IF(ENTRADA!AE5="","",ENTRADA!AE5)</f>
        <v/>
      </c>
      <c r="C8" s="181" t="str">
        <f>IF(ENTRADA!AF5=0,"",ENTRADA!AF5)</f>
        <v/>
      </c>
      <c r="D8" s="272"/>
      <c r="E8" s="272"/>
      <c r="F8" s="272"/>
      <c r="G8" s="272"/>
      <c r="H8" s="272"/>
      <c r="I8" s="272"/>
      <c r="J8" s="272"/>
      <c r="K8" s="272"/>
      <c r="L8" s="272"/>
      <c r="M8" s="272"/>
      <c r="N8" s="272"/>
      <c r="O8" s="272"/>
      <c r="P8" s="272"/>
      <c r="Q8" s="272"/>
      <c r="R8" s="272"/>
      <c r="S8" s="272"/>
      <c r="T8" s="272"/>
      <c r="U8" s="272"/>
      <c r="V8" s="272"/>
      <c r="W8" s="272"/>
      <c r="X8" s="272"/>
      <c r="Y8" s="272"/>
      <c r="Z8" s="272"/>
      <c r="AA8" s="272"/>
      <c r="AB8" s="272"/>
      <c r="AC8" s="272"/>
      <c r="AD8" s="272"/>
      <c r="AE8" s="272"/>
      <c r="AF8" s="272"/>
      <c r="AG8" s="272"/>
      <c r="AH8" s="272"/>
      <c r="AI8" s="166" t="str">
        <f t="shared" ref="AI8:AI39" si="0">IF(COUNTBLANK(D8:AH8)=$AJ$7,"",COUNTIF(D8:AH8,"S")+COUNTIF(D8:AH8,"e"))</f>
        <v/>
      </c>
    </row>
    <row r="9" spans="1:36" ht="24.95" customHeight="1" x14ac:dyDescent="0.2">
      <c r="A9" s="198"/>
      <c r="B9" s="178" t="str">
        <f>IF(ENTRADA!AE6="","",ENTRADA!AE6)</f>
        <v/>
      </c>
      <c r="C9" s="179" t="str">
        <f>IF(ENTRADA!AF6=0,"",ENTRADA!AF6)</f>
        <v/>
      </c>
      <c r="D9" s="273"/>
      <c r="E9" s="273"/>
      <c r="F9" s="273"/>
      <c r="G9" s="273"/>
      <c r="H9" s="273"/>
      <c r="I9" s="273"/>
      <c r="J9" s="273"/>
      <c r="K9" s="273"/>
      <c r="L9" s="273"/>
      <c r="M9" s="273"/>
      <c r="N9" s="273"/>
      <c r="O9" s="273"/>
      <c r="P9" s="273"/>
      <c r="Q9" s="273"/>
      <c r="R9" s="273"/>
      <c r="S9" s="273"/>
      <c r="T9" s="273"/>
      <c r="U9" s="273"/>
      <c r="V9" s="273"/>
      <c r="W9" s="273"/>
      <c r="X9" s="273"/>
      <c r="Y9" s="273"/>
      <c r="Z9" s="273"/>
      <c r="AA9" s="273"/>
      <c r="AB9" s="273"/>
      <c r="AC9" s="273"/>
      <c r="AD9" s="273"/>
      <c r="AE9" s="273"/>
      <c r="AF9" s="273"/>
      <c r="AG9" s="273"/>
      <c r="AH9" s="273"/>
      <c r="AI9" s="166" t="str">
        <f t="shared" si="0"/>
        <v/>
      </c>
    </row>
    <row r="10" spans="1:36" ht="24.95" customHeight="1" x14ac:dyDescent="0.2">
      <c r="A10" s="198"/>
      <c r="B10" s="180" t="str">
        <f>IF(ENTRADA!AE7="","",ENTRADA!AE7)</f>
        <v/>
      </c>
      <c r="C10" s="181" t="str">
        <f>IF(ENTRADA!AF7=0,"",ENTRADA!AF7)</f>
        <v/>
      </c>
      <c r="D10" s="272"/>
      <c r="E10" s="272"/>
      <c r="F10" s="272"/>
      <c r="G10" s="272"/>
      <c r="H10" s="272"/>
      <c r="I10" s="272"/>
      <c r="J10" s="272"/>
      <c r="K10" s="272"/>
      <c r="L10" s="272"/>
      <c r="M10" s="272"/>
      <c r="N10" s="272"/>
      <c r="O10" s="272"/>
      <c r="P10" s="272"/>
      <c r="Q10" s="272"/>
      <c r="R10" s="272"/>
      <c r="S10" s="272"/>
      <c r="T10" s="272"/>
      <c r="U10" s="272"/>
      <c r="V10" s="272"/>
      <c r="W10" s="272"/>
      <c r="X10" s="272"/>
      <c r="Y10" s="272"/>
      <c r="Z10" s="272"/>
      <c r="AA10" s="272"/>
      <c r="AB10" s="272"/>
      <c r="AC10" s="272"/>
      <c r="AD10" s="272"/>
      <c r="AE10" s="272"/>
      <c r="AF10" s="272"/>
      <c r="AG10" s="272"/>
      <c r="AH10" s="272"/>
      <c r="AI10" s="166" t="str">
        <f t="shared" si="0"/>
        <v/>
      </c>
    </row>
    <row r="11" spans="1:36" ht="24.95" customHeight="1" x14ac:dyDescent="0.2">
      <c r="A11" s="198"/>
      <c r="B11" s="178" t="str">
        <f>IF(ENTRADA!AE8="","",ENTRADA!AE8)</f>
        <v/>
      </c>
      <c r="C11" s="179" t="str">
        <f>IF(ENTRADA!AF8=0,"",ENTRADA!AF8)</f>
        <v/>
      </c>
      <c r="D11" s="273"/>
      <c r="E11" s="273"/>
      <c r="F11" s="273"/>
      <c r="G11" s="273"/>
      <c r="H11" s="273"/>
      <c r="I11" s="273"/>
      <c r="J11" s="273"/>
      <c r="K11" s="273"/>
      <c r="L11" s="273"/>
      <c r="M11" s="273"/>
      <c r="N11" s="273"/>
      <c r="O11" s="273"/>
      <c r="P11" s="273"/>
      <c r="Q11" s="273"/>
      <c r="R11" s="273"/>
      <c r="S11" s="273"/>
      <c r="T11" s="273"/>
      <c r="U11" s="273"/>
      <c r="V11" s="273"/>
      <c r="W11" s="273"/>
      <c r="X11" s="273"/>
      <c r="Y11" s="273"/>
      <c r="Z11" s="273"/>
      <c r="AA11" s="273"/>
      <c r="AB11" s="273"/>
      <c r="AC11" s="273"/>
      <c r="AD11" s="273"/>
      <c r="AE11" s="273"/>
      <c r="AF11" s="273"/>
      <c r="AG11" s="273"/>
      <c r="AH11" s="273"/>
      <c r="AI11" s="166" t="str">
        <f t="shared" si="0"/>
        <v/>
      </c>
    </row>
    <row r="12" spans="1:36" ht="24.95" customHeight="1" x14ac:dyDescent="0.2">
      <c r="A12" s="198"/>
      <c r="B12" s="180" t="str">
        <f>IF(ENTRADA!AE9="","",ENTRADA!AE9)</f>
        <v/>
      </c>
      <c r="C12" s="181" t="str">
        <f>IF(ENTRADA!AF9=0,"",ENTRADA!AF9)</f>
        <v/>
      </c>
      <c r="D12" s="272"/>
      <c r="E12" s="272"/>
      <c r="F12" s="272"/>
      <c r="G12" s="272"/>
      <c r="H12" s="272"/>
      <c r="I12" s="272"/>
      <c r="J12" s="272"/>
      <c r="K12" s="272"/>
      <c r="L12" s="272"/>
      <c r="M12" s="272"/>
      <c r="N12" s="272"/>
      <c r="O12" s="272"/>
      <c r="P12" s="272"/>
      <c r="Q12" s="272"/>
      <c r="R12" s="272"/>
      <c r="S12" s="272"/>
      <c r="T12" s="272"/>
      <c r="U12" s="272"/>
      <c r="V12" s="272"/>
      <c r="W12" s="272"/>
      <c r="X12" s="272"/>
      <c r="Y12" s="272"/>
      <c r="Z12" s="272"/>
      <c r="AA12" s="272"/>
      <c r="AB12" s="272"/>
      <c r="AC12" s="272"/>
      <c r="AD12" s="272"/>
      <c r="AE12" s="272"/>
      <c r="AF12" s="272"/>
      <c r="AG12" s="272"/>
      <c r="AH12" s="272"/>
      <c r="AI12" s="166" t="str">
        <f t="shared" si="0"/>
        <v/>
      </c>
    </row>
    <row r="13" spans="1:36" ht="24.95" customHeight="1" x14ac:dyDescent="0.2">
      <c r="A13" s="198"/>
      <c r="B13" s="178" t="str">
        <f>IF(ENTRADA!AE10="","",ENTRADA!AE10)</f>
        <v/>
      </c>
      <c r="C13" s="179" t="str">
        <f>IF(ENTRADA!AF10=0,"",ENTRADA!AF10)</f>
        <v/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166" t="str">
        <f t="shared" si="0"/>
        <v/>
      </c>
    </row>
    <row r="14" spans="1:36" ht="24.95" customHeight="1" x14ac:dyDescent="0.2">
      <c r="A14" s="198"/>
      <c r="B14" s="180" t="str">
        <f>IF(ENTRADA!AE11="","",ENTRADA!AE11)</f>
        <v/>
      </c>
      <c r="C14" s="181" t="str">
        <f>IF(ENTRADA!AF11=0,"",ENTRADA!AF11)</f>
        <v/>
      </c>
      <c r="D14" s="272"/>
      <c r="E14" s="272"/>
      <c r="F14" s="272"/>
      <c r="G14" s="272"/>
      <c r="H14" s="272"/>
      <c r="I14" s="272"/>
      <c r="J14" s="272"/>
      <c r="K14" s="272"/>
      <c r="L14" s="272"/>
      <c r="M14" s="272"/>
      <c r="N14" s="272"/>
      <c r="O14" s="272"/>
      <c r="P14" s="272"/>
      <c r="Q14" s="272"/>
      <c r="R14" s="272"/>
      <c r="S14" s="272"/>
      <c r="T14" s="272"/>
      <c r="U14" s="272"/>
      <c r="V14" s="272"/>
      <c r="W14" s="272"/>
      <c r="X14" s="272"/>
      <c r="Y14" s="272"/>
      <c r="Z14" s="272"/>
      <c r="AA14" s="272"/>
      <c r="AB14" s="272"/>
      <c r="AC14" s="272"/>
      <c r="AD14" s="272"/>
      <c r="AE14" s="272"/>
      <c r="AF14" s="272"/>
      <c r="AG14" s="272"/>
      <c r="AH14" s="272"/>
      <c r="AI14" s="166" t="str">
        <f t="shared" si="0"/>
        <v/>
      </c>
    </row>
    <row r="15" spans="1:36" ht="24.95" customHeight="1" x14ac:dyDescent="0.2">
      <c r="A15" s="198"/>
      <c r="B15" s="178" t="str">
        <f>IF(ENTRADA!AE12="","",ENTRADA!AE12)</f>
        <v/>
      </c>
      <c r="C15" s="179" t="str">
        <f>IF(ENTRADA!AF12=0,"",ENTRADA!AF12)</f>
        <v/>
      </c>
      <c r="D15" s="273"/>
      <c r="E15" s="273"/>
      <c r="F15" s="273"/>
      <c r="G15" s="273"/>
      <c r="H15" s="273"/>
      <c r="I15" s="273"/>
      <c r="J15" s="273"/>
      <c r="K15" s="273"/>
      <c r="L15" s="273"/>
      <c r="M15" s="273"/>
      <c r="N15" s="273"/>
      <c r="O15" s="273"/>
      <c r="P15" s="273"/>
      <c r="Q15" s="273"/>
      <c r="R15" s="273"/>
      <c r="S15" s="273"/>
      <c r="T15" s="273"/>
      <c r="U15" s="273"/>
      <c r="V15" s="273"/>
      <c r="W15" s="273"/>
      <c r="X15" s="273"/>
      <c r="Y15" s="273"/>
      <c r="Z15" s="273"/>
      <c r="AA15" s="273"/>
      <c r="AB15" s="273"/>
      <c r="AC15" s="273"/>
      <c r="AD15" s="273"/>
      <c r="AE15" s="273"/>
      <c r="AF15" s="273"/>
      <c r="AG15" s="273"/>
      <c r="AH15" s="273"/>
      <c r="AI15" s="166" t="str">
        <f t="shared" si="0"/>
        <v/>
      </c>
    </row>
    <row r="16" spans="1:36" ht="24.95" customHeight="1" x14ac:dyDescent="0.2">
      <c r="A16" s="198"/>
      <c r="B16" s="180" t="str">
        <f>IF(ENTRADA!AE13="","",ENTRADA!AE13)</f>
        <v/>
      </c>
      <c r="C16" s="181" t="str">
        <f>IF(ENTRADA!AF13=0,"",ENTRADA!AF13)</f>
        <v/>
      </c>
      <c r="D16" s="272"/>
      <c r="E16" s="272"/>
      <c r="F16" s="272"/>
      <c r="G16" s="272"/>
      <c r="H16" s="272"/>
      <c r="I16" s="272"/>
      <c r="J16" s="272"/>
      <c r="K16" s="272"/>
      <c r="L16" s="272"/>
      <c r="M16" s="272"/>
      <c r="N16" s="272"/>
      <c r="O16" s="272"/>
      <c r="P16" s="272"/>
      <c r="Q16" s="272"/>
      <c r="R16" s="272"/>
      <c r="S16" s="272"/>
      <c r="T16" s="272"/>
      <c r="U16" s="272"/>
      <c r="V16" s="272"/>
      <c r="W16" s="272"/>
      <c r="X16" s="272"/>
      <c r="Y16" s="272"/>
      <c r="Z16" s="272"/>
      <c r="AA16" s="272"/>
      <c r="AB16" s="272"/>
      <c r="AC16" s="272"/>
      <c r="AD16" s="272"/>
      <c r="AE16" s="272"/>
      <c r="AF16" s="272"/>
      <c r="AG16" s="272"/>
      <c r="AH16" s="272"/>
      <c r="AI16" s="166" t="str">
        <f t="shared" si="0"/>
        <v/>
      </c>
    </row>
    <row r="17" spans="1:35" ht="24.95" customHeight="1" x14ac:dyDescent="0.2">
      <c r="A17" s="198"/>
      <c r="B17" s="178" t="str">
        <f>IF(ENTRADA!AE14="","",ENTRADA!AE14)</f>
        <v/>
      </c>
      <c r="C17" s="179" t="str">
        <f>IF(ENTRADA!AF14=0,"",ENTRADA!AF14)</f>
        <v/>
      </c>
      <c r="D17" s="273"/>
      <c r="E17" s="273"/>
      <c r="F17" s="273"/>
      <c r="G17" s="273"/>
      <c r="H17" s="273"/>
      <c r="I17" s="273"/>
      <c r="J17" s="273"/>
      <c r="K17" s="273"/>
      <c r="L17" s="273"/>
      <c r="M17" s="273"/>
      <c r="N17" s="273"/>
      <c r="O17" s="273"/>
      <c r="P17" s="273"/>
      <c r="Q17" s="273"/>
      <c r="R17" s="273"/>
      <c r="S17" s="273"/>
      <c r="T17" s="273"/>
      <c r="U17" s="273"/>
      <c r="V17" s="273"/>
      <c r="W17" s="273"/>
      <c r="X17" s="273"/>
      <c r="Y17" s="273"/>
      <c r="Z17" s="273"/>
      <c r="AA17" s="273"/>
      <c r="AB17" s="273"/>
      <c r="AC17" s="273"/>
      <c r="AD17" s="273"/>
      <c r="AE17" s="273"/>
      <c r="AF17" s="273"/>
      <c r="AG17" s="273"/>
      <c r="AH17" s="273"/>
      <c r="AI17" s="166" t="str">
        <f t="shared" si="0"/>
        <v/>
      </c>
    </row>
    <row r="18" spans="1:35" ht="24.95" customHeight="1" x14ac:dyDescent="0.2">
      <c r="A18" s="198"/>
      <c r="B18" s="180" t="str">
        <f>IF(ENTRADA!AE15="","",ENTRADA!AE15)</f>
        <v/>
      </c>
      <c r="C18" s="181" t="str">
        <f>IF(ENTRADA!AF15=0,"",ENTRADA!AF15)</f>
        <v/>
      </c>
      <c r="D18" s="272"/>
      <c r="E18" s="272"/>
      <c r="F18" s="272"/>
      <c r="G18" s="272"/>
      <c r="H18" s="272"/>
      <c r="I18" s="272"/>
      <c r="J18" s="272"/>
      <c r="K18" s="272"/>
      <c r="L18" s="272"/>
      <c r="M18" s="272"/>
      <c r="N18" s="272"/>
      <c r="O18" s="272"/>
      <c r="P18" s="272"/>
      <c r="Q18" s="272"/>
      <c r="R18" s="272"/>
      <c r="S18" s="272"/>
      <c r="T18" s="272"/>
      <c r="U18" s="272"/>
      <c r="V18" s="272"/>
      <c r="W18" s="272"/>
      <c r="X18" s="272"/>
      <c r="Y18" s="272"/>
      <c r="Z18" s="272"/>
      <c r="AA18" s="272"/>
      <c r="AB18" s="272"/>
      <c r="AC18" s="272"/>
      <c r="AD18" s="272"/>
      <c r="AE18" s="272"/>
      <c r="AF18" s="272"/>
      <c r="AG18" s="272"/>
      <c r="AH18" s="272"/>
      <c r="AI18" s="166" t="str">
        <f t="shared" si="0"/>
        <v/>
      </c>
    </row>
    <row r="19" spans="1:35" ht="24.95" customHeight="1" x14ac:dyDescent="0.2">
      <c r="A19" s="198"/>
      <c r="B19" s="178" t="str">
        <f>IF(ENTRADA!AE16="","",ENTRADA!AE16)</f>
        <v/>
      </c>
      <c r="C19" s="179" t="str">
        <f>IF(ENTRADA!AF16=0,"",ENTRADA!AF16)</f>
        <v/>
      </c>
      <c r="D19" s="273"/>
      <c r="E19" s="273"/>
      <c r="F19" s="273"/>
      <c r="G19" s="273"/>
      <c r="H19" s="273"/>
      <c r="I19" s="273"/>
      <c r="J19" s="273"/>
      <c r="K19" s="273"/>
      <c r="L19" s="273"/>
      <c r="M19" s="273"/>
      <c r="N19" s="273"/>
      <c r="O19" s="273"/>
      <c r="P19" s="273"/>
      <c r="Q19" s="273"/>
      <c r="R19" s="273"/>
      <c r="S19" s="273"/>
      <c r="T19" s="273"/>
      <c r="U19" s="273"/>
      <c r="V19" s="273"/>
      <c r="W19" s="273"/>
      <c r="X19" s="273"/>
      <c r="Y19" s="273"/>
      <c r="Z19" s="273"/>
      <c r="AA19" s="273"/>
      <c r="AB19" s="273"/>
      <c r="AC19" s="273"/>
      <c r="AD19" s="273"/>
      <c r="AE19" s="273"/>
      <c r="AF19" s="273"/>
      <c r="AG19" s="273"/>
      <c r="AH19" s="273"/>
      <c r="AI19" s="166" t="str">
        <f t="shared" si="0"/>
        <v/>
      </c>
    </row>
    <row r="20" spans="1:35" ht="24.95" customHeight="1" x14ac:dyDescent="0.2">
      <c r="A20" s="198"/>
      <c r="B20" s="180" t="str">
        <f>IF(ENTRADA!AE17="","",ENTRADA!AE17)</f>
        <v/>
      </c>
      <c r="C20" s="181" t="str">
        <f>IF(ENTRADA!AF17=0,"",ENTRADA!AF17)</f>
        <v/>
      </c>
      <c r="D20" s="272"/>
      <c r="E20" s="272"/>
      <c r="F20" s="272"/>
      <c r="G20" s="272"/>
      <c r="H20" s="272"/>
      <c r="I20" s="272"/>
      <c r="J20" s="272"/>
      <c r="K20" s="272"/>
      <c r="L20" s="272"/>
      <c r="M20" s="272"/>
      <c r="N20" s="272"/>
      <c r="O20" s="272"/>
      <c r="P20" s="272"/>
      <c r="Q20" s="272"/>
      <c r="R20" s="272"/>
      <c r="S20" s="272"/>
      <c r="T20" s="272"/>
      <c r="U20" s="272"/>
      <c r="V20" s="272"/>
      <c r="W20" s="272"/>
      <c r="X20" s="272"/>
      <c r="Y20" s="272"/>
      <c r="Z20" s="272"/>
      <c r="AA20" s="272"/>
      <c r="AB20" s="272"/>
      <c r="AC20" s="272"/>
      <c r="AD20" s="272"/>
      <c r="AE20" s="272"/>
      <c r="AF20" s="272"/>
      <c r="AG20" s="272"/>
      <c r="AH20" s="272"/>
      <c r="AI20" s="166" t="str">
        <f t="shared" si="0"/>
        <v/>
      </c>
    </row>
    <row r="21" spans="1:35" ht="24.95" customHeight="1" x14ac:dyDescent="0.2">
      <c r="A21" s="198"/>
      <c r="B21" s="178" t="str">
        <f>IF(ENTRADA!AE18="","",ENTRADA!AE18)</f>
        <v/>
      </c>
      <c r="C21" s="179" t="str">
        <f>IF(ENTRADA!AF18=0,"",ENTRADA!AF18)</f>
        <v/>
      </c>
      <c r="D21" s="273"/>
      <c r="E21" s="273"/>
      <c r="F21" s="273"/>
      <c r="G21" s="273"/>
      <c r="H21" s="273"/>
      <c r="I21" s="273"/>
      <c r="J21" s="273"/>
      <c r="K21" s="273"/>
      <c r="L21" s="273"/>
      <c r="M21" s="273"/>
      <c r="N21" s="273"/>
      <c r="O21" s="273"/>
      <c r="P21" s="273"/>
      <c r="Q21" s="273"/>
      <c r="R21" s="273"/>
      <c r="S21" s="273"/>
      <c r="T21" s="273"/>
      <c r="U21" s="273"/>
      <c r="V21" s="273"/>
      <c r="W21" s="273"/>
      <c r="X21" s="273"/>
      <c r="Y21" s="273"/>
      <c r="Z21" s="273"/>
      <c r="AA21" s="273"/>
      <c r="AB21" s="273"/>
      <c r="AC21" s="273"/>
      <c r="AD21" s="273"/>
      <c r="AE21" s="273"/>
      <c r="AF21" s="273"/>
      <c r="AG21" s="273"/>
      <c r="AH21" s="273"/>
      <c r="AI21" s="166" t="str">
        <f t="shared" si="0"/>
        <v/>
      </c>
    </row>
    <row r="22" spans="1:35" ht="24.95" customHeight="1" x14ac:dyDescent="0.2">
      <c r="A22" s="198"/>
      <c r="B22" s="180" t="str">
        <f>IF(ENTRADA!AE19="","",ENTRADA!AE19)</f>
        <v/>
      </c>
      <c r="C22" s="181" t="str">
        <f>IF(ENTRADA!AF19=0,"",ENTRADA!AF19)</f>
        <v/>
      </c>
      <c r="D22" s="272"/>
      <c r="E22" s="272"/>
      <c r="F22" s="272"/>
      <c r="G22" s="272"/>
      <c r="H22" s="272"/>
      <c r="I22" s="272"/>
      <c r="J22" s="272"/>
      <c r="K22" s="272"/>
      <c r="L22" s="272"/>
      <c r="M22" s="272"/>
      <c r="N22" s="272"/>
      <c r="O22" s="272"/>
      <c r="P22" s="272"/>
      <c r="Q22" s="272"/>
      <c r="R22" s="272"/>
      <c r="S22" s="272"/>
      <c r="T22" s="272"/>
      <c r="U22" s="272"/>
      <c r="V22" s="272"/>
      <c r="W22" s="272"/>
      <c r="X22" s="272"/>
      <c r="Y22" s="272"/>
      <c r="Z22" s="272"/>
      <c r="AA22" s="272"/>
      <c r="AB22" s="272"/>
      <c r="AC22" s="272"/>
      <c r="AD22" s="272"/>
      <c r="AE22" s="272"/>
      <c r="AF22" s="272"/>
      <c r="AG22" s="272"/>
      <c r="AH22" s="272"/>
      <c r="AI22" s="166" t="str">
        <f t="shared" si="0"/>
        <v/>
      </c>
    </row>
    <row r="23" spans="1:35" ht="24.95" customHeight="1" x14ac:dyDescent="0.2">
      <c r="A23" s="198"/>
      <c r="B23" s="178" t="str">
        <f>IF(ENTRADA!AE20="","",ENTRADA!AE20)</f>
        <v/>
      </c>
      <c r="C23" s="179" t="str">
        <f>IF(ENTRADA!AF20=0,"",ENTRADA!AF20)</f>
        <v/>
      </c>
      <c r="D23" s="273"/>
      <c r="E23" s="273"/>
      <c r="F23" s="273"/>
      <c r="G23" s="273"/>
      <c r="H23" s="273"/>
      <c r="I23" s="273"/>
      <c r="J23" s="273"/>
      <c r="K23" s="273"/>
      <c r="L23" s="273"/>
      <c r="M23" s="273"/>
      <c r="N23" s="273"/>
      <c r="O23" s="273"/>
      <c r="P23" s="273"/>
      <c r="Q23" s="273"/>
      <c r="R23" s="273"/>
      <c r="S23" s="273"/>
      <c r="T23" s="273"/>
      <c r="U23" s="273"/>
      <c r="V23" s="273"/>
      <c r="W23" s="273"/>
      <c r="X23" s="273"/>
      <c r="Y23" s="273"/>
      <c r="Z23" s="273"/>
      <c r="AA23" s="273"/>
      <c r="AB23" s="273"/>
      <c r="AC23" s="273"/>
      <c r="AD23" s="273"/>
      <c r="AE23" s="273"/>
      <c r="AF23" s="273"/>
      <c r="AG23" s="273"/>
      <c r="AH23" s="273"/>
      <c r="AI23" s="166" t="str">
        <f t="shared" si="0"/>
        <v/>
      </c>
    </row>
    <row r="24" spans="1:35" ht="24.95" customHeight="1" x14ac:dyDescent="0.2">
      <c r="A24" s="198"/>
      <c r="B24" s="180" t="str">
        <f>IF(ENTRADA!AE21="","",ENTRADA!AE21)</f>
        <v/>
      </c>
      <c r="C24" s="181" t="str">
        <f>IF(ENTRADA!AF21=0,"",ENTRADA!AF21)</f>
        <v/>
      </c>
      <c r="D24" s="272"/>
      <c r="E24" s="272"/>
      <c r="F24" s="272"/>
      <c r="G24" s="272"/>
      <c r="H24" s="272"/>
      <c r="I24" s="272"/>
      <c r="J24" s="272"/>
      <c r="K24" s="272"/>
      <c r="L24" s="272"/>
      <c r="M24" s="272"/>
      <c r="N24" s="272"/>
      <c r="O24" s="272"/>
      <c r="P24" s="272"/>
      <c r="Q24" s="272"/>
      <c r="R24" s="272"/>
      <c r="S24" s="272"/>
      <c r="T24" s="272"/>
      <c r="U24" s="272"/>
      <c r="V24" s="272"/>
      <c r="W24" s="272"/>
      <c r="X24" s="272"/>
      <c r="Y24" s="272"/>
      <c r="Z24" s="272"/>
      <c r="AA24" s="272"/>
      <c r="AB24" s="272"/>
      <c r="AC24" s="272"/>
      <c r="AD24" s="272"/>
      <c r="AE24" s="272"/>
      <c r="AF24" s="272"/>
      <c r="AG24" s="272"/>
      <c r="AH24" s="272"/>
      <c r="AI24" s="166" t="str">
        <f t="shared" si="0"/>
        <v/>
      </c>
    </row>
    <row r="25" spans="1:35" ht="24.95" customHeight="1" x14ac:dyDescent="0.2">
      <c r="A25" s="198"/>
      <c r="B25" s="178" t="str">
        <f>IF(ENTRADA!AE22="","",ENTRADA!AE22)</f>
        <v/>
      </c>
      <c r="C25" s="179" t="str">
        <f>IF(ENTRADA!AF22=0,"",ENTRADA!AF22)</f>
        <v/>
      </c>
      <c r="D25" s="273"/>
      <c r="E25" s="273"/>
      <c r="F25" s="273"/>
      <c r="G25" s="273"/>
      <c r="H25" s="273"/>
      <c r="I25" s="273"/>
      <c r="J25" s="273"/>
      <c r="K25" s="273"/>
      <c r="L25" s="273"/>
      <c r="M25" s="273"/>
      <c r="N25" s="273"/>
      <c r="O25" s="273"/>
      <c r="P25" s="273"/>
      <c r="Q25" s="273"/>
      <c r="R25" s="273"/>
      <c r="S25" s="273"/>
      <c r="T25" s="273"/>
      <c r="U25" s="273"/>
      <c r="V25" s="273"/>
      <c r="W25" s="273"/>
      <c r="X25" s="273"/>
      <c r="Y25" s="273"/>
      <c r="Z25" s="273"/>
      <c r="AA25" s="273"/>
      <c r="AB25" s="273"/>
      <c r="AC25" s="273"/>
      <c r="AD25" s="273"/>
      <c r="AE25" s="273"/>
      <c r="AF25" s="273"/>
      <c r="AG25" s="273"/>
      <c r="AH25" s="273"/>
      <c r="AI25" s="166" t="str">
        <f t="shared" si="0"/>
        <v/>
      </c>
    </row>
    <row r="26" spans="1:35" ht="24.95" customHeight="1" x14ac:dyDescent="0.2">
      <c r="A26" s="198"/>
      <c r="B26" s="180" t="str">
        <f>IF(ENTRADA!AE23="","",ENTRADA!AE23)</f>
        <v/>
      </c>
      <c r="C26" s="181" t="str">
        <f>IF(ENTRADA!AF23=0,"",ENTRADA!AF23)</f>
        <v/>
      </c>
      <c r="D26" s="272"/>
      <c r="E26" s="272"/>
      <c r="F26" s="272"/>
      <c r="G26" s="272"/>
      <c r="H26" s="272"/>
      <c r="I26" s="272"/>
      <c r="J26" s="272"/>
      <c r="K26" s="272"/>
      <c r="L26" s="272"/>
      <c r="M26" s="272"/>
      <c r="N26" s="272"/>
      <c r="O26" s="272"/>
      <c r="P26" s="272"/>
      <c r="Q26" s="272"/>
      <c r="R26" s="272"/>
      <c r="S26" s="272"/>
      <c r="T26" s="272"/>
      <c r="U26" s="272"/>
      <c r="V26" s="272"/>
      <c r="W26" s="272"/>
      <c r="X26" s="272"/>
      <c r="Y26" s="272"/>
      <c r="Z26" s="272"/>
      <c r="AA26" s="272"/>
      <c r="AB26" s="272"/>
      <c r="AC26" s="272"/>
      <c r="AD26" s="272"/>
      <c r="AE26" s="272"/>
      <c r="AF26" s="272"/>
      <c r="AG26" s="272"/>
      <c r="AH26" s="272"/>
      <c r="AI26" s="166" t="str">
        <f t="shared" si="0"/>
        <v/>
      </c>
    </row>
    <row r="27" spans="1:35" ht="24.95" customHeight="1" x14ac:dyDescent="0.2">
      <c r="A27" s="198"/>
      <c r="B27" s="178" t="str">
        <f>IF(ENTRADA!AE24="","",ENTRADA!AE24)</f>
        <v/>
      </c>
      <c r="C27" s="179" t="str">
        <f>IF(ENTRADA!AF24=0,"",ENTRADA!AF24)</f>
        <v/>
      </c>
      <c r="D27" s="273"/>
      <c r="E27" s="273"/>
      <c r="F27" s="273"/>
      <c r="G27" s="273"/>
      <c r="H27" s="273"/>
      <c r="I27" s="273"/>
      <c r="J27" s="273"/>
      <c r="K27" s="273"/>
      <c r="L27" s="273"/>
      <c r="M27" s="273"/>
      <c r="N27" s="273"/>
      <c r="O27" s="273"/>
      <c r="P27" s="273"/>
      <c r="Q27" s="273"/>
      <c r="R27" s="273"/>
      <c r="S27" s="273"/>
      <c r="T27" s="273"/>
      <c r="U27" s="273"/>
      <c r="V27" s="273"/>
      <c r="W27" s="273"/>
      <c r="X27" s="273"/>
      <c r="Y27" s="273"/>
      <c r="Z27" s="273"/>
      <c r="AA27" s="273"/>
      <c r="AB27" s="273"/>
      <c r="AC27" s="273"/>
      <c r="AD27" s="273"/>
      <c r="AE27" s="273"/>
      <c r="AF27" s="273"/>
      <c r="AG27" s="273"/>
      <c r="AH27" s="273"/>
      <c r="AI27" s="166" t="str">
        <f t="shared" si="0"/>
        <v/>
      </c>
    </row>
    <row r="28" spans="1:35" s="164" customFormat="1" ht="24.95" customHeight="1" x14ac:dyDescent="0.2">
      <c r="A28" s="198"/>
      <c r="B28" s="180" t="str">
        <f>IF(ENTRADA!AE25="","",ENTRADA!AE25)</f>
        <v/>
      </c>
      <c r="C28" s="181" t="str">
        <f>IF(ENTRADA!AF25=0,"",ENTRADA!AF25)</f>
        <v/>
      </c>
      <c r="D28" s="272"/>
      <c r="E28" s="272"/>
      <c r="F28" s="272"/>
      <c r="G28" s="272"/>
      <c r="H28" s="272"/>
      <c r="I28" s="272"/>
      <c r="J28" s="272"/>
      <c r="K28" s="272"/>
      <c r="L28" s="272"/>
      <c r="M28" s="272"/>
      <c r="N28" s="272"/>
      <c r="O28" s="272"/>
      <c r="P28" s="272"/>
      <c r="Q28" s="272"/>
      <c r="R28" s="272"/>
      <c r="S28" s="272"/>
      <c r="T28" s="272"/>
      <c r="U28" s="272"/>
      <c r="V28" s="272"/>
      <c r="W28" s="272"/>
      <c r="X28" s="272"/>
      <c r="Y28" s="272"/>
      <c r="Z28" s="272"/>
      <c r="AA28" s="272"/>
      <c r="AB28" s="272"/>
      <c r="AC28" s="272"/>
      <c r="AD28" s="272"/>
      <c r="AE28" s="272"/>
      <c r="AF28" s="272"/>
      <c r="AG28" s="272"/>
      <c r="AH28" s="272"/>
      <c r="AI28" s="166" t="str">
        <f t="shared" si="0"/>
        <v/>
      </c>
    </row>
    <row r="29" spans="1:35" s="164" customFormat="1" ht="24.95" customHeight="1" x14ac:dyDescent="0.2">
      <c r="A29" s="198"/>
      <c r="B29" s="178" t="str">
        <f>IF(ENTRADA!AE26="","",ENTRADA!AE26)</f>
        <v/>
      </c>
      <c r="C29" s="179" t="str">
        <f>IF(ENTRADA!AF26=0,"",ENTRADA!AF26)</f>
        <v/>
      </c>
      <c r="D29" s="273"/>
      <c r="E29" s="273"/>
      <c r="F29" s="273"/>
      <c r="G29" s="273"/>
      <c r="H29" s="273"/>
      <c r="I29" s="273"/>
      <c r="J29" s="273"/>
      <c r="K29" s="273"/>
      <c r="L29" s="273"/>
      <c r="M29" s="273"/>
      <c r="N29" s="273"/>
      <c r="O29" s="273"/>
      <c r="P29" s="273"/>
      <c r="Q29" s="273"/>
      <c r="R29" s="273"/>
      <c r="S29" s="273"/>
      <c r="T29" s="273"/>
      <c r="U29" s="273"/>
      <c r="V29" s="273"/>
      <c r="W29" s="273"/>
      <c r="X29" s="273"/>
      <c r="Y29" s="273"/>
      <c r="Z29" s="273"/>
      <c r="AA29" s="273"/>
      <c r="AB29" s="273"/>
      <c r="AC29" s="273"/>
      <c r="AD29" s="273"/>
      <c r="AE29" s="273"/>
      <c r="AF29" s="273"/>
      <c r="AG29" s="273"/>
      <c r="AH29" s="273"/>
      <c r="AI29" s="166" t="str">
        <f t="shared" si="0"/>
        <v/>
      </c>
    </row>
    <row r="30" spans="1:35" s="164" customFormat="1" ht="24.95" customHeight="1" x14ac:dyDescent="0.2">
      <c r="A30" s="198"/>
      <c r="B30" s="180" t="str">
        <f>IF(ENTRADA!AE27="","",ENTRADA!AE27)</f>
        <v/>
      </c>
      <c r="C30" s="181" t="str">
        <f>IF(ENTRADA!AF27=0,"",ENTRADA!AF27)</f>
        <v/>
      </c>
      <c r="D30" s="272"/>
      <c r="E30" s="272"/>
      <c r="F30" s="272"/>
      <c r="G30" s="272"/>
      <c r="H30" s="272"/>
      <c r="I30" s="272"/>
      <c r="J30" s="272"/>
      <c r="K30" s="272"/>
      <c r="L30" s="272"/>
      <c r="M30" s="272"/>
      <c r="N30" s="272"/>
      <c r="O30" s="272"/>
      <c r="P30" s="272"/>
      <c r="Q30" s="272"/>
      <c r="R30" s="272"/>
      <c r="S30" s="272"/>
      <c r="T30" s="272"/>
      <c r="U30" s="272"/>
      <c r="V30" s="272"/>
      <c r="W30" s="272"/>
      <c r="X30" s="272"/>
      <c r="Y30" s="272"/>
      <c r="Z30" s="272"/>
      <c r="AA30" s="272"/>
      <c r="AB30" s="272"/>
      <c r="AC30" s="272"/>
      <c r="AD30" s="272"/>
      <c r="AE30" s="272"/>
      <c r="AF30" s="272"/>
      <c r="AG30" s="272"/>
      <c r="AH30" s="272"/>
      <c r="AI30" s="166" t="str">
        <f t="shared" si="0"/>
        <v/>
      </c>
    </row>
    <row r="31" spans="1:35" s="164" customFormat="1" ht="24.95" customHeight="1" x14ac:dyDescent="0.2">
      <c r="A31" s="198"/>
      <c r="B31" s="178" t="str">
        <f>IF(ENTRADA!AE28="","",ENTRADA!AE28)</f>
        <v/>
      </c>
      <c r="C31" s="179" t="str">
        <f>IF(ENTRADA!AF28=0,"",ENTRADA!AF28)</f>
        <v/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166" t="str">
        <f t="shared" si="0"/>
        <v/>
      </c>
    </row>
    <row r="32" spans="1:35" s="164" customFormat="1" ht="24.95" customHeight="1" x14ac:dyDescent="0.2">
      <c r="A32" s="198"/>
      <c r="B32" s="180" t="str">
        <f>IF(ENTRADA!AE29="","",ENTRADA!AE29)</f>
        <v/>
      </c>
      <c r="C32" s="181" t="str">
        <f>IF(ENTRADA!AF29=0,"",ENTRADA!AF29)</f>
        <v/>
      </c>
      <c r="D32" s="272"/>
      <c r="E32" s="272"/>
      <c r="F32" s="272"/>
      <c r="G32" s="272"/>
      <c r="H32" s="272"/>
      <c r="I32" s="272"/>
      <c r="J32" s="272"/>
      <c r="K32" s="272"/>
      <c r="L32" s="272"/>
      <c r="M32" s="272"/>
      <c r="N32" s="272"/>
      <c r="O32" s="272"/>
      <c r="P32" s="272"/>
      <c r="Q32" s="272"/>
      <c r="R32" s="272"/>
      <c r="S32" s="272"/>
      <c r="T32" s="272"/>
      <c r="U32" s="272"/>
      <c r="V32" s="272"/>
      <c r="W32" s="272"/>
      <c r="X32" s="272"/>
      <c r="Y32" s="272"/>
      <c r="Z32" s="272"/>
      <c r="AA32" s="272"/>
      <c r="AB32" s="272"/>
      <c r="AC32" s="272"/>
      <c r="AD32" s="272"/>
      <c r="AE32" s="272"/>
      <c r="AF32" s="272"/>
      <c r="AG32" s="272"/>
      <c r="AH32" s="272"/>
      <c r="AI32" s="166" t="str">
        <f t="shared" si="0"/>
        <v/>
      </c>
    </row>
    <row r="33" spans="1:35" s="164" customFormat="1" ht="24.95" customHeight="1" x14ac:dyDescent="0.2">
      <c r="A33" s="198"/>
      <c r="B33" s="178" t="str">
        <f>IF(ENTRADA!AE30="","",ENTRADA!AE30)</f>
        <v/>
      </c>
      <c r="C33" s="179" t="str">
        <f>IF(ENTRADA!AF30=0,"",ENTRADA!AF30)</f>
        <v/>
      </c>
      <c r="D33" s="273"/>
      <c r="E33" s="273"/>
      <c r="F33" s="273"/>
      <c r="G33" s="273"/>
      <c r="H33" s="273"/>
      <c r="I33" s="273"/>
      <c r="J33" s="273"/>
      <c r="K33" s="273"/>
      <c r="L33" s="273"/>
      <c r="M33" s="273"/>
      <c r="N33" s="273"/>
      <c r="O33" s="273"/>
      <c r="P33" s="273"/>
      <c r="Q33" s="273"/>
      <c r="R33" s="273"/>
      <c r="S33" s="273"/>
      <c r="T33" s="273"/>
      <c r="U33" s="273"/>
      <c r="V33" s="273"/>
      <c r="W33" s="273"/>
      <c r="X33" s="273"/>
      <c r="Y33" s="273"/>
      <c r="Z33" s="273"/>
      <c r="AA33" s="273"/>
      <c r="AB33" s="273"/>
      <c r="AC33" s="273"/>
      <c r="AD33" s="273"/>
      <c r="AE33" s="273"/>
      <c r="AF33" s="273"/>
      <c r="AG33" s="273"/>
      <c r="AH33" s="273"/>
      <c r="AI33" s="166" t="str">
        <f t="shared" si="0"/>
        <v/>
      </c>
    </row>
    <row r="34" spans="1:35" s="164" customFormat="1" ht="24.95" customHeight="1" x14ac:dyDescent="0.2">
      <c r="A34" s="198"/>
      <c r="B34" s="180" t="str">
        <f>IF(ENTRADA!AE31="","",ENTRADA!AE31)</f>
        <v/>
      </c>
      <c r="C34" s="181" t="str">
        <f>IF(ENTRADA!AF31=0,"",ENTRADA!AF31)</f>
        <v/>
      </c>
      <c r="D34" s="272"/>
      <c r="E34" s="272"/>
      <c r="F34" s="272"/>
      <c r="G34" s="272"/>
      <c r="H34" s="272"/>
      <c r="I34" s="272"/>
      <c r="J34" s="272"/>
      <c r="K34" s="272"/>
      <c r="L34" s="272"/>
      <c r="M34" s="272"/>
      <c r="N34" s="272"/>
      <c r="O34" s="272"/>
      <c r="P34" s="272"/>
      <c r="Q34" s="272"/>
      <c r="R34" s="272"/>
      <c r="S34" s="272"/>
      <c r="T34" s="272"/>
      <c r="U34" s="272"/>
      <c r="V34" s="272"/>
      <c r="W34" s="272"/>
      <c r="X34" s="272"/>
      <c r="Y34" s="272"/>
      <c r="Z34" s="272"/>
      <c r="AA34" s="272"/>
      <c r="AB34" s="272"/>
      <c r="AC34" s="272"/>
      <c r="AD34" s="272"/>
      <c r="AE34" s="272"/>
      <c r="AF34" s="272"/>
      <c r="AG34" s="272"/>
      <c r="AH34" s="272"/>
      <c r="AI34" s="166" t="str">
        <f t="shared" si="0"/>
        <v/>
      </c>
    </row>
    <row r="35" spans="1:35" s="164" customFormat="1" ht="24.95" customHeight="1" x14ac:dyDescent="0.2">
      <c r="A35" s="198"/>
      <c r="B35" s="178" t="str">
        <f>IF(ENTRADA!AE32="","",ENTRADA!AE32)</f>
        <v/>
      </c>
      <c r="C35" s="179" t="str">
        <f>IF(ENTRADA!AF32=0,"",ENTRADA!AF32)</f>
        <v/>
      </c>
      <c r="D35" s="273"/>
      <c r="E35" s="273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273"/>
      <c r="T35" s="273"/>
      <c r="U35" s="273"/>
      <c r="V35" s="273"/>
      <c r="W35" s="273"/>
      <c r="X35" s="273"/>
      <c r="Y35" s="273"/>
      <c r="Z35" s="273"/>
      <c r="AA35" s="273"/>
      <c r="AB35" s="273"/>
      <c r="AC35" s="273"/>
      <c r="AD35" s="273"/>
      <c r="AE35" s="273"/>
      <c r="AF35" s="273"/>
      <c r="AG35" s="273"/>
      <c r="AH35" s="273"/>
      <c r="AI35" s="166" t="str">
        <f t="shared" si="0"/>
        <v/>
      </c>
    </row>
    <row r="36" spans="1:35" s="164" customFormat="1" ht="24.95" customHeight="1" x14ac:dyDescent="0.2">
      <c r="A36" s="198"/>
      <c r="B36" s="180" t="str">
        <f>IF(ENTRADA!AE33="","",ENTRADA!AE33)</f>
        <v/>
      </c>
      <c r="C36" s="181" t="str">
        <f>IF(ENTRADA!AF33=0,"",ENTRADA!AF33)</f>
        <v/>
      </c>
      <c r="D36" s="272"/>
      <c r="E36" s="272"/>
      <c r="F36" s="272"/>
      <c r="G36" s="272"/>
      <c r="H36" s="272"/>
      <c r="I36" s="272"/>
      <c r="J36" s="272"/>
      <c r="K36" s="272"/>
      <c r="L36" s="272"/>
      <c r="M36" s="272"/>
      <c r="N36" s="272"/>
      <c r="O36" s="272"/>
      <c r="P36" s="272"/>
      <c r="Q36" s="272"/>
      <c r="R36" s="272"/>
      <c r="S36" s="272"/>
      <c r="T36" s="272"/>
      <c r="U36" s="272"/>
      <c r="V36" s="272"/>
      <c r="W36" s="272"/>
      <c r="X36" s="272"/>
      <c r="Y36" s="272"/>
      <c r="Z36" s="272"/>
      <c r="AA36" s="272"/>
      <c r="AB36" s="272"/>
      <c r="AC36" s="272"/>
      <c r="AD36" s="272"/>
      <c r="AE36" s="272"/>
      <c r="AF36" s="272"/>
      <c r="AG36" s="272"/>
      <c r="AH36" s="272"/>
      <c r="AI36" s="166" t="str">
        <f t="shared" si="0"/>
        <v/>
      </c>
    </row>
    <row r="37" spans="1:35" s="164" customFormat="1" ht="24.95" customHeight="1" x14ac:dyDescent="0.2">
      <c r="A37" s="198"/>
      <c r="B37" s="182" t="str">
        <f>IF(ENTRADA!AE34="","",ENTRADA!AE34)</f>
        <v/>
      </c>
      <c r="C37" s="183" t="str">
        <f>IF(ENTRADA!AF34=0,"",ENTRADA!AF34)</f>
        <v/>
      </c>
      <c r="D37" s="384"/>
      <c r="E37" s="384"/>
      <c r="F37" s="384"/>
      <c r="G37" s="384"/>
      <c r="H37" s="384"/>
      <c r="I37" s="384"/>
      <c r="J37" s="384"/>
      <c r="K37" s="384"/>
      <c r="L37" s="384"/>
      <c r="M37" s="384"/>
      <c r="N37" s="384"/>
      <c r="O37" s="384"/>
      <c r="P37" s="384"/>
      <c r="Q37" s="384"/>
      <c r="R37" s="384"/>
      <c r="S37" s="384"/>
      <c r="T37" s="384"/>
      <c r="U37" s="384"/>
      <c r="V37" s="384"/>
      <c r="W37" s="384"/>
      <c r="X37" s="384"/>
      <c r="Y37" s="384"/>
      <c r="Z37" s="384"/>
      <c r="AA37" s="384"/>
      <c r="AB37" s="384"/>
      <c r="AC37" s="384"/>
      <c r="AD37" s="384"/>
      <c r="AE37" s="384"/>
      <c r="AF37" s="384"/>
      <c r="AG37" s="384"/>
      <c r="AH37" s="384"/>
      <c r="AI37" s="166" t="str">
        <f t="shared" si="0"/>
        <v/>
      </c>
    </row>
    <row r="38" spans="1:35" s="164" customFormat="1" ht="24.95" customHeight="1" x14ac:dyDescent="0.2">
      <c r="A38" s="198"/>
      <c r="B38" s="180" t="str">
        <f>IF(ENTRADA!AE35="","",ENTRADA!AE35)</f>
        <v/>
      </c>
      <c r="C38" s="181" t="str">
        <f>IF(ENTRADA!AF35=0,"",ENTRADA!AF35)</f>
        <v/>
      </c>
      <c r="D38" s="272"/>
      <c r="E38" s="272"/>
      <c r="F38" s="272"/>
      <c r="G38" s="272"/>
      <c r="H38" s="272"/>
      <c r="I38" s="272"/>
      <c r="J38" s="272"/>
      <c r="K38" s="272"/>
      <c r="L38" s="272"/>
      <c r="M38" s="272"/>
      <c r="N38" s="272"/>
      <c r="O38" s="272"/>
      <c r="P38" s="272"/>
      <c r="Q38" s="272"/>
      <c r="R38" s="272"/>
      <c r="S38" s="272"/>
      <c r="T38" s="272"/>
      <c r="U38" s="272"/>
      <c r="V38" s="272"/>
      <c r="W38" s="272"/>
      <c r="X38" s="272"/>
      <c r="Y38" s="272"/>
      <c r="Z38" s="272"/>
      <c r="AA38" s="272"/>
      <c r="AB38" s="272"/>
      <c r="AC38" s="272"/>
      <c r="AD38" s="272"/>
      <c r="AE38" s="272"/>
      <c r="AF38" s="272"/>
      <c r="AG38" s="272"/>
      <c r="AH38" s="272"/>
      <c r="AI38" s="166" t="str">
        <f t="shared" si="0"/>
        <v/>
      </c>
    </row>
    <row r="39" spans="1:35" s="164" customFormat="1" ht="24.95" customHeight="1" x14ac:dyDescent="0.2">
      <c r="A39" s="198"/>
      <c r="B39" s="178" t="str">
        <f>IF(ENTRADA!AE36="","",ENTRADA!AE36)</f>
        <v/>
      </c>
      <c r="C39" s="179" t="str">
        <f>IF(ENTRADA!AF36=0,"",ENTRADA!AF36)</f>
        <v/>
      </c>
      <c r="D39" s="273"/>
      <c r="E39" s="273"/>
      <c r="F39" s="273"/>
      <c r="G39" s="273"/>
      <c r="H39" s="273"/>
      <c r="I39" s="273"/>
      <c r="J39" s="273"/>
      <c r="K39" s="273"/>
      <c r="L39" s="273"/>
      <c r="M39" s="273"/>
      <c r="N39" s="273"/>
      <c r="O39" s="273"/>
      <c r="P39" s="273"/>
      <c r="Q39" s="273"/>
      <c r="R39" s="273"/>
      <c r="S39" s="273"/>
      <c r="T39" s="273"/>
      <c r="U39" s="273"/>
      <c r="V39" s="273"/>
      <c r="W39" s="273"/>
      <c r="X39" s="273"/>
      <c r="Y39" s="273"/>
      <c r="Z39" s="273"/>
      <c r="AA39" s="273"/>
      <c r="AB39" s="273"/>
      <c r="AC39" s="273"/>
      <c r="AD39" s="273"/>
      <c r="AE39" s="273"/>
      <c r="AF39" s="273"/>
      <c r="AG39" s="273"/>
      <c r="AH39" s="273"/>
      <c r="AI39" s="166" t="str">
        <f t="shared" si="0"/>
        <v/>
      </c>
    </row>
    <row r="40" spans="1:35" s="164" customFormat="1" ht="30" customHeight="1" x14ac:dyDescent="0.2">
      <c r="A40" s="198"/>
      <c r="B40" s="5"/>
      <c r="C40" s="4"/>
      <c r="D40" s="118"/>
    </row>
    <row r="41" spans="1:35" s="164" customFormat="1" ht="12.75" x14ac:dyDescent="0.2">
      <c r="A41" s="6"/>
      <c r="B41" s="6"/>
      <c r="C41" s="6"/>
      <c r="D41" s="54"/>
    </row>
    <row r="42" spans="1:35" s="164" customFormat="1" ht="12.75" x14ac:dyDescent="0.2">
      <c r="A42" s="6"/>
      <c r="B42" s="6"/>
      <c r="C42" s="6"/>
      <c r="D42" s="54"/>
    </row>
    <row r="43" spans="1:35" s="164" customFormat="1" ht="12.75" x14ac:dyDescent="0.2">
      <c r="A43" s="6"/>
      <c r="B43" s="6"/>
      <c r="C43" s="6"/>
      <c r="D43" s="54"/>
    </row>
    <row r="44" spans="1:35" ht="12.75" x14ac:dyDescent="0.2"/>
    <row r="45" spans="1:35" ht="12.75" x14ac:dyDescent="0.2"/>
    <row r="46" spans="1:35" ht="12.75" x14ac:dyDescent="0.2"/>
    <row r="47" spans="1:35" ht="12.75" x14ac:dyDescent="0.2"/>
    <row r="48" spans="1:35" ht="12.75" x14ac:dyDescent="0.2"/>
    <row r="49" ht="12.75" x14ac:dyDescent="0.2"/>
    <row r="50" ht="12.75" x14ac:dyDescent="0.2"/>
    <row r="51" ht="12.75" x14ac:dyDescent="0.2"/>
    <row r="52" ht="12.75" x14ac:dyDescent="0.2"/>
    <row r="53" ht="12.75" x14ac:dyDescent="0.2"/>
    <row r="54" ht="12.75" x14ac:dyDescent="0.2"/>
    <row r="55" ht="12.75" x14ac:dyDescent="0.2"/>
    <row r="56" ht="12.75" x14ac:dyDescent="0.2"/>
    <row r="57" ht="12.75" x14ac:dyDescent="0.2"/>
    <row r="58" ht="12.75" x14ac:dyDescent="0.2"/>
    <row r="59" ht="12.75" x14ac:dyDescent="0.2"/>
    <row r="60" ht="12.75" hidden="1" x14ac:dyDescent="0.2"/>
    <row r="61" ht="12.75" hidden="1" x14ac:dyDescent="0.2"/>
    <row r="62" ht="12.75" hidden="1" x14ac:dyDescent="0.2"/>
    <row r="63" ht="12.75" hidden="1" x14ac:dyDescent="0.2"/>
    <row r="64" ht="12.75" hidden="1" x14ac:dyDescent="0.2"/>
    <row r="65" ht="12.75" hidden="1" x14ac:dyDescent="0.2"/>
    <row r="66" ht="12.75" hidden="1" x14ac:dyDescent="0.2"/>
    <row r="67" ht="12.75" hidden="1" x14ac:dyDescent="0.2"/>
    <row r="68" ht="12.75" hidden="1" x14ac:dyDescent="0.2"/>
    <row r="69" ht="12.75" hidden="1" x14ac:dyDescent="0.2"/>
    <row r="70" ht="12.75" hidden="1" x14ac:dyDescent="0.2"/>
    <row r="71" ht="12.75" hidden="1" x14ac:dyDescent="0.2"/>
    <row r="72" ht="12.75" hidden="1" x14ac:dyDescent="0.2"/>
    <row r="73" ht="12.75" hidden="1" x14ac:dyDescent="0.2"/>
    <row r="74" ht="12.75" hidden="1" x14ac:dyDescent="0.2"/>
    <row r="75" ht="12.75" hidden="1" x14ac:dyDescent="0.2"/>
    <row r="76" ht="12.75" hidden="1" x14ac:dyDescent="0.2"/>
    <row r="77" ht="12.75" hidden="1" x14ac:dyDescent="0.2"/>
    <row r="78" ht="12.75" hidden="1" x14ac:dyDescent="0.2"/>
    <row r="79" ht="12.75" hidden="1" x14ac:dyDescent="0.2"/>
    <row r="80" ht="12.75" hidden="1" x14ac:dyDescent="0.2"/>
    <row r="81" ht="12.75" hidden="1" x14ac:dyDescent="0.2"/>
    <row r="82" ht="12.75" hidden="1" x14ac:dyDescent="0.2"/>
    <row r="83" ht="12.75" hidden="1" x14ac:dyDescent="0.2"/>
    <row r="84" ht="12.75" hidden="1" x14ac:dyDescent="0.2"/>
    <row r="85" ht="12.75" hidden="1" x14ac:dyDescent="0.2"/>
    <row r="86" ht="12.75" hidden="1" x14ac:dyDescent="0.2"/>
    <row r="87" ht="12.75" hidden="1" x14ac:dyDescent="0.2"/>
    <row r="88" ht="12.75" hidden="1" x14ac:dyDescent="0.2"/>
    <row r="89" ht="12.75" hidden="1" x14ac:dyDescent="0.2"/>
    <row r="90" ht="12.75" hidden="1" x14ac:dyDescent="0.2"/>
    <row r="91" ht="12.75" hidden="1" x14ac:dyDescent="0.2"/>
    <row r="92" ht="12.75" hidden="1" x14ac:dyDescent="0.2"/>
    <row r="93" ht="12.75" hidden="1" x14ac:dyDescent="0.2"/>
    <row r="94" ht="12.75" hidden="1" x14ac:dyDescent="0.2"/>
    <row r="95" ht="12.75" hidden="1" x14ac:dyDescent="0.2"/>
    <row r="96" ht="12.75" hidden="1" x14ac:dyDescent="0.2"/>
    <row r="97" ht="12.75" hidden="1" x14ac:dyDescent="0.2"/>
    <row r="98" ht="12.75" hidden="1" x14ac:dyDescent="0.2"/>
    <row r="99" ht="12.75" hidden="1" x14ac:dyDescent="0.2"/>
    <row r="100" ht="12.75" hidden="1" x14ac:dyDescent="0.2"/>
    <row r="101" ht="12.75" hidden="1" x14ac:dyDescent="0.2"/>
    <row r="102" ht="12.75" hidden="1" x14ac:dyDescent="0.2"/>
    <row r="103" ht="12.75" hidden="1" x14ac:dyDescent="0.2"/>
    <row r="104" ht="12.75" hidden="1" x14ac:dyDescent="0.2"/>
    <row r="105" ht="12.75" hidden="1" x14ac:dyDescent="0.2"/>
    <row r="106" ht="12.75" hidden="1" x14ac:dyDescent="0.2"/>
    <row r="107" ht="12.75" hidden="1" x14ac:dyDescent="0.2"/>
    <row r="108" ht="12.75" hidden="1" x14ac:dyDescent="0.2"/>
    <row r="109" ht="12.75" hidden="1" x14ac:dyDescent="0.2"/>
    <row r="110" ht="12.75" hidden="1" x14ac:dyDescent="0.2"/>
    <row r="111" ht="12.75" hidden="1" x14ac:dyDescent="0.2"/>
    <row r="112" ht="12.75" hidden="1" x14ac:dyDescent="0.2"/>
    <row r="113" ht="12.75" hidden="1" x14ac:dyDescent="0.2"/>
    <row r="114" ht="12.75" hidden="1" x14ac:dyDescent="0.2"/>
    <row r="115" ht="12.75" hidden="1" x14ac:dyDescent="0.2"/>
    <row r="116" ht="12.75" hidden="1" x14ac:dyDescent="0.2"/>
    <row r="117" ht="12.75" hidden="1" x14ac:dyDescent="0.2"/>
    <row r="118" ht="12.75" hidden="1" x14ac:dyDescent="0.2"/>
    <row r="119" ht="12.75" hidden="1" x14ac:dyDescent="0.2"/>
    <row r="120" ht="12.75" hidden="1" x14ac:dyDescent="0.2"/>
    <row r="121" ht="12.75" hidden="1" x14ac:dyDescent="0.2"/>
    <row r="122" ht="12.75" hidden="1" x14ac:dyDescent="0.2"/>
    <row r="123" ht="12.75" hidden="1" x14ac:dyDescent="0.2"/>
    <row r="124" ht="12.75" hidden="1" x14ac:dyDescent="0.2"/>
    <row r="125" ht="12.75" hidden="1" x14ac:dyDescent="0.2"/>
    <row r="126" ht="12.75" hidden="1" x14ac:dyDescent="0.2"/>
    <row r="127" ht="12.75" hidden="1" x14ac:dyDescent="0.2"/>
    <row r="128" ht="12.75" hidden="1" x14ac:dyDescent="0.2"/>
    <row r="129" ht="12.75" hidden="1" x14ac:dyDescent="0.2"/>
    <row r="130" ht="12.75" hidden="1" x14ac:dyDescent="0.2"/>
    <row r="131" ht="12.75" hidden="1" x14ac:dyDescent="0.2"/>
    <row r="132" ht="12.75" hidden="1" x14ac:dyDescent="0.2"/>
    <row r="133" ht="12.75" hidden="1" x14ac:dyDescent="0.2"/>
    <row r="134" ht="12.75" hidden="1" x14ac:dyDescent="0.2"/>
    <row r="135" ht="12.75" hidden="1" x14ac:dyDescent="0.2"/>
    <row r="136" ht="12.75" hidden="1" x14ac:dyDescent="0.2"/>
  </sheetData>
  <sheetProtection algorithmName="SHA-512" hashValue="/TnskEVOuJCPVcKlrcqx8xOTEuCjYPGoEJ/zUTRM+hdvNED+lnuOTMb4zkqP+aTVt7W/5Ze1utAiOP7gvTQehQ==" saltValue="8U47/8zi+hAarqLBkfHnsw==" spinCount="100000" sheet="1" objects="1" scenarios="1" selectLockedCells="1"/>
  <mergeCells count="5">
    <mergeCell ref="T4:Y4"/>
    <mergeCell ref="AA4:AC4"/>
    <mergeCell ref="AE4:AH4"/>
    <mergeCell ref="B6:C6"/>
    <mergeCell ref="B3:C5"/>
  </mergeCells>
  <conditionalFormatting sqref="A7:A40">
    <cfRule type="cellIs" dxfId="11" priority="3" stopIfTrue="1" operator="greaterThan">
      <formula>50</formula>
    </cfRule>
    <cfRule type="cellIs" dxfId="10" priority="4" stopIfTrue="1" operator="lessThan">
      <formula>50</formula>
    </cfRule>
  </conditionalFormatting>
  <conditionalFormatting sqref="D7:AH39">
    <cfRule type="cellIs" dxfId="9" priority="1" operator="equal">
      <formula>"E"</formula>
    </cfRule>
    <cfRule type="cellIs" dxfId="8" priority="2" operator="equal">
      <formula>"s"</formula>
    </cfRule>
  </conditionalFormatting>
  <printOptions horizontalCentered="1"/>
  <pageMargins left="0.23622047244094488" right="0.23622047244094488" top="0.94488188976377951" bottom="0.354329615048119" header="0.1181091426071741" footer="0.31496062992125984"/>
  <pageSetup paperSize="9" scale="45" orientation="landscape" blackAndWhite="1" r:id="rId1"/>
  <headerFooter>
    <oddHeader>&amp;L
&amp;C&amp;"Arial,Normal"&amp;24
Área Disciplinar de Português&amp;Rs</oddHeader>
  </headerFooter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27"/>
  <dimension ref="A1:AW136"/>
  <sheetViews>
    <sheetView showGridLines="0" zoomScale="75" zoomScaleNormal="75" zoomScalePageLayoutView="70" workbookViewId="0">
      <selection activeCell="X21" sqref="X21"/>
    </sheetView>
  </sheetViews>
  <sheetFormatPr defaultColWidth="0" defaultRowHeight="0" customHeight="1" zeroHeight="1" x14ac:dyDescent="0.2"/>
  <cols>
    <col min="1" max="1" width="2.7109375" style="6" customWidth="1"/>
    <col min="2" max="2" width="5.140625" style="6" customWidth="1"/>
    <col min="3" max="3" width="21.28515625" style="6" customWidth="1"/>
    <col min="4" max="4" width="5.7109375" style="54" customWidth="1"/>
    <col min="5" max="34" width="5.7109375" style="6" customWidth="1"/>
    <col min="35" max="35" width="14.28515625" style="6" customWidth="1"/>
    <col min="36" max="36" width="0" style="6" hidden="1" customWidth="1"/>
    <col min="37" max="49" width="10" style="6" customWidth="1"/>
    <col min="50" max="16384" width="10" style="6" hidden="1"/>
  </cols>
  <sheetData>
    <row r="1" spans="1:36" s="54" customFormat="1" ht="24.95" customHeight="1" x14ac:dyDescent="0.2"/>
    <row r="2" spans="1:36" s="54" customFormat="1" ht="35.1" customHeight="1" x14ac:dyDescent="0.2">
      <c r="AE2" s="10"/>
      <c r="AF2" s="10"/>
    </row>
    <row r="3" spans="1:36" s="54" customFormat="1" ht="20.100000000000001" customHeight="1" x14ac:dyDescent="0.2">
      <c r="B3" s="1336" t="s">
        <v>116</v>
      </c>
      <c r="C3" s="1336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65"/>
      <c r="P3" s="194"/>
      <c r="Q3" s="194"/>
      <c r="R3" s="194"/>
      <c r="S3" s="194"/>
      <c r="T3" s="165"/>
      <c r="U3" s="194"/>
      <c r="V3" s="194"/>
      <c r="W3" s="194"/>
      <c r="X3" s="194"/>
      <c r="Y3" s="194"/>
      <c r="Z3" s="165"/>
      <c r="AA3" s="165"/>
      <c r="AB3" s="165"/>
      <c r="AC3" s="194"/>
      <c r="AD3" s="194"/>
      <c r="AE3" s="165"/>
      <c r="AF3" s="165"/>
      <c r="AG3" s="194"/>
      <c r="AH3" s="194"/>
      <c r="AI3" s="194"/>
    </row>
    <row r="4" spans="1:36" s="54" customFormat="1" ht="20.100000000000001" customHeight="1" x14ac:dyDescent="0.2">
      <c r="B4" s="1336"/>
      <c r="C4" s="1336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920"/>
      <c r="T4" s="1333" t="s">
        <v>174</v>
      </c>
      <c r="U4" s="1333"/>
      <c r="V4" s="1333"/>
      <c r="W4" s="1333"/>
      <c r="X4" s="1333"/>
      <c r="Y4" s="1333"/>
      <c r="Z4" s="919" t="s">
        <v>170</v>
      </c>
      <c r="AA4" s="1332" t="s">
        <v>169</v>
      </c>
      <c r="AB4" s="1332"/>
      <c r="AC4" s="1332"/>
      <c r="AD4" s="195" t="s">
        <v>173</v>
      </c>
      <c r="AE4" s="1331" t="s">
        <v>172</v>
      </c>
      <c r="AF4" s="1331"/>
      <c r="AG4" s="1332"/>
      <c r="AH4" s="1332"/>
      <c r="AI4" s="194"/>
    </row>
    <row r="5" spans="1:36" s="54" customFormat="1" ht="20.100000000000001" customHeight="1" x14ac:dyDescent="0.2">
      <c r="B5" s="1337"/>
      <c r="C5" s="1337"/>
      <c r="D5" s="194"/>
      <c r="E5" s="194"/>
      <c r="F5" s="194"/>
      <c r="G5" s="194"/>
      <c r="H5" s="194"/>
      <c r="I5" s="194"/>
      <c r="J5" s="194"/>
      <c r="K5" s="194"/>
      <c r="L5" s="194"/>
      <c r="M5" s="194"/>
      <c r="N5" s="194"/>
      <c r="O5" s="194"/>
      <c r="P5" s="194"/>
      <c r="Q5" s="194"/>
      <c r="R5" s="194"/>
      <c r="S5" s="194"/>
      <c r="T5" s="194"/>
      <c r="U5" s="194"/>
      <c r="V5" s="194"/>
      <c r="W5" s="194"/>
      <c r="X5" s="194"/>
      <c r="Y5" s="194"/>
      <c r="Z5" s="194"/>
      <c r="AA5" s="194"/>
      <c r="AB5" s="194"/>
      <c r="AC5" s="194"/>
      <c r="AD5" s="194"/>
      <c r="AE5" s="165"/>
      <c r="AF5" s="165"/>
      <c r="AG5" s="194"/>
      <c r="AH5" s="194"/>
      <c r="AI5" s="194"/>
    </row>
    <row r="6" spans="1:36" s="54" customFormat="1" ht="24.95" customHeight="1" x14ac:dyDescent="0.2">
      <c r="B6" s="1329" t="s">
        <v>171</v>
      </c>
      <c r="C6" s="1330"/>
      <c r="D6" s="196">
        <v>1</v>
      </c>
      <c r="E6" s="196">
        <v>2</v>
      </c>
      <c r="F6" s="196">
        <v>3</v>
      </c>
      <c r="G6" s="196">
        <v>4</v>
      </c>
      <c r="H6" s="196">
        <v>5</v>
      </c>
      <c r="I6" s="196">
        <v>6</v>
      </c>
      <c r="J6" s="196">
        <v>7</v>
      </c>
      <c r="K6" s="196">
        <v>8</v>
      </c>
      <c r="L6" s="196">
        <v>9</v>
      </c>
      <c r="M6" s="196">
        <v>10</v>
      </c>
      <c r="N6" s="196">
        <v>11</v>
      </c>
      <c r="O6" s="196">
        <v>12</v>
      </c>
      <c r="P6" s="196">
        <v>13</v>
      </c>
      <c r="Q6" s="196">
        <v>14</v>
      </c>
      <c r="R6" s="196">
        <v>15</v>
      </c>
      <c r="S6" s="196">
        <v>16</v>
      </c>
      <c r="T6" s="196">
        <v>17</v>
      </c>
      <c r="U6" s="196">
        <v>18</v>
      </c>
      <c r="V6" s="196">
        <v>19</v>
      </c>
      <c r="W6" s="196">
        <v>20</v>
      </c>
      <c r="X6" s="196">
        <v>21</v>
      </c>
      <c r="Y6" s="196">
        <v>22</v>
      </c>
      <c r="Z6" s="196">
        <v>23</v>
      </c>
      <c r="AA6" s="196">
        <v>24</v>
      </c>
      <c r="AB6" s="196">
        <v>25</v>
      </c>
      <c r="AC6" s="196">
        <v>26</v>
      </c>
      <c r="AD6" s="196">
        <v>27</v>
      </c>
      <c r="AE6" s="271">
        <v>28</v>
      </c>
      <c r="AF6" s="271">
        <v>29</v>
      </c>
      <c r="AG6" s="196">
        <v>30</v>
      </c>
      <c r="AH6" s="196">
        <v>31</v>
      </c>
      <c r="AI6" s="197"/>
    </row>
    <row r="7" spans="1:36" ht="24.95" customHeight="1" x14ac:dyDescent="0.2">
      <c r="A7" s="198"/>
      <c r="B7" s="178">
        <f>IF(ENTRADA!AE3="","",ENTRADA!AE3)</f>
        <v>1</v>
      </c>
      <c r="C7" s="179" t="str">
        <f>IF(ENTRADA!AF3=0,"",ENTRADA!AF3)</f>
        <v>AA</v>
      </c>
      <c r="D7" s="383"/>
      <c r="E7" s="184"/>
      <c r="F7" s="184"/>
      <c r="G7" s="184"/>
      <c r="H7" s="184"/>
      <c r="I7" s="184"/>
      <c r="J7" s="184"/>
      <c r="K7" s="184"/>
      <c r="L7" s="184"/>
      <c r="M7" s="184"/>
      <c r="N7" s="184"/>
      <c r="O7" s="184"/>
      <c r="P7" s="184"/>
      <c r="Q7" s="184"/>
      <c r="R7" s="184"/>
      <c r="S7" s="184"/>
      <c r="T7" s="184"/>
      <c r="U7" s="184"/>
      <c r="V7" s="184"/>
      <c r="W7" s="184"/>
      <c r="X7" s="184"/>
      <c r="Y7" s="184"/>
      <c r="Z7" s="184"/>
      <c r="AA7" s="184"/>
      <c r="AB7" s="184"/>
      <c r="AC7" s="184"/>
      <c r="AD7" s="184"/>
      <c r="AE7" s="184"/>
      <c r="AF7" s="184"/>
      <c r="AG7" s="184"/>
      <c r="AH7" s="184"/>
      <c r="AI7" s="166" t="str">
        <f>IF(COUNTBLANK(D7:AH7)=$AJ$7,"",COUNTIF(D7:AH7,"S")+COUNTIF(D7:AH7,"e"))</f>
        <v/>
      </c>
      <c r="AJ7" s="6">
        <f>COUNTIF(D7:AH7,"&lt;&gt;=0")</f>
        <v>31</v>
      </c>
    </row>
    <row r="8" spans="1:36" ht="24.95" customHeight="1" x14ac:dyDescent="0.2">
      <c r="A8" s="198"/>
      <c r="B8" s="180" t="str">
        <f>IF(ENTRADA!AE5="","",ENTRADA!AE5)</f>
        <v/>
      </c>
      <c r="C8" s="181" t="str">
        <f>IF(ENTRADA!AF5=0,"",ENTRADA!AF5)</f>
        <v/>
      </c>
      <c r="D8" s="272"/>
      <c r="E8" s="272"/>
      <c r="F8" s="272"/>
      <c r="G8" s="272"/>
      <c r="H8" s="272"/>
      <c r="I8" s="272"/>
      <c r="J8" s="272"/>
      <c r="K8" s="272"/>
      <c r="L8" s="272"/>
      <c r="M8" s="272"/>
      <c r="N8" s="272"/>
      <c r="O8" s="272"/>
      <c r="P8" s="272"/>
      <c r="Q8" s="272"/>
      <c r="R8" s="272"/>
      <c r="S8" s="272"/>
      <c r="T8" s="272"/>
      <c r="U8" s="272"/>
      <c r="V8" s="272"/>
      <c r="W8" s="272"/>
      <c r="X8" s="272"/>
      <c r="Y8" s="272"/>
      <c r="Z8" s="272"/>
      <c r="AA8" s="272"/>
      <c r="AB8" s="272"/>
      <c r="AC8" s="272"/>
      <c r="AD8" s="272"/>
      <c r="AE8" s="272"/>
      <c r="AF8" s="272"/>
      <c r="AG8" s="272"/>
      <c r="AH8" s="272"/>
      <c r="AI8" s="166" t="str">
        <f t="shared" ref="AI8:AI39" si="0">IF(COUNTBLANK(D8:AH8)=$AJ$7,"",COUNTIF(D8:AH8,"S")+COUNTIF(D8:AH8,"e"))</f>
        <v/>
      </c>
    </row>
    <row r="9" spans="1:36" ht="24.95" customHeight="1" x14ac:dyDescent="0.2">
      <c r="A9" s="198"/>
      <c r="B9" s="178" t="str">
        <f>IF(ENTRADA!AE6="","",ENTRADA!AE6)</f>
        <v/>
      </c>
      <c r="C9" s="179" t="str">
        <f>IF(ENTRADA!AF6=0,"",ENTRADA!AF6)</f>
        <v/>
      </c>
      <c r="D9" s="273"/>
      <c r="E9" s="273"/>
      <c r="F9" s="273"/>
      <c r="G9" s="273"/>
      <c r="H9" s="273"/>
      <c r="I9" s="273"/>
      <c r="J9" s="273"/>
      <c r="K9" s="273"/>
      <c r="L9" s="273"/>
      <c r="M9" s="273"/>
      <c r="N9" s="273"/>
      <c r="O9" s="273"/>
      <c r="P9" s="273"/>
      <c r="Q9" s="273"/>
      <c r="R9" s="273"/>
      <c r="S9" s="273"/>
      <c r="T9" s="273"/>
      <c r="U9" s="273"/>
      <c r="V9" s="273"/>
      <c r="W9" s="273"/>
      <c r="X9" s="273"/>
      <c r="Y9" s="273"/>
      <c r="Z9" s="273"/>
      <c r="AA9" s="273"/>
      <c r="AB9" s="273"/>
      <c r="AC9" s="273"/>
      <c r="AD9" s="273"/>
      <c r="AE9" s="273"/>
      <c r="AF9" s="273"/>
      <c r="AG9" s="273"/>
      <c r="AH9" s="273"/>
      <c r="AI9" s="166" t="str">
        <f t="shared" si="0"/>
        <v/>
      </c>
    </row>
    <row r="10" spans="1:36" ht="24.95" customHeight="1" x14ac:dyDescent="0.2">
      <c r="A10" s="198"/>
      <c r="B10" s="180" t="str">
        <f>IF(ENTRADA!AE7="","",ENTRADA!AE7)</f>
        <v/>
      </c>
      <c r="C10" s="181" t="str">
        <f>IF(ENTRADA!AF7=0,"",ENTRADA!AF7)</f>
        <v/>
      </c>
      <c r="D10" s="272"/>
      <c r="E10" s="272"/>
      <c r="F10" s="272"/>
      <c r="G10" s="272"/>
      <c r="H10" s="272"/>
      <c r="I10" s="272"/>
      <c r="J10" s="272"/>
      <c r="K10" s="272"/>
      <c r="L10" s="272"/>
      <c r="M10" s="272"/>
      <c r="N10" s="272"/>
      <c r="O10" s="272"/>
      <c r="P10" s="272"/>
      <c r="Q10" s="272"/>
      <c r="R10" s="272"/>
      <c r="S10" s="272"/>
      <c r="T10" s="272"/>
      <c r="U10" s="272"/>
      <c r="V10" s="272"/>
      <c r="W10" s="272"/>
      <c r="X10" s="272"/>
      <c r="Y10" s="272"/>
      <c r="Z10" s="272"/>
      <c r="AA10" s="272"/>
      <c r="AB10" s="272"/>
      <c r="AC10" s="272"/>
      <c r="AD10" s="272"/>
      <c r="AE10" s="272"/>
      <c r="AF10" s="272"/>
      <c r="AG10" s="272"/>
      <c r="AH10" s="272"/>
      <c r="AI10" s="166" t="str">
        <f t="shared" si="0"/>
        <v/>
      </c>
    </row>
    <row r="11" spans="1:36" ht="24.95" customHeight="1" x14ac:dyDescent="0.2">
      <c r="A11" s="198"/>
      <c r="B11" s="178" t="str">
        <f>IF(ENTRADA!AE8="","",ENTRADA!AE8)</f>
        <v/>
      </c>
      <c r="C11" s="179" t="str">
        <f>IF(ENTRADA!AF8=0,"",ENTRADA!AF8)</f>
        <v/>
      </c>
      <c r="D11" s="273"/>
      <c r="E11" s="273"/>
      <c r="F11" s="273"/>
      <c r="G11" s="273"/>
      <c r="H11" s="273"/>
      <c r="I11" s="273"/>
      <c r="J11" s="273"/>
      <c r="K11" s="273"/>
      <c r="L11" s="273"/>
      <c r="M11" s="273"/>
      <c r="N11" s="273"/>
      <c r="O11" s="273"/>
      <c r="P11" s="273"/>
      <c r="Q11" s="273"/>
      <c r="R11" s="273"/>
      <c r="S11" s="273"/>
      <c r="T11" s="273"/>
      <c r="U11" s="273"/>
      <c r="V11" s="273"/>
      <c r="W11" s="273"/>
      <c r="X11" s="273"/>
      <c r="Y11" s="273"/>
      <c r="Z11" s="273"/>
      <c r="AA11" s="273"/>
      <c r="AB11" s="273"/>
      <c r="AC11" s="273"/>
      <c r="AD11" s="273"/>
      <c r="AE11" s="273"/>
      <c r="AF11" s="273"/>
      <c r="AG11" s="273"/>
      <c r="AH11" s="273"/>
      <c r="AI11" s="166" t="str">
        <f t="shared" si="0"/>
        <v/>
      </c>
    </row>
    <row r="12" spans="1:36" ht="24.95" customHeight="1" x14ac:dyDescent="0.2">
      <c r="A12" s="198"/>
      <c r="B12" s="180" t="str">
        <f>IF(ENTRADA!AE9="","",ENTRADA!AE9)</f>
        <v/>
      </c>
      <c r="C12" s="181" t="str">
        <f>IF(ENTRADA!AF9=0,"",ENTRADA!AF9)</f>
        <v/>
      </c>
      <c r="D12" s="272"/>
      <c r="E12" s="272"/>
      <c r="F12" s="272"/>
      <c r="G12" s="272"/>
      <c r="H12" s="272"/>
      <c r="I12" s="272"/>
      <c r="J12" s="272"/>
      <c r="K12" s="272"/>
      <c r="L12" s="272"/>
      <c r="M12" s="272"/>
      <c r="N12" s="272"/>
      <c r="O12" s="272"/>
      <c r="P12" s="272"/>
      <c r="Q12" s="272"/>
      <c r="R12" s="272"/>
      <c r="S12" s="272"/>
      <c r="T12" s="272"/>
      <c r="U12" s="272"/>
      <c r="V12" s="272"/>
      <c r="W12" s="272"/>
      <c r="X12" s="272"/>
      <c r="Y12" s="272"/>
      <c r="Z12" s="272"/>
      <c r="AA12" s="272"/>
      <c r="AB12" s="272"/>
      <c r="AC12" s="272"/>
      <c r="AD12" s="272"/>
      <c r="AE12" s="272"/>
      <c r="AF12" s="272"/>
      <c r="AG12" s="272"/>
      <c r="AH12" s="272"/>
      <c r="AI12" s="166" t="str">
        <f t="shared" si="0"/>
        <v/>
      </c>
    </row>
    <row r="13" spans="1:36" ht="24.95" customHeight="1" x14ac:dyDescent="0.2">
      <c r="A13" s="198"/>
      <c r="B13" s="178" t="str">
        <f>IF(ENTRADA!AE10="","",ENTRADA!AE10)</f>
        <v/>
      </c>
      <c r="C13" s="179" t="str">
        <f>IF(ENTRADA!AF10=0,"",ENTRADA!AF10)</f>
        <v/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166" t="str">
        <f t="shared" si="0"/>
        <v/>
      </c>
    </row>
    <row r="14" spans="1:36" ht="24.95" customHeight="1" x14ac:dyDescent="0.2">
      <c r="A14" s="198"/>
      <c r="B14" s="180" t="str">
        <f>IF(ENTRADA!AE11="","",ENTRADA!AE11)</f>
        <v/>
      </c>
      <c r="C14" s="181" t="str">
        <f>IF(ENTRADA!AF11=0,"",ENTRADA!AF11)</f>
        <v/>
      </c>
      <c r="D14" s="272"/>
      <c r="E14" s="272"/>
      <c r="F14" s="272"/>
      <c r="G14" s="272"/>
      <c r="H14" s="272"/>
      <c r="I14" s="272"/>
      <c r="J14" s="272"/>
      <c r="K14" s="272"/>
      <c r="L14" s="272"/>
      <c r="M14" s="272"/>
      <c r="N14" s="272"/>
      <c r="O14" s="272"/>
      <c r="P14" s="272"/>
      <c r="Q14" s="272"/>
      <c r="R14" s="272"/>
      <c r="S14" s="272"/>
      <c r="T14" s="272"/>
      <c r="U14" s="272"/>
      <c r="V14" s="272"/>
      <c r="W14" s="272"/>
      <c r="X14" s="272"/>
      <c r="Y14" s="272"/>
      <c r="Z14" s="272"/>
      <c r="AA14" s="272"/>
      <c r="AB14" s="272"/>
      <c r="AC14" s="272"/>
      <c r="AD14" s="272"/>
      <c r="AE14" s="272"/>
      <c r="AF14" s="272"/>
      <c r="AG14" s="272"/>
      <c r="AH14" s="272"/>
      <c r="AI14" s="166" t="str">
        <f t="shared" si="0"/>
        <v/>
      </c>
    </row>
    <row r="15" spans="1:36" ht="24.95" customHeight="1" x14ac:dyDescent="0.2">
      <c r="A15" s="198"/>
      <c r="B15" s="178" t="str">
        <f>IF(ENTRADA!AE12="","",ENTRADA!AE12)</f>
        <v/>
      </c>
      <c r="C15" s="179" t="str">
        <f>IF(ENTRADA!AF12=0,"",ENTRADA!AF12)</f>
        <v/>
      </c>
      <c r="D15" s="273"/>
      <c r="E15" s="273"/>
      <c r="F15" s="273"/>
      <c r="G15" s="273"/>
      <c r="H15" s="273"/>
      <c r="I15" s="273"/>
      <c r="J15" s="273"/>
      <c r="K15" s="273"/>
      <c r="L15" s="273"/>
      <c r="M15" s="273"/>
      <c r="N15" s="273"/>
      <c r="O15" s="273"/>
      <c r="P15" s="273"/>
      <c r="Q15" s="273"/>
      <c r="R15" s="273"/>
      <c r="S15" s="273"/>
      <c r="T15" s="273"/>
      <c r="U15" s="273"/>
      <c r="V15" s="273"/>
      <c r="W15" s="273"/>
      <c r="X15" s="273"/>
      <c r="Y15" s="273"/>
      <c r="Z15" s="273"/>
      <c r="AA15" s="273"/>
      <c r="AB15" s="273"/>
      <c r="AC15" s="273"/>
      <c r="AD15" s="273"/>
      <c r="AE15" s="273"/>
      <c r="AF15" s="273"/>
      <c r="AG15" s="273"/>
      <c r="AH15" s="273"/>
      <c r="AI15" s="166" t="str">
        <f t="shared" si="0"/>
        <v/>
      </c>
    </row>
    <row r="16" spans="1:36" ht="24.95" customHeight="1" x14ac:dyDescent="0.2">
      <c r="A16" s="198"/>
      <c r="B16" s="180" t="str">
        <f>IF(ENTRADA!AE13="","",ENTRADA!AE13)</f>
        <v/>
      </c>
      <c r="C16" s="181" t="str">
        <f>IF(ENTRADA!AF13=0,"",ENTRADA!AF13)</f>
        <v/>
      </c>
      <c r="D16" s="272"/>
      <c r="E16" s="272"/>
      <c r="F16" s="272"/>
      <c r="G16" s="272"/>
      <c r="H16" s="272"/>
      <c r="I16" s="272"/>
      <c r="J16" s="272"/>
      <c r="K16" s="272"/>
      <c r="L16" s="272"/>
      <c r="M16" s="272"/>
      <c r="N16" s="272"/>
      <c r="O16" s="272"/>
      <c r="P16" s="272"/>
      <c r="Q16" s="272"/>
      <c r="R16" s="272"/>
      <c r="S16" s="272"/>
      <c r="T16" s="272"/>
      <c r="U16" s="272"/>
      <c r="V16" s="272"/>
      <c r="W16" s="272"/>
      <c r="X16" s="272"/>
      <c r="Y16" s="272"/>
      <c r="Z16" s="272"/>
      <c r="AA16" s="272"/>
      <c r="AB16" s="272"/>
      <c r="AC16" s="272"/>
      <c r="AD16" s="272"/>
      <c r="AE16" s="272"/>
      <c r="AF16" s="272"/>
      <c r="AG16" s="272"/>
      <c r="AH16" s="272"/>
      <c r="AI16" s="166" t="str">
        <f t="shared" si="0"/>
        <v/>
      </c>
    </row>
    <row r="17" spans="1:35" ht="24.95" customHeight="1" x14ac:dyDescent="0.2">
      <c r="A17" s="198"/>
      <c r="B17" s="178" t="str">
        <f>IF(ENTRADA!AE14="","",ENTRADA!AE14)</f>
        <v/>
      </c>
      <c r="C17" s="179" t="str">
        <f>IF(ENTRADA!AF14=0,"",ENTRADA!AF14)</f>
        <v/>
      </c>
      <c r="D17" s="273"/>
      <c r="E17" s="273"/>
      <c r="F17" s="273"/>
      <c r="G17" s="273"/>
      <c r="H17" s="273"/>
      <c r="I17" s="273"/>
      <c r="J17" s="273"/>
      <c r="K17" s="273"/>
      <c r="L17" s="273"/>
      <c r="M17" s="273"/>
      <c r="N17" s="273"/>
      <c r="O17" s="273"/>
      <c r="P17" s="273"/>
      <c r="Q17" s="273"/>
      <c r="R17" s="273"/>
      <c r="S17" s="273"/>
      <c r="T17" s="273"/>
      <c r="U17" s="273"/>
      <c r="V17" s="273"/>
      <c r="W17" s="273"/>
      <c r="X17" s="273"/>
      <c r="Y17" s="273"/>
      <c r="Z17" s="273"/>
      <c r="AA17" s="273"/>
      <c r="AB17" s="273"/>
      <c r="AC17" s="273"/>
      <c r="AD17" s="273"/>
      <c r="AE17" s="273"/>
      <c r="AF17" s="273"/>
      <c r="AG17" s="273"/>
      <c r="AH17" s="273"/>
      <c r="AI17" s="166" t="str">
        <f t="shared" si="0"/>
        <v/>
      </c>
    </row>
    <row r="18" spans="1:35" ht="24.95" customHeight="1" x14ac:dyDescent="0.2">
      <c r="A18" s="198"/>
      <c r="B18" s="180" t="str">
        <f>IF(ENTRADA!AE15="","",ENTRADA!AE15)</f>
        <v/>
      </c>
      <c r="C18" s="181" t="str">
        <f>IF(ENTRADA!AF15=0,"",ENTRADA!AF15)</f>
        <v/>
      </c>
      <c r="D18" s="272"/>
      <c r="E18" s="272"/>
      <c r="F18" s="272"/>
      <c r="G18" s="272"/>
      <c r="H18" s="272"/>
      <c r="I18" s="272"/>
      <c r="J18" s="272"/>
      <c r="K18" s="272"/>
      <c r="L18" s="272"/>
      <c r="M18" s="272"/>
      <c r="N18" s="272"/>
      <c r="O18" s="272"/>
      <c r="P18" s="272"/>
      <c r="Q18" s="272"/>
      <c r="R18" s="272"/>
      <c r="S18" s="272"/>
      <c r="T18" s="272"/>
      <c r="U18" s="272"/>
      <c r="V18" s="272"/>
      <c r="W18" s="272"/>
      <c r="X18" s="272"/>
      <c r="Y18" s="272"/>
      <c r="Z18" s="272"/>
      <c r="AA18" s="272"/>
      <c r="AB18" s="272"/>
      <c r="AC18" s="272"/>
      <c r="AD18" s="272"/>
      <c r="AE18" s="272"/>
      <c r="AF18" s="272"/>
      <c r="AG18" s="272"/>
      <c r="AH18" s="272"/>
      <c r="AI18" s="166" t="str">
        <f t="shared" si="0"/>
        <v/>
      </c>
    </row>
    <row r="19" spans="1:35" ht="24.95" customHeight="1" x14ac:dyDescent="0.2">
      <c r="A19" s="198"/>
      <c r="B19" s="178" t="str">
        <f>IF(ENTRADA!AE16="","",ENTRADA!AE16)</f>
        <v/>
      </c>
      <c r="C19" s="179" t="str">
        <f>IF(ENTRADA!AF16=0,"",ENTRADA!AF16)</f>
        <v/>
      </c>
      <c r="D19" s="273"/>
      <c r="E19" s="273"/>
      <c r="F19" s="273"/>
      <c r="G19" s="273"/>
      <c r="H19" s="273"/>
      <c r="I19" s="273"/>
      <c r="J19" s="273"/>
      <c r="K19" s="273"/>
      <c r="L19" s="273"/>
      <c r="M19" s="273"/>
      <c r="N19" s="273"/>
      <c r="O19" s="273"/>
      <c r="P19" s="273"/>
      <c r="Q19" s="273"/>
      <c r="R19" s="273"/>
      <c r="S19" s="273"/>
      <c r="T19" s="273"/>
      <c r="U19" s="273"/>
      <c r="V19" s="273"/>
      <c r="W19" s="273"/>
      <c r="X19" s="273"/>
      <c r="Y19" s="273"/>
      <c r="Z19" s="273"/>
      <c r="AA19" s="273"/>
      <c r="AB19" s="273"/>
      <c r="AC19" s="273"/>
      <c r="AD19" s="273"/>
      <c r="AE19" s="273"/>
      <c r="AF19" s="273"/>
      <c r="AG19" s="273"/>
      <c r="AH19" s="273"/>
      <c r="AI19" s="166" t="str">
        <f t="shared" si="0"/>
        <v/>
      </c>
    </row>
    <row r="20" spans="1:35" ht="24.95" customHeight="1" x14ac:dyDescent="0.2">
      <c r="A20" s="198"/>
      <c r="B20" s="180" t="str">
        <f>IF(ENTRADA!AE17="","",ENTRADA!AE17)</f>
        <v/>
      </c>
      <c r="C20" s="181" t="str">
        <f>IF(ENTRADA!AF17=0,"",ENTRADA!AF17)</f>
        <v/>
      </c>
      <c r="D20" s="272"/>
      <c r="E20" s="272"/>
      <c r="F20" s="272"/>
      <c r="G20" s="272"/>
      <c r="H20" s="272"/>
      <c r="I20" s="272"/>
      <c r="J20" s="272"/>
      <c r="K20" s="272"/>
      <c r="L20" s="272"/>
      <c r="M20" s="272"/>
      <c r="N20" s="272"/>
      <c r="O20" s="272"/>
      <c r="P20" s="272"/>
      <c r="Q20" s="272"/>
      <c r="R20" s="272"/>
      <c r="S20" s="272"/>
      <c r="T20" s="272"/>
      <c r="U20" s="272"/>
      <c r="V20" s="272"/>
      <c r="W20" s="272"/>
      <c r="X20" s="272"/>
      <c r="Y20" s="272"/>
      <c r="Z20" s="272"/>
      <c r="AA20" s="272"/>
      <c r="AB20" s="272"/>
      <c r="AC20" s="272"/>
      <c r="AD20" s="272"/>
      <c r="AE20" s="272"/>
      <c r="AF20" s="272"/>
      <c r="AG20" s="272"/>
      <c r="AH20" s="272"/>
      <c r="AI20" s="166" t="str">
        <f t="shared" si="0"/>
        <v/>
      </c>
    </row>
    <row r="21" spans="1:35" ht="24.95" customHeight="1" x14ac:dyDescent="0.2">
      <c r="A21" s="198"/>
      <c r="B21" s="178" t="str">
        <f>IF(ENTRADA!AE18="","",ENTRADA!AE18)</f>
        <v/>
      </c>
      <c r="C21" s="179" t="str">
        <f>IF(ENTRADA!AF18=0,"",ENTRADA!AF18)</f>
        <v/>
      </c>
      <c r="D21" s="273"/>
      <c r="E21" s="273"/>
      <c r="F21" s="273"/>
      <c r="G21" s="273"/>
      <c r="H21" s="273"/>
      <c r="I21" s="273"/>
      <c r="J21" s="273"/>
      <c r="K21" s="273"/>
      <c r="L21" s="273"/>
      <c r="M21" s="273"/>
      <c r="N21" s="273"/>
      <c r="O21" s="273"/>
      <c r="P21" s="273"/>
      <c r="Q21" s="273"/>
      <c r="R21" s="273"/>
      <c r="S21" s="273"/>
      <c r="T21" s="273"/>
      <c r="U21" s="273"/>
      <c r="V21" s="273"/>
      <c r="W21" s="273"/>
      <c r="X21" s="273"/>
      <c r="Y21" s="273"/>
      <c r="Z21" s="273"/>
      <c r="AA21" s="273"/>
      <c r="AB21" s="273"/>
      <c r="AC21" s="273"/>
      <c r="AD21" s="273"/>
      <c r="AE21" s="273"/>
      <c r="AF21" s="273"/>
      <c r="AG21" s="273"/>
      <c r="AH21" s="273"/>
      <c r="AI21" s="166" t="str">
        <f t="shared" si="0"/>
        <v/>
      </c>
    </row>
    <row r="22" spans="1:35" ht="24.95" customHeight="1" x14ac:dyDescent="0.2">
      <c r="A22" s="198"/>
      <c r="B22" s="180" t="str">
        <f>IF(ENTRADA!AE19="","",ENTRADA!AE19)</f>
        <v/>
      </c>
      <c r="C22" s="181" t="str">
        <f>IF(ENTRADA!AF19=0,"",ENTRADA!AF19)</f>
        <v/>
      </c>
      <c r="D22" s="272"/>
      <c r="E22" s="272"/>
      <c r="F22" s="272"/>
      <c r="G22" s="272"/>
      <c r="H22" s="272"/>
      <c r="I22" s="272"/>
      <c r="J22" s="272"/>
      <c r="K22" s="272"/>
      <c r="L22" s="272"/>
      <c r="M22" s="272"/>
      <c r="N22" s="272"/>
      <c r="O22" s="272"/>
      <c r="P22" s="272"/>
      <c r="Q22" s="272"/>
      <c r="R22" s="272"/>
      <c r="S22" s="272"/>
      <c r="T22" s="272"/>
      <c r="U22" s="272"/>
      <c r="V22" s="272"/>
      <c r="W22" s="272"/>
      <c r="X22" s="272"/>
      <c r="Y22" s="272"/>
      <c r="Z22" s="272"/>
      <c r="AA22" s="272"/>
      <c r="AB22" s="272"/>
      <c r="AC22" s="272"/>
      <c r="AD22" s="272"/>
      <c r="AE22" s="272"/>
      <c r="AF22" s="272"/>
      <c r="AG22" s="272"/>
      <c r="AH22" s="272"/>
      <c r="AI22" s="166" t="str">
        <f t="shared" si="0"/>
        <v/>
      </c>
    </row>
    <row r="23" spans="1:35" ht="24.95" customHeight="1" x14ac:dyDescent="0.2">
      <c r="A23" s="198"/>
      <c r="B23" s="178" t="str">
        <f>IF(ENTRADA!AE20="","",ENTRADA!AE20)</f>
        <v/>
      </c>
      <c r="C23" s="179" t="str">
        <f>IF(ENTRADA!AF20=0,"",ENTRADA!AF20)</f>
        <v/>
      </c>
      <c r="D23" s="273"/>
      <c r="E23" s="273"/>
      <c r="F23" s="273"/>
      <c r="G23" s="273"/>
      <c r="H23" s="273"/>
      <c r="I23" s="273"/>
      <c r="J23" s="273"/>
      <c r="K23" s="273"/>
      <c r="L23" s="273"/>
      <c r="M23" s="273"/>
      <c r="N23" s="273"/>
      <c r="O23" s="273"/>
      <c r="P23" s="273"/>
      <c r="Q23" s="273"/>
      <c r="R23" s="273"/>
      <c r="S23" s="273"/>
      <c r="T23" s="273"/>
      <c r="U23" s="273"/>
      <c r="V23" s="273"/>
      <c r="W23" s="273"/>
      <c r="X23" s="273"/>
      <c r="Y23" s="273"/>
      <c r="Z23" s="273"/>
      <c r="AA23" s="273"/>
      <c r="AB23" s="273"/>
      <c r="AC23" s="273"/>
      <c r="AD23" s="273"/>
      <c r="AE23" s="273"/>
      <c r="AF23" s="273"/>
      <c r="AG23" s="273"/>
      <c r="AH23" s="273"/>
      <c r="AI23" s="166" t="str">
        <f t="shared" si="0"/>
        <v/>
      </c>
    </row>
    <row r="24" spans="1:35" ht="24.95" customHeight="1" x14ac:dyDescent="0.2">
      <c r="A24" s="198"/>
      <c r="B24" s="180" t="str">
        <f>IF(ENTRADA!AE21="","",ENTRADA!AE21)</f>
        <v/>
      </c>
      <c r="C24" s="181" t="str">
        <f>IF(ENTRADA!AF21=0,"",ENTRADA!AF21)</f>
        <v/>
      </c>
      <c r="D24" s="272"/>
      <c r="E24" s="272"/>
      <c r="F24" s="272"/>
      <c r="G24" s="272"/>
      <c r="H24" s="272"/>
      <c r="I24" s="272"/>
      <c r="J24" s="272"/>
      <c r="K24" s="272"/>
      <c r="L24" s="272"/>
      <c r="M24" s="272"/>
      <c r="N24" s="272"/>
      <c r="O24" s="272"/>
      <c r="P24" s="272"/>
      <c r="Q24" s="272"/>
      <c r="R24" s="272"/>
      <c r="S24" s="272"/>
      <c r="T24" s="272"/>
      <c r="U24" s="272"/>
      <c r="V24" s="272"/>
      <c r="W24" s="272"/>
      <c r="X24" s="272"/>
      <c r="Y24" s="272"/>
      <c r="Z24" s="272"/>
      <c r="AA24" s="272"/>
      <c r="AB24" s="272"/>
      <c r="AC24" s="272"/>
      <c r="AD24" s="272"/>
      <c r="AE24" s="272"/>
      <c r="AF24" s="272"/>
      <c r="AG24" s="272"/>
      <c r="AH24" s="272"/>
      <c r="AI24" s="166" t="str">
        <f t="shared" si="0"/>
        <v/>
      </c>
    </row>
    <row r="25" spans="1:35" ht="24.95" customHeight="1" x14ac:dyDescent="0.2">
      <c r="A25" s="198"/>
      <c r="B25" s="178" t="str">
        <f>IF(ENTRADA!AE22="","",ENTRADA!AE22)</f>
        <v/>
      </c>
      <c r="C25" s="179" t="str">
        <f>IF(ENTRADA!AF22=0,"",ENTRADA!AF22)</f>
        <v/>
      </c>
      <c r="D25" s="273"/>
      <c r="E25" s="273"/>
      <c r="F25" s="273"/>
      <c r="G25" s="273"/>
      <c r="H25" s="273"/>
      <c r="I25" s="273"/>
      <c r="J25" s="273"/>
      <c r="K25" s="273"/>
      <c r="L25" s="273"/>
      <c r="M25" s="273"/>
      <c r="N25" s="273"/>
      <c r="O25" s="273"/>
      <c r="P25" s="273"/>
      <c r="Q25" s="273"/>
      <c r="R25" s="273"/>
      <c r="S25" s="273"/>
      <c r="T25" s="273"/>
      <c r="U25" s="273"/>
      <c r="V25" s="273"/>
      <c r="W25" s="273"/>
      <c r="X25" s="273"/>
      <c r="Y25" s="273"/>
      <c r="Z25" s="273"/>
      <c r="AA25" s="273"/>
      <c r="AB25" s="273"/>
      <c r="AC25" s="273"/>
      <c r="AD25" s="273"/>
      <c r="AE25" s="273"/>
      <c r="AF25" s="273"/>
      <c r="AG25" s="273"/>
      <c r="AH25" s="273"/>
      <c r="AI25" s="166" t="str">
        <f t="shared" si="0"/>
        <v/>
      </c>
    </row>
    <row r="26" spans="1:35" ht="24.95" customHeight="1" x14ac:dyDescent="0.2">
      <c r="A26" s="198"/>
      <c r="B26" s="180" t="str">
        <f>IF(ENTRADA!AE23="","",ENTRADA!AE23)</f>
        <v/>
      </c>
      <c r="C26" s="181" t="str">
        <f>IF(ENTRADA!AF23=0,"",ENTRADA!AF23)</f>
        <v/>
      </c>
      <c r="D26" s="272"/>
      <c r="E26" s="272"/>
      <c r="F26" s="272"/>
      <c r="G26" s="272"/>
      <c r="H26" s="272"/>
      <c r="I26" s="272"/>
      <c r="J26" s="272"/>
      <c r="K26" s="272"/>
      <c r="L26" s="272"/>
      <c r="M26" s="272"/>
      <c r="N26" s="272"/>
      <c r="O26" s="272"/>
      <c r="P26" s="272"/>
      <c r="Q26" s="272"/>
      <c r="R26" s="272"/>
      <c r="S26" s="272"/>
      <c r="T26" s="272"/>
      <c r="U26" s="272"/>
      <c r="V26" s="272"/>
      <c r="W26" s="272"/>
      <c r="X26" s="272"/>
      <c r="Y26" s="272"/>
      <c r="Z26" s="272"/>
      <c r="AA26" s="272"/>
      <c r="AB26" s="272"/>
      <c r="AC26" s="272"/>
      <c r="AD26" s="272"/>
      <c r="AE26" s="272"/>
      <c r="AF26" s="272"/>
      <c r="AG26" s="272"/>
      <c r="AH26" s="272"/>
      <c r="AI26" s="166" t="str">
        <f t="shared" si="0"/>
        <v/>
      </c>
    </row>
    <row r="27" spans="1:35" ht="24.95" customHeight="1" x14ac:dyDescent="0.2">
      <c r="A27" s="198"/>
      <c r="B27" s="178" t="str">
        <f>IF(ENTRADA!AE24="","",ENTRADA!AE24)</f>
        <v/>
      </c>
      <c r="C27" s="179" t="str">
        <f>IF(ENTRADA!AF24=0,"",ENTRADA!AF24)</f>
        <v/>
      </c>
      <c r="D27" s="273"/>
      <c r="E27" s="273"/>
      <c r="F27" s="273"/>
      <c r="G27" s="273"/>
      <c r="H27" s="273"/>
      <c r="I27" s="273"/>
      <c r="J27" s="273"/>
      <c r="K27" s="273"/>
      <c r="L27" s="273"/>
      <c r="M27" s="273"/>
      <c r="N27" s="273"/>
      <c r="O27" s="273"/>
      <c r="P27" s="273"/>
      <c r="Q27" s="273"/>
      <c r="R27" s="273"/>
      <c r="S27" s="273"/>
      <c r="T27" s="273"/>
      <c r="U27" s="273"/>
      <c r="V27" s="273"/>
      <c r="W27" s="273"/>
      <c r="X27" s="273"/>
      <c r="Y27" s="273"/>
      <c r="Z27" s="273"/>
      <c r="AA27" s="273"/>
      <c r="AB27" s="273"/>
      <c r="AC27" s="273"/>
      <c r="AD27" s="273"/>
      <c r="AE27" s="273"/>
      <c r="AF27" s="273"/>
      <c r="AG27" s="273"/>
      <c r="AH27" s="273"/>
      <c r="AI27" s="166" t="str">
        <f t="shared" si="0"/>
        <v/>
      </c>
    </row>
    <row r="28" spans="1:35" s="164" customFormat="1" ht="24.95" customHeight="1" x14ac:dyDescent="0.2">
      <c r="A28" s="198"/>
      <c r="B28" s="180" t="str">
        <f>IF(ENTRADA!AE25="","",ENTRADA!AE25)</f>
        <v/>
      </c>
      <c r="C28" s="181" t="str">
        <f>IF(ENTRADA!AF25=0,"",ENTRADA!AF25)</f>
        <v/>
      </c>
      <c r="D28" s="272"/>
      <c r="E28" s="272"/>
      <c r="F28" s="272"/>
      <c r="G28" s="272"/>
      <c r="H28" s="272"/>
      <c r="I28" s="272"/>
      <c r="J28" s="272"/>
      <c r="K28" s="272"/>
      <c r="L28" s="272"/>
      <c r="M28" s="272"/>
      <c r="N28" s="272"/>
      <c r="O28" s="272"/>
      <c r="P28" s="272"/>
      <c r="Q28" s="272"/>
      <c r="R28" s="272"/>
      <c r="S28" s="272"/>
      <c r="T28" s="272"/>
      <c r="U28" s="272"/>
      <c r="V28" s="272"/>
      <c r="W28" s="272"/>
      <c r="X28" s="272"/>
      <c r="Y28" s="272"/>
      <c r="Z28" s="272"/>
      <c r="AA28" s="272"/>
      <c r="AB28" s="272"/>
      <c r="AC28" s="272"/>
      <c r="AD28" s="272"/>
      <c r="AE28" s="272"/>
      <c r="AF28" s="272"/>
      <c r="AG28" s="272"/>
      <c r="AH28" s="272"/>
      <c r="AI28" s="166" t="str">
        <f t="shared" si="0"/>
        <v/>
      </c>
    </row>
    <row r="29" spans="1:35" s="164" customFormat="1" ht="24.95" customHeight="1" x14ac:dyDescent="0.2">
      <c r="A29" s="198"/>
      <c r="B29" s="178" t="str">
        <f>IF(ENTRADA!AE26="","",ENTRADA!AE26)</f>
        <v/>
      </c>
      <c r="C29" s="179" t="str">
        <f>IF(ENTRADA!AF26=0,"",ENTRADA!AF26)</f>
        <v/>
      </c>
      <c r="D29" s="273"/>
      <c r="E29" s="273"/>
      <c r="F29" s="273"/>
      <c r="G29" s="273"/>
      <c r="H29" s="273"/>
      <c r="I29" s="273"/>
      <c r="J29" s="273"/>
      <c r="K29" s="273"/>
      <c r="L29" s="273"/>
      <c r="M29" s="273"/>
      <c r="N29" s="273"/>
      <c r="O29" s="273"/>
      <c r="P29" s="273"/>
      <c r="Q29" s="273"/>
      <c r="R29" s="273"/>
      <c r="S29" s="273"/>
      <c r="T29" s="273"/>
      <c r="U29" s="273"/>
      <c r="V29" s="273"/>
      <c r="W29" s="273"/>
      <c r="X29" s="273"/>
      <c r="Y29" s="273"/>
      <c r="Z29" s="273"/>
      <c r="AA29" s="273"/>
      <c r="AB29" s="273"/>
      <c r="AC29" s="273"/>
      <c r="AD29" s="273"/>
      <c r="AE29" s="273"/>
      <c r="AF29" s="273"/>
      <c r="AG29" s="273"/>
      <c r="AH29" s="273"/>
      <c r="AI29" s="166" t="str">
        <f t="shared" si="0"/>
        <v/>
      </c>
    </row>
    <row r="30" spans="1:35" s="164" customFormat="1" ht="24.95" customHeight="1" x14ac:dyDescent="0.2">
      <c r="A30" s="198"/>
      <c r="B30" s="180" t="str">
        <f>IF(ENTRADA!AE27="","",ENTRADA!AE27)</f>
        <v/>
      </c>
      <c r="C30" s="181" t="str">
        <f>IF(ENTRADA!AF27=0,"",ENTRADA!AF27)</f>
        <v/>
      </c>
      <c r="D30" s="272"/>
      <c r="E30" s="272"/>
      <c r="F30" s="272"/>
      <c r="G30" s="272"/>
      <c r="H30" s="272"/>
      <c r="I30" s="272"/>
      <c r="J30" s="272"/>
      <c r="K30" s="272"/>
      <c r="L30" s="272"/>
      <c r="M30" s="272"/>
      <c r="N30" s="272"/>
      <c r="O30" s="272"/>
      <c r="P30" s="272"/>
      <c r="Q30" s="272"/>
      <c r="R30" s="272"/>
      <c r="S30" s="272"/>
      <c r="T30" s="272"/>
      <c r="U30" s="272"/>
      <c r="V30" s="272"/>
      <c r="W30" s="272"/>
      <c r="X30" s="272"/>
      <c r="Y30" s="272"/>
      <c r="Z30" s="272"/>
      <c r="AA30" s="272"/>
      <c r="AB30" s="272"/>
      <c r="AC30" s="272"/>
      <c r="AD30" s="272"/>
      <c r="AE30" s="272"/>
      <c r="AF30" s="272"/>
      <c r="AG30" s="272"/>
      <c r="AH30" s="272"/>
      <c r="AI30" s="166" t="str">
        <f t="shared" si="0"/>
        <v/>
      </c>
    </row>
    <row r="31" spans="1:35" s="164" customFormat="1" ht="24.95" customHeight="1" x14ac:dyDescent="0.2">
      <c r="A31" s="198"/>
      <c r="B31" s="178" t="str">
        <f>IF(ENTRADA!AE28="","",ENTRADA!AE28)</f>
        <v/>
      </c>
      <c r="C31" s="179" t="str">
        <f>IF(ENTRADA!AF28=0,"",ENTRADA!AF28)</f>
        <v/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166" t="str">
        <f t="shared" si="0"/>
        <v/>
      </c>
    </row>
    <row r="32" spans="1:35" s="164" customFormat="1" ht="24.95" customHeight="1" x14ac:dyDescent="0.2">
      <c r="A32" s="198"/>
      <c r="B32" s="180" t="str">
        <f>IF(ENTRADA!AE29="","",ENTRADA!AE29)</f>
        <v/>
      </c>
      <c r="C32" s="181" t="str">
        <f>IF(ENTRADA!AF29=0,"",ENTRADA!AF29)</f>
        <v/>
      </c>
      <c r="D32" s="272"/>
      <c r="E32" s="272"/>
      <c r="F32" s="272"/>
      <c r="G32" s="272"/>
      <c r="H32" s="272"/>
      <c r="I32" s="272"/>
      <c r="J32" s="272"/>
      <c r="K32" s="272"/>
      <c r="L32" s="272"/>
      <c r="M32" s="272"/>
      <c r="N32" s="272"/>
      <c r="O32" s="272"/>
      <c r="P32" s="272"/>
      <c r="Q32" s="272"/>
      <c r="R32" s="272"/>
      <c r="S32" s="272"/>
      <c r="T32" s="272"/>
      <c r="U32" s="272"/>
      <c r="V32" s="272"/>
      <c r="W32" s="272"/>
      <c r="X32" s="272"/>
      <c r="Y32" s="272"/>
      <c r="Z32" s="272"/>
      <c r="AA32" s="272"/>
      <c r="AB32" s="272"/>
      <c r="AC32" s="272"/>
      <c r="AD32" s="272"/>
      <c r="AE32" s="272"/>
      <c r="AF32" s="272"/>
      <c r="AG32" s="272"/>
      <c r="AH32" s="272"/>
      <c r="AI32" s="166" t="str">
        <f t="shared" si="0"/>
        <v/>
      </c>
    </row>
    <row r="33" spans="1:35" s="164" customFormat="1" ht="24.95" customHeight="1" x14ac:dyDescent="0.2">
      <c r="A33" s="198"/>
      <c r="B33" s="178" t="str">
        <f>IF(ENTRADA!AE30="","",ENTRADA!AE30)</f>
        <v/>
      </c>
      <c r="C33" s="179" t="str">
        <f>IF(ENTRADA!AF30=0,"",ENTRADA!AF30)</f>
        <v/>
      </c>
      <c r="D33" s="273"/>
      <c r="E33" s="273"/>
      <c r="F33" s="273"/>
      <c r="G33" s="273"/>
      <c r="H33" s="273"/>
      <c r="I33" s="273"/>
      <c r="J33" s="273"/>
      <c r="K33" s="273"/>
      <c r="L33" s="273"/>
      <c r="M33" s="273"/>
      <c r="N33" s="273"/>
      <c r="O33" s="273"/>
      <c r="P33" s="273"/>
      <c r="Q33" s="273"/>
      <c r="R33" s="273"/>
      <c r="S33" s="273"/>
      <c r="T33" s="273"/>
      <c r="U33" s="273"/>
      <c r="V33" s="273"/>
      <c r="W33" s="273"/>
      <c r="X33" s="273"/>
      <c r="Y33" s="273"/>
      <c r="Z33" s="273"/>
      <c r="AA33" s="273"/>
      <c r="AB33" s="273"/>
      <c r="AC33" s="273"/>
      <c r="AD33" s="273"/>
      <c r="AE33" s="273"/>
      <c r="AF33" s="273"/>
      <c r="AG33" s="273"/>
      <c r="AH33" s="273"/>
      <c r="AI33" s="166" t="str">
        <f t="shared" si="0"/>
        <v/>
      </c>
    </row>
    <row r="34" spans="1:35" s="164" customFormat="1" ht="24.95" customHeight="1" x14ac:dyDescent="0.2">
      <c r="A34" s="198"/>
      <c r="B34" s="180" t="str">
        <f>IF(ENTRADA!AE31="","",ENTRADA!AE31)</f>
        <v/>
      </c>
      <c r="C34" s="181" t="str">
        <f>IF(ENTRADA!AF31=0,"",ENTRADA!AF31)</f>
        <v/>
      </c>
      <c r="D34" s="272"/>
      <c r="E34" s="272"/>
      <c r="F34" s="272"/>
      <c r="G34" s="272"/>
      <c r="H34" s="272"/>
      <c r="I34" s="272"/>
      <c r="J34" s="272"/>
      <c r="K34" s="272"/>
      <c r="L34" s="272"/>
      <c r="M34" s="272"/>
      <c r="N34" s="272"/>
      <c r="O34" s="272"/>
      <c r="P34" s="272"/>
      <c r="Q34" s="272"/>
      <c r="R34" s="272"/>
      <c r="S34" s="272"/>
      <c r="T34" s="272"/>
      <c r="U34" s="272"/>
      <c r="V34" s="272"/>
      <c r="W34" s="272"/>
      <c r="X34" s="272"/>
      <c r="Y34" s="272"/>
      <c r="Z34" s="272"/>
      <c r="AA34" s="272"/>
      <c r="AB34" s="272"/>
      <c r="AC34" s="272"/>
      <c r="AD34" s="272"/>
      <c r="AE34" s="272"/>
      <c r="AF34" s="272"/>
      <c r="AG34" s="272"/>
      <c r="AH34" s="272"/>
      <c r="AI34" s="166" t="str">
        <f t="shared" si="0"/>
        <v/>
      </c>
    </row>
    <row r="35" spans="1:35" s="164" customFormat="1" ht="24.95" customHeight="1" x14ac:dyDescent="0.2">
      <c r="A35" s="198"/>
      <c r="B35" s="178" t="str">
        <f>IF(ENTRADA!AE32="","",ENTRADA!AE32)</f>
        <v/>
      </c>
      <c r="C35" s="179" t="str">
        <f>IF(ENTRADA!AF32=0,"",ENTRADA!AF32)</f>
        <v/>
      </c>
      <c r="D35" s="273"/>
      <c r="E35" s="273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273"/>
      <c r="T35" s="273"/>
      <c r="U35" s="273"/>
      <c r="V35" s="273"/>
      <c r="W35" s="273"/>
      <c r="X35" s="273"/>
      <c r="Y35" s="273"/>
      <c r="Z35" s="273"/>
      <c r="AA35" s="273"/>
      <c r="AB35" s="273"/>
      <c r="AC35" s="273"/>
      <c r="AD35" s="273"/>
      <c r="AE35" s="273"/>
      <c r="AF35" s="273"/>
      <c r="AG35" s="273"/>
      <c r="AH35" s="273"/>
      <c r="AI35" s="166" t="str">
        <f t="shared" si="0"/>
        <v/>
      </c>
    </row>
    <row r="36" spans="1:35" s="164" customFormat="1" ht="24.95" customHeight="1" x14ac:dyDescent="0.2">
      <c r="A36" s="198"/>
      <c r="B36" s="180" t="str">
        <f>IF(ENTRADA!AE33="","",ENTRADA!AE33)</f>
        <v/>
      </c>
      <c r="C36" s="181" t="str">
        <f>IF(ENTRADA!AF33=0,"",ENTRADA!AF33)</f>
        <v/>
      </c>
      <c r="D36" s="272"/>
      <c r="E36" s="272"/>
      <c r="F36" s="272"/>
      <c r="G36" s="272"/>
      <c r="H36" s="272"/>
      <c r="I36" s="272"/>
      <c r="J36" s="272"/>
      <c r="K36" s="272"/>
      <c r="L36" s="272"/>
      <c r="M36" s="272"/>
      <c r="N36" s="272"/>
      <c r="O36" s="272"/>
      <c r="P36" s="272"/>
      <c r="Q36" s="272"/>
      <c r="R36" s="272"/>
      <c r="S36" s="272"/>
      <c r="T36" s="272"/>
      <c r="U36" s="272"/>
      <c r="V36" s="272"/>
      <c r="W36" s="272"/>
      <c r="X36" s="272"/>
      <c r="Y36" s="272"/>
      <c r="Z36" s="272"/>
      <c r="AA36" s="272"/>
      <c r="AB36" s="272"/>
      <c r="AC36" s="272"/>
      <c r="AD36" s="272"/>
      <c r="AE36" s="272"/>
      <c r="AF36" s="272"/>
      <c r="AG36" s="272"/>
      <c r="AH36" s="272"/>
      <c r="AI36" s="166" t="str">
        <f t="shared" si="0"/>
        <v/>
      </c>
    </row>
    <row r="37" spans="1:35" s="164" customFormat="1" ht="24.95" customHeight="1" x14ac:dyDescent="0.2">
      <c r="A37" s="198"/>
      <c r="B37" s="182" t="str">
        <f>IF(ENTRADA!AE34="","",ENTRADA!AE34)</f>
        <v/>
      </c>
      <c r="C37" s="183" t="str">
        <f>IF(ENTRADA!AF34=0,"",ENTRADA!AF34)</f>
        <v/>
      </c>
      <c r="D37" s="384"/>
      <c r="E37" s="384"/>
      <c r="F37" s="384"/>
      <c r="G37" s="384"/>
      <c r="H37" s="384"/>
      <c r="I37" s="384"/>
      <c r="J37" s="384"/>
      <c r="K37" s="384"/>
      <c r="L37" s="384"/>
      <c r="M37" s="384"/>
      <c r="N37" s="384"/>
      <c r="O37" s="384"/>
      <c r="P37" s="384"/>
      <c r="Q37" s="384"/>
      <c r="R37" s="384"/>
      <c r="S37" s="384"/>
      <c r="T37" s="384"/>
      <c r="U37" s="384"/>
      <c r="V37" s="384"/>
      <c r="W37" s="384"/>
      <c r="X37" s="384"/>
      <c r="Y37" s="384"/>
      <c r="Z37" s="384"/>
      <c r="AA37" s="384"/>
      <c r="AB37" s="384"/>
      <c r="AC37" s="384"/>
      <c r="AD37" s="384"/>
      <c r="AE37" s="384"/>
      <c r="AF37" s="384"/>
      <c r="AG37" s="384"/>
      <c r="AH37" s="384"/>
      <c r="AI37" s="166" t="str">
        <f t="shared" si="0"/>
        <v/>
      </c>
    </row>
    <row r="38" spans="1:35" s="164" customFormat="1" ht="24.95" customHeight="1" x14ac:dyDescent="0.2">
      <c r="A38" s="198"/>
      <c r="B38" s="180" t="str">
        <f>IF(ENTRADA!AE35="","",ENTRADA!AE35)</f>
        <v/>
      </c>
      <c r="C38" s="181" t="str">
        <f>IF(ENTRADA!AF35=0,"",ENTRADA!AF35)</f>
        <v/>
      </c>
      <c r="D38" s="272"/>
      <c r="E38" s="272"/>
      <c r="F38" s="272"/>
      <c r="G38" s="272"/>
      <c r="H38" s="272"/>
      <c r="I38" s="272"/>
      <c r="J38" s="272"/>
      <c r="K38" s="272"/>
      <c r="L38" s="272"/>
      <c r="M38" s="272"/>
      <c r="N38" s="272"/>
      <c r="O38" s="272"/>
      <c r="P38" s="272"/>
      <c r="Q38" s="272"/>
      <c r="R38" s="272"/>
      <c r="S38" s="272"/>
      <c r="T38" s="272"/>
      <c r="U38" s="272"/>
      <c r="V38" s="272"/>
      <c r="W38" s="272"/>
      <c r="X38" s="272"/>
      <c r="Y38" s="272"/>
      <c r="Z38" s="272"/>
      <c r="AA38" s="272"/>
      <c r="AB38" s="272"/>
      <c r="AC38" s="272"/>
      <c r="AD38" s="272"/>
      <c r="AE38" s="272"/>
      <c r="AF38" s="272"/>
      <c r="AG38" s="272"/>
      <c r="AH38" s="272"/>
      <c r="AI38" s="166" t="str">
        <f t="shared" si="0"/>
        <v/>
      </c>
    </row>
    <row r="39" spans="1:35" s="164" customFormat="1" ht="24.95" customHeight="1" x14ac:dyDescent="0.2">
      <c r="A39" s="198"/>
      <c r="B39" s="178" t="str">
        <f>IF(ENTRADA!AE36="","",ENTRADA!AE36)</f>
        <v/>
      </c>
      <c r="C39" s="179" t="str">
        <f>IF(ENTRADA!AF36=0,"",ENTRADA!AF36)</f>
        <v/>
      </c>
      <c r="D39" s="273"/>
      <c r="E39" s="273"/>
      <c r="F39" s="273"/>
      <c r="G39" s="273"/>
      <c r="H39" s="273"/>
      <c r="I39" s="273"/>
      <c r="J39" s="273"/>
      <c r="K39" s="273"/>
      <c r="L39" s="273"/>
      <c r="M39" s="273"/>
      <c r="N39" s="273"/>
      <c r="O39" s="273"/>
      <c r="P39" s="273"/>
      <c r="Q39" s="273"/>
      <c r="R39" s="273"/>
      <c r="S39" s="273"/>
      <c r="T39" s="273"/>
      <c r="U39" s="273"/>
      <c r="V39" s="273"/>
      <c r="W39" s="273"/>
      <c r="X39" s="273"/>
      <c r="Y39" s="273"/>
      <c r="Z39" s="273"/>
      <c r="AA39" s="273"/>
      <c r="AB39" s="273"/>
      <c r="AC39" s="273"/>
      <c r="AD39" s="273"/>
      <c r="AE39" s="273"/>
      <c r="AF39" s="273"/>
      <c r="AG39" s="273"/>
      <c r="AH39" s="273"/>
      <c r="AI39" s="166" t="str">
        <f t="shared" si="0"/>
        <v/>
      </c>
    </row>
    <row r="40" spans="1:35" s="164" customFormat="1" ht="30" customHeight="1" x14ac:dyDescent="0.2">
      <c r="A40" s="198"/>
      <c r="B40" s="5"/>
      <c r="C40" s="4"/>
      <c r="D40" s="118"/>
    </row>
    <row r="41" spans="1:35" s="164" customFormat="1" ht="12.75" x14ac:dyDescent="0.2">
      <c r="A41" s="6"/>
      <c r="B41" s="6"/>
      <c r="C41" s="6"/>
      <c r="D41" s="54"/>
    </row>
    <row r="42" spans="1:35" s="164" customFormat="1" ht="12.75" x14ac:dyDescent="0.2">
      <c r="A42" s="6"/>
      <c r="B42" s="6"/>
      <c r="C42" s="6"/>
      <c r="D42" s="54"/>
    </row>
    <row r="43" spans="1:35" s="164" customFormat="1" ht="12.75" x14ac:dyDescent="0.2">
      <c r="A43" s="6"/>
      <c r="B43" s="6"/>
      <c r="C43" s="6"/>
      <c r="D43" s="54"/>
    </row>
    <row r="44" spans="1:35" ht="12.75" x14ac:dyDescent="0.2"/>
    <row r="45" spans="1:35" ht="12.75" x14ac:dyDescent="0.2"/>
    <row r="46" spans="1:35" ht="12.75" x14ac:dyDescent="0.2"/>
    <row r="47" spans="1:35" ht="12.75" x14ac:dyDescent="0.2"/>
    <row r="48" spans="1:35" ht="12.75" x14ac:dyDescent="0.2"/>
    <row r="49" ht="12.75" x14ac:dyDescent="0.2"/>
    <row r="50" ht="12.75" x14ac:dyDescent="0.2"/>
    <row r="51" ht="12.75" x14ac:dyDescent="0.2"/>
    <row r="52" ht="12.75" x14ac:dyDescent="0.2"/>
    <row r="53" ht="12.75" x14ac:dyDescent="0.2"/>
    <row r="54" ht="12.75" x14ac:dyDescent="0.2"/>
    <row r="55" ht="12.75" x14ac:dyDescent="0.2"/>
    <row r="56" ht="12.75" x14ac:dyDescent="0.2"/>
    <row r="57" ht="12.75" x14ac:dyDescent="0.2"/>
    <row r="58" ht="12.75" x14ac:dyDescent="0.2"/>
    <row r="59" ht="12.75" x14ac:dyDescent="0.2"/>
    <row r="60" ht="12.75" hidden="1" x14ac:dyDescent="0.2"/>
    <row r="61" ht="12.75" hidden="1" x14ac:dyDescent="0.2"/>
    <row r="62" ht="12.75" hidden="1" x14ac:dyDescent="0.2"/>
    <row r="63" ht="12.75" hidden="1" x14ac:dyDescent="0.2"/>
    <row r="64" ht="12.75" hidden="1" x14ac:dyDescent="0.2"/>
    <row r="65" ht="12.75" hidden="1" x14ac:dyDescent="0.2"/>
    <row r="66" ht="12.75" hidden="1" x14ac:dyDescent="0.2"/>
    <row r="67" ht="12.75" hidden="1" x14ac:dyDescent="0.2"/>
    <row r="68" ht="12.75" hidden="1" x14ac:dyDescent="0.2"/>
    <row r="69" ht="12.75" hidden="1" x14ac:dyDescent="0.2"/>
    <row r="70" ht="12.75" hidden="1" x14ac:dyDescent="0.2"/>
    <row r="71" ht="12.75" hidden="1" x14ac:dyDescent="0.2"/>
    <row r="72" ht="12.75" hidden="1" x14ac:dyDescent="0.2"/>
    <row r="73" ht="12.75" hidden="1" x14ac:dyDescent="0.2"/>
    <row r="74" ht="12.75" hidden="1" x14ac:dyDescent="0.2"/>
    <row r="75" ht="12.75" hidden="1" x14ac:dyDescent="0.2"/>
    <row r="76" ht="12.75" hidden="1" x14ac:dyDescent="0.2"/>
    <row r="77" ht="12.75" hidden="1" x14ac:dyDescent="0.2"/>
    <row r="78" ht="12.75" hidden="1" x14ac:dyDescent="0.2"/>
    <row r="79" ht="12.75" hidden="1" x14ac:dyDescent="0.2"/>
    <row r="80" ht="12.75" hidden="1" x14ac:dyDescent="0.2"/>
    <row r="81" ht="12.75" hidden="1" x14ac:dyDescent="0.2"/>
    <row r="82" ht="12.75" hidden="1" x14ac:dyDescent="0.2"/>
    <row r="83" ht="12.75" hidden="1" x14ac:dyDescent="0.2"/>
    <row r="84" ht="12.75" hidden="1" x14ac:dyDescent="0.2"/>
    <row r="85" ht="12.75" hidden="1" x14ac:dyDescent="0.2"/>
    <row r="86" ht="12.75" hidden="1" x14ac:dyDescent="0.2"/>
    <row r="87" ht="12.75" hidden="1" x14ac:dyDescent="0.2"/>
    <row r="88" ht="12.75" hidden="1" x14ac:dyDescent="0.2"/>
    <row r="89" ht="12.75" hidden="1" x14ac:dyDescent="0.2"/>
    <row r="90" ht="12.75" hidden="1" x14ac:dyDescent="0.2"/>
    <row r="91" ht="12.75" hidden="1" x14ac:dyDescent="0.2"/>
    <row r="92" ht="12.75" hidden="1" x14ac:dyDescent="0.2"/>
    <row r="93" ht="12.75" hidden="1" x14ac:dyDescent="0.2"/>
    <row r="94" ht="12.75" hidden="1" x14ac:dyDescent="0.2"/>
    <row r="95" ht="12.75" hidden="1" x14ac:dyDescent="0.2"/>
    <row r="96" ht="12.75" hidden="1" x14ac:dyDescent="0.2"/>
    <row r="97" ht="12.75" hidden="1" x14ac:dyDescent="0.2"/>
    <row r="98" ht="12.75" hidden="1" x14ac:dyDescent="0.2"/>
    <row r="99" ht="12.75" hidden="1" x14ac:dyDescent="0.2"/>
    <row r="100" ht="12.75" hidden="1" x14ac:dyDescent="0.2"/>
    <row r="101" ht="12.75" hidden="1" x14ac:dyDescent="0.2"/>
    <row r="102" ht="12.75" hidden="1" x14ac:dyDescent="0.2"/>
    <row r="103" ht="12.75" hidden="1" x14ac:dyDescent="0.2"/>
    <row r="104" ht="12.75" hidden="1" x14ac:dyDescent="0.2"/>
    <row r="105" ht="12.75" hidden="1" x14ac:dyDescent="0.2"/>
    <row r="106" ht="12.75" hidden="1" x14ac:dyDescent="0.2"/>
    <row r="107" ht="12.75" hidden="1" x14ac:dyDescent="0.2"/>
    <row r="108" ht="12.75" hidden="1" x14ac:dyDescent="0.2"/>
    <row r="109" ht="12.75" hidden="1" x14ac:dyDescent="0.2"/>
    <row r="110" ht="12.75" hidden="1" x14ac:dyDescent="0.2"/>
    <row r="111" ht="12.75" hidden="1" x14ac:dyDescent="0.2"/>
    <row r="112" ht="12.75" hidden="1" x14ac:dyDescent="0.2"/>
    <row r="113" ht="12.75" hidden="1" x14ac:dyDescent="0.2"/>
    <row r="114" ht="12.75" hidden="1" x14ac:dyDescent="0.2"/>
    <row r="115" ht="12.75" hidden="1" x14ac:dyDescent="0.2"/>
    <row r="116" ht="12.75" hidden="1" x14ac:dyDescent="0.2"/>
    <row r="117" ht="12.75" hidden="1" x14ac:dyDescent="0.2"/>
    <row r="118" ht="12.75" hidden="1" x14ac:dyDescent="0.2"/>
    <row r="119" ht="12.75" hidden="1" x14ac:dyDescent="0.2"/>
    <row r="120" ht="12.75" hidden="1" x14ac:dyDescent="0.2"/>
    <row r="121" ht="12.75" hidden="1" x14ac:dyDescent="0.2"/>
    <row r="122" ht="12.75" hidden="1" x14ac:dyDescent="0.2"/>
    <row r="123" ht="12.75" hidden="1" x14ac:dyDescent="0.2"/>
    <row r="124" ht="12.75" hidden="1" x14ac:dyDescent="0.2"/>
    <row r="125" ht="12.75" hidden="1" x14ac:dyDescent="0.2"/>
    <row r="126" ht="12.75" hidden="1" x14ac:dyDescent="0.2"/>
    <row r="127" ht="12.75" hidden="1" x14ac:dyDescent="0.2"/>
    <row r="128" ht="12.75" hidden="1" x14ac:dyDescent="0.2"/>
    <row r="129" ht="12.75" hidden="1" x14ac:dyDescent="0.2"/>
    <row r="130" ht="12.75" hidden="1" x14ac:dyDescent="0.2"/>
    <row r="131" ht="12.75" hidden="1" x14ac:dyDescent="0.2"/>
    <row r="132" ht="12.75" hidden="1" x14ac:dyDescent="0.2"/>
    <row r="133" ht="12.75" hidden="1" x14ac:dyDescent="0.2"/>
    <row r="134" ht="12.75" hidden="1" x14ac:dyDescent="0.2"/>
    <row r="135" ht="12.75" hidden="1" x14ac:dyDescent="0.2"/>
    <row r="136" ht="12.75" hidden="1" x14ac:dyDescent="0.2"/>
  </sheetData>
  <sheetProtection algorithmName="SHA-512" hashValue="ndMNynIk+taIGwZgwjyHAeyaD6+MG7rlm++Pz/MI/VD+xIbFGb2nyy37Rij4fEJX0XUNXf237c+xFeO+PdmNJg==" saltValue="S4mGERkCbPHVw3nT63VEqA==" spinCount="100000" sheet="1" objects="1" scenarios="1" selectLockedCells="1"/>
  <mergeCells count="5">
    <mergeCell ref="T4:Y4"/>
    <mergeCell ref="AA4:AC4"/>
    <mergeCell ref="AE4:AH4"/>
    <mergeCell ref="B6:C6"/>
    <mergeCell ref="B3:C5"/>
  </mergeCells>
  <conditionalFormatting sqref="A7:A40">
    <cfRule type="cellIs" dxfId="7" priority="3" stopIfTrue="1" operator="greaterThan">
      <formula>50</formula>
    </cfRule>
    <cfRule type="cellIs" dxfId="6" priority="4" stopIfTrue="1" operator="lessThan">
      <formula>50</formula>
    </cfRule>
  </conditionalFormatting>
  <conditionalFormatting sqref="D7:AH39">
    <cfRule type="cellIs" dxfId="5" priority="1" operator="equal">
      <formula>"E"</formula>
    </cfRule>
    <cfRule type="cellIs" dxfId="4" priority="2" operator="equal">
      <formula>"s"</formula>
    </cfRule>
  </conditionalFormatting>
  <printOptions horizontalCentered="1"/>
  <pageMargins left="0.23622047244094488" right="0.23622047244094488" top="0.94488188976377951" bottom="0.354329615048119" header="0.1181091426071741" footer="0.31496062992125984"/>
  <pageSetup paperSize="9" scale="45" orientation="landscape" blackAndWhite="1" r:id="rId1"/>
  <headerFooter>
    <oddHeader>&amp;L
&amp;C&amp;"Arial,Normal"&amp;24
Área Disciplinar de Português&amp;Rs</oddHeader>
  </headerFooter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28"/>
  <dimension ref="A1:AW136"/>
  <sheetViews>
    <sheetView showGridLines="0" zoomScale="75" zoomScaleNormal="75" zoomScalePageLayoutView="70" workbookViewId="0">
      <selection activeCell="X21" sqref="X21"/>
    </sheetView>
  </sheetViews>
  <sheetFormatPr defaultColWidth="0" defaultRowHeight="0" customHeight="1" zeroHeight="1" x14ac:dyDescent="0.2"/>
  <cols>
    <col min="1" max="1" width="2.7109375" style="6" customWidth="1"/>
    <col min="2" max="2" width="5.140625" style="6" customWidth="1"/>
    <col min="3" max="3" width="21.28515625" style="6" customWidth="1"/>
    <col min="4" max="4" width="5.7109375" style="54" customWidth="1"/>
    <col min="5" max="34" width="5.7109375" style="6" customWidth="1"/>
    <col min="35" max="35" width="14.28515625" style="6" customWidth="1"/>
    <col min="36" max="36" width="0" style="6" hidden="1" customWidth="1"/>
    <col min="37" max="49" width="10" style="6" customWidth="1"/>
    <col min="50" max="16384" width="10" style="6" hidden="1"/>
  </cols>
  <sheetData>
    <row r="1" spans="1:36" s="54" customFormat="1" ht="24.95" customHeight="1" x14ac:dyDescent="0.2"/>
    <row r="2" spans="1:36" s="54" customFormat="1" ht="35.1" customHeight="1" x14ac:dyDescent="0.2">
      <c r="AE2" s="10"/>
      <c r="AF2" s="10"/>
    </row>
    <row r="3" spans="1:36" s="54" customFormat="1" ht="20.100000000000001" customHeight="1" x14ac:dyDescent="0.2">
      <c r="B3" s="1336" t="s">
        <v>117</v>
      </c>
      <c r="C3" s="1336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65"/>
      <c r="P3" s="194"/>
      <c r="Q3" s="194"/>
      <c r="R3" s="194"/>
      <c r="S3" s="194"/>
      <c r="T3" s="165"/>
      <c r="U3" s="194"/>
      <c r="V3" s="194"/>
      <c r="W3" s="194"/>
      <c r="X3" s="194"/>
      <c r="Y3" s="194"/>
      <c r="Z3" s="165"/>
      <c r="AA3" s="165"/>
      <c r="AB3" s="165"/>
      <c r="AC3" s="194"/>
      <c r="AD3" s="194"/>
      <c r="AE3" s="165"/>
      <c r="AF3" s="165"/>
      <c r="AG3" s="194"/>
      <c r="AH3" s="194"/>
      <c r="AI3" s="194"/>
    </row>
    <row r="4" spans="1:36" s="54" customFormat="1" ht="20.100000000000001" customHeight="1" x14ac:dyDescent="0.2">
      <c r="B4" s="1336"/>
      <c r="C4" s="1336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920"/>
      <c r="T4" s="1333" t="s">
        <v>174</v>
      </c>
      <c r="U4" s="1333"/>
      <c r="V4" s="1333"/>
      <c r="W4" s="1333"/>
      <c r="X4" s="1333"/>
      <c r="Y4" s="1333"/>
      <c r="Z4" s="919" t="s">
        <v>170</v>
      </c>
      <c r="AA4" s="1332" t="s">
        <v>169</v>
      </c>
      <c r="AB4" s="1332"/>
      <c r="AC4" s="1332"/>
      <c r="AD4" s="195" t="s">
        <v>173</v>
      </c>
      <c r="AE4" s="1331" t="s">
        <v>172</v>
      </c>
      <c r="AF4" s="1331"/>
      <c r="AG4" s="1332"/>
      <c r="AH4" s="1332"/>
      <c r="AI4" s="194"/>
    </row>
    <row r="5" spans="1:36" s="54" customFormat="1" ht="20.100000000000001" customHeight="1" x14ac:dyDescent="0.2">
      <c r="B5" s="1337"/>
      <c r="C5" s="1337"/>
      <c r="D5" s="194"/>
      <c r="E5" s="194"/>
      <c r="F5" s="194"/>
      <c r="G5" s="194"/>
      <c r="H5" s="194"/>
      <c r="I5" s="194"/>
      <c r="J5" s="194"/>
      <c r="K5" s="194"/>
      <c r="L5" s="194"/>
      <c r="M5" s="194"/>
      <c r="N5" s="194"/>
      <c r="O5" s="194"/>
      <c r="P5" s="194"/>
      <c r="Q5" s="194"/>
      <c r="R5" s="194"/>
      <c r="S5" s="194"/>
      <c r="T5" s="194"/>
      <c r="U5" s="194"/>
      <c r="V5" s="194"/>
      <c r="W5" s="194"/>
      <c r="X5" s="194"/>
      <c r="Y5" s="194"/>
      <c r="Z5" s="194"/>
      <c r="AA5" s="194"/>
      <c r="AB5" s="194"/>
      <c r="AC5" s="194"/>
      <c r="AD5" s="194"/>
      <c r="AE5" s="165"/>
      <c r="AF5" s="165"/>
      <c r="AG5" s="194"/>
      <c r="AH5" s="194"/>
      <c r="AI5" s="194"/>
    </row>
    <row r="6" spans="1:36" s="54" customFormat="1" ht="24.95" customHeight="1" x14ac:dyDescent="0.2">
      <c r="B6" s="1329" t="s">
        <v>171</v>
      </c>
      <c r="C6" s="1330"/>
      <c r="D6" s="196">
        <v>1</v>
      </c>
      <c r="E6" s="196">
        <v>2</v>
      </c>
      <c r="F6" s="196">
        <v>3</v>
      </c>
      <c r="G6" s="196">
        <v>4</v>
      </c>
      <c r="H6" s="196">
        <v>5</v>
      </c>
      <c r="I6" s="196">
        <v>6</v>
      </c>
      <c r="J6" s="196">
        <v>7</v>
      </c>
      <c r="K6" s="196">
        <v>8</v>
      </c>
      <c r="L6" s="196">
        <v>9</v>
      </c>
      <c r="M6" s="196">
        <v>10</v>
      </c>
      <c r="N6" s="196">
        <v>11</v>
      </c>
      <c r="O6" s="196">
        <v>12</v>
      </c>
      <c r="P6" s="196">
        <v>13</v>
      </c>
      <c r="Q6" s="196">
        <v>14</v>
      </c>
      <c r="R6" s="196">
        <v>15</v>
      </c>
      <c r="S6" s="196">
        <v>16</v>
      </c>
      <c r="T6" s="196">
        <v>17</v>
      </c>
      <c r="U6" s="196">
        <v>18</v>
      </c>
      <c r="V6" s="196">
        <v>19</v>
      </c>
      <c r="W6" s="196">
        <v>20</v>
      </c>
      <c r="X6" s="196">
        <v>21</v>
      </c>
      <c r="Y6" s="196">
        <v>22</v>
      </c>
      <c r="Z6" s="196">
        <v>23</v>
      </c>
      <c r="AA6" s="196">
        <v>24</v>
      </c>
      <c r="AB6" s="196">
        <v>25</v>
      </c>
      <c r="AC6" s="196">
        <v>26</v>
      </c>
      <c r="AD6" s="196">
        <v>27</v>
      </c>
      <c r="AE6" s="271">
        <v>28</v>
      </c>
      <c r="AF6" s="271">
        <v>29</v>
      </c>
      <c r="AG6" s="196">
        <v>30</v>
      </c>
      <c r="AH6" s="196">
        <v>31</v>
      </c>
      <c r="AI6" s="197"/>
    </row>
    <row r="7" spans="1:36" ht="24.95" customHeight="1" x14ac:dyDescent="0.2">
      <c r="A7" s="198"/>
      <c r="B7" s="178">
        <f>IF(ENTRADA!AE3="","",ENTRADA!AE3)</f>
        <v>1</v>
      </c>
      <c r="C7" s="179" t="str">
        <f>IF(ENTRADA!AF3=0,"",ENTRADA!AF3)</f>
        <v>AA</v>
      </c>
      <c r="D7" s="383"/>
      <c r="E7" s="184"/>
      <c r="F7" s="184"/>
      <c r="G7" s="184"/>
      <c r="H7" s="184"/>
      <c r="I7" s="184"/>
      <c r="J7" s="184"/>
      <c r="K7" s="184"/>
      <c r="L7" s="184"/>
      <c r="M7" s="184"/>
      <c r="N7" s="184"/>
      <c r="O7" s="184"/>
      <c r="P7" s="184"/>
      <c r="Q7" s="184"/>
      <c r="R7" s="184"/>
      <c r="S7" s="184"/>
      <c r="T7" s="184"/>
      <c r="U7" s="184"/>
      <c r="V7" s="184"/>
      <c r="W7" s="184"/>
      <c r="X7" s="184"/>
      <c r="Y7" s="184"/>
      <c r="Z7" s="184"/>
      <c r="AA7" s="184"/>
      <c r="AB7" s="184"/>
      <c r="AC7" s="184"/>
      <c r="AD7" s="184"/>
      <c r="AE7" s="184"/>
      <c r="AF7" s="184"/>
      <c r="AG7" s="184"/>
      <c r="AH7" s="184"/>
      <c r="AI7" s="166" t="str">
        <f>IF(COUNTBLANK(D7:AH7)=$AJ$7,"",COUNTIF(D7:AH7,"S")+COUNTIF(D7:AH7,"e"))</f>
        <v/>
      </c>
      <c r="AJ7" s="6">
        <f>COUNTIF(D7:AH7,"&lt;&gt;=0")</f>
        <v>31</v>
      </c>
    </row>
    <row r="8" spans="1:36" ht="24.95" customHeight="1" x14ac:dyDescent="0.2">
      <c r="A8" s="198"/>
      <c r="B8" s="180" t="str">
        <f>IF(ENTRADA!AE5="","",ENTRADA!AE5)</f>
        <v/>
      </c>
      <c r="C8" s="181" t="str">
        <f>IF(ENTRADA!AF5=0,"",ENTRADA!AF5)</f>
        <v/>
      </c>
      <c r="D8" s="272"/>
      <c r="E8" s="272"/>
      <c r="F8" s="272"/>
      <c r="G8" s="272"/>
      <c r="H8" s="272"/>
      <c r="I8" s="272"/>
      <c r="J8" s="272"/>
      <c r="K8" s="272"/>
      <c r="L8" s="272"/>
      <c r="M8" s="272"/>
      <c r="N8" s="272"/>
      <c r="O8" s="272"/>
      <c r="P8" s="272"/>
      <c r="Q8" s="272"/>
      <c r="R8" s="272"/>
      <c r="S8" s="272"/>
      <c r="T8" s="272"/>
      <c r="U8" s="272"/>
      <c r="V8" s="272"/>
      <c r="W8" s="272"/>
      <c r="X8" s="272"/>
      <c r="Y8" s="272"/>
      <c r="Z8" s="272"/>
      <c r="AA8" s="272"/>
      <c r="AB8" s="272"/>
      <c r="AC8" s="272"/>
      <c r="AD8" s="272"/>
      <c r="AE8" s="272"/>
      <c r="AF8" s="272"/>
      <c r="AG8" s="272"/>
      <c r="AH8" s="272"/>
      <c r="AI8" s="166" t="str">
        <f t="shared" ref="AI8:AI39" si="0">IF(COUNTBLANK(D8:AH8)=$AJ$7,"",COUNTIF(D8:AH8,"S")+COUNTIF(D8:AH8,"e"))</f>
        <v/>
      </c>
    </row>
    <row r="9" spans="1:36" ht="24.95" customHeight="1" x14ac:dyDescent="0.2">
      <c r="A9" s="198"/>
      <c r="B9" s="178" t="str">
        <f>IF(ENTRADA!AE6="","",ENTRADA!AE6)</f>
        <v/>
      </c>
      <c r="C9" s="179" t="str">
        <f>IF(ENTRADA!AF6=0,"",ENTRADA!AF6)</f>
        <v/>
      </c>
      <c r="D9" s="273"/>
      <c r="E9" s="273"/>
      <c r="F9" s="273"/>
      <c r="G9" s="273"/>
      <c r="H9" s="273"/>
      <c r="I9" s="273"/>
      <c r="J9" s="273"/>
      <c r="K9" s="273"/>
      <c r="L9" s="273"/>
      <c r="M9" s="273"/>
      <c r="N9" s="273"/>
      <c r="O9" s="273"/>
      <c r="P9" s="273"/>
      <c r="Q9" s="273"/>
      <c r="R9" s="273"/>
      <c r="S9" s="273"/>
      <c r="T9" s="273"/>
      <c r="U9" s="273"/>
      <c r="V9" s="273"/>
      <c r="W9" s="273"/>
      <c r="X9" s="273"/>
      <c r="Y9" s="273"/>
      <c r="Z9" s="273"/>
      <c r="AA9" s="273"/>
      <c r="AB9" s="273"/>
      <c r="AC9" s="273"/>
      <c r="AD9" s="273"/>
      <c r="AE9" s="273"/>
      <c r="AF9" s="273"/>
      <c r="AG9" s="273"/>
      <c r="AH9" s="273"/>
      <c r="AI9" s="166" t="str">
        <f t="shared" si="0"/>
        <v/>
      </c>
    </row>
    <row r="10" spans="1:36" ht="24.95" customHeight="1" x14ac:dyDescent="0.2">
      <c r="A10" s="198"/>
      <c r="B10" s="180" t="str">
        <f>IF(ENTRADA!AE7="","",ENTRADA!AE7)</f>
        <v/>
      </c>
      <c r="C10" s="181" t="str">
        <f>IF(ENTRADA!AF7=0,"",ENTRADA!AF7)</f>
        <v/>
      </c>
      <c r="D10" s="272"/>
      <c r="E10" s="272"/>
      <c r="F10" s="272"/>
      <c r="G10" s="272"/>
      <c r="H10" s="272"/>
      <c r="I10" s="272"/>
      <c r="J10" s="272"/>
      <c r="K10" s="272"/>
      <c r="L10" s="272"/>
      <c r="M10" s="272"/>
      <c r="N10" s="272"/>
      <c r="O10" s="272"/>
      <c r="P10" s="272"/>
      <c r="Q10" s="272"/>
      <c r="R10" s="272"/>
      <c r="S10" s="272"/>
      <c r="T10" s="272"/>
      <c r="U10" s="272"/>
      <c r="V10" s="272"/>
      <c r="W10" s="272"/>
      <c r="X10" s="272"/>
      <c r="Y10" s="272"/>
      <c r="Z10" s="272"/>
      <c r="AA10" s="272"/>
      <c r="AB10" s="272"/>
      <c r="AC10" s="272"/>
      <c r="AD10" s="272"/>
      <c r="AE10" s="272"/>
      <c r="AF10" s="272"/>
      <c r="AG10" s="272"/>
      <c r="AH10" s="272"/>
      <c r="AI10" s="166" t="str">
        <f t="shared" si="0"/>
        <v/>
      </c>
    </row>
    <row r="11" spans="1:36" ht="24.95" customHeight="1" x14ac:dyDescent="0.2">
      <c r="A11" s="198"/>
      <c r="B11" s="178" t="str">
        <f>IF(ENTRADA!AE8="","",ENTRADA!AE8)</f>
        <v/>
      </c>
      <c r="C11" s="179" t="str">
        <f>IF(ENTRADA!AF8=0,"",ENTRADA!AF8)</f>
        <v/>
      </c>
      <c r="D11" s="273"/>
      <c r="E11" s="273"/>
      <c r="F11" s="273"/>
      <c r="G11" s="273"/>
      <c r="H11" s="273"/>
      <c r="I11" s="273"/>
      <c r="J11" s="273"/>
      <c r="K11" s="273"/>
      <c r="L11" s="273"/>
      <c r="M11" s="273"/>
      <c r="N11" s="273"/>
      <c r="O11" s="273"/>
      <c r="P11" s="273"/>
      <c r="Q11" s="273"/>
      <c r="R11" s="273"/>
      <c r="S11" s="273"/>
      <c r="T11" s="273"/>
      <c r="U11" s="273"/>
      <c r="V11" s="273"/>
      <c r="W11" s="273"/>
      <c r="X11" s="273"/>
      <c r="Y11" s="273"/>
      <c r="Z11" s="273"/>
      <c r="AA11" s="273"/>
      <c r="AB11" s="273"/>
      <c r="AC11" s="273"/>
      <c r="AD11" s="273"/>
      <c r="AE11" s="273"/>
      <c r="AF11" s="273"/>
      <c r="AG11" s="273"/>
      <c r="AH11" s="273"/>
      <c r="AI11" s="166" t="str">
        <f t="shared" si="0"/>
        <v/>
      </c>
    </row>
    <row r="12" spans="1:36" ht="24.95" customHeight="1" x14ac:dyDescent="0.2">
      <c r="A12" s="198"/>
      <c r="B12" s="180" t="str">
        <f>IF(ENTRADA!AE9="","",ENTRADA!AE9)</f>
        <v/>
      </c>
      <c r="C12" s="181" t="str">
        <f>IF(ENTRADA!AF9=0,"",ENTRADA!AF9)</f>
        <v/>
      </c>
      <c r="D12" s="272"/>
      <c r="E12" s="272"/>
      <c r="F12" s="272"/>
      <c r="G12" s="272"/>
      <c r="H12" s="272"/>
      <c r="I12" s="272"/>
      <c r="J12" s="272"/>
      <c r="K12" s="272"/>
      <c r="L12" s="272"/>
      <c r="M12" s="272"/>
      <c r="N12" s="272"/>
      <c r="O12" s="272"/>
      <c r="P12" s="272"/>
      <c r="Q12" s="272"/>
      <c r="R12" s="272"/>
      <c r="S12" s="272"/>
      <c r="T12" s="272"/>
      <c r="U12" s="272"/>
      <c r="V12" s="272"/>
      <c r="W12" s="272"/>
      <c r="X12" s="272"/>
      <c r="Y12" s="272"/>
      <c r="Z12" s="272"/>
      <c r="AA12" s="272"/>
      <c r="AB12" s="272"/>
      <c r="AC12" s="272"/>
      <c r="AD12" s="272"/>
      <c r="AE12" s="272"/>
      <c r="AF12" s="272"/>
      <c r="AG12" s="272"/>
      <c r="AH12" s="272"/>
      <c r="AI12" s="166" t="str">
        <f t="shared" si="0"/>
        <v/>
      </c>
    </row>
    <row r="13" spans="1:36" ht="24.95" customHeight="1" x14ac:dyDescent="0.2">
      <c r="A13" s="198"/>
      <c r="B13" s="178" t="str">
        <f>IF(ENTRADA!AE10="","",ENTRADA!AE10)</f>
        <v/>
      </c>
      <c r="C13" s="179" t="str">
        <f>IF(ENTRADA!AF10=0,"",ENTRADA!AF10)</f>
        <v/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166" t="str">
        <f t="shared" si="0"/>
        <v/>
      </c>
    </row>
    <row r="14" spans="1:36" ht="24.95" customHeight="1" x14ac:dyDescent="0.2">
      <c r="A14" s="198"/>
      <c r="B14" s="180" t="str">
        <f>IF(ENTRADA!AE11="","",ENTRADA!AE11)</f>
        <v/>
      </c>
      <c r="C14" s="181" t="str">
        <f>IF(ENTRADA!AF11=0,"",ENTRADA!AF11)</f>
        <v/>
      </c>
      <c r="D14" s="272"/>
      <c r="E14" s="272"/>
      <c r="F14" s="272"/>
      <c r="G14" s="272"/>
      <c r="H14" s="272"/>
      <c r="I14" s="272"/>
      <c r="J14" s="272"/>
      <c r="K14" s="272"/>
      <c r="L14" s="272"/>
      <c r="M14" s="272"/>
      <c r="N14" s="272"/>
      <c r="O14" s="272"/>
      <c r="P14" s="272"/>
      <c r="Q14" s="272"/>
      <c r="R14" s="272"/>
      <c r="S14" s="272"/>
      <c r="T14" s="272"/>
      <c r="U14" s="272"/>
      <c r="V14" s="272"/>
      <c r="W14" s="272"/>
      <c r="X14" s="272"/>
      <c r="Y14" s="272"/>
      <c r="Z14" s="272"/>
      <c r="AA14" s="272"/>
      <c r="AB14" s="272"/>
      <c r="AC14" s="272"/>
      <c r="AD14" s="272"/>
      <c r="AE14" s="272"/>
      <c r="AF14" s="272"/>
      <c r="AG14" s="272"/>
      <c r="AH14" s="272"/>
      <c r="AI14" s="166" t="str">
        <f t="shared" si="0"/>
        <v/>
      </c>
    </row>
    <row r="15" spans="1:36" ht="24.95" customHeight="1" x14ac:dyDescent="0.2">
      <c r="A15" s="198"/>
      <c r="B15" s="178" t="str">
        <f>IF(ENTRADA!AE12="","",ENTRADA!AE12)</f>
        <v/>
      </c>
      <c r="C15" s="179" t="str">
        <f>IF(ENTRADA!AF12=0,"",ENTRADA!AF12)</f>
        <v/>
      </c>
      <c r="D15" s="273"/>
      <c r="E15" s="273"/>
      <c r="F15" s="273"/>
      <c r="G15" s="273"/>
      <c r="H15" s="273"/>
      <c r="I15" s="273"/>
      <c r="J15" s="273"/>
      <c r="K15" s="273"/>
      <c r="L15" s="273"/>
      <c r="M15" s="273"/>
      <c r="N15" s="273"/>
      <c r="O15" s="273"/>
      <c r="P15" s="273"/>
      <c r="Q15" s="273"/>
      <c r="R15" s="273"/>
      <c r="S15" s="273"/>
      <c r="T15" s="273"/>
      <c r="U15" s="273"/>
      <c r="V15" s="273"/>
      <c r="W15" s="273"/>
      <c r="X15" s="273"/>
      <c r="Y15" s="273"/>
      <c r="Z15" s="273"/>
      <c r="AA15" s="273"/>
      <c r="AB15" s="273"/>
      <c r="AC15" s="273"/>
      <c r="AD15" s="273"/>
      <c r="AE15" s="273"/>
      <c r="AF15" s="273"/>
      <c r="AG15" s="273"/>
      <c r="AH15" s="273"/>
      <c r="AI15" s="166" t="str">
        <f t="shared" si="0"/>
        <v/>
      </c>
    </row>
    <row r="16" spans="1:36" ht="24.95" customHeight="1" x14ac:dyDescent="0.2">
      <c r="A16" s="198"/>
      <c r="B16" s="180" t="str">
        <f>IF(ENTRADA!AE13="","",ENTRADA!AE13)</f>
        <v/>
      </c>
      <c r="C16" s="181" t="str">
        <f>IF(ENTRADA!AF13=0,"",ENTRADA!AF13)</f>
        <v/>
      </c>
      <c r="D16" s="272"/>
      <c r="E16" s="272"/>
      <c r="F16" s="272"/>
      <c r="G16" s="272"/>
      <c r="H16" s="272"/>
      <c r="I16" s="272"/>
      <c r="J16" s="272"/>
      <c r="K16" s="272"/>
      <c r="L16" s="272"/>
      <c r="M16" s="272"/>
      <c r="N16" s="272"/>
      <c r="O16" s="272"/>
      <c r="P16" s="272"/>
      <c r="Q16" s="272"/>
      <c r="R16" s="272"/>
      <c r="S16" s="272"/>
      <c r="T16" s="272"/>
      <c r="U16" s="272"/>
      <c r="V16" s="272"/>
      <c r="W16" s="272"/>
      <c r="X16" s="272"/>
      <c r="Y16" s="272"/>
      <c r="Z16" s="272"/>
      <c r="AA16" s="272"/>
      <c r="AB16" s="272"/>
      <c r="AC16" s="272"/>
      <c r="AD16" s="272"/>
      <c r="AE16" s="272"/>
      <c r="AF16" s="272"/>
      <c r="AG16" s="272"/>
      <c r="AH16" s="272"/>
      <c r="AI16" s="166" t="str">
        <f t="shared" si="0"/>
        <v/>
      </c>
    </row>
    <row r="17" spans="1:35" ht="24.95" customHeight="1" x14ac:dyDescent="0.2">
      <c r="A17" s="198"/>
      <c r="B17" s="178" t="str">
        <f>IF(ENTRADA!AE14="","",ENTRADA!AE14)</f>
        <v/>
      </c>
      <c r="C17" s="179" t="str">
        <f>IF(ENTRADA!AF14=0,"",ENTRADA!AF14)</f>
        <v/>
      </c>
      <c r="D17" s="273"/>
      <c r="E17" s="273"/>
      <c r="F17" s="273"/>
      <c r="G17" s="273"/>
      <c r="H17" s="273"/>
      <c r="I17" s="273"/>
      <c r="J17" s="273"/>
      <c r="K17" s="273"/>
      <c r="L17" s="273"/>
      <c r="M17" s="273"/>
      <c r="N17" s="273"/>
      <c r="O17" s="273"/>
      <c r="P17" s="273"/>
      <c r="Q17" s="273"/>
      <c r="R17" s="273"/>
      <c r="S17" s="273"/>
      <c r="T17" s="273"/>
      <c r="U17" s="273"/>
      <c r="V17" s="273"/>
      <c r="W17" s="273"/>
      <c r="X17" s="273"/>
      <c r="Y17" s="273"/>
      <c r="Z17" s="273"/>
      <c r="AA17" s="273"/>
      <c r="AB17" s="273"/>
      <c r="AC17" s="273"/>
      <c r="AD17" s="273"/>
      <c r="AE17" s="273"/>
      <c r="AF17" s="273"/>
      <c r="AG17" s="273"/>
      <c r="AH17" s="273"/>
      <c r="AI17" s="166" t="str">
        <f t="shared" si="0"/>
        <v/>
      </c>
    </row>
    <row r="18" spans="1:35" ht="24.95" customHeight="1" x14ac:dyDescent="0.2">
      <c r="A18" s="198"/>
      <c r="B18" s="180" t="str">
        <f>IF(ENTRADA!AE15="","",ENTRADA!AE15)</f>
        <v/>
      </c>
      <c r="C18" s="181" t="str">
        <f>IF(ENTRADA!AF15=0,"",ENTRADA!AF15)</f>
        <v/>
      </c>
      <c r="D18" s="272"/>
      <c r="E18" s="272"/>
      <c r="F18" s="272"/>
      <c r="G18" s="272"/>
      <c r="H18" s="272"/>
      <c r="I18" s="272"/>
      <c r="J18" s="272"/>
      <c r="K18" s="272"/>
      <c r="L18" s="272"/>
      <c r="M18" s="272"/>
      <c r="N18" s="272"/>
      <c r="O18" s="272"/>
      <c r="P18" s="272"/>
      <c r="Q18" s="272"/>
      <c r="R18" s="272"/>
      <c r="S18" s="272"/>
      <c r="T18" s="272"/>
      <c r="U18" s="272"/>
      <c r="V18" s="272"/>
      <c r="W18" s="272"/>
      <c r="X18" s="272"/>
      <c r="Y18" s="272"/>
      <c r="Z18" s="272"/>
      <c r="AA18" s="272"/>
      <c r="AB18" s="272"/>
      <c r="AC18" s="272"/>
      <c r="AD18" s="272"/>
      <c r="AE18" s="272"/>
      <c r="AF18" s="272"/>
      <c r="AG18" s="272"/>
      <c r="AH18" s="272"/>
      <c r="AI18" s="166" t="str">
        <f t="shared" si="0"/>
        <v/>
      </c>
    </row>
    <row r="19" spans="1:35" ht="24.95" customHeight="1" x14ac:dyDescent="0.2">
      <c r="A19" s="198"/>
      <c r="B19" s="178" t="str">
        <f>IF(ENTRADA!AE16="","",ENTRADA!AE16)</f>
        <v/>
      </c>
      <c r="C19" s="179" t="str">
        <f>IF(ENTRADA!AF16=0,"",ENTRADA!AF16)</f>
        <v/>
      </c>
      <c r="D19" s="273"/>
      <c r="E19" s="273"/>
      <c r="F19" s="273"/>
      <c r="G19" s="273"/>
      <c r="H19" s="273"/>
      <c r="I19" s="273"/>
      <c r="J19" s="273"/>
      <c r="K19" s="273"/>
      <c r="L19" s="273"/>
      <c r="M19" s="273"/>
      <c r="N19" s="273"/>
      <c r="O19" s="273"/>
      <c r="P19" s="273"/>
      <c r="Q19" s="273"/>
      <c r="R19" s="273"/>
      <c r="S19" s="273"/>
      <c r="T19" s="273"/>
      <c r="U19" s="273"/>
      <c r="V19" s="273"/>
      <c r="W19" s="273"/>
      <c r="X19" s="273"/>
      <c r="Y19" s="273"/>
      <c r="Z19" s="273"/>
      <c r="AA19" s="273"/>
      <c r="AB19" s="273"/>
      <c r="AC19" s="273"/>
      <c r="AD19" s="273"/>
      <c r="AE19" s="273"/>
      <c r="AF19" s="273"/>
      <c r="AG19" s="273"/>
      <c r="AH19" s="273"/>
      <c r="AI19" s="166" t="str">
        <f t="shared" si="0"/>
        <v/>
      </c>
    </row>
    <row r="20" spans="1:35" ht="24.95" customHeight="1" x14ac:dyDescent="0.2">
      <c r="A20" s="198"/>
      <c r="B20" s="180" t="str">
        <f>IF(ENTRADA!AE17="","",ENTRADA!AE17)</f>
        <v/>
      </c>
      <c r="C20" s="181" t="str">
        <f>IF(ENTRADA!AF17=0,"",ENTRADA!AF17)</f>
        <v/>
      </c>
      <c r="D20" s="272"/>
      <c r="E20" s="272"/>
      <c r="F20" s="272"/>
      <c r="G20" s="272"/>
      <c r="H20" s="272"/>
      <c r="I20" s="272"/>
      <c r="J20" s="272"/>
      <c r="K20" s="272"/>
      <c r="L20" s="272"/>
      <c r="M20" s="272"/>
      <c r="N20" s="272"/>
      <c r="O20" s="272"/>
      <c r="P20" s="272"/>
      <c r="Q20" s="272"/>
      <c r="R20" s="272"/>
      <c r="S20" s="272"/>
      <c r="T20" s="272"/>
      <c r="U20" s="272"/>
      <c r="V20" s="272"/>
      <c r="W20" s="272"/>
      <c r="X20" s="272"/>
      <c r="Y20" s="272"/>
      <c r="Z20" s="272"/>
      <c r="AA20" s="272"/>
      <c r="AB20" s="272"/>
      <c r="AC20" s="272"/>
      <c r="AD20" s="272"/>
      <c r="AE20" s="272"/>
      <c r="AF20" s="272"/>
      <c r="AG20" s="272"/>
      <c r="AH20" s="272"/>
      <c r="AI20" s="166" t="str">
        <f t="shared" si="0"/>
        <v/>
      </c>
    </row>
    <row r="21" spans="1:35" ht="24.95" customHeight="1" x14ac:dyDescent="0.2">
      <c r="A21" s="198"/>
      <c r="B21" s="178" t="str">
        <f>IF(ENTRADA!AE18="","",ENTRADA!AE18)</f>
        <v/>
      </c>
      <c r="C21" s="179" t="str">
        <f>IF(ENTRADA!AF18=0,"",ENTRADA!AF18)</f>
        <v/>
      </c>
      <c r="D21" s="273"/>
      <c r="E21" s="273"/>
      <c r="F21" s="273"/>
      <c r="G21" s="273"/>
      <c r="H21" s="273"/>
      <c r="I21" s="273"/>
      <c r="J21" s="273"/>
      <c r="K21" s="273"/>
      <c r="L21" s="273"/>
      <c r="M21" s="273"/>
      <c r="N21" s="273"/>
      <c r="O21" s="273"/>
      <c r="P21" s="273"/>
      <c r="Q21" s="273"/>
      <c r="R21" s="273"/>
      <c r="S21" s="273"/>
      <c r="T21" s="273"/>
      <c r="U21" s="273"/>
      <c r="V21" s="273"/>
      <c r="W21" s="273"/>
      <c r="X21" s="273"/>
      <c r="Y21" s="273"/>
      <c r="Z21" s="273"/>
      <c r="AA21" s="273"/>
      <c r="AB21" s="273"/>
      <c r="AC21" s="273"/>
      <c r="AD21" s="273"/>
      <c r="AE21" s="273"/>
      <c r="AF21" s="273"/>
      <c r="AG21" s="273"/>
      <c r="AH21" s="273"/>
      <c r="AI21" s="166" t="str">
        <f t="shared" si="0"/>
        <v/>
      </c>
    </row>
    <row r="22" spans="1:35" ht="24.95" customHeight="1" x14ac:dyDescent="0.2">
      <c r="A22" s="198"/>
      <c r="B22" s="180" t="str">
        <f>IF(ENTRADA!AE19="","",ENTRADA!AE19)</f>
        <v/>
      </c>
      <c r="C22" s="181" t="str">
        <f>IF(ENTRADA!AF19=0,"",ENTRADA!AF19)</f>
        <v/>
      </c>
      <c r="D22" s="272"/>
      <c r="E22" s="272"/>
      <c r="F22" s="272"/>
      <c r="G22" s="272"/>
      <c r="H22" s="272"/>
      <c r="I22" s="272"/>
      <c r="J22" s="272"/>
      <c r="K22" s="272"/>
      <c r="L22" s="272"/>
      <c r="M22" s="272"/>
      <c r="N22" s="272"/>
      <c r="O22" s="272"/>
      <c r="P22" s="272"/>
      <c r="Q22" s="272"/>
      <c r="R22" s="272"/>
      <c r="S22" s="272"/>
      <c r="T22" s="272"/>
      <c r="U22" s="272"/>
      <c r="V22" s="272"/>
      <c r="W22" s="272"/>
      <c r="X22" s="272"/>
      <c r="Y22" s="272"/>
      <c r="Z22" s="272"/>
      <c r="AA22" s="272"/>
      <c r="AB22" s="272"/>
      <c r="AC22" s="272"/>
      <c r="AD22" s="272"/>
      <c r="AE22" s="272"/>
      <c r="AF22" s="272"/>
      <c r="AG22" s="272"/>
      <c r="AH22" s="272"/>
      <c r="AI22" s="166" t="str">
        <f t="shared" si="0"/>
        <v/>
      </c>
    </row>
    <row r="23" spans="1:35" ht="24.95" customHeight="1" x14ac:dyDescent="0.2">
      <c r="A23" s="198"/>
      <c r="B23" s="178" t="str">
        <f>IF(ENTRADA!AE20="","",ENTRADA!AE20)</f>
        <v/>
      </c>
      <c r="C23" s="179" t="str">
        <f>IF(ENTRADA!AF20=0,"",ENTRADA!AF20)</f>
        <v/>
      </c>
      <c r="D23" s="273"/>
      <c r="E23" s="273"/>
      <c r="F23" s="273"/>
      <c r="G23" s="273"/>
      <c r="H23" s="273"/>
      <c r="I23" s="273"/>
      <c r="J23" s="273"/>
      <c r="K23" s="273"/>
      <c r="L23" s="273"/>
      <c r="M23" s="273"/>
      <c r="N23" s="273"/>
      <c r="O23" s="273"/>
      <c r="P23" s="273"/>
      <c r="Q23" s="273"/>
      <c r="R23" s="273"/>
      <c r="S23" s="273"/>
      <c r="T23" s="273"/>
      <c r="U23" s="273"/>
      <c r="V23" s="273"/>
      <c r="W23" s="273"/>
      <c r="X23" s="273"/>
      <c r="Y23" s="273"/>
      <c r="Z23" s="273"/>
      <c r="AA23" s="273"/>
      <c r="AB23" s="273"/>
      <c r="AC23" s="273"/>
      <c r="AD23" s="273"/>
      <c r="AE23" s="273"/>
      <c r="AF23" s="273"/>
      <c r="AG23" s="273"/>
      <c r="AH23" s="273"/>
      <c r="AI23" s="166" t="str">
        <f t="shared" si="0"/>
        <v/>
      </c>
    </row>
    <row r="24" spans="1:35" ht="24.95" customHeight="1" x14ac:dyDescent="0.2">
      <c r="A24" s="198"/>
      <c r="B24" s="180" t="str">
        <f>IF(ENTRADA!AE21="","",ENTRADA!AE21)</f>
        <v/>
      </c>
      <c r="C24" s="181" t="str">
        <f>IF(ENTRADA!AF21=0,"",ENTRADA!AF21)</f>
        <v/>
      </c>
      <c r="D24" s="272"/>
      <c r="E24" s="272"/>
      <c r="F24" s="272"/>
      <c r="G24" s="272"/>
      <c r="H24" s="272"/>
      <c r="I24" s="272"/>
      <c r="J24" s="272"/>
      <c r="K24" s="272"/>
      <c r="L24" s="272"/>
      <c r="M24" s="272"/>
      <c r="N24" s="272"/>
      <c r="O24" s="272"/>
      <c r="P24" s="272"/>
      <c r="Q24" s="272"/>
      <c r="R24" s="272"/>
      <c r="S24" s="272"/>
      <c r="T24" s="272"/>
      <c r="U24" s="272"/>
      <c r="V24" s="272"/>
      <c r="W24" s="272"/>
      <c r="X24" s="272"/>
      <c r="Y24" s="272"/>
      <c r="Z24" s="272"/>
      <c r="AA24" s="272"/>
      <c r="AB24" s="272"/>
      <c r="AC24" s="272"/>
      <c r="AD24" s="272"/>
      <c r="AE24" s="272"/>
      <c r="AF24" s="272"/>
      <c r="AG24" s="272"/>
      <c r="AH24" s="272"/>
      <c r="AI24" s="166" t="str">
        <f t="shared" si="0"/>
        <v/>
      </c>
    </row>
    <row r="25" spans="1:35" ht="24.95" customHeight="1" x14ac:dyDescent="0.2">
      <c r="A25" s="198"/>
      <c r="B25" s="178" t="str">
        <f>IF(ENTRADA!AE22="","",ENTRADA!AE22)</f>
        <v/>
      </c>
      <c r="C25" s="179" t="str">
        <f>IF(ENTRADA!AF22=0,"",ENTRADA!AF22)</f>
        <v/>
      </c>
      <c r="D25" s="273"/>
      <c r="E25" s="273"/>
      <c r="F25" s="273"/>
      <c r="G25" s="273"/>
      <c r="H25" s="273"/>
      <c r="I25" s="273"/>
      <c r="J25" s="273"/>
      <c r="K25" s="273"/>
      <c r="L25" s="273"/>
      <c r="M25" s="273"/>
      <c r="N25" s="273"/>
      <c r="O25" s="273"/>
      <c r="P25" s="273"/>
      <c r="Q25" s="273"/>
      <c r="R25" s="273"/>
      <c r="S25" s="273"/>
      <c r="T25" s="273"/>
      <c r="U25" s="273"/>
      <c r="V25" s="273"/>
      <c r="W25" s="273"/>
      <c r="X25" s="273"/>
      <c r="Y25" s="273"/>
      <c r="Z25" s="273"/>
      <c r="AA25" s="273"/>
      <c r="AB25" s="273"/>
      <c r="AC25" s="273"/>
      <c r="AD25" s="273"/>
      <c r="AE25" s="273"/>
      <c r="AF25" s="273"/>
      <c r="AG25" s="273"/>
      <c r="AH25" s="273"/>
      <c r="AI25" s="166" t="str">
        <f t="shared" si="0"/>
        <v/>
      </c>
    </row>
    <row r="26" spans="1:35" ht="24.95" customHeight="1" x14ac:dyDescent="0.2">
      <c r="A26" s="198"/>
      <c r="B26" s="180" t="str">
        <f>IF(ENTRADA!AE23="","",ENTRADA!AE23)</f>
        <v/>
      </c>
      <c r="C26" s="181" t="str">
        <f>IF(ENTRADA!AF23=0,"",ENTRADA!AF23)</f>
        <v/>
      </c>
      <c r="D26" s="272"/>
      <c r="E26" s="272"/>
      <c r="F26" s="272"/>
      <c r="G26" s="272"/>
      <c r="H26" s="272"/>
      <c r="I26" s="272"/>
      <c r="J26" s="272"/>
      <c r="K26" s="272"/>
      <c r="L26" s="272"/>
      <c r="M26" s="272"/>
      <c r="N26" s="272"/>
      <c r="O26" s="272"/>
      <c r="P26" s="272"/>
      <c r="Q26" s="272"/>
      <c r="R26" s="272"/>
      <c r="S26" s="272"/>
      <c r="T26" s="272"/>
      <c r="U26" s="272"/>
      <c r="V26" s="272"/>
      <c r="W26" s="272"/>
      <c r="X26" s="272"/>
      <c r="Y26" s="272"/>
      <c r="Z26" s="272"/>
      <c r="AA26" s="272"/>
      <c r="AB26" s="272"/>
      <c r="AC26" s="272"/>
      <c r="AD26" s="272"/>
      <c r="AE26" s="272"/>
      <c r="AF26" s="272"/>
      <c r="AG26" s="272"/>
      <c r="AH26" s="272"/>
      <c r="AI26" s="166" t="str">
        <f t="shared" si="0"/>
        <v/>
      </c>
    </row>
    <row r="27" spans="1:35" ht="24.95" customHeight="1" x14ac:dyDescent="0.2">
      <c r="A27" s="198"/>
      <c r="B27" s="178" t="str">
        <f>IF(ENTRADA!AE24="","",ENTRADA!AE24)</f>
        <v/>
      </c>
      <c r="C27" s="179" t="str">
        <f>IF(ENTRADA!AF24=0,"",ENTRADA!AF24)</f>
        <v/>
      </c>
      <c r="D27" s="273"/>
      <c r="E27" s="273"/>
      <c r="F27" s="273"/>
      <c r="G27" s="273"/>
      <c r="H27" s="273"/>
      <c r="I27" s="273"/>
      <c r="J27" s="273"/>
      <c r="K27" s="273"/>
      <c r="L27" s="273"/>
      <c r="M27" s="273"/>
      <c r="N27" s="273"/>
      <c r="O27" s="273"/>
      <c r="P27" s="273"/>
      <c r="Q27" s="273"/>
      <c r="R27" s="273"/>
      <c r="S27" s="273"/>
      <c r="T27" s="273"/>
      <c r="U27" s="273"/>
      <c r="V27" s="273"/>
      <c r="W27" s="273"/>
      <c r="X27" s="273"/>
      <c r="Y27" s="273"/>
      <c r="Z27" s="273"/>
      <c r="AA27" s="273"/>
      <c r="AB27" s="273"/>
      <c r="AC27" s="273"/>
      <c r="AD27" s="273"/>
      <c r="AE27" s="273"/>
      <c r="AF27" s="273"/>
      <c r="AG27" s="273"/>
      <c r="AH27" s="273"/>
      <c r="AI27" s="166" t="str">
        <f t="shared" si="0"/>
        <v/>
      </c>
    </row>
    <row r="28" spans="1:35" s="164" customFormat="1" ht="24.95" customHeight="1" x14ac:dyDescent="0.2">
      <c r="A28" s="198"/>
      <c r="B28" s="180" t="str">
        <f>IF(ENTRADA!AE25="","",ENTRADA!AE25)</f>
        <v/>
      </c>
      <c r="C28" s="181" t="str">
        <f>IF(ENTRADA!AF25=0,"",ENTRADA!AF25)</f>
        <v/>
      </c>
      <c r="D28" s="272"/>
      <c r="E28" s="272"/>
      <c r="F28" s="272"/>
      <c r="G28" s="272"/>
      <c r="H28" s="272"/>
      <c r="I28" s="272"/>
      <c r="J28" s="272"/>
      <c r="K28" s="272"/>
      <c r="L28" s="272"/>
      <c r="M28" s="272"/>
      <c r="N28" s="272"/>
      <c r="O28" s="272"/>
      <c r="P28" s="272"/>
      <c r="Q28" s="272"/>
      <c r="R28" s="272"/>
      <c r="S28" s="272"/>
      <c r="T28" s="272"/>
      <c r="U28" s="272"/>
      <c r="V28" s="272"/>
      <c r="W28" s="272"/>
      <c r="X28" s="272"/>
      <c r="Y28" s="272"/>
      <c r="Z28" s="272"/>
      <c r="AA28" s="272"/>
      <c r="AB28" s="272"/>
      <c r="AC28" s="272"/>
      <c r="AD28" s="272"/>
      <c r="AE28" s="272"/>
      <c r="AF28" s="272"/>
      <c r="AG28" s="272"/>
      <c r="AH28" s="272"/>
      <c r="AI28" s="166" t="str">
        <f t="shared" si="0"/>
        <v/>
      </c>
    </row>
    <row r="29" spans="1:35" s="164" customFormat="1" ht="24.95" customHeight="1" x14ac:dyDescent="0.2">
      <c r="A29" s="198"/>
      <c r="B29" s="178" t="str">
        <f>IF(ENTRADA!AE26="","",ENTRADA!AE26)</f>
        <v/>
      </c>
      <c r="C29" s="179" t="str">
        <f>IF(ENTRADA!AF26=0,"",ENTRADA!AF26)</f>
        <v/>
      </c>
      <c r="D29" s="273"/>
      <c r="E29" s="273"/>
      <c r="F29" s="273"/>
      <c r="G29" s="273"/>
      <c r="H29" s="273"/>
      <c r="I29" s="273"/>
      <c r="J29" s="273"/>
      <c r="K29" s="273"/>
      <c r="L29" s="273"/>
      <c r="M29" s="273"/>
      <c r="N29" s="273"/>
      <c r="O29" s="273"/>
      <c r="P29" s="273"/>
      <c r="Q29" s="273"/>
      <c r="R29" s="273"/>
      <c r="S29" s="273"/>
      <c r="T29" s="273"/>
      <c r="U29" s="273"/>
      <c r="V29" s="273"/>
      <c r="W29" s="273"/>
      <c r="X29" s="273"/>
      <c r="Y29" s="273"/>
      <c r="Z29" s="273"/>
      <c r="AA29" s="273"/>
      <c r="AB29" s="273"/>
      <c r="AC29" s="273"/>
      <c r="AD29" s="273"/>
      <c r="AE29" s="273"/>
      <c r="AF29" s="273"/>
      <c r="AG29" s="273"/>
      <c r="AH29" s="273"/>
      <c r="AI29" s="166" t="str">
        <f t="shared" si="0"/>
        <v/>
      </c>
    </row>
    <row r="30" spans="1:35" s="164" customFormat="1" ht="24.95" customHeight="1" x14ac:dyDescent="0.2">
      <c r="A30" s="198"/>
      <c r="B30" s="180" t="str">
        <f>IF(ENTRADA!AE27="","",ENTRADA!AE27)</f>
        <v/>
      </c>
      <c r="C30" s="181" t="str">
        <f>IF(ENTRADA!AF27=0,"",ENTRADA!AF27)</f>
        <v/>
      </c>
      <c r="D30" s="272"/>
      <c r="E30" s="272"/>
      <c r="F30" s="272"/>
      <c r="G30" s="272"/>
      <c r="H30" s="272"/>
      <c r="I30" s="272"/>
      <c r="J30" s="272"/>
      <c r="K30" s="272"/>
      <c r="L30" s="272"/>
      <c r="M30" s="272"/>
      <c r="N30" s="272"/>
      <c r="O30" s="272"/>
      <c r="P30" s="272"/>
      <c r="Q30" s="272"/>
      <c r="R30" s="272"/>
      <c r="S30" s="272"/>
      <c r="T30" s="272"/>
      <c r="U30" s="272"/>
      <c r="V30" s="272"/>
      <c r="W30" s="272"/>
      <c r="X30" s="272"/>
      <c r="Y30" s="272"/>
      <c r="Z30" s="272"/>
      <c r="AA30" s="272"/>
      <c r="AB30" s="272"/>
      <c r="AC30" s="272"/>
      <c r="AD30" s="272"/>
      <c r="AE30" s="272"/>
      <c r="AF30" s="272"/>
      <c r="AG30" s="272"/>
      <c r="AH30" s="272"/>
      <c r="AI30" s="166" t="str">
        <f t="shared" si="0"/>
        <v/>
      </c>
    </row>
    <row r="31" spans="1:35" s="164" customFormat="1" ht="24.95" customHeight="1" x14ac:dyDescent="0.2">
      <c r="A31" s="198"/>
      <c r="B31" s="178" t="str">
        <f>IF(ENTRADA!AE28="","",ENTRADA!AE28)</f>
        <v/>
      </c>
      <c r="C31" s="179" t="str">
        <f>IF(ENTRADA!AF28=0,"",ENTRADA!AF28)</f>
        <v/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166" t="str">
        <f t="shared" si="0"/>
        <v/>
      </c>
    </row>
    <row r="32" spans="1:35" s="164" customFormat="1" ht="24.95" customHeight="1" x14ac:dyDescent="0.2">
      <c r="A32" s="198"/>
      <c r="B32" s="180" t="str">
        <f>IF(ENTRADA!AE29="","",ENTRADA!AE29)</f>
        <v/>
      </c>
      <c r="C32" s="181" t="str">
        <f>IF(ENTRADA!AF29=0,"",ENTRADA!AF29)</f>
        <v/>
      </c>
      <c r="D32" s="272"/>
      <c r="E32" s="272"/>
      <c r="F32" s="272"/>
      <c r="G32" s="272"/>
      <c r="H32" s="272"/>
      <c r="I32" s="272"/>
      <c r="J32" s="272"/>
      <c r="K32" s="272"/>
      <c r="L32" s="272"/>
      <c r="M32" s="272"/>
      <c r="N32" s="272"/>
      <c r="O32" s="272"/>
      <c r="P32" s="272"/>
      <c r="Q32" s="272"/>
      <c r="R32" s="272"/>
      <c r="S32" s="272"/>
      <c r="T32" s="272"/>
      <c r="U32" s="272"/>
      <c r="V32" s="272"/>
      <c r="W32" s="272"/>
      <c r="X32" s="272"/>
      <c r="Y32" s="272"/>
      <c r="Z32" s="272"/>
      <c r="AA32" s="272"/>
      <c r="AB32" s="272"/>
      <c r="AC32" s="272"/>
      <c r="AD32" s="272"/>
      <c r="AE32" s="272"/>
      <c r="AF32" s="272"/>
      <c r="AG32" s="272"/>
      <c r="AH32" s="272"/>
      <c r="AI32" s="166" t="str">
        <f t="shared" si="0"/>
        <v/>
      </c>
    </row>
    <row r="33" spans="1:35" s="164" customFormat="1" ht="24.95" customHeight="1" x14ac:dyDescent="0.2">
      <c r="A33" s="198"/>
      <c r="B33" s="178" t="str">
        <f>IF(ENTRADA!AE30="","",ENTRADA!AE30)</f>
        <v/>
      </c>
      <c r="C33" s="179" t="str">
        <f>IF(ENTRADA!AF30=0,"",ENTRADA!AF30)</f>
        <v/>
      </c>
      <c r="D33" s="273"/>
      <c r="E33" s="273"/>
      <c r="F33" s="273"/>
      <c r="G33" s="273"/>
      <c r="H33" s="273"/>
      <c r="I33" s="273"/>
      <c r="J33" s="273"/>
      <c r="K33" s="273"/>
      <c r="L33" s="273"/>
      <c r="M33" s="273"/>
      <c r="N33" s="273"/>
      <c r="O33" s="273"/>
      <c r="P33" s="273"/>
      <c r="Q33" s="273"/>
      <c r="R33" s="273"/>
      <c r="S33" s="273"/>
      <c r="T33" s="273"/>
      <c r="U33" s="273"/>
      <c r="V33" s="273"/>
      <c r="W33" s="273"/>
      <c r="X33" s="273"/>
      <c r="Y33" s="273"/>
      <c r="Z33" s="273"/>
      <c r="AA33" s="273"/>
      <c r="AB33" s="273"/>
      <c r="AC33" s="273"/>
      <c r="AD33" s="273"/>
      <c r="AE33" s="273"/>
      <c r="AF33" s="273"/>
      <c r="AG33" s="273"/>
      <c r="AH33" s="273"/>
      <c r="AI33" s="166" t="str">
        <f t="shared" si="0"/>
        <v/>
      </c>
    </row>
    <row r="34" spans="1:35" s="164" customFormat="1" ht="24.95" customHeight="1" x14ac:dyDescent="0.2">
      <c r="A34" s="198"/>
      <c r="B34" s="180" t="str">
        <f>IF(ENTRADA!AE31="","",ENTRADA!AE31)</f>
        <v/>
      </c>
      <c r="C34" s="181" t="str">
        <f>IF(ENTRADA!AF31=0,"",ENTRADA!AF31)</f>
        <v/>
      </c>
      <c r="D34" s="272"/>
      <c r="E34" s="272"/>
      <c r="F34" s="272"/>
      <c r="G34" s="272"/>
      <c r="H34" s="272"/>
      <c r="I34" s="272"/>
      <c r="J34" s="272"/>
      <c r="K34" s="272"/>
      <c r="L34" s="272"/>
      <c r="M34" s="272"/>
      <c r="N34" s="272"/>
      <c r="O34" s="272"/>
      <c r="P34" s="272"/>
      <c r="Q34" s="272"/>
      <c r="R34" s="272"/>
      <c r="S34" s="272"/>
      <c r="T34" s="272"/>
      <c r="U34" s="272"/>
      <c r="V34" s="272"/>
      <c r="W34" s="272"/>
      <c r="X34" s="272"/>
      <c r="Y34" s="272"/>
      <c r="Z34" s="272"/>
      <c r="AA34" s="272"/>
      <c r="AB34" s="272"/>
      <c r="AC34" s="272"/>
      <c r="AD34" s="272"/>
      <c r="AE34" s="272"/>
      <c r="AF34" s="272"/>
      <c r="AG34" s="272"/>
      <c r="AH34" s="272"/>
      <c r="AI34" s="166" t="str">
        <f t="shared" si="0"/>
        <v/>
      </c>
    </row>
    <row r="35" spans="1:35" s="164" customFormat="1" ht="24.95" customHeight="1" x14ac:dyDescent="0.2">
      <c r="A35" s="198"/>
      <c r="B35" s="178" t="str">
        <f>IF(ENTRADA!AE32="","",ENTRADA!AE32)</f>
        <v/>
      </c>
      <c r="C35" s="179" t="str">
        <f>IF(ENTRADA!AF32=0,"",ENTRADA!AF32)</f>
        <v/>
      </c>
      <c r="D35" s="273"/>
      <c r="E35" s="273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273"/>
      <c r="T35" s="273"/>
      <c r="U35" s="273"/>
      <c r="V35" s="273"/>
      <c r="W35" s="273"/>
      <c r="X35" s="273"/>
      <c r="Y35" s="273"/>
      <c r="Z35" s="273"/>
      <c r="AA35" s="273"/>
      <c r="AB35" s="273"/>
      <c r="AC35" s="273"/>
      <c r="AD35" s="273"/>
      <c r="AE35" s="273"/>
      <c r="AF35" s="273"/>
      <c r="AG35" s="273"/>
      <c r="AH35" s="273"/>
      <c r="AI35" s="166" t="str">
        <f t="shared" si="0"/>
        <v/>
      </c>
    </row>
    <row r="36" spans="1:35" s="164" customFormat="1" ht="24.95" customHeight="1" x14ac:dyDescent="0.2">
      <c r="A36" s="198"/>
      <c r="B36" s="180" t="str">
        <f>IF(ENTRADA!AE33="","",ENTRADA!AE33)</f>
        <v/>
      </c>
      <c r="C36" s="181" t="str">
        <f>IF(ENTRADA!AF33=0,"",ENTRADA!AF33)</f>
        <v/>
      </c>
      <c r="D36" s="272"/>
      <c r="E36" s="272"/>
      <c r="F36" s="272"/>
      <c r="G36" s="272"/>
      <c r="H36" s="272"/>
      <c r="I36" s="272"/>
      <c r="J36" s="272"/>
      <c r="K36" s="272"/>
      <c r="L36" s="272"/>
      <c r="M36" s="272"/>
      <c r="N36" s="272"/>
      <c r="O36" s="272"/>
      <c r="P36" s="272"/>
      <c r="Q36" s="272"/>
      <c r="R36" s="272"/>
      <c r="S36" s="272"/>
      <c r="T36" s="272"/>
      <c r="U36" s="272"/>
      <c r="V36" s="272"/>
      <c r="W36" s="272"/>
      <c r="X36" s="272"/>
      <c r="Y36" s="272"/>
      <c r="Z36" s="272"/>
      <c r="AA36" s="272"/>
      <c r="AB36" s="272"/>
      <c r="AC36" s="272"/>
      <c r="AD36" s="272"/>
      <c r="AE36" s="272"/>
      <c r="AF36" s="272"/>
      <c r="AG36" s="272"/>
      <c r="AH36" s="272"/>
      <c r="AI36" s="166" t="str">
        <f t="shared" si="0"/>
        <v/>
      </c>
    </row>
    <row r="37" spans="1:35" s="164" customFormat="1" ht="24.95" customHeight="1" x14ac:dyDescent="0.2">
      <c r="A37" s="198"/>
      <c r="B37" s="182" t="str">
        <f>IF(ENTRADA!AE34="","",ENTRADA!AE34)</f>
        <v/>
      </c>
      <c r="C37" s="183" t="str">
        <f>IF(ENTRADA!AF34=0,"",ENTRADA!AF34)</f>
        <v/>
      </c>
      <c r="D37" s="384"/>
      <c r="E37" s="384"/>
      <c r="F37" s="384"/>
      <c r="G37" s="384"/>
      <c r="H37" s="384"/>
      <c r="I37" s="384"/>
      <c r="J37" s="384"/>
      <c r="K37" s="384"/>
      <c r="L37" s="384"/>
      <c r="M37" s="384"/>
      <c r="N37" s="384"/>
      <c r="O37" s="384"/>
      <c r="P37" s="384"/>
      <c r="Q37" s="384"/>
      <c r="R37" s="384"/>
      <c r="S37" s="384"/>
      <c r="T37" s="384"/>
      <c r="U37" s="384"/>
      <c r="V37" s="384"/>
      <c r="W37" s="384"/>
      <c r="X37" s="384"/>
      <c r="Y37" s="384"/>
      <c r="Z37" s="384"/>
      <c r="AA37" s="384"/>
      <c r="AB37" s="384"/>
      <c r="AC37" s="384"/>
      <c r="AD37" s="384"/>
      <c r="AE37" s="384"/>
      <c r="AF37" s="384"/>
      <c r="AG37" s="384"/>
      <c r="AH37" s="384"/>
      <c r="AI37" s="166" t="str">
        <f t="shared" si="0"/>
        <v/>
      </c>
    </row>
    <row r="38" spans="1:35" s="164" customFormat="1" ht="24.95" customHeight="1" x14ac:dyDescent="0.2">
      <c r="A38" s="198"/>
      <c r="B38" s="180" t="str">
        <f>IF(ENTRADA!AE35="","",ENTRADA!AE35)</f>
        <v/>
      </c>
      <c r="C38" s="181" t="str">
        <f>IF(ENTRADA!AF35=0,"",ENTRADA!AF35)</f>
        <v/>
      </c>
      <c r="D38" s="272"/>
      <c r="E38" s="272"/>
      <c r="F38" s="272"/>
      <c r="G38" s="272"/>
      <c r="H38" s="272"/>
      <c r="I38" s="272"/>
      <c r="J38" s="272"/>
      <c r="K38" s="272"/>
      <c r="L38" s="272"/>
      <c r="M38" s="272"/>
      <c r="N38" s="272"/>
      <c r="O38" s="272"/>
      <c r="P38" s="272"/>
      <c r="Q38" s="272"/>
      <c r="R38" s="272"/>
      <c r="S38" s="272"/>
      <c r="T38" s="272"/>
      <c r="U38" s="272"/>
      <c r="V38" s="272"/>
      <c r="W38" s="272"/>
      <c r="X38" s="272"/>
      <c r="Y38" s="272"/>
      <c r="Z38" s="272"/>
      <c r="AA38" s="272"/>
      <c r="AB38" s="272"/>
      <c r="AC38" s="272"/>
      <c r="AD38" s="272"/>
      <c r="AE38" s="272"/>
      <c r="AF38" s="272"/>
      <c r="AG38" s="272"/>
      <c r="AH38" s="272"/>
      <c r="AI38" s="166" t="str">
        <f t="shared" si="0"/>
        <v/>
      </c>
    </row>
    <row r="39" spans="1:35" s="164" customFormat="1" ht="24.95" customHeight="1" x14ac:dyDescent="0.2">
      <c r="A39" s="198"/>
      <c r="B39" s="178" t="str">
        <f>IF(ENTRADA!AE36="","",ENTRADA!AE36)</f>
        <v/>
      </c>
      <c r="C39" s="179" t="str">
        <f>IF(ENTRADA!AF36=0,"",ENTRADA!AF36)</f>
        <v/>
      </c>
      <c r="D39" s="273"/>
      <c r="E39" s="273"/>
      <c r="F39" s="273"/>
      <c r="G39" s="273"/>
      <c r="H39" s="273"/>
      <c r="I39" s="273"/>
      <c r="J39" s="273"/>
      <c r="K39" s="273"/>
      <c r="L39" s="273"/>
      <c r="M39" s="273"/>
      <c r="N39" s="273"/>
      <c r="O39" s="273"/>
      <c r="P39" s="273"/>
      <c r="Q39" s="273"/>
      <c r="R39" s="273"/>
      <c r="S39" s="273"/>
      <c r="T39" s="273"/>
      <c r="U39" s="273"/>
      <c r="V39" s="273"/>
      <c r="W39" s="273"/>
      <c r="X39" s="273"/>
      <c r="Y39" s="273"/>
      <c r="Z39" s="273"/>
      <c r="AA39" s="273"/>
      <c r="AB39" s="273"/>
      <c r="AC39" s="273"/>
      <c r="AD39" s="273"/>
      <c r="AE39" s="273"/>
      <c r="AF39" s="273"/>
      <c r="AG39" s="273"/>
      <c r="AH39" s="273"/>
      <c r="AI39" s="166" t="str">
        <f t="shared" si="0"/>
        <v/>
      </c>
    </row>
    <row r="40" spans="1:35" s="164" customFormat="1" ht="30" customHeight="1" x14ac:dyDescent="0.2">
      <c r="A40" s="198"/>
      <c r="B40" s="5"/>
      <c r="C40" s="4"/>
      <c r="D40" s="118"/>
    </row>
    <row r="41" spans="1:35" s="164" customFormat="1" ht="12.75" x14ac:dyDescent="0.2">
      <c r="A41" s="6"/>
      <c r="B41" s="6"/>
      <c r="C41" s="6"/>
      <c r="D41" s="54"/>
    </row>
    <row r="42" spans="1:35" s="164" customFormat="1" ht="12.75" x14ac:dyDescent="0.2">
      <c r="A42" s="6"/>
      <c r="B42" s="6"/>
      <c r="C42" s="6"/>
      <c r="D42" s="54"/>
    </row>
    <row r="43" spans="1:35" s="164" customFormat="1" ht="12.75" x14ac:dyDescent="0.2">
      <c r="A43" s="6"/>
      <c r="B43" s="6"/>
      <c r="C43" s="6"/>
      <c r="D43" s="54"/>
    </row>
    <row r="44" spans="1:35" ht="12.75" x14ac:dyDescent="0.2"/>
    <row r="45" spans="1:35" ht="12.75" x14ac:dyDescent="0.2"/>
    <row r="46" spans="1:35" ht="12.75" x14ac:dyDescent="0.2"/>
    <row r="47" spans="1:35" ht="12.75" x14ac:dyDescent="0.2"/>
    <row r="48" spans="1:35" ht="12.75" x14ac:dyDescent="0.2"/>
    <row r="49" ht="12.75" x14ac:dyDescent="0.2"/>
    <row r="50" ht="12.75" x14ac:dyDescent="0.2"/>
    <row r="51" ht="12.75" x14ac:dyDescent="0.2"/>
    <row r="52" ht="12.75" x14ac:dyDescent="0.2"/>
    <row r="53" ht="12.75" x14ac:dyDescent="0.2"/>
    <row r="54" ht="12.75" x14ac:dyDescent="0.2"/>
    <row r="55" ht="12.75" x14ac:dyDescent="0.2"/>
    <row r="56" ht="12.75" x14ac:dyDescent="0.2"/>
    <row r="57" ht="12.75" x14ac:dyDescent="0.2"/>
    <row r="58" ht="12.75" x14ac:dyDescent="0.2"/>
    <row r="59" ht="12.75" x14ac:dyDescent="0.2"/>
    <row r="60" ht="12.75" hidden="1" x14ac:dyDescent="0.2"/>
    <row r="61" ht="12.75" hidden="1" x14ac:dyDescent="0.2"/>
    <row r="62" ht="12.75" hidden="1" x14ac:dyDescent="0.2"/>
    <row r="63" ht="12.75" hidden="1" x14ac:dyDescent="0.2"/>
    <row r="64" ht="12.75" hidden="1" x14ac:dyDescent="0.2"/>
    <row r="65" ht="12.75" hidden="1" x14ac:dyDescent="0.2"/>
    <row r="66" ht="12.75" hidden="1" x14ac:dyDescent="0.2"/>
    <row r="67" ht="12.75" hidden="1" x14ac:dyDescent="0.2"/>
    <row r="68" ht="12.75" hidden="1" x14ac:dyDescent="0.2"/>
    <row r="69" ht="12.75" hidden="1" x14ac:dyDescent="0.2"/>
    <row r="70" ht="12.75" hidden="1" x14ac:dyDescent="0.2"/>
    <row r="71" ht="12.75" hidden="1" x14ac:dyDescent="0.2"/>
    <row r="72" ht="12.75" hidden="1" x14ac:dyDescent="0.2"/>
    <row r="73" ht="12.75" hidden="1" x14ac:dyDescent="0.2"/>
    <row r="74" ht="12.75" hidden="1" x14ac:dyDescent="0.2"/>
    <row r="75" ht="12.75" hidden="1" x14ac:dyDescent="0.2"/>
    <row r="76" ht="12.75" hidden="1" x14ac:dyDescent="0.2"/>
    <row r="77" ht="12.75" hidden="1" x14ac:dyDescent="0.2"/>
    <row r="78" ht="12.75" hidden="1" x14ac:dyDescent="0.2"/>
    <row r="79" ht="12.75" hidden="1" x14ac:dyDescent="0.2"/>
    <row r="80" ht="12.75" hidden="1" x14ac:dyDescent="0.2"/>
    <row r="81" ht="12.75" hidden="1" x14ac:dyDescent="0.2"/>
    <row r="82" ht="12.75" hidden="1" x14ac:dyDescent="0.2"/>
    <row r="83" ht="12.75" hidden="1" x14ac:dyDescent="0.2"/>
    <row r="84" ht="12.75" hidden="1" x14ac:dyDescent="0.2"/>
    <row r="85" ht="12.75" hidden="1" x14ac:dyDescent="0.2"/>
    <row r="86" ht="12.75" hidden="1" x14ac:dyDescent="0.2"/>
    <row r="87" ht="12.75" hidden="1" x14ac:dyDescent="0.2"/>
    <row r="88" ht="12.75" hidden="1" x14ac:dyDescent="0.2"/>
    <row r="89" ht="12.75" hidden="1" x14ac:dyDescent="0.2"/>
    <row r="90" ht="12.75" hidden="1" x14ac:dyDescent="0.2"/>
    <row r="91" ht="12.75" hidden="1" x14ac:dyDescent="0.2"/>
    <row r="92" ht="12.75" hidden="1" x14ac:dyDescent="0.2"/>
    <row r="93" ht="12.75" hidden="1" x14ac:dyDescent="0.2"/>
    <row r="94" ht="12.75" hidden="1" x14ac:dyDescent="0.2"/>
    <row r="95" ht="12.75" hidden="1" x14ac:dyDescent="0.2"/>
    <row r="96" ht="12.75" hidden="1" x14ac:dyDescent="0.2"/>
    <row r="97" ht="12.75" hidden="1" x14ac:dyDescent="0.2"/>
    <row r="98" ht="12.75" hidden="1" x14ac:dyDescent="0.2"/>
    <row r="99" ht="12.75" hidden="1" x14ac:dyDescent="0.2"/>
    <row r="100" ht="12.75" hidden="1" x14ac:dyDescent="0.2"/>
    <row r="101" ht="12.75" hidden="1" x14ac:dyDescent="0.2"/>
    <row r="102" ht="12.75" hidden="1" x14ac:dyDescent="0.2"/>
    <row r="103" ht="12.75" hidden="1" x14ac:dyDescent="0.2"/>
    <row r="104" ht="12.75" hidden="1" x14ac:dyDescent="0.2"/>
    <row r="105" ht="12.75" hidden="1" x14ac:dyDescent="0.2"/>
    <row r="106" ht="12.75" hidden="1" x14ac:dyDescent="0.2"/>
    <row r="107" ht="12.75" hidden="1" x14ac:dyDescent="0.2"/>
    <row r="108" ht="12.75" hidden="1" x14ac:dyDescent="0.2"/>
    <row r="109" ht="12.75" hidden="1" x14ac:dyDescent="0.2"/>
    <row r="110" ht="12.75" hidden="1" x14ac:dyDescent="0.2"/>
    <row r="111" ht="12.75" hidden="1" x14ac:dyDescent="0.2"/>
    <row r="112" ht="12.75" hidden="1" x14ac:dyDescent="0.2"/>
    <row r="113" ht="12.75" hidden="1" x14ac:dyDescent="0.2"/>
    <row r="114" ht="12.75" hidden="1" x14ac:dyDescent="0.2"/>
    <row r="115" ht="12.75" hidden="1" x14ac:dyDescent="0.2"/>
    <row r="116" ht="12.75" hidden="1" x14ac:dyDescent="0.2"/>
    <row r="117" ht="12.75" hidden="1" x14ac:dyDescent="0.2"/>
    <row r="118" ht="12.75" hidden="1" x14ac:dyDescent="0.2"/>
    <row r="119" ht="12.75" hidden="1" x14ac:dyDescent="0.2"/>
    <row r="120" ht="12.75" hidden="1" x14ac:dyDescent="0.2"/>
    <row r="121" ht="12.75" hidden="1" x14ac:dyDescent="0.2"/>
    <row r="122" ht="12.75" hidden="1" x14ac:dyDescent="0.2"/>
    <row r="123" ht="12.75" hidden="1" x14ac:dyDescent="0.2"/>
    <row r="124" ht="12.75" hidden="1" x14ac:dyDescent="0.2"/>
    <row r="125" ht="12.75" hidden="1" x14ac:dyDescent="0.2"/>
    <row r="126" ht="12.75" hidden="1" x14ac:dyDescent="0.2"/>
    <row r="127" ht="12.75" hidden="1" x14ac:dyDescent="0.2"/>
    <row r="128" ht="12.75" hidden="1" x14ac:dyDescent="0.2"/>
    <row r="129" ht="12.75" hidden="1" x14ac:dyDescent="0.2"/>
    <row r="130" ht="12.75" hidden="1" x14ac:dyDescent="0.2"/>
    <row r="131" ht="12.75" hidden="1" x14ac:dyDescent="0.2"/>
    <row r="132" ht="12.75" hidden="1" x14ac:dyDescent="0.2"/>
    <row r="133" ht="12.75" hidden="1" x14ac:dyDescent="0.2"/>
    <row r="134" ht="12.75" hidden="1" x14ac:dyDescent="0.2"/>
    <row r="135" ht="12.75" hidden="1" x14ac:dyDescent="0.2"/>
    <row r="136" ht="12.75" hidden="1" x14ac:dyDescent="0.2"/>
  </sheetData>
  <sheetProtection algorithmName="SHA-512" hashValue="oPg28B/wcwUiRo2Tp/ZJ7rKZa5BA6YuI8O33BNyOS7yDbZ5qvZ2b5lNJ3cARHs7NOCaaPIzS2ULvc+dLwvDtgA==" saltValue="IDmI67oMm2eOlvKpkjwshA==" spinCount="100000" sheet="1" objects="1" scenarios="1" selectLockedCells="1"/>
  <mergeCells count="5">
    <mergeCell ref="T4:Y4"/>
    <mergeCell ref="AA4:AC4"/>
    <mergeCell ref="AE4:AH4"/>
    <mergeCell ref="B6:C6"/>
    <mergeCell ref="B3:C5"/>
  </mergeCells>
  <conditionalFormatting sqref="A7:A40">
    <cfRule type="cellIs" dxfId="3" priority="3" stopIfTrue="1" operator="greaterThan">
      <formula>50</formula>
    </cfRule>
    <cfRule type="cellIs" dxfId="2" priority="4" stopIfTrue="1" operator="lessThan">
      <formula>50</formula>
    </cfRule>
  </conditionalFormatting>
  <conditionalFormatting sqref="D7:AH39">
    <cfRule type="cellIs" dxfId="1" priority="1" operator="equal">
      <formula>"E"</formula>
    </cfRule>
    <cfRule type="cellIs" dxfId="0" priority="2" operator="equal">
      <formula>"s"</formula>
    </cfRule>
  </conditionalFormatting>
  <printOptions horizontalCentered="1"/>
  <pageMargins left="0.23622047244094488" right="0.23622047244094488" top="0.94488188976377951" bottom="0.354329615048119" header="0.1181091426071741" footer="0.31496062992125984"/>
  <pageSetup paperSize="9" scale="45" orientation="landscape" blackAndWhite="1" r:id="rId1"/>
  <headerFooter>
    <oddHeader>&amp;L
&amp;C&amp;"Arial,Normal"&amp;24
Área Disciplinar de Português&amp;Rs</oddHeader>
  </headerFooter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29"/>
  <dimension ref="B1:AI39"/>
  <sheetViews>
    <sheetView showGridLines="0" zoomScale="75" zoomScaleNormal="75" zoomScalePageLayoutView="70" workbookViewId="0">
      <selection activeCell="AE5" sqref="AE5"/>
    </sheetView>
  </sheetViews>
  <sheetFormatPr defaultRowHeight="15" x14ac:dyDescent="0.25"/>
  <cols>
    <col min="1" max="1" width="9.140625" style="71"/>
    <col min="2" max="2" width="5.7109375" style="71" customWidth="1"/>
    <col min="3" max="3" width="20.7109375" style="71" customWidth="1"/>
    <col min="4" max="16" width="5.7109375" style="71" customWidth="1"/>
    <col min="17" max="16384" width="9.140625" style="71"/>
  </cols>
  <sheetData>
    <row r="1" spans="2:32" ht="15" customHeight="1" x14ac:dyDescent="0.25"/>
    <row r="2" spans="2:32" x14ac:dyDescent="0.25">
      <c r="D2" s="192" t="s">
        <v>175</v>
      </c>
      <c r="E2" s="192" t="s">
        <v>176</v>
      </c>
      <c r="F2" s="192" t="s">
        <v>177</v>
      </c>
      <c r="G2" s="192" t="s">
        <v>178</v>
      </c>
      <c r="H2" s="193">
        <f>COUNTIF(D3:G3,"&lt;&gt;=0")</f>
        <v>4</v>
      </c>
      <c r="I2" s="192" t="s">
        <v>179</v>
      </c>
      <c r="J2" s="192" t="s">
        <v>180</v>
      </c>
      <c r="K2" s="192" t="s">
        <v>181</v>
      </c>
      <c r="L2" s="193">
        <f>COUNTIF(I3:K3,"&lt;&gt;=0")</f>
        <v>3</v>
      </c>
      <c r="M2" s="192" t="s">
        <v>182</v>
      </c>
      <c r="N2" s="192" t="s">
        <v>183</v>
      </c>
      <c r="O2" s="192" t="s">
        <v>184</v>
      </c>
      <c r="P2" s="193">
        <f>COUNTIF(M3:O3,"&lt;&gt;=0")</f>
        <v>3</v>
      </c>
      <c r="AE2" s="270"/>
      <c r="AF2" s="270"/>
    </row>
    <row r="3" spans="2:32" x14ac:dyDescent="0.25">
      <c r="B3" s="71">
        <f>REGJUN!B7</f>
        <v>1</v>
      </c>
      <c r="C3" s="71" t="str">
        <f>REGJUN!C7</f>
        <v>AA</v>
      </c>
      <c r="D3" s="192" t="str">
        <f>REGSET!AI7</f>
        <v/>
      </c>
      <c r="E3" s="192" t="str">
        <f>REGOUT!AI7</f>
        <v/>
      </c>
      <c r="F3" s="192" t="str">
        <f>REGNOV!AI7</f>
        <v/>
      </c>
      <c r="G3" s="192" t="str">
        <f>REGDEZ!AI7</f>
        <v/>
      </c>
      <c r="H3" s="193" t="str">
        <f>IF(COUNTBLANK(D3:G3)=$H$2,"",SUM(D3:G3))</f>
        <v/>
      </c>
      <c r="I3" s="192" t="str">
        <f>REGJAN!AI7</f>
        <v/>
      </c>
      <c r="J3" s="192" t="str">
        <f>REGFEV!AI7</f>
        <v/>
      </c>
      <c r="K3" s="192" t="str">
        <f>REGMAR!AI7</f>
        <v/>
      </c>
      <c r="L3" s="193" t="str">
        <f>IF(COUNTBLANK(I3:K3)=$L$2,"",SUM(I3:K3))</f>
        <v/>
      </c>
      <c r="M3" s="192" t="str">
        <f>REGABR!AI7</f>
        <v/>
      </c>
      <c r="N3" s="192" t="str">
        <f>REGMAI!AI7</f>
        <v/>
      </c>
      <c r="O3" s="284" t="str">
        <f>REGJUN!AI7</f>
        <v/>
      </c>
      <c r="P3" s="193" t="str">
        <f>IF(COUNTBLANK(M3:O3)=$P$2,"",SUM(M3:O3))</f>
        <v/>
      </c>
      <c r="T3" s="270"/>
      <c r="Z3" s="270"/>
      <c r="AA3" s="270"/>
      <c r="AB3" s="270"/>
      <c r="AE3" s="270"/>
      <c r="AF3" s="270"/>
    </row>
    <row r="4" spans="2:32" x14ac:dyDescent="0.25">
      <c r="B4" s="71" t="str">
        <f>REGJUN!B8</f>
        <v/>
      </c>
      <c r="C4" s="71" t="str">
        <f>REGJUN!C8</f>
        <v/>
      </c>
      <c r="D4" s="192" t="str">
        <f>REGSET!AI8</f>
        <v/>
      </c>
      <c r="E4" s="192" t="str">
        <f>REGOUT!AI8</f>
        <v/>
      </c>
      <c r="F4" s="192" t="str">
        <f>REGNOV!AI8</f>
        <v/>
      </c>
      <c r="G4" s="192" t="str">
        <f>REGDEZ!AI8</f>
        <v/>
      </c>
      <c r="H4" s="193" t="str">
        <f t="shared" ref="H4:H32" si="0">IF(COUNTBLANK(D4:G4)=$H$2,"",SUM(D4:G4))</f>
        <v/>
      </c>
      <c r="I4" s="192" t="str">
        <f>REGJAN!AI8</f>
        <v/>
      </c>
      <c r="J4" s="192" t="str">
        <f>REGFEV!AI8</f>
        <v/>
      </c>
      <c r="K4" s="192" t="str">
        <f>REGMAR!AI8</f>
        <v/>
      </c>
      <c r="L4" s="193" t="str">
        <f t="shared" ref="L4:L32" si="1">IF(COUNTBLANK(I4:K4)=$L$2,"",SUM(I4:K4))</f>
        <v/>
      </c>
      <c r="M4" s="192" t="str">
        <f>REGABR!AI8</f>
        <v/>
      </c>
      <c r="N4" s="192" t="str">
        <f>REGMAI!AI8</f>
        <v/>
      </c>
      <c r="O4" s="284" t="str">
        <f>REGJUN!AI8</f>
        <v/>
      </c>
      <c r="P4" s="193" t="str">
        <f t="shared" ref="P4:P32" si="2">IF(COUNTBLANK(M4:O4)=$P$2,"",SUM(M4:O4))</f>
        <v/>
      </c>
      <c r="AE4" s="270"/>
      <c r="AF4" s="270"/>
    </row>
    <row r="5" spans="2:32" x14ac:dyDescent="0.25">
      <c r="B5" s="71" t="str">
        <f>REGJUN!B9</f>
        <v/>
      </c>
      <c r="C5" s="71" t="str">
        <f>REGJUN!C9</f>
        <v/>
      </c>
      <c r="D5" s="192" t="str">
        <f>REGSET!AI9</f>
        <v/>
      </c>
      <c r="E5" s="192" t="str">
        <f>REGOUT!AI9</f>
        <v/>
      </c>
      <c r="F5" s="192" t="str">
        <f>REGNOV!AI9</f>
        <v/>
      </c>
      <c r="G5" s="192" t="str">
        <f>REGDEZ!AI9</f>
        <v/>
      </c>
      <c r="H5" s="193" t="str">
        <f t="shared" si="0"/>
        <v/>
      </c>
      <c r="I5" s="192" t="str">
        <f>REGJAN!AI9</f>
        <v/>
      </c>
      <c r="J5" s="192" t="str">
        <f>REGFEV!AI9</f>
        <v/>
      </c>
      <c r="K5" s="192" t="str">
        <f>REGMAR!AI9</f>
        <v/>
      </c>
      <c r="L5" s="193" t="str">
        <f t="shared" si="1"/>
        <v/>
      </c>
      <c r="M5" s="192" t="str">
        <f>REGABR!AI9</f>
        <v/>
      </c>
      <c r="N5" s="192" t="str">
        <f>REGMAI!AI9</f>
        <v/>
      </c>
      <c r="O5" s="284" t="str">
        <f>REGJUN!AI9</f>
        <v/>
      </c>
      <c r="P5" s="193" t="str">
        <f t="shared" si="2"/>
        <v/>
      </c>
      <c r="AE5" s="270"/>
      <c r="AF5" s="270"/>
    </row>
    <row r="6" spans="2:32" ht="24.95" customHeight="1" x14ac:dyDescent="0.25">
      <c r="B6" s="71" t="str">
        <f>REGJUN!B10</f>
        <v/>
      </c>
      <c r="C6" s="71" t="str">
        <f>REGJUN!C10</f>
        <v/>
      </c>
      <c r="D6" s="192" t="str">
        <f>REGSET!AI10</f>
        <v/>
      </c>
      <c r="E6" s="192" t="str">
        <f>REGOUT!AI10</f>
        <v/>
      </c>
      <c r="F6" s="192" t="str">
        <f>REGNOV!AI10</f>
        <v/>
      </c>
      <c r="G6" s="192" t="str">
        <f>REGDEZ!AI10</f>
        <v/>
      </c>
      <c r="H6" s="193" t="str">
        <f t="shared" si="0"/>
        <v/>
      </c>
      <c r="I6" s="192" t="str">
        <f>REGJAN!AI10</f>
        <v/>
      </c>
      <c r="J6" s="192" t="str">
        <f>REGFEV!AI10</f>
        <v/>
      </c>
      <c r="K6" s="192" t="str">
        <f>REGMAR!AI10</f>
        <v/>
      </c>
      <c r="L6" s="193" t="str">
        <f t="shared" si="1"/>
        <v/>
      </c>
      <c r="M6" s="192" t="str">
        <f>REGABR!AI10</f>
        <v/>
      </c>
      <c r="N6" s="192" t="str">
        <f>REGMAI!AI10</f>
        <v/>
      </c>
      <c r="O6" s="284" t="str">
        <f>REGJUN!AI10</f>
        <v/>
      </c>
      <c r="P6" s="193" t="str">
        <f t="shared" si="2"/>
        <v/>
      </c>
      <c r="AE6" s="270"/>
      <c r="AF6" s="270"/>
    </row>
    <row r="7" spans="2:32" x14ac:dyDescent="0.25">
      <c r="B7" s="71" t="str">
        <f>REGJUN!B11</f>
        <v/>
      </c>
      <c r="C7" s="71" t="str">
        <f>REGJUN!C11</f>
        <v/>
      </c>
      <c r="D7" s="192" t="str">
        <f>REGSET!AI11</f>
        <v/>
      </c>
      <c r="E7" s="192" t="str">
        <f>REGOUT!AI11</f>
        <v/>
      </c>
      <c r="F7" s="192" t="str">
        <f>REGNOV!AI11</f>
        <v/>
      </c>
      <c r="G7" s="192" t="str">
        <f>REGDEZ!AI11</f>
        <v/>
      </c>
      <c r="H7" s="193" t="str">
        <f t="shared" si="0"/>
        <v/>
      </c>
      <c r="I7" s="192" t="str">
        <f>REGJAN!AI11</f>
        <v/>
      </c>
      <c r="J7" s="192" t="str">
        <f>REGFEV!AI11</f>
        <v/>
      </c>
      <c r="K7" s="192" t="str">
        <f>REGMAR!AI11</f>
        <v/>
      </c>
      <c r="L7" s="193" t="str">
        <f t="shared" si="1"/>
        <v/>
      </c>
      <c r="M7" s="192" t="str">
        <f>REGABR!AI11</f>
        <v/>
      </c>
      <c r="N7" s="192" t="str">
        <f>REGMAI!AI11</f>
        <v/>
      </c>
      <c r="O7" s="284" t="str">
        <f>REGJUN!AI11</f>
        <v/>
      </c>
      <c r="P7" s="193" t="str">
        <f t="shared" si="2"/>
        <v/>
      </c>
      <c r="AE7" s="270"/>
      <c r="AF7" s="270"/>
    </row>
    <row r="8" spans="2:32" x14ac:dyDescent="0.25">
      <c r="B8" s="71" t="str">
        <f>REGJUN!B12</f>
        <v/>
      </c>
      <c r="C8" s="71" t="str">
        <f>REGJUN!C12</f>
        <v/>
      </c>
      <c r="D8" s="192" t="str">
        <f>REGSET!AI12</f>
        <v/>
      </c>
      <c r="E8" s="192" t="str">
        <f>REGOUT!AI12</f>
        <v/>
      </c>
      <c r="F8" s="192" t="str">
        <f>REGNOV!AI12</f>
        <v/>
      </c>
      <c r="G8" s="192" t="str">
        <f>REGDEZ!AI12</f>
        <v/>
      </c>
      <c r="H8" s="193" t="str">
        <f t="shared" si="0"/>
        <v/>
      </c>
      <c r="I8" s="192" t="str">
        <f>REGJAN!AI12</f>
        <v/>
      </c>
      <c r="J8" s="192" t="str">
        <f>REGFEV!AI12</f>
        <v/>
      </c>
      <c r="K8" s="192" t="str">
        <f>REGMAR!AI12</f>
        <v/>
      </c>
      <c r="L8" s="193" t="str">
        <f t="shared" si="1"/>
        <v/>
      </c>
      <c r="M8" s="192" t="str">
        <f>REGABR!AI12</f>
        <v/>
      </c>
      <c r="N8" s="192" t="str">
        <f>REGMAI!AI12</f>
        <v/>
      </c>
      <c r="O8" s="284" t="str">
        <f>REGJUN!AI12</f>
        <v/>
      </c>
      <c r="P8" s="193" t="str">
        <f t="shared" si="2"/>
        <v/>
      </c>
      <c r="AE8" s="270"/>
      <c r="AF8" s="270"/>
    </row>
    <row r="9" spans="2:32" x14ac:dyDescent="0.25">
      <c r="B9" s="71" t="str">
        <f>REGJUN!B13</f>
        <v/>
      </c>
      <c r="C9" s="71" t="str">
        <f>REGJUN!C13</f>
        <v/>
      </c>
      <c r="D9" s="192" t="str">
        <f>REGSET!AI13</f>
        <v/>
      </c>
      <c r="E9" s="192" t="str">
        <f>REGOUT!AI13</f>
        <v/>
      </c>
      <c r="F9" s="192" t="str">
        <f>REGNOV!AI13</f>
        <v/>
      </c>
      <c r="G9" s="192" t="str">
        <f>REGDEZ!AI13</f>
        <v/>
      </c>
      <c r="H9" s="193" t="str">
        <f t="shared" si="0"/>
        <v/>
      </c>
      <c r="I9" s="192" t="str">
        <f>REGJAN!AI13</f>
        <v/>
      </c>
      <c r="J9" s="192" t="str">
        <f>REGFEV!AI13</f>
        <v/>
      </c>
      <c r="K9" s="192" t="str">
        <f>REGMAR!AI13</f>
        <v/>
      </c>
      <c r="L9" s="193" t="str">
        <f t="shared" si="1"/>
        <v/>
      </c>
      <c r="M9" s="192" t="str">
        <f>REGABR!AI13</f>
        <v/>
      </c>
      <c r="N9" s="192" t="str">
        <f>REGMAI!AI13</f>
        <v/>
      </c>
      <c r="O9" s="284" t="str">
        <f>REGJUN!AI13</f>
        <v/>
      </c>
      <c r="P9" s="193" t="str">
        <f t="shared" si="2"/>
        <v/>
      </c>
      <c r="AE9" s="270"/>
      <c r="AF9" s="270"/>
    </row>
    <row r="10" spans="2:32" x14ac:dyDescent="0.25">
      <c r="B10" s="71" t="str">
        <f>REGJUN!B14</f>
        <v/>
      </c>
      <c r="C10" s="71" t="str">
        <f>REGJUN!C14</f>
        <v/>
      </c>
      <c r="D10" s="192" t="str">
        <f>REGSET!AI14</f>
        <v/>
      </c>
      <c r="E10" s="192" t="str">
        <f>REGOUT!AI14</f>
        <v/>
      </c>
      <c r="F10" s="192" t="str">
        <f>REGNOV!AI14</f>
        <v/>
      </c>
      <c r="G10" s="192" t="str">
        <f>REGDEZ!AI14</f>
        <v/>
      </c>
      <c r="H10" s="193" t="str">
        <f t="shared" si="0"/>
        <v/>
      </c>
      <c r="I10" s="192" t="str">
        <f>REGJAN!AI14</f>
        <v/>
      </c>
      <c r="J10" s="192" t="str">
        <f>REGFEV!AI14</f>
        <v/>
      </c>
      <c r="K10" s="192" t="str">
        <f>REGMAR!AI14</f>
        <v/>
      </c>
      <c r="L10" s="193" t="str">
        <f t="shared" si="1"/>
        <v/>
      </c>
      <c r="M10" s="192" t="str">
        <f>REGABR!AI14</f>
        <v/>
      </c>
      <c r="N10" s="192" t="str">
        <f>REGMAI!AI14</f>
        <v/>
      </c>
      <c r="O10" s="284" t="str">
        <f>REGJUN!AI14</f>
        <v/>
      </c>
      <c r="P10" s="193" t="str">
        <f t="shared" si="2"/>
        <v/>
      </c>
      <c r="AE10" s="270"/>
      <c r="AF10" s="270"/>
    </row>
    <row r="11" spans="2:32" x14ac:dyDescent="0.25">
      <c r="B11" s="71" t="str">
        <f>REGJUN!B15</f>
        <v/>
      </c>
      <c r="C11" s="71" t="str">
        <f>REGJUN!C15</f>
        <v/>
      </c>
      <c r="D11" s="192" t="str">
        <f>REGSET!AI15</f>
        <v/>
      </c>
      <c r="E11" s="192" t="str">
        <f>REGOUT!AI15</f>
        <v/>
      </c>
      <c r="F11" s="192" t="str">
        <f>REGNOV!AI15</f>
        <v/>
      </c>
      <c r="G11" s="192" t="str">
        <f>REGDEZ!AI15</f>
        <v/>
      </c>
      <c r="H11" s="193" t="str">
        <f t="shared" si="0"/>
        <v/>
      </c>
      <c r="I11" s="192" t="str">
        <f>REGJAN!AI15</f>
        <v/>
      </c>
      <c r="J11" s="192" t="str">
        <f>REGFEV!AI15</f>
        <v/>
      </c>
      <c r="K11" s="192" t="str">
        <f>REGMAR!AI15</f>
        <v/>
      </c>
      <c r="L11" s="193" t="str">
        <f t="shared" si="1"/>
        <v/>
      </c>
      <c r="M11" s="192" t="str">
        <f>REGABR!AI15</f>
        <v/>
      </c>
      <c r="N11" s="192" t="str">
        <f>REGMAI!AI15</f>
        <v/>
      </c>
      <c r="O11" s="284" t="str">
        <f>REGJUN!AI15</f>
        <v/>
      </c>
      <c r="P11" s="193" t="str">
        <f t="shared" si="2"/>
        <v/>
      </c>
      <c r="AE11" s="270"/>
      <c r="AF11" s="270"/>
    </row>
    <row r="12" spans="2:32" x14ac:dyDescent="0.25">
      <c r="B12" s="71" t="str">
        <f>REGJUN!B16</f>
        <v/>
      </c>
      <c r="C12" s="71" t="str">
        <f>REGJUN!C16</f>
        <v/>
      </c>
      <c r="D12" s="192" t="str">
        <f>REGSET!AI16</f>
        <v/>
      </c>
      <c r="E12" s="192" t="str">
        <f>REGOUT!AI16</f>
        <v/>
      </c>
      <c r="F12" s="192" t="str">
        <f>REGNOV!AI16</f>
        <v/>
      </c>
      <c r="G12" s="192" t="str">
        <f>REGDEZ!AI16</f>
        <v/>
      </c>
      <c r="H12" s="193" t="str">
        <f t="shared" si="0"/>
        <v/>
      </c>
      <c r="I12" s="192" t="str">
        <f>REGJAN!AI16</f>
        <v/>
      </c>
      <c r="J12" s="192" t="str">
        <f>REGFEV!AI16</f>
        <v/>
      </c>
      <c r="K12" s="192" t="str">
        <f>REGMAR!AI16</f>
        <v/>
      </c>
      <c r="L12" s="193" t="str">
        <f t="shared" si="1"/>
        <v/>
      </c>
      <c r="M12" s="192" t="str">
        <f>REGABR!AI16</f>
        <v/>
      </c>
      <c r="N12" s="192" t="str">
        <f>REGMAI!AI16</f>
        <v/>
      </c>
      <c r="O12" s="284" t="str">
        <f>REGJUN!AI16</f>
        <v/>
      </c>
      <c r="P12" s="193" t="str">
        <f t="shared" si="2"/>
        <v/>
      </c>
      <c r="AE12" s="270"/>
      <c r="AF12" s="270"/>
    </row>
    <row r="13" spans="2:32" x14ac:dyDescent="0.25">
      <c r="B13" s="71" t="str">
        <f>REGJUN!B17</f>
        <v/>
      </c>
      <c r="C13" s="71" t="str">
        <f>REGJUN!C17</f>
        <v/>
      </c>
      <c r="D13" s="192" t="str">
        <f>REGSET!AI17</f>
        <v/>
      </c>
      <c r="E13" s="192" t="str">
        <f>REGOUT!AI17</f>
        <v/>
      </c>
      <c r="F13" s="192" t="str">
        <f>REGNOV!AI17</f>
        <v/>
      </c>
      <c r="G13" s="192" t="str">
        <f>REGDEZ!AI17</f>
        <v/>
      </c>
      <c r="H13" s="193" t="str">
        <f t="shared" si="0"/>
        <v/>
      </c>
      <c r="I13" s="192" t="str">
        <f>REGJAN!AI17</f>
        <v/>
      </c>
      <c r="J13" s="192" t="str">
        <f>REGFEV!AI17</f>
        <v/>
      </c>
      <c r="K13" s="192" t="str">
        <f>REGMAR!AI17</f>
        <v/>
      </c>
      <c r="L13" s="193" t="str">
        <f t="shared" si="1"/>
        <v/>
      </c>
      <c r="M13" s="192" t="str">
        <f>REGABR!AI17</f>
        <v/>
      </c>
      <c r="N13" s="192" t="str">
        <f>REGMAI!AI17</f>
        <v/>
      </c>
      <c r="O13" s="284" t="str">
        <f>REGJUN!AI17</f>
        <v/>
      </c>
      <c r="P13" s="193" t="str">
        <f t="shared" si="2"/>
        <v/>
      </c>
      <c r="AE13" s="270"/>
      <c r="AF13" s="270"/>
    </row>
    <row r="14" spans="2:32" x14ac:dyDescent="0.25">
      <c r="B14" s="71" t="str">
        <f>REGJUN!B18</f>
        <v/>
      </c>
      <c r="C14" s="71" t="str">
        <f>REGJUN!C18</f>
        <v/>
      </c>
      <c r="D14" s="192" t="str">
        <f>REGSET!AI18</f>
        <v/>
      </c>
      <c r="E14" s="192" t="str">
        <f>REGOUT!AI18</f>
        <v/>
      </c>
      <c r="F14" s="192" t="str">
        <f>REGNOV!AI18</f>
        <v/>
      </c>
      <c r="G14" s="192" t="str">
        <f>REGDEZ!AI18</f>
        <v/>
      </c>
      <c r="H14" s="193" t="str">
        <f t="shared" si="0"/>
        <v/>
      </c>
      <c r="I14" s="192" t="str">
        <f>REGJAN!AI18</f>
        <v/>
      </c>
      <c r="J14" s="192" t="str">
        <f>REGFEV!AI18</f>
        <v/>
      </c>
      <c r="K14" s="192" t="str">
        <f>REGMAR!AI18</f>
        <v/>
      </c>
      <c r="L14" s="193" t="str">
        <f t="shared" si="1"/>
        <v/>
      </c>
      <c r="M14" s="192" t="str">
        <f>REGABR!AI18</f>
        <v/>
      </c>
      <c r="N14" s="192" t="str">
        <f>REGMAI!AI18</f>
        <v/>
      </c>
      <c r="O14" s="284" t="str">
        <f>REGJUN!AI18</f>
        <v/>
      </c>
      <c r="P14" s="193" t="str">
        <f t="shared" si="2"/>
        <v/>
      </c>
      <c r="AE14" s="270"/>
      <c r="AF14" s="270"/>
    </row>
    <row r="15" spans="2:32" x14ac:dyDescent="0.25">
      <c r="B15" s="71" t="str">
        <f>REGJUN!B19</f>
        <v/>
      </c>
      <c r="C15" s="71" t="str">
        <f>REGJUN!C19</f>
        <v/>
      </c>
      <c r="D15" s="192" t="str">
        <f>REGSET!AI19</f>
        <v/>
      </c>
      <c r="E15" s="192" t="str">
        <f>REGOUT!AI19</f>
        <v/>
      </c>
      <c r="F15" s="192" t="str">
        <f>REGNOV!AI19</f>
        <v/>
      </c>
      <c r="G15" s="192" t="str">
        <f>REGDEZ!AI19</f>
        <v/>
      </c>
      <c r="H15" s="193" t="str">
        <f t="shared" si="0"/>
        <v/>
      </c>
      <c r="I15" s="192" t="str">
        <f>REGJAN!AI19</f>
        <v/>
      </c>
      <c r="J15" s="192" t="str">
        <f>REGFEV!AI19</f>
        <v/>
      </c>
      <c r="K15" s="192" t="str">
        <f>REGMAR!AI19</f>
        <v/>
      </c>
      <c r="L15" s="193" t="str">
        <f t="shared" si="1"/>
        <v/>
      </c>
      <c r="M15" s="192" t="str">
        <f>REGABR!AI19</f>
        <v/>
      </c>
      <c r="N15" s="192" t="str">
        <f>REGMAI!AI19</f>
        <v/>
      </c>
      <c r="O15" s="284" t="str">
        <f>REGJUN!AI19</f>
        <v/>
      </c>
      <c r="P15" s="193" t="str">
        <f t="shared" si="2"/>
        <v/>
      </c>
      <c r="AE15" s="270"/>
      <c r="AF15" s="270"/>
    </row>
    <row r="16" spans="2:32" x14ac:dyDescent="0.25">
      <c r="B16" s="71" t="str">
        <f>REGJUN!B20</f>
        <v/>
      </c>
      <c r="C16" s="71" t="str">
        <f>REGJUN!C20</f>
        <v/>
      </c>
      <c r="D16" s="192" t="str">
        <f>REGSET!AI20</f>
        <v/>
      </c>
      <c r="E16" s="192" t="str">
        <f>REGOUT!AI20</f>
        <v/>
      </c>
      <c r="F16" s="192" t="str">
        <f>REGNOV!AI20</f>
        <v/>
      </c>
      <c r="G16" s="192" t="str">
        <f>REGDEZ!AI20</f>
        <v/>
      </c>
      <c r="H16" s="193" t="str">
        <f t="shared" si="0"/>
        <v/>
      </c>
      <c r="I16" s="192" t="str">
        <f>REGJAN!AI20</f>
        <v/>
      </c>
      <c r="J16" s="192" t="str">
        <f>REGFEV!AI20</f>
        <v/>
      </c>
      <c r="K16" s="192" t="str">
        <f>REGMAR!AI20</f>
        <v/>
      </c>
      <c r="L16" s="193" t="str">
        <f t="shared" si="1"/>
        <v/>
      </c>
      <c r="M16" s="192" t="str">
        <f>REGABR!AI20</f>
        <v/>
      </c>
      <c r="N16" s="192" t="str">
        <f>REGMAI!AI20</f>
        <v/>
      </c>
      <c r="O16" s="284" t="str">
        <f>REGJUN!AI20</f>
        <v/>
      </c>
      <c r="P16" s="193" t="str">
        <f t="shared" si="2"/>
        <v/>
      </c>
      <c r="R16" s="270"/>
      <c r="AE16" s="270"/>
      <c r="AF16" s="270"/>
    </row>
    <row r="17" spans="2:32" x14ac:dyDescent="0.25">
      <c r="B17" s="71" t="str">
        <f>REGJUN!B21</f>
        <v/>
      </c>
      <c r="C17" s="71" t="str">
        <f>REGJUN!C21</f>
        <v/>
      </c>
      <c r="D17" s="192" t="str">
        <f>REGSET!AI21</f>
        <v/>
      </c>
      <c r="E17" s="192" t="str">
        <f>REGOUT!AI21</f>
        <v/>
      </c>
      <c r="F17" s="192" t="str">
        <f>REGNOV!AI21</f>
        <v/>
      </c>
      <c r="G17" s="192" t="str">
        <f>REGDEZ!AI21</f>
        <v/>
      </c>
      <c r="H17" s="193" t="str">
        <f t="shared" si="0"/>
        <v/>
      </c>
      <c r="I17" s="192" t="str">
        <f>REGJAN!AI21</f>
        <v/>
      </c>
      <c r="J17" s="192" t="str">
        <f>REGFEV!AI21</f>
        <v/>
      </c>
      <c r="K17" s="192" t="str">
        <f>REGMAR!AI21</f>
        <v/>
      </c>
      <c r="L17" s="193" t="str">
        <f t="shared" si="1"/>
        <v/>
      </c>
      <c r="M17" s="192" t="str">
        <f>REGABR!AI21</f>
        <v/>
      </c>
      <c r="N17" s="192" t="str">
        <f>REGMAI!AI21</f>
        <v/>
      </c>
      <c r="O17" s="284" t="str">
        <f>REGJUN!AI21</f>
        <v/>
      </c>
      <c r="P17" s="193" t="str">
        <f t="shared" si="2"/>
        <v/>
      </c>
      <c r="R17" s="270"/>
      <c r="AE17" s="270"/>
      <c r="AF17" s="270"/>
    </row>
    <row r="18" spans="2:32" x14ac:dyDescent="0.25">
      <c r="B18" s="71" t="str">
        <f>REGJUN!B22</f>
        <v/>
      </c>
      <c r="C18" s="71" t="str">
        <f>REGJUN!C22</f>
        <v/>
      </c>
      <c r="D18" s="192" t="str">
        <f>REGSET!AI22</f>
        <v/>
      </c>
      <c r="E18" s="192" t="str">
        <f>REGOUT!AI22</f>
        <v/>
      </c>
      <c r="F18" s="192" t="str">
        <f>REGNOV!AI22</f>
        <v/>
      </c>
      <c r="G18" s="192" t="str">
        <f>REGDEZ!AI22</f>
        <v/>
      </c>
      <c r="H18" s="193" t="str">
        <f t="shared" si="0"/>
        <v/>
      </c>
      <c r="I18" s="192" t="str">
        <f>REGJAN!AI22</f>
        <v/>
      </c>
      <c r="J18" s="192" t="str">
        <f>REGFEV!AI22</f>
        <v/>
      </c>
      <c r="K18" s="192" t="str">
        <f>REGMAR!AI22</f>
        <v/>
      </c>
      <c r="L18" s="193" t="str">
        <f t="shared" si="1"/>
        <v/>
      </c>
      <c r="M18" s="192" t="str">
        <f>REGABR!AI22</f>
        <v/>
      </c>
      <c r="N18" s="192" t="str">
        <f>REGMAI!AI22</f>
        <v/>
      </c>
      <c r="O18" s="284" t="str">
        <f>REGJUN!AI22</f>
        <v/>
      </c>
      <c r="P18" s="193" t="str">
        <f t="shared" si="2"/>
        <v/>
      </c>
      <c r="R18" s="270"/>
      <c r="AE18" s="270"/>
      <c r="AF18" s="270"/>
    </row>
    <row r="19" spans="2:32" x14ac:dyDescent="0.25">
      <c r="B19" s="71" t="str">
        <f>REGJUN!B23</f>
        <v/>
      </c>
      <c r="C19" s="71" t="str">
        <f>REGJUN!C23</f>
        <v/>
      </c>
      <c r="D19" s="192" t="str">
        <f>REGSET!AI23</f>
        <v/>
      </c>
      <c r="E19" s="192" t="str">
        <f>REGOUT!AI23</f>
        <v/>
      </c>
      <c r="F19" s="192" t="str">
        <f>REGNOV!AI23</f>
        <v/>
      </c>
      <c r="G19" s="192" t="str">
        <f>REGDEZ!AI23</f>
        <v/>
      </c>
      <c r="H19" s="193" t="str">
        <f t="shared" si="0"/>
        <v/>
      </c>
      <c r="I19" s="192" t="str">
        <f>REGJAN!AI23</f>
        <v/>
      </c>
      <c r="J19" s="192" t="str">
        <f>REGFEV!AI23</f>
        <v/>
      </c>
      <c r="K19" s="192" t="str">
        <f>REGMAR!AI23</f>
        <v/>
      </c>
      <c r="L19" s="193" t="str">
        <f t="shared" si="1"/>
        <v/>
      </c>
      <c r="M19" s="192" t="str">
        <f>REGABR!AI23</f>
        <v/>
      </c>
      <c r="N19" s="192" t="str">
        <f>REGMAI!AI23</f>
        <v/>
      </c>
      <c r="O19" s="284" t="str">
        <f>REGJUN!AI23</f>
        <v/>
      </c>
      <c r="P19" s="193" t="str">
        <f t="shared" si="2"/>
        <v/>
      </c>
      <c r="R19" s="270"/>
      <c r="AE19" s="270"/>
      <c r="AF19" s="270"/>
    </row>
    <row r="20" spans="2:32" x14ac:dyDescent="0.25">
      <c r="B20" s="71" t="str">
        <f>REGJUN!B24</f>
        <v/>
      </c>
      <c r="C20" s="71" t="str">
        <f>REGJUN!C24</f>
        <v/>
      </c>
      <c r="D20" s="192" t="str">
        <f>REGSET!AI24</f>
        <v/>
      </c>
      <c r="E20" s="192" t="str">
        <f>REGOUT!AI24</f>
        <v/>
      </c>
      <c r="F20" s="192" t="str">
        <f>REGNOV!AI24</f>
        <v/>
      </c>
      <c r="G20" s="192" t="str">
        <f>REGDEZ!AI24</f>
        <v/>
      </c>
      <c r="H20" s="193" t="str">
        <f t="shared" si="0"/>
        <v/>
      </c>
      <c r="I20" s="192" t="str">
        <f>REGJAN!AI24</f>
        <v/>
      </c>
      <c r="J20" s="192" t="str">
        <f>REGFEV!AI24</f>
        <v/>
      </c>
      <c r="K20" s="192" t="str">
        <f>REGMAR!AI24</f>
        <v/>
      </c>
      <c r="L20" s="193" t="str">
        <f t="shared" si="1"/>
        <v/>
      </c>
      <c r="M20" s="192" t="str">
        <f>REGABR!AI24</f>
        <v/>
      </c>
      <c r="N20" s="192" t="str">
        <f>REGMAI!AI24</f>
        <v/>
      </c>
      <c r="O20" s="284" t="str">
        <f>REGJUN!AI24</f>
        <v/>
      </c>
      <c r="P20" s="193" t="str">
        <f t="shared" si="2"/>
        <v/>
      </c>
      <c r="R20" s="270"/>
      <c r="AE20" s="270"/>
      <c r="AF20" s="270"/>
    </row>
    <row r="21" spans="2:32" x14ac:dyDescent="0.25">
      <c r="B21" s="71" t="str">
        <f>REGJUN!B25</f>
        <v/>
      </c>
      <c r="C21" s="71" t="str">
        <f>REGJUN!C25</f>
        <v/>
      </c>
      <c r="D21" s="192" t="str">
        <f>REGSET!AI25</f>
        <v/>
      </c>
      <c r="E21" s="192" t="str">
        <f>REGOUT!AI25</f>
        <v/>
      </c>
      <c r="F21" s="192" t="str">
        <f>REGNOV!AI25</f>
        <v/>
      </c>
      <c r="G21" s="192" t="str">
        <f>REGDEZ!AI25</f>
        <v/>
      </c>
      <c r="H21" s="193" t="str">
        <f t="shared" si="0"/>
        <v/>
      </c>
      <c r="I21" s="192" t="str">
        <f>REGJAN!AI25</f>
        <v/>
      </c>
      <c r="J21" s="192" t="str">
        <f>REGFEV!AI25</f>
        <v/>
      </c>
      <c r="K21" s="192" t="str">
        <f>REGMAR!AI25</f>
        <v/>
      </c>
      <c r="L21" s="193" t="str">
        <f t="shared" si="1"/>
        <v/>
      </c>
      <c r="M21" s="192" t="str">
        <f>REGABR!AI25</f>
        <v/>
      </c>
      <c r="N21" s="192" t="str">
        <f>REGMAI!AI25</f>
        <v/>
      </c>
      <c r="O21" s="284" t="str">
        <f>REGJUN!AI25</f>
        <v/>
      </c>
      <c r="P21" s="193" t="str">
        <f t="shared" si="2"/>
        <v/>
      </c>
      <c r="AE21" s="270"/>
      <c r="AF21" s="270"/>
    </row>
    <row r="22" spans="2:32" x14ac:dyDescent="0.25">
      <c r="B22" s="71" t="str">
        <f>REGJUN!B26</f>
        <v/>
      </c>
      <c r="C22" s="71" t="str">
        <f>REGJUN!C26</f>
        <v/>
      </c>
      <c r="D22" s="192" t="str">
        <f>REGSET!AI26</f>
        <v/>
      </c>
      <c r="E22" s="192" t="str">
        <f>REGOUT!AI26</f>
        <v/>
      </c>
      <c r="F22" s="192" t="str">
        <f>REGNOV!AI26</f>
        <v/>
      </c>
      <c r="G22" s="192" t="str">
        <f>REGDEZ!AI26</f>
        <v/>
      </c>
      <c r="H22" s="193" t="str">
        <f t="shared" si="0"/>
        <v/>
      </c>
      <c r="I22" s="192" t="str">
        <f>REGJAN!AI26</f>
        <v/>
      </c>
      <c r="J22" s="192" t="str">
        <f>REGFEV!AI26</f>
        <v/>
      </c>
      <c r="K22" s="192" t="str">
        <f>REGMAR!AI26</f>
        <v/>
      </c>
      <c r="L22" s="193" t="str">
        <f t="shared" si="1"/>
        <v/>
      </c>
      <c r="M22" s="192" t="str">
        <f>REGABR!AI26</f>
        <v/>
      </c>
      <c r="N22" s="192" t="str">
        <f>REGMAI!AI26</f>
        <v/>
      </c>
      <c r="O22" s="284" t="str">
        <f>REGJUN!AI26</f>
        <v/>
      </c>
      <c r="P22" s="193" t="str">
        <f t="shared" si="2"/>
        <v/>
      </c>
      <c r="AE22" s="270"/>
      <c r="AF22" s="270"/>
    </row>
    <row r="23" spans="2:32" x14ac:dyDescent="0.25">
      <c r="B23" s="71" t="str">
        <f>REGJUN!B27</f>
        <v/>
      </c>
      <c r="C23" s="71" t="str">
        <f>REGJUN!C27</f>
        <v/>
      </c>
      <c r="D23" s="192" t="str">
        <f>REGSET!AI27</f>
        <v/>
      </c>
      <c r="E23" s="192" t="str">
        <f>REGOUT!AI27</f>
        <v/>
      </c>
      <c r="F23" s="192" t="str">
        <f>REGNOV!AI27</f>
        <v/>
      </c>
      <c r="G23" s="192" t="str">
        <f>REGDEZ!AI27</f>
        <v/>
      </c>
      <c r="H23" s="193" t="str">
        <f t="shared" si="0"/>
        <v/>
      </c>
      <c r="I23" s="192" t="str">
        <f>REGJAN!AI27</f>
        <v/>
      </c>
      <c r="J23" s="192" t="str">
        <f>REGFEV!AI27</f>
        <v/>
      </c>
      <c r="K23" s="192" t="str">
        <f>REGMAR!AI27</f>
        <v/>
      </c>
      <c r="L23" s="193" t="str">
        <f t="shared" si="1"/>
        <v/>
      </c>
      <c r="M23" s="192" t="str">
        <f>REGABR!AI27</f>
        <v/>
      </c>
      <c r="N23" s="192" t="str">
        <f>REGMAI!AI27</f>
        <v/>
      </c>
      <c r="O23" s="284" t="str">
        <f>REGJUN!AI27</f>
        <v/>
      </c>
      <c r="P23" s="193" t="str">
        <f t="shared" si="2"/>
        <v/>
      </c>
      <c r="AE23" s="270"/>
      <c r="AF23" s="270"/>
    </row>
    <row r="24" spans="2:32" x14ac:dyDescent="0.25">
      <c r="B24" s="71" t="str">
        <f>REGJUN!B28</f>
        <v/>
      </c>
      <c r="C24" s="71" t="str">
        <f>REGJUN!C28</f>
        <v/>
      </c>
      <c r="D24" s="192" t="str">
        <f>REGSET!AI28</f>
        <v/>
      </c>
      <c r="E24" s="192" t="str">
        <f>REGOUT!AI28</f>
        <v/>
      </c>
      <c r="F24" s="192" t="str">
        <f>REGNOV!AI28</f>
        <v/>
      </c>
      <c r="G24" s="192" t="str">
        <f>REGDEZ!AI28</f>
        <v/>
      </c>
      <c r="H24" s="193" t="str">
        <f t="shared" si="0"/>
        <v/>
      </c>
      <c r="I24" s="192" t="str">
        <f>REGJAN!AI28</f>
        <v/>
      </c>
      <c r="J24" s="192" t="str">
        <f>REGFEV!AI28</f>
        <v/>
      </c>
      <c r="K24" s="192" t="str">
        <f>REGMAR!AI28</f>
        <v/>
      </c>
      <c r="L24" s="193" t="str">
        <f t="shared" si="1"/>
        <v/>
      </c>
      <c r="M24" s="192" t="str">
        <f>REGABR!AI28</f>
        <v/>
      </c>
      <c r="N24" s="192" t="str">
        <f>REGMAI!AI28</f>
        <v/>
      </c>
      <c r="O24" s="284" t="str">
        <f>REGJUN!AI28</f>
        <v/>
      </c>
      <c r="P24" s="193" t="str">
        <f t="shared" si="2"/>
        <v/>
      </c>
      <c r="AE24" s="270"/>
      <c r="AF24" s="270"/>
    </row>
    <row r="25" spans="2:32" x14ac:dyDescent="0.25">
      <c r="B25" s="71" t="str">
        <f>REGJUN!B29</f>
        <v/>
      </c>
      <c r="C25" s="71" t="str">
        <f>REGJUN!C29</f>
        <v/>
      </c>
      <c r="D25" s="192" t="str">
        <f>REGSET!AI29</f>
        <v/>
      </c>
      <c r="E25" s="192" t="str">
        <f>REGOUT!AI29</f>
        <v/>
      </c>
      <c r="F25" s="192" t="str">
        <f>REGNOV!AI29</f>
        <v/>
      </c>
      <c r="G25" s="192" t="str">
        <f>REGDEZ!AI29</f>
        <v/>
      </c>
      <c r="H25" s="193" t="str">
        <f t="shared" si="0"/>
        <v/>
      </c>
      <c r="I25" s="192" t="str">
        <f>REGJAN!AI29</f>
        <v/>
      </c>
      <c r="J25" s="192" t="str">
        <f>REGFEV!AI29</f>
        <v/>
      </c>
      <c r="K25" s="192" t="str">
        <f>REGMAR!AI29</f>
        <v/>
      </c>
      <c r="L25" s="193" t="str">
        <f t="shared" si="1"/>
        <v/>
      </c>
      <c r="M25" s="192" t="str">
        <f>REGABR!AI29</f>
        <v/>
      </c>
      <c r="N25" s="192" t="str">
        <f>REGMAI!AI29</f>
        <v/>
      </c>
      <c r="O25" s="284" t="str">
        <f>REGJUN!AI29</f>
        <v/>
      </c>
      <c r="P25" s="193" t="str">
        <f t="shared" si="2"/>
        <v/>
      </c>
      <c r="AE25" s="270"/>
      <c r="AF25" s="270"/>
    </row>
    <row r="26" spans="2:32" x14ac:dyDescent="0.25">
      <c r="B26" s="71" t="str">
        <f>REGJUN!B30</f>
        <v/>
      </c>
      <c r="C26" s="71" t="str">
        <f>REGJUN!C30</f>
        <v/>
      </c>
      <c r="D26" s="192" t="str">
        <f>REGSET!AI30</f>
        <v/>
      </c>
      <c r="E26" s="192" t="str">
        <f>REGOUT!AI30</f>
        <v/>
      </c>
      <c r="F26" s="192" t="str">
        <f>REGNOV!AI30</f>
        <v/>
      </c>
      <c r="G26" s="192" t="str">
        <f>REGDEZ!AI30</f>
        <v/>
      </c>
      <c r="H26" s="193" t="str">
        <f t="shared" si="0"/>
        <v/>
      </c>
      <c r="I26" s="192" t="str">
        <f>REGJAN!AI30</f>
        <v/>
      </c>
      <c r="J26" s="192" t="str">
        <f>REGFEV!AI30</f>
        <v/>
      </c>
      <c r="K26" s="192" t="str">
        <f>REGMAR!AI30</f>
        <v/>
      </c>
      <c r="L26" s="193" t="str">
        <f t="shared" si="1"/>
        <v/>
      </c>
      <c r="M26" s="192" t="str">
        <f>REGABR!AI30</f>
        <v/>
      </c>
      <c r="N26" s="192" t="str">
        <f>REGMAI!AI30</f>
        <v/>
      </c>
      <c r="O26" s="284" t="str">
        <f>REGJUN!AI30</f>
        <v/>
      </c>
      <c r="P26" s="193" t="str">
        <f t="shared" si="2"/>
        <v/>
      </c>
      <c r="AE26" s="270"/>
      <c r="AF26" s="270"/>
    </row>
    <row r="27" spans="2:32" x14ac:dyDescent="0.25">
      <c r="B27" s="71" t="str">
        <f>REGJUN!B31</f>
        <v/>
      </c>
      <c r="C27" s="71" t="str">
        <f>REGJUN!C31</f>
        <v/>
      </c>
      <c r="D27" s="192" t="str">
        <f>REGSET!AI31</f>
        <v/>
      </c>
      <c r="E27" s="192" t="str">
        <f>REGOUT!AI31</f>
        <v/>
      </c>
      <c r="F27" s="192" t="str">
        <f>REGNOV!AI31</f>
        <v/>
      </c>
      <c r="G27" s="192" t="str">
        <f>REGDEZ!AI31</f>
        <v/>
      </c>
      <c r="H27" s="193" t="str">
        <f t="shared" si="0"/>
        <v/>
      </c>
      <c r="I27" s="192" t="str">
        <f>REGJAN!AI31</f>
        <v/>
      </c>
      <c r="J27" s="192" t="str">
        <f>REGFEV!AI31</f>
        <v/>
      </c>
      <c r="K27" s="192" t="str">
        <f>REGMAR!AI31</f>
        <v/>
      </c>
      <c r="L27" s="193" t="str">
        <f t="shared" si="1"/>
        <v/>
      </c>
      <c r="M27" s="192" t="str">
        <f>REGABR!AI31</f>
        <v/>
      </c>
      <c r="N27" s="192" t="str">
        <f>REGMAI!AI31</f>
        <v/>
      </c>
      <c r="O27" s="284" t="str">
        <f>REGJUN!AI31</f>
        <v/>
      </c>
      <c r="P27" s="193" t="str">
        <f t="shared" si="2"/>
        <v/>
      </c>
      <c r="AE27" s="270"/>
      <c r="AF27" s="270"/>
    </row>
    <row r="28" spans="2:32" x14ac:dyDescent="0.25">
      <c r="B28" s="71" t="str">
        <f>REGJUN!B32</f>
        <v/>
      </c>
      <c r="C28" s="71" t="str">
        <f>REGJUN!C32</f>
        <v/>
      </c>
      <c r="D28" s="192" t="str">
        <f>REGSET!AI32</f>
        <v/>
      </c>
      <c r="E28" s="192" t="str">
        <f>REGOUT!AI32</f>
        <v/>
      </c>
      <c r="F28" s="192" t="str">
        <f>REGNOV!AI32</f>
        <v/>
      </c>
      <c r="G28" s="192" t="str">
        <f>REGDEZ!AI32</f>
        <v/>
      </c>
      <c r="H28" s="193" t="str">
        <f t="shared" si="0"/>
        <v/>
      </c>
      <c r="I28" s="192" t="str">
        <f>REGJAN!AI32</f>
        <v/>
      </c>
      <c r="J28" s="192" t="str">
        <f>REGFEV!AI32</f>
        <v/>
      </c>
      <c r="K28" s="192" t="str">
        <f>REGMAR!AI32</f>
        <v/>
      </c>
      <c r="L28" s="193" t="str">
        <f t="shared" si="1"/>
        <v/>
      </c>
      <c r="M28" s="192" t="str">
        <f>REGABR!AI32</f>
        <v/>
      </c>
      <c r="N28" s="192" t="str">
        <f>REGMAI!AI32</f>
        <v/>
      </c>
      <c r="O28" s="284" t="str">
        <f>REGJUN!AI32</f>
        <v/>
      </c>
      <c r="P28" s="193" t="str">
        <f t="shared" si="2"/>
        <v/>
      </c>
      <c r="AE28" s="270"/>
      <c r="AF28" s="270"/>
    </row>
    <row r="29" spans="2:32" x14ac:dyDescent="0.25">
      <c r="B29" s="71" t="str">
        <f>REGJUN!B33</f>
        <v/>
      </c>
      <c r="C29" s="71" t="str">
        <f>REGJUN!C33</f>
        <v/>
      </c>
      <c r="D29" s="192">
        <f>REGSET!AI33</f>
        <v>1</v>
      </c>
      <c r="E29" s="192" t="str">
        <f>REGOUT!AI33</f>
        <v/>
      </c>
      <c r="F29" s="192" t="str">
        <f>REGNOV!AI33</f>
        <v/>
      </c>
      <c r="G29" s="192" t="str">
        <f>REGDEZ!AI33</f>
        <v/>
      </c>
      <c r="H29" s="193">
        <f t="shared" si="0"/>
        <v>1</v>
      </c>
      <c r="I29" s="192" t="str">
        <f>REGJAN!AI33</f>
        <v/>
      </c>
      <c r="J29" s="192" t="str">
        <f>REGFEV!AI33</f>
        <v/>
      </c>
      <c r="K29" s="192" t="str">
        <f>REGMAR!AI33</f>
        <v/>
      </c>
      <c r="L29" s="193" t="str">
        <f t="shared" si="1"/>
        <v/>
      </c>
      <c r="M29" s="192" t="str">
        <f>REGABR!AI33</f>
        <v/>
      </c>
      <c r="N29" s="192" t="str">
        <f>REGMAI!AI33</f>
        <v/>
      </c>
      <c r="O29" s="284" t="str">
        <f>REGJUN!AI33</f>
        <v/>
      </c>
      <c r="P29" s="193" t="str">
        <f t="shared" si="2"/>
        <v/>
      </c>
      <c r="AE29" s="270"/>
      <c r="AF29" s="270"/>
    </row>
    <row r="30" spans="2:32" x14ac:dyDescent="0.25">
      <c r="B30" s="71" t="str">
        <f>REGJUN!B34</f>
        <v/>
      </c>
      <c r="C30" s="71" t="str">
        <f>REGJUN!C34</f>
        <v/>
      </c>
      <c r="D30" s="192" t="str">
        <f>REGSET!AI34</f>
        <v/>
      </c>
      <c r="E30" s="192" t="str">
        <f>REGOUT!AI34</f>
        <v/>
      </c>
      <c r="F30" s="192" t="str">
        <f>REGNOV!AI34</f>
        <v/>
      </c>
      <c r="G30" s="192" t="str">
        <f>REGDEZ!AI34</f>
        <v/>
      </c>
      <c r="H30" s="193" t="str">
        <f t="shared" si="0"/>
        <v/>
      </c>
      <c r="I30" s="192" t="str">
        <f>REGJAN!AI34</f>
        <v/>
      </c>
      <c r="J30" s="192" t="str">
        <f>REGFEV!AI34</f>
        <v/>
      </c>
      <c r="K30" s="192" t="str">
        <f>REGMAR!AI34</f>
        <v/>
      </c>
      <c r="L30" s="193" t="str">
        <f t="shared" si="1"/>
        <v/>
      </c>
      <c r="M30" s="192" t="str">
        <f>REGABR!AI34</f>
        <v/>
      </c>
      <c r="N30" s="192" t="str">
        <f>REGMAI!AI34</f>
        <v/>
      </c>
      <c r="O30" s="284" t="str">
        <f>REGJUN!AI34</f>
        <v/>
      </c>
      <c r="P30" s="193" t="str">
        <f t="shared" si="2"/>
        <v/>
      </c>
      <c r="AE30" s="270"/>
      <c r="AF30" s="270"/>
    </row>
    <row r="31" spans="2:32" x14ac:dyDescent="0.25">
      <c r="B31" s="71" t="str">
        <f>REGJUN!B35</f>
        <v/>
      </c>
      <c r="C31" s="71" t="str">
        <f>REGJUN!C35</f>
        <v/>
      </c>
      <c r="D31" s="192" t="str">
        <f>REGSET!AI35</f>
        <v/>
      </c>
      <c r="E31" s="192" t="str">
        <f>REGOUT!AI35</f>
        <v/>
      </c>
      <c r="F31" s="192" t="str">
        <f>REGNOV!AI35</f>
        <v/>
      </c>
      <c r="G31" s="192" t="str">
        <f>REGDEZ!AI35</f>
        <v/>
      </c>
      <c r="H31" s="193" t="str">
        <f t="shared" si="0"/>
        <v/>
      </c>
      <c r="I31" s="192" t="str">
        <f>REGJAN!AI35</f>
        <v/>
      </c>
      <c r="J31" s="192" t="str">
        <f>REGFEV!AI35</f>
        <v/>
      </c>
      <c r="K31" s="192" t="str">
        <f>REGMAR!AI35</f>
        <v/>
      </c>
      <c r="L31" s="193" t="str">
        <f t="shared" si="1"/>
        <v/>
      </c>
      <c r="M31" s="192" t="str">
        <f>REGABR!AI35</f>
        <v/>
      </c>
      <c r="N31" s="192" t="str">
        <f>REGMAI!AI35</f>
        <v/>
      </c>
      <c r="O31" s="284" t="str">
        <f>REGJUN!AI35</f>
        <v/>
      </c>
      <c r="P31" s="193" t="str">
        <f t="shared" si="2"/>
        <v/>
      </c>
      <c r="AE31" s="270"/>
      <c r="AF31" s="270"/>
    </row>
    <row r="32" spans="2:32" x14ac:dyDescent="0.25">
      <c r="B32" s="71" t="str">
        <f>REGJUN!B36</f>
        <v/>
      </c>
      <c r="C32" s="71" t="str">
        <f>REGJUN!C36</f>
        <v/>
      </c>
      <c r="D32" s="192" t="str">
        <f>REGSET!AI36</f>
        <v/>
      </c>
      <c r="E32" s="192" t="str">
        <f>REGOUT!AI36</f>
        <v/>
      </c>
      <c r="F32" s="192" t="str">
        <f>REGNOV!AI36</f>
        <v/>
      </c>
      <c r="G32" s="192" t="str">
        <f>REGDEZ!AI36</f>
        <v/>
      </c>
      <c r="H32" s="193" t="str">
        <f t="shared" si="0"/>
        <v/>
      </c>
      <c r="I32" s="192" t="str">
        <f>REGJAN!AI36</f>
        <v/>
      </c>
      <c r="J32" s="192" t="str">
        <f>REGFEV!AI36</f>
        <v/>
      </c>
      <c r="K32" s="192" t="str">
        <f>REGMAR!AI36</f>
        <v/>
      </c>
      <c r="L32" s="193" t="str">
        <f t="shared" si="1"/>
        <v/>
      </c>
      <c r="M32" s="192" t="str">
        <f>REGABR!AI36</f>
        <v/>
      </c>
      <c r="N32" s="192" t="str">
        <f>REGMAI!AI36</f>
        <v/>
      </c>
      <c r="O32" s="284" t="str">
        <f>REGJUN!AI36</f>
        <v/>
      </c>
      <c r="P32" s="193" t="str">
        <f t="shared" si="2"/>
        <v/>
      </c>
      <c r="AE32" s="270"/>
      <c r="AF32" s="270"/>
    </row>
    <row r="33" spans="2:35" x14ac:dyDescent="0.25">
      <c r="B33" s="71" t="str">
        <f>REGJUN!B37</f>
        <v/>
      </c>
      <c r="C33" s="71" t="str">
        <f>REGJUN!C37</f>
        <v/>
      </c>
      <c r="D33" s="192" t="str">
        <f>REGSET!AI37</f>
        <v/>
      </c>
      <c r="E33" s="192" t="str">
        <f>REGOUT!AI37</f>
        <v/>
      </c>
      <c r="F33" s="192" t="str">
        <f>REGNOV!AI37</f>
        <v/>
      </c>
      <c r="G33" s="192"/>
      <c r="H33" s="193" t="str">
        <f>IF(COUNTBLANK(D33:G33)=$H$2,"",SUM(D33:G33))</f>
        <v/>
      </c>
      <c r="I33" s="192" t="str">
        <f>REGJAN!AI37</f>
        <v/>
      </c>
      <c r="J33" s="192" t="str">
        <f>REGFEV!AI37</f>
        <v/>
      </c>
      <c r="K33" s="192" t="str">
        <f>REGMAR!AI37</f>
        <v/>
      </c>
      <c r="L33" s="193" t="str">
        <f>IF(COUNTBLANK(I33:K33)=$L$2,"",SUM(I33:K33))</f>
        <v/>
      </c>
      <c r="M33" s="192" t="str">
        <f>REGABR!AI37</f>
        <v/>
      </c>
      <c r="N33" s="192" t="str">
        <f>REGMAI!AI37</f>
        <v/>
      </c>
      <c r="O33" s="192" t="str">
        <f>REGJUN!AI37</f>
        <v/>
      </c>
      <c r="P33" s="193" t="str">
        <f>IF(COUNTBLANK(M33:O33)=$P$2,"",SUM(M33:O33))</f>
        <v/>
      </c>
    </row>
    <row r="34" spans="2:35" x14ac:dyDescent="0.25">
      <c r="B34" s="71" t="str">
        <f>REGJUN!B38</f>
        <v/>
      </c>
      <c r="C34" s="71" t="str">
        <f>REGJUN!C38</f>
        <v/>
      </c>
      <c r="D34" s="192" t="str">
        <f>REGSET!AI38</f>
        <v/>
      </c>
      <c r="E34" s="192" t="str">
        <f>REGOUT!AI38</f>
        <v/>
      </c>
      <c r="F34" s="192" t="str">
        <f>REGNOV!AI38</f>
        <v/>
      </c>
      <c r="G34" s="192"/>
      <c r="H34" s="193" t="str">
        <f>IF(COUNTBLANK(D34:G34)=$H$2,"",SUM(D34:G34))</f>
        <v/>
      </c>
      <c r="I34" s="192" t="str">
        <f>REGJAN!AI38</f>
        <v/>
      </c>
      <c r="J34" s="192" t="str">
        <f>REGFEV!AI38</f>
        <v/>
      </c>
      <c r="K34" s="192" t="str">
        <f>REGMAR!AI38</f>
        <v/>
      </c>
      <c r="L34" s="193" t="str">
        <f>IF(COUNTBLANK(I34:K34)=$L$2,"",SUM(I34:K34))</f>
        <v/>
      </c>
      <c r="M34" s="192" t="str">
        <f>REGABR!AI38</f>
        <v/>
      </c>
      <c r="N34" s="192" t="str">
        <f>REGMAI!AI38</f>
        <v/>
      </c>
      <c r="O34" s="192" t="str">
        <f>REGJUN!AI38</f>
        <v/>
      </c>
      <c r="P34" s="193" t="str">
        <f>IF(COUNTBLANK(M34:O34)=$P$2,"",SUM(M34:O34))</f>
        <v/>
      </c>
    </row>
    <row r="35" spans="2:35" x14ac:dyDescent="0.25">
      <c r="B35" s="71" t="str">
        <f>REGJUN!B39</f>
        <v/>
      </c>
      <c r="C35" s="71" t="str">
        <f>REGJUN!C39</f>
        <v/>
      </c>
      <c r="D35" s="192" t="str">
        <f>REGSET!AI39</f>
        <v/>
      </c>
      <c r="E35" s="192" t="str">
        <f>REGOUT!AI39</f>
        <v/>
      </c>
      <c r="F35" s="192" t="str">
        <f>REGNOV!AI39</f>
        <v/>
      </c>
      <c r="G35" s="192"/>
      <c r="H35" s="193" t="str">
        <f>IF(COUNTBLANK(D35:G35)=$H$2,"",SUM(D35:G35))</f>
        <v/>
      </c>
      <c r="I35" s="192" t="str">
        <f>REGJAN!AI39</f>
        <v/>
      </c>
      <c r="J35" s="192" t="str">
        <f>REGFEV!AI39</f>
        <v/>
      </c>
      <c r="K35" s="192" t="str">
        <f>REGMAR!AI39</f>
        <v/>
      </c>
      <c r="L35" s="193" t="str">
        <f>IF(COUNTBLANK(I35:K35)=$L$2,"",SUM(I35:K35))</f>
        <v/>
      </c>
      <c r="M35" s="192" t="str">
        <f>REGABR!AI39</f>
        <v/>
      </c>
      <c r="N35" s="192" t="str">
        <f>REGMAI!AI39</f>
        <v/>
      </c>
      <c r="O35" s="192" t="str">
        <f>REGJUN!AI39</f>
        <v/>
      </c>
      <c r="P35" s="193" t="str">
        <f>IF(COUNTBLANK(M35:O35)=$P$2,"",SUM(M35:O35))</f>
        <v/>
      </c>
    </row>
    <row r="36" spans="2:35" x14ac:dyDescent="0.25">
      <c r="B36" s="71">
        <f>REGJUN!B40</f>
        <v>0</v>
      </c>
      <c r="C36" s="71">
        <f>REGJUN!C40</f>
        <v>0</v>
      </c>
      <c r="D36" s="71">
        <f>REGSET!AI40</f>
        <v>0</v>
      </c>
      <c r="E36" s="71">
        <f>REGOUT!AI40</f>
        <v>0</v>
      </c>
      <c r="F36" s="71">
        <f>REGNOV!AI40</f>
        <v>0</v>
      </c>
      <c r="I36" s="71">
        <f>REGJAN!AI40</f>
        <v>0</v>
      </c>
      <c r="J36" s="71">
        <f>REGFEV!AI40</f>
        <v>0</v>
      </c>
      <c r="K36" s="71">
        <f>REGMAR!AI40</f>
        <v>0</v>
      </c>
      <c r="M36" s="71">
        <f>REGABR!AI40</f>
        <v>0</v>
      </c>
      <c r="N36" s="71">
        <f>REGMAI!AI40</f>
        <v>0</v>
      </c>
      <c r="O36" s="71">
        <f>REGJUN!AI40</f>
        <v>0</v>
      </c>
    </row>
    <row r="37" spans="2:35" x14ac:dyDescent="0.25">
      <c r="B37" s="71">
        <f>REGJUN!B41</f>
        <v>0</v>
      </c>
      <c r="C37" s="71">
        <f>REGJUN!C41</f>
        <v>0</v>
      </c>
      <c r="D37" s="71">
        <f>REGSET!AI41</f>
        <v>0</v>
      </c>
      <c r="E37" s="71">
        <f>REGOUT!AI41</f>
        <v>0</v>
      </c>
      <c r="F37" s="71">
        <f>REGNOV!AI41</f>
        <v>0</v>
      </c>
      <c r="I37" s="71">
        <f>REGJAN!AI41</f>
        <v>0</v>
      </c>
      <c r="J37" s="71">
        <f>REGFEV!AI41</f>
        <v>0</v>
      </c>
      <c r="K37" s="71">
        <f>REGMAR!AI41</f>
        <v>0</v>
      </c>
      <c r="M37" s="71">
        <f>REGABR!AI41</f>
        <v>0</v>
      </c>
      <c r="N37" s="71">
        <f>REGMAI!AI41</f>
        <v>0</v>
      </c>
      <c r="O37" s="71">
        <f>REGJUN!AI41</f>
        <v>0</v>
      </c>
    </row>
    <row r="39" spans="2:35" x14ac:dyDescent="0.25">
      <c r="AI39" s="71">
        <f>IF(COUNTBLANK(D39:AH39)=$AJ$7,"",COUNTIF(D39:AH39,"S")+COUNTIF(D39:AH39,"e"))</f>
        <v>0</v>
      </c>
    </row>
  </sheetData>
  <sheetProtection algorithmName="SHA-512" hashValue="MGu5S17DKSCqsQtC6+fBBTJ1TQcI/7AQUupHn0yefDBNx8QO58cWRFivgRmVWBR1Px75MlWSLr/Wt9Yw/OkvFg==" saltValue="IGiayFeMHemIpsijng62tA==" spinCount="100000" sheet="1" objects="1" scenarios="1" selectLockedCells="1"/>
  <printOptions horizontalCentered="1"/>
  <pageMargins left="0.23622047244094488" right="0.23622047244094488" top="0.94488188976377951" bottom="0.354329615048119" header="0.1181091426071741" footer="0.31496062992125984"/>
  <pageSetup paperSize="9" scale="45" orientation="landscape" blackAndWhite="1" r:id="rId1"/>
  <headerFooter>
    <oddHeader>&amp;L
&amp;C&amp;"Arial,Normal"&amp;24
Área Disciplinar de Português&amp;Rs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33</vt:i4>
      </vt:variant>
      <vt:variant>
        <vt:lpstr>Intervalos com nome</vt:lpstr>
      </vt:variant>
      <vt:variant>
        <vt:i4>19</vt:i4>
      </vt:variant>
    </vt:vector>
  </HeadingPairs>
  <TitlesOfParts>
    <vt:vector size="52" baseType="lpstr">
      <vt:lpstr>ENTRADA</vt:lpstr>
      <vt:lpstr>SINTESE</vt:lpstr>
      <vt:lpstr>COMPETENCIAS</vt:lpstr>
      <vt:lpstr>CP-RELATORIO</vt:lpstr>
      <vt:lpstr>LISTA DE ALUNOS</vt:lpstr>
      <vt:lpstr>PARAMETROS</vt:lpstr>
      <vt:lpstr>TESTE 01</vt:lpstr>
      <vt:lpstr>TESTE 02</vt:lpstr>
      <vt:lpstr>TESTE 03</vt:lpstr>
      <vt:lpstr>ESCRITA</vt:lpstr>
      <vt:lpstr>LEITURA</vt:lpstr>
      <vt:lpstr>EL1P</vt:lpstr>
      <vt:lpstr>EL2P</vt:lpstr>
      <vt:lpstr>EL3P</vt:lpstr>
      <vt:lpstr>GR1P</vt:lpstr>
      <vt:lpstr>GR2P</vt:lpstr>
      <vt:lpstr>GR3P</vt:lpstr>
      <vt:lpstr>ORALIDADE</vt:lpstr>
      <vt:lpstr>TG ED LIT</vt:lpstr>
      <vt:lpstr>TG LEITURA</vt:lpstr>
      <vt:lpstr>DEBATE</vt:lpstr>
      <vt:lpstr>AP ESSENCIAIS</vt:lpstr>
      <vt:lpstr>REGSET</vt:lpstr>
      <vt:lpstr>REGOUT</vt:lpstr>
      <vt:lpstr>REGNOV</vt:lpstr>
      <vt:lpstr>REGDEZ</vt:lpstr>
      <vt:lpstr>REGJAN</vt:lpstr>
      <vt:lpstr>REGFEV</vt:lpstr>
      <vt:lpstr>REGMAR</vt:lpstr>
      <vt:lpstr>REGABR</vt:lpstr>
      <vt:lpstr>REGMAI</vt:lpstr>
      <vt:lpstr>REGJUN</vt:lpstr>
      <vt:lpstr>REG REL</vt:lpstr>
      <vt:lpstr>COMPETENCIAS!Área_de_Impressão</vt:lpstr>
      <vt:lpstr>'CP-RELATORIO'!Área_de_Impressão</vt:lpstr>
      <vt:lpstr>DEBATE!Área_de_Impressão</vt:lpstr>
      <vt:lpstr>EL1P!Área_de_Impressão</vt:lpstr>
      <vt:lpstr>EL2P!Área_de_Impressão</vt:lpstr>
      <vt:lpstr>EL3P!Área_de_Impressão</vt:lpstr>
      <vt:lpstr>ESCRITA!Área_de_Impressão</vt:lpstr>
      <vt:lpstr>GR1P!Área_de_Impressão</vt:lpstr>
      <vt:lpstr>GR2P!Área_de_Impressão</vt:lpstr>
      <vt:lpstr>GR3P!Área_de_Impressão</vt:lpstr>
      <vt:lpstr>LEITURA!Área_de_Impressão</vt:lpstr>
      <vt:lpstr>ORALIDADE!Área_de_Impressão</vt:lpstr>
      <vt:lpstr>REGSET!Área_de_Impressão</vt:lpstr>
      <vt:lpstr>SINTESE!Área_de_Impressão</vt:lpstr>
      <vt:lpstr>'TESTE 01'!Área_de_Impressão</vt:lpstr>
      <vt:lpstr>'TESTE 02'!Área_de_Impressão</vt:lpstr>
      <vt:lpstr>'TESTE 03'!Área_de_Impressão</vt:lpstr>
      <vt:lpstr>'TG ED LIT'!Área_de_Impressão</vt:lpstr>
      <vt:lpstr>'TG LEITURA'!Área_de_Impressão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AGOSTINHO SANTOS</dc:creator>
  <cp:lastModifiedBy>Florinda Maria Ferreira Pereira</cp:lastModifiedBy>
  <cp:lastPrinted>2019-10-27T21:34:28Z</cp:lastPrinted>
  <dcterms:created xsi:type="dcterms:W3CDTF">2019-10-06T19:10:41Z</dcterms:created>
  <dcterms:modified xsi:type="dcterms:W3CDTF">2020-03-05T15:57:40Z</dcterms:modified>
</cp:coreProperties>
</file>