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xl/volatileDependencies.xml" ContentType="application/vnd.openxmlformats-officedocument.spreadsheetml.volatileDependenc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dmin\Documents\"/>
    </mc:Choice>
  </mc:AlternateContent>
  <xr:revisionPtr revIDLastSave="0" documentId="13_ncr:1_{0FFA551F-6F4E-4CA9-986F-495621613B38}" xr6:coauthVersionLast="47" xr6:coauthVersionMax="47" xr10:uidLastSave="{00000000-0000-0000-0000-000000000000}"/>
  <bookViews>
    <workbookView showHorizontalScroll="0" showVerticalScroll="0" xWindow="-110" yWindow="-110" windowWidth="22780" windowHeight="14540" activeTab="6" xr2:uid="{EB5D0141-CAAA-4897-BBFB-1D66B3C6D793}"/>
  </bookViews>
  <sheets>
    <sheet name="Discount Analysis " sheetId="3" r:id="rId1"/>
    <sheet name="Top 5 Products " sheetId="4" r:id="rId2"/>
    <sheet name="monthly sales vs profit " sheetId="9" r:id="rId3"/>
    <sheet name="profit by segment " sheetId="8" r:id="rId4"/>
    <sheet name="Top 10 States " sheetId="5" r:id="rId5"/>
    <sheet name="Financial Health " sheetId="1" r:id="rId6"/>
    <sheet name="Dashboard " sheetId="6" r:id="rId7"/>
  </sheets>
  <definedNames>
    <definedName name="Slicer_Category">#N/A</definedName>
    <definedName name="Slicer_Order_Date__Year">#N/A</definedName>
    <definedName name="Slicer_Region">#N/A</definedName>
    <definedName name="Slicer_Segment">#N/A</definedName>
  </definedNames>
  <calcPr calcId="191029"/>
  <pivotCaches>
    <pivotCache cacheId="1027" r:id="rId8"/>
    <pivotCache cacheId="1028" r:id="rId9"/>
    <pivotCache cacheId="1030" r:id="rId10"/>
    <pivotCache cacheId="1031" r:id="rId11"/>
    <pivotCache cacheId="1032" r:id="rId12"/>
    <pivotCache cacheId="1033" r:id="rId13"/>
    <pivotCache cacheId="1034" r:id="rId14"/>
    <pivotCache cacheId="1035" r:id="rId15"/>
    <pivotCache cacheId="1036" r:id="rId16"/>
    <pivotCache cacheId="1037" r:id="rId17"/>
    <pivotCache cacheId="1038" r:id="rId18"/>
    <pivotCache cacheId="1044" r:id="rId19"/>
  </pivotCaches>
  <extLst>
    <ext xmlns:x14="http://schemas.microsoft.com/office/spreadsheetml/2009/9/main" uri="{876F7934-8845-4945-9796-88D515C7AA90}">
      <x14:pivotCaches>
        <pivotCache cacheId="12" r:id="rId20"/>
      </x14:pivotCaches>
    </ext>
    <ext xmlns:x14="http://schemas.microsoft.com/office/spreadsheetml/2009/9/main" uri="{BBE1A952-AA13-448e-AADC-164F8A28A991}">
      <x14:slicerCaches>
        <x14:slicerCache r:id="rId21"/>
        <x14:slicerCache r:id="rId22"/>
        <x14:slicerCache r:id="rId23"/>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_4e1b1bf5-5d2c-498b-9ace-83cdeda88101" name="Orders" connection="Query - Orders"/>
          <x15:modelTable id="Customers_29bc9a8a-ce25-40e8-9dae-b1c3f5ed8a5f" name="Customers" connection="Query - Customers"/>
          <x15:modelTable id="Products_ffb7bf65-e1ea-4d07-acbc-f60b5df932b0" name="Products" connection="Query - Products"/>
          <x15:modelTable id="Location_46ed8a00-9120-4a59-aa5f-606040841d93" name="Location" connection="Query - Location"/>
        </x15:modelTables>
        <x15:modelRelationships>
          <x15:modelRelationship fromTable="Orders" fromColumn="Customer ID" toTable="Customers" toColumn="Customer ID"/>
          <x15:modelRelationship fromTable="Orders" fromColumn="Product ID" toTable="Products" toColumn="Product ID"/>
          <x15:modelRelationship fromTable="Orders" fromColumn="Postal Code" toTable="Location" toColumn="Postal Code"/>
        </x15:modelRelationships>
        <x15:extLst>
          <ext xmlns:x16="http://schemas.microsoft.com/office/spreadsheetml/2014/11/main" uri="{9835A34E-60A6-4A7C-AAB8-D5F71C897F49}">
            <x16:modelTimeGroupings>
              <x16:modelTimeGrouping tableName="Orders"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J13" i="1" l="1"/>
  <c r="C5" i="1"/>
  <c r="G37" i="3"/>
  <c r="C11" i="1"/>
  <c r="C8" i="1"/>
  <c r="C2" i="1"/>
  <c r="EG21" i="6"/>
  <c r="AO2" i="6"/>
  <c r="AO1" i="6"/>
  <c r="AO3" i="6"/>
  <c r="BB34"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BA0E089-37B7-49FA-8713-DFEC62562785}" name="Query - Customers" description="Connection to the 'Customers' query in the workbook." type="100" refreshedVersion="8" minRefreshableVersion="5">
    <extLst>
      <ext xmlns:x15="http://schemas.microsoft.com/office/spreadsheetml/2010/11/main" uri="{DE250136-89BD-433C-8126-D09CA5730AF9}">
        <x15:connection id="133b68a2-a05c-426c-90f9-8f3562aa2bdf">
          <x15:oledbPr connection="Provider=Microsoft.Mashup.OleDb.1;Data Source=$Workbook$;Location=Customers;Extended Properties=&quot;&quot;">
            <x15:dbTables>
              <x15:dbTable name="Customers"/>
            </x15:dbTables>
          </x15:oledbPr>
        </x15:connection>
      </ext>
    </extLst>
  </connection>
  <connection id="2" xr16:uid="{A63DCF91-3328-4F93-9357-CA01E4A9F4A4}" name="Query - Location" description="Connection to the 'Location' query in the workbook." type="100" refreshedVersion="8" minRefreshableVersion="5">
    <extLst>
      <ext xmlns:x15="http://schemas.microsoft.com/office/spreadsheetml/2010/11/main" uri="{DE250136-89BD-433C-8126-D09CA5730AF9}">
        <x15:connection id="0d17aae0-e68d-46f2-b20d-6d37a5acd392">
          <x15:oledbPr connection="Provider=Microsoft.Mashup.OleDb.1;Data Source=$Workbook$;Location=Location;Extended Properties=&quot;&quot;">
            <x15:dbTables>
              <x15:dbTable name="Location"/>
            </x15:dbTables>
          </x15:oledbPr>
        </x15:connection>
      </ext>
    </extLst>
  </connection>
  <connection id="3" xr16:uid="{6A5CF0CD-CE2E-49EB-ADA9-CE30BBD5EB78}" name="Query - Orders" description="Connection to the 'Orders' query in the workbook." type="100" refreshedVersion="8" minRefreshableVersion="5">
    <extLst>
      <ext xmlns:x15="http://schemas.microsoft.com/office/spreadsheetml/2010/11/main" uri="{DE250136-89BD-433C-8126-D09CA5730AF9}">
        <x15:connection id="3db68e35-bbfe-416c-9e4b-a04183d384d6"/>
      </ext>
    </extLst>
  </connection>
  <connection id="4" xr16:uid="{E8A239BB-FE1F-4651-9BE9-E5FAE6248E9D}" name="Query - Products" description="Connection to the 'Products' query in the workbook." type="100" refreshedVersion="8" minRefreshableVersion="5">
    <extLst>
      <ext xmlns:x15="http://schemas.microsoft.com/office/spreadsheetml/2010/11/main" uri="{DE250136-89BD-433C-8126-D09CA5730AF9}">
        <x15:connection id="ba707444-6fe5-4ee7-b3c6-5af6e9e86d42">
          <x15:oledbPr connection="Provider=Microsoft.Mashup.OleDb.1;Data Source=$Workbook$;Location=Products;Extended Properties=&quot;&quot;">
            <x15:dbTables>
              <x15:dbTable name="Products"/>
            </x15:dbTables>
          </x15:oledbPr>
        </x15:connection>
      </ext>
    </extLst>
  </connection>
  <connection id="5" xr16:uid="{E4198A9D-5F66-4207-A4DB-7C67CFE159FC}"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10">
    <s v="ThisWorkbookDataModel"/>
    <s v="{[Products].[Category].[All]}"/>
    <s v="[Measures].[Net Profit Margin %]"/>
    <s v="0.00%;-0.00%;0.00%"/>
    <s v="{[Location].[Region].[All]}"/>
    <s v="{[Customers].[Segment].[All]}"/>
    <s v="[Measures].[Total Revenue]"/>
    <s v="\$#,0.00;(\$#,0.00);\$#,0.00"/>
    <s v="[Measures].[Total Profit]"/>
    <s v="[Measures].[Count of Order ID]"/>
  </metadataStrings>
  <mdxMetadata count="4">
    <mdx n="0" f="v">
      <t c="1" si="3">
        <n x="2"/>
      </t>
    </mdx>
    <mdx n="0" f="v">
      <t c="4" si="7">
        <n x="6"/>
        <n x="4" s="1"/>
        <n x="5" s="1"/>
        <n x="1" s="1"/>
      </t>
    </mdx>
    <mdx n="0" f="v">
      <t c="4" si="7">
        <n x="8"/>
        <n x="4" s="1"/>
        <n x="5" s="1"/>
        <n x="1" s="1"/>
      </t>
    </mdx>
    <mdx n="0" f="v">
      <t c="4">
        <n x="9"/>
        <n x="4" s="1"/>
        <n x="5" s="1"/>
        <n x="1" s="1"/>
      </t>
    </mdx>
  </mdxMetadata>
  <valueMetadata count="4">
    <bk>
      <rc t="1" v="0"/>
    </bk>
    <bk>
      <rc t="1" v="1"/>
    </bk>
    <bk>
      <rc t="1" v="2"/>
    </bk>
    <bk>
      <rc t="1" v="3"/>
    </bk>
  </valueMetadata>
</metadata>
</file>

<file path=xl/sharedStrings.xml><?xml version="1.0" encoding="utf-8"?>
<sst xmlns="http://schemas.openxmlformats.org/spreadsheetml/2006/main" count="92" uniqueCount="64">
  <si>
    <t>Total Revenue</t>
  </si>
  <si>
    <t>Total Profit</t>
  </si>
  <si>
    <t>Net Profit Margin %</t>
  </si>
  <si>
    <t>Row Labels</t>
  </si>
  <si>
    <t>Grand Total</t>
  </si>
  <si>
    <t>Accessories</t>
  </si>
  <si>
    <t>Appliances</t>
  </si>
  <si>
    <t>Art</t>
  </si>
  <si>
    <t>Binders</t>
  </si>
  <si>
    <t>Bookcases</t>
  </si>
  <si>
    <t>Chairs</t>
  </si>
  <si>
    <t>Copiers</t>
  </si>
  <si>
    <t>Envelopes</t>
  </si>
  <si>
    <t>Fasteners</t>
  </si>
  <si>
    <t>Furnishings</t>
  </si>
  <si>
    <t>Labels</t>
  </si>
  <si>
    <t>Machines</t>
  </si>
  <si>
    <t>Paper</t>
  </si>
  <si>
    <t>Phones</t>
  </si>
  <si>
    <t>Storage</t>
  </si>
  <si>
    <t>Supplies</t>
  </si>
  <si>
    <t>Tables</t>
  </si>
  <si>
    <t>Profit</t>
  </si>
  <si>
    <t>Consumer</t>
  </si>
  <si>
    <t>Corporate</t>
  </si>
  <si>
    <t>Home Office</t>
  </si>
  <si>
    <t>Washington</t>
  </si>
  <si>
    <t>California</t>
  </si>
  <si>
    <t>Delaware</t>
  </si>
  <si>
    <t>Georgia</t>
  </si>
  <si>
    <t>Indiana</t>
  </si>
  <si>
    <t>Kentucky</t>
  </si>
  <si>
    <t>Michigan</t>
  </si>
  <si>
    <t>Minnesota</t>
  </si>
  <si>
    <t>New York</t>
  </si>
  <si>
    <t>Virginia</t>
  </si>
  <si>
    <t xml:space="preserve">Total Orders </t>
  </si>
  <si>
    <t>Distinct Count of Order ID</t>
  </si>
  <si>
    <t>Jan</t>
  </si>
  <si>
    <t>Feb</t>
  </si>
  <si>
    <t>Mar</t>
  </si>
  <si>
    <t>Apr</t>
  </si>
  <si>
    <t>May</t>
  </si>
  <si>
    <t>Jun</t>
  </si>
  <si>
    <t>Jul</t>
  </si>
  <si>
    <t>Aug</t>
  </si>
  <si>
    <t>Sep</t>
  </si>
  <si>
    <t>Oct</t>
  </si>
  <si>
    <t>Nov</t>
  </si>
  <si>
    <t>Dec</t>
  </si>
  <si>
    <t>Month</t>
  </si>
  <si>
    <t xml:space="preserve">Sales </t>
  </si>
  <si>
    <t>Count of Order ID</t>
  </si>
  <si>
    <t>Sales</t>
  </si>
  <si>
    <t xml:space="preserve"> Gross Sales</t>
  </si>
  <si>
    <t xml:space="preserve">Profit </t>
  </si>
  <si>
    <t xml:space="preserve">Gross Potential Profit </t>
  </si>
  <si>
    <t xml:space="preserve"> </t>
  </si>
  <si>
    <t>Average of Discount</t>
  </si>
  <si>
    <t xml:space="preserve">Total Profit </t>
  </si>
  <si>
    <t xml:space="preserve">Segment </t>
  </si>
  <si>
    <t xml:space="preserve">State </t>
  </si>
  <si>
    <t>SubCategory</t>
  </si>
  <si>
    <t>Sub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</si>
</sst>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 #,##0.00_-;_-* &quot;-&quot;??_-;_-@_-"/>
    <numFmt numFmtId="164" formatCode="\$#,##0.00;\(\$#,##0.00\);\$#,##0.00"/>
    <numFmt numFmtId="165" formatCode="0.00%;\-0.00%;0.00%"/>
    <numFmt numFmtId="166" formatCode="[$$-409]#,##0.00"/>
    <numFmt numFmtId="167" formatCode="[$$-540A]#,##0.00"/>
  </numFmts>
  <fonts count="4" x14ac:knownFonts="1">
    <font>
      <sz val="11"/>
      <color theme="1"/>
      <name val="Aptos Narrow"/>
      <family val="2"/>
      <scheme val="minor"/>
    </font>
    <font>
      <sz val="11"/>
      <color theme="0"/>
      <name val="Aptos Narrow"/>
      <family val="2"/>
      <scheme val="minor"/>
    </font>
    <font>
      <sz val="11"/>
      <name val="Aptos Narrow"/>
      <family val="2"/>
      <scheme val="minor"/>
    </font>
    <font>
      <sz val="11"/>
      <color theme="3"/>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7">
    <xf numFmtId="0" fontId="0" fillId="0" borderId="0" xfId="0"/>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10" fontId="0" fillId="0" borderId="0" xfId="0" applyNumberFormat="1"/>
    <xf numFmtId="4" fontId="0" fillId="0" borderId="0" xfId="0" applyNumberFormat="1"/>
    <xf numFmtId="0" fontId="1" fillId="0" borderId="0" xfId="0" applyFont="1"/>
    <xf numFmtId="0" fontId="2" fillId="0" borderId="0" xfId="0" applyFont="1"/>
    <xf numFmtId="43" fontId="0" fillId="0" borderId="0" xfId="0" applyNumberFormat="1"/>
    <xf numFmtId="4" fontId="1" fillId="0" borderId="0" xfId="0" applyNumberFormat="1" applyFont="1"/>
    <xf numFmtId="0" fontId="0" fillId="0" borderId="0" xfId="0" applyNumberFormat="1"/>
    <xf numFmtId="166" fontId="0" fillId="0" borderId="0" xfId="0" applyNumberFormat="1"/>
    <xf numFmtId="167" fontId="3" fillId="0" borderId="0" xfId="0" applyNumberFormat="1" applyFont="1"/>
    <xf numFmtId="0" fontId="3" fillId="0" borderId="0" xfId="0" applyFont="1"/>
    <xf numFmtId="166" fontId="3" fillId="0" borderId="0" xfId="0" applyNumberFormat="1" applyFont="1"/>
    <xf numFmtId="10" fontId="3" fillId="0" borderId="0" xfId="0" applyNumberFormat="1" applyFont="1"/>
  </cellXfs>
  <cellStyles count="1">
    <cellStyle name="Normal" xfId="0" builtinId="0"/>
  </cellStyles>
  <dxfs count="23">
    <dxf>
      <numFmt numFmtId="35" formatCode="_-* #,##0.00_-;\-* #,##0.00_-;_-* &quot;-&quot;??_-;_-@_-"/>
    </dxf>
    <dxf>
      <numFmt numFmtId="4" formatCode="#,##0.00"/>
    </dxf>
    <dxf>
      <numFmt numFmtId="14" formatCode="0.00%"/>
    </dxf>
    <dxf>
      <numFmt numFmtId="3" formatCode="#,##0"/>
    </dxf>
    <dxf>
      <numFmt numFmtId="4" formatCode="#,##0.00"/>
    </dxf>
    <dxf>
      <numFmt numFmtId="166" formatCode="[$$-409]#,##0.00"/>
    </dxf>
    <dxf>
      <numFmt numFmtId="166" formatCode="[$$-409]#,##0.00"/>
    </dxf>
    <dxf>
      <numFmt numFmtId="35" formatCode="_-* #,##0.00_-;\-* #,##0.00_-;_-* &quot;-&quot;??_-;_-@_-"/>
    </dxf>
    <dxf>
      <numFmt numFmtId="166" formatCode="[$$-409]#,##0.00"/>
    </dxf>
    <dxf>
      <numFmt numFmtId="3" formatCode="#,##0"/>
    </dxf>
    <dxf>
      <numFmt numFmtId="4" formatCode="#,##0.00"/>
    </dxf>
    <dxf>
      <numFmt numFmtId="166" formatCode="[$$-409]#,##0.00"/>
    </dxf>
    <dxf>
      <numFmt numFmtId="4" formatCode="#,##0.00"/>
    </dxf>
    <dxf>
      <numFmt numFmtId="14" formatCode="0.00%"/>
    </dxf>
    <dxf>
      <numFmt numFmtId="35" formatCode="_-* #,##0.00_-;\-* #,##0.00_-;_-* &quot;-&quot;??_-;_-@_-"/>
    </dxf>
    <dxf>
      <numFmt numFmtId="4" formatCode="#,##0.00"/>
    </dxf>
    <dxf>
      <numFmt numFmtId="7" formatCode="#,##0.00;\-#,##0.00"/>
    </dxf>
    <dxf>
      <font>
        <color theme="3"/>
      </font>
      <fill>
        <patternFill>
          <fgColor rgb="FF023D78"/>
          <bgColor theme="8"/>
        </patternFill>
      </fill>
    </dxf>
    <dxf>
      <font>
        <b val="0"/>
        <i val="0"/>
        <color theme="1"/>
      </font>
      <fill>
        <patternFill patternType="solid">
          <fgColor theme="8"/>
          <bgColor rgb="FF023D78"/>
        </patternFill>
      </fill>
      <border diagonalUp="0" diagonalDown="0">
        <left/>
        <right/>
        <top/>
        <bottom/>
        <vertical/>
        <horizontal/>
      </border>
    </dxf>
    <dxf>
      <font>
        <color theme="3"/>
      </font>
      <fill>
        <patternFill>
          <fgColor rgb="FF023D78"/>
          <bgColor theme="8"/>
        </patternFill>
      </fill>
    </dxf>
    <dxf>
      <font>
        <b/>
        <i val="0"/>
        <color theme="1"/>
      </font>
      <fill>
        <patternFill>
          <fgColor rgb="FF023D78"/>
        </patternFill>
      </fill>
      <border diagonalUp="0" diagonalDown="0">
        <left style="thin">
          <color auto="1"/>
        </left>
        <right style="thin">
          <color auto="1"/>
        </right>
        <top style="thin">
          <color auto="1"/>
        </top>
        <bottom style="thin">
          <color auto="1"/>
        </bottom>
        <vertical/>
        <horizontal/>
      </border>
    </dxf>
    <dxf>
      <font>
        <color theme="3"/>
      </font>
      <fill>
        <patternFill>
          <fgColor rgb="FF023D78"/>
          <bgColor theme="8"/>
        </patternFill>
      </fill>
    </dxf>
    <dxf>
      <font>
        <b/>
        <i val="0"/>
        <color theme="1"/>
      </font>
      <fill>
        <patternFill patternType="solid">
          <fgColor rgb="FF034B93"/>
          <bgColor rgb="FF023D78"/>
        </patternFill>
      </fill>
      <border diagonalUp="0" diagonalDown="0">
        <left/>
        <right/>
        <top/>
        <bottom/>
        <vertical/>
        <horizontal/>
      </border>
    </dxf>
  </dxfs>
  <tableStyles count="3" defaultTableStyle="TableStyleMedium2" defaultPivotStyle="PivotStyleLight16">
    <tableStyle name="Slicer Style 1" pivot="0" table="0" count="4" xr9:uid="{EAAE02B9-5FEF-46E3-ADA4-7FBE3A57FA77}">
      <tableStyleElement type="wholeTable" dxfId="22"/>
      <tableStyleElement type="headerRow" dxfId="21"/>
    </tableStyle>
    <tableStyle name="Slicer Style 1 2" pivot="0" table="0" count="8" xr9:uid="{E066C0ED-59FB-4A0E-BDD1-6728B559C67A}">
      <tableStyleElement type="wholeTable" dxfId="20"/>
      <tableStyleElement type="headerRow" dxfId="19"/>
    </tableStyle>
    <tableStyle name="Slicer Style 1 3" pivot="0" table="0" count="5" xr9:uid="{7BE28CEF-7095-4A36-97EA-3D4A997B3207}">
      <tableStyleElement type="wholeTable" dxfId="18"/>
      <tableStyleElement type="headerRow" dxfId="17"/>
    </tableStyle>
  </tableStyles>
  <colors>
    <mruColors>
      <color rgb="FF034F9B"/>
      <color rgb="FF023D78"/>
      <color rgb="FF034B93"/>
    </mruColors>
  </colors>
  <extLst>
    <ext xmlns:x14="http://schemas.microsoft.com/office/spreadsheetml/2009/9/main" uri="{46F421CA-312F-682f-3DD2-61675219B42D}">
      <x14:dxfs count="11">
        <dxf>
          <fill>
            <patternFill>
              <bgColor theme="3" tint="-4.9989318521683403E-2"/>
            </patternFill>
          </fill>
        </dxf>
        <dxf>
          <fill>
            <patternFill>
              <fgColor theme="8"/>
            </patternFill>
          </fill>
        </dxf>
        <dxf>
          <fill>
            <patternFill>
              <fgColor theme="3" tint="-0.34998626667073579"/>
            </patternFill>
          </fill>
        </dxf>
        <dxf>
          <fill>
            <patternFill>
              <fgColor auto="1"/>
            </patternFill>
          </fill>
        </dxf>
        <dxf>
          <fill>
            <patternFill>
              <fgColor theme="8"/>
            </patternFill>
          </fill>
        </dxf>
        <dxf>
          <fill>
            <patternFill>
              <fgColor theme="2" tint="-9.9948118533890809E-2"/>
            </patternFill>
          </fill>
        </dxf>
        <dxf>
          <font>
            <color theme="3"/>
          </font>
          <fill>
            <patternFill>
              <fgColor theme="9"/>
              <bgColor theme="3" tint="-4.9989318521683403E-2"/>
            </patternFill>
          </fill>
        </dxf>
        <dxf>
          <fill>
            <patternFill>
              <bgColor theme="8"/>
            </patternFill>
          </fill>
        </dxf>
        <dxf>
          <font>
            <color theme="1"/>
          </font>
          <fill>
            <patternFill>
              <fgColor theme="7" tint="-0.24994659260841701"/>
              <bgColor rgb="FF034F9B"/>
            </patternFill>
          </fill>
        </dxf>
        <dxf>
          <fill>
            <patternFill>
              <bgColor theme="3" tint="-4.9989318521683403E-2"/>
            </patternFill>
          </fill>
        </dxf>
        <dxf>
          <fill>
            <patternFill>
              <bgColor rgb="FF034F9B"/>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0"/>
            <x14:slicerStyleElement type="selectedItemWithData" dxfId="9"/>
          </x14:slicerStyleElements>
        </x14:slicerStyle>
        <x14:slicerStyle name="Slicer Style 1 2">
          <x14:slicerStyleElements>
            <x14:slicerStyleElement type="unselectedItemWithData" dxfId="8"/>
            <x14:slicerStyleElement type="unselectedItemWithNoData" dxfId="7"/>
            <x14:slicerStyleElement type="selectedItemWithData" dxfId="6"/>
            <x14:slicerStyleElement type="selectedItemWithNoData" dxfId="5"/>
            <x14:slicerStyleElement type="hoveredUnselectedItemWithData" dxfId="4"/>
            <x14:slicerStyleElement type="hoveredSelectedItemWithData" dxfId="3"/>
          </x14:slicerStyleElements>
        </x14:slicerStyle>
        <x14:slicerStyle name="Slicer Style 1 3">
          <x14:slicerStyleElements>
            <x14:slicerStyleElement type="unselectedItemWithData" dxfId="2"/>
            <x14:slicerStyleElement type="unselectedItemWithNo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volatileDependencies.xml><?xml version="1.0" encoding="utf-8"?>
<volTypes xmlns="http://schemas.openxmlformats.org/spreadsheetml/2006/main">
  <volType type="olapFunctions">
    <main first="ThisWorkbookDataModel">
      <tp t="e">
        <v>#N/A</v>
        <stp>1</stp>
        <tr r="AO3" s="6"/>
        <tr r="AO3" s="6"/>
        <tr r="AO3" s="6"/>
        <tr r="AO3" s="6"/>
        <tr r="AO1" s="6"/>
        <tr r="AO1" s="6"/>
        <tr r="AO1" s="6"/>
        <tr r="AO1" s="6"/>
        <tr r="AO2" s="6"/>
        <tr r="AO2" s="6"/>
        <tr r="AO2" s="6"/>
        <tr r="AO2" s="6"/>
        <tr r="EG21" s="6"/>
      </tp>
    </main>
  </volType>
</volTypes>
</file>

<file path=xl/_rels/workbook.xml.rels><?xml version="1.0" encoding="UTF-8" standalone="yes"?>
<Relationships xmlns="http://schemas.openxmlformats.org/package/2006/relationships"><Relationship Id="rId26" Type="http://schemas.openxmlformats.org/officeDocument/2006/relationships/connections" Target="connections.xml"/><Relationship Id="rId21" Type="http://schemas.microsoft.com/office/2007/relationships/slicerCache" Target="slicerCaches/slicerCache1.xml"/><Relationship Id="rId34" Type="http://schemas.openxmlformats.org/officeDocument/2006/relationships/customXml" Target="../customXml/item3.xml"/><Relationship Id="rId42" Type="http://schemas.openxmlformats.org/officeDocument/2006/relationships/customXml" Target="../customXml/item11.xml"/><Relationship Id="rId47" Type="http://schemas.openxmlformats.org/officeDocument/2006/relationships/customXml" Target="../customXml/item16.xml"/><Relationship Id="rId50" Type="http://schemas.openxmlformats.org/officeDocument/2006/relationships/customXml" Target="../customXml/item19.xml"/><Relationship Id="rId55" Type="http://schemas.openxmlformats.org/officeDocument/2006/relationships/customXml" Target="../customXml/item24.xml"/><Relationship Id="rId63" Type="http://schemas.openxmlformats.org/officeDocument/2006/relationships/customXml" Target="../customXml/item3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sheetMetadata" Target="metadata.xml"/><Relationship Id="rId11" Type="http://schemas.openxmlformats.org/officeDocument/2006/relationships/pivotCacheDefinition" Target="pivotCache/pivotCacheDefinition4.xml"/><Relationship Id="rId24" Type="http://schemas.microsoft.com/office/2007/relationships/slicerCache" Target="slicerCaches/slicerCache4.xml"/><Relationship Id="rId32" Type="http://schemas.openxmlformats.org/officeDocument/2006/relationships/customXml" Target="../customXml/item1.xml"/><Relationship Id="rId37" Type="http://schemas.openxmlformats.org/officeDocument/2006/relationships/customXml" Target="../customXml/item6.xml"/><Relationship Id="rId40" Type="http://schemas.openxmlformats.org/officeDocument/2006/relationships/customXml" Target="../customXml/item9.xml"/><Relationship Id="rId45" Type="http://schemas.openxmlformats.org/officeDocument/2006/relationships/customXml" Target="../customXml/item14.xml"/><Relationship Id="rId53" Type="http://schemas.openxmlformats.org/officeDocument/2006/relationships/customXml" Target="../customXml/item22.xml"/><Relationship Id="rId58" Type="http://schemas.openxmlformats.org/officeDocument/2006/relationships/customXml" Target="../customXml/item27.xml"/><Relationship Id="rId66" Type="http://schemas.openxmlformats.org/officeDocument/2006/relationships/customXml" Target="../customXml/item35.xml"/><Relationship Id="rId5" Type="http://schemas.openxmlformats.org/officeDocument/2006/relationships/worksheet" Target="worksheets/sheet5.xml"/><Relationship Id="rId61" Type="http://schemas.openxmlformats.org/officeDocument/2006/relationships/customXml" Target="../customXml/item30.xml"/><Relationship Id="rId19" Type="http://schemas.openxmlformats.org/officeDocument/2006/relationships/pivotCacheDefinition" Target="pivotCache/pivotCacheDefinition12.xml"/><Relationship Id="rId14" Type="http://schemas.openxmlformats.org/officeDocument/2006/relationships/pivotCacheDefinition" Target="pivotCache/pivotCacheDefinition7.xml"/><Relationship Id="rId22" Type="http://schemas.microsoft.com/office/2007/relationships/slicerCache" Target="slicerCaches/slicerCache2.xml"/><Relationship Id="rId27" Type="http://schemas.openxmlformats.org/officeDocument/2006/relationships/styles" Target="styles.xml"/><Relationship Id="rId30" Type="http://schemas.openxmlformats.org/officeDocument/2006/relationships/powerPivotData" Target="model/item.data"/><Relationship Id="rId35" Type="http://schemas.openxmlformats.org/officeDocument/2006/relationships/customXml" Target="../customXml/item4.xml"/><Relationship Id="rId43" Type="http://schemas.openxmlformats.org/officeDocument/2006/relationships/customXml" Target="../customXml/item12.xml"/><Relationship Id="rId48" Type="http://schemas.openxmlformats.org/officeDocument/2006/relationships/customXml" Target="../customXml/item17.xml"/><Relationship Id="rId56" Type="http://schemas.openxmlformats.org/officeDocument/2006/relationships/customXml" Target="../customXml/item25.xml"/><Relationship Id="rId64" Type="http://schemas.openxmlformats.org/officeDocument/2006/relationships/customXml" Target="../customXml/item33.xml"/><Relationship Id="rId8" Type="http://schemas.openxmlformats.org/officeDocument/2006/relationships/pivotCacheDefinition" Target="pivotCache/pivotCacheDefinition1.xml"/><Relationship Id="rId51" Type="http://schemas.openxmlformats.org/officeDocument/2006/relationships/customXml" Target="../customXml/item20.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theme" Target="theme/theme1.xml"/><Relationship Id="rId33" Type="http://schemas.openxmlformats.org/officeDocument/2006/relationships/customXml" Target="../customXml/item2.xml"/><Relationship Id="rId38" Type="http://schemas.openxmlformats.org/officeDocument/2006/relationships/customXml" Target="../customXml/item7.xml"/><Relationship Id="rId46" Type="http://schemas.openxmlformats.org/officeDocument/2006/relationships/customXml" Target="../customXml/item15.xml"/><Relationship Id="rId59" Type="http://schemas.openxmlformats.org/officeDocument/2006/relationships/customXml" Target="../customXml/item28.xml"/><Relationship Id="rId67" Type="http://schemas.openxmlformats.org/officeDocument/2006/relationships/volatileDependencies" Target="volatileDependencies.xml"/><Relationship Id="rId20" Type="http://schemas.openxmlformats.org/officeDocument/2006/relationships/pivotCacheDefinition" Target="pivotCache/pivotCacheDefinition13.xml"/><Relationship Id="rId41" Type="http://schemas.openxmlformats.org/officeDocument/2006/relationships/customXml" Target="../customXml/item10.xml"/><Relationship Id="rId54" Type="http://schemas.openxmlformats.org/officeDocument/2006/relationships/customXml" Target="../customXml/item23.xml"/><Relationship Id="rId62" Type="http://schemas.openxmlformats.org/officeDocument/2006/relationships/customXml" Target="../customXml/item3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8.xml"/><Relationship Id="rId23" Type="http://schemas.microsoft.com/office/2007/relationships/slicerCache" Target="slicerCaches/slicerCache3.xml"/><Relationship Id="rId28" Type="http://schemas.openxmlformats.org/officeDocument/2006/relationships/sharedStrings" Target="sharedStrings.xml"/><Relationship Id="rId36" Type="http://schemas.openxmlformats.org/officeDocument/2006/relationships/customXml" Target="../customXml/item5.xml"/><Relationship Id="rId49" Type="http://schemas.openxmlformats.org/officeDocument/2006/relationships/customXml" Target="../customXml/item18.xml"/><Relationship Id="rId57" Type="http://schemas.openxmlformats.org/officeDocument/2006/relationships/customXml" Target="../customXml/item26.xml"/><Relationship Id="rId10" Type="http://schemas.openxmlformats.org/officeDocument/2006/relationships/pivotCacheDefinition" Target="pivotCache/pivotCacheDefinition3.xml"/><Relationship Id="rId31" Type="http://schemas.openxmlformats.org/officeDocument/2006/relationships/calcChain" Target="calcChain.xml"/><Relationship Id="rId44" Type="http://schemas.openxmlformats.org/officeDocument/2006/relationships/customXml" Target="../customXml/item13.xml"/><Relationship Id="rId52" Type="http://schemas.openxmlformats.org/officeDocument/2006/relationships/customXml" Target="../customXml/item21.xml"/><Relationship Id="rId60" Type="http://schemas.openxmlformats.org/officeDocument/2006/relationships/customXml" Target="../customXml/item29.xml"/><Relationship Id="rId65" Type="http://schemas.openxmlformats.org/officeDocument/2006/relationships/customXml" Target="../customXml/item34.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39" Type="http://schemas.openxmlformats.org/officeDocument/2006/relationships/customXml" Target="../customXml/item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[Retail Superstore Analysis.xlsx]Top 10 States !PivotTable9</c:name>
    <c:fmtId val="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GB"/>
              <a:t> Profit</a:t>
            </a:r>
            <a:r>
              <a:rPr lang="en-GB" baseline="0"/>
              <a:t> By State </a:t>
            </a:r>
            <a:r>
              <a:rPr lang="en-GB"/>
              <a:t>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23D78"/>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States '!$B$1</c:f>
              <c:strCache>
                <c:ptCount val="1"/>
                <c:pt idx="0">
                  <c:v>Total</c:v>
                </c:pt>
              </c:strCache>
            </c:strRef>
          </c:tx>
          <c:spPr>
            <a:solidFill>
              <a:srgbClr val="023D78"/>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States '!$A$2:$A$12</c:f>
              <c:strCache>
                <c:ptCount val="10"/>
                <c:pt idx="0">
                  <c:v>California</c:v>
                </c:pt>
                <c:pt idx="1">
                  <c:v>New York</c:v>
                </c:pt>
                <c:pt idx="2">
                  <c:v>Washington</c:v>
                </c:pt>
                <c:pt idx="3">
                  <c:v>Michigan</c:v>
                </c:pt>
                <c:pt idx="4">
                  <c:v>Virginia</c:v>
                </c:pt>
                <c:pt idx="5">
                  <c:v>Indiana</c:v>
                </c:pt>
                <c:pt idx="6">
                  <c:v>Georgia</c:v>
                </c:pt>
                <c:pt idx="7">
                  <c:v>Kentucky</c:v>
                </c:pt>
                <c:pt idx="8">
                  <c:v>Minnesota</c:v>
                </c:pt>
                <c:pt idx="9">
                  <c:v>Delaware</c:v>
                </c:pt>
              </c:strCache>
            </c:strRef>
          </c:cat>
          <c:val>
            <c:numRef>
              <c:f>'Top 10 States '!$B$2:$B$12</c:f>
              <c:numCache>
                <c:formatCode>[$$-409]#,##0.00</c:formatCode>
                <c:ptCount val="10"/>
                <c:pt idx="0">
                  <c:v>76381.387100000007</c:v>
                </c:pt>
                <c:pt idx="1">
                  <c:v>74038.548599999995</c:v>
                </c:pt>
                <c:pt idx="2">
                  <c:v>33402.651700000002</c:v>
                </c:pt>
                <c:pt idx="3">
                  <c:v>24463.187600000001</c:v>
                </c:pt>
                <c:pt idx="4">
                  <c:v>18597.950400000002</c:v>
                </c:pt>
                <c:pt idx="5">
                  <c:v>18382.936300000001</c:v>
                </c:pt>
                <c:pt idx="6">
                  <c:v>16250.043299999999</c:v>
                </c:pt>
                <c:pt idx="7">
                  <c:v>11199.696599999999</c:v>
                </c:pt>
                <c:pt idx="8">
                  <c:v>10823.187400000001</c:v>
                </c:pt>
                <c:pt idx="9">
                  <c:v>9977.3747999999996</c:v>
                </c:pt>
              </c:numCache>
            </c:numRef>
          </c:val>
          <c:extLst>
            <c:ext xmlns:c16="http://schemas.microsoft.com/office/drawing/2014/chart" uri="{C3380CC4-5D6E-409C-BE32-E72D297353CC}">
              <c16:uniqueId val="{00000000-B895-4F55-9D04-D7505C175CA9}"/>
            </c:ext>
          </c:extLst>
        </c:ser>
        <c:dLbls>
          <c:showLegendKey val="0"/>
          <c:showVal val="0"/>
          <c:showCatName val="0"/>
          <c:showSerName val="0"/>
          <c:showPercent val="0"/>
          <c:showBubbleSize val="0"/>
        </c:dLbls>
        <c:gapWidth val="150"/>
        <c:axId val="88157920"/>
        <c:axId val="1321777840"/>
      </c:barChart>
      <c:catAx>
        <c:axId val="8815792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321777840"/>
        <c:crosses val="autoZero"/>
        <c:auto val="1"/>
        <c:lblAlgn val="ctr"/>
        <c:lblOffset val="100"/>
        <c:noMultiLvlLbl val="0"/>
      </c:catAx>
      <c:valAx>
        <c:axId val="1321777840"/>
        <c:scaling>
          <c:orientation val="minMax"/>
        </c:scaling>
        <c:delete val="0"/>
        <c:axPos val="b"/>
        <c:numFmt formatCode="[$$-409]#,##0.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88157920"/>
        <c:crosses val="autoZero"/>
        <c:crossBetween val="between"/>
      </c:valAx>
      <c:spPr>
        <a:solidFill>
          <a:schemeClr val="tx2"/>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solidFill>
    <a:ln w="9525" cap="flat" cmpd="sng" algn="ctr">
      <a:noFill/>
      <a:round/>
    </a:ln>
    <a:effectLst>
      <a:outerShdw blurRad="50800" dist="38100" dir="5400000" algn="t" rotWithShape="0">
        <a:prstClr val="black">
          <a:alpha val="40000"/>
        </a:prstClr>
      </a:outerShdw>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Superstore Analysis.xlsx]Top 5 Products !PivotTable9</c:name>
    <c:fmtId val="15"/>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a:t>Top</a:t>
            </a:r>
            <a:r>
              <a:rPr lang="en-US" baseline="0"/>
              <a:t> 5  Products by Quantity Sold </a:t>
            </a:r>
            <a:endParaRPr lang="en-US"/>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rgbClr val="0070C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34F9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5 Products '!$B$3</c:f>
              <c:strCache>
                <c:ptCount val="1"/>
                <c:pt idx="0">
                  <c:v>Total</c:v>
                </c:pt>
              </c:strCache>
            </c:strRef>
          </c:tx>
          <c:spPr>
            <a:solidFill>
              <a:schemeClr val="accent1"/>
            </a:solidFill>
            <a:ln>
              <a:noFill/>
            </a:ln>
            <a:effectLst/>
          </c:spPr>
          <c:invertIfNegative val="0"/>
          <c:cat>
            <c:strRef>
              <c:f>'Top 5 Products '!$A$4:$A$9</c:f>
              <c:strCache>
                <c:ptCount val="5"/>
                <c:pt idx="0">
                  <c:v>Binders</c:v>
                </c:pt>
                <c:pt idx="1">
                  <c:v>Furnishings</c:v>
                </c:pt>
                <c:pt idx="2">
                  <c:v>Paper</c:v>
                </c:pt>
                <c:pt idx="3">
                  <c:v>Phones</c:v>
                </c:pt>
                <c:pt idx="4">
                  <c:v>Storage</c:v>
                </c:pt>
              </c:strCache>
            </c:strRef>
          </c:cat>
          <c:val>
            <c:numRef>
              <c:f>'Top 5 Products '!$B$4:$B$9</c:f>
              <c:numCache>
                <c:formatCode>General</c:formatCode>
                <c:ptCount val="5"/>
                <c:pt idx="0">
                  <c:v>1523</c:v>
                </c:pt>
                <c:pt idx="1">
                  <c:v>957</c:v>
                </c:pt>
                <c:pt idx="2">
                  <c:v>1370</c:v>
                </c:pt>
                <c:pt idx="3">
                  <c:v>889</c:v>
                </c:pt>
                <c:pt idx="4">
                  <c:v>846</c:v>
                </c:pt>
              </c:numCache>
            </c:numRef>
          </c:val>
          <c:extLst>
            <c:ext xmlns:c16="http://schemas.microsoft.com/office/drawing/2014/chart" uri="{C3380CC4-5D6E-409C-BE32-E72D297353CC}">
              <c16:uniqueId val="{00000000-4377-4444-BB2B-ACF352FDE4C6}"/>
            </c:ext>
          </c:extLst>
        </c:ser>
        <c:dLbls>
          <c:showLegendKey val="0"/>
          <c:showVal val="0"/>
          <c:showCatName val="0"/>
          <c:showSerName val="0"/>
          <c:showPercent val="0"/>
          <c:showBubbleSize val="0"/>
        </c:dLbls>
        <c:gapWidth val="219"/>
        <c:overlap val="-27"/>
        <c:axId val="285331167"/>
        <c:axId val="2092135120"/>
      </c:barChart>
      <c:catAx>
        <c:axId val="285331167"/>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GB"/>
                  <a:t>Sub</a:t>
                </a:r>
                <a:r>
                  <a:rPr lang="en-GB" baseline="0"/>
                  <a:t> Category</a:t>
                </a:r>
                <a:r>
                  <a:rPr lang="en-GB"/>
                  <a:t> </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92135120"/>
        <c:crosses val="autoZero"/>
        <c:auto val="1"/>
        <c:lblAlgn val="ctr"/>
        <c:lblOffset val="100"/>
        <c:noMultiLvlLbl val="0"/>
      </c:catAx>
      <c:valAx>
        <c:axId val="2092135120"/>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GB"/>
                  <a:t>Quantity</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85331167"/>
        <c:crosses val="autoZero"/>
        <c:crossBetween val="between"/>
      </c:valAx>
      <c:spPr>
        <a:solidFill>
          <a:schemeClr val="tx2"/>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solidFill>
    <a:ln w="9525" cap="flat" cmpd="sng" algn="ctr">
      <a:noFill/>
      <a:round/>
    </a:ln>
    <a:effectLst>
      <a:outerShdw blurRad="50800" dist="38100" dir="5400000" algn="t" rotWithShape="0">
        <a:prstClr val="black">
          <a:alpha val="40000"/>
        </a:prstClr>
      </a:outerShdw>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[Retail Superstore Analysis.xlsx]profit by segment !PivotTable9</c:name>
    <c:fmtId val="20"/>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Profit</a:t>
            </a:r>
            <a:r>
              <a:rPr lang="en-US" b="1" baseline="0">
                <a:solidFill>
                  <a:sysClr val="windowText" lastClr="000000"/>
                </a:solidFill>
              </a:rPr>
              <a:t> by Segement  </a:t>
            </a:r>
            <a:r>
              <a:rPr lang="en-US" b="1">
                <a:solidFill>
                  <a:sysClr val="windowText" lastClr="000000"/>
                </a:solidFill>
              </a:rPr>
              <a:t> </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w="19050">
            <a:noFill/>
          </a:ln>
          <a:effectLst/>
        </c:spPr>
      </c:pivotFmt>
      <c:pivotFmt>
        <c:idx val="7"/>
        <c:spPr>
          <a:solidFill>
            <a:schemeClr val="accent5">
              <a:lumMod val="75000"/>
              <a:lumOff val="25000"/>
            </a:schemeClr>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'profit by segment '!$B$1</c:f>
              <c:strCache>
                <c:ptCount val="1"/>
                <c:pt idx="0">
                  <c:v>Total</c:v>
                </c:pt>
              </c:strCache>
            </c:strRef>
          </c:tx>
          <c:dPt>
            <c:idx val="0"/>
            <c:bubble3D val="0"/>
            <c:spPr>
              <a:solidFill>
                <a:schemeClr val="accent6">
                  <a:lumMod val="75000"/>
                </a:schemeClr>
              </a:solidFill>
              <a:ln w="19050">
                <a:noFill/>
              </a:ln>
              <a:effectLst/>
            </c:spPr>
            <c:extLst>
              <c:ext xmlns:c16="http://schemas.microsoft.com/office/drawing/2014/chart" uri="{C3380CC4-5D6E-409C-BE32-E72D297353CC}">
                <c16:uniqueId val="{00000001-1FB1-411B-BF54-5337686E090F}"/>
              </c:ext>
            </c:extLst>
          </c:dPt>
          <c:dPt>
            <c:idx val="1"/>
            <c:bubble3D val="0"/>
            <c:spPr>
              <a:solidFill>
                <a:schemeClr val="accent5">
                  <a:lumMod val="75000"/>
                  <a:lumOff val="25000"/>
                </a:schemeClr>
              </a:solidFill>
              <a:ln w="19050">
                <a:solidFill>
                  <a:schemeClr val="lt1"/>
                </a:solidFill>
              </a:ln>
              <a:effectLst/>
            </c:spPr>
            <c:extLst>
              <c:ext xmlns:c16="http://schemas.microsoft.com/office/drawing/2014/chart" uri="{C3380CC4-5D6E-409C-BE32-E72D297353CC}">
                <c16:uniqueId val="{00000003-1FB1-411B-BF54-5337686E090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FB1-411B-BF54-5337686E090F}"/>
              </c:ext>
            </c:extLst>
          </c:dPt>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'profit by segment '!$A$2:$A$5</c:f>
              <c:strCache>
                <c:ptCount val="3"/>
                <c:pt idx="0">
                  <c:v>Consumer</c:v>
                </c:pt>
                <c:pt idx="1">
                  <c:v>Corporate</c:v>
                </c:pt>
                <c:pt idx="2">
                  <c:v>Home Office</c:v>
                </c:pt>
              </c:strCache>
            </c:strRef>
          </c:cat>
          <c:val>
            <c:numRef>
              <c:f>'profit by segment '!$B$2:$B$5</c:f>
              <c:numCache>
                <c:formatCode>\$#,##0.00;\(\$#,##0.00\);\$#,##0.00</c:formatCode>
                <c:ptCount val="3"/>
                <c:pt idx="0">
                  <c:v>134119.20920000001</c:v>
                </c:pt>
                <c:pt idx="1">
                  <c:v>91979.134000000005</c:v>
                </c:pt>
                <c:pt idx="2">
                  <c:v>60298.678500000002</c:v>
                </c:pt>
              </c:numCache>
            </c:numRef>
          </c:val>
          <c:extLst>
            <c:ext xmlns:c16="http://schemas.microsoft.com/office/drawing/2014/chart" uri="{C3380CC4-5D6E-409C-BE32-E72D297353CC}">
              <c16:uniqueId val="{00000006-1FB1-411B-BF54-5337686E090F}"/>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solidFill>
    <a:ln w="9525" cap="flat" cmpd="sng" algn="ctr">
      <a:noFill/>
      <a:round/>
    </a:ln>
    <a:effectLst>
      <a:outerShdw blurRad="50800" dist="38100" dir="5400000" algn="t" rotWithShape="0">
        <a:prstClr val="black">
          <a:alpha val="40000"/>
        </a:prstClr>
      </a:outerShdw>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[Retail Superstore Analysis.xlsx]Discount Analysis !PivotTable9</c:name>
    <c:fmtId val="27"/>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GB" b="1"/>
              <a:t>Sales</a:t>
            </a:r>
            <a:r>
              <a:rPr lang="en-GB" b="1" baseline="0"/>
              <a:t> vs Gross Potential Sales </a:t>
            </a:r>
            <a:endParaRPr lang="en-GB"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solidFill>
              <a:schemeClr val="accent4"/>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'Discount Analysis '!$B$1</c:f>
              <c:strCache>
                <c:ptCount val="1"/>
                <c:pt idx="0">
                  <c:v>Sales</c:v>
                </c:pt>
              </c:strCache>
            </c:strRef>
          </c:tx>
          <c:spPr>
            <a:solidFill>
              <a:schemeClr val="accent1"/>
            </a:solidFill>
            <a:ln>
              <a:noFill/>
            </a:ln>
            <a:effectLst/>
          </c:spPr>
          <c:invertIfNegative val="0"/>
          <c:cat>
            <c:strRef>
              <c:f>'Discount Analysis '!$A$2:$A$19</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'Discount Analysis '!$B$2:$B$19</c:f>
              <c:numCache>
                <c:formatCode>General</c:formatCode>
                <c:ptCount val="17"/>
                <c:pt idx="0">
                  <c:v>167380.318</c:v>
                </c:pt>
                <c:pt idx="1">
                  <c:v>107532.16099999999</c:v>
                </c:pt>
                <c:pt idx="2">
                  <c:v>27118.792000000001</c:v>
                </c:pt>
                <c:pt idx="3">
                  <c:v>203412.73300000001</c:v>
                </c:pt>
                <c:pt idx="4">
                  <c:v>114879.9963</c:v>
                </c:pt>
                <c:pt idx="5">
                  <c:v>328449.103</c:v>
                </c:pt>
                <c:pt idx="6">
                  <c:v>149528.03</c:v>
                </c:pt>
                <c:pt idx="7">
                  <c:v>16476.401999999998</c:v>
                </c:pt>
                <c:pt idx="8">
                  <c:v>3024.28</c:v>
                </c:pt>
                <c:pt idx="9">
                  <c:v>91705.164000000004</c:v>
                </c:pt>
                <c:pt idx="10">
                  <c:v>12486.312</c:v>
                </c:pt>
                <c:pt idx="11">
                  <c:v>189238.63099999999</c:v>
                </c:pt>
                <c:pt idx="12">
                  <c:v>78479.206000000006</c:v>
                </c:pt>
                <c:pt idx="13">
                  <c:v>330007.054</c:v>
                </c:pt>
                <c:pt idx="14">
                  <c:v>223843.60800000001</c:v>
                </c:pt>
                <c:pt idx="15">
                  <c:v>46673.538</c:v>
                </c:pt>
                <c:pt idx="16">
                  <c:v>206965.53200000001</c:v>
                </c:pt>
              </c:numCache>
            </c:numRef>
          </c:val>
          <c:extLst>
            <c:ext xmlns:c16="http://schemas.microsoft.com/office/drawing/2014/chart" uri="{C3380CC4-5D6E-409C-BE32-E72D297353CC}">
              <c16:uniqueId val="{00000000-F3EF-48B2-9FD1-96BFD17B0F9F}"/>
            </c:ext>
          </c:extLst>
        </c:ser>
        <c:ser>
          <c:idx val="1"/>
          <c:order val="1"/>
          <c:tx>
            <c:strRef>
              <c:f>'Discount Analysis '!$C$1</c:f>
              <c:strCache>
                <c:ptCount val="1"/>
                <c:pt idx="0">
                  <c:v> Gross Sales</c:v>
                </c:pt>
              </c:strCache>
            </c:strRef>
          </c:tx>
          <c:spPr>
            <a:solidFill>
              <a:schemeClr val="accent4"/>
            </a:solidFill>
            <a:ln>
              <a:solidFill>
                <a:schemeClr val="accent4"/>
              </a:solidFill>
            </a:ln>
            <a:effectLst/>
          </c:spPr>
          <c:invertIfNegative val="0"/>
          <c:cat>
            <c:strRef>
              <c:f>'Discount Analysis '!$A$2:$A$19</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'Discount Analysis '!$C$2:$C$19</c:f>
              <c:numCache>
                <c:formatCode>General</c:formatCode>
                <c:ptCount val="17"/>
                <c:pt idx="0">
                  <c:v>228642.82800000001</c:v>
                </c:pt>
                <c:pt idx="1">
                  <c:v>156448.55100000001</c:v>
                </c:pt>
                <c:pt idx="2">
                  <c:v>38498.982000000004</c:v>
                </c:pt>
                <c:pt idx="3">
                  <c:v>453320.11300000001</c:v>
                </c:pt>
                <c:pt idx="4">
                  <c:v>231100.56630000001</c:v>
                </c:pt>
                <c:pt idx="5">
                  <c:v>631208.57299999997</c:v>
                </c:pt>
                <c:pt idx="6">
                  <c:v>247926.51</c:v>
                </c:pt>
                <c:pt idx="7">
                  <c:v>23813.842000000001</c:v>
                </c:pt>
                <c:pt idx="8">
                  <c:v>4526.08</c:v>
                </c:pt>
                <c:pt idx="9">
                  <c:v>137830.24400000001</c:v>
                </c:pt>
                <c:pt idx="10">
                  <c:v>16544.752</c:v>
                </c:pt>
                <c:pt idx="11">
                  <c:v>406290.15100000001</c:v>
                </c:pt>
                <c:pt idx="12">
                  <c:v>110130.876</c:v>
                </c:pt>
                <c:pt idx="13">
                  <c:v>601973.46400000004</c:v>
                </c:pt>
                <c:pt idx="14">
                  <c:v>306330.91800000001</c:v>
                </c:pt>
                <c:pt idx="15">
                  <c:v>65566.448000000004</c:v>
                </c:pt>
                <c:pt idx="16">
                  <c:v>413074.53200000001</c:v>
                </c:pt>
              </c:numCache>
            </c:numRef>
          </c:val>
          <c:extLst>
            <c:ext xmlns:c16="http://schemas.microsoft.com/office/drawing/2014/chart" uri="{C3380CC4-5D6E-409C-BE32-E72D297353CC}">
              <c16:uniqueId val="{00000001-F3EF-48B2-9FD1-96BFD17B0F9F}"/>
            </c:ext>
          </c:extLst>
        </c:ser>
        <c:dLbls>
          <c:showLegendKey val="0"/>
          <c:showVal val="0"/>
          <c:showCatName val="0"/>
          <c:showSerName val="0"/>
          <c:showPercent val="0"/>
          <c:showBubbleSize val="0"/>
        </c:dLbls>
        <c:gapWidth val="150"/>
        <c:axId val="1407021744"/>
        <c:axId val="2026276880"/>
      </c:barChart>
      <c:catAx>
        <c:axId val="1407021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26276880"/>
        <c:crosses val="autoZero"/>
        <c:auto val="1"/>
        <c:lblAlgn val="ctr"/>
        <c:lblOffset val="100"/>
        <c:noMultiLvlLbl val="0"/>
      </c:catAx>
      <c:valAx>
        <c:axId val="20262768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4070217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solidFill>
    <a:ln w="9525" cap="flat" cmpd="sng" algn="ctr">
      <a:noFill/>
      <a:round/>
    </a:ln>
    <a:effectLst>
      <a:outerShdw blurRad="50800" dist="38100" dir="5400000" algn="t" rotWithShape="0">
        <a:prstClr val="black">
          <a:alpha val="40000"/>
        </a:prstClr>
      </a:outerShdw>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[Retail Superstore Analysis.xlsx]Discount Analysis !PivotTable2</c:name>
    <c:fmtId val="15"/>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GB"/>
              <a:t>Gross Potential Profit Vs Actual Profit </a:t>
            </a:r>
          </a:p>
        </c:rich>
      </c:tx>
      <c:overlay val="0"/>
      <c:spPr>
        <a:solidFill>
          <a:sysClr val="window" lastClr="FFFFFF"/>
        </a:solid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3928071447684271E-2"/>
          <c:y val="6.5750468900424505E-2"/>
          <c:w val="0.9233451740625982"/>
          <c:h val="0.85271578387853553"/>
        </c:manualLayout>
      </c:layout>
      <c:barChart>
        <c:barDir val="bar"/>
        <c:grouping val="clustered"/>
        <c:varyColors val="0"/>
        <c:ser>
          <c:idx val="0"/>
          <c:order val="0"/>
          <c:tx>
            <c:strRef>
              <c:f>'Discount Analysis '!$B$21</c:f>
              <c:strCache>
                <c:ptCount val="1"/>
                <c:pt idx="0">
                  <c:v>Profit </c:v>
                </c:pt>
              </c:strCache>
            </c:strRef>
          </c:tx>
          <c:spPr>
            <a:solidFill>
              <a:schemeClr val="accent4"/>
            </a:solidFill>
            <a:ln>
              <a:noFill/>
            </a:ln>
            <a:effectLst/>
          </c:spPr>
          <c:invertIfNegative val="0"/>
          <c:cat>
            <c:strRef>
              <c:f>'Discount Analysis '!$A$22:$A$39</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'Discount Analysis '!$B$22:$B$39</c:f>
              <c:numCache>
                <c:formatCode>#,##0.00</c:formatCode>
                <c:ptCount val="17"/>
                <c:pt idx="0">
                  <c:v>41936.635699999999</c:v>
                </c:pt>
                <c:pt idx="1">
                  <c:v>18138.005399999998</c:v>
                </c:pt>
                <c:pt idx="2">
                  <c:v>6527.7870000000003</c:v>
                </c:pt>
                <c:pt idx="3">
                  <c:v>30221.763299999999</c:v>
                </c:pt>
                <c:pt idx="4">
                  <c:v>-3472.556</c:v>
                </c:pt>
                <c:pt idx="5">
                  <c:v>26590.166300000001</c:v>
                </c:pt>
                <c:pt idx="6">
                  <c:v>55617.8249</c:v>
                </c:pt>
                <c:pt idx="7">
                  <c:v>6964.1767</c:v>
                </c:pt>
                <c:pt idx="8">
                  <c:v>949.51819999999998</c:v>
                </c:pt>
                <c:pt idx="9">
                  <c:v>13059.143599999999</c:v>
                </c:pt>
                <c:pt idx="10">
                  <c:v>5546.2539999999999</c:v>
                </c:pt>
                <c:pt idx="11">
                  <c:v>3384.7568999999999</c:v>
                </c:pt>
                <c:pt idx="12">
                  <c:v>34053.569300000003</c:v>
                </c:pt>
                <c:pt idx="13">
                  <c:v>44515.730600000003</c:v>
                </c:pt>
                <c:pt idx="14">
                  <c:v>21278.826400000002</c:v>
                </c:pt>
                <c:pt idx="15">
                  <c:v>-1189.0995</c:v>
                </c:pt>
                <c:pt idx="16">
                  <c:v>-17725.481100000001</c:v>
                </c:pt>
              </c:numCache>
            </c:numRef>
          </c:val>
          <c:extLst>
            <c:ext xmlns:c16="http://schemas.microsoft.com/office/drawing/2014/chart" uri="{C3380CC4-5D6E-409C-BE32-E72D297353CC}">
              <c16:uniqueId val="{00000000-C467-4B65-9FEB-777AC07E090F}"/>
            </c:ext>
          </c:extLst>
        </c:ser>
        <c:ser>
          <c:idx val="1"/>
          <c:order val="1"/>
          <c:tx>
            <c:strRef>
              <c:f>'Discount Analysis '!$C$21</c:f>
              <c:strCache>
                <c:ptCount val="1"/>
                <c:pt idx="0">
                  <c:v>Gross Potential Profit </c:v>
                </c:pt>
              </c:strCache>
            </c:strRef>
          </c:tx>
          <c:spPr>
            <a:solidFill>
              <a:schemeClr val="accent2"/>
            </a:solidFill>
            <a:ln>
              <a:noFill/>
            </a:ln>
            <a:effectLst/>
          </c:spPr>
          <c:invertIfNegative val="0"/>
          <c:cat>
            <c:strRef>
              <c:f>'Discount Analysis '!$A$22:$A$39</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'Discount Analysis '!$C$22:$C$39</c:f>
              <c:numCache>
                <c:formatCode>#,##0.00</c:formatCode>
                <c:ptCount val="17"/>
                <c:pt idx="0">
                  <c:v>103199.14569999999</c:v>
                </c:pt>
                <c:pt idx="1">
                  <c:v>67054.395399999994</c:v>
                </c:pt>
                <c:pt idx="2">
                  <c:v>17907.976999999999</c:v>
                </c:pt>
                <c:pt idx="3">
                  <c:v>280129.1433</c:v>
                </c:pt>
                <c:pt idx="4">
                  <c:v>112748.014</c:v>
                </c:pt>
                <c:pt idx="5">
                  <c:v>329349.63630000001</c:v>
                </c:pt>
                <c:pt idx="6">
                  <c:v>154016.30489999999</c:v>
                </c:pt>
                <c:pt idx="7">
                  <c:v>14301.6167</c:v>
                </c:pt>
                <c:pt idx="8">
                  <c:v>2451.3182000000002</c:v>
                </c:pt>
                <c:pt idx="9">
                  <c:v>59184.223599999998</c:v>
                </c:pt>
                <c:pt idx="10">
                  <c:v>9604.6939999999995</c:v>
                </c:pt>
                <c:pt idx="11">
                  <c:v>220436.2769</c:v>
                </c:pt>
                <c:pt idx="12">
                  <c:v>65705.239300000001</c:v>
                </c:pt>
                <c:pt idx="13">
                  <c:v>316482.14059999998</c:v>
                </c:pt>
                <c:pt idx="14">
                  <c:v>103766.1364</c:v>
                </c:pt>
                <c:pt idx="15">
                  <c:v>17703.8105</c:v>
                </c:pt>
                <c:pt idx="16">
                  <c:v>188383.5189</c:v>
                </c:pt>
              </c:numCache>
            </c:numRef>
          </c:val>
          <c:extLst>
            <c:ext xmlns:c16="http://schemas.microsoft.com/office/drawing/2014/chart" uri="{C3380CC4-5D6E-409C-BE32-E72D297353CC}">
              <c16:uniqueId val="{00000001-C467-4B65-9FEB-777AC07E090F}"/>
            </c:ext>
          </c:extLst>
        </c:ser>
        <c:ser>
          <c:idx val="2"/>
          <c:order val="2"/>
          <c:tx>
            <c:strRef>
              <c:f>'Discount Analysis '!$D$21</c:f>
              <c:strCache>
                <c:ptCount val="1"/>
                <c:pt idx="0">
                  <c:v>Average of Discount</c:v>
                </c:pt>
              </c:strCache>
            </c:strRef>
          </c:tx>
          <c:spPr>
            <a:solidFill>
              <a:schemeClr val="accent3"/>
            </a:solidFill>
            <a:ln>
              <a:noFill/>
            </a:ln>
            <a:effectLst/>
          </c:spPr>
          <c:invertIfNegative val="0"/>
          <c:cat>
            <c:strRef>
              <c:f>'Discount Analysis '!$A$22:$A$39</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'Discount Analysis '!$D$22:$D$39</c:f>
              <c:numCache>
                <c:formatCode>0.00%</c:formatCode>
                <c:ptCount val="17"/>
                <c:pt idx="0">
                  <c:v>7.8451612903225817E-2</c:v>
                </c:pt>
                <c:pt idx="1">
                  <c:v>0.16652360515021464</c:v>
                </c:pt>
                <c:pt idx="2">
                  <c:v>7.487437185929649E-2</c:v>
                </c:pt>
                <c:pt idx="3">
                  <c:v>0.37229152987524644</c:v>
                </c:pt>
                <c:pt idx="4">
                  <c:v>0.21114035087719285</c:v>
                </c:pt>
                <c:pt idx="5">
                  <c:v>0.17017828200972462</c:v>
                </c:pt>
                <c:pt idx="6">
                  <c:v>0.16176470588235295</c:v>
                </c:pt>
                <c:pt idx="7">
                  <c:v>8.0314960629921273E-2</c:v>
                </c:pt>
                <c:pt idx="8">
                  <c:v>8.2027649769585251E-2</c:v>
                </c:pt>
                <c:pt idx="9">
                  <c:v>0.1383490073145246</c:v>
                </c:pt>
                <c:pt idx="10">
                  <c:v>6.8681318681318687E-2</c:v>
                </c:pt>
                <c:pt idx="11">
                  <c:v>0.30608695652173917</c:v>
                </c:pt>
                <c:pt idx="12">
                  <c:v>7.4890510948905115E-2</c:v>
                </c:pt>
                <c:pt idx="13">
                  <c:v>0.15455568053993254</c:v>
                </c:pt>
                <c:pt idx="14">
                  <c:v>7.4704491725768318E-2</c:v>
                </c:pt>
                <c:pt idx="15">
                  <c:v>7.6842105263157906E-2</c:v>
                </c:pt>
                <c:pt idx="16">
                  <c:v>0.26128526645768024</c:v>
                </c:pt>
              </c:numCache>
            </c:numRef>
          </c:val>
          <c:extLst>
            <c:ext xmlns:c16="http://schemas.microsoft.com/office/drawing/2014/chart" uri="{C3380CC4-5D6E-409C-BE32-E72D297353CC}">
              <c16:uniqueId val="{00000001-DDC1-4837-B1A9-2ED3B266B5AF}"/>
            </c:ext>
          </c:extLst>
        </c:ser>
        <c:dLbls>
          <c:showLegendKey val="0"/>
          <c:showVal val="0"/>
          <c:showCatName val="0"/>
          <c:showSerName val="0"/>
          <c:showPercent val="0"/>
          <c:showBubbleSize val="0"/>
        </c:dLbls>
        <c:gapWidth val="219"/>
        <c:axId val="155616207"/>
        <c:axId val="2026386800"/>
      </c:barChart>
      <c:catAx>
        <c:axId val="155616207"/>
        <c:scaling>
          <c:orientation val="minMax"/>
        </c:scaling>
        <c:delete val="0"/>
        <c:axPos val="l"/>
        <c:numFmt formatCode="General" sourceLinked="1"/>
        <c:majorTickMark val="none"/>
        <c:minorTickMark val="none"/>
        <c:tickLblPos val="low"/>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26386800"/>
        <c:crosses val="autoZero"/>
        <c:auto val="1"/>
        <c:lblAlgn val="ctr"/>
        <c:lblOffset val="100"/>
        <c:tickLblSkip val="1"/>
        <c:tickMarkSkip val="1"/>
        <c:noMultiLvlLbl val="0"/>
      </c:catAx>
      <c:valAx>
        <c:axId val="2026386800"/>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5616207"/>
        <c:crosses val="autoZero"/>
        <c:crossBetween val="between"/>
      </c:valAx>
      <c:spPr>
        <a:solidFill>
          <a:schemeClr val="tx2"/>
        </a:solid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solidFill>
    <a:ln w="9525" cap="flat" cmpd="sng" algn="ctr">
      <a:noFill/>
      <a:round/>
    </a:ln>
    <a:effectLst>
      <a:outerShdw blurRad="50800" dist="38100" dir="5400000" algn="t" rotWithShape="0">
        <a:prstClr val="black">
          <a:alpha val="40000"/>
        </a:prstClr>
      </a:outerShdw>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[Retail Superstore Analysis.xlsx]monthly sales vs profit !PivotTable9</c:name>
    <c:fmtId val="3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GB" b="1">
                <a:solidFill>
                  <a:schemeClr val="tx1"/>
                </a:solidFill>
              </a:rPr>
              <a:t>Sales</a:t>
            </a:r>
            <a:r>
              <a:rPr lang="en-GB" b="1" baseline="0">
                <a:solidFill>
                  <a:schemeClr val="tx1"/>
                </a:solidFill>
              </a:rPr>
              <a:t> and Profit by Month</a:t>
            </a:r>
            <a:endParaRPr lang="en-GB"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GB"/>
        </a:p>
      </c:txPr>
    </c:title>
    <c:autoTitleDeleted val="0"/>
    <c:pivotFmts>
      <c:pivotFmt>
        <c:idx val="0"/>
        <c:spPr>
          <a:solidFill>
            <a:schemeClr val="accent1"/>
          </a:solidFill>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4"/>
            </a:solidFill>
            <a:round/>
          </a:ln>
          <a:effectLst/>
        </c:spPr>
        <c:marker>
          <c:symbol val="circle"/>
          <c:size val="11"/>
          <c:spPr>
            <a:solidFill>
              <a:srgbClr val="034B93"/>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3"/>
            </a:solidFill>
            <a:round/>
          </a:ln>
          <a:effectLst/>
        </c:spPr>
        <c:marker>
          <c:symbol val="circle"/>
          <c:size val="10"/>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4"/>
            </a:solidFill>
            <a:round/>
          </a:ln>
          <a:effectLst/>
        </c:spPr>
        <c:marker>
          <c:symbol val="circle"/>
          <c:size val="11"/>
          <c:spPr>
            <a:solidFill>
              <a:srgbClr val="034B93"/>
            </a:solidFill>
            <a:ln w="9525">
              <a:solidFill>
                <a:schemeClr val="accent1"/>
              </a:solidFill>
            </a:ln>
            <a:effectLst/>
          </c:spPr>
        </c:marker>
      </c:pivotFmt>
    </c:pivotFmts>
    <c:plotArea>
      <c:layout/>
      <c:lineChart>
        <c:grouping val="standard"/>
        <c:varyColors val="0"/>
        <c:ser>
          <c:idx val="0"/>
          <c:order val="0"/>
          <c:tx>
            <c:strRef>
              <c:f>'monthly sales vs profit '!$B$1</c:f>
              <c:strCache>
                <c:ptCount val="1"/>
                <c:pt idx="0">
                  <c:v>Sales </c:v>
                </c:pt>
              </c:strCache>
            </c:strRef>
          </c:tx>
          <c:spPr>
            <a:ln w="28575" cap="rnd">
              <a:solidFill>
                <a:schemeClr val="accent4"/>
              </a:solidFill>
              <a:round/>
            </a:ln>
            <a:effectLst/>
          </c:spPr>
          <c:marker>
            <c:symbol val="circle"/>
            <c:size val="11"/>
            <c:spPr>
              <a:solidFill>
                <a:srgbClr val="034B93"/>
              </a:solidFill>
              <a:ln w="9525">
                <a:solidFill>
                  <a:schemeClr val="accent1"/>
                </a:solidFill>
              </a:ln>
              <a:effectLst/>
            </c:spPr>
          </c:marker>
          <c:cat>
            <c:strRef>
              <c:f>'monthly sales vs profit '!$A$2:$A$14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 vs profit '!$B$2:$B$14</c:f>
              <c:numCache>
                <c:formatCode>[$$-409]#,##0.00</c:formatCode>
                <c:ptCount val="12"/>
                <c:pt idx="0">
                  <c:v>95365.937600000005</c:v>
                </c:pt>
                <c:pt idx="1">
                  <c:v>60172.649400000002</c:v>
                </c:pt>
                <c:pt idx="2">
                  <c:v>199252.984</c:v>
                </c:pt>
                <c:pt idx="3">
                  <c:v>141851.5674</c:v>
                </c:pt>
                <c:pt idx="4">
                  <c:v>156122.2867</c:v>
                </c:pt>
                <c:pt idx="5">
                  <c:v>147082.61129999999</c:v>
                </c:pt>
                <c:pt idx="6">
                  <c:v>149580.83799999999</c:v>
                </c:pt>
                <c:pt idx="7">
                  <c:v>159589.451</c:v>
                </c:pt>
                <c:pt idx="8">
                  <c:v>309770.09970000002</c:v>
                </c:pt>
                <c:pt idx="9">
                  <c:v>197115.20170000001</c:v>
                </c:pt>
                <c:pt idx="10">
                  <c:v>349120.07400000002</c:v>
                </c:pt>
                <c:pt idx="11">
                  <c:v>332177.15950000001</c:v>
                </c:pt>
              </c:numCache>
            </c:numRef>
          </c:val>
          <c:smooth val="1"/>
          <c:extLst>
            <c:ext xmlns:c16="http://schemas.microsoft.com/office/drawing/2014/chart" uri="{C3380CC4-5D6E-409C-BE32-E72D297353CC}">
              <c16:uniqueId val="{00000000-5322-4002-A810-B0225A3B602F}"/>
            </c:ext>
          </c:extLst>
        </c:ser>
        <c:ser>
          <c:idx val="1"/>
          <c:order val="1"/>
          <c:tx>
            <c:strRef>
              <c:f>'monthly sales vs profit '!$C$1</c:f>
              <c:strCache>
                <c:ptCount val="1"/>
                <c:pt idx="0">
                  <c:v>Profit</c:v>
                </c:pt>
              </c:strCache>
            </c:strRef>
          </c:tx>
          <c:spPr>
            <a:ln w="28575" cap="rnd">
              <a:solidFill>
                <a:schemeClr val="accent3"/>
              </a:solidFill>
              <a:round/>
            </a:ln>
            <a:effectLst/>
          </c:spPr>
          <c:marker>
            <c:symbol val="circle"/>
            <c:size val="10"/>
            <c:spPr>
              <a:solidFill>
                <a:schemeClr val="accent2"/>
              </a:solidFill>
              <a:ln w="9525">
                <a:solidFill>
                  <a:schemeClr val="accent2"/>
                </a:solidFill>
              </a:ln>
              <a:effectLst/>
            </c:spPr>
          </c:marker>
          <c:cat>
            <c:strRef>
              <c:f>'monthly sales vs profit '!$A$2:$A$14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 vs profit '!$C$2:$C$14</c:f>
              <c:numCache>
                <c:formatCode>[$$-409]#,##0.00</c:formatCode>
                <c:ptCount val="12"/>
                <c:pt idx="0">
                  <c:v>9199.27</c:v>
                </c:pt>
                <c:pt idx="1">
                  <c:v>10288.8987</c:v>
                </c:pt>
                <c:pt idx="2">
                  <c:v>26806.573700000001</c:v>
                </c:pt>
                <c:pt idx="3">
                  <c:v>13437.8068</c:v>
                </c:pt>
                <c:pt idx="4">
                  <c:v>22308.5128</c:v>
                </c:pt>
                <c:pt idx="5">
                  <c:v>20899.334500000001</c:v>
                </c:pt>
                <c:pt idx="6">
                  <c:v>13535.383</c:v>
                </c:pt>
                <c:pt idx="7">
                  <c:v>21896.715400000001</c:v>
                </c:pt>
                <c:pt idx="8">
                  <c:v>37293.192499999997</c:v>
                </c:pt>
                <c:pt idx="9">
                  <c:v>31469.663799999998</c:v>
                </c:pt>
                <c:pt idx="10">
                  <c:v>35825.536599999999</c:v>
                </c:pt>
                <c:pt idx="11">
                  <c:v>43436.133900000001</c:v>
                </c:pt>
              </c:numCache>
            </c:numRef>
          </c:val>
          <c:smooth val="1"/>
          <c:extLst>
            <c:ext xmlns:c16="http://schemas.microsoft.com/office/drawing/2014/chart" uri="{C3380CC4-5D6E-409C-BE32-E72D297353CC}">
              <c16:uniqueId val="{00000001-5322-4002-A810-B0225A3B602F}"/>
            </c:ext>
          </c:extLst>
        </c:ser>
        <c:dLbls>
          <c:showLegendKey val="0"/>
          <c:showVal val="0"/>
          <c:showCatName val="0"/>
          <c:showSerName val="0"/>
          <c:showPercent val="0"/>
          <c:showBubbleSize val="0"/>
        </c:dLbls>
        <c:marker val="1"/>
        <c:smooth val="0"/>
        <c:axId val="155468655"/>
        <c:axId val="2026326800"/>
      </c:lineChart>
      <c:catAx>
        <c:axId val="155468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26326800"/>
        <c:crosses val="autoZero"/>
        <c:auto val="1"/>
        <c:lblAlgn val="ctr"/>
        <c:lblOffset val="100"/>
        <c:noMultiLvlLbl val="0"/>
      </c:catAx>
      <c:valAx>
        <c:axId val="2026326800"/>
        <c:scaling>
          <c:orientation val="minMax"/>
        </c:scaling>
        <c:delete val="0"/>
        <c:axPos val="l"/>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54686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3.xml"/><Relationship Id="rId7" Type="http://schemas.openxmlformats.org/officeDocument/2006/relationships/chart" Target="../charts/chart5.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4.xml"/><Relationship Id="rId5" Type="http://schemas.openxmlformats.org/officeDocument/2006/relationships/image" Target="../media/image2.svg"/><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34</xdr:col>
      <xdr:colOff>314197</xdr:colOff>
      <xdr:row>12</xdr:row>
      <xdr:rowOff>6277</xdr:rowOff>
    </xdr:from>
    <xdr:to>
      <xdr:col>48</xdr:col>
      <xdr:colOff>169</xdr:colOff>
      <xdr:row>17</xdr:row>
      <xdr:rowOff>63431</xdr:rowOff>
    </xdr:to>
    <mc:AlternateContent xmlns:mc="http://schemas.openxmlformats.org/markup-compatibility/2006" xmlns:a14="http://schemas.microsoft.com/office/drawing/2010/main">
      <mc:Choice Requires="a14">
        <xdr:graphicFrame macro="">
          <xdr:nvGraphicFramePr>
            <xdr:cNvPr id="16" name="Segment">
              <a:extLst>
                <a:ext uri="{FF2B5EF4-FFF2-40B4-BE49-F238E27FC236}">
                  <a16:creationId xmlns:a16="http://schemas.microsoft.com/office/drawing/2014/main" id="{44CDD563-9AC4-4410-8961-B4F2E39E89DC}"/>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20726801" y="2228777"/>
              <a:ext cx="8589201" cy="98319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34</xdr:col>
      <xdr:colOff>326481</xdr:colOff>
      <xdr:row>6</xdr:row>
      <xdr:rowOff>0</xdr:rowOff>
    </xdr:from>
    <xdr:to>
      <xdr:col>48</xdr:col>
      <xdr:colOff>0</xdr:colOff>
      <xdr:row>11</xdr:row>
      <xdr:rowOff>57154</xdr:rowOff>
    </xdr:to>
    <mc:AlternateContent xmlns:mc="http://schemas.openxmlformats.org/markup-compatibility/2006" xmlns:a14="http://schemas.microsoft.com/office/drawing/2010/main">
      <mc:Choice Requires="a14">
        <xdr:graphicFrame macro="">
          <xdr:nvGraphicFramePr>
            <xdr:cNvPr id="17" name="Category 1">
              <a:extLst>
                <a:ext uri="{FF2B5EF4-FFF2-40B4-BE49-F238E27FC236}">
                  <a16:creationId xmlns:a16="http://schemas.microsoft.com/office/drawing/2014/main" id="{E0376C38-4A85-4D63-BC3D-5FFD0CF5746F}"/>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20739085" y="1111250"/>
              <a:ext cx="8576748" cy="98319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0</xdr:colOff>
      <xdr:row>7</xdr:row>
      <xdr:rowOff>121727</xdr:rowOff>
    </xdr:from>
    <xdr:to>
      <xdr:col>20</xdr:col>
      <xdr:colOff>383384</xdr:colOff>
      <xdr:row>32</xdr:row>
      <xdr:rowOff>-1</xdr:rowOff>
    </xdr:to>
    <xdr:graphicFrame macro="">
      <xdr:nvGraphicFramePr>
        <xdr:cNvPr id="20" name="Chart 19">
          <a:extLst>
            <a:ext uri="{FF2B5EF4-FFF2-40B4-BE49-F238E27FC236}">
              <a16:creationId xmlns:a16="http://schemas.microsoft.com/office/drawing/2014/main" id="{E8EBF93F-2223-4D1D-B11D-FDF61038CE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35</xdr:row>
      <xdr:rowOff>0</xdr:rowOff>
    </xdr:from>
    <xdr:to>
      <xdr:col>20</xdr:col>
      <xdr:colOff>423197</xdr:colOff>
      <xdr:row>55</xdr:row>
      <xdr:rowOff>93317</xdr:rowOff>
    </xdr:to>
    <xdr:graphicFrame macro="">
      <xdr:nvGraphicFramePr>
        <xdr:cNvPr id="25" name="Chart 24">
          <a:extLst>
            <a:ext uri="{FF2B5EF4-FFF2-40B4-BE49-F238E27FC236}">
              <a16:creationId xmlns:a16="http://schemas.microsoft.com/office/drawing/2014/main" id="{D341A465-162B-46A8-9769-E51AEA0DF8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34</xdr:col>
      <xdr:colOff>317062</xdr:colOff>
      <xdr:row>0</xdr:row>
      <xdr:rowOff>0</xdr:rowOff>
    </xdr:from>
    <xdr:to>
      <xdr:col>48</xdr:col>
      <xdr:colOff>1044</xdr:colOff>
      <xdr:row>5</xdr:row>
      <xdr:rowOff>46936</xdr:rowOff>
    </xdr:to>
    <mc:AlternateContent xmlns:mc="http://schemas.openxmlformats.org/markup-compatibility/2006" xmlns:a14="http://schemas.microsoft.com/office/drawing/2010/main">
      <mc:Choice Requires="a14">
        <xdr:graphicFrame macro="">
          <xdr:nvGraphicFramePr>
            <xdr:cNvPr id="27" name="Region 1">
              <a:extLst>
                <a:ext uri="{FF2B5EF4-FFF2-40B4-BE49-F238E27FC236}">
                  <a16:creationId xmlns:a16="http://schemas.microsoft.com/office/drawing/2014/main" id="{AB5710F8-26CC-F7C9-252C-9692EF0465E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0729666" y="0"/>
              <a:ext cx="8587211" cy="97297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5</xdr:row>
      <xdr:rowOff>142875</xdr:rowOff>
    </xdr:from>
    <xdr:to>
      <xdr:col>7</xdr:col>
      <xdr:colOff>0</xdr:colOff>
      <xdr:row>83</xdr:row>
      <xdr:rowOff>138907</xdr:rowOff>
    </xdr:to>
    <xdr:sp macro="" textlink="">
      <xdr:nvSpPr>
        <xdr:cNvPr id="29" name="Rectangle 28">
          <a:extLst>
            <a:ext uri="{FF2B5EF4-FFF2-40B4-BE49-F238E27FC236}">
              <a16:creationId xmlns:a16="http://schemas.microsoft.com/office/drawing/2014/main" id="{FF567759-7AA2-E96E-C012-8989A333B102}"/>
            </a:ext>
          </a:extLst>
        </xdr:cNvPr>
        <xdr:cNvSpPr/>
      </xdr:nvSpPr>
      <xdr:spPr>
        <a:xfrm>
          <a:off x="0" y="1064649"/>
          <a:ext cx="4025081" cy="14375710"/>
        </a:xfrm>
        <a:prstGeom prst="rect">
          <a:avLst/>
        </a:prstGeom>
        <a:solidFill>
          <a:schemeClr val="accent5"/>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53762</xdr:colOff>
      <xdr:row>23</xdr:row>
      <xdr:rowOff>58767</xdr:rowOff>
    </xdr:from>
    <xdr:to>
      <xdr:col>6</xdr:col>
      <xdr:colOff>111577</xdr:colOff>
      <xdr:row>32</xdr:row>
      <xdr:rowOff>126920</xdr:rowOff>
    </xdr:to>
    <xdr:sp macro="" textlink="'Financial Health '!J13">
      <xdr:nvSpPr>
        <xdr:cNvPr id="21" name="Rectangle: Rounded Corners 20">
          <a:extLst>
            <a:ext uri="{FF2B5EF4-FFF2-40B4-BE49-F238E27FC236}">
              <a16:creationId xmlns:a16="http://schemas.microsoft.com/office/drawing/2014/main" id="{EEDD62F7-701F-0D86-59A9-8EB10CC67C23}"/>
            </a:ext>
          </a:extLst>
        </xdr:cNvPr>
        <xdr:cNvSpPr/>
      </xdr:nvSpPr>
      <xdr:spPr>
        <a:xfrm>
          <a:off x="387973" y="4286530"/>
          <a:ext cx="3065709" cy="1722495"/>
        </a:xfrm>
        <a:prstGeom prst="roundRect">
          <a:avLst>
            <a:gd name="adj" fmla="val 11940"/>
          </a:avLst>
        </a:prstGeom>
        <a:solidFill>
          <a:sysClr val="window" lastClr="FFFFFF"/>
        </a:solidFill>
        <a:ln w="28575">
          <a:solidFill>
            <a:schemeClr val="accent3"/>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i="0" u="none" strike="noStrike">
              <a:solidFill>
                <a:srgbClr val="000000"/>
              </a:solidFill>
              <a:latin typeface="Aptos Narrow"/>
              <a:ea typeface="ADLaM Display" panose="02010000000000000000" pitchFamily="2" charset="0"/>
              <a:cs typeface="ADLaM Display" panose="02010000000000000000" pitchFamily="2" charset="0"/>
            </a:rPr>
            <a:t>   TOTAL REVENUE</a:t>
          </a:r>
          <a:r>
            <a:rPr lang="en-US" sz="1800" b="1" i="0" u="none" strike="noStrike" baseline="0">
              <a:solidFill>
                <a:srgbClr val="000000"/>
              </a:solidFill>
              <a:latin typeface="Aptos Narrow"/>
              <a:ea typeface="ADLaM Display" panose="02010000000000000000" pitchFamily="2" charset="0"/>
              <a:cs typeface="ADLaM Display" panose="02010000000000000000" pitchFamily="2" charset="0"/>
            </a:rPr>
            <a:t> </a:t>
          </a:r>
        </a:p>
        <a:p>
          <a:pPr algn="ctr"/>
          <a:r>
            <a:rPr lang="en-US" sz="1800" b="1" i="0" u="none" strike="noStrike">
              <a:solidFill>
                <a:srgbClr val="000000"/>
              </a:solidFill>
              <a:latin typeface="Aptos Narrow"/>
              <a:ea typeface="ADLaM Display" panose="02010000000000000000" pitchFamily="2" charset="0"/>
              <a:cs typeface="ADLaM Display" panose="02010000000000000000" pitchFamily="2" charset="0"/>
            </a:rPr>
            <a:t>  </a:t>
          </a:r>
          <a:fld id="{5474ABB8-5BDF-4C9C-B723-E3F51FA49A2C}" type="TxLink">
            <a:rPr lang="en-US" sz="1800" b="1" i="0" u="none" strike="noStrike">
              <a:solidFill>
                <a:srgbClr val="000000"/>
              </a:solidFill>
              <a:latin typeface="Aptos Narrow"/>
              <a:ea typeface="ADLaM Display" panose="02010000000000000000" pitchFamily="2" charset="0"/>
              <a:cs typeface="ADLaM Display" panose="02010000000000000000" pitchFamily="2" charset="0"/>
            </a:rPr>
            <a:pPr algn="ctr"/>
            <a:t>$2,297,200.86</a:t>
          </a:fld>
          <a:endParaRPr lang="en-US" sz="2800" b="1">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21</xdr:col>
      <xdr:colOff>0</xdr:colOff>
      <xdr:row>7</xdr:row>
      <xdr:rowOff>182433</xdr:rowOff>
    </xdr:from>
    <xdr:to>
      <xdr:col>34</xdr:col>
      <xdr:colOff>64037</xdr:colOff>
      <xdr:row>31</xdr:row>
      <xdr:rowOff>0</xdr:rowOff>
    </xdr:to>
    <xdr:graphicFrame macro="">
      <xdr:nvGraphicFramePr>
        <xdr:cNvPr id="28" name="Chart 27">
          <a:extLst>
            <a:ext uri="{FF2B5EF4-FFF2-40B4-BE49-F238E27FC236}">
              <a16:creationId xmlns:a16="http://schemas.microsoft.com/office/drawing/2014/main" id="{C5A24084-35FD-4274-8B4B-C4B517C714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83114</xdr:colOff>
      <xdr:row>8</xdr:row>
      <xdr:rowOff>50235</xdr:rowOff>
    </xdr:from>
    <xdr:to>
      <xdr:col>6</xdr:col>
      <xdr:colOff>140930</xdr:colOff>
      <xdr:row>17</xdr:row>
      <xdr:rowOff>121335</xdr:rowOff>
    </xdr:to>
    <xdr:sp macro="" textlink="'Financial Health '!C5">
      <xdr:nvSpPr>
        <xdr:cNvPr id="11" name="Rectangle: Rounded Corners 10">
          <a:extLst>
            <a:ext uri="{FF2B5EF4-FFF2-40B4-BE49-F238E27FC236}">
              <a16:creationId xmlns:a16="http://schemas.microsoft.com/office/drawing/2014/main" id="{DFCBDDD4-9F74-FE7C-4B09-62D03DFE9002}"/>
            </a:ext>
          </a:extLst>
        </xdr:cNvPr>
        <xdr:cNvSpPr/>
      </xdr:nvSpPr>
      <xdr:spPr>
        <a:xfrm>
          <a:off x="417325" y="1520761"/>
          <a:ext cx="3065710" cy="1725442"/>
        </a:xfrm>
        <a:prstGeom prst="roundRect">
          <a:avLst/>
        </a:prstGeom>
        <a:solidFill>
          <a:sysClr val="window" lastClr="FFFFFF"/>
        </a:solidFill>
        <a:ln w="28575">
          <a:solidFill>
            <a:schemeClr val="accent3"/>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i="0" u="none" strike="noStrike">
              <a:solidFill>
                <a:srgbClr val="000000"/>
              </a:solidFill>
              <a:latin typeface="Aptos Narrow"/>
              <a:ea typeface="ADLaM Display" panose="02010000000000000000" pitchFamily="2" charset="0"/>
              <a:cs typeface="ADLaM Display" panose="02010000000000000000" pitchFamily="2" charset="0"/>
            </a:rPr>
            <a:t>TOTA</a:t>
          </a:r>
          <a:r>
            <a:rPr lang="en-US" sz="1800" b="1" i="0" u="none" strike="noStrike" baseline="0">
              <a:solidFill>
                <a:srgbClr val="000000"/>
              </a:solidFill>
              <a:latin typeface="Aptos Narrow"/>
              <a:ea typeface="ADLaM Display" panose="02010000000000000000" pitchFamily="2" charset="0"/>
              <a:cs typeface="ADLaM Display" panose="02010000000000000000" pitchFamily="2" charset="0"/>
            </a:rPr>
            <a:t>L PROFIT </a:t>
          </a:r>
        </a:p>
        <a:p>
          <a:pPr algn="ctr"/>
          <a:fld id="{5FA9C4A9-1E82-4157-A455-E5DC6F2DEF66}" type="TxLink">
            <a:rPr lang="en-US" sz="1800" b="1" i="0" u="none" strike="noStrike">
              <a:solidFill>
                <a:srgbClr val="000000"/>
              </a:solidFill>
              <a:latin typeface="Aptos Narrow"/>
              <a:ea typeface="ADLaM Display" panose="02010000000000000000" pitchFamily="2" charset="0"/>
              <a:cs typeface="ADLaM Display" panose="02010000000000000000" pitchFamily="2" charset="0"/>
            </a:rPr>
            <a:t>$286,397.02</a:t>
          </a:fld>
          <a:endParaRPr lang="en-US" sz="2800" b="1">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1</xdr:col>
      <xdr:colOff>30173</xdr:colOff>
      <xdr:row>38</xdr:row>
      <xdr:rowOff>64352</xdr:rowOff>
    </xdr:from>
    <xdr:to>
      <xdr:col>6</xdr:col>
      <xdr:colOff>82225</xdr:colOff>
      <xdr:row>47</xdr:row>
      <xdr:rowOff>144096</xdr:rowOff>
    </xdr:to>
    <xdr:sp macro="" textlink="'Financial Health '!C8">
      <xdr:nvSpPr>
        <xdr:cNvPr id="22" name="Rectangle: Rounded Corners 21">
          <a:extLst>
            <a:ext uri="{FF2B5EF4-FFF2-40B4-BE49-F238E27FC236}">
              <a16:creationId xmlns:a16="http://schemas.microsoft.com/office/drawing/2014/main" id="{3BA305C7-9055-489A-30D5-0B943EAB258D}"/>
            </a:ext>
          </a:extLst>
        </xdr:cNvPr>
        <xdr:cNvSpPr/>
      </xdr:nvSpPr>
      <xdr:spPr>
        <a:xfrm>
          <a:off x="364384" y="7049352"/>
          <a:ext cx="3059946" cy="1734086"/>
        </a:xfrm>
        <a:prstGeom prst="roundRect">
          <a:avLst/>
        </a:prstGeom>
        <a:solidFill>
          <a:sysClr val="window" lastClr="FFFFFF"/>
        </a:solidFill>
        <a:ln w="28575">
          <a:solidFill>
            <a:schemeClr val="accent3"/>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i="0" u="none" strike="noStrike">
              <a:solidFill>
                <a:srgbClr val="000000"/>
              </a:solidFill>
              <a:latin typeface="Aptos Narrow"/>
              <a:ea typeface="ADLaM Display" panose="02010000000000000000" pitchFamily="2" charset="0"/>
              <a:cs typeface="ADLaM Display" panose="02010000000000000000" pitchFamily="2" charset="0"/>
            </a:rPr>
            <a:t>PROFIT MARGIN </a:t>
          </a:r>
        </a:p>
        <a:p>
          <a:pPr algn="ctr"/>
          <a:fld id="{9485536A-44E4-47A4-8F9C-65361816F925}" type="TxLink">
            <a:rPr lang="en-US" sz="1800" b="1" i="0" u="none" strike="noStrike">
              <a:solidFill>
                <a:srgbClr val="000000"/>
              </a:solidFill>
              <a:latin typeface="Aptos Narrow"/>
              <a:ea typeface="ADLaM Display" panose="02010000000000000000" pitchFamily="2" charset="0"/>
              <a:cs typeface="ADLaM Display" panose="02010000000000000000" pitchFamily="2" charset="0"/>
            </a:rPr>
            <a:t>12.47%</a:t>
          </a:fld>
          <a:endParaRPr lang="en-GB" sz="2800" b="1">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1</xdr:col>
      <xdr:colOff>819</xdr:colOff>
      <xdr:row>53</xdr:row>
      <xdr:rowOff>81528</xdr:rowOff>
    </xdr:from>
    <xdr:to>
      <xdr:col>6</xdr:col>
      <xdr:colOff>58635</xdr:colOff>
      <xdr:row>62</xdr:row>
      <xdr:rowOff>137300</xdr:rowOff>
    </xdr:to>
    <xdr:sp macro="" textlink="'Financial Health '!C11">
      <xdr:nvSpPr>
        <xdr:cNvPr id="23" name="Rectangle: Rounded Corners 22">
          <a:extLst>
            <a:ext uri="{FF2B5EF4-FFF2-40B4-BE49-F238E27FC236}">
              <a16:creationId xmlns:a16="http://schemas.microsoft.com/office/drawing/2014/main" id="{06FA86D4-7D2B-4FE8-FC70-14921267AAF8}"/>
            </a:ext>
          </a:extLst>
        </xdr:cNvPr>
        <xdr:cNvSpPr/>
      </xdr:nvSpPr>
      <xdr:spPr>
        <a:xfrm>
          <a:off x="335030" y="9823765"/>
          <a:ext cx="3065710" cy="1710114"/>
        </a:xfrm>
        <a:prstGeom prst="roundRect">
          <a:avLst/>
        </a:prstGeom>
        <a:solidFill>
          <a:sysClr val="window" lastClr="FFFFFF"/>
        </a:solidFill>
        <a:ln w="28575">
          <a:solidFill>
            <a:schemeClr val="accent3"/>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i="0" u="none" strike="noStrike" baseline="0">
              <a:solidFill>
                <a:srgbClr val="000000"/>
              </a:solidFill>
              <a:latin typeface="Aptos Narrow"/>
              <a:ea typeface="ADLaM Display" panose="02010000000000000000" pitchFamily="2" charset="0"/>
              <a:cs typeface="ADLaM Display" panose="02010000000000000000" pitchFamily="2" charset="0"/>
            </a:rPr>
            <a:t>TOTAL ORDERS </a:t>
          </a:r>
        </a:p>
        <a:p>
          <a:pPr algn="ctr"/>
          <a:fld id="{2454160C-491E-47D8-8673-3D91F1394207}" type="TxLink">
            <a:rPr lang="en-US" sz="1800" b="1" i="0" u="none" strike="noStrike" baseline="0">
              <a:solidFill>
                <a:srgbClr val="000000"/>
              </a:solidFill>
              <a:latin typeface="Aptos Narrow"/>
              <a:ea typeface="ADLaM Display" panose="02010000000000000000" pitchFamily="2" charset="0"/>
              <a:cs typeface="ADLaM Display" panose="02010000000000000000" pitchFamily="2" charset="0"/>
            </a:rPr>
            <a:t>9994</a:t>
          </a:fld>
          <a:endParaRPr lang="en-GB" sz="2800" b="1">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editAs="oneCell">
    <xdr:from>
      <xdr:col>15</xdr:col>
      <xdr:colOff>239623</xdr:colOff>
      <xdr:row>0</xdr:row>
      <xdr:rowOff>0</xdr:rowOff>
    </xdr:from>
    <xdr:to>
      <xdr:col>34</xdr:col>
      <xdr:colOff>11981</xdr:colOff>
      <xdr:row>5</xdr:row>
      <xdr:rowOff>71887</xdr:rowOff>
    </xdr:to>
    <mc:AlternateContent xmlns:mc="http://schemas.openxmlformats.org/markup-compatibility/2006" xmlns:a14="http://schemas.microsoft.com/office/drawing/2010/main">
      <mc:Choice Requires="a14">
        <xdr:graphicFrame macro="">
          <xdr:nvGraphicFramePr>
            <xdr:cNvPr id="33" name="Year">
              <a:extLst>
                <a:ext uri="{FF2B5EF4-FFF2-40B4-BE49-F238E27FC236}">
                  <a16:creationId xmlns:a16="http://schemas.microsoft.com/office/drawing/2014/main" id="{ACCA84EA-4377-D7C7-C257-A935D47F135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569395" y="252419"/>
              <a:ext cx="8023840" cy="68140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0</xdr:rowOff>
    </xdr:from>
    <xdr:to>
      <xdr:col>15</xdr:col>
      <xdr:colOff>155747</xdr:colOff>
      <xdr:row>5</xdr:row>
      <xdr:rowOff>85811</xdr:rowOff>
    </xdr:to>
    <xdr:grpSp>
      <xdr:nvGrpSpPr>
        <xdr:cNvPr id="40" name="Group 39">
          <a:extLst>
            <a:ext uri="{FF2B5EF4-FFF2-40B4-BE49-F238E27FC236}">
              <a16:creationId xmlns:a16="http://schemas.microsoft.com/office/drawing/2014/main" id="{DB433315-1CCE-F689-BBDB-61F64C7880F3}"/>
            </a:ext>
          </a:extLst>
        </xdr:cNvPr>
        <xdr:cNvGrpSpPr/>
      </xdr:nvGrpSpPr>
      <xdr:grpSpPr>
        <a:xfrm>
          <a:off x="0" y="0"/>
          <a:ext cx="9148720" cy="1029730"/>
          <a:chOff x="0" y="0"/>
          <a:chExt cx="8989303" cy="1003033"/>
        </a:xfrm>
      </xdr:grpSpPr>
      <xdr:sp macro="" textlink="">
        <xdr:nvSpPr>
          <xdr:cNvPr id="2" name="Flowchart: Alternative Process 1">
            <a:extLst>
              <a:ext uri="{FF2B5EF4-FFF2-40B4-BE49-F238E27FC236}">
                <a16:creationId xmlns:a16="http://schemas.microsoft.com/office/drawing/2014/main" id="{7F1332EC-C035-E13A-305E-90C303A084AC}"/>
              </a:ext>
            </a:extLst>
          </xdr:cNvPr>
          <xdr:cNvSpPr/>
        </xdr:nvSpPr>
        <xdr:spPr>
          <a:xfrm>
            <a:off x="0" y="0"/>
            <a:ext cx="8989303" cy="1003033"/>
          </a:xfrm>
          <a:prstGeom prst="flowChartAlternateProcess">
            <a:avLst/>
          </a:prstGeom>
          <a:solidFill>
            <a:schemeClr val="accent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GB" sz="1100"/>
          </a:p>
          <a:p>
            <a:pPr marL="0" marR="0" lvl="0" indent="0" algn="ctr" defTabSz="914400" eaLnBrk="1" fontAlgn="auto" latinLnBrk="0" hangingPunct="1">
              <a:lnSpc>
                <a:spcPct val="100000"/>
              </a:lnSpc>
              <a:spcBef>
                <a:spcPts val="0"/>
              </a:spcBef>
              <a:spcAft>
                <a:spcPts val="0"/>
              </a:spcAft>
              <a:buClrTx/>
              <a:buSzTx/>
              <a:buFontTx/>
              <a:buNone/>
              <a:tabLst/>
              <a:defRPr/>
            </a:pPr>
            <a:r>
              <a:rPr lang="en-GB" sz="2800">
                <a:solidFill>
                  <a:schemeClr val="lt1"/>
                </a:solidFill>
                <a:effectLst/>
                <a:latin typeface="Aharoni" panose="02010803020104030203" pitchFamily="2" charset="-79"/>
                <a:ea typeface="ADLaM Display" panose="02010000000000000000" pitchFamily="2" charset="0"/>
                <a:cs typeface="Aharoni" panose="02010803020104030203" pitchFamily="2" charset="-79"/>
              </a:rPr>
              <a:t>RETAIL</a:t>
            </a:r>
            <a:r>
              <a:rPr lang="en-GB" sz="2800" baseline="0">
                <a:solidFill>
                  <a:schemeClr val="lt1"/>
                </a:solidFill>
                <a:effectLst/>
                <a:latin typeface="Aharoni" panose="02010803020104030203" pitchFamily="2" charset="-79"/>
                <a:ea typeface="ADLaM Display" panose="02010000000000000000" pitchFamily="2" charset="0"/>
                <a:cs typeface="Aharoni" panose="02010803020104030203" pitchFamily="2" charset="-79"/>
              </a:rPr>
              <a:t> SUPERSTORE</a:t>
            </a:r>
            <a:endParaRPr lang="en-GB" sz="2800">
              <a:effectLst/>
              <a:latin typeface="Aharoni" panose="02010803020104030203" pitchFamily="2" charset="-79"/>
              <a:ea typeface="ADLaM Display" panose="02010000000000000000" pitchFamily="2" charset="0"/>
              <a:cs typeface="Aharoni" panose="02010803020104030203" pitchFamily="2" charset="-79"/>
            </a:endParaRPr>
          </a:p>
          <a:p>
            <a:pPr algn="l"/>
            <a:endParaRPr lang="en-GB" sz="1100"/>
          </a:p>
        </xdr:txBody>
      </xdr:sp>
      <xdr:pic>
        <xdr:nvPicPr>
          <xdr:cNvPr id="35" name="Graphic 34" descr="Shopping cart with solid fill">
            <a:extLst>
              <a:ext uri="{FF2B5EF4-FFF2-40B4-BE49-F238E27FC236}">
                <a16:creationId xmlns:a16="http://schemas.microsoft.com/office/drawing/2014/main" id="{0D61CF2D-890D-49D2-DA01-BE25D8C51014}"/>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382889" y="141111"/>
            <a:ext cx="776111" cy="776111"/>
          </a:xfrm>
          <a:prstGeom prst="rect">
            <a:avLst/>
          </a:prstGeom>
        </xdr:spPr>
      </xdr:pic>
    </xdr:grpSp>
    <xdr:clientData/>
  </xdr:twoCellAnchor>
  <xdr:twoCellAnchor>
    <xdr:from>
      <xdr:col>21</xdr:col>
      <xdr:colOff>51488</xdr:colOff>
      <xdr:row>31</xdr:row>
      <xdr:rowOff>82671</xdr:rowOff>
    </xdr:from>
    <xdr:to>
      <xdr:col>34</xdr:col>
      <xdr:colOff>51488</xdr:colOff>
      <xdr:row>55</xdr:row>
      <xdr:rowOff>85811</xdr:rowOff>
    </xdr:to>
    <xdr:graphicFrame macro="">
      <xdr:nvGraphicFramePr>
        <xdr:cNvPr id="3" name="Chart 2">
          <a:extLst>
            <a:ext uri="{FF2B5EF4-FFF2-40B4-BE49-F238E27FC236}">
              <a16:creationId xmlns:a16="http://schemas.microsoft.com/office/drawing/2014/main" id="{E07B18E1-3517-433A-8316-3B108D610B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34</xdr:col>
      <xdr:colOff>265692</xdr:colOff>
      <xdr:row>18</xdr:row>
      <xdr:rowOff>45357</xdr:rowOff>
    </xdr:from>
    <xdr:to>
      <xdr:col>48</xdr:col>
      <xdr:colOff>71471</xdr:colOff>
      <xdr:row>55</xdr:row>
      <xdr:rowOff>76970</xdr:rowOff>
    </xdr:to>
    <xdr:graphicFrame macro="">
      <xdr:nvGraphicFramePr>
        <xdr:cNvPr id="5" name="Chart 4">
          <a:extLst>
            <a:ext uri="{FF2B5EF4-FFF2-40B4-BE49-F238E27FC236}">
              <a16:creationId xmlns:a16="http://schemas.microsoft.com/office/drawing/2014/main" id="{17A0E753-8263-4E83-9AE1-F30A80E201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0</xdr:colOff>
      <xdr:row>56</xdr:row>
      <xdr:rowOff>138906</xdr:rowOff>
    </xdr:from>
    <xdr:to>
      <xdr:col>48</xdr:col>
      <xdr:colOff>138906</xdr:colOff>
      <xdr:row>84</xdr:row>
      <xdr:rowOff>0</xdr:rowOff>
    </xdr:to>
    <xdr:graphicFrame macro="">
      <xdr:nvGraphicFramePr>
        <xdr:cNvPr id="8" name="Chart 7">
          <a:extLst>
            <a:ext uri="{FF2B5EF4-FFF2-40B4-BE49-F238E27FC236}">
              <a16:creationId xmlns:a16="http://schemas.microsoft.com/office/drawing/2014/main" id="{6EB2E2B5-91BA-4AAB-A575-2E7C662358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305676</xdr:colOff>
      <xdr:row>68</xdr:row>
      <xdr:rowOff>74731</xdr:rowOff>
    </xdr:from>
    <xdr:to>
      <xdr:col>6</xdr:col>
      <xdr:colOff>29281</xdr:colOff>
      <xdr:row>77</xdr:row>
      <xdr:rowOff>130503</xdr:rowOff>
    </xdr:to>
    <xdr:sp macro="" textlink="$BB$34">
      <xdr:nvSpPr>
        <xdr:cNvPr id="9" name="Rectangle: Rounded Corners 8">
          <a:extLst>
            <a:ext uri="{FF2B5EF4-FFF2-40B4-BE49-F238E27FC236}">
              <a16:creationId xmlns:a16="http://schemas.microsoft.com/office/drawing/2014/main" id="{39084B37-F3FF-CA0D-E68F-D5781BF0EE3D}"/>
            </a:ext>
          </a:extLst>
        </xdr:cNvPr>
        <xdr:cNvSpPr/>
      </xdr:nvSpPr>
      <xdr:spPr>
        <a:xfrm>
          <a:off x="305676" y="11986455"/>
          <a:ext cx="3117571" cy="1632324"/>
        </a:xfrm>
        <a:prstGeom prst="roundRect">
          <a:avLst/>
        </a:prstGeom>
        <a:solidFill>
          <a:sysClr val="window" lastClr="FFFFFF"/>
        </a:solidFill>
        <a:ln w="28575">
          <a:solidFill>
            <a:schemeClr val="accent3"/>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i="0" u="none" strike="noStrike">
              <a:solidFill>
                <a:schemeClr val="tx1"/>
              </a:solidFill>
              <a:latin typeface="Aptos Narrow"/>
              <a:ea typeface="ADLaM Display" panose="02010000000000000000" pitchFamily="2" charset="0"/>
              <a:cs typeface="ADLaM Display" panose="02010000000000000000" pitchFamily="2" charset="0"/>
            </a:rPr>
            <a:t>TOTAL CUSTOMER</a:t>
          </a:r>
          <a:r>
            <a:rPr lang="en-US" sz="1800" b="1" i="0" u="none" strike="noStrike" baseline="0">
              <a:solidFill>
                <a:schemeClr val="tx1"/>
              </a:solidFill>
              <a:latin typeface="Aptos Narrow"/>
              <a:ea typeface="ADLaM Display" panose="02010000000000000000" pitchFamily="2" charset="0"/>
              <a:cs typeface="ADLaM Display" panose="02010000000000000000" pitchFamily="2" charset="0"/>
            </a:rPr>
            <a:t> SAVINGS</a:t>
          </a:r>
        </a:p>
        <a:p>
          <a:pPr algn="ctr"/>
          <a:r>
            <a:rPr lang="en-US" sz="1800" b="1" i="0" u="none" strike="noStrike" baseline="0">
              <a:solidFill>
                <a:schemeClr val="tx1"/>
              </a:solidFill>
              <a:latin typeface="Aptos Narrow"/>
              <a:ea typeface="ADLaM Display" panose="02010000000000000000" pitchFamily="2" charset="0"/>
              <a:cs typeface="ADLaM Display" panose="02010000000000000000" pitchFamily="2" charset="0"/>
            </a:rPr>
            <a:t> </a:t>
          </a:r>
          <a:fld id="{F72EBFCE-3242-4052-AAC3-6B471F98F376}" type="TxLink">
            <a:rPr lang="en-US" sz="1800" b="1" i="0" u="none" strike="noStrike">
              <a:solidFill>
                <a:schemeClr val="tx1"/>
              </a:solidFill>
              <a:latin typeface="Aptos Narrow"/>
              <a:ea typeface="ADLaM Display" panose="02010000000000000000" pitchFamily="2" charset="0"/>
              <a:cs typeface="ADLaM Display" panose="02010000000000000000" pitchFamily="2" charset="0"/>
            </a:rPr>
            <a:pPr algn="ctr"/>
            <a:t>2,062,423.59</a:t>
          </a:fld>
          <a:endParaRPr lang="en-US" sz="2800" b="1" i="0" u="none" strike="noStrike">
            <a:solidFill>
              <a:schemeClr val="tx1"/>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74.692234606482" createdVersion="8" refreshedVersion="8" minRefreshableVersion="3" recordCount="0" supportSubquery="1" supportAdvancedDrill="1" xr:uid="{A31E5F47-8846-4BFC-A9A6-416F737B0FF8}">
  <cacheSource type="external" connectionId="5"/>
  <cacheFields count="4">
    <cacheField name="[Measures].[Sum of Gross Sales]" caption="Sum of Gross Sales" numFmtId="0" hierarchy="51" level="32767"/>
    <cacheField name="[Measures].[Sum of Sales]" caption="Sum of Sales" numFmtId="0" hierarchy="41" level="32767"/>
    <cacheField name="[Products].[Sub-Category].[Sub-Category]" caption="Sub-Category" numFmtId="0" hierarchy="30" level="1">
      <sharedItems count="17">
        <s v="Accessories"/>
        <s v="Appliances"/>
        <s v="Art"/>
        <s v="Binders"/>
        <s v="Bookcases"/>
        <s v="Chairs"/>
        <s v="Copiers"/>
        <s v="Envelopes"/>
        <s v="Fasteners"/>
        <s v="Furnishings"/>
        <s v="Labels"/>
        <s v="Machines"/>
        <s v="Paper"/>
        <s v="Phones"/>
        <s v="Storage"/>
        <s v="Supplies"/>
        <s v="Tables"/>
      </sharedItems>
    </cacheField>
    <cacheField name="[Location].[Region].[Region]" caption="Region" numFmtId="0" hierarchy="7" level="1">
      <sharedItems containsSemiMixedTypes="0" containsNonDate="0" containsString="0"/>
    </cacheField>
  </cacheFields>
  <cacheHierarchies count="53">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Location].[Country]" caption="Country" attribute="1" defaultMemberUniqueName="[Location].[Country].[All]" allUniqueName="[Location].[Country].[All]" dimensionUniqueName="[Location]" displayFolder="" count="0" memberValueDatatype="130" unbalanced="0"/>
    <cacheHierarchy uniqueName="[Location].[City]" caption="City" attribute="1" defaultMemberUniqueName="[Location].[City].[All]" allUniqueName="[Location].[City].[All]" dimensionUniqueName="[Location]" displayFolder="" count="0" memberValueDatatype="130" unbalanced="0"/>
    <cacheHierarchy uniqueName="[Location].[State]" caption="State" attribute="1" defaultMemberUniqueName="[Location].[State].[All]" allUniqueName="[Location].[State].[All]" dimensionUniqueName="[Location]" displayFolder="" count="0" memberValueDatatype="130" unbalanced="0"/>
    <cacheHierarchy uniqueName="[Location].[Postal Code]" caption="Postal Code" attribute="1" defaultMemberUniqueName="[Location].[Postal Code].[All]" allUniqueName="[Location].[Postal Code].[All]" dimensionUniqueName="[Location]" displayFolder="" count="0" memberValueDatatype="20" unbalanced="0"/>
    <cacheHierarchy uniqueName="[Location].[Region]" caption="Region" attribute="1" defaultMemberUniqueName="[Location].[Region].[All]" allUniqueName="[Location].[Region].[All]" dimensionUniqueName="[Location]" displayFolder="" count="2" memberValueDatatype="130" unbalanced="0">
      <fieldsUsage count="2">
        <fieldUsage x="-1"/>
        <fieldUsage x="3"/>
      </fieldsUsage>
    </cacheHierarchy>
    <cacheHierarchy uniqueName="[Orders].[Order ID]" caption="Order ID" attribute="1" defaultMemberUniqueName="[Orders].[Order ID].[All]" allUniqueName="[Orders].[Order ID].[All]" dimensionUniqueName="[Orders]"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Product ID]" caption="Product ID" attribute="1" defaultMemberUniqueName="[Orders].[Product ID].[All]" allUniqueName="[Orders].[Product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Revenue Lost to Discount]" caption="Revenue Lost to Discount" attribute="1" defaultMemberUniqueName="[Orders].[Revenue Lost to Discount].[All]" allUniqueName="[Orders].[Revenue Lost to Discount].[All]" dimensionUniqueName="[Orders]" displayFolder="" count="0" memberValueDatatype="5" unbalanced="0"/>
    <cacheHierarchy uniqueName="[Orders].[Gross Sales]" caption="Gross Sales" attribute="1" defaultMemberUniqueName="[Orders].[Gross Sales].[All]" allUniqueName="[Orders].[Gross Sales].[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Gross Potential Profit]" caption="Gross Potential Profit" attribute="1" defaultMemberUniqueName="[Orders].[Gross Potential Profit].[All]" allUniqueName="[Orders].[Gross Potential Profi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Category]" caption="Sub-Category" attribute="1" defaultMemberUniqueName="[Products].[Sub-Category].[All]" allUniqueName="[Products].[Sub-Category].[All]" dimensionUniqueName="[Products]" displayFolder="" count="2" memberValueDatatype="130" unbalanced="0">
      <fieldsUsage count="2">
        <fieldUsage x="-1"/>
        <fieldUsage x="2"/>
      </fieldsUsage>
    </cacheHierarchy>
    <cacheHierarchy uniqueName="[Products].[Product Name]" caption="Product Name" attribute="1" defaultMemberUniqueName="[Products].[Product Name].[All]" allUniqueName="[Products].[Product Name].[All]" dimensionUniqueName="[Product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Revenue]" caption="Total Revenue" measure="1" displayFolder="" measureGroup="Orders" count="0"/>
    <cacheHierarchy uniqueName="[Measures].[Total Profit]" caption="Total Profit" measure="1" displayFolder="" measureGroup="Orders" count="0"/>
    <cacheHierarchy uniqueName="[Measures].[Net Profit Margin %]" caption="Net Profit Margin %" measure="1" displayFolder="" measureGroup="Orders" count="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Location]" caption="__XL_Count Location" measure="1" displayFolder="" measureGroup="Location"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9"/>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8"/>
        </ext>
      </extLst>
    </cacheHierarchy>
    <cacheHierarchy uniqueName="[Measures].[Average of Discount]" caption="Average of Discount" measure="1" displayFolder="" measureGroup="Order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8"/>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8"/>
        </ext>
      </extLst>
    </cacheHierarchy>
    <cacheHierarchy uniqueName="[Measures].[Count of Revenue Lost to Discount]" caption="Count of Revenue Lost to Discount" measure="1" displayFolder="" measureGroup="Orders" count="0" hidden="1">
      <extLst>
        <ext xmlns:x15="http://schemas.microsoft.com/office/spreadsheetml/2010/11/main" uri="{B97F6D7D-B522-45F9-BDA1-12C45D357490}">
          <x15:cacheHierarchy aggregatedColumn="21"/>
        </ext>
      </extLst>
    </cacheHierarchy>
    <cacheHierarchy uniqueName="[Measures].[Sum of Revenue Lost to Discount]" caption="Sum of Revenue Lost to Discount" measure="1" displayFolder="" measureGroup="Orders" count="0" hidden="1">
      <extLst>
        <ext xmlns:x15="http://schemas.microsoft.com/office/spreadsheetml/2010/11/main" uri="{B97F6D7D-B522-45F9-BDA1-12C45D357490}">
          <x15:cacheHierarchy aggregatedColumn="21"/>
        </ext>
      </extLst>
    </cacheHierarchy>
    <cacheHierarchy uniqueName="[Measures].[Sum of Gross Potential Profit]" caption="Sum of Gross Potential Profit" measure="1" displayFolder="" measureGroup="Orders" count="0" hidden="1">
      <extLst>
        <ext xmlns:x15="http://schemas.microsoft.com/office/spreadsheetml/2010/11/main" uri="{B97F6D7D-B522-45F9-BDA1-12C45D357490}">
          <x15:cacheHierarchy aggregatedColumn="2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Gross Sales]" caption="Sum of Gross Sales"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13"/>
        </ext>
      </extLst>
    </cacheHierarchy>
  </cacheHierarchies>
  <kpis count="0"/>
  <dimensions count="5">
    <dimension name="Customers" uniqueName="[Customers]" caption="Customers"/>
    <dimension name="Location" uniqueName="[Location]" caption="Location"/>
    <dimension measure="1" name="Measures" uniqueName="[Measures]" caption="Measures"/>
    <dimension name="Orders" uniqueName="[Orders]" caption="Orders"/>
    <dimension name="Products" uniqueName="[Products]" caption="Products"/>
  </dimensions>
  <measureGroups count="4">
    <measureGroup name="Customers" caption="Customers"/>
    <measureGroup name="Location" caption="Location"/>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74.692235995368" createdVersion="8" refreshedVersion="8" minRefreshableVersion="3" recordCount="0" supportSubquery="1" supportAdvancedDrill="1" xr:uid="{BD7764CD-5742-46D4-B5CB-53EB98954D2F}">
  <cacheSource type="external" connectionId="5"/>
  <cacheFields count="5">
    <cacheField name="[Measures].[Sum of Profit]" caption="Sum of Profit" numFmtId="0" hierarchy="42" level="32767"/>
    <cacheField name="[Measures].[Sum of Gross Potential Profit]" caption="Sum of Gross Potential Profit" numFmtId="0" hierarchy="49" level="32767"/>
    <cacheField name="[Products].[Sub-Category].[Sub-Category]" caption="Sub-Category" numFmtId="0" hierarchy="30" level="1">
      <sharedItems count="17">
        <s v="Accessories"/>
        <s v="Appliances"/>
        <s v="Art"/>
        <s v="Binders"/>
        <s v="Bookcases"/>
        <s v="Chairs"/>
        <s v="Copiers"/>
        <s v="Envelopes"/>
        <s v="Fasteners"/>
        <s v="Furnishings"/>
        <s v="Labels"/>
        <s v="Machines"/>
        <s v="Paper"/>
        <s v="Phones"/>
        <s v="Storage"/>
        <s v="Supplies"/>
        <s v="Tables"/>
      </sharedItems>
    </cacheField>
    <cacheField name="[Measures].[Average of Discount]" caption="Average of Discount" numFmtId="0" hierarchy="44" level="32767"/>
    <cacheField name="[Location].[Region].[Region]" caption="Region" numFmtId="0" hierarchy="7" level="1">
      <sharedItems containsSemiMixedTypes="0" containsNonDate="0" containsString="0"/>
    </cacheField>
  </cacheFields>
  <cacheHierarchies count="53">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Location].[Country]" caption="Country" attribute="1" defaultMemberUniqueName="[Location].[Country].[All]" allUniqueName="[Location].[Country].[All]" dimensionUniqueName="[Location]" displayFolder="" count="0" memberValueDatatype="130" unbalanced="0"/>
    <cacheHierarchy uniqueName="[Location].[City]" caption="City" attribute="1" defaultMemberUniqueName="[Location].[City].[All]" allUniqueName="[Location].[City].[All]" dimensionUniqueName="[Location]" displayFolder="" count="0" memberValueDatatype="130" unbalanced="0"/>
    <cacheHierarchy uniqueName="[Location].[State]" caption="State" attribute="1" defaultMemberUniqueName="[Location].[State].[All]" allUniqueName="[Location].[State].[All]" dimensionUniqueName="[Location]" displayFolder="" count="0" memberValueDatatype="130" unbalanced="0"/>
    <cacheHierarchy uniqueName="[Location].[Postal Code]" caption="Postal Code" attribute="1" defaultMemberUniqueName="[Location].[Postal Code].[All]" allUniqueName="[Location].[Postal Code].[All]" dimensionUniqueName="[Location]" displayFolder="" count="0" memberValueDatatype="20" unbalanced="0"/>
    <cacheHierarchy uniqueName="[Location].[Region]" caption="Region" attribute="1" defaultMemberUniqueName="[Location].[Region].[All]" allUniqueName="[Location].[Region].[All]" dimensionUniqueName="[Location]" displayFolder="" count="2" memberValueDatatype="130" unbalanced="0">
      <fieldsUsage count="2">
        <fieldUsage x="-1"/>
        <fieldUsage x="4"/>
      </fieldsUsage>
    </cacheHierarchy>
    <cacheHierarchy uniqueName="[Orders].[Order ID]" caption="Order ID" attribute="1" defaultMemberUniqueName="[Orders].[Order ID].[All]" allUniqueName="[Orders].[Order ID].[All]" dimensionUniqueName="[Orders]"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Product ID]" caption="Product ID" attribute="1" defaultMemberUniqueName="[Orders].[Product ID].[All]" allUniqueName="[Orders].[Product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Revenue Lost to Discount]" caption="Revenue Lost to Discount" attribute="1" defaultMemberUniqueName="[Orders].[Revenue Lost to Discount].[All]" allUniqueName="[Orders].[Revenue Lost to Discount].[All]" dimensionUniqueName="[Orders]" displayFolder="" count="0" memberValueDatatype="5" unbalanced="0"/>
    <cacheHierarchy uniqueName="[Orders].[Gross Sales]" caption="Gross Sales" attribute="1" defaultMemberUniqueName="[Orders].[Gross Sales].[All]" allUniqueName="[Orders].[Gross Sales].[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Gross Potential Profit]" caption="Gross Potential Profit" attribute="1" defaultMemberUniqueName="[Orders].[Gross Potential Profit].[All]" allUniqueName="[Orders].[Gross Potential Profi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Category]" caption="Sub-Category" attribute="1" defaultMemberUniqueName="[Products].[Sub-Category].[All]" allUniqueName="[Products].[Sub-Category].[All]" dimensionUniqueName="[Products]" displayFolder="" count="2" memberValueDatatype="130" unbalanced="0">
      <fieldsUsage count="2">
        <fieldUsage x="-1"/>
        <fieldUsage x="2"/>
      </fieldsUsage>
    </cacheHierarchy>
    <cacheHierarchy uniqueName="[Products].[Product Name]" caption="Product Name" attribute="1" defaultMemberUniqueName="[Products].[Product Name].[All]" allUniqueName="[Products].[Product Name].[All]" dimensionUniqueName="[Product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Revenue]" caption="Total Revenue" measure="1" displayFolder="" measureGroup="Orders" count="0"/>
    <cacheHierarchy uniqueName="[Measures].[Total Profit]" caption="Total Profit" measure="1" displayFolder="" measureGroup="Orders" count="0"/>
    <cacheHierarchy uniqueName="[Measures].[Net Profit Margin %]" caption="Net Profit Margin %" measure="1" displayFolder="" measureGroup="Orders" count="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Location]" caption="__XL_Count Location" measure="1" displayFolder="" measureGroup="Location"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oneField="1" hidden="1">
      <fieldsUsage count="1">
        <fieldUsage x="0"/>
      </fieldsUsage>
      <extLst>
        <ext xmlns:x15="http://schemas.microsoft.com/office/spreadsheetml/2010/11/main" uri="{B97F6D7D-B522-45F9-BDA1-12C45D357490}">
          <x15:cacheHierarchy aggregatedColumn="19"/>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8"/>
        </ext>
      </extLst>
    </cacheHierarchy>
    <cacheHierarchy uniqueName="[Measures].[Average of Discount]" caption="Average of Discount" measure="1" displayFolder="" measureGroup="Orders" count="0" oneField="1" hidden="1">
      <fieldsUsage count="1">
        <fieldUsage x="3"/>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8"/>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8"/>
        </ext>
      </extLst>
    </cacheHierarchy>
    <cacheHierarchy uniqueName="[Measures].[Count of Revenue Lost to Discount]" caption="Count of Revenue Lost to Discount" measure="1" displayFolder="" measureGroup="Orders" count="0" hidden="1">
      <extLst>
        <ext xmlns:x15="http://schemas.microsoft.com/office/spreadsheetml/2010/11/main" uri="{B97F6D7D-B522-45F9-BDA1-12C45D357490}">
          <x15:cacheHierarchy aggregatedColumn="21"/>
        </ext>
      </extLst>
    </cacheHierarchy>
    <cacheHierarchy uniqueName="[Measures].[Sum of Revenue Lost to Discount]" caption="Sum of Revenue Lost to Discount" measure="1" displayFolder="" measureGroup="Orders" count="0" hidden="1">
      <extLst>
        <ext xmlns:x15="http://schemas.microsoft.com/office/spreadsheetml/2010/11/main" uri="{B97F6D7D-B522-45F9-BDA1-12C45D357490}">
          <x15:cacheHierarchy aggregatedColumn="21"/>
        </ext>
      </extLst>
    </cacheHierarchy>
    <cacheHierarchy uniqueName="[Measures].[Sum of Gross Potential Profit]" caption="Sum of Gross Potential Profit" measure="1" displayFolder="" measureGroup="Orders"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Gross Sales]" caption="Sum of Gross Sales" measure="1" displayFolder="" measureGroup="Orders" count="0" hidden="1">
      <extLst>
        <ext xmlns:x15="http://schemas.microsoft.com/office/spreadsheetml/2010/11/main" uri="{B97F6D7D-B522-45F9-BDA1-12C45D357490}">
          <x15:cacheHierarchy aggregatedColumn="22"/>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13"/>
        </ext>
      </extLst>
    </cacheHierarchy>
  </cacheHierarchies>
  <kpis count="0"/>
  <dimensions count="5">
    <dimension name="Customers" uniqueName="[Customers]" caption="Customers"/>
    <dimension name="Location" uniqueName="[Location]" caption="Location"/>
    <dimension measure="1" name="Measures" uniqueName="[Measures]" caption="Measures"/>
    <dimension name="Orders" uniqueName="[Orders]" caption="Orders"/>
    <dimension name="Products" uniqueName="[Products]" caption="Products"/>
  </dimensions>
  <measureGroups count="4">
    <measureGroup name="Customers" caption="Customers"/>
    <measureGroup name="Location" caption="Location"/>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74.759036226853" createdVersion="8" refreshedVersion="8" minRefreshableVersion="3" recordCount="0" supportSubquery="1" supportAdvancedDrill="1" xr:uid="{1FC6C21E-5E80-433D-A80D-6FC88C3CC09D}">
  <cacheSource type="external" connectionId="5"/>
  <cacheFields count="4">
    <cacheField name="[Measures].[Sum of Sales]" caption="Sum of Sales" numFmtId="0" hierarchy="41" level="32767"/>
    <cacheField name="[Orders].[Order Date (Month)].[Order Date (Month)]" caption="Order Date (Month)" numFmtId="0" hierarchy="27" level="1">
      <sharedItems count="12">
        <s v="Jan"/>
        <s v="Feb"/>
        <s v="Mar"/>
        <s v="Apr"/>
        <s v="May"/>
        <s v="Jun"/>
        <s v="Jul"/>
        <s v="Aug"/>
        <s v="Sep"/>
        <s v="Oct"/>
        <s v="Nov"/>
        <s v="Dec"/>
      </sharedItems>
    </cacheField>
    <cacheField name="[Measures].[Sum of Profit]" caption="Sum of Profit" numFmtId="0" hierarchy="42" level="32767"/>
    <cacheField name="[Orders].[Order Date].[Order Date]" caption="Order Date" numFmtId="0" hierarchy="10" level="1">
      <sharedItems containsSemiMixedTypes="0" containsNonDate="0" containsString="0"/>
    </cacheField>
  </cacheFields>
  <cacheHierarchies count="53">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Location].[Country]" caption="Country" attribute="1" defaultMemberUniqueName="[Location].[Country].[All]" allUniqueName="[Location].[Country].[All]" dimensionUniqueName="[Location]" displayFolder="" count="0" memberValueDatatype="130" unbalanced="0"/>
    <cacheHierarchy uniqueName="[Location].[City]" caption="City" attribute="1" defaultMemberUniqueName="[Location].[City].[All]" allUniqueName="[Location].[City].[All]" dimensionUniqueName="[Location]" displayFolder="" count="0" memberValueDatatype="130" unbalanced="0"/>
    <cacheHierarchy uniqueName="[Location].[State]" caption="State" attribute="1" defaultMemberUniqueName="[Location].[State].[All]" allUniqueName="[Location].[State].[All]" dimensionUniqueName="[Location]" displayFolder="" count="0" memberValueDatatype="130" unbalanced="0"/>
    <cacheHierarchy uniqueName="[Location].[Postal Code]" caption="Postal Code" attribute="1" defaultMemberUniqueName="[Location].[Postal Code].[All]" allUniqueName="[Location].[Postal Code].[All]" dimensionUniqueName="[Location]" displayFolder="" count="0" memberValueDatatype="20" unbalanced="0"/>
    <cacheHierarchy uniqueName="[Location].[Region]" caption="Region" attribute="1" defaultMemberUniqueName="[Location].[Region].[All]" allUniqueName="[Location].[Region].[All]" dimensionUniqueName="[Location]"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2" memberValueDatatype="7" unbalanced="0">
      <fieldsUsage count="2">
        <fieldUsage x="-1"/>
        <fieldUsage x="3"/>
      </fieldsUsage>
    </cacheHierarchy>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Product ID]" caption="Product ID" attribute="1" defaultMemberUniqueName="[Orders].[Product ID].[All]" allUniqueName="[Orders].[Product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Revenue Lost to Discount]" caption="Revenue Lost to Discount" attribute="1" defaultMemberUniqueName="[Orders].[Revenue Lost to Discount].[All]" allUniqueName="[Orders].[Revenue Lost to Discount].[All]" dimensionUniqueName="[Orders]" displayFolder="" count="0" memberValueDatatype="5" unbalanced="0"/>
    <cacheHierarchy uniqueName="[Orders].[Gross Sales]" caption="Gross Sales" attribute="1" defaultMemberUniqueName="[Orders].[Gross Sales].[All]" allUniqueName="[Orders].[Gross Sales].[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Gross Potential Profit]" caption="Gross Potential Profit" attribute="1" defaultMemberUniqueName="[Orders].[Gross Potential Profit].[All]" allUniqueName="[Orders].[Gross Potential Profi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1"/>
      </fieldsUsage>
    </cacheHierarchy>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Revenue]" caption="Total Revenue" measure="1" displayFolder="" measureGroup="Orders" count="0"/>
    <cacheHierarchy uniqueName="[Measures].[Total Profit]" caption="Total Profit" measure="1" displayFolder="" measureGroup="Orders" count="0"/>
    <cacheHierarchy uniqueName="[Measures].[Net Profit Margin %]" caption="Net Profit Margin %" measure="1" displayFolder="" measureGroup="Orders" count="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Location]" caption="__XL_Count Location" measure="1" displayFolder="" measureGroup="Location"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oneField="1" hidden="1">
      <fieldsUsage count="1">
        <fieldUsage x="2"/>
      </fieldsUsage>
      <extLst>
        <ext xmlns:x15="http://schemas.microsoft.com/office/spreadsheetml/2010/11/main" uri="{B97F6D7D-B522-45F9-BDA1-12C45D357490}">
          <x15:cacheHierarchy aggregatedColumn="19"/>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8"/>
        </ext>
      </extLst>
    </cacheHierarchy>
    <cacheHierarchy uniqueName="[Measures].[Average of Discount]" caption="Average of Discount" measure="1" displayFolder="" measureGroup="Order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8"/>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8"/>
        </ext>
      </extLst>
    </cacheHierarchy>
    <cacheHierarchy uniqueName="[Measures].[Count of Revenue Lost to Discount]" caption="Count of Revenue Lost to Discount" measure="1" displayFolder="" measureGroup="Orders" count="0" hidden="1">
      <extLst>
        <ext xmlns:x15="http://schemas.microsoft.com/office/spreadsheetml/2010/11/main" uri="{B97F6D7D-B522-45F9-BDA1-12C45D357490}">
          <x15:cacheHierarchy aggregatedColumn="21"/>
        </ext>
      </extLst>
    </cacheHierarchy>
    <cacheHierarchy uniqueName="[Measures].[Sum of Revenue Lost to Discount]" caption="Sum of Revenue Lost to Discount" measure="1" displayFolder="" measureGroup="Orders" count="0" hidden="1">
      <extLst>
        <ext xmlns:x15="http://schemas.microsoft.com/office/spreadsheetml/2010/11/main" uri="{B97F6D7D-B522-45F9-BDA1-12C45D357490}">
          <x15:cacheHierarchy aggregatedColumn="21"/>
        </ext>
      </extLst>
    </cacheHierarchy>
    <cacheHierarchy uniqueName="[Measures].[Sum of Gross Potential Profit]" caption="Sum of Gross Potential Profit" measure="1" displayFolder="" measureGroup="Orders" count="0" hidden="1">
      <extLst>
        <ext xmlns:x15="http://schemas.microsoft.com/office/spreadsheetml/2010/11/main" uri="{B97F6D7D-B522-45F9-BDA1-12C45D357490}">
          <x15:cacheHierarchy aggregatedColumn="2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Gross Sales]" caption="Sum of Gross Sales" measure="1" displayFolder="" measureGroup="Orders" count="0" hidden="1">
      <extLst>
        <ext xmlns:x15="http://schemas.microsoft.com/office/spreadsheetml/2010/11/main" uri="{B97F6D7D-B522-45F9-BDA1-12C45D357490}">
          <x15:cacheHierarchy aggregatedColumn="22"/>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13"/>
        </ext>
      </extLst>
    </cacheHierarchy>
  </cacheHierarchies>
  <kpis count="0"/>
  <dimensions count="5">
    <dimension name="Customers" uniqueName="[Customers]" caption="Customers"/>
    <dimension name="Location" uniqueName="[Location]" caption="Location"/>
    <dimension measure="1" name="Measures" uniqueName="[Measures]" caption="Measures"/>
    <dimension name="Orders" uniqueName="[Orders]" caption="Orders"/>
    <dimension name="Products" uniqueName="[Products]" caption="Products"/>
  </dimensions>
  <measureGroups count="4">
    <measureGroup name="Customers" caption="Customers"/>
    <measureGroup name="Location" caption="Location"/>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74.692235532406" createdVersion="8" refreshedVersion="8" minRefreshableVersion="3" recordCount="0" supportSubquery="1" supportAdvancedDrill="1" xr:uid="{554D6D76-53A5-48A2-A7A2-7A6E20D02BFD}">
  <cacheSource type="external" connectionId="5"/>
  <cacheFields count="3">
    <cacheField name="[Customers].[Segment].[Segment]" caption="Segment" numFmtId="0" hierarchy="2" level="1">
      <sharedItems count="3">
        <s v="Consumer"/>
        <s v="Corporate"/>
        <s v="Home Office"/>
      </sharedItems>
    </cacheField>
    <cacheField name="[Measures].[Total Profit]" caption="Total Profit" numFmtId="0" hierarchy="34" level="32767"/>
    <cacheField name="[Location].[Region].[Region]" caption="Region" numFmtId="0" hierarchy="7" level="1">
      <sharedItems containsSemiMixedTypes="0" containsNonDate="0" containsString="0"/>
    </cacheField>
  </cacheFields>
  <cacheHierarchies count="53">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2" memberValueDatatype="130" unbalanced="0">
      <fieldsUsage count="2">
        <fieldUsage x="-1"/>
        <fieldUsage x="0"/>
      </fieldsUsage>
    </cacheHierarchy>
    <cacheHierarchy uniqueName="[Location].[Country]" caption="Country" attribute="1" defaultMemberUniqueName="[Location].[Country].[All]" allUniqueName="[Location].[Country].[All]" dimensionUniqueName="[Location]" displayFolder="" count="0" memberValueDatatype="130" unbalanced="0"/>
    <cacheHierarchy uniqueName="[Location].[City]" caption="City" attribute="1" defaultMemberUniqueName="[Location].[City].[All]" allUniqueName="[Location].[City].[All]" dimensionUniqueName="[Location]" displayFolder="" count="0" memberValueDatatype="130" unbalanced="0"/>
    <cacheHierarchy uniqueName="[Location].[State]" caption="State" attribute="1" defaultMemberUniqueName="[Location].[State].[All]" allUniqueName="[Location].[State].[All]" dimensionUniqueName="[Location]" displayFolder="" count="0" memberValueDatatype="130" unbalanced="0"/>
    <cacheHierarchy uniqueName="[Location].[Postal Code]" caption="Postal Code" attribute="1" defaultMemberUniqueName="[Location].[Postal Code].[All]" allUniqueName="[Location].[Postal Code].[All]" dimensionUniqueName="[Location]" displayFolder="" count="0" memberValueDatatype="20" unbalanced="0"/>
    <cacheHierarchy uniqueName="[Location].[Region]" caption="Region" attribute="1" defaultMemberUniqueName="[Location].[Region].[All]" allUniqueName="[Location].[Region].[All]" dimensionUniqueName="[Location]" displayFolder="" count="2" memberValueDatatype="130" unbalanced="0">
      <fieldsUsage count="2">
        <fieldUsage x="-1"/>
        <fieldUsage x="2"/>
      </fieldsUsage>
    </cacheHierarchy>
    <cacheHierarchy uniqueName="[Orders].[Order ID]" caption="Order ID" attribute="1" defaultMemberUniqueName="[Orders].[Order ID].[All]" allUniqueName="[Orders].[Order ID].[All]" dimensionUniqueName="[Orders]"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Product ID]" caption="Product ID" attribute="1" defaultMemberUniqueName="[Orders].[Product ID].[All]" allUniqueName="[Orders].[Product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Revenue Lost to Discount]" caption="Revenue Lost to Discount" attribute="1" defaultMemberUniqueName="[Orders].[Revenue Lost to Discount].[All]" allUniqueName="[Orders].[Revenue Lost to Discount].[All]" dimensionUniqueName="[Orders]" displayFolder="" count="0" memberValueDatatype="5" unbalanced="0"/>
    <cacheHierarchy uniqueName="[Orders].[Gross Sales]" caption="Gross Sales" attribute="1" defaultMemberUniqueName="[Orders].[Gross Sales].[All]" allUniqueName="[Orders].[Gross Sales].[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Gross Potential Profit]" caption="Gross Potential Profit" attribute="1" defaultMemberUniqueName="[Orders].[Gross Potential Profit].[All]" allUniqueName="[Orders].[Gross Potential Profi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Revenue]" caption="Total Revenue" measure="1" displayFolder="" measureGroup="Orders" count="0"/>
    <cacheHierarchy uniqueName="[Measures].[Total Profit]" caption="Total Profit" measure="1" displayFolder="" measureGroup="Orders" count="0" oneField="1">
      <fieldsUsage count="1">
        <fieldUsage x="1"/>
      </fieldsUsage>
    </cacheHierarchy>
    <cacheHierarchy uniqueName="[Measures].[Net Profit Margin %]" caption="Net Profit Margin %" measure="1" displayFolder="" measureGroup="Orders" count="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Location]" caption="__XL_Count Location" measure="1" displayFolder="" measureGroup="Location"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9"/>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8"/>
        </ext>
      </extLst>
    </cacheHierarchy>
    <cacheHierarchy uniqueName="[Measures].[Average of Discount]" caption="Average of Discount" measure="1" displayFolder="" measureGroup="Order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8"/>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8"/>
        </ext>
      </extLst>
    </cacheHierarchy>
    <cacheHierarchy uniqueName="[Measures].[Count of Revenue Lost to Discount]" caption="Count of Revenue Lost to Discount" measure="1" displayFolder="" measureGroup="Orders" count="0" hidden="1">
      <extLst>
        <ext xmlns:x15="http://schemas.microsoft.com/office/spreadsheetml/2010/11/main" uri="{B97F6D7D-B522-45F9-BDA1-12C45D357490}">
          <x15:cacheHierarchy aggregatedColumn="21"/>
        </ext>
      </extLst>
    </cacheHierarchy>
    <cacheHierarchy uniqueName="[Measures].[Sum of Revenue Lost to Discount]" caption="Sum of Revenue Lost to Discount" measure="1" displayFolder="" measureGroup="Orders" count="0" hidden="1">
      <extLst>
        <ext xmlns:x15="http://schemas.microsoft.com/office/spreadsheetml/2010/11/main" uri="{B97F6D7D-B522-45F9-BDA1-12C45D357490}">
          <x15:cacheHierarchy aggregatedColumn="21"/>
        </ext>
      </extLst>
    </cacheHierarchy>
    <cacheHierarchy uniqueName="[Measures].[Sum of Gross Potential Profit]" caption="Sum of Gross Potential Profit" measure="1" displayFolder="" measureGroup="Orders" count="0" hidden="1">
      <extLst>
        <ext xmlns:x15="http://schemas.microsoft.com/office/spreadsheetml/2010/11/main" uri="{B97F6D7D-B522-45F9-BDA1-12C45D357490}">
          <x15:cacheHierarchy aggregatedColumn="2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Gross Sales]" caption="Sum of Gross Sales" measure="1" displayFolder="" measureGroup="Orders" count="0" hidden="1">
      <extLst>
        <ext xmlns:x15="http://schemas.microsoft.com/office/spreadsheetml/2010/11/main" uri="{B97F6D7D-B522-45F9-BDA1-12C45D357490}">
          <x15:cacheHierarchy aggregatedColumn="22"/>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13"/>
        </ext>
      </extLst>
    </cacheHierarchy>
  </cacheHierarchies>
  <kpis count="0"/>
  <dimensions count="5">
    <dimension name="Customers" uniqueName="[Customers]" caption="Customers"/>
    <dimension name="Location" uniqueName="[Location]" caption="Location"/>
    <dimension measure="1" name="Measures" uniqueName="[Measures]" caption="Measures"/>
    <dimension name="Orders" uniqueName="[Orders]" caption="Orders"/>
    <dimension name="Products" uniqueName="[Products]" caption="Products"/>
  </dimensions>
  <measureGroups count="4">
    <measureGroup name="Customers" caption="Customers"/>
    <measureGroup name="Location" caption="Location"/>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74.758240972224" createdVersion="8" refreshedVersion="8" minRefreshableVersion="3" recordCount="0" supportSubquery="1" supportAdvancedDrill="1" xr:uid="{EE9A7120-5235-4988-9E87-83B2D6AEF008}">
  <cacheSource type="external" connectionId="5"/>
  <cacheFields count="2">
    <cacheField name="[Location].[State].[State]" caption="State" numFmtId="0" hierarchy="5" level="1">
      <sharedItems count="10">
        <s v="California"/>
        <s v="Delaware"/>
        <s v="Georgia"/>
        <s v="Indiana"/>
        <s v="Kentucky"/>
        <s v="Michigan"/>
        <s v="Minnesota"/>
        <s v="New York"/>
        <s v="Virginia"/>
        <s v="Washington"/>
      </sharedItems>
    </cacheField>
    <cacheField name="[Measures].[Sum of Profit]" caption="Sum of Profit" numFmtId="0" hierarchy="42" level="32767"/>
  </cacheFields>
  <cacheHierarchies count="53">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Location].[Country]" caption="Country" attribute="1" defaultMemberUniqueName="[Location].[Country].[All]" allUniqueName="[Location].[Country].[All]" dimensionUniqueName="[Location]" displayFolder="" count="0" memberValueDatatype="130" unbalanced="0"/>
    <cacheHierarchy uniqueName="[Location].[City]" caption="City" attribute="1" defaultMemberUniqueName="[Location].[City].[All]" allUniqueName="[Location].[City].[All]" dimensionUniqueName="[Location]" displayFolder="" count="0" memberValueDatatype="130" unbalanced="0"/>
    <cacheHierarchy uniqueName="[Location].[State]" caption="State" attribute="1" defaultMemberUniqueName="[Location].[State].[All]" allUniqueName="[Location].[State].[All]" dimensionUniqueName="[Location]" displayFolder="" count="2" memberValueDatatype="130" unbalanced="0">
      <fieldsUsage count="2">
        <fieldUsage x="-1"/>
        <fieldUsage x="0"/>
      </fieldsUsage>
    </cacheHierarchy>
    <cacheHierarchy uniqueName="[Location].[Postal Code]" caption="Postal Code" attribute="1" defaultMemberUniqueName="[Location].[Postal Code].[All]" allUniqueName="[Location].[Postal Code].[All]" dimensionUniqueName="[Location]" displayFolder="" count="0" memberValueDatatype="20" unbalanced="0"/>
    <cacheHierarchy uniqueName="[Location].[Region]" caption="Region" attribute="1" defaultMemberUniqueName="[Location].[Region].[All]" allUniqueName="[Location].[Region].[All]" dimensionUniqueName="[Location]"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Product ID]" caption="Product ID" attribute="1" defaultMemberUniqueName="[Orders].[Product ID].[All]" allUniqueName="[Orders].[Product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Revenue Lost to Discount]" caption="Revenue Lost to Discount" attribute="1" defaultMemberUniqueName="[Orders].[Revenue Lost to Discount].[All]" allUniqueName="[Orders].[Revenue Lost to Discount].[All]" dimensionUniqueName="[Orders]" displayFolder="" count="0" memberValueDatatype="5" unbalanced="0"/>
    <cacheHierarchy uniqueName="[Orders].[Gross Sales]" caption="Gross Sales" attribute="1" defaultMemberUniqueName="[Orders].[Gross Sales].[All]" allUniqueName="[Orders].[Gross Sales].[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Gross Potential Profit]" caption="Gross Potential Profit" attribute="1" defaultMemberUniqueName="[Orders].[Gross Potential Profit].[All]" allUniqueName="[Orders].[Gross Potential Profi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Revenue]" caption="Total Revenue" measure="1" displayFolder="" measureGroup="Orders" count="0"/>
    <cacheHierarchy uniqueName="[Measures].[Total Profit]" caption="Total Profit" measure="1" displayFolder="" measureGroup="Orders" count="0"/>
    <cacheHierarchy uniqueName="[Measures].[Net Profit Margin %]" caption="Net Profit Margin %" measure="1" displayFolder="" measureGroup="Orders" count="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Location]" caption="__XL_Count Location" measure="1" displayFolder="" measureGroup="Location"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8"/>
        </ext>
      </extLst>
    </cacheHierarchy>
    <cacheHierarchy uniqueName="[Measures].[Average of Discount]" caption="Average of Discount" measure="1" displayFolder="" measureGroup="Order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8"/>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8"/>
        </ext>
      </extLst>
    </cacheHierarchy>
    <cacheHierarchy uniqueName="[Measures].[Count of Revenue Lost to Discount]" caption="Count of Revenue Lost to Discount" measure="1" displayFolder="" measureGroup="Orders" count="0" hidden="1">
      <extLst>
        <ext xmlns:x15="http://schemas.microsoft.com/office/spreadsheetml/2010/11/main" uri="{B97F6D7D-B522-45F9-BDA1-12C45D357490}">
          <x15:cacheHierarchy aggregatedColumn="21"/>
        </ext>
      </extLst>
    </cacheHierarchy>
    <cacheHierarchy uniqueName="[Measures].[Sum of Revenue Lost to Discount]" caption="Sum of Revenue Lost to Discount" measure="1" displayFolder="" measureGroup="Orders" count="0" hidden="1">
      <extLst>
        <ext xmlns:x15="http://schemas.microsoft.com/office/spreadsheetml/2010/11/main" uri="{B97F6D7D-B522-45F9-BDA1-12C45D357490}">
          <x15:cacheHierarchy aggregatedColumn="21"/>
        </ext>
      </extLst>
    </cacheHierarchy>
    <cacheHierarchy uniqueName="[Measures].[Sum of Gross Potential Profit]" caption="Sum of Gross Potential Profit" measure="1" displayFolder="" measureGroup="Orders" count="0" hidden="1">
      <extLst>
        <ext xmlns:x15="http://schemas.microsoft.com/office/spreadsheetml/2010/11/main" uri="{B97F6D7D-B522-45F9-BDA1-12C45D357490}">
          <x15:cacheHierarchy aggregatedColumn="2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Gross Sales]" caption="Sum of Gross Sales" measure="1" displayFolder="" measureGroup="Orders" count="0" hidden="1">
      <extLst>
        <ext xmlns:x15="http://schemas.microsoft.com/office/spreadsheetml/2010/11/main" uri="{B97F6D7D-B522-45F9-BDA1-12C45D357490}">
          <x15:cacheHierarchy aggregatedColumn="22"/>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13"/>
        </ext>
      </extLst>
    </cacheHierarchy>
  </cacheHierarchies>
  <kpis count="0"/>
  <dimensions count="5">
    <dimension name="Customers" uniqueName="[Customers]" caption="Customers"/>
    <dimension name="Location" uniqueName="[Location]" caption="Location"/>
    <dimension measure="1" name="Measures" uniqueName="[Measures]" caption="Measures"/>
    <dimension name="Orders" uniqueName="[Orders]" caption="Orders"/>
    <dimension name="Products" uniqueName="[Products]" caption="Products"/>
  </dimensions>
  <measureGroups count="4">
    <measureGroup name="Customers" caption="Customers"/>
    <measureGroup name="Location" caption="Location"/>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74.692237847223" createdVersion="8" refreshedVersion="8" minRefreshableVersion="3" recordCount="0" supportSubquery="1" supportAdvancedDrill="1" xr:uid="{FE844B88-0628-4616-A6AC-FF4800253E96}">
  <cacheSource type="external" connectionId="5"/>
  <cacheFields count="2">
    <cacheField name="[Measures].[Total Profit]" caption="Total Profit" numFmtId="0" hierarchy="34" level="32767"/>
    <cacheField name="[Location].[Region].[Region]" caption="Region" numFmtId="0" hierarchy="7" level="1">
      <sharedItems containsSemiMixedTypes="0" containsNonDate="0" containsString="0"/>
    </cacheField>
  </cacheFields>
  <cacheHierarchies count="53">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Location].[Country]" caption="Country" attribute="1" defaultMemberUniqueName="[Location].[Country].[All]" allUniqueName="[Location].[Country].[All]" dimensionUniqueName="[Location]" displayFolder="" count="0" memberValueDatatype="130" unbalanced="0"/>
    <cacheHierarchy uniqueName="[Location].[City]" caption="City" attribute="1" defaultMemberUniqueName="[Location].[City].[All]" allUniqueName="[Location].[City].[All]" dimensionUniqueName="[Location]" displayFolder="" count="0" memberValueDatatype="130" unbalanced="0"/>
    <cacheHierarchy uniqueName="[Location].[State]" caption="State" attribute="1" defaultMemberUniqueName="[Location].[State].[All]" allUniqueName="[Location].[State].[All]" dimensionUniqueName="[Location]" displayFolder="" count="0" memberValueDatatype="130" unbalanced="0"/>
    <cacheHierarchy uniqueName="[Location].[Postal Code]" caption="Postal Code" attribute="1" defaultMemberUniqueName="[Location].[Postal Code].[All]" allUniqueName="[Location].[Postal Code].[All]" dimensionUniqueName="[Location]" displayFolder="" count="0" memberValueDatatype="20" unbalanced="0"/>
    <cacheHierarchy uniqueName="[Location].[Region]" caption="Region" attribute="1" defaultMemberUniqueName="[Location].[Region].[All]" allUniqueName="[Location].[Region].[All]" dimensionUniqueName="[Location]" displayFolder="" count="2" memberValueDatatype="130" unbalanced="0">
      <fieldsUsage count="2">
        <fieldUsage x="-1"/>
        <fieldUsage x="1"/>
      </fieldsUsage>
    </cacheHierarchy>
    <cacheHierarchy uniqueName="[Orders].[Order ID]" caption="Order ID" attribute="1" defaultMemberUniqueName="[Orders].[Order ID].[All]" allUniqueName="[Orders].[Order ID].[All]" dimensionUniqueName="[Orders]"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Product ID]" caption="Product ID" attribute="1" defaultMemberUniqueName="[Orders].[Product ID].[All]" allUniqueName="[Orders].[Product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Revenue Lost to Discount]" caption="Revenue Lost to Discount" attribute="1" defaultMemberUniqueName="[Orders].[Revenue Lost to Discount].[All]" allUniqueName="[Orders].[Revenue Lost to Discount].[All]" dimensionUniqueName="[Orders]" displayFolder="" count="0" memberValueDatatype="5" unbalanced="0"/>
    <cacheHierarchy uniqueName="[Orders].[Gross Sales]" caption="Gross Sales" attribute="1" defaultMemberUniqueName="[Orders].[Gross Sales].[All]" allUniqueName="[Orders].[Gross Sales].[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Gross Potential Profit]" caption="Gross Potential Profit" attribute="1" defaultMemberUniqueName="[Orders].[Gross Potential Profit].[All]" allUniqueName="[Orders].[Gross Potential Profi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Revenue]" caption="Total Revenue" measure="1" displayFolder="" measureGroup="Orders" count="0"/>
    <cacheHierarchy uniqueName="[Measures].[Total Profit]" caption="Total Profit" measure="1" displayFolder="" measureGroup="Orders" count="0" oneField="1">
      <fieldsUsage count="1">
        <fieldUsage x="0"/>
      </fieldsUsage>
    </cacheHierarchy>
    <cacheHierarchy uniqueName="[Measures].[Net Profit Margin %]" caption="Net Profit Margin %" measure="1" displayFolder="" measureGroup="Orders" count="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Location]" caption="__XL_Count Location" measure="1" displayFolder="" measureGroup="Location"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9"/>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8"/>
        </ext>
      </extLst>
    </cacheHierarchy>
    <cacheHierarchy uniqueName="[Measures].[Average of Discount]" caption="Average of Discount" measure="1" displayFolder="" measureGroup="Order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8"/>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8"/>
        </ext>
      </extLst>
    </cacheHierarchy>
    <cacheHierarchy uniqueName="[Measures].[Count of Revenue Lost to Discount]" caption="Count of Revenue Lost to Discount" measure="1" displayFolder="" measureGroup="Orders" count="0" hidden="1">
      <extLst>
        <ext xmlns:x15="http://schemas.microsoft.com/office/spreadsheetml/2010/11/main" uri="{B97F6D7D-B522-45F9-BDA1-12C45D357490}">
          <x15:cacheHierarchy aggregatedColumn="21"/>
        </ext>
      </extLst>
    </cacheHierarchy>
    <cacheHierarchy uniqueName="[Measures].[Sum of Revenue Lost to Discount]" caption="Sum of Revenue Lost to Discount" measure="1" displayFolder="" measureGroup="Orders" count="0" hidden="1">
      <extLst>
        <ext xmlns:x15="http://schemas.microsoft.com/office/spreadsheetml/2010/11/main" uri="{B97F6D7D-B522-45F9-BDA1-12C45D357490}">
          <x15:cacheHierarchy aggregatedColumn="21"/>
        </ext>
      </extLst>
    </cacheHierarchy>
    <cacheHierarchy uniqueName="[Measures].[Sum of Gross Potential Profit]" caption="Sum of Gross Potential Profit" measure="1" displayFolder="" measureGroup="Orders" count="0" hidden="1">
      <extLst>
        <ext xmlns:x15="http://schemas.microsoft.com/office/spreadsheetml/2010/11/main" uri="{B97F6D7D-B522-45F9-BDA1-12C45D357490}">
          <x15:cacheHierarchy aggregatedColumn="2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Gross Sales]" caption="Sum of Gross Sales" measure="1" displayFolder="" measureGroup="Orders" count="0" hidden="1">
      <extLst>
        <ext xmlns:x15="http://schemas.microsoft.com/office/spreadsheetml/2010/11/main" uri="{B97F6D7D-B522-45F9-BDA1-12C45D357490}">
          <x15:cacheHierarchy aggregatedColumn="22"/>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13"/>
        </ext>
      </extLst>
    </cacheHierarchy>
  </cacheHierarchies>
  <kpis count="0"/>
  <dimensions count="5">
    <dimension name="Customers" uniqueName="[Customers]" caption="Customers"/>
    <dimension name="Location" uniqueName="[Location]" caption="Location"/>
    <dimension measure="1" name="Measures" uniqueName="[Measures]" caption="Measures"/>
    <dimension name="Orders" uniqueName="[Orders]" caption="Orders"/>
    <dimension name="Products" uniqueName="[Products]" caption="Products"/>
  </dimensions>
  <measureGroups count="4">
    <measureGroup name="Customers" caption="Customers"/>
    <measureGroup name="Location" caption="Location"/>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74.692233912036" createdVersion="8" refreshedVersion="8" minRefreshableVersion="3" recordCount="0" supportSubquery="1" supportAdvancedDrill="1" xr:uid="{C989B2F0-7D00-4E9C-800B-E52040A01377}">
  <cacheSource type="external" connectionId="5"/>
  <cacheFields count="2">
    <cacheField name="[Measures].[Total Revenue]" caption="Total Revenue" numFmtId="0" hierarchy="33" level="32767"/>
    <cacheField name="[Location].[Region].[Region]" caption="Region" numFmtId="0" hierarchy="7" level="1">
      <sharedItems containsSemiMixedTypes="0" containsNonDate="0" containsString="0"/>
    </cacheField>
  </cacheFields>
  <cacheHierarchies count="53">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Location].[Country]" caption="Country" attribute="1" defaultMemberUniqueName="[Location].[Country].[All]" allUniqueName="[Location].[Country].[All]" dimensionUniqueName="[Location]" displayFolder="" count="0" memberValueDatatype="130" unbalanced="0"/>
    <cacheHierarchy uniqueName="[Location].[City]" caption="City" attribute="1" defaultMemberUniqueName="[Location].[City].[All]" allUniqueName="[Location].[City].[All]" dimensionUniqueName="[Location]" displayFolder="" count="0" memberValueDatatype="130" unbalanced="0"/>
    <cacheHierarchy uniqueName="[Location].[State]" caption="State" attribute="1" defaultMemberUniqueName="[Location].[State].[All]" allUniqueName="[Location].[State].[All]" dimensionUniqueName="[Location]" displayFolder="" count="0" memberValueDatatype="130" unbalanced="0"/>
    <cacheHierarchy uniqueName="[Location].[Postal Code]" caption="Postal Code" attribute="1" defaultMemberUniqueName="[Location].[Postal Code].[All]" allUniqueName="[Location].[Postal Code].[All]" dimensionUniqueName="[Location]" displayFolder="" count="0" memberValueDatatype="20" unbalanced="0"/>
    <cacheHierarchy uniqueName="[Location].[Region]" caption="Region" attribute="1" defaultMemberUniqueName="[Location].[Region].[All]" allUniqueName="[Location].[Region].[All]" dimensionUniqueName="[Location]" displayFolder="" count="2" memberValueDatatype="130" unbalanced="0">
      <fieldsUsage count="2">
        <fieldUsage x="-1"/>
        <fieldUsage x="1"/>
      </fieldsUsage>
    </cacheHierarchy>
    <cacheHierarchy uniqueName="[Orders].[Order ID]" caption="Order ID" attribute="1" defaultMemberUniqueName="[Orders].[Order ID].[All]" allUniqueName="[Orders].[Order ID].[All]" dimensionUniqueName="[Orders]"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Product ID]" caption="Product ID" attribute="1" defaultMemberUniqueName="[Orders].[Product ID].[All]" allUniqueName="[Orders].[Product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Revenue Lost to Discount]" caption="Revenue Lost to Discount" attribute="1" defaultMemberUniqueName="[Orders].[Revenue Lost to Discount].[All]" allUniqueName="[Orders].[Revenue Lost to Discount].[All]" dimensionUniqueName="[Orders]" displayFolder="" count="0" memberValueDatatype="5" unbalanced="0"/>
    <cacheHierarchy uniqueName="[Orders].[Gross Sales]" caption="Gross Sales" attribute="1" defaultMemberUniqueName="[Orders].[Gross Sales].[All]" allUniqueName="[Orders].[Gross Sales].[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Gross Potential Profit]" caption="Gross Potential Profit" attribute="1" defaultMemberUniqueName="[Orders].[Gross Potential Profit].[All]" allUniqueName="[Orders].[Gross Potential Profi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Revenue]" caption="Total Revenue" measure="1" displayFolder="" measureGroup="Orders" count="0" oneField="1">
      <fieldsUsage count="1">
        <fieldUsage x="0"/>
      </fieldsUsage>
    </cacheHierarchy>
    <cacheHierarchy uniqueName="[Measures].[Total Profit]" caption="Total Profit" measure="1" displayFolder="" measureGroup="Orders" count="0"/>
    <cacheHierarchy uniqueName="[Measures].[Net Profit Margin %]" caption="Net Profit Margin %" measure="1" displayFolder="" measureGroup="Orders" count="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Location]" caption="__XL_Count Location" measure="1" displayFolder="" measureGroup="Location"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9"/>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8"/>
        </ext>
      </extLst>
    </cacheHierarchy>
    <cacheHierarchy uniqueName="[Measures].[Average of Discount]" caption="Average of Discount" measure="1" displayFolder="" measureGroup="Order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8"/>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8"/>
        </ext>
      </extLst>
    </cacheHierarchy>
    <cacheHierarchy uniqueName="[Measures].[Count of Revenue Lost to Discount]" caption="Count of Revenue Lost to Discount" measure="1" displayFolder="" measureGroup="Orders" count="0" hidden="1">
      <extLst>
        <ext xmlns:x15="http://schemas.microsoft.com/office/spreadsheetml/2010/11/main" uri="{B97F6D7D-B522-45F9-BDA1-12C45D357490}">
          <x15:cacheHierarchy aggregatedColumn="21"/>
        </ext>
      </extLst>
    </cacheHierarchy>
    <cacheHierarchy uniqueName="[Measures].[Sum of Revenue Lost to Discount]" caption="Sum of Revenue Lost to Discount" measure="1" displayFolder="" measureGroup="Orders" count="0" hidden="1">
      <extLst>
        <ext xmlns:x15="http://schemas.microsoft.com/office/spreadsheetml/2010/11/main" uri="{B97F6D7D-B522-45F9-BDA1-12C45D357490}">
          <x15:cacheHierarchy aggregatedColumn="21"/>
        </ext>
      </extLst>
    </cacheHierarchy>
    <cacheHierarchy uniqueName="[Measures].[Sum of Gross Potential Profit]" caption="Sum of Gross Potential Profit" measure="1" displayFolder="" measureGroup="Orders" count="0" hidden="1">
      <extLst>
        <ext xmlns:x15="http://schemas.microsoft.com/office/spreadsheetml/2010/11/main" uri="{B97F6D7D-B522-45F9-BDA1-12C45D357490}">
          <x15:cacheHierarchy aggregatedColumn="2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Gross Sales]" caption="Sum of Gross Sales" measure="1" displayFolder="" measureGroup="Orders" count="0" hidden="1">
      <extLst>
        <ext xmlns:x15="http://schemas.microsoft.com/office/spreadsheetml/2010/11/main" uri="{B97F6D7D-B522-45F9-BDA1-12C45D357490}">
          <x15:cacheHierarchy aggregatedColumn="22"/>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13"/>
        </ext>
      </extLst>
    </cacheHierarchy>
  </cacheHierarchies>
  <kpis count="0"/>
  <dimensions count="5">
    <dimension name="Customers" uniqueName="[Customers]" caption="Customers"/>
    <dimension name="Location" uniqueName="[Location]" caption="Location"/>
    <dimension measure="1" name="Measures" uniqueName="[Measures]" caption="Measures"/>
    <dimension name="Orders" uniqueName="[Orders]" caption="Orders"/>
    <dimension name="Products" uniqueName="[Products]" caption="Products"/>
  </dimensions>
  <measureGroups count="4">
    <measureGroup name="Customers" caption="Customers"/>
    <measureGroup name="Location" caption="Location"/>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74.692235185183" createdVersion="8" refreshedVersion="8" minRefreshableVersion="3" recordCount="0" supportSubquery="1" supportAdvancedDrill="1" xr:uid="{7E460F2B-1CFA-4826-A942-1E45F6CEC483}">
  <cacheSource type="external" connectionId="5"/>
  <cacheFields count="2">
    <cacheField name="[Measures].[Distinct Count of Order ID]" caption="Distinct Count of Order ID" numFmtId="0" hierarchy="46" level="32767"/>
    <cacheField name="[Location].[Region].[Region]" caption="Region" numFmtId="0" hierarchy="7" level="1">
      <sharedItems containsSemiMixedTypes="0" containsNonDate="0" containsString="0"/>
    </cacheField>
  </cacheFields>
  <cacheHierarchies count="53">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Location].[Country]" caption="Country" attribute="1" defaultMemberUniqueName="[Location].[Country].[All]" allUniqueName="[Location].[Country].[All]" dimensionUniqueName="[Location]" displayFolder="" count="0" memberValueDatatype="130" unbalanced="0"/>
    <cacheHierarchy uniqueName="[Location].[City]" caption="City" attribute="1" defaultMemberUniqueName="[Location].[City].[All]" allUniqueName="[Location].[City].[All]" dimensionUniqueName="[Location]" displayFolder="" count="0" memberValueDatatype="130" unbalanced="0"/>
    <cacheHierarchy uniqueName="[Location].[State]" caption="State" attribute="1" defaultMemberUniqueName="[Location].[State].[All]" allUniqueName="[Location].[State].[All]" dimensionUniqueName="[Location]" displayFolder="" count="0" memberValueDatatype="130" unbalanced="0"/>
    <cacheHierarchy uniqueName="[Location].[Postal Code]" caption="Postal Code" attribute="1" defaultMemberUniqueName="[Location].[Postal Code].[All]" allUniqueName="[Location].[Postal Code].[All]" dimensionUniqueName="[Location]" displayFolder="" count="0" memberValueDatatype="20" unbalanced="0"/>
    <cacheHierarchy uniqueName="[Location].[Region]" caption="Region" attribute="1" defaultMemberUniqueName="[Location].[Region].[All]" allUniqueName="[Location].[Region].[All]" dimensionUniqueName="[Location]" displayFolder="" count="2" memberValueDatatype="130" unbalanced="0">
      <fieldsUsage count="2">
        <fieldUsage x="-1"/>
        <fieldUsage x="1"/>
      </fieldsUsage>
    </cacheHierarchy>
    <cacheHierarchy uniqueName="[Orders].[Order ID]" caption="Order ID" attribute="1" defaultMemberUniqueName="[Orders].[Order ID].[All]" allUniqueName="[Orders].[Order ID].[All]" dimensionUniqueName="[Orders]"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Product ID]" caption="Product ID" attribute="1" defaultMemberUniqueName="[Orders].[Product ID].[All]" allUniqueName="[Orders].[Product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Revenue Lost to Discount]" caption="Revenue Lost to Discount" attribute="1" defaultMemberUniqueName="[Orders].[Revenue Lost to Discount].[All]" allUniqueName="[Orders].[Revenue Lost to Discount].[All]" dimensionUniqueName="[Orders]" displayFolder="" count="0" memberValueDatatype="5" unbalanced="0"/>
    <cacheHierarchy uniqueName="[Orders].[Gross Sales]" caption="Gross Sales" attribute="1" defaultMemberUniqueName="[Orders].[Gross Sales].[All]" allUniqueName="[Orders].[Gross Sales].[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Gross Potential Profit]" caption="Gross Potential Profit" attribute="1" defaultMemberUniqueName="[Orders].[Gross Potential Profit].[All]" allUniqueName="[Orders].[Gross Potential Profi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Revenue]" caption="Total Revenue" measure="1" displayFolder="" measureGroup="Orders" count="0"/>
    <cacheHierarchy uniqueName="[Measures].[Total Profit]" caption="Total Profit" measure="1" displayFolder="" measureGroup="Orders" count="0"/>
    <cacheHierarchy uniqueName="[Measures].[Net Profit Margin %]" caption="Net Profit Margin %" measure="1" displayFolder="" measureGroup="Orders" count="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Location]" caption="__XL_Count Location" measure="1" displayFolder="" measureGroup="Location"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9"/>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8"/>
        </ext>
      </extLst>
    </cacheHierarchy>
    <cacheHierarchy uniqueName="[Measures].[Average of Discount]" caption="Average of Discount" measure="1" displayFolder="" measureGroup="Order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8"/>
        </ext>
      </extLst>
    </cacheHierarchy>
    <cacheHierarchy uniqueName="[Measures].[Distinct Count of Order ID]" caption="Distinct Count of Order ID" measure="1" displayFolder="" measureGroup="Orders" count="0" oneField="1" hidden="1">
      <fieldsUsage count="1">
        <fieldUsage x="0"/>
      </fieldsUsage>
      <extLst>
        <ext xmlns:x15="http://schemas.microsoft.com/office/spreadsheetml/2010/11/main" uri="{B97F6D7D-B522-45F9-BDA1-12C45D357490}">
          <x15:cacheHierarchy aggregatedColumn="8"/>
        </ext>
      </extLst>
    </cacheHierarchy>
    <cacheHierarchy uniqueName="[Measures].[Count of Revenue Lost to Discount]" caption="Count of Revenue Lost to Discount" measure="1" displayFolder="" measureGroup="Orders" count="0" hidden="1">
      <extLst>
        <ext xmlns:x15="http://schemas.microsoft.com/office/spreadsheetml/2010/11/main" uri="{B97F6D7D-B522-45F9-BDA1-12C45D357490}">
          <x15:cacheHierarchy aggregatedColumn="21"/>
        </ext>
      </extLst>
    </cacheHierarchy>
    <cacheHierarchy uniqueName="[Measures].[Sum of Revenue Lost to Discount]" caption="Sum of Revenue Lost to Discount" measure="1" displayFolder="" measureGroup="Orders" count="0" hidden="1">
      <extLst>
        <ext xmlns:x15="http://schemas.microsoft.com/office/spreadsheetml/2010/11/main" uri="{B97F6D7D-B522-45F9-BDA1-12C45D357490}">
          <x15:cacheHierarchy aggregatedColumn="21"/>
        </ext>
      </extLst>
    </cacheHierarchy>
    <cacheHierarchy uniqueName="[Measures].[Sum of Gross Potential Profit]" caption="Sum of Gross Potential Profit" measure="1" displayFolder="" measureGroup="Orders" count="0" hidden="1">
      <extLst>
        <ext xmlns:x15="http://schemas.microsoft.com/office/spreadsheetml/2010/11/main" uri="{B97F6D7D-B522-45F9-BDA1-12C45D357490}">
          <x15:cacheHierarchy aggregatedColumn="2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Gross Sales]" caption="Sum of Gross Sales" measure="1" displayFolder="" measureGroup="Orders" count="0" hidden="1">
      <extLst>
        <ext xmlns:x15="http://schemas.microsoft.com/office/spreadsheetml/2010/11/main" uri="{B97F6D7D-B522-45F9-BDA1-12C45D357490}">
          <x15:cacheHierarchy aggregatedColumn="22"/>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13"/>
        </ext>
      </extLst>
    </cacheHierarchy>
  </cacheHierarchies>
  <kpis count="0"/>
  <dimensions count="5">
    <dimension name="Customers" uniqueName="[Customers]" caption="Customers"/>
    <dimension name="Location" uniqueName="[Location]" caption="Location"/>
    <dimension measure="1" name="Measures" uniqueName="[Measures]" caption="Measures"/>
    <dimension name="Orders" uniqueName="[Orders]" caption="Orders"/>
    <dimension name="Products" uniqueName="[Products]" caption="Products"/>
  </dimensions>
  <measureGroups count="4">
    <measureGroup name="Customers" caption="Customers"/>
    <measureGroup name="Location" caption="Location"/>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74.692235069444" createdVersion="8" refreshedVersion="8" minRefreshableVersion="3" recordCount="0" supportSubquery="1" supportAdvancedDrill="1" xr:uid="{177B49A7-318E-4BB6-B137-38264F6D8A27}">
  <cacheSource type="external" connectionId="5"/>
  <cacheFields count="2">
    <cacheField name="[Measures].[Count of Order ID]" caption="Count of Order ID" numFmtId="0" hierarchy="45" level="32767"/>
    <cacheField name="[Location].[Region].[Region]" caption="Region" numFmtId="0" hierarchy="7" level="1">
      <sharedItems containsSemiMixedTypes="0" containsNonDate="0" containsString="0"/>
    </cacheField>
  </cacheFields>
  <cacheHierarchies count="53">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Location].[Country]" caption="Country" attribute="1" defaultMemberUniqueName="[Location].[Country].[All]" allUniqueName="[Location].[Country].[All]" dimensionUniqueName="[Location]" displayFolder="" count="0" memberValueDatatype="130" unbalanced="0"/>
    <cacheHierarchy uniqueName="[Location].[City]" caption="City" attribute="1" defaultMemberUniqueName="[Location].[City].[All]" allUniqueName="[Location].[City].[All]" dimensionUniqueName="[Location]" displayFolder="" count="0" memberValueDatatype="130" unbalanced="0"/>
    <cacheHierarchy uniqueName="[Location].[State]" caption="State" attribute="1" defaultMemberUniqueName="[Location].[State].[All]" allUniqueName="[Location].[State].[All]" dimensionUniqueName="[Location]" displayFolder="" count="0" memberValueDatatype="130" unbalanced="0"/>
    <cacheHierarchy uniqueName="[Location].[Postal Code]" caption="Postal Code" attribute="1" defaultMemberUniqueName="[Location].[Postal Code].[All]" allUniqueName="[Location].[Postal Code].[All]" dimensionUniqueName="[Location]" displayFolder="" count="0" memberValueDatatype="20" unbalanced="0"/>
    <cacheHierarchy uniqueName="[Location].[Region]" caption="Region" attribute="1" defaultMemberUniqueName="[Location].[Region].[All]" allUniqueName="[Location].[Region].[All]" dimensionUniqueName="[Location]" displayFolder="" count="2" memberValueDatatype="130" unbalanced="0">
      <fieldsUsage count="2">
        <fieldUsage x="-1"/>
        <fieldUsage x="1"/>
      </fieldsUsage>
    </cacheHierarchy>
    <cacheHierarchy uniqueName="[Orders].[Order ID]" caption="Order ID" attribute="1" defaultMemberUniqueName="[Orders].[Order ID].[All]" allUniqueName="[Orders].[Order ID].[All]" dimensionUniqueName="[Orders]"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Product ID]" caption="Product ID" attribute="1" defaultMemberUniqueName="[Orders].[Product ID].[All]" allUniqueName="[Orders].[Product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Revenue Lost to Discount]" caption="Revenue Lost to Discount" attribute="1" defaultMemberUniqueName="[Orders].[Revenue Lost to Discount].[All]" allUniqueName="[Orders].[Revenue Lost to Discount].[All]" dimensionUniqueName="[Orders]" displayFolder="" count="0" memberValueDatatype="5" unbalanced="0"/>
    <cacheHierarchy uniqueName="[Orders].[Gross Sales]" caption="Gross Sales" attribute="1" defaultMemberUniqueName="[Orders].[Gross Sales].[All]" allUniqueName="[Orders].[Gross Sales].[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Gross Potential Profit]" caption="Gross Potential Profit" attribute="1" defaultMemberUniqueName="[Orders].[Gross Potential Profit].[All]" allUniqueName="[Orders].[Gross Potential Profi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Revenue]" caption="Total Revenue" measure="1" displayFolder="" measureGroup="Orders" count="0"/>
    <cacheHierarchy uniqueName="[Measures].[Total Profit]" caption="Total Profit" measure="1" displayFolder="" measureGroup="Orders" count="0"/>
    <cacheHierarchy uniqueName="[Measures].[Net Profit Margin %]" caption="Net Profit Margin %" measure="1" displayFolder="" measureGroup="Orders" count="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Location]" caption="__XL_Count Location" measure="1" displayFolder="" measureGroup="Location"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9"/>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8"/>
        </ext>
      </extLst>
    </cacheHierarchy>
    <cacheHierarchy uniqueName="[Measures].[Average of Discount]" caption="Average of Discount" measure="1" displayFolder="" measureGroup="Order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oneField="1" hidden="1">
      <fieldsUsage count="1">
        <fieldUsage x="0"/>
      </fieldsUsage>
      <extLst>
        <ext xmlns:x15="http://schemas.microsoft.com/office/spreadsheetml/2010/11/main" uri="{B97F6D7D-B522-45F9-BDA1-12C45D357490}">
          <x15:cacheHierarchy aggregatedColumn="8"/>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8"/>
        </ext>
      </extLst>
    </cacheHierarchy>
    <cacheHierarchy uniqueName="[Measures].[Count of Revenue Lost to Discount]" caption="Count of Revenue Lost to Discount" measure="1" displayFolder="" measureGroup="Orders" count="0" hidden="1">
      <extLst>
        <ext xmlns:x15="http://schemas.microsoft.com/office/spreadsheetml/2010/11/main" uri="{B97F6D7D-B522-45F9-BDA1-12C45D357490}">
          <x15:cacheHierarchy aggregatedColumn="21"/>
        </ext>
      </extLst>
    </cacheHierarchy>
    <cacheHierarchy uniqueName="[Measures].[Sum of Revenue Lost to Discount]" caption="Sum of Revenue Lost to Discount" measure="1" displayFolder="" measureGroup="Orders" count="0" hidden="1">
      <extLst>
        <ext xmlns:x15="http://schemas.microsoft.com/office/spreadsheetml/2010/11/main" uri="{B97F6D7D-B522-45F9-BDA1-12C45D357490}">
          <x15:cacheHierarchy aggregatedColumn="21"/>
        </ext>
      </extLst>
    </cacheHierarchy>
    <cacheHierarchy uniqueName="[Measures].[Sum of Gross Potential Profit]" caption="Sum of Gross Potential Profit" measure="1" displayFolder="" measureGroup="Orders" count="0" hidden="1">
      <extLst>
        <ext xmlns:x15="http://schemas.microsoft.com/office/spreadsheetml/2010/11/main" uri="{B97F6D7D-B522-45F9-BDA1-12C45D357490}">
          <x15:cacheHierarchy aggregatedColumn="2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Gross Sales]" caption="Sum of Gross Sales" measure="1" displayFolder="" measureGroup="Orders" count="0" hidden="1">
      <extLst>
        <ext xmlns:x15="http://schemas.microsoft.com/office/spreadsheetml/2010/11/main" uri="{B97F6D7D-B522-45F9-BDA1-12C45D357490}">
          <x15:cacheHierarchy aggregatedColumn="22"/>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13"/>
        </ext>
      </extLst>
    </cacheHierarchy>
  </cacheHierarchies>
  <kpis count="0"/>
  <dimensions count="5">
    <dimension name="Customers" uniqueName="[Customers]" caption="Customers"/>
    <dimension name="Location" uniqueName="[Location]" caption="Location"/>
    <dimension measure="1" name="Measures" uniqueName="[Measures]" caption="Measures"/>
    <dimension name="Orders" uniqueName="[Orders]" caption="Orders"/>
    <dimension name="Products" uniqueName="[Products]" caption="Products"/>
  </dimensions>
  <measureGroups count="4">
    <measureGroup name="Customers" caption="Customers"/>
    <measureGroup name="Location" caption="Location"/>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74.692238194446" createdVersion="8" refreshedVersion="8" minRefreshableVersion="3" recordCount="0" supportSubquery="1" supportAdvancedDrill="1" xr:uid="{948AC9D6-C0F5-45C2-BF19-0DACD342FEDA}">
  <cacheSource type="external" connectionId="5"/>
  <cacheFields count="2">
    <cacheField name="[Measures].[Net Profit Margin %]" caption="Net Profit Margin %" numFmtId="0" hierarchy="35" level="32767"/>
    <cacheField name="[Location].[Region].[Region]" caption="Region" numFmtId="0" hierarchy="7" level="1">
      <sharedItems containsSemiMixedTypes="0" containsNonDate="0" containsString="0"/>
    </cacheField>
  </cacheFields>
  <cacheHierarchies count="53">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Location].[Country]" caption="Country" attribute="1" defaultMemberUniqueName="[Location].[Country].[All]" allUniqueName="[Location].[Country].[All]" dimensionUniqueName="[Location]" displayFolder="" count="0" memberValueDatatype="130" unbalanced="0"/>
    <cacheHierarchy uniqueName="[Location].[City]" caption="City" attribute="1" defaultMemberUniqueName="[Location].[City].[All]" allUniqueName="[Location].[City].[All]" dimensionUniqueName="[Location]" displayFolder="" count="0" memberValueDatatype="130" unbalanced="0"/>
    <cacheHierarchy uniqueName="[Location].[State]" caption="State" attribute="1" defaultMemberUniqueName="[Location].[State].[All]" allUniqueName="[Location].[State].[All]" dimensionUniqueName="[Location]" displayFolder="" count="0" memberValueDatatype="130" unbalanced="0"/>
    <cacheHierarchy uniqueName="[Location].[Postal Code]" caption="Postal Code" attribute="1" defaultMemberUniqueName="[Location].[Postal Code].[All]" allUniqueName="[Location].[Postal Code].[All]" dimensionUniqueName="[Location]" displayFolder="" count="0" memberValueDatatype="20" unbalanced="0"/>
    <cacheHierarchy uniqueName="[Location].[Region]" caption="Region" attribute="1" defaultMemberUniqueName="[Location].[Region].[All]" allUniqueName="[Location].[Region].[All]" dimensionUniqueName="[Location]" displayFolder="" count="2" memberValueDatatype="130" unbalanced="0">
      <fieldsUsage count="2">
        <fieldUsage x="-1"/>
        <fieldUsage x="1"/>
      </fieldsUsage>
    </cacheHierarchy>
    <cacheHierarchy uniqueName="[Orders].[Order ID]" caption="Order ID" attribute="1" defaultMemberUniqueName="[Orders].[Order ID].[All]" allUniqueName="[Orders].[Order ID].[All]" dimensionUniqueName="[Orders]"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Product ID]" caption="Product ID" attribute="1" defaultMemberUniqueName="[Orders].[Product ID].[All]" allUniqueName="[Orders].[Product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Revenue Lost to Discount]" caption="Revenue Lost to Discount" attribute="1" defaultMemberUniqueName="[Orders].[Revenue Lost to Discount].[All]" allUniqueName="[Orders].[Revenue Lost to Discount].[All]" dimensionUniqueName="[Orders]" displayFolder="" count="0" memberValueDatatype="5" unbalanced="0"/>
    <cacheHierarchy uniqueName="[Orders].[Gross Sales]" caption="Gross Sales" attribute="1" defaultMemberUniqueName="[Orders].[Gross Sales].[All]" allUniqueName="[Orders].[Gross Sales].[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Gross Potential Profit]" caption="Gross Potential Profit" attribute="1" defaultMemberUniqueName="[Orders].[Gross Potential Profit].[All]" allUniqueName="[Orders].[Gross Potential Profi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Revenue]" caption="Total Revenue" measure="1" displayFolder="" measureGroup="Orders" count="0"/>
    <cacheHierarchy uniqueName="[Measures].[Total Profit]" caption="Total Profit" measure="1" displayFolder="" measureGroup="Orders" count="0"/>
    <cacheHierarchy uniqueName="[Measures].[Net Profit Margin %]" caption="Net Profit Margin %" measure="1" displayFolder="" measureGroup="Orders" count="0" oneField="1">
      <fieldsUsage count="1">
        <fieldUsage x="0"/>
      </fieldsUsage>
    </cacheHierarchy>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Location]" caption="__XL_Count Location" measure="1" displayFolder="" measureGroup="Location"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9"/>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8"/>
        </ext>
      </extLst>
    </cacheHierarchy>
    <cacheHierarchy uniqueName="[Measures].[Average of Discount]" caption="Average of Discount" measure="1" displayFolder="" measureGroup="Order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8"/>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8"/>
        </ext>
      </extLst>
    </cacheHierarchy>
    <cacheHierarchy uniqueName="[Measures].[Count of Revenue Lost to Discount]" caption="Count of Revenue Lost to Discount" measure="1" displayFolder="" measureGroup="Orders" count="0" hidden="1">
      <extLst>
        <ext xmlns:x15="http://schemas.microsoft.com/office/spreadsheetml/2010/11/main" uri="{B97F6D7D-B522-45F9-BDA1-12C45D357490}">
          <x15:cacheHierarchy aggregatedColumn="21"/>
        </ext>
      </extLst>
    </cacheHierarchy>
    <cacheHierarchy uniqueName="[Measures].[Sum of Revenue Lost to Discount]" caption="Sum of Revenue Lost to Discount" measure="1" displayFolder="" measureGroup="Orders" count="0" hidden="1">
      <extLst>
        <ext xmlns:x15="http://schemas.microsoft.com/office/spreadsheetml/2010/11/main" uri="{B97F6D7D-B522-45F9-BDA1-12C45D357490}">
          <x15:cacheHierarchy aggregatedColumn="21"/>
        </ext>
      </extLst>
    </cacheHierarchy>
    <cacheHierarchy uniqueName="[Measures].[Sum of Gross Potential Profit]" caption="Sum of Gross Potential Profit" measure="1" displayFolder="" measureGroup="Orders" count="0" hidden="1">
      <extLst>
        <ext xmlns:x15="http://schemas.microsoft.com/office/spreadsheetml/2010/11/main" uri="{B97F6D7D-B522-45F9-BDA1-12C45D357490}">
          <x15:cacheHierarchy aggregatedColumn="2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Gross Sales]" caption="Sum of Gross Sales" measure="1" displayFolder="" measureGroup="Orders" count="0" hidden="1">
      <extLst>
        <ext xmlns:x15="http://schemas.microsoft.com/office/spreadsheetml/2010/11/main" uri="{B97F6D7D-B522-45F9-BDA1-12C45D357490}">
          <x15:cacheHierarchy aggregatedColumn="22"/>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13"/>
        </ext>
      </extLst>
    </cacheHierarchy>
  </cacheHierarchies>
  <kpis count="0"/>
  <dimensions count="5">
    <dimension name="Customers" uniqueName="[Customers]" caption="Customers"/>
    <dimension name="Location" uniqueName="[Location]" caption="Location"/>
    <dimension measure="1" name="Measures" uniqueName="[Measures]" caption="Measures"/>
    <dimension name="Orders" uniqueName="[Orders]" caption="Orders"/>
    <dimension name="Products" uniqueName="[Products]" caption="Products"/>
  </dimensions>
  <measureGroups count="4">
    <measureGroup name="Customers" caption="Customers"/>
    <measureGroup name="Location" caption="Location"/>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Admin" refreshedDate="46274.761125347221" createdVersion="3" refreshedVersion="8" minRefreshableVersion="3" recordCount="0" tupleCache="1" xr:uid="{9061DA9D-EAE9-4BDD-8699-BCC56A576224}">
  <cacheSource type="external" connectionId="5"/>
  <cacheFields count="1">
    <cacheField name="[Measures].[MeasuresLevel]" caption="MeasuresLevel" numFmtId="0" hierarchy="8">
      <sharedItems count="4">
        <s v="[Measures].[Net Profit Margin %]" c="Net Profit Margin %"/>
        <s v="[Measures].[Total Profit]" c="Total Profit"/>
        <s v="[Measures].[Total Revenue]" c="Total Revenue"/>
        <s v="[Measures].[Count of Order ID]" c="Count of Order ID"/>
      </sharedItems>
    </cacheField>
  </cacheFields>
  <cacheHierarchies count="54">
    <cacheHierarchy uniqueName="[Customers].[Customer ID]" caption="Customer ID" attribute="1" defaultMemberUniqueName="[Customers].[Customer ID].[All]" allUniqueName="[Customers].[Customer ID].[All]" dimensionUniqueName="[Customers]" displayFolder="" count="2" memberValueDatatype="130" unbalanced="0"/>
    <cacheHierarchy uniqueName="[Customers].[Customer Name]" caption="Customer Name" attribute="1" defaultMemberUniqueName="[Customers].[Customer Name].[All]" allUniqueName="[Customers].[Customer Name].[All]" dimensionUniqueName="[Customers]" displayFolder="" count="2" memberValueDatatype="130" unbalanced="0"/>
    <cacheHierarchy uniqueName="[Customers].[Segment]" caption="Segment" attribute="1" defaultMemberUniqueName="[Customers].[Segment].[All]" allUniqueName="[Customers].[Segment].[All]" allCaption="All" dimensionUniqueName="[Customers]" displayFolder="" count="2" memberValueDatatype="130" unbalanced="0"/>
    <cacheHierarchy uniqueName="[Location].[Country]" caption="Country" attribute="1" defaultMemberUniqueName="[Location].[Country].[All]" allUniqueName="[Location].[Country].[All]" dimensionUniqueName="[Location]" displayFolder="" count="2" memberValueDatatype="130" unbalanced="0"/>
    <cacheHierarchy uniqueName="[Location].[City]" caption="City" attribute="1" defaultMemberUniqueName="[Location].[City].[All]" allUniqueName="[Location].[City].[All]" dimensionUniqueName="[Location]" displayFolder="" count="2" memberValueDatatype="130" unbalanced="0"/>
    <cacheHierarchy uniqueName="[Location].[State]" caption="State" attribute="1" defaultMemberUniqueName="[Location].[State].[All]" allUniqueName="[Location].[State].[All]" dimensionUniqueName="[Location]" displayFolder="" count="2" memberValueDatatype="130" unbalanced="0"/>
    <cacheHierarchy uniqueName="[Location].[Postal Code]" caption="Postal Code" attribute="1" defaultMemberUniqueName="[Location].[Postal Code].[All]" allUniqueName="[Location].[Postal Code].[All]" dimensionUniqueName="[Location]" displayFolder="" count="2" memberValueDatatype="20" unbalanced="0"/>
    <cacheHierarchy uniqueName="[Location].[Region]" caption="Region" attribute="1" defaultMemberUniqueName="[Location].[Region].[All]" allUniqueName="[Location].[Region].[All]" allCaption="All" dimensionUniqueName="[Location]" displayFolder="" count="2" memberValueDatatype="130" unbalanced="0"/>
    <cacheHierarchy uniqueName="[Measures]" caption="Measures" attribute="1" keyAttribute="1" defaultMemberUniqueName="[Measures].[__No measures defined]" dimensionUniqueName="[Measures]" displayFolder="" measures="1" count="1" memberValueDatatype="130" unbalanced="0">
      <fieldsUsage count="1">
        <fieldUsage x="0"/>
      </fieldsUsage>
    </cacheHierarchy>
    <cacheHierarchy uniqueName="[Orders].[Order ID]" caption="Order ID" attribute="1" defaultMemberUniqueName="[Orders].[Order ID].[All]" allUniqueName="[Orders].[Order ID].[All]" dimensionUniqueName="[Orders]" displayFolder="" count="2" memberValueDatatype="130" unbalanced="0"/>
    <cacheHierarchy uniqueName="[Orders].[Row ID]" caption="Row ID" attribute="1" defaultMemberUniqueName="[Orders].[Row ID].[All]" allUniqueName="[Orders].[Row ID].[All]" dimensionUniqueName="[Orders]" displayFolder="" count="2" memberValueDatatype="2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2" memberValueDatatype="20" unbalanced="0"/>
    <cacheHierarchy uniqueName="[Orders].[Product ID]" caption="Product ID" attribute="1" defaultMemberUniqueName="[Orders].[Product ID].[All]" allUniqueName="[Orders].[Product ID].[All]" dimensionUniqueName="[Orders]" displayFolder="" count="2" memberValueDatatype="130" unbalanced="0"/>
    <cacheHierarchy uniqueName="[Orders].[Sales]" caption="Sales" attribute="1" defaultMemberUniqueName="[Orders].[Sales].[All]" allUniqueName="[Orders].[Sales].[All]" dimensionUniqueName="[Orders]" displayFolder="" count="2" memberValueDatatype="5" unbalanced="0"/>
    <cacheHierarchy uniqueName="[Orders].[Quantity]" caption="Quantity" attribute="1" defaultMemberUniqueName="[Orders].[Quantity].[All]" allUniqueName="[Orders].[Quantity].[All]" dimensionUniqueName="[Orders]" displayFolder="" count="2" memberValueDatatype="20" unbalanced="0"/>
    <cacheHierarchy uniqueName="[Orders].[Discount]" caption="Discount" attribute="1" defaultMemberUniqueName="[Orders].[Discount].[All]" allUniqueName="[Orders].[Discount].[All]" dimensionUniqueName="[Orders]" displayFolder="" count="2" memberValueDatatype="5" unbalanced="0"/>
    <cacheHierarchy uniqueName="[Orders].[Profit]" caption="Profit" attribute="1" defaultMemberUniqueName="[Orders].[Profit].[All]" allUniqueName="[Orders].[Profit].[All]" dimensionUniqueName="[Orders]" displayFolder="" count="2" memberValueDatatype="5" unbalanced="0"/>
    <cacheHierarchy uniqueName="[Orders].[Unit Price]" caption="Unit Price" attribute="1" defaultMemberUniqueName="[Orders].[Unit Price].[All]" allUniqueName="[Orders].[Unit Price].[All]" dimensionUniqueName="[Orders]" displayFolder="" count="2" memberValueDatatype="5" unbalanced="0"/>
    <cacheHierarchy uniqueName="[Orders].[Revenue Lost to Discount]" caption="Revenue Lost to Discount" attribute="1" defaultMemberUniqueName="[Orders].[Revenue Lost to Discount].[All]" allUniqueName="[Orders].[Revenue Lost to Discount].[All]" dimensionUniqueName="[Orders]" displayFolder="" count="2" memberValueDatatype="5" unbalanced="0"/>
    <cacheHierarchy uniqueName="[Orders].[Gross Sales]" caption="Gross Sales" attribute="1" defaultMemberUniqueName="[Orders].[Gross Sales].[All]" allUniqueName="[Orders].[Gross Sales].[All]" dimensionUniqueName="[Orders]" displayFolder="" count="2" memberValueDatatype="5" unbalanced="0"/>
    <cacheHierarchy uniqueName="[Orders].[COGS]" caption="COGS" attribute="1" defaultMemberUniqueName="[Orders].[COGS].[All]" allUniqueName="[Orders].[COGS].[All]" dimensionUniqueName="[Orders]" displayFolder="" count="2" memberValueDatatype="5" unbalanced="0"/>
    <cacheHierarchy uniqueName="[Orders].[Gross Potential Profit]" caption="Gross Potential Profit" attribute="1" defaultMemberUniqueName="[Orders].[Gross Potential Profit].[All]" allUniqueName="[Orders].[Gross Potential Profit].[All]" dimensionUniqueName="[Orders]" displayFolder="" count="2" memberValueDatatype="5"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2"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Products].[Product ID]" caption="Product ID" attribute="1" defaultMemberUniqueName="[Products].[Product ID].[All]" allUniqueName="[Products].[Product ID].[All]" dimensionUniqueName="[Products]" displayFolder="" count="2" memberValueDatatype="130" unbalanced="0"/>
    <cacheHierarchy uniqueName="[Products].[Category]" caption="Category" attribute="1" defaultMemberUniqueName="[Products].[Category].[All]" allUniqueName="[Products].[Category].[All]" allCaption="All" dimensionUniqueName="[Products]" displayFolder="" count="2" memberValueDatatype="130" unbalanced="0"/>
    <cacheHierarchy uniqueName="[Products].[Sub-Category]" caption="Sub-Category" attribute="1" defaultMemberUniqueName="[Products].[Sub-Category].[All]" allUniqueName="[Products].[Sub-Category].[All]" dimensionUniqueName="[Products]" displayFolder="" count="2" memberValueDatatype="130" unbalanced="0"/>
    <cacheHierarchy uniqueName="[Products].[Product Name]" caption="Product Name" attribute="1" defaultMemberUniqueName="[Products].[Product Name].[All]" allUniqueName="[Products].[Product Name].[All]" dimensionUniqueName="[Products]" displayFolder="" count="2" memberValueDatatype="130" unbalanced="0"/>
    <cacheHierarchy uniqueName="[Orders].[Order Date (Month Index)]" caption="Order Date (Month Index)" attribute="1" defaultMemberUniqueName="[Orders].[Order Date (Month Index)].[All]" allUniqueName="[Orders].[Order Date (Month Index)].[All]" dimensionUniqueName="[Orders]" displayFolder="" count="2" memberValueDatatype="20" unbalanced="0" hidden="1"/>
    <cacheHierarchy uniqueName="[Measures].[Total Revenue]" caption="Total Revenue" measure="1" displayFolder="" measureGroup="Orders" count="0"/>
    <cacheHierarchy uniqueName="[Measures].[Total Profit]" caption="Total Profit" measure="1" displayFolder="" measureGroup="Orders" count="0"/>
    <cacheHierarchy uniqueName="[Measures].[Net Profit Margin %]" caption="Net Profit Margin %" measure="1" displayFolder="" measureGroup="Orders" count="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Location]" caption="__XL_Count Location" measure="1" displayFolder="" measureGroup="Location"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Average of Discount]" caption="Average of Discount" measure="1" displayFolder="" measureGroup="Orders"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9"/>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9"/>
        </ext>
      </extLst>
    </cacheHierarchy>
    <cacheHierarchy uniqueName="[Measures].[Count of Revenue Lost to Discount]" caption="Count of Revenue Lost to Discount" measure="1" displayFolder="" measureGroup="Orders" count="0" hidden="1">
      <extLst>
        <ext xmlns:x15="http://schemas.microsoft.com/office/spreadsheetml/2010/11/main" uri="{B97F6D7D-B522-45F9-BDA1-12C45D357490}">
          <x15:cacheHierarchy aggregatedColumn="22"/>
        </ext>
      </extLst>
    </cacheHierarchy>
    <cacheHierarchy uniqueName="[Measures].[Sum of Revenue Lost to Discount]" caption="Sum of Revenue Lost to Discount" measure="1" displayFolder="" measureGroup="Orders" count="0" hidden="1">
      <extLst>
        <ext xmlns:x15="http://schemas.microsoft.com/office/spreadsheetml/2010/11/main" uri="{B97F6D7D-B522-45F9-BDA1-12C45D357490}">
          <x15:cacheHierarchy aggregatedColumn="22"/>
        </ext>
      </extLst>
    </cacheHierarchy>
    <cacheHierarchy uniqueName="[Measures].[Sum of Gross Potential Profit]" caption="Sum of Gross Potential Profit" measure="1" displayFolder="" measureGroup="Orders" count="0" hidden="1">
      <extLst>
        <ext xmlns:x15="http://schemas.microsoft.com/office/spreadsheetml/2010/11/main" uri="{B97F6D7D-B522-45F9-BDA1-12C45D357490}">
          <x15:cacheHierarchy aggregatedColumn="25"/>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4"/>
        </ext>
      </extLst>
    </cacheHierarchy>
    <cacheHierarchy uniqueName="[Measures].[Sum of Gross Sales]" caption="Sum of Gross Sales" measure="1" displayFolder="" measureGroup="Orders" count="0" hidden="1">
      <extLst>
        <ext xmlns:x15="http://schemas.microsoft.com/office/spreadsheetml/2010/11/main" uri="{B97F6D7D-B522-45F9-BDA1-12C45D357490}">
          <x15:cacheHierarchy aggregatedColumn="23"/>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14"/>
        </ext>
      </extLst>
    </cacheHierarchy>
  </cacheHierarchies>
  <kpis count="0"/>
  <tupleCache>
    <entries count="4">
      <n v="0.12467217240315605" in="0">
        <tpls c="1">
          <tpl fld="0" item="0"/>
        </tpls>
      </n>
      <n v="286397.02169999998" in="1">
        <tpls c="4">
          <tpl hier="2" item="1"/>
          <tpl hier="7" item="0"/>
          <tpl fld="0" item="1"/>
          <tpl hier="30" item="2"/>
        </tpls>
      </n>
      <n v="2297200.8602999998" in="1">
        <tpls c="4">
          <tpl hier="2" item="1"/>
          <tpl hier="7" item="0"/>
          <tpl fld="0" item="2"/>
          <tpl hier="30" item="2"/>
        </tpls>
      </n>
      <n v="9994">
        <tpls c="4">
          <tpl hier="2" item="1"/>
          <tpl hier="7" item="0"/>
          <tpl fld="0" item="3"/>
          <tpl hier="30" item="2"/>
        </tpls>
      </n>
    </entries>
    <sets count="3">
      <set count="1" maxRank="1" setDefinition="{[Location].[Region].[All]}">
        <tpls c="1">
          <tpl hier="7" item="4294967295"/>
        </tpls>
      </set>
      <set count="1" maxRank="1" setDefinition="{[Customers].[Segment].[All]}">
        <tpls c="1">
          <tpl hier="2" item="4294967295"/>
        </tpls>
      </set>
      <set count="1" maxRank="1" setDefinition="{[Products].[Category].[All]}">
        <tpls c="1">
          <tpl hier="30" item="4294967295"/>
        </tpls>
      </set>
    </sets>
    <queryCache count="4">
      <query mdx="[Measures].[Net Profit Margin %]">
        <tpls c="1">
          <tpl fld="0" item="0"/>
        </tpls>
      </query>
      <query mdx="[Measures].[Total Profit]">
        <tpls c="1">
          <tpl fld="0" item="1"/>
        </tpls>
      </query>
      <query mdx="[Measures].[Total Revenue]">
        <tpls c="1">
          <tpl fld="0" item="2"/>
        </tpls>
      </query>
      <query mdx="[Measures].[Count of Order ID]">
        <tpls c="1">
          <tpl fld="0" item="3"/>
        </tpls>
      </query>
    </queryCache>
    <serverFormats count="2">
      <serverFormat format="0.00%;-0.00%;0.00%"/>
      <serverFormat format="\$#,0.00;(\$#,0.00);\$#,0.00"/>
    </serverFormats>
  </tupleCache>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74.761420138886" createdVersion="8" refreshedVersion="8" minRefreshableVersion="3" recordCount="0" supportSubquery="1" supportAdvancedDrill="1" xr:uid="{D728A705-C35E-4612-959F-B5BA22ED1320}">
  <cacheSource type="external" connectionId="5"/>
  <cacheFields count="2">
    <cacheField name="[Products].[Sub-Category].[Sub-Category]" caption="Sub-Category" numFmtId="0" hierarchy="30" level="1">
      <sharedItems count="5">
        <s v="Binders"/>
        <s v="Furnishings"/>
        <s v="Paper"/>
        <s v="Phones"/>
        <s v="Storage"/>
      </sharedItems>
    </cacheField>
    <cacheField name="[Measures].[Count of Order ID]" caption="Count of Order ID" numFmtId="0" hierarchy="45" level="32767"/>
  </cacheFields>
  <cacheHierarchies count="53">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Location].[Country]" caption="Country" attribute="1" defaultMemberUniqueName="[Location].[Country].[All]" allUniqueName="[Location].[Country].[All]" dimensionUniqueName="[Location]" displayFolder="" count="0" memberValueDatatype="130" unbalanced="0"/>
    <cacheHierarchy uniqueName="[Location].[City]" caption="City" attribute="1" defaultMemberUniqueName="[Location].[City].[All]" allUniqueName="[Location].[City].[All]" dimensionUniqueName="[Location]" displayFolder="" count="0" memberValueDatatype="130" unbalanced="0"/>
    <cacheHierarchy uniqueName="[Location].[State]" caption="State" attribute="1" defaultMemberUniqueName="[Location].[State].[All]" allUniqueName="[Location].[State].[All]" dimensionUniqueName="[Location]" displayFolder="" count="0" memberValueDatatype="130" unbalanced="0"/>
    <cacheHierarchy uniqueName="[Location].[Postal Code]" caption="Postal Code" attribute="1" defaultMemberUniqueName="[Location].[Postal Code].[All]" allUniqueName="[Location].[Postal Code].[All]" dimensionUniqueName="[Location]" displayFolder="" count="0" memberValueDatatype="20" unbalanced="0"/>
    <cacheHierarchy uniqueName="[Location].[Region]" caption="Region" attribute="1" defaultMemberUniqueName="[Location].[Region].[All]" allUniqueName="[Location].[Region].[All]" dimensionUniqueName="[Location]"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Product ID]" caption="Product ID" attribute="1" defaultMemberUniqueName="[Orders].[Product ID].[All]" allUniqueName="[Orders].[Product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Revenue Lost to Discount]" caption="Revenue Lost to Discount" attribute="1" defaultMemberUniqueName="[Orders].[Revenue Lost to Discount].[All]" allUniqueName="[Orders].[Revenue Lost to Discount].[All]" dimensionUniqueName="[Orders]" displayFolder="" count="0" memberValueDatatype="5" unbalanced="0"/>
    <cacheHierarchy uniqueName="[Orders].[Gross Sales]" caption="Gross Sales" attribute="1" defaultMemberUniqueName="[Orders].[Gross Sales].[All]" allUniqueName="[Orders].[Gross Sales].[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Gross Potential Profit]" caption="Gross Potential Profit" attribute="1" defaultMemberUniqueName="[Orders].[Gross Potential Profit].[All]" allUniqueName="[Orders].[Gross Potential Profi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Category]" caption="Sub-Category" attribute="1" defaultMemberUniqueName="[Products].[Sub-Category].[All]" allUniqueName="[Products].[Sub-Category].[All]" dimensionUniqueName="[Products]" displayFolder="" count="2" memberValueDatatype="130" unbalanced="0">
      <fieldsUsage count="2">
        <fieldUsage x="-1"/>
        <fieldUsage x="0"/>
      </fieldsUsage>
    </cacheHierarchy>
    <cacheHierarchy uniqueName="[Products].[Product Name]" caption="Product Name" attribute="1" defaultMemberUniqueName="[Products].[Product Name].[All]" allUniqueName="[Products].[Product Name].[All]" dimensionUniqueName="[Product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Revenue]" caption="Total Revenue" measure="1" displayFolder="" measureGroup="Orders" count="0"/>
    <cacheHierarchy uniqueName="[Measures].[Total Profit]" caption="Total Profit" measure="1" displayFolder="" measureGroup="Orders" count="0"/>
    <cacheHierarchy uniqueName="[Measures].[Net Profit Margin %]" caption="Net Profit Margin %" measure="1" displayFolder="" measureGroup="Orders" count="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Location]" caption="__XL_Count Location" measure="1" displayFolder="" measureGroup="Location"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9"/>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8"/>
        </ext>
      </extLst>
    </cacheHierarchy>
    <cacheHierarchy uniqueName="[Measures].[Average of Discount]" caption="Average of Discount" measure="1" displayFolder="" measureGroup="Order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oneField="1" hidden="1">
      <fieldsUsage count="1">
        <fieldUsage x="1"/>
      </fieldsUsage>
      <extLst>
        <ext xmlns:x15="http://schemas.microsoft.com/office/spreadsheetml/2010/11/main" uri="{B97F6D7D-B522-45F9-BDA1-12C45D357490}">
          <x15:cacheHierarchy aggregatedColumn="8"/>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8"/>
        </ext>
      </extLst>
    </cacheHierarchy>
    <cacheHierarchy uniqueName="[Measures].[Count of Revenue Lost to Discount]" caption="Count of Revenue Lost to Discount" measure="1" displayFolder="" measureGroup="Orders" count="0" hidden="1">
      <extLst>
        <ext xmlns:x15="http://schemas.microsoft.com/office/spreadsheetml/2010/11/main" uri="{B97F6D7D-B522-45F9-BDA1-12C45D357490}">
          <x15:cacheHierarchy aggregatedColumn="21"/>
        </ext>
      </extLst>
    </cacheHierarchy>
    <cacheHierarchy uniqueName="[Measures].[Sum of Revenue Lost to Discount]" caption="Sum of Revenue Lost to Discount" measure="1" displayFolder="" measureGroup="Orders" count="0" hidden="1">
      <extLst>
        <ext xmlns:x15="http://schemas.microsoft.com/office/spreadsheetml/2010/11/main" uri="{B97F6D7D-B522-45F9-BDA1-12C45D357490}">
          <x15:cacheHierarchy aggregatedColumn="21"/>
        </ext>
      </extLst>
    </cacheHierarchy>
    <cacheHierarchy uniqueName="[Measures].[Sum of Gross Potential Profit]" caption="Sum of Gross Potential Profit" measure="1" displayFolder="" measureGroup="Orders" count="0" hidden="1">
      <extLst>
        <ext xmlns:x15="http://schemas.microsoft.com/office/spreadsheetml/2010/11/main" uri="{B97F6D7D-B522-45F9-BDA1-12C45D357490}">
          <x15:cacheHierarchy aggregatedColumn="2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Gross Sales]" caption="Sum of Gross Sales" measure="1" displayFolder="" measureGroup="Orders" count="0" hidden="1">
      <extLst>
        <ext xmlns:x15="http://schemas.microsoft.com/office/spreadsheetml/2010/11/main" uri="{B97F6D7D-B522-45F9-BDA1-12C45D357490}">
          <x15:cacheHierarchy aggregatedColumn="22"/>
        </ext>
      </extLst>
    </cacheHierarchy>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13"/>
        </ext>
      </extLst>
    </cacheHierarchy>
  </cacheHierarchies>
  <kpis count="0"/>
  <dimensions count="5">
    <dimension name="Customers" uniqueName="[Customers]" caption="Customers"/>
    <dimension name="Location" uniqueName="[Location]" caption="Location"/>
    <dimension measure="1" name="Measures" uniqueName="[Measures]" caption="Measures"/>
    <dimension name="Orders" uniqueName="[Orders]" caption="Orders"/>
    <dimension name="Products" uniqueName="[Products]" caption="Products"/>
  </dimensions>
  <measureGroups count="4">
    <measureGroup name="Customers" caption="Customers"/>
    <measureGroup name="Location" caption="Location"/>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64.569218865741" createdVersion="3" refreshedVersion="8" minRefreshableVersion="3" recordCount="0" supportSubquery="1" supportAdvancedDrill="1" xr:uid="{2CEE7BFE-506A-44B2-A19C-34C82FF04197}">
  <cacheSource type="external" connectionId="5">
    <extLst>
      <ext xmlns:x14="http://schemas.microsoft.com/office/spreadsheetml/2009/9/main" uri="{F057638F-6D5F-4e77-A914-E7F072B9BCA8}">
        <x14:sourceConnection name="ThisWorkbookDataModel"/>
      </ext>
    </extLst>
  </cacheSource>
  <cacheFields count="0"/>
  <cacheHierarchies count="51">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2" memberValueDatatype="130" unbalanced="0"/>
    <cacheHierarchy uniqueName="[Location].[Country]" caption="Country" attribute="1" defaultMemberUniqueName="[Location].[Country].[All]" allUniqueName="[Location].[Country].[All]" dimensionUniqueName="[Location]" displayFolder="" count="0" memberValueDatatype="130" unbalanced="0"/>
    <cacheHierarchy uniqueName="[Location].[City]" caption="City" attribute="1" defaultMemberUniqueName="[Location].[City].[All]" allUniqueName="[Location].[City].[All]" dimensionUniqueName="[Location]" displayFolder="" count="0" memberValueDatatype="130" unbalanced="0"/>
    <cacheHierarchy uniqueName="[Location].[State]" caption="State" attribute="1" defaultMemberUniqueName="[Location].[State].[All]" allUniqueName="[Location].[State].[All]" dimensionUniqueName="[Location]" displayFolder="" count="0" memberValueDatatype="130" unbalanced="0"/>
    <cacheHierarchy uniqueName="[Location].[Postal Code]" caption="Postal Code" attribute="1" defaultMemberUniqueName="[Location].[Postal Code].[All]" allUniqueName="[Location].[Postal Code].[All]" dimensionUniqueName="[Location]" displayFolder="" count="0" memberValueDatatype="20" unbalanced="0"/>
    <cacheHierarchy uniqueName="[Location].[Region]" caption="Region" attribute="1" defaultMemberUniqueName="[Location].[Region].[All]" allUniqueName="[Location].[Region].[All]" dimensionUniqueName="[Location]" displayFolder="" count="2"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Product ID]" caption="Product ID" attribute="1" defaultMemberUniqueName="[Orders].[Product ID].[All]" allUniqueName="[Orders].[Product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Revenue Lost to Discount]" caption="Revenue Lost to Discount" attribute="1" defaultMemberUniqueName="[Orders].[Revenue Lost to Discount].[All]" allUniqueName="[Orders].[Revenue Lost to Discount].[All]" dimensionUniqueName="[Orders]" displayFolder="" count="0" memberValueDatatype="5" unbalanced="0"/>
    <cacheHierarchy uniqueName="[Orders].[Gross Sales]" caption="Gross Sales" attribute="1" defaultMemberUniqueName="[Orders].[Gross Sales].[All]" allUniqueName="[Orders].[Gross Sales].[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Gross Potential Profit]" caption="Gross Potential Profit" attribute="1" defaultMemberUniqueName="[Orders].[Gross Potential Profit].[All]" allUniqueName="[Orders].[Gross Potential Profi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Revenue]" caption="Total Revenue" measure="1" displayFolder="" measureGroup="Orders" count="0"/>
    <cacheHierarchy uniqueName="[Measures].[Total Profit]" caption="Total Profit" measure="1" displayFolder="" measureGroup="Orders" count="0"/>
    <cacheHierarchy uniqueName="[Measures].[Net Profit Margin %]" caption="Net Profit Margin %" measure="1" displayFolder="" measureGroup="Orders" count="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Location]" caption="__XL_Count Location" measure="1" displayFolder="" measureGroup="Location"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9"/>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8"/>
        </ext>
      </extLst>
    </cacheHierarchy>
    <cacheHierarchy uniqueName="[Measures].[Average of Discount]" caption="Average of Discount" measure="1" displayFolder="" measureGroup="Order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8"/>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8"/>
        </ext>
      </extLst>
    </cacheHierarchy>
    <cacheHierarchy uniqueName="[Measures].[Count of Revenue Lost to Discount]" caption="Count of Revenue Lost to Discount" measure="1" displayFolder="" measureGroup="Orders" count="0" hidden="1">
      <extLst>
        <ext xmlns:x15="http://schemas.microsoft.com/office/spreadsheetml/2010/11/main" uri="{B97F6D7D-B522-45F9-BDA1-12C45D357490}">
          <x15:cacheHierarchy aggregatedColumn="21"/>
        </ext>
      </extLst>
    </cacheHierarchy>
    <cacheHierarchy uniqueName="[Measures].[Sum of Revenue Lost to Discount]" caption="Sum of Revenue Lost to Discount" measure="1" displayFolder="" measureGroup="Orders" count="0" hidden="1">
      <extLst>
        <ext xmlns:x15="http://schemas.microsoft.com/office/spreadsheetml/2010/11/main" uri="{B97F6D7D-B522-45F9-BDA1-12C45D357490}">
          <x15:cacheHierarchy aggregatedColumn="21"/>
        </ext>
      </extLst>
    </cacheHierarchy>
    <cacheHierarchy uniqueName="[Measures].[Sum of Gross Potential Profit]" caption="Sum of Gross Potential Profit" measure="1" displayFolder="" measureGroup="Orders" count="0" hidden="1">
      <extLst>
        <ext xmlns:x15="http://schemas.microsoft.com/office/spreadsheetml/2010/11/main" uri="{B97F6D7D-B522-45F9-BDA1-12C45D357490}">
          <x15:cacheHierarchy aggregatedColumn="2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ies>
  <kpis count="0"/>
  <extLst>
    <ext xmlns:x14="http://schemas.microsoft.com/office/spreadsheetml/2009/9/main" uri="{725AE2AE-9491-48be-B2B4-4EB974FC3084}">
      <x14:pivotCacheDefinition slicerData="1" pivotCacheId="92760870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BA2FD59-A8F1-4DED-ABA7-6695FB12B0BF}" name="PivotTable9" cacheId="1027" applyNumberFormats="0" applyBorderFormats="0" applyFontFormats="0" applyPatternFormats="0" applyAlignmentFormats="0" applyWidthHeightFormats="1" dataCaption="Values" tag="432aa4d2-e443-4bdc-9e7f-4547b9153c64" updatedVersion="8" minRefreshableVersion="3" useAutoFormatting="1" subtotalHiddenItems="1" itemPrintTitles="1" createdVersion="8" indent="0" outline="1" outlineData="1" multipleFieldFilters="0" chartFormat="30" rowHeaderCaption="Sub">
  <location ref="A1:C19"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allDrilled="1" subtotalTop="0" showAll="0" dataSourceSort="1" defaultSubtotal="0" defaultAttributeDrillState="1"/>
  </pivotFields>
  <rowFields count="1">
    <field x="2"/>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Sales" fld="1" baseField="0" baseItem="0"/>
    <dataField name=" Gross Sales" fld="0" baseField="0" baseItem="0"/>
  </dataFields>
  <formats count="1">
    <format dxfId="7">
      <pivotArea grandRow="1" outline="0" collapsedLevelsAreSubtotals="1" fieldPosition="0"/>
    </format>
  </formats>
  <chartFormats count="2">
    <chartFormat chart="27" format="4" series="1">
      <pivotArea type="data" outline="0" fieldPosition="0">
        <references count="1">
          <reference field="4294967294" count="1" selected="0">
            <x v="0"/>
          </reference>
        </references>
      </pivotArea>
    </chartFormat>
    <chartFormat chart="27" format="5" series="1">
      <pivotArea type="data" outline="0" fieldPosition="0">
        <references count="1">
          <reference field="4294967294" count="1" selected="0">
            <x v="1"/>
          </reference>
        </references>
      </pivotArea>
    </chartFormat>
  </chartFormats>
  <pivotHierarchies count="53">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ales"/>
    <pivotHierarchy dragToData="1" caption="Profit"/>
    <pivotHierarchy dragToData="1"/>
    <pivotHierarchy dragToData="1" caption="Average  Discount"/>
    <pivotHierarchy dragToData="1"/>
    <pivotHierarchy dragToData="1"/>
    <pivotHierarchy dragToData="1"/>
    <pivotHierarchy dragToData="1"/>
    <pivotHierarchy dragToData="1" caption="Gross Potential Profit"/>
    <pivotHierarchy dragToData="1"/>
    <pivotHierarchy dragToData="1" caption=" Gross Sales"/>
    <pivotHierarchy dragToData="1"/>
  </pivotHierarchies>
  <pivotTableStyleInfo name="PivotStyleLight20" showRowHeaders="1" showColHeaders="1" showRowStripes="0" showColStripes="0" showLastColumn="1"/>
  <rowHierarchiesUsage count="1">
    <rowHierarchyUsage hierarchyUsage="3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s]"/>
        <x15:activeTabTopLevelEntity name="[Loc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40E2455-B226-464A-A389-B499A0C5F7BB}" name="PivotTable2" cacheId="102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7">
  <location ref="A21:D39" firstHeaderRow="0" firstDataRow="1" firstDataCol="1"/>
  <pivotFields count="5">
    <pivotField dataField="1" showAll="0" defaultSubtotal="0"/>
    <pivotField dataField="1" showAll="0" defaultSubtotal="0"/>
    <pivotField axis="axisRow" allDrilled="1" showAll="0" dataSourceSort="1" defaultSubtotal="0" defaultAttributeDrillState="1">
      <items count="17">
        <item x="0"/>
        <item x="1"/>
        <item x="2"/>
        <item x="3"/>
        <item x="4"/>
        <item x="5"/>
        <item x="6"/>
        <item x="7"/>
        <item x="8"/>
        <item x="9"/>
        <item x="10"/>
        <item x="11"/>
        <item x="12"/>
        <item x="13"/>
        <item x="14"/>
        <item x="15"/>
        <item x="16"/>
      </items>
    </pivotField>
    <pivotField dataField="1" subtotalTop="0" showAll="0" defaultSubtotal="0"/>
    <pivotField allDrilled="1" subtotalTop="0" showAll="0" dataSourceSort="1" defaultSubtotal="0" defaultAttributeDrillState="1"/>
  </pivotFields>
  <rowFields count="1">
    <field x="2"/>
  </rowFields>
  <rowItems count="18">
    <i>
      <x/>
    </i>
    <i>
      <x v="1"/>
    </i>
    <i>
      <x v="2"/>
    </i>
    <i>
      <x v="3"/>
    </i>
    <i>
      <x v="4"/>
    </i>
    <i>
      <x v="5"/>
    </i>
    <i>
      <x v="6"/>
    </i>
    <i>
      <x v="7"/>
    </i>
    <i>
      <x v="8"/>
    </i>
    <i>
      <x v="9"/>
    </i>
    <i>
      <x v="10"/>
    </i>
    <i>
      <x v="11"/>
    </i>
    <i>
      <x v="12"/>
    </i>
    <i>
      <x v="13"/>
    </i>
    <i>
      <x v="14"/>
    </i>
    <i>
      <x v="15"/>
    </i>
    <i>
      <x v="16"/>
    </i>
    <i t="grand">
      <x/>
    </i>
  </rowItems>
  <colFields count="1">
    <field x="-2"/>
  </colFields>
  <colItems count="3">
    <i>
      <x/>
    </i>
    <i i="1">
      <x v="1"/>
    </i>
    <i i="2">
      <x v="2"/>
    </i>
  </colItems>
  <dataFields count="3">
    <dataField name="Profit " fld="0" baseField="2" baseItem="0"/>
    <dataField name="Gross Potential Profit " fld="1" baseField="2" baseItem="0"/>
    <dataField name="Average of Discount" fld="3" subtotal="average" baseField="2" baseItem="0"/>
  </dataFields>
  <formats count="2">
    <format dxfId="1">
      <pivotArea outline="0" collapsedLevelsAreSubtotals="1" fieldPosition="0"/>
    </format>
    <format dxfId="2">
      <pivotArea collapsedLevelsAreSubtotals="1" fieldPosition="0">
        <references count="2">
          <reference field="4294967294" count="1" selected="0">
            <x v="2"/>
          </reference>
          <reference field="2" count="0"/>
        </references>
      </pivotArea>
    </format>
  </formats>
  <chartFormats count="3">
    <chartFormat chart="15" format="6" series="1">
      <pivotArea type="data" outline="0" fieldPosition="0">
        <references count="1">
          <reference field="4294967294" count="1" selected="0">
            <x v="0"/>
          </reference>
        </references>
      </pivotArea>
    </chartFormat>
    <chartFormat chart="15" format="7" series="1">
      <pivotArea type="data" outline="0" fieldPosition="0">
        <references count="1">
          <reference field="4294967294" count="1" selected="0">
            <x v="1"/>
          </reference>
        </references>
      </pivotArea>
    </chartFormat>
    <chartFormat chart="15" format="8" series="1">
      <pivotArea type="data" outline="0" fieldPosition="0">
        <references count="1">
          <reference field="4294967294" count="1" selected="0">
            <x v="2"/>
          </reference>
        </references>
      </pivotArea>
    </chartFormat>
  </chartFormats>
  <pivotHierarchies count="53">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Profit "/>
    <pivotHierarchy dragToData="1"/>
    <pivotHierarchy dragToData="1" caption="Average of Discount"/>
    <pivotHierarchy dragToData="1"/>
    <pivotHierarchy dragToData="1"/>
    <pivotHierarchy dragToData="1"/>
    <pivotHierarchy dragToData="1"/>
    <pivotHierarchy dragToData="1" caption="Gross Potential Profit "/>
    <pivotHierarchy dragToData="1"/>
    <pivotHierarchy dragToData="1"/>
    <pivotHierarchy dragToData="1"/>
  </pivotHierarchies>
  <pivotTableStyleInfo name="PivotStyleLight19" showRowHeaders="1" showColHeaders="1" showRowStripes="0" showColStripes="0" showLastColumn="1"/>
  <rowHierarchiesUsage count="1">
    <rowHierarchyUsage hierarchyUsage="3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Location]"/>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0C9EB66-4FFB-4AAF-B401-5771AA488DB6}" name="PivotTable9" cacheId="1044" applyNumberFormats="0" applyBorderFormats="0" applyFontFormats="0" applyPatternFormats="0" applyAlignmentFormats="0" applyWidthHeightFormats="1" dataCaption="Values" tag="dbfd7fe4-88cf-4b8e-9c2d-518181ca669a" updatedVersion="8" minRefreshableVersion="3" useAutoFormatting="1" subtotalHiddenItems="1" itemPrintTitles="1" createdVersion="8" indent="0" outline="1" outlineData="1" multipleFieldFilters="0" chartFormat="20" rowHeaderCaption="SubCategory">
  <location ref="A3:B9" firstHeaderRow="1" firstDataRow="1" firstDataCol="1"/>
  <pivotFields count="2">
    <pivotField axis="axisRow" allDrilled="1" subtotalTop="0" showAll="0" measureFilter="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Count of Order ID" fld="1" subtotal="count" baseField="0" baseItem="0"/>
  </dataFields>
  <chartFormats count="1">
    <chartFormat chart="15" format="8" series="1">
      <pivotArea type="data" outline="0" fieldPosition="0">
        <references count="1">
          <reference field="4294967294" count="1" selected="0">
            <x v="0"/>
          </reference>
        </references>
      </pivotArea>
    </chartFormat>
  </chartFormats>
  <pivotHierarchies count="53">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scount"/>
    <pivotHierarchy dragToData="1" caption="Total Orders "/>
    <pivotHierarchy dragToData="1"/>
    <pivotHierarchy dragToData="1"/>
    <pivotHierarchy dragToData="1"/>
    <pivotHierarchy dragToData="1"/>
    <pivotHierarchy dragToData="1"/>
    <pivotHierarchy dragToData="1"/>
    <pivotHierarchy dragToData="1"/>
  </pivotHierarchies>
  <pivotTableStyleInfo name="PivotStyleLight19" showRowHeaders="1" showColHeaders="1" showRowStripes="0" showColStripes="0" showLastColumn="1"/>
  <filters count="1">
    <filter fld="0" type="count" id="1" iMeasureHier="45">
      <autoFilter ref="A1">
        <filterColumn colId="0">
          <top10 val="5" filterVal="5"/>
        </filterColumn>
      </autoFilter>
    </filter>
  </filters>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s]"/>
        <x15:activeTabTopLevelEntity name="[Loc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712FE88-1292-442A-9597-C815D6B2A088}" name="PivotTable9" cacheId="1030" applyNumberFormats="0" applyBorderFormats="0" applyFontFormats="0" applyPatternFormats="0" applyAlignmentFormats="0" applyWidthHeightFormats="1" dataCaption="Values" tag="ef6a462e-a259-4c9a-a8c6-3af93da77d3b" updatedVersion="8" minRefreshableVersion="3" useAutoFormatting="1" subtotalHiddenItems="1" itemPrintTitles="1" createdVersion="8" indent="0" compact="0" compactData="0" multipleFieldFilters="0" chartFormat="32" rowHeaderCaption="Year ">
  <location ref="A1:C14" firstHeaderRow="0" firstDataRow="1" firstDataCol="1"/>
  <pivotFields count="4">
    <pivotField dataField="1" compact="0" outline="0" showAll="0" defaultSubtotal="0"/>
    <pivotField name="Month" axis="axisRow" compact="0" allDrilled="1" outline="0" showAll="0" dataSourceSort="1" defaultSubtotal="0" defaultAttributeDrillState="1">
      <items count="12">
        <item x="0"/>
        <item x="1"/>
        <item x="2"/>
        <item x="3"/>
        <item x="4"/>
        <item x="5"/>
        <item x="6"/>
        <item x="7"/>
        <item x="8"/>
        <item x="9"/>
        <item x="10"/>
        <item x="11"/>
      </items>
    </pivotField>
    <pivotField dataField="1" compact="0" outline="0" subtotalTop="0" showAll="0" defaultSubtotal="0"/>
    <pivotField compact="0" allDrilled="1" outline="0"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Fields count="1">
    <field x="-2"/>
  </colFields>
  <colItems count="2">
    <i>
      <x/>
    </i>
    <i i="1">
      <x v="1"/>
    </i>
  </colItems>
  <dataFields count="2">
    <dataField name="Sales " fld="0" baseField="0" baseItem="0" numFmtId="3"/>
    <dataField name="Profit" fld="2" baseField="0" baseItem="0"/>
  </dataFields>
  <formats count="3">
    <format dxfId="3">
      <pivotArea outline="0" fieldPosition="0">
        <references count="1">
          <reference field="4294967294" count="1">
            <x v="0"/>
          </reference>
        </references>
      </pivotArea>
    </format>
    <format dxfId="4">
      <pivotArea grandRow="1" outline="0" collapsedLevelsAreSubtotals="1" fieldPosition="0"/>
    </format>
    <format dxfId="5">
      <pivotArea outline="0" fieldPosition="0">
        <references count="1">
          <reference field="1" count="0" selected="0"/>
        </references>
      </pivotArea>
    </format>
  </formats>
  <chartFormats count="4">
    <chartFormat chart="15" format="4" series="1">
      <pivotArea type="data" outline="0" fieldPosition="0">
        <references count="1">
          <reference field="4294967294" count="1" selected="0">
            <x v="0"/>
          </reference>
        </references>
      </pivotArea>
    </chartFormat>
    <chartFormat chart="30" format="4" series="1">
      <pivotArea type="data" outline="0" fieldPosition="0">
        <references count="1">
          <reference field="4294967294" count="1" selected="0">
            <x v="0"/>
          </reference>
        </references>
      </pivotArea>
    </chartFormat>
    <chartFormat chart="30" format="5" series="1">
      <pivotArea type="data" outline="0" fieldPosition="0">
        <references count="1">
          <reference field="4294967294" count="1" selected="0">
            <x v="1"/>
          </reference>
        </references>
      </pivotArea>
    </chartFormat>
    <chartFormat chart="30" format="6">
      <pivotArea type="data" outline="0" fieldPosition="0">
        <references count="2">
          <reference field="4294967294" count="1" selected="0">
            <x v="0"/>
          </reference>
          <reference field="1" count="1" selected="0">
            <x v="5"/>
          </reference>
        </references>
      </pivotArea>
    </chartFormat>
  </chartFormats>
  <pivotHierarchies count="53">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Orders].[Order Date].&amp;[2011-01-04T00:00:00]"/>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caption="Month"/>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ales "/>
    <pivotHierarchy dragToData="1" caption="Profit"/>
    <pivotHierarchy dragToData="1"/>
    <pivotHierarchy dragToData="1" caption="Average of Discount"/>
    <pivotHierarchy dragToData="1"/>
    <pivotHierarchy dragToData="1"/>
    <pivotHierarchy dragToData="1"/>
    <pivotHierarchy dragToData="1"/>
    <pivotHierarchy dragToData="1"/>
    <pivotHierarchy dragToData="1"/>
    <pivotHierarchy dragToData="1"/>
    <pivotHierarchy dragToData="1"/>
  </pivotHierarchies>
  <pivotTableStyleInfo name="PivotStyleLight19" showRowHeaders="1" showColHeaders="1" showRowStripes="0" showColStripes="0" showLastColumn="1"/>
  <rowHierarchiesUsage count="1">
    <rowHierarchyUsage hierarchyUsage="2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s]"/>
        <x15:activeTabTopLevelEntity name="[Loc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2064E2C-9A91-48CB-9B8C-82C0E62E7929}" name="PivotTable9" cacheId="1031" applyNumberFormats="0" applyBorderFormats="0" applyFontFormats="0" applyPatternFormats="0" applyAlignmentFormats="0" applyWidthHeightFormats="1" dataCaption="Values" tag="862f1730-1253-45a6-b54b-2fdf758f05d0" updatedVersion="8" minRefreshableVersion="3" useAutoFormatting="1" subtotalHiddenItems="1" itemPrintTitles="1" createdVersion="8" indent="0" outline="1" outlineData="1" multipleFieldFilters="0" chartFormat="23" rowHeaderCaption="Segment ">
  <location ref="A1:B5"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4">
    <chartFormat chart="20" format="5" series="1">
      <pivotArea type="data" outline="0" fieldPosition="0">
        <references count="1">
          <reference field="4294967294" count="1" selected="0">
            <x v="0"/>
          </reference>
        </references>
      </pivotArea>
    </chartFormat>
    <chartFormat chart="20" format="6">
      <pivotArea type="data" outline="0" fieldPosition="0">
        <references count="2">
          <reference field="4294967294" count="1" selected="0">
            <x v="0"/>
          </reference>
          <reference field="0" count="1" selected="0">
            <x v="0"/>
          </reference>
        </references>
      </pivotArea>
    </chartFormat>
    <chartFormat chart="20" format="7">
      <pivotArea type="data" outline="0" fieldPosition="0">
        <references count="2">
          <reference field="4294967294" count="1" selected="0">
            <x v="0"/>
          </reference>
          <reference field="0" count="1" selected="0">
            <x v="1"/>
          </reference>
        </references>
      </pivotArea>
    </chartFormat>
    <chartFormat chart="20" format="8">
      <pivotArea type="data" outline="0" fieldPosition="0">
        <references count="2">
          <reference field="4294967294" count="1" selected="0">
            <x v="0"/>
          </reference>
          <reference field="0" count="1" selected="0">
            <x v="2"/>
          </reference>
        </references>
      </pivotArea>
    </chartFormat>
  </chartFormats>
  <pivotHierarchies count="53">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scount"/>
    <pivotHierarchy dragToData="1"/>
    <pivotHierarchy dragToData="1"/>
    <pivotHierarchy dragToData="1"/>
    <pivotHierarchy dragToData="1"/>
    <pivotHierarchy dragToData="1"/>
    <pivotHierarchy dragToData="1"/>
    <pivotHierarchy dragToData="1"/>
    <pivotHierarchy dragToData="1"/>
  </pivotHierarchies>
  <pivotTableStyleInfo name="PivotStyleLight19"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s]"/>
        <x15:activeTabTopLevelEntity name="[Loc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2EBD657-522A-4B15-9425-A6A43D2C1F6A}" name="PivotTable9" cacheId="1032" applyNumberFormats="0" applyBorderFormats="0" applyFontFormats="0" applyPatternFormats="0" applyAlignmentFormats="0" applyWidthHeightFormats="1" dataCaption="Values" tag="28b3edbf-da92-4a15-9c27-68bacc96e654" updatedVersion="8" minRefreshableVersion="3" useAutoFormatting="1" subtotalHiddenItems="1" itemPrintTitles="1" createdVersion="8" indent="0" outline="1" outlineData="1" multipleFieldFilters="0" chartFormat="15" rowHeaderCaption="State ">
  <location ref="A1:B12"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i>
    <i>
      <x v="7"/>
    </i>
    <i>
      <x v="9"/>
    </i>
    <i>
      <x v="5"/>
    </i>
    <i>
      <x v="8"/>
    </i>
    <i>
      <x v="3"/>
    </i>
    <i>
      <x v="2"/>
    </i>
    <i>
      <x v="4"/>
    </i>
    <i>
      <x v="6"/>
    </i>
    <i>
      <x v="1"/>
    </i>
    <i t="grand">
      <x/>
    </i>
  </rowItems>
  <colItems count="1">
    <i/>
  </colItems>
  <dataFields count="1">
    <dataField name="Total Profit " fld="1" baseField="0" baseItem="0" numFmtId="166"/>
  </dataFields>
  <formats count="1">
    <format dxfId="6">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Hierarchies count="53">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Profit "/>
    <pivotHierarchy dragToData="1"/>
    <pivotHierarchy dragToData="1" caption="Average of Discount"/>
    <pivotHierarchy dragToData="1"/>
    <pivotHierarchy dragToData="1"/>
    <pivotHierarchy dragToData="1"/>
    <pivotHierarchy dragToData="1"/>
    <pivotHierarchy dragToData="1"/>
    <pivotHierarchy dragToData="1"/>
    <pivotHierarchy dragToData="1"/>
    <pivotHierarchy dragToData="1"/>
  </pivotHierarchies>
  <pivotTableStyleInfo name="PivotStyleLight19" showRowHeaders="1" showColHeaders="1" showRowStripes="0" showColStripes="0" showLastColumn="1"/>
  <filters count="1">
    <filter fld="0" type="count" id="1" iMeasureHier="42">
      <autoFilter ref="A1">
        <filterColumn colId="0">
          <top10 val="10" filterVal="10"/>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s]"/>
        <x15:activeTabTopLevelEntity name="[Loc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FAAC901-2CF0-4988-BA2A-D71C2B4ECB1D}" name="PivotTable6" cacheId="1033" applyNumberFormats="0" applyBorderFormats="0" applyFontFormats="0" applyPatternFormats="0" applyAlignmentFormats="0" applyWidthHeightFormats="1" dataCaption="Values" tag="d5cf7a27-0255-45dc-a77d-bcc9baec5d6c" updatedVersion="8" minRefreshableVersion="3" useAutoFormatting="1" subtotalHiddenItems="1" itemPrintTitles="1" createdVersion="8" indent="0" outline="1" outlineData="1" multipleFieldFilters="0">
  <location ref="A4:A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53">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41E15DC-BBE3-4258-B4C5-7B6BAB374714}" name="PivotTable5" cacheId="1034" applyNumberFormats="0" applyBorderFormats="0" applyFontFormats="0" applyPatternFormats="0" applyAlignmentFormats="0" applyWidthHeightFormats="1" dataCaption="Values" tag="5c19c0ea-39f1-45c5-86ac-cbfcedfdd5f5" updatedVersion="8" minRefreshableVersion="3" useAutoFormatting="1" subtotalHiddenItems="1" itemPrintTitles="1" createdVersion="8" indent="0" outline="1" outlineData="1" multipleFieldFilters="0">
  <location ref="A1:A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53">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Location]"/>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00EAD7A-2618-4489-A81E-0B6E8A11242B}" name="PivotTable12" cacheId="1035" applyNumberFormats="0" applyBorderFormats="0" applyFontFormats="0" applyPatternFormats="0" applyAlignmentFormats="0" applyWidthHeightFormats="1" dataCaption="Values" tag="21c226f9-64be-408d-b9c4-ef936320d4a5" updatedVersion="8" minRefreshableVersion="3" useAutoFormatting="1" subtotalHiddenItems="1" itemPrintTitles="1" createdVersion="8" indent="0" outline="1" outlineData="1" multipleFieldFilters="0">
  <location ref="A13:A1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Order ID" fld="0" subtotal="count" baseField="0" baseItem="0">
      <extLst>
        <ext xmlns:x15="http://schemas.microsoft.com/office/spreadsheetml/2010/11/main" uri="{FABC7310-3BB5-11E1-824E-6D434824019B}">
          <x15:dataField isCountDistinct="1"/>
        </ext>
      </extLst>
    </dataField>
  </dataFields>
  <pivotHierarchies count="53">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Distinct Count of Order 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activeTabTopLevelEntity name="[Loc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85A4869-1385-43D9-A760-4D08AC8ECFD5}" name="PivotTable10" cacheId="1036" applyNumberFormats="0" applyBorderFormats="0" applyFontFormats="0" applyPatternFormats="0" applyAlignmentFormats="0" applyWidthHeightFormats="1" dataCaption="Values" tag="2d4d8a0f-fd70-4a49-8164-323c665a9557" updatedVersion="8" minRefreshableVersion="3" useAutoFormatting="1" subtotalHiddenItems="1" itemPrintTitles="1" createdVersion="8" indent="0" outline="1" outlineData="1" multipleFieldFilters="0">
  <location ref="A10:A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Orders " fld="0" subtotal="count" baseField="0" baseItem="0"/>
  </dataFields>
  <pivotHierarchies count="53">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Orders "/>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Location]"/>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1533C68-2544-4182-8BAD-67E09512CF6D}" name="PivotTable7" cacheId="1037" applyNumberFormats="0" applyBorderFormats="0" applyFontFormats="0" applyPatternFormats="0" applyAlignmentFormats="0" applyWidthHeightFormats="1" dataCaption="Values" tag="1d8e31c5-51dd-4327-8ba9-115fd6c12002" updatedVersion="8" minRefreshableVersion="3" useAutoFormatting="1" subtotalHiddenItems="1" itemPrintTitles="1" createdVersion="8" indent="0" outline="1" outlineData="1" multipleFieldFilters="0">
  <location ref="A7:A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53">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2B2E4AA-14A1-4D18-B60C-C11DB415629A}" sourceName="[Products].[Category]">
  <pivotTables>
    <pivotTable tabId="1" name="PivotTable5"/>
    <pivotTable tabId="3" name="PivotTable9"/>
    <pivotTable tabId="1" name="PivotTable10"/>
    <pivotTable tabId="1" name="PivotTable12"/>
    <pivotTable tabId="1" name="PivotTable6"/>
    <pivotTable tabId="1" name="PivotTable7"/>
    <pivotTable tabId="5" name="PivotTable9"/>
    <pivotTable tabId="4" name="PivotTable9"/>
    <pivotTable tabId="8" name="PivotTable9"/>
    <pivotTable tabId="9" name="PivotTable9"/>
    <pivotTable tabId="3" name="PivotTable2"/>
  </pivotTables>
  <data>
    <olap pivotCacheId="927608700">
      <levels count="2">
        <level uniqueName="[Products].[Category].[(All)]" sourceCaption="(All)" count="0"/>
        <level uniqueName="[Products].[Category].[Category]" sourceCaption="Category" count="3">
          <ranges>
            <range startItem="0">
              <i n="[Products].[Category].&amp;[Furniture]" c="Furniture"/>
              <i n="[Products].[Category].&amp;[Office Supplies]" c="Office Supplies"/>
              <i n="[Products].[Category].&amp;[Technology]" c="Technology"/>
            </range>
          </ranges>
        </level>
      </levels>
      <selections count="1">
        <selection n="[Products].[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095EE35-EA2E-492A-B3EE-0132399892C0}" sourceName="[Location].[Region]">
  <pivotTables>
    <pivotTable tabId="1" name="PivotTable5"/>
    <pivotTable tabId="3" name="PivotTable9"/>
    <pivotTable tabId="1" name="PivotTable10"/>
    <pivotTable tabId="1" name="PivotTable12"/>
    <pivotTable tabId="8" name="PivotTable9"/>
    <pivotTable tabId="3" name="PivotTable2"/>
    <pivotTable tabId="9" name="PivotTable9"/>
    <pivotTable tabId="4" name="PivotTable9"/>
    <pivotTable tabId="1" name="PivotTable6"/>
    <pivotTable tabId="1" name="PivotTable7"/>
    <pivotTable tabId="5" name="PivotTable9"/>
  </pivotTables>
  <data>
    <olap pivotCacheId="927608700">
      <levels count="2">
        <level uniqueName="[Location].[Region].[(All)]" sourceCaption="(All)" count="0"/>
        <level uniqueName="[Location].[Region].[Region]" sourceCaption="Region" count="4">
          <ranges>
            <range startItem="0">
              <i n="[Location].[Region].&amp;[Central]" c="Central"/>
              <i n="[Location].[Region].&amp;[East]" c="East"/>
              <i n="[Location].[Region].&amp;[South]" c="South"/>
              <i n="[Location].[Region].&amp;[West]" c="West"/>
            </range>
          </ranges>
        </level>
      </levels>
      <selections count="1">
        <selection n="[Location].[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247FD064-FD5B-4427-ADAB-BDE83BCC2837}" sourceName="[Customers].[Segment]">
  <pivotTables>
    <pivotTable tabId="1" name="PivotTable5"/>
    <pivotTable tabId="3" name="PivotTable9"/>
    <pivotTable tabId="1" name="PivotTable10"/>
    <pivotTable tabId="1" name="PivotTable12"/>
    <pivotTable tabId="1" name="PivotTable6"/>
    <pivotTable tabId="1" name="PivotTable7"/>
    <pivotTable tabId="5" name="PivotTable9"/>
    <pivotTable tabId="4" name="PivotTable9"/>
    <pivotTable tabId="8" name="PivotTable9"/>
    <pivotTable tabId="9" name="PivotTable9"/>
    <pivotTable tabId="3" name="PivotTable2"/>
  </pivotTables>
  <data>
    <olap pivotCacheId="927608700">
      <levels count="2">
        <level uniqueName="[Customers].[Segment].[(All)]" sourceCaption="(All)" count="0"/>
        <level uniqueName="[Customers].[Segment].[Segment]" sourceCaption="Segment" count="3">
          <ranges>
            <range startItem="0">
              <i n="[Customers].[Segment].&amp;[Consumer]" c="Consumer"/>
              <i n="[Customers].[Segment].&amp;[Corporate]" c="Corporate"/>
              <i n="[Customers].[Segment].&amp;[Home Office]" c="Home Office"/>
            </range>
          </ranges>
        </level>
      </levels>
      <selections count="1">
        <selection n="[Customers].[Segment].[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6C4CCC1C-6BAD-40EE-A186-521D639C5C56}" sourceName="[Orders].[Order Date (Year)]">
  <pivotTables>
    <pivotTable tabId="9" name="PivotTable9"/>
    <pivotTable tabId="8" name="PivotTable9"/>
    <pivotTable tabId="3" name="PivotTable2"/>
    <pivotTable tabId="3" name="PivotTable9"/>
    <pivotTable tabId="4" name="PivotTable9"/>
    <pivotTable tabId="1" name="PivotTable10"/>
    <pivotTable tabId="1" name="PivotTable12"/>
    <pivotTable tabId="1" name="PivotTable5"/>
    <pivotTable tabId="1" name="PivotTable6"/>
    <pivotTable tabId="1" name="PivotTable7"/>
  </pivotTables>
  <data>
    <olap pivotCacheId="927608700">
      <levels count="2">
        <level uniqueName="[Orders].[Order Date (Year)].[(All)]" sourceCaption="(All)" count="0"/>
        <level uniqueName="[Orders].[Order Date (Year)].[Order Date (Year)]" sourceCaption="Order Date (Year)" count="4">
          <ranges>
            <range startItem="0">
              <i n="[Orders].[Order Date (Year)].&amp;[2011]" c="2011"/>
              <i n="[Orders].[Order Date (Year)].&amp;[2012]" c="2012"/>
              <i n="[Orders].[Order Date (Year)].&amp;[2013]" c="2013"/>
              <i n="[Orders].[Order Date (Year)].&amp;[2014]" c="2014"/>
            </range>
          </ranges>
        </level>
      </levels>
      <selections count="1">
        <selection n="[Orders].[Order 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3CDD92AA-A55A-46A7-B905-D15567FC79C2}" cache="Slicer_Category" caption="Category" columnCount="3" level="1" style="Slicer Style 1 3" rowHeight="251883"/>
  <slicer name="Region 1" xr10:uid="{BB2E68F3-8E75-477F-81F3-0866A3056D8D}" cache="Slicer_Region" caption="Region" columnCount="2" level="1" style="Slicer Style 1 3" rowHeight="251883"/>
  <slicer name="Segment" xr10:uid="{BC13D1D3-99E2-4867-8873-BA185986AAB1}" cache="Slicer_Segment" caption="Segment" columnCount="3" level="1" style="Slicer Style 1 3" rowHeight="251883"/>
  <slicer name="Year" xr10:uid="{F0E8C68F-3014-4544-BC9E-9970D8E14A7B}" cache="Slicer_Order_Date__Year" caption="Year " columnCount="4" level="1" style="Slicer Style 1 3" rowHeight="251883"/>
</slicers>
</file>

<file path=xl/theme/theme1.xml><?xml version="1.0" encoding="utf-8"?>
<a:theme xmlns:a="http://schemas.openxmlformats.org/drawingml/2006/main" name="Office Theme">
  <a:themeElements>
    <a:clrScheme name="Custom 2">
      <a:dk1>
        <a:sysClr val="windowText" lastClr="000000"/>
      </a:dk1>
      <a:lt1>
        <a:srgbClr val="F2F2F2"/>
      </a:lt1>
      <a:dk2>
        <a:srgbClr val="FFFFFF"/>
      </a:dk2>
      <a:lt2>
        <a:srgbClr val="F2F2F2"/>
      </a:lt2>
      <a:accent1>
        <a:srgbClr val="C2DFFD"/>
      </a:accent1>
      <a:accent2>
        <a:srgbClr val="85C0FB"/>
      </a:accent2>
      <a:accent3>
        <a:srgbClr val="48A1FA"/>
      </a:accent3>
      <a:accent4>
        <a:srgbClr val="034A90"/>
      </a:accent4>
      <a:accent5>
        <a:srgbClr val="023160"/>
      </a:accent5>
      <a:accent6>
        <a:srgbClr val="0563C1"/>
      </a:accent6>
      <a:hlink>
        <a:srgbClr val="0563C1"/>
      </a:hlink>
      <a:folHlink>
        <a:srgbClr val="460CD8"/>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5E5A8-447A-40D0-86B7-DA20F5F56582}">
  <dimension ref="A1:G39"/>
  <sheetViews>
    <sheetView zoomScale="72" workbookViewId="0"/>
  </sheetViews>
  <sheetFormatPr defaultRowHeight="14.5" x14ac:dyDescent="0.35"/>
  <cols>
    <col min="1" max="1" width="13.1796875" bestFit="1" customWidth="1"/>
    <col min="2" max="2" width="9.90625" bestFit="1" customWidth="1"/>
    <col min="3" max="3" width="18.90625" bestFit="1" customWidth="1"/>
    <col min="4" max="4" width="17.453125" bestFit="1" customWidth="1"/>
    <col min="5" max="5" width="12.7265625" bestFit="1" customWidth="1"/>
    <col min="6" max="6" width="12.1796875" bestFit="1" customWidth="1"/>
    <col min="7" max="7" width="25.453125" bestFit="1" customWidth="1"/>
    <col min="8" max="8" width="12.08984375" customWidth="1"/>
  </cols>
  <sheetData>
    <row r="1" spans="1:3" x14ac:dyDescent="0.35">
      <c r="A1" s="3" t="s">
        <v>63</v>
      </c>
      <c r="B1" t="s">
        <v>53</v>
      </c>
      <c r="C1" t="s">
        <v>54</v>
      </c>
    </row>
    <row r="2" spans="1:3" x14ac:dyDescent="0.35">
      <c r="A2" s="4" t="s">
        <v>5</v>
      </c>
      <c r="B2" s="11">
        <v>167380.318</v>
      </c>
      <c r="C2" s="11">
        <v>228642.82800000001</v>
      </c>
    </row>
    <row r="3" spans="1:3" x14ac:dyDescent="0.35">
      <c r="A3" s="4" t="s">
        <v>6</v>
      </c>
      <c r="B3" s="11">
        <v>107532.16099999999</v>
      </c>
      <c r="C3" s="11">
        <v>156448.55100000001</v>
      </c>
    </row>
    <row r="4" spans="1:3" x14ac:dyDescent="0.35">
      <c r="A4" s="4" t="s">
        <v>7</v>
      </c>
      <c r="B4" s="11">
        <v>27118.792000000001</v>
      </c>
      <c r="C4" s="11">
        <v>38498.982000000004</v>
      </c>
    </row>
    <row r="5" spans="1:3" x14ac:dyDescent="0.35">
      <c r="A5" s="4" t="s">
        <v>8</v>
      </c>
      <c r="B5" s="11">
        <v>203412.73300000001</v>
      </c>
      <c r="C5" s="11">
        <v>453320.11300000001</v>
      </c>
    </row>
    <row r="6" spans="1:3" x14ac:dyDescent="0.35">
      <c r="A6" s="4" t="s">
        <v>9</v>
      </c>
      <c r="B6" s="11">
        <v>114879.9963</v>
      </c>
      <c r="C6" s="11">
        <v>231100.56630000001</v>
      </c>
    </row>
    <row r="7" spans="1:3" x14ac:dyDescent="0.35">
      <c r="A7" s="4" t="s">
        <v>10</v>
      </c>
      <c r="B7" s="11">
        <v>328449.103</v>
      </c>
      <c r="C7" s="11">
        <v>631208.57299999997</v>
      </c>
    </row>
    <row r="8" spans="1:3" x14ac:dyDescent="0.35">
      <c r="A8" s="4" t="s">
        <v>11</v>
      </c>
      <c r="B8" s="11">
        <v>149528.03</v>
      </c>
      <c r="C8" s="11">
        <v>247926.51</v>
      </c>
    </row>
    <row r="9" spans="1:3" x14ac:dyDescent="0.35">
      <c r="A9" s="4" t="s">
        <v>12</v>
      </c>
      <c r="B9" s="11">
        <v>16476.401999999998</v>
      </c>
      <c r="C9" s="11">
        <v>23813.842000000001</v>
      </c>
    </row>
    <row r="10" spans="1:3" x14ac:dyDescent="0.35">
      <c r="A10" s="4" t="s">
        <v>13</v>
      </c>
      <c r="B10" s="11">
        <v>3024.28</v>
      </c>
      <c r="C10" s="11">
        <v>4526.08</v>
      </c>
    </row>
    <row r="11" spans="1:3" x14ac:dyDescent="0.35">
      <c r="A11" s="4" t="s">
        <v>14</v>
      </c>
      <c r="B11" s="11">
        <v>91705.164000000004</v>
      </c>
      <c r="C11" s="11">
        <v>137830.24400000001</v>
      </c>
    </row>
    <row r="12" spans="1:3" x14ac:dyDescent="0.35">
      <c r="A12" s="4" t="s">
        <v>15</v>
      </c>
      <c r="B12" s="11">
        <v>12486.312</v>
      </c>
      <c r="C12" s="11">
        <v>16544.752</v>
      </c>
    </row>
    <row r="13" spans="1:3" x14ac:dyDescent="0.35">
      <c r="A13" s="4" t="s">
        <v>16</v>
      </c>
      <c r="B13" s="11">
        <v>189238.63099999999</v>
      </c>
      <c r="C13" s="11">
        <v>406290.15100000001</v>
      </c>
    </row>
    <row r="14" spans="1:3" x14ac:dyDescent="0.35">
      <c r="A14" s="4" t="s">
        <v>17</v>
      </c>
      <c r="B14" s="11">
        <v>78479.206000000006</v>
      </c>
      <c r="C14" s="11">
        <v>110130.876</v>
      </c>
    </row>
    <row r="15" spans="1:3" x14ac:dyDescent="0.35">
      <c r="A15" s="4" t="s">
        <v>18</v>
      </c>
      <c r="B15" s="11">
        <v>330007.054</v>
      </c>
      <c r="C15" s="11">
        <v>601973.46400000004</v>
      </c>
    </row>
    <row r="16" spans="1:3" x14ac:dyDescent="0.35">
      <c r="A16" s="4" t="s">
        <v>19</v>
      </c>
      <c r="B16" s="11">
        <v>223843.60800000001</v>
      </c>
      <c r="C16" s="11">
        <v>306330.91800000001</v>
      </c>
    </row>
    <row r="17" spans="1:4" x14ac:dyDescent="0.35">
      <c r="A17" s="4" t="s">
        <v>20</v>
      </c>
      <c r="B17" s="11">
        <v>46673.538</v>
      </c>
      <c r="C17" s="11">
        <v>65566.448000000004</v>
      </c>
    </row>
    <row r="18" spans="1:4" x14ac:dyDescent="0.35">
      <c r="A18" s="4" t="s">
        <v>21</v>
      </c>
      <c r="B18" s="11">
        <v>206965.53200000001</v>
      </c>
      <c r="C18" s="11">
        <v>413074.53200000001</v>
      </c>
    </row>
    <row r="19" spans="1:4" x14ac:dyDescent="0.35">
      <c r="A19" s="4" t="s">
        <v>4</v>
      </c>
      <c r="B19" s="9">
        <v>2297200.8602999998</v>
      </c>
      <c r="C19" s="9">
        <v>4073227.4303000001</v>
      </c>
    </row>
    <row r="21" spans="1:4" x14ac:dyDescent="0.35">
      <c r="A21" s="3" t="s">
        <v>3</v>
      </c>
      <c r="B21" t="s">
        <v>55</v>
      </c>
      <c r="C21" t="s">
        <v>56</v>
      </c>
      <c r="D21" t="s">
        <v>58</v>
      </c>
    </row>
    <row r="22" spans="1:4" x14ac:dyDescent="0.35">
      <c r="A22" s="4" t="s">
        <v>5</v>
      </c>
      <c r="B22" s="6">
        <v>41936.635699999999</v>
      </c>
      <c r="C22" s="6">
        <v>103199.14569999999</v>
      </c>
      <c r="D22" s="5">
        <v>7.8451612903225817E-2</v>
      </c>
    </row>
    <row r="23" spans="1:4" x14ac:dyDescent="0.35">
      <c r="A23" s="4" t="s">
        <v>6</v>
      </c>
      <c r="B23" s="6">
        <v>18138.005399999998</v>
      </c>
      <c r="C23" s="6">
        <v>67054.395399999994</v>
      </c>
      <c r="D23" s="5">
        <v>0.16652360515021464</v>
      </c>
    </row>
    <row r="24" spans="1:4" x14ac:dyDescent="0.35">
      <c r="A24" s="4" t="s">
        <v>7</v>
      </c>
      <c r="B24" s="6">
        <v>6527.7870000000003</v>
      </c>
      <c r="C24" s="6">
        <v>17907.976999999999</v>
      </c>
      <c r="D24" s="5">
        <v>7.487437185929649E-2</v>
      </c>
    </row>
    <row r="25" spans="1:4" x14ac:dyDescent="0.35">
      <c r="A25" s="4" t="s">
        <v>8</v>
      </c>
      <c r="B25" s="6">
        <v>30221.763299999999</v>
      </c>
      <c r="C25" s="6">
        <v>280129.1433</v>
      </c>
      <c r="D25" s="5">
        <v>0.37229152987524644</v>
      </c>
    </row>
    <row r="26" spans="1:4" x14ac:dyDescent="0.35">
      <c r="A26" s="4" t="s">
        <v>9</v>
      </c>
      <c r="B26" s="6">
        <v>-3472.556</v>
      </c>
      <c r="C26" s="6">
        <v>112748.014</v>
      </c>
      <c r="D26" s="5">
        <v>0.21114035087719285</v>
      </c>
    </row>
    <row r="27" spans="1:4" x14ac:dyDescent="0.35">
      <c r="A27" s="4" t="s">
        <v>10</v>
      </c>
      <c r="B27" s="6">
        <v>26590.166300000001</v>
      </c>
      <c r="C27" s="6">
        <v>329349.63630000001</v>
      </c>
      <c r="D27" s="5">
        <v>0.17017828200972462</v>
      </c>
    </row>
    <row r="28" spans="1:4" x14ac:dyDescent="0.35">
      <c r="A28" s="4" t="s">
        <v>11</v>
      </c>
      <c r="B28" s="6">
        <v>55617.8249</v>
      </c>
      <c r="C28" s="6">
        <v>154016.30489999999</v>
      </c>
      <c r="D28" s="5">
        <v>0.16176470588235295</v>
      </c>
    </row>
    <row r="29" spans="1:4" x14ac:dyDescent="0.35">
      <c r="A29" s="4" t="s">
        <v>12</v>
      </c>
      <c r="B29" s="6">
        <v>6964.1767</v>
      </c>
      <c r="C29" s="6">
        <v>14301.6167</v>
      </c>
      <c r="D29" s="5">
        <v>8.0314960629921273E-2</v>
      </c>
    </row>
    <row r="30" spans="1:4" x14ac:dyDescent="0.35">
      <c r="A30" s="4" t="s">
        <v>13</v>
      </c>
      <c r="B30" s="6">
        <v>949.51819999999998</v>
      </c>
      <c r="C30" s="6">
        <v>2451.3182000000002</v>
      </c>
      <c r="D30" s="5">
        <v>8.2027649769585251E-2</v>
      </c>
    </row>
    <row r="31" spans="1:4" x14ac:dyDescent="0.35">
      <c r="A31" s="4" t="s">
        <v>14</v>
      </c>
      <c r="B31" s="6">
        <v>13059.143599999999</v>
      </c>
      <c r="C31" s="6">
        <v>59184.223599999998</v>
      </c>
      <c r="D31" s="5">
        <v>0.1383490073145246</v>
      </c>
    </row>
    <row r="32" spans="1:4" x14ac:dyDescent="0.35">
      <c r="A32" s="4" t="s">
        <v>15</v>
      </c>
      <c r="B32" s="6">
        <v>5546.2539999999999</v>
      </c>
      <c r="C32" s="6">
        <v>9604.6939999999995</v>
      </c>
      <c r="D32" s="5">
        <v>6.8681318681318687E-2</v>
      </c>
    </row>
    <row r="33" spans="1:7" x14ac:dyDescent="0.35">
      <c r="A33" s="4" t="s">
        <v>16</v>
      </c>
      <c r="B33" s="6">
        <v>3384.7568999999999</v>
      </c>
      <c r="C33" s="6">
        <v>220436.2769</v>
      </c>
      <c r="D33" s="5">
        <v>0.30608695652173917</v>
      </c>
    </row>
    <row r="34" spans="1:7" x14ac:dyDescent="0.35">
      <c r="A34" s="4" t="s">
        <v>17</v>
      </c>
      <c r="B34" s="6">
        <v>34053.569300000003</v>
      </c>
      <c r="C34" s="6">
        <v>65705.239300000001</v>
      </c>
      <c r="D34" s="5">
        <v>7.4890510948905115E-2</v>
      </c>
    </row>
    <row r="35" spans="1:7" x14ac:dyDescent="0.35">
      <c r="A35" s="4" t="s">
        <v>18</v>
      </c>
      <c r="B35" s="6">
        <v>44515.730600000003</v>
      </c>
      <c r="C35" s="6">
        <v>316482.14059999998</v>
      </c>
      <c r="D35" s="5">
        <v>0.15455568053993254</v>
      </c>
    </row>
    <row r="36" spans="1:7" x14ac:dyDescent="0.35">
      <c r="A36" s="4" t="s">
        <v>19</v>
      </c>
      <c r="B36" s="6">
        <v>21278.826400000002</v>
      </c>
      <c r="C36" s="6">
        <v>103766.1364</v>
      </c>
      <c r="D36" s="5">
        <v>7.4704491725768318E-2</v>
      </c>
    </row>
    <row r="37" spans="1:7" x14ac:dyDescent="0.35">
      <c r="A37" s="4" t="s">
        <v>20</v>
      </c>
      <c r="B37" s="6">
        <v>-1189.0995</v>
      </c>
      <c r="C37" s="6">
        <v>17703.8105</v>
      </c>
      <c r="D37" s="5">
        <v>7.6842105263157906E-2</v>
      </c>
      <c r="G37">
        <f>GETPIVOTDATA("[Measures].[Sum of Gross Potential Profit]",$A$21)</f>
        <v>2062423.5917</v>
      </c>
    </row>
    <row r="38" spans="1:7" x14ac:dyDescent="0.35">
      <c r="A38" s="4" t="s">
        <v>21</v>
      </c>
      <c r="B38" s="6">
        <v>-17725.481100000001</v>
      </c>
      <c r="C38" s="6">
        <v>188383.5189</v>
      </c>
      <c r="D38" s="5">
        <v>0.26128526645768024</v>
      </c>
    </row>
    <row r="39" spans="1:7" x14ac:dyDescent="0.35">
      <c r="A39" s="4" t="s">
        <v>4</v>
      </c>
      <c r="B39" s="6">
        <v>286397.02169999998</v>
      </c>
      <c r="C39" s="6">
        <v>2062423.5917</v>
      </c>
      <c r="D39" s="6">
        <v>0.1562027216329798</v>
      </c>
    </row>
  </sheetData>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45EE6-C6B3-47BF-9426-EB7465E71955}">
  <dimension ref="A3:B9"/>
  <sheetViews>
    <sheetView workbookViewId="0">
      <selection activeCell="H32" sqref="H32"/>
    </sheetView>
  </sheetViews>
  <sheetFormatPr defaultRowHeight="14.5" x14ac:dyDescent="0.35"/>
  <cols>
    <col min="1" max="1" width="13.7265625" bestFit="1" customWidth="1"/>
    <col min="2" max="2" width="15.1796875" bestFit="1" customWidth="1"/>
    <col min="3" max="3" width="18.81640625" bestFit="1" customWidth="1"/>
  </cols>
  <sheetData>
    <row r="3" spans="1:2" x14ac:dyDescent="0.35">
      <c r="A3" s="3" t="s">
        <v>62</v>
      </c>
      <c r="B3" t="s">
        <v>52</v>
      </c>
    </row>
    <row r="4" spans="1:2" x14ac:dyDescent="0.35">
      <c r="A4" s="4" t="s">
        <v>8</v>
      </c>
      <c r="B4" s="11">
        <v>1523</v>
      </c>
    </row>
    <row r="5" spans="1:2" x14ac:dyDescent="0.35">
      <c r="A5" s="4" t="s">
        <v>14</v>
      </c>
      <c r="B5" s="11">
        <v>957</v>
      </c>
    </row>
    <row r="6" spans="1:2" x14ac:dyDescent="0.35">
      <c r="A6" s="4" t="s">
        <v>17</v>
      </c>
      <c r="B6" s="11">
        <v>1370</v>
      </c>
    </row>
    <row r="7" spans="1:2" x14ac:dyDescent="0.35">
      <c r="A7" s="4" t="s">
        <v>18</v>
      </c>
      <c r="B7" s="11">
        <v>889</v>
      </c>
    </row>
    <row r="8" spans="1:2" x14ac:dyDescent="0.35">
      <c r="A8" s="4" t="s">
        <v>19</v>
      </c>
      <c r="B8" s="11">
        <v>846</v>
      </c>
    </row>
    <row r="9" spans="1:2" x14ac:dyDescent="0.35">
      <c r="A9" s="4" t="s">
        <v>4</v>
      </c>
      <c r="B9" s="11">
        <v>5585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A7B48-D7C7-48B2-9CBF-80127B93E5EF}">
  <dimension ref="A1:C14"/>
  <sheetViews>
    <sheetView workbookViewId="0">
      <selection activeCell="E19" sqref="E19"/>
    </sheetView>
  </sheetViews>
  <sheetFormatPr defaultRowHeight="14.5" x14ac:dyDescent="0.35"/>
  <cols>
    <col min="1" max="1" width="10.36328125" bestFit="1" customWidth="1"/>
    <col min="2" max="2" width="11.453125" bestFit="1" customWidth="1"/>
    <col min="3" max="3" width="9.90625" bestFit="1" customWidth="1"/>
    <col min="4" max="4" width="10.90625" bestFit="1" customWidth="1"/>
    <col min="5" max="5" width="7.36328125" bestFit="1" customWidth="1"/>
    <col min="6" max="6" width="10.36328125" bestFit="1" customWidth="1"/>
    <col min="7" max="1239" width="10.26953125" bestFit="1" customWidth="1"/>
    <col min="1240" max="1240" width="10.36328125" bestFit="1" customWidth="1"/>
  </cols>
  <sheetData>
    <row r="1" spans="1:3" x14ac:dyDescent="0.35">
      <c r="A1" s="3" t="s">
        <v>50</v>
      </c>
      <c r="B1" t="s">
        <v>51</v>
      </c>
      <c r="C1" t="s">
        <v>22</v>
      </c>
    </row>
    <row r="2" spans="1:3" x14ac:dyDescent="0.35">
      <c r="A2" t="s">
        <v>38</v>
      </c>
      <c r="B2" s="12">
        <v>95365.937600000005</v>
      </c>
      <c r="C2" s="12">
        <v>9199.27</v>
      </c>
    </row>
    <row r="3" spans="1:3" x14ac:dyDescent="0.35">
      <c r="A3" t="s">
        <v>39</v>
      </c>
      <c r="B3" s="12">
        <v>60172.649400000002</v>
      </c>
      <c r="C3" s="12">
        <v>10288.8987</v>
      </c>
    </row>
    <row r="4" spans="1:3" x14ac:dyDescent="0.35">
      <c r="A4" t="s">
        <v>40</v>
      </c>
      <c r="B4" s="12">
        <v>199252.984</v>
      </c>
      <c r="C4" s="12">
        <v>26806.573700000001</v>
      </c>
    </row>
    <row r="5" spans="1:3" x14ac:dyDescent="0.35">
      <c r="A5" t="s">
        <v>41</v>
      </c>
      <c r="B5" s="12">
        <v>141851.5674</v>
      </c>
      <c r="C5" s="12">
        <v>13437.8068</v>
      </c>
    </row>
    <row r="6" spans="1:3" x14ac:dyDescent="0.35">
      <c r="A6" t="s">
        <v>42</v>
      </c>
      <c r="B6" s="12">
        <v>156122.2867</v>
      </c>
      <c r="C6" s="12">
        <v>22308.5128</v>
      </c>
    </row>
    <row r="7" spans="1:3" x14ac:dyDescent="0.35">
      <c r="A7" t="s">
        <v>43</v>
      </c>
      <c r="B7" s="12">
        <v>147082.61129999999</v>
      </c>
      <c r="C7" s="12">
        <v>20899.334500000001</v>
      </c>
    </row>
    <row r="8" spans="1:3" x14ac:dyDescent="0.35">
      <c r="A8" t="s">
        <v>44</v>
      </c>
      <c r="B8" s="12">
        <v>149580.83799999999</v>
      </c>
      <c r="C8" s="12">
        <v>13535.383</v>
      </c>
    </row>
    <row r="9" spans="1:3" x14ac:dyDescent="0.35">
      <c r="A9" t="s">
        <v>45</v>
      </c>
      <c r="B9" s="12">
        <v>159589.451</v>
      </c>
      <c r="C9" s="12">
        <v>21896.715400000001</v>
      </c>
    </row>
    <row r="10" spans="1:3" x14ac:dyDescent="0.35">
      <c r="A10" t="s">
        <v>46</v>
      </c>
      <c r="B10" s="12">
        <v>309770.09970000002</v>
      </c>
      <c r="C10" s="12">
        <v>37293.192499999997</v>
      </c>
    </row>
    <row r="11" spans="1:3" x14ac:dyDescent="0.35">
      <c r="A11" t="s">
        <v>47</v>
      </c>
      <c r="B11" s="12">
        <v>197115.20170000001</v>
      </c>
      <c r="C11" s="12">
        <v>31469.663799999998</v>
      </c>
    </row>
    <row r="12" spans="1:3" x14ac:dyDescent="0.35">
      <c r="A12" t="s">
        <v>48</v>
      </c>
      <c r="B12" s="12">
        <v>349120.07400000002</v>
      </c>
      <c r="C12" s="12">
        <v>35825.536599999999</v>
      </c>
    </row>
    <row r="13" spans="1:3" x14ac:dyDescent="0.35">
      <c r="A13" t="s">
        <v>49</v>
      </c>
      <c r="B13" s="12">
        <v>332177.15950000001</v>
      </c>
      <c r="C13" s="12">
        <v>43436.133900000001</v>
      </c>
    </row>
    <row r="14" spans="1:3" x14ac:dyDescent="0.35">
      <c r="A14" t="s">
        <v>4</v>
      </c>
      <c r="B14" s="6">
        <v>2297200.8602999998</v>
      </c>
      <c r="C14" s="6">
        <v>286397.02169999998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00DFA-B0EE-46A5-887A-610788F23CF7}">
  <dimension ref="A1:B5"/>
  <sheetViews>
    <sheetView workbookViewId="0">
      <selection activeCell="E11" sqref="E11"/>
    </sheetView>
  </sheetViews>
  <sheetFormatPr defaultRowHeight="14.5" x14ac:dyDescent="0.35"/>
  <cols>
    <col min="1" max="1" width="12.453125" bestFit="1" customWidth="1"/>
    <col min="2" max="2" width="10.90625" bestFit="1" customWidth="1"/>
    <col min="3" max="3" width="12.54296875" bestFit="1" customWidth="1"/>
    <col min="4" max="5" width="10.90625" bestFit="1" customWidth="1"/>
    <col min="6" max="6" width="12.54296875" bestFit="1" customWidth="1"/>
    <col min="7" max="7" width="10.90625" bestFit="1" customWidth="1"/>
    <col min="8" max="8" width="17.1796875" bestFit="1" customWidth="1"/>
    <col min="9" max="9" width="14.36328125" bestFit="1" customWidth="1"/>
  </cols>
  <sheetData>
    <row r="1" spans="1:2" x14ac:dyDescent="0.35">
      <c r="A1" s="3" t="s">
        <v>60</v>
      </c>
      <c r="B1" t="s">
        <v>1</v>
      </c>
    </row>
    <row r="2" spans="1:2" x14ac:dyDescent="0.35">
      <c r="A2" s="4" t="s">
        <v>23</v>
      </c>
      <c r="B2" s="1">
        <v>134119.20920000001</v>
      </c>
    </row>
    <row r="3" spans="1:2" x14ac:dyDescent="0.35">
      <c r="A3" s="4" t="s">
        <v>24</v>
      </c>
      <c r="B3" s="1">
        <v>91979.134000000005</v>
      </c>
    </row>
    <row r="4" spans="1:2" x14ac:dyDescent="0.35">
      <c r="A4" s="4" t="s">
        <v>25</v>
      </c>
      <c r="B4" s="1">
        <v>60298.678500000002</v>
      </c>
    </row>
    <row r="5" spans="1:2" x14ac:dyDescent="0.35">
      <c r="A5" s="4" t="s">
        <v>4</v>
      </c>
      <c r="B5" s="1">
        <v>286397.02169999998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C0EB-2BAD-462F-9A1E-3E3ED63F2F87}">
  <dimension ref="A1:B12"/>
  <sheetViews>
    <sheetView workbookViewId="0"/>
  </sheetViews>
  <sheetFormatPr defaultRowHeight="14.5" x14ac:dyDescent="0.35"/>
  <cols>
    <col min="1" max="1" width="12.453125" bestFit="1" customWidth="1"/>
    <col min="2" max="2" width="10.90625" bestFit="1" customWidth="1"/>
    <col min="3" max="3" width="12.54296875" bestFit="1" customWidth="1"/>
    <col min="4" max="4" width="16.6328125" bestFit="1" customWidth="1"/>
  </cols>
  <sheetData>
    <row r="1" spans="1:2" x14ac:dyDescent="0.35">
      <c r="A1" s="3" t="s">
        <v>61</v>
      </c>
      <c r="B1" t="s">
        <v>59</v>
      </c>
    </row>
    <row r="2" spans="1:2" x14ac:dyDescent="0.35">
      <c r="A2" s="4" t="s">
        <v>27</v>
      </c>
      <c r="B2" s="12">
        <v>76381.387100000007</v>
      </c>
    </row>
    <row r="3" spans="1:2" x14ac:dyDescent="0.35">
      <c r="A3" s="4" t="s">
        <v>34</v>
      </c>
      <c r="B3" s="12">
        <v>74038.548599999995</v>
      </c>
    </row>
    <row r="4" spans="1:2" x14ac:dyDescent="0.35">
      <c r="A4" s="4" t="s">
        <v>26</v>
      </c>
      <c r="B4" s="12">
        <v>33402.651700000002</v>
      </c>
    </row>
    <row r="5" spans="1:2" x14ac:dyDescent="0.35">
      <c r="A5" s="4" t="s">
        <v>32</v>
      </c>
      <c r="B5" s="12">
        <v>24463.187600000001</v>
      </c>
    </row>
    <row r="6" spans="1:2" x14ac:dyDescent="0.35">
      <c r="A6" s="4" t="s">
        <v>35</v>
      </c>
      <c r="B6" s="12">
        <v>18597.950400000002</v>
      </c>
    </row>
    <row r="7" spans="1:2" x14ac:dyDescent="0.35">
      <c r="A7" s="4" t="s">
        <v>30</v>
      </c>
      <c r="B7" s="12">
        <v>18382.936300000001</v>
      </c>
    </row>
    <row r="8" spans="1:2" x14ac:dyDescent="0.35">
      <c r="A8" s="4" t="s">
        <v>29</v>
      </c>
      <c r="B8" s="12">
        <v>16250.043299999999</v>
      </c>
    </row>
    <row r="9" spans="1:2" x14ac:dyDescent="0.35">
      <c r="A9" s="4" t="s">
        <v>31</v>
      </c>
      <c r="B9" s="12">
        <v>11199.696599999999</v>
      </c>
    </row>
    <row r="10" spans="1:2" x14ac:dyDescent="0.35">
      <c r="A10" s="4" t="s">
        <v>33</v>
      </c>
      <c r="B10" s="12">
        <v>10823.187400000001</v>
      </c>
    </row>
    <row r="11" spans="1:2" x14ac:dyDescent="0.35">
      <c r="A11" s="4" t="s">
        <v>28</v>
      </c>
      <c r="B11" s="12">
        <v>9977.3747999999996</v>
      </c>
    </row>
    <row r="12" spans="1:2" x14ac:dyDescent="0.35">
      <c r="A12" s="4" t="s">
        <v>4</v>
      </c>
      <c r="B12" s="12">
        <v>293516.96380000003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08DE8-F63D-470C-9767-3AF1152E3B08}">
  <dimension ref="A1:J14"/>
  <sheetViews>
    <sheetView zoomScale="109" workbookViewId="0">
      <selection activeCell="B5" sqref="B5"/>
    </sheetView>
  </sheetViews>
  <sheetFormatPr defaultRowHeight="14.5" x14ac:dyDescent="0.35"/>
  <cols>
    <col min="1" max="1" width="26.08984375" customWidth="1"/>
    <col min="3" max="3" width="28.36328125" customWidth="1"/>
    <col min="10" max="10" width="12.81640625" customWidth="1"/>
  </cols>
  <sheetData>
    <row r="1" spans="1:10" x14ac:dyDescent="0.35">
      <c r="A1" t="s">
        <v>0</v>
      </c>
    </row>
    <row r="2" spans="1:10" x14ac:dyDescent="0.35">
      <c r="A2" s="1">
        <v>2297200.8602999998</v>
      </c>
      <c r="C2" s="13">
        <f>GETPIVOTDATA("[Measures].[Total Revenue]",$A$1)</f>
        <v>2297200.8602999998</v>
      </c>
    </row>
    <row r="3" spans="1:10" x14ac:dyDescent="0.35">
      <c r="C3" s="14"/>
    </row>
    <row r="4" spans="1:10" x14ac:dyDescent="0.35">
      <c r="A4" t="s">
        <v>1</v>
      </c>
      <c r="C4" s="14"/>
    </row>
    <row r="5" spans="1:10" x14ac:dyDescent="0.35">
      <c r="A5" s="1">
        <v>286397.02169999998</v>
      </c>
      <c r="C5" s="15">
        <f>GETPIVOTDATA("[Measures].[Total Profit]",$A$4)</f>
        <v>286397.02169999998</v>
      </c>
    </row>
    <row r="6" spans="1:10" x14ac:dyDescent="0.35">
      <c r="C6" s="14"/>
    </row>
    <row r="7" spans="1:10" x14ac:dyDescent="0.35">
      <c r="A7" t="s">
        <v>2</v>
      </c>
      <c r="C7" s="14"/>
    </row>
    <row r="8" spans="1:10" x14ac:dyDescent="0.35">
      <c r="A8" s="2">
        <v>0.12467217240315605</v>
      </c>
      <c r="C8" s="16">
        <f>GETPIVOTDATA("[Measures].[Net Profit Margin %]",$A$7)</f>
        <v>0.12467217240315605</v>
      </c>
    </row>
    <row r="9" spans="1:10" x14ac:dyDescent="0.35">
      <c r="C9" s="14"/>
    </row>
    <row r="10" spans="1:10" x14ac:dyDescent="0.35">
      <c r="A10" t="s">
        <v>36</v>
      </c>
      <c r="C10" s="14"/>
    </row>
    <row r="11" spans="1:10" x14ac:dyDescent="0.35">
      <c r="A11" s="11">
        <v>9994</v>
      </c>
      <c r="C11" s="14">
        <f>GETPIVOTDATA("[Measures].[Count of Order ID]",$A$10)</f>
        <v>9994</v>
      </c>
    </row>
    <row r="12" spans="1:10" x14ac:dyDescent="0.35">
      <c r="C12" s="14"/>
      <c r="J12" s="14"/>
    </row>
    <row r="13" spans="1:10" x14ac:dyDescent="0.35">
      <c r="A13" t="s">
        <v>37</v>
      </c>
      <c r="J13" s="15">
        <f>GETPIVOTDATA("[Measures].[Total Revenue]",$A$1)</f>
        <v>2297200.8602999998</v>
      </c>
    </row>
    <row r="14" spans="1:10" x14ac:dyDescent="0.35">
      <c r="A14" s="11">
        <v>5009</v>
      </c>
      <c r="J14" s="14"/>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0E412-2208-49F9-8C3A-586E61333150}">
  <sheetPr>
    <pageSetUpPr autoPageBreaks="0"/>
  </sheetPr>
  <dimension ref="AM1:EG36"/>
  <sheetViews>
    <sheetView showGridLines="0" showRowColHeaders="0" tabSelected="1" zoomScale="37" zoomScaleNormal="97" workbookViewId="0">
      <selection activeCell="AA92" sqref="AA92"/>
    </sheetView>
  </sheetViews>
  <sheetFormatPr defaultRowHeight="14.5" x14ac:dyDescent="0.35"/>
  <cols>
    <col min="1" max="1" width="4.81640625" customWidth="1"/>
    <col min="37" max="37" width="8.7265625" customWidth="1"/>
    <col min="41" max="41" width="14.1796875" bestFit="1" customWidth="1"/>
    <col min="54" max="54" width="13.81640625" bestFit="1" customWidth="1"/>
    <col min="137" max="137" width="19.7265625" bestFit="1" customWidth="1"/>
  </cols>
  <sheetData>
    <row r="1" spans="39:42" x14ac:dyDescent="0.35">
      <c r="AM1" s="8"/>
      <c r="AN1" s="8"/>
      <c r="AO1" s="10" vm="2">
        <f>CUBEVALUE("ThisWorkbookDataModel","[Measures].[Total Revenue]",Slicer_Region,Slicer_Segment,Slicer_Category)</f>
        <v>2297200.8602999998</v>
      </c>
      <c r="AP1" s="7"/>
    </row>
    <row r="2" spans="39:42" x14ac:dyDescent="0.35">
      <c r="AM2" s="8"/>
      <c r="AN2" s="8"/>
      <c r="AO2" s="10" vm="3">
        <f>CUBEVALUE("ThisWorkbookDataModel","[Measures].[Total Profit]",Slicer_Region,Slicer_Segment,Slicer_Category)</f>
        <v>286397.02169999998</v>
      </c>
      <c r="AP2" s="7"/>
    </row>
    <row r="3" spans="39:42" x14ac:dyDescent="0.35">
      <c r="AM3" s="8"/>
      <c r="AN3" s="8"/>
      <c r="AO3" s="7" vm="4">
        <f>CUBEVALUE("ThisWorkbookDataModel","[Measures].[Count of Order ID]",Slicer_Region,Slicer_Segment,Slicer_Category)</f>
        <v>9994</v>
      </c>
      <c r="AP3" s="7"/>
    </row>
    <row r="4" spans="39:42" x14ac:dyDescent="0.35">
      <c r="AM4" s="8"/>
      <c r="AN4" s="8"/>
      <c r="AO4" s="8"/>
      <c r="AP4" s="7"/>
    </row>
    <row r="5" spans="39:42" x14ac:dyDescent="0.35">
      <c r="AM5" s="8"/>
      <c r="AN5" s="8"/>
      <c r="AO5" s="8"/>
      <c r="AP5" s="7"/>
    </row>
    <row r="6" spans="39:42" x14ac:dyDescent="0.35">
      <c r="AM6" s="8"/>
      <c r="AN6" s="8"/>
      <c r="AO6" s="8"/>
    </row>
    <row r="21" spans="52:137" x14ac:dyDescent="0.35">
      <c r="EG21" s="5" vm="1">
        <f>CUBEVALUE("ThisWorkbookDataModel", "[Measures].[Net Profit Margin %]")</f>
        <v>0.12467217240315605</v>
      </c>
    </row>
    <row r="22" spans="52:137" x14ac:dyDescent="0.35">
      <c r="AZ22" t="s">
        <v>57</v>
      </c>
    </row>
    <row r="33" spans="53:55" x14ac:dyDescent="0.35">
      <c r="BA33" s="7"/>
      <c r="BB33" s="7"/>
      <c r="BC33" s="7"/>
    </row>
    <row r="34" spans="53:55" x14ac:dyDescent="0.35">
      <c r="BA34" s="7"/>
      <c r="BB34" s="10">
        <f>GETPIVOTDATA("[Measures].[Sum of Gross Potential Profit]",'Discount Analysis '!$A$21)</f>
        <v>2062423.5917</v>
      </c>
      <c r="BC34" s="7"/>
    </row>
    <row r="35" spans="53:55" x14ac:dyDescent="0.35">
      <c r="BA35" s="7"/>
      <c r="BB35" s="7"/>
      <c r="BC35" s="7"/>
    </row>
    <row r="36" spans="53:55" x14ac:dyDescent="0.35">
      <c r="BA36" s="7"/>
      <c r="BB36" s="7"/>
      <c r="BC36" s="7"/>
    </row>
  </sheetData>
  <pageMargins left="0.7" right="0.7" top="0.75" bottom="0.75" header="0.3" footer="0.3"/>
  <pageSetup paperSize="9" orientation="landscape"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Props1.xml><?xml version="1.0" encoding="utf-8"?>
<ds:datastoreItem xmlns:ds="http://schemas.openxmlformats.org/officeDocument/2006/customXml" ds:itemID="{57E56A03-5184-47CF-BBB5-50B9B6774E84}">
  <ds:schemaRefs/>
</ds:datastoreItem>
</file>

<file path=customXml/itemProps2.xml><?xml version="1.0" encoding="utf-8"?>
<ds:datastoreItem xmlns:ds="http://schemas.openxmlformats.org/officeDocument/2006/customXml" ds:itemID="{CE07695B-1AF9-4948-BEC5-D56CBDDC00B0}">
  <ds:schemaRefs/>
</ds:datastoreItem>
</file>

<file path=customXml/itemProps3.xml><?xml version="1.0" encoding="utf-8"?>
<ds:datastoreItem xmlns:ds="http://schemas.openxmlformats.org/officeDocument/2006/customXml" ds:itemID="{13387FCE-E7FE-410B-AFA3-62D6401EFCD8}">
  <ds:schemaRefs/>
</ds:datastoreItem>
</file>

<file path=customXml/itemProps4.xml><?xml version="1.0" encoding="utf-8"?>
<ds:datastoreItem xmlns:ds="http://schemas.openxmlformats.org/officeDocument/2006/customXml" ds:itemID="{14BE8570-BEA2-48A8-9878-85A2496CBF9A}">
  <ds:schemaRefs/>
</ds:datastoreItem>
</file>

<file path=customXml/itemProps5.xml><?xml version="1.0" encoding="utf-8"?>
<ds:datastoreItem xmlns:ds="http://schemas.openxmlformats.org/officeDocument/2006/customXml" ds:itemID="{63791E40-A7E3-4683-817A-4F029F25FEBB}">
  <ds:schemaRefs/>
</ds:datastoreItem>
</file>

<file path=customXml/itemProps6.xml><?xml version="1.0" encoding="utf-8"?>
<ds:datastoreItem xmlns:ds="http://schemas.openxmlformats.org/officeDocument/2006/customXml" ds:itemID="{4153F94B-BC56-4E27-A045-6CF0168626B6}">
  <ds:schemaRefs/>
</ds:datastoreItem>
</file>

<file path=customXml/itemProps7.xml><?xml version="1.0" encoding="utf-8"?>
<ds:datastoreItem xmlns:ds="http://schemas.openxmlformats.org/officeDocument/2006/customXml" ds:itemID="{FA7D4B75-0C39-431D-A5B1-756D8C4B19E1}">
  <ds:schemaRefs/>
</ds:datastoreItem>
</file>

<file path=customXml/itemProps8.xml><?xml version="1.0" encoding="utf-8"?>
<ds:datastoreItem xmlns:ds="http://schemas.openxmlformats.org/officeDocument/2006/customXml" ds:itemID="{E6A4171C-6DBF-46C4-ADA8-6A0E6A1EA2AD}">
  <ds:schemaRefs/>
</ds:datastoreItem>
</file>

<file path=customXml/itemProps9.xml><?xml version="1.0" encoding="utf-8"?>
<ds:datastoreItem xmlns:ds="http://schemas.openxmlformats.org/officeDocument/2006/customXml" ds:itemID="{7E7BAFDA-19ED-424B-8B6E-5B00047A69AD}">
  <ds:schemaRefs/>
</ds:datastoreItem>
</file>

<file path=customXml/itemProps10.xml><?xml version="1.0" encoding="utf-8"?>
<ds:datastoreItem xmlns:ds="http://schemas.openxmlformats.org/officeDocument/2006/customXml" ds:itemID="{F7E931F7-4CC5-4AE5-8B5A-D2F72435FF3E}">
  <ds:schemaRefs/>
</ds:datastoreItem>
</file>

<file path=customXml/itemProps11.xml><?xml version="1.0" encoding="utf-8"?>
<ds:datastoreItem xmlns:ds="http://schemas.openxmlformats.org/officeDocument/2006/customXml" ds:itemID="{0551359B-12FD-481A-8B2E-61129B31E04F}">
  <ds:schemaRefs/>
</ds:datastoreItem>
</file>

<file path=customXml/itemProps12.xml><?xml version="1.0" encoding="utf-8"?>
<ds:datastoreItem xmlns:ds="http://schemas.openxmlformats.org/officeDocument/2006/customXml" ds:itemID="{2CAAB9A1-27C4-44FD-8D8C-1A402A7BA5A4}">
  <ds:schemaRefs/>
</ds:datastoreItem>
</file>

<file path=customXml/itemProps13.xml><?xml version="1.0" encoding="utf-8"?>
<ds:datastoreItem xmlns:ds="http://schemas.openxmlformats.org/officeDocument/2006/customXml" ds:itemID="{21E248D8-86E7-4631-92A4-090F0C97B8EA}">
  <ds:schemaRefs/>
</ds:datastoreItem>
</file>

<file path=customXml/itemProps14.xml><?xml version="1.0" encoding="utf-8"?>
<ds:datastoreItem xmlns:ds="http://schemas.openxmlformats.org/officeDocument/2006/customXml" ds:itemID="{17F9A6A4-07D9-46E7-B43E-80C216AF0B26}">
  <ds:schemaRefs/>
</ds:datastoreItem>
</file>

<file path=customXml/itemProps15.xml><?xml version="1.0" encoding="utf-8"?>
<ds:datastoreItem xmlns:ds="http://schemas.openxmlformats.org/officeDocument/2006/customXml" ds:itemID="{EE524481-8D11-401A-8143-D49B2704CE9D}">
  <ds:schemaRefs/>
</ds:datastoreItem>
</file>

<file path=customXml/itemProps16.xml><?xml version="1.0" encoding="utf-8"?>
<ds:datastoreItem xmlns:ds="http://schemas.openxmlformats.org/officeDocument/2006/customXml" ds:itemID="{5E94D8FB-16A1-4BC9-81CC-3DCA015F7934}">
  <ds:schemaRefs/>
</ds:datastoreItem>
</file>

<file path=customXml/itemProps17.xml><?xml version="1.0" encoding="utf-8"?>
<ds:datastoreItem xmlns:ds="http://schemas.openxmlformats.org/officeDocument/2006/customXml" ds:itemID="{CCD5FEFA-7575-47E3-8FB7-98492CFF9B63}">
  <ds:schemaRefs/>
</ds:datastoreItem>
</file>

<file path=customXml/itemProps18.xml><?xml version="1.0" encoding="utf-8"?>
<ds:datastoreItem xmlns:ds="http://schemas.openxmlformats.org/officeDocument/2006/customXml" ds:itemID="{DCE0016F-834E-4B39-9F10-660D2823923B}">
  <ds:schemaRefs/>
</ds:datastoreItem>
</file>

<file path=customXml/itemProps19.xml><?xml version="1.0" encoding="utf-8"?>
<ds:datastoreItem xmlns:ds="http://schemas.openxmlformats.org/officeDocument/2006/customXml" ds:itemID="{C11F352D-11D2-4D4C-A4EE-7DDBF5CA3742}">
  <ds:schemaRefs/>
</ds:datastoreItem>
</file>

<file path=customXml/itemProps20.xml><?xml version="1.0" encoding="utf-8"?>
<ds:datastoreItem xmlns:ds="http://schemas.openxmlformats.org/officeDocument/2006/customXml" ds:itemID="{24ADC309-27CD-43A9-834F-325AC7D6A9C6}">
  <ds:schemaRefs>
    <ds:schemaRef ds:uri="http://schemas.microsoft.com/DataMashup"/>
  </ds:schemaRefs>
</ds:datastoreItem>
</file>

<file path=customXml/itemProps21.xml><?xml version="1.0" encoding="utf-8"?>
<ds:datastoreItem xmlns:ds="http://schemas.openxmlformats.org/officeDocument/2006/customXml" ds:itemID="{940ED22D-D928-4345-94F0-17565BF2B45C}">
  <ds:schemaRefs/>
</ds:datastoreItem>
</file>

<file path=customXml/itemProps22.xml><?xml version="1.0" encoding="utf-8"?>
<ds:datastoreItem xmlns:ds="http://schemas.openxmlformats.org/officeDocument/2006/customXml" ds:itemID="{82A0D18D-64A6-4897-A5D3-EE06738BD353}">
  <ds:schemaRefs/>
</ds:datastoreItem>
</file>

<file path=customXml/itemProps23.xml><?xml version="1.0" encoding="utf-8"?>
<ds:datastoreItem xmlns:ds="http://schemas.openxmlformats.org/officeDocument/2006/customXml" ds:itemID="{E4DD0C5B-1339-4EF9-B2AD-FFB383391181}">
  <ds:schemaRefs/>
</ds:datastoreItem>
</file>

<file path=customXml/itemProps24.xml><?xml version="1.0" encoding="utf-8"?>
<ds:datastoreItem xmlns:ds="http://schemas.openxmlformats.org/officeDocument/2006/customXml" ds:itemID="{F0A5ABE2-F153-4417-8BA7-234EC7BFCB4E}">
  <ds:schemaRefs/>
</ds:datastoreItem>
</file>

<file path=customXml/itemProps25.xml><?xml version="1.0" encoding="utf-8"?>
<ds:datastoreItem xmlns:ds="http://schemas.openxmlformats.org/officeDocument/2006/customXml" ds:itemID="{1403E372-A8B9-4246-B3CB-F5966F5889CA}">
  <ds:schemaRefs/>
</ds:datastoreItem>
</file>

<file path=customXml/itemProps26.xml><?xml version="1.0" encoding="utf-8"?>
<ds:datastoreItem xmlns:ds="http://schemas.openxmlformats.org/officeDocument/2006/customXml" ds:itemID="{566C89EB-F2F9-459F-AE3A-C9BBA187F236}">
  <ds:schemaRefs/>
</ds:datastoreItem>
</file>

<file path=customXml/itemProps27.xml><?xml version="1.0" encoding="utf-8"?>
<ds:datastoreItem xmlns:ds="http://schemas.openxmlformats.org/officeDocument/2006/customXml" ds:itemID="{622BD844-A669-4F38-AE24-AEB0B62559EF}">
  <ds:schemaRefs/>
</ds:datastoreItem>
</file>

<file path=customXml/itemProps28.xml><?xml version="1.0" encoding="utf-8"?>
<ds:datastoreItem xmlns:ds="http://schemas.openxmlformats.org/officeDocument/2006/customXml" ds:itemID="{D895E278-705A-4F85-A83A-530C6D0DE96B}">
  <ds:schemaRefs/>
</ds:datastoreItem>
</file>

<file path=customXml/itemProps29.xml><?xml version="1.0" encoding="utf-8"?>
<ds:datastoreItem xmlns:ds="http://schemas.openxmlformats.org/officeDocument/2006/customXml" ds:itemID="{15276B2C-72A9-45F8-89C5-982836D9CD4A}">
  <ds:schemaRefs/>
</ds:datastoreItem>
</file>

<file path=customXml/itemProps30.xml><?xml version="1.0" encoding="utf-8"?>
<ds:datastoreItem xmlns:ds="http://schemas.openxmlformats.org/officeDocument/2006/customXml" ds:itemID="{FFA5B4FB-5D81-42E3-8616-023E1310D8A6}">
  <ds:schemaRefs/>
</ds:datastoreItem>
</file>

<file path=customXml/itemProps31.xml><?xml version="1.0" encoding="utf-8"?>
<ds:datastoreItem xmlns:ds="http://schemas.openxmlformats.org/officeDocument/2006/customXml" ds:itemID="{95DEA68E-D155-42C8-94DD-5647A9F1602C}">
  <ds:schemaRefs/>
</ds:datastoreItem>
</file>

<file path=customXml/itemProps32.xml><?xml version="1.0" encoding="utf-8"?>
<ds:datastoreItem xmlns:ds="http://schemas.openxmlformats.org/officeDocument/2006/customXml" ds:itemID="{E394F712-69C8-420B-9171-115E9E6D8DD8}">
  <ds:schemaRefs/>
</ds:datastoreItem>
</file>

<file path=customXml/itemProps33.xml><?xml version="1.0" encoding="utf-8"?>
<ds:datastoreItem xmlns:ds="http://schemas.openxmlformats.org/officeDocument/2006/customXml" ds:itemID="{53210B84-9521-4D97-B5CB-75AEB25C6372}">
  <ds:schemaRefs/>
</ds:datastoreItem>
</file>

<file path=customXml/itemProps34.xml><?xml version="1.0" encoding="utf-8"?>
<ds:datastoreItem xmlns:ds="http://schemas.openxmlformats.org/officeDocument/2006/customXml" ds:itemID="{3F70BA81-A6A2-4D94-9A9D-2902BED0FDB6}">
  <ds:schemaRefs/>
</ds:datastoreItem>
</file>

<file path=customXml/itemProps35.xml><?xml version="1.0" encoding="utf-8"?>
<ds:datastoreItem xmlns:ds="http://schemas.openxmlformats.org/officeDocument/2006/customXml" ds:itemID="{AD49B8E5-A7C6-4779-9822-939726E3C34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Discount Analysis </vt:lpstr>
      <vt:lpstr>Top 5 Products </vt:lpstr>
      <vt:lpstr>monthly sales vs profit </vt:lpstr>
      <vt:lpstr>profit by segment </vt:lpstr>
      <vt:lpstr>Top 10 States </vt:lpstr>
      <vt:lpstr>Financial Health </vt:lpstr>
      <vt:lpstr>Dashboard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TENDAI MPOFU</dc:creator>
  <cp:lastModifiedBy>TENDAI MPOFU</cp:lastModifiedBy>
  <dcterms:created xsi:type="dcterms:W3CDTF">2026-08-27T17:02:24Z</dcterms:created>
  <dcterms:modified xsi:type="dcterms:W3CDTF">2026-09-09T17:13:02Z</dcterms:modified>
</cp:coreProperties>
</file>