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ongkornmee\Downloads\Plotting\"/>
    </mc:Choice>
  </mc:AlternateContent>
  <xr:revisionPtr revIDLastSave="0" documentId="13_ncr:1_{84D027E3-9DA1-49F5-953B-8BACB45179D3}" xr6:coauthVersionLast="47" xr6:coauthVersionMax="47" xr10:uidLastSave="{00000000-0000-0000-0000-000000000000}"/>
  <bookViews>
    <workbookView xWindow="-108" yWindow="-108" windowWidth="23256" windowHeight="12576" tabRatio="715" activeTab="2" xr2:uid="{00000000-000D-0000-FFFF-FFFF00000000}"/>
  </bookViews>
  <sheets>
    <sheet name="6S P10" sheetId="2" r:id="rId1"/>
    <sheet name="6S P20" sheetId="3" r:id="rId2"/>
    <sheet name="6S P30" sheetId="4" r:id="rId3"/>
    <sheet name="6S e0.50 P30" sheetId="15" state="hidden" r:id="rId4"/>
    <sheet name="6S e0.75 P30" sheetId="16" state="hidden" r:id="rId5"/>
    <sheet name="6S e1.00 P30" sheetId="17" state="hidden" r:id="rId6"/>
    <sheet name="6S e1.25 P30" sheetId="18" state="hidden" r:id="rId7"/>
    <sheet name="6S e1.50 P30" sheetId="19" state="hidden" r:id="rId8"/>
    <sheet name="6S e0.50 P20" sheetId="10" state="hidden" r:id="rId9"/>
    <sheet name="6S e0.75 P20" sheetId="11" state="hidden" r:id="rId10"/>
    <sheet name="6S e1.00 P20" sheetId="12" state="hidden" r:id="rId11"/>
    <sheet name="6S e1.25 P20" sheetId="13" state="hidden" r:id="rId12"/>
    <sheet name="6S e1.50 P20" sheetId="14" state="hidden" r:id="rId13"/>
    <sheet name="6S e0.50 P10" sheetId="5" state="hidden" r:id="rId14"/>
    <sheet name="6S e0.75 P10" sheetId="6" state="hidden" r:id="rId15"/>
    <sheet name="6S e1.00 P10" sheetId="7" state="hidden" r:id="rId16"/>
    <sheet name="6S e1.25 P10" sheetId="8" state="hidden" r:id="rId17"/>
    <sheet name="6S e1.50 P10" sheetId="9" state="hidden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4" l="1"/>
  <c r="F45" i="4"/>
  <c r="E45" i="4"/>
  <c r="H45" i="4" s="1"/>
  <c r="D45" i="4"/>
  <c r="C45" i="4" s="1"/>
  <c r="I44" i="4"/>
  <c r="F44" i="4"/>
  <c r="E44" i="4"/>
  <c r="H44" i="4" s="1"/>
  <c r="D44" i="4"/>
  <c r="C44" i="4" s="1"/>
  <c r="I43" i="4"/>
  <c r="F43" i="4"/>
  <c r="E43" i="4"/>
  <c r="H43" i="4" s="1"/>
  <c r="D43" i="4"/>
  <c r="C43" i="4" s="1"/>
  <c r="I42" i="4"/>
  <c r="F42" i="4"/>
  <c r="E42" i="4"/>
  <c r="H42" i="4" s="1"/>
  <c r="D42" i="4"/>
  <c r="L42" i="4" s="1"/>
  <c r="N42" i="4" s="1"/>
  <c r="I41" i="4"/>
  <c r="F41" i="4"/>
  <c r="E41" i="4"/>
  <c r="H41" i="4" s="1"/>
  <c r="D41" i="4"/>
  <c r="C41" i="4" s="1"/>
  <c r="I38" i="4"/>
  <c r="F38" i="4"/>
  <c r="E38" i="4"/>
  <c r="H38" i="4" s="1"/>
  <c r="D38" i="4"/>
  <c r="C38" i="4" s="1"/>
  <c r="I37" i="4"/>
  <c r="F37" i="4"/>
  <c r="E37" i="4"/>
  <c r="D37" i="4"/>
  <c r="C37" i="4" s="1"/>
  <c r="I36" i="4"/>
  <c r="F36" i="4"/>
  <c r="E36" i="4"/>
  <c r="H36" i="4" s="1"/>
  <c r="D36" i="4"/>
  <c r="L36" i="4" s="1"/>
  <c r="N36" i="4" s="1"/>
  <c r="C36" i="4"/>
  <c r="I35" i="4"/>
  <c r="F35" i="4"/>
  <c r="E35" i="4"/>
  <c r="H35" i="4" s="1"/>
  <c r="D35" i="4"/>
  <c r="C35" i="4" s="1"/>
  <c r="I34" i="4"/>
  <c r="F34" i="4"/>
  <c r="E34" i="4"/>
  <c r="H34" i="4" s="1"/>
  <c r="D34" i="4"/>
  <c r="C34" i="4" s="1"/>
  <c r="I31" i="4"/>
  <c r="F31" i="4"/>
  <c r="E31" i="4"/>
  <c r="G31" i="4" s="1"/>
  <c r="M31" i="4" s="1"/>
  <c r="D31" i="4"/>
  <c r="C31" i="4" s="1"/>
  <c r="I30" i="4"/>
  <c r="F30" i="4"/>
  <c r="E30" i="4"/>
  <c r="H30" i="4" s="1"/>
  <c r="D30" i="4"/>
  <c r="L30" i="4" s="1"/>
  <c r="N30" i="4" s="1"/>
  <c r="I29" i="4"/>
  <c r="F29" i="4"/>
  <c r="E29" i="4"/>
  <c r="H29" i="4" s="1"/>
  <c r="D29" i="4"/>
  <c r="C29" i="4" s="1"/>
  <c r="I28" i="4"/>
  <c r="F28" i="4"/>
  <c r="E28" i="4"/>
  <c r="H28" i="4" s="1"/>
  <c r="D28" i="4"/>
  <c r="C28" i="4" s="1"/>
  <c r="I27" i="4"/>
  <c r="F27" i="4"/>
  <c r="E27" i="4"/>
  <c r="H27" i="4" s="1"/>
  <c r="D27" i="4"/>
  <c r="C27" i="4" s="1"/>
  <c r="I24" i="4"/>
  <c r="F24" i="4"/>
  <c r="E24" i="4"/>
  <c r="H24" i="4" s="1"/>
  <c r="D24" i="4"/>
  <c r="L24" i="4" s="1"/>
  <c r="N24" i="4" s="1"/>
  <c r="I23" i="4"/>
  <c r="F23" i="4"/>
  <c r="E23" i="4"/>
  <c r="H23" i="4" s="1"/>
  <c r="D23" i="4"/>
  <c r="C23" i="4" s="1"/>
  <c r="I22" i="4"/>
  <c r="F22" i="4"/>
  <c r="E22" i="4"/>
  <c r="H22" i="4" s="1"/>
  <c r="D22" i="4"/>
  <c r="C22" i="4" s="1"/>
  <c r="I21" i="4"/>
  <c r="F21" i="4"/>
  <c r="E21" i="4"/>
  <c r="H21" i="4" s="1"/>
  <c r="D21" i="4"/>
  <c r="C21" i="4" s="1"/>
  <c r="I20" i="4"/>
  <c r="F20" i="4"/>
  <c r="E20" i="4"/>
  <c r="H20" i="4" s="1"/>
  <c r="D20" i="4"/>
  <c r="L20" i="4" s="1"/>
  <c r="N20" i="4" s="1"/>
  <c r="C20" i="4"/>
  <c r="I17" i="4"/>
  <c r="F17" i="4"/>
  <c r="E17" i="4"/>
  <c r="H17" i="4" s="1"/>
  <c r="D17" i="4"/>
  <c r="C17" i="4" s="1"/>
  <c r="I16" i="4"/>
  <c r="F16" i="4"/>
  <c r="E16" i="4"/>
  <c r="H16" i="4" s="1"/>
  <c r="D16" i="4"/>
  <c r="C16" i="4" s="1"/>
  <c r="I15" i="4"/>
  <c r="F15" i="4"/>
  <c r="E15" i="4"/>
  <c r="G15" i="4" s="1"/>
  <c r="M15" i="4" s="1"/>
  <c r="D15" i="4"/>
  <c r="C15" i="4" s="1"/>
  <c r="I14" i="4"/>
  <c r="F14" i="4"/>
  <c r="E14" i="4"/>
  <c r="H14" i="4" s="1"/>
  <c r="D14" i="4"/>
  <c r="L14" i="4" s="1"/>
  <c r="N14" i="4" s="1"/>
  <c r="I13" i="4"/>
  <c r="F13" i="4"/>
  <c r="E13" i="4"/>
  <c r="H13" i="4" s="1"/>
  <c r="D13" i="4"/>
  <c r="C13" i="4" s="1"/>
  <c r="I45" i="3"/>
  <c r="F45" i="3"/>
  <c r="E45" i="3"/>
  <c r="H45" i="3" s="1"/>
  <c r="D45" i="3"/>
  <c r="C45" i="3" s="1"/>
  <c r="I44" i="3"/>
  <c r="F44" i="3"/>
  <c r="E44" i="3"/>
  <c r="H44" i="3" s="1"/>
  <c r="D44" i="3"/>
  <c r="L44" i="3" s="1"/>
  <c r="N44" i="3" s="1"/>
  <c r="I43" i="3"/>
  <c r="F43" i="3"/>
  <c r="E43" i="3"/>
  <c r="H43" i="3" s="1"/>
  <c r="D43" i="3"/>
  <c r="I42" i="3"/>
  <c r="F42" i="3"/>
  <c r="E42" i="3"/>
  <c r="H42" i="3" s="1"/>
  <c r="D42" i="3"/>
  <c r="L42" i="3" s="1"/>
  <c r="C42" i="3"/>
  <c r="I41" i="3"/>
  <c r="F41" i="3"/>
  <c r="E41" i="3"/>
  <c r="H41" i="3" s="1"/>
  <c r="D41" i="3"/>
  <c r="C41" i="3" s="1"/>
  <c r="I38" i="3"/>
  <c r="F38" i="3"/>
  <c r="E38" i="3"/>
  <c r="H38" i="3" s="1"/>
  <c r="D38" i="3"/>
  <c r="L38" i="3" s="1"/>
  <c r="I37" i="3"/>
  <c r="F37" i="3"/>
  <c r="E37" i="3"/>
  <c r="H37" i="3" s="1"/>
  <c r="D37" i="3"/>
  <c r="C37" i="3" s="1"/>
  <c r="I36" i="3"/>
  <c r="F36" i="3"/>
  <c r="E36" i="3"/>
  <c r="H36" i="3" s="1"/>
  <c r="D36" i="3"/>
  <c r="L36" i="3" s="1"/>
  <c r="N36" i="3" s="1"/>
  <c r="I35" i="3"/>
  <c r="F35" i="3"/>
  <c r="E35" i="3"/>
  <c r="H35" i="3" s="1"/>
  <c r="D35" i="3"/>
  <c r="C35" i="3" s="1"/>
  <c r="I34" i="3"/>
  <c r="F34" i="3"/>
  <c r="E34" i="3"/>
  <c r="H34" i="3" s="1"/>
  <c r="D34" i="3"/>
  <c r="L34" i="3" s="1"/>
  <c r="C34" i="3"/>
  <c r="I31" i="3"/>
  <c r="F31" i="3"/>
  <c r="E31" i="3"/>
  <c r="H31" i="3" s="1"/>
  <c r="D31" i="3"/>
  <c r="C31" i="3" s="1"/>
  <c r="I30" i="3"/>
  <c r="F30" i="3"/>
  <c r="E30" i="3"/>
  <c r="H30" i="3" s="1"/>
  <c r="D30" i="3"/>
  <c r="C30" i="3" s="1"/>
  <c r="I29" i="3"/>
  <c r="F29" i="3"/>
  <c r="E29" i="3"/>
  <c r="H29" i="3" s="1"/>
  <c r="D29" i="3"/>
  <c r="C29" i="3" s="1"/>
  <c r="I28" i="3"/>
  <c r="F28" i="3"/>
  <c r="E28" i="3"/>
  <c r="H28" i="3" s="1"/>
  <c r="D28" i="3"/>
  <c r="L28" i="3" s="1"/>
  <c r="I27" i="3"/>
  <c r="F27" i="3"/>
  <c r="E27" i="3"/>
  <c r="H27" i="3" s="1"/>
  <c r="D27" i="3"/>
  <c r="C27" i="3" s="1"/>
  <c r="I24" i="3"/>
  <c r="F24" i="3"/>
  <c r="E24" i="3"/>
  <c r="H24" i="3" s="1"/>
  <c r="D24" i="3"/>
  <c r="L24" i="3" s="1"/>
  <c r="C24" i="3"/>
  <c r="I23" i="3"/>
  <c r="F23" i="3"/>
  <c r="E23" i="3"/>
  <c r="H23" i="3" s="1"/>
  <c r="D23" i="3"/>
  <c r="C23" i="3" s="1"/>
  <c r="I22" i="3"/>
  <c r="F22" i="3"/>
  <c r="E22" i="3"/>
  <c r="H22" i="3" s="1"/>
  <c r="D22" i="3"/>
  <c r="L22" i="3" s="1"/>
  <c r="I21" i="3"/>
  <c r="F21" i="3"/>
  <c r="E21" i="3"/>
  <c r="H21" i="3" s="1"/>
  <c r="D21" i="3"/>
  <c r="L21" i="3" s="1"/>
  <c r="N21" i="3" s="1"/>
  <c r="I20" i="3"/>
  <c r="F20" i="3"/>
  <c r="E20" i="3"/>
  <c r="H20" i="3" s="1"/>
  <c r="D20" i="3"/>
  <c r="L20" i="3" s="1"/>
  <c r="I17" i="3"/>
  <c r="F17" i="3"/>
  <c r="E17" i="3"/>
  <c r="H17" i="3" s="1"/>
  <c r="D17" i="3"/>
  <c r="C17" i="3" s="1"/>
  <c r="I16" i="3"/>
  <c r="F16" i="3"/>
  <c r="E16" i="3"/>
  <c r="H16" i="3" s="1"/>
  <c r="D16" i="3"/>
  <c r="L16" i="3" s="1"/>
  <c r="I15" i="3"/>
  <c r="F15" i="3"/>
  <c r="E15" i="3"/>
  <c r="H15" i="3" s="1"/>
  <c r="D15" i="3"/>
  <c r="L15" i="3" s="1"/>
  <c r="C15" i="3"/>
  <c r="I14" i="3"/>
  <c r="F14" i="3"/>
  <c r="E14" i="3"/>
  <c r="H14" i="3" s="1"/>
  <c r="D14" i="3"/>
  <c r="L14" i="3" s="1"/>
  <c r="I13" i="3"/>
  <c r="F13" i="3"/>
  <c r="E13" i="3"/>
  <c r="H13" i="3" s="1"/>
  <c r="D13" i="3"/>
  <c r="C13" i="3" s="1"/>
  <c r="I45" i="2"/>
  <c r="F45" i="2"/>
  <c r="I44" i="2"/>
  <c r="F44" i="2"/>
  <c r="I43" i="2"/>
  <c r="F43" i="2"/>
  <c r="I42" i="2"/>
  <c r="F42" i="2"/>
  <c r="I41" i="2"/>
  <c r="F41" i="2"/>
  <c r="I38" i="2"/>
  <c r="F38" i="2"/>
  <c r="I37" i="2"/>
  <c r="F37" i="2"/>
  <c r="I36" i="2"/>
  <c r="F36" i="2"/>
  <c r="I35" i="2"/>
  <c r="F35" i="2"/>
  <c r="I34" i="2"/>
  <c r="F34" i="2"/>
  <c r="I31" i="2"/>
  <c r="F31" i="2"/>
  <c r="I30" i="2"/>
  <c r="F30" i="2"/>
  <c r="I29" i="2"/>
  <c r="F29" i="2"/>
  <c r="I28" i="2"/>
  <c r="F28" i="2"/>
  <c r="I27" i="2"/>
  <c r="F27" i="2"/>
  <c r="I24" i="2"/>
  <c r="F24" i="2"/>
  <c r="I23" i="2"/>
  <c r="F23" i="2"/>
  <c r="I22" i="2"/>
  <c r="F22" i="2"/>
  <c r="I21" i="2"/>
  <c r="F21" i="2"/>
  <c r="I20" i="2"/>
  <c r="F20" i="2"/>
  <c r="I13" i="2"/>
  <c r="F13" i="2"/>
  <c r="G16" i="3" l="1"/>
  <c r="M16" i="3" s="1"/>
  <c r="G20" i="3"/>
  <c r="M20" i="3" s="1"/>
  <c r="G22" i="3"/>
  <c r="M22" i="3" s="1"/>
  <c r="G28" i="3"/>
  <c r="M28" i="3" s="1"/>
  <c r="G34" i="3"/>
  <c r="M34" i="3" s="1"/>
  <c r="G38" i="3"/>
  <c r="M38" i="3" s="1"/>
  <c r="G41" i="3"/>
  <c r="M41" i="3" s="1"/>
  <c r="C43" i="3"/>
  <c r="L43" i="3"/>
  <c r="G43" i="3"/>
  <c r="M43" i="3" s="1"/>
  <c r="G44" i="3"/>
  <c r="M44" i="3" s="1"/>
  <c r="G13" i="4"/>
  <c r="M13" i="4" s="1"/>
  <c r="G14" i="4"/>
  <c r="M14" i="4" s="1"/>
  <c r="G21" i="4"/>
  <c r="M21" i="4" s="1"/>
  <c r="G24" i="4"/>
  <c r="M24" i="4" s="1"/>
  <c r="G30" i="4"/>
  <c r="M30" i="4" s="1"/>
  <c r="G35" i="4"/>
  <c r="M35" i="4" s="1"/>
  <c r="G45" i="4"/>
  <c r="M45" i="4" s="1"/>
  <c r="C20" i="3"/>
  <c r="C22" i="3"/>
  <c r="C38" i="3"/>
  <c r="N43" i="3"/>
  <c r="O43" i="3" s="1"/>
  <c r="L17" i="4"/>
  <c r="N17" i="4" s="1"/>
  <c r="L23" i="4"/>
  <c r="N23" i="4" s="1"/>
  <c r="G27" i="4"/>
  <c r="M27" i="4" s="1"/>
  <c r="G37" i="4"/>
  <c r="M37" i="4" s="1"/>
  <c r="C42" i="4"/>
  <c r="G43" i="4"/>
  <c r="M43" i="4" s="1"/>
  <c r="O14" i="4"/>
  <c r="G15" i="3"/>
  <c r="M15" i="3" s="1"/>
  <c r="N16" i="3"/>
  <c r="O16" i="3" s="1"/>
  <c r="G17" i="3"/>
  <c r="M17" i="3" s="1"/>
  <c r="C21" i="3"/>
  <c r="N24" i="3"/>
  <c r="G30" i="3"/>
  <c r="M30" i="3" s="1"/>
  <c r="C36" i="3"/>
  <c r="C14" i="4"/>
  <c r="C30" i="4"/>
  <c r="N14" i="3"/>
  <c r="H31" i="4"/>
  <c r="L41" i="4"/>
  <c r="N41" i="4" s="1"/>
  <c r="L45" i="4"/>
  <c r="N45" i="4" s="1"/>
  <c r="O45" i="4" s="1"/>
  <c r="O44" i="3"/>
  <c r="O24" i="4"/>
  <c r="N20" i="3"/>
  <c r="L27" i="3"/>
  <c r="N27" i="3" s="1"/>
  <c r="L31" i="3"/>
  <c r="N31" i="3" s="1"/>
  <c r="N42" i="3"/>
  <c r="N22" i="3"/>
  <c r="O22" i="3" s="1"/>
  <c r="G23" i="3"/>
  <c r="M23" i="3" s="1"/>
  <c r="C28" i="3"/>
  <c r="G35" i="3"/>
  <c r="M35" i="3" s="1"/>
  <c r="N38" i="3"/>
  <c r="O38" i="3" s="1"/>
  <c r="H15" i="4"/>
  <c r="G17" i="4"/>
  <c r="M17" i="4" s="1"/>
  <c r="O17" i="4" s="1"/>
  <c r="H37" i="4"/>
  <c r="G41" i="4"/>
  <c r="M41" i="4" s="1"/>
  <c r="O41" i="4" s="1"/>
  <c r="C14" i="3"/>
  <c r="N28" i="3"/>
  <c r="O28" i="3" s="1"/>
  <c r="G29" i="3"/>
  <c r="M29" i="3" s="1"/>
  <c r="L30" i="3"/>
  <c r="N30" i="3" s="1"/>
  <c r="O30" i="3" s="1"/>
  <c r="N34" i="3"/>
  <c r="O34" i="3" s="1"/>
  <c r="C24" i="4"/>
  <c r="G36" i="4"/>
  <c r="M36" i="4" s="1"/>
  <c r="O36" i="4" s="1"/>
  <c r="G21" i="3"/>
  <c r="M21" i="3" s="1"/>
  <c r="O21" i="3" s="1"/>
  <c r="G37" i="3"/>
  <c r="M37" i="3" s="1"/>
  <c r="G14" i="3"/>
  <c r="M14" i="3" s="1"/>
  <c r="O14" i="3" s="1"/>
  <c r="G27" i="3"/>
  <c r="M27" i="3" s="1"/>
  <c r="G31" i="3"/>
  <c r="M31" i="3" s="1"/>
  <c r="L13" i="4"/>
  <c r="N13" i="4" s="1"/>
  <c r="O13" i="4" s="1"/>
  <c r="G29" i="4"/>
  <c r="M29" i="4" s="1"/>
  <c r="L35" i="4"/>
  <c r="N35" i="4" s="1"/>
  <c r="O35" i="4" s="1"/>
  <c r="O20" i="3"/>
  <c r="G13" i="3"/>
  <c r="M13" i="3" s="1"/>
  <c r="C16" i="3"/>
  <c r="G24" i="3"/>
  <c r="M24" i="3" s="1"/>
  <c r="O24" i="3" s="1"/>
  <c r="L37" i="3"/>
  <c r="N37" i="3" s="1"/>
  <c r="C44" i="3"/>
  <c r="G45" i="3"/>
  <c r="M45" i="3" s="1"/>
  <c r="G23" i="4"/>
  <c r="M23" i="4" s="1"/>
  <c r="O23" i="4" s="1"/>
  <c r="L29" i="4"/>
  <c r="N29" i="4" s="1"/>
  <c r="N15" i="3"/>
  <c r="O15" i="3" s="1"/>
  <c r="G20" i="4"/>
  <c r="M20" i="4" s="1"/>
  <c r="O20" i="4" s="1"/>
  <c r="G42" i="4"/>
  <c r="M42" i="4" s="1"/>
  <c r="O42" i="4" s="1"/>
  <c r="O30" i="4"/>
  <c r="L16" i="4"/>
  <c r="N16" i="4" s="1"/>
  <c r="L22" i="4"/>
  <c r="N22" i="4" s="1"/>
  <c r="L28" i="4"/>
  <c r="N28" i="4" s="1"/>
  <c r="L34" i="4"/>
  <c r="N34" i="4" s="1"/>
  <c r="L38" i="4"/>
  <c r="N38" i="4" s="1"/>
  <c r="L44" i="4"/>
  <c r="N44" i="4" s="1"/>
  <c r="L15" i="4"/>
  <c r="N15" i="4" s="1"/>
  <c r="O15" i="4" s="1"/>
  <c r="G16" i="4"/>
  <c r="M16" i="4" s="1"/>
  <c r="L21" i="4"/>
  <c r="N21" i="4" s="1"/>
  <c r="O21" i="4" s="1"/>
  <c r="G22" i="4"/>
  <c r="M22" i="4" s="1"/>
  <c r="L27" i="4"/>
  <c r="N27" i="4" s="1"/>
  <c r="O27" i="4" s="1"/>
  <c r="G28" i="4"/>
  <c r="M28" i="4" s="1"/>
  <c r="L31" i="4"/>
  <c r="N31" i="4" s="1"/>
  <c r="O31" i="4" s="1"/>
  <c r="G34" i="4"/>
  <c r="M34" i="4" s="1"/>
  <c r="L37" i="4"/>
  <c r="N37" i="4" s="1"/>
  <c r="G38" i="4"/>
  <c r="M38" i="4" s="1"/>
  <c r="L43" i="4"/>
  <c r="N43" i="4" s="1"/>
  <c r="O43" i="4" s="1"/>
  <c r="G44" i="4"/>
  <c r="M44" i="4" s="1"/>
  <c r="O44" i="4" s="1"/>
  <c r="L17" i="3"/>
  <c r="N17" i="3" s="1"/>
  <c r="L23" i="3"/>
  <c r="N23" i="3" s="1"/>
  <c r="L29" i="3"/>
  <c r="N29" i="3" s="1"/>
  <c r="L41" i="3"/>
  <c r="N41" i="3" s="1"/>
  <c r="O41" i="3" s="1"/>
  <c r="L45" i="3"/>
  <c r="N45" i="3" s="1"/>
  <c r="L13" i="3"/>
  <c r="N13" i="3" s="1"/>
  <c r="L35" i="3"/>
  <c r="N35" i="3" s="1"/>
  <c r="G36" i="3"/>
  <c r="M36" i="3" s="1"/>
  <c r="O36" i="3" s="1"/>
  <c r="G42" i="3"/>
  <c r="M42" i="3" s="1"/>
  <c r="I17" i="2"/>
  <c r="F17" i="2"/>
  <c r="I16" i="2"/>
  <c r="F16" i="2"/>
  <c r="I15" i="2"/>
  <c r="F15" i="2"/>
  <c r="I14" i="2"/>
  <c r="F14" i="2"/>
  <c r="O17" i="3" l="1"/>
  <c r="O29" i="3"/>
  <c r="O37" i="4"/>
  <c r="O34" i="4"/>
  <c r="O29" i="4"/>
  <c r="O42" i="3"/>
  <c r="O37" i="3"/>
  <c r="O35" i="3"/>
  <c r="O23" i="3"/>
  <c r="O13" i="3"/>
  <c r="O28" i="4"/>
  <c r="O31" i="3"/>
  <c r="O22" i="4"/>
  <c r="O27" i="3"/>
  <c r="O45" i="3"/>
  <c r="O38" i="4"/>
  <c r="O16" i="4"/>
  <c r="D45" i="2"/>
  <c r="D43" i="2"/>
  <c r="D29" i="2"/>
  <c r="D24" i="2"/>
  <c r="D20" i="2"/>
  <c r="D13" i="2"/>
  <c r="L13" i="2" s="1"/>
  <c r="D41" i="2"/>
  <c r="D36" i="2"/>
  <c r="D34" i="2"/>
  <c r="D28" i="2"/>
  <c r="D21" i="2"/>
  <c r="D44" i="2"/>
  <c r="D42" i="2"/>
  <c r="D23" i="2"/>
  <c r="D38" i="2"/>
  <c r="D37" i="2"/>
  <c r="D35" i="2"/>
  <c r="D31" i="2"/>
  <c r="D30" i="2"/>
  <c r="D27" i="2"/>
  <c r="D22" i="2"/>
  <c r="D17" i="2"/>
  <c r="C17" i="2" s="1"/>
  <c r="E34" i="2"/>
  <c r="D16" i="2"/>
  <c r="C16" i="2" s="1"/>
  <c r="D15" i="2"/>
  <c r="C15" i="2" s="1"/>
  <c r="D14" i="2"/>
  <c r="E14" i="2" l="1"/>
  <c r="H14" i="2" s="1"/>
  <c r="E35" i="2"/>
  <c r="H35" i="2" s="1"/>
  <c r="E29" i="2"/>
  <c r="E37" i="2"/>
  <c r="H37" i="2" s="1"/>
  <c r="E13" i="2"/>
  <c r="H13" i="2" s="1"/>
  <c r="E36" i="2"/>
  <c r="H36" i="2" s="1"/>
  <c r="E43" i="2"/>
  <c r="G43" i="2" s="1"/>
  <c r="M43" i="2" s="1"/>
  <c r="E27" i="2"/>
  <c r="H27" i="2" s="1"/>
  <c r="E38" i="2"/>
  <c r="G38" i="2" s="1"/>
  <c r="M38" i="2" s="1"/>
  <c r="E45" i="2"/>
  <c r="H45" i="2" s="1"/>
  <c r="E30" i="2"/>
  <c r="H30" i="2" s="1"/>
  <c r="E42" i="2"/>
  <c r="H42" i="2" s="1"/>
  <c r="H34" i="2"/>
  <c r="G34" i="2"/>
  <c r="M34" i="2" s="1"/>
  <c r="C23" i="2"/>
  <c r="L23" i="2"/>
  <c r="N23" i="2" s="1"/>
  <c r="L35" i="2"/>
  <c r="N35" i="2" s="1"/>
  <c r="C35" i="2"/>
  <c r="L34" i="2"/>
  <c r="N34" i="2" s="1"/>
  <c r="C34" i="2"/>
  <c r="E44" i="2"/>
  <c r="E28" i="2"/>
  <c r="E41" i="2"/>
  <c r="C31" i="2"/>
  <c r="L31" i="2"/>
  <c r="N31" i="2" s="1"/>
  <c r="G35" i="2"/>
  <c r="M35" i="2" s="1"/>
  <c r="L28" i="2"/>
  <c r="N28" i="2" s="1"/>
  <c r="C28" i="2"/>
  <c r="C24" i="2"/>
  <c r="L24" i="2"/>
  <c r="N24" i="2" s="1"/>
  <c r="G36" i="2"/>
  <c r="M36" i="2" s="1"/>
  <c r="C22" i="2"/>
  <c r="L22" i="2"/>
  <c r="N22" i="2" s="1"/>
  <c r="C27" i="2"/>
  <c r="L27" i="2"/>
  <c r="N27" i="2" s="1"/>
  <c r="L21" i="2"/>
  <c r="N21" i="2" s="1"/>
  <c r="C21" i="2"/>
  <c r="C36" i="2"/>
  <c r="L36" i="2"/>
  <c r="N36" i="2" s="1"/>
  <c r="E20" i="2"/>
  <c r="C20" i="2"/>
  <c r="L20" i="2"/>
  <c r="N20" i="2" s="1"/>
  <c r="C29" i="2"/>
  <c r="L29" i="2"/>
  <c r="N29" i="2" s="1"/>
  <c r="C43" i="2"/>
  <c r="L43" i="2"/>
  <c r="N43" i="2" s="1"/>
  <c r="H43" i="2"/>
  <c r="C44" i="2"/>
  <c r="L44" i="2"/>
  <c r="N44" i="2" s="1"/>
  <c r="H29" i="2"/>
  <c r="G29" i="2"/>
  <c r="M29" i="2" s="1"/>
  <c r="C37" i="2"/>
  <c r="L37" i="2"/>
  <c r="N37" i="2" s="1"/>
  <c r="L14" i="2"/>
  <c r="N14" i="2" s="1"/>
  <c r="C30" i="2"/>
  <c r="L30" i="2"/>
  <c r="N30" i="2" s="1"/>
  <c r="C38" i="2"/>
  <c r="L38" i="2"/>
  <c r="N38" i="2" s="1"/>
  <c r="E22" i="2"/>
  <c r="E31" i="2"/>
  <c r="L42" i="2"/>
  <c r="N42" i="2" s="1"/>
  <c r="C42" i="2"/>
  <c r="E23" i="2"/>
  <c r="L41" i="2"/>
  <c r="N41" i="2" s="1"/>
  <c r="C41" i="2"/>
  <c r="E24" i="2"/>
  <c r="E21" i="2"/>
  <c r="L45" i="2"/>
  <c r="N45" i="2" s="1"/>
  <c r="C45" i="2"/>
  <c r="N13" i="2"/>
  <c r="E15" i="2"/>
  <c r="H15" i="2" s="1"/>
  <c r="C13" i="2"/>
  <c r="E16" i="2"/>
  <c r="H16" i="2" s="1"/>
  <c r="C14" i="2"/>
  <c r="E17" i="2"/>
  <c r="H17" i="2" s="1"/>
  <c r="L15" i="2"/>
  <c r="N15" i="2" s="1"/>
  <c r="L16" i="2"/>
  <c r="N16" i="2" s="1"/>
  <c r="L17" i="2"/>
  <c r="N17" i="2" s="1"/>
  <c r="G15" i="2" l="1"/>
  <c r="M15" i="2" s="1"/>
  <c r="G13" i="2"/>
  <c r="H38" i="2"/>
  <c r="O36" i="2"/>
  <c r="G45" i="2"/>
  <c r="M45" i="2" s="1"/>
  <c r="O45" i="2" s="1"/>
  <c r="O35" i="2"/>
  <c r="G30" i="2"/>
  <c r="M30" i="2" s="1"/>
  <c r="O30" i="2" s="1"/>
  <c r="G37" i="2"/>
  <c r="M37" i="2" s="1"/>
  <c r="O37" i="2" s="1"/>
  <c r="G42" i="2"/>
  <c r="M42" i="2" s="1"/>
  <c r="O42" i="2" s="1"/>
  <c r="G27" i="2"/>
  <c r="M27" i="2" s="1"/>
  <c r="O27" i="2" s="1"/>
  <c r="H24" i="2"/>
  <c r="G24" i="2"/>
  <c r="M24" i="2" s="1"/>
  <c r="O24" i="2" s="1"/>
  <c r="O29" i="2"/>
  <c r="H20" i="2"/>
  <c r="G20" i="2"/>
  <c r="M20" i="2" s="1"/>
  <c r="O20" i="2" s="1"/>
  <c r="O38" i="2"/>
  <c r="H41" i="2"/>
  <c r="G41" i="2"/>
  <c r="M41" i="2" s="1"/>
  <c r="O41" i="2" s="1"/>
  <c r="H28" i="2"/>
  <c r="G28" i="2"/>
  <c r="M28" i="2" s="1"/>
  <c r="O28" i="2" s="1"/>
  <c r="O34" i="2"/>
  <c r="H31" i="2"/>
  <c r="G31" i="2"/>
  <c r="M31" i="2" s="1"/>
  <c r="O31" i="2" s="1"/>
  <c r="O43" i="2"/>
  <c r="H21" i="2"/>
  <c r="G21" i="2"/>
  <c r="M21" i="2" s="1"/>
  <c r="O21" i="2" s="1"/>
  <c r="H23" i="2"/>
  <c r="G23" i="2"/>
  <c r="M23" i="2" s="1"/>
  <c r="O23" i="2" s="1"/>
  <c r="H22" i="2"/>
  <c r="G22" i="2"/>
  <c r="M22" i="2" s="1"/>
  <c r="O22" i="2" s="1"/>
  <c r="H44" i="2"/>
  <c r="G44" i="2"/>
  <c r="M44" i="2" s="1"/>
  <c r="O44" i="2" s="1"/>
  <c r="G14" i="2"/>
  <c r="M14" i="2" s="1"/>
  <c r="O14" i="2" s="1"/>
  <c r="M13" i="2"/>
  <c r="O13" i="2" s="1"/>
  <c r="G17" i="2"/>
  <c r="M17" i="2" s="1"/>
  <c r="O17" i="2" s="1"/>
  <c r="G16" i="2"/>
  <c r="M16" i="2" s="1"/>
  <c r="O16" i="2" s="1"/>
  <c r="O15" i="2"/>
</calcChain>
</file>

<file path=xl/sharedStrings.xml><?xml version="1.0" encoding="utf-8"?>
<sst xmlns="http://schemas.openxmlformats.org/spreadsheetml/2006/main" count="669" uniqueCount="53">
  <si>
    <t>Fe3O4</t>
  </si>
  <si>
    <t xml:space="preserve">vol_fraction = </t>
  </si>
  <si>
    <t xml:space="preserve">nano size = </t>
  </si>
  <si>
    <t>m</t>
  </si>
  <si>
    <t xml:space="preserve">rho water = 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</si>
  <si>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</si>
  <si>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rho nano = </t>
  </si>
  <si>
    <t xml:space="preserve">df = </t>
  </si>
  <si>
    <t xml:space="preserve">rho particle = </t>
  </si>
  <si>
    <t xml:space="preserve">kstatic = </t>
  </si>
  <si>
    <t xml:space="preserve">Cp water = </t>
  </si>
  <si>
    <t>J/(kg.K)</t>
  </si>
  <si>
    <t xml:space="preserve">Cp nano = </t>
  </si>
  <si>
    <t xml:space="preserve">kbrownian = </t>
  </si>
  <si>
    <t xml:space="preserve">Cp particle = </t>
  </si>
  <si>
    <t xml:space="preserve">temp = </t>
  </si>
  <si>
    <t xml:space="preserve">mu water = </t>
  </si>
  <si>
    <t>Pa.s</t>
  </si>
  <si>
    <t xml:space="preserve">mu nano = </t>
  </si>
  <si>
    <t>mPa.s</t>
  </si>
  <si>
    <t xml:space="preserve">temp ref = </t>
  </si>
  <si>
    <t xml:space="preserve">k water = </t>
  </si>
  <si>
    <t>W/(m.°C)</t>
  </si>
  <si>
    <t xml:space="preserve">f = </t>
  </si>
  <si>
    <t xml:space="preserve">k particle = </t>
  </si>
  <si>
    <t xml:space="preserve">k nano = </t>
  </si>
  <si>
    <t xml:space="preserve">beta = </t>
  </si>
  <si>
    <t>Re</t>
  </si>
  <si>
    <t>mass flow</t>
  </si>
  <si>
    <t>velocity</t>
  </si>
  <si>
    <t>Pr</t>
  </si>
  <si>
    <t>f-Gnielinski</t>
  </si>
  <si>
    <t>Nu-Gnielinski</t>
  </si>
  <si>
    <t>Nu-Dittus</t>
  </si>
  <si>
    <t>f-Blasius</t>
  </si>
  <si>
    <t>Nu-Cal</t>
  </si>
  <si>
    <t>delP</t>
  </si>
  <si>
    <t>f-Cal</t>
  </si>
  <si>
    <t>Nu/Nu0</t>
  </si>
  <si>
    <t>f/f0</t>
  </si>
  <si>
    <t>TEF</t>
  </si>
  <si>
    <t>Nu0</t>
  </si>
  <si>
    <t>Dh=Di</t>
  </si>
  <si>
    <t>6S p10 e0.5</t>
  </si>
  <si>
    <t>6S p10 e0.75</t>
  </si>
  <si>
    <t>6S p10 e1.0</t>
  </si>
  <si>
    <t>6S p10 e1.25</t>
  </si>
  <si>
    <t>6S p10 e1.5</t>
  </si>
  <si>
    <t>4S p10 e0.5</t>
  </si>
  <si>
    <t>4S p10 e0.75</t>
  </si>
  <si>
    <t>4S p10 e1.0</t>
  </si>
  <si>
    <t>4S p10 e1.25</t>
  </si>
  <si>
    <t>4S p10 e1.5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</si>
</sst>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2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0" fillId="0" borderId="0" xfId="0" applyNumberFormat="1"/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0" fillId="6" borderId="0" xfId="0" applyFill="1"/>
    <xf numFmtId="0" fontId="0" fillId="6" borderId="7" xfId="0" applyFill="1" applyBorder="1"/>
    <xf numFmtId="164" fontId="1" fillId="6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8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7" fillId="0" borderId="12" xfId="0" applyFont="1" applyBorder="1"/>
    <xf numFmtId="0" fontId="0" fillId="0" borderId="12" xfId="0" applyBorder="1"/>
    <xf numFmtId="0" fontId="8" fillId="8" borderId="7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8" borderId="7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P10'!$A$13</c:f>
              <c:strCache>
                <c:ptCount val="1"/>
                <c:pt idx="0">
                  <c:v>6S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P10'!$N$13:$N$17</c:f>
              <c:numCache>
                <c:formatCode>General</c:formatCode>
                <c:ptCount val="5"/>
                <c:pt idx="0">
                  <c:v>3.4616395346546813</c:v>
                </c:pt>
                <c:pt idx="1">
                  <c:v>5.120589953708663</c:v>
                </c:pt>
                <c:pt idx="2">
                  <c:v>5.6462010922375852</c:v>
                </c:pt>
                <c:pt idx="3">
                  <c:v>5.7470583941792759</c:v>
                </c:pt>
                <c:pt idx="4">
                  <c:v>5.6847748250541379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8-4951-8AFD-A52B1514B99D}"/>
            </c:ext>
          </c:extLst>
        </c:ser>
        <c:ser>
          <c:idx val="0"/>
          <c:order val="1"/>
          <c:tx>
            <c:strRef>
              <c:f>'6S P10'!$A$20</c:f>
              <c:strCache>
                <c:ptCount val="1"/>
                <c:pt idx="0">
                  <c:v>6S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P10'!$N$20:$N$24</c:f>
              <c:numCache>
                <c:formatCode>General</c:formatCode>
                <c:ptCount val="5"/>
                <c:pt idx="0">
                  <c:v>4.6520335915743658</c:v>
                </c:pt>
                <c:pt idx="1">
                  <c:v>6.3830827741740297</c:v>
                </c:pt>
                <c:pt idx="2">
                  <c:v>6.8556968133249523</c:v>
                </c:pt>
                <c:pt idx="3">
                  <c:v>6.8351516935472301</c:v>
                </c:pt>
                <c:pt idx="4">
                  <c:v>6.7194940352986414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8-4951-8AFD-A52B1514B99D}"/>
            </c:ext>
          </c:extLst>
        </c:ser>
        <c:ser>
          <c:idx val="2"/>
          <c:order val="2"/>
          <c:tx>
            <c:strRef>
              <c:f>'6S P10'!$A$27:$A$31</c:f>
              <c:strCache>
                <c:ptCount val="5"/>
                <c:pt idx="0">
                  <c:v>6S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P10'!$N$27:$N$31</c:f>
              <c:numCache>
                <c:formatCode>General</c:formatCode>
                <c:ptCount val="5"/>
                <c:pt idx="0">
                  <c:v>6.7041120427636507</c:v>
                </c:pt>
                <c:pt idx="1">
                  <c:v>8.6382424475877215</c:v>
                </c:pt>
                <c:pt idx="2">
                  <c:v>8.9983414635367254</c:v>
                </c:pt>
                <c:pt idx="3">
                  <c:v>8.8817897293374291</c:v>
                </c:pt>
                <c:pt idx="4">
                  <c:v>8.8032232726474771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0B-4559-ADBE-421B0986F8BB}"/>
            </c:ext>
          </c:extLst>
        </c:ser>
        <c:ser>
          <c:idx val="3"/>
          <c:order val="3"/>
          <c:tx>
            <c:strRef>
              <c:f>'6S P10'!$A$34:$A$38</c:f>
              <c:strCache>
                <c:ptCount val="5"/>
                <c:pt idx="0">
                  <c:v>6S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P10'!$N$34:$N$38</c:f>
              <c:numCache>
                <c:formatCode>General</c:formatCode>
                <c:ptCount val="5"/>
                <c:pt idx="0">
                  <c:v>9.0536202040575464</c:v>
                </c:pt>
                <c:pt idx="1">
                  <c:v>11.160586100210249</c:v>
                </c:pt>
                <c:pt idx="2">
                  <c:v>11.4714641395624</c:v>
                </c:pt>
                <c:pt idx="3">
                  <c:v>11.431345047347911</c:v>
                </c:pt>
                <c:pt idx="4">
                  <c:v>11.402952991774553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0B-4559-ADBE-421B0986F8BB}"/>
            </c:ext>
          </c:extLst>
        </c:ser>
        <c:ser>
          <c:idx val="4"/>
          <c:order val="4"/>
          <c:tx>
            <c:strRef>
              <c:f>'6S P10'!$A$41:$A$45</c:f>
              <c:strCache>
                <c:ptCount val="5"/>
                <c:pt idx="0">
                  <c:v>6S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P10'!$N$41:$N$45</c:f>
              <c:numCache>
                <c:formatCode>General</c:formatCode>
                <c:ptCount val="5"/>
                <c:pt idx="0">
                  <c:v>12.708388380544033</c:v>
                </c:pt>
                <c:pt idx="1">
                  <c:v>15.184546616734893</c:v>
                </c:pt>
                <c:pt idx="2">
                  <c:v>15.162542435694581</c:v>
                </c:pt>
                <c:pt idx="3">
                  <c:v>14.892627685736068</c:v>
                </c:pt>
                <c:pt idx="4">
                  <c:v>14.779665496226732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0B-4559-ADBE-421B0986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32256"/>
        <c:axId val="1220330080"/>
      </c:scatterChart>
      <c:valAx>
        <c:axId val="12203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0080"/>
        <c:crosses val="autoZero"/>
        <c:crossBetween val="midCat"/>
        <c:majorUnit val="4000"/>
      </c:valAx>
      <c:valAx>
        <c:axId val="122033008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P10'!$A$13</c:f>
              <c:strCache>
                <c:ptCount val="1"/>
                <c:pt idx="0">
                  <c:v>6S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P10'!$M$13:$M$17</c:f>
              <c:numCache>
                <c:formatCode>General</c:formatCode>
                <c:ptCount val="5"/>
                <c:pt idx="0">
                  <c:v>3.5828704850640554</c:v>
                </c:pt>
                <c:pt idx="1">
                  <c:v>3.4094259577477155</c:v>
                </c:pt>
                <c:pt idx="2">
                  <c:v>3.0470087535911081</c:v>
                </c:pt>
                <c:pt idx="3">
                  <c:v>2.7745328351142358</c:v>
                </c:pt>
                <c:pt idx="4">
                  <c:v>2.5462556763283124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9-4201-A8C4-D46FCED30599}"/>
            </c:ext>
          </c:extLst>
        </c:ser>
        <c:ser>
          <c:idx val="0"/>
          <c:order val="1"/>
          <c:tx>
            <c:strRef>
              <c:f>'6S P10'!$A$20</c:f>
              <c:strCache>
                <c:ptCount val="1"/>
                <c:pt idx="0">
                  <c:v>6S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P10'!$M$20:$M$24</c:f>
              <c:numCache>
                <c:formatCode>General</c:formatCode>
                <c:ptCount val="5"/>
                <c:pt idx="0">
                  <c:v>3.7093707830919436</c:v>
                </c:pt>
                <c:pt idx="1">
                  <c:v>3.3351882617478141</c:v>
                </c:pt>
                <c:pt idx="2">
                  <c:v>2.9286677477250818</c:v>
                </c:pt>
                <c:pt idx="3">
                  <c:v>2.6063943049382754</c:v>
                </c:pt>
                <c:pt idx="4">
                  <c:v>2.3769184811305464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B-4BA5-B661-97AB053C422C}"/>
            </c:ext>
          </c:extLst>
        </c:ser>
        <c:ser>
          <c:idx val="2"/>
          <c:order val="2"/>
          <c:tx>
            <c:strRef>
              <c:f>'6S P10'!$A$27:$A$31</c:f>
              <c:strCache>
                <c:ptCount val="5"/>
                <c:pt idx="0">
                  <c:v>6S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P10'!$M$27:$M$31</c:f>
              <c:numCache>
                <c:formatCode>General</c:formatCode>
                <c:ptCount val="5"/>
                <c:pt idx="0">
                  <c:v>3.6329302367163914</c:v>
                </c:pt>
                <c:pt idx="1">
                  <c:v>3.1427570745882201</c:v>
                </c:pt>
                <c:pt idx="2">
                  <c:v>2.8113524874680356</c:v>
                </c:pt>
                <c:pt idx="3">
                  <c:v>2.5564678877744043</c:v>
                </c:pt>
                <c:pt idx="4">
                  <c:v>2.3669933117615578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DF-4711-8AC9-1295AE5C517A}"/>
            </c:ext>
          </c:extLst>
        </c:ser>
        <c:ser>
          <c:idx val="3"/>
          <c:order val="3"/>
          <c:tx>
            <c:strRef>
              <c:f>'6S P10'!$A$34:$A$38</c:f>
              <c:strCache>
                <c:ptCount val="5"/>
                <c:pt idx="0">
                  <c:v>6S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P10'!$M$34:$M$38</c:f>
              <c:numCache>
                <c:formatCode>General</c:formatCode>
                <c:ptCount val="5"/>
                <c:pt idx="0">
                  <c:v>4.0130276814345018</c:v>
                </c:pt>
                <c:pt idx="1">
                  <c:v>3.1172737667706043</c:v>
                </c:pt>
                <c:pt idx="2">
                  <c:v>2.7187605723096953</c:v>
                </c:pt>
                <c:pt idx="3">
                  <c:v>2.4549327225532473</c:v>
                </c:pt>
                <c:pt idx="4">
                  <c:v>2.268728129569221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DF-4711-8AC9-1295AE5C517A}"/>
            </c:ext>
          </c:extLst>
        </c:ser>
        <c:ser>
          <c:idx val="4"/>
          <c:order val="4"/>
          <c:tx>
            <c:strRef>
              <c:f>'6S P10'!$A$41:$A$45</c:f>
              <c:strCache>
                <c:ptCount val="5"/>
                <c:pt idx="0">
                  <c:v>6S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P10'!$M$41:$M$45</c:f>
              <c:numCache>
                <c:formatCode>General</c:formatCode>
                <c:ptCount val="5"/>
                <c:pt idx="0">
                  <c:v>4.29615250635345</c:v>
                </c:pt>
                <c:pt idx="1">
                  <c:v>3.3794343632470447</c:v>
                </c:pt>
                <c:pt idx="2">
                  <c:v>2.6304452600797634</c:v>
                </c:pt>
                <c:pt idx="3">
                  <c:v>2.2797696797563445</c:v>
                </c:pt>
                <c:pt idx="4">
                  <c:v>2.041680011764786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DF-4711-8AC9-1295AE5C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26816"/>
        <c:axId val="1220327360"/>
      </c:scatterChart>
      <c:valAx>
        <c:axId val="12203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7360"/>
        <c:crosses val="autoZero"/>
        <c:crossBetween val="midCat"/>
        <c:majorUnit val="4000"/>
      </c:valAx>
      <c:valAx>
        <c:axId val="12203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P10'!$A$13</c:f>
              <c:strCache>
                <c:ptCount val="1"/>
                <c:pt idx="0">
                  <c:v>6S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P10'!$O$13:$O$17</c:f>
              <c:numCache>
                <c:formatCode>General</c:formatCode>
                <c:ptCount val="5"/>
                <c:pt idx="0">
                  <c:v>2.3684842186455084</c:v>
                </c:pt>
                <c:pt idx="1">
                  <c:v>1.9780682102085791</c:v>
                </c:pt>
                <c:pt idx="2">
                  <c:v>1.7111506817866462</c:v>
                </c:pt>
                <c:pt idx="3">
                  <c:v>1.5489640281819057</c:v>
                </c:pt>
                <c:pt idx="4">
                  <c:v>1.426694283849107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290-AE16-355033102452}"/>
            </c:ext>
          </c:extLst>
        </c:ser>
        <c:ser>
          <c:idx val="0"/>
          <c:order val="1"/>
          <c:tx>
            <c:strRef>
              <c:f>'6S P10'!$A$20</c:f>
              <c:strCache>
                <c:ptCount val="1"/>
                <c:pt idx="0">
                  <c:v>6S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P10'!$O$20:$O$24</c:f>
              <c:numCache>
                <c:formatCode>General</c:formatCode>
                <c:ptCount val="5"/>
                <c:pt idx="0">
                  <c:v>2.2220438899708244</c:v>
                </c:pt>
                <c:pt idx="1">
                  <c:v>1.7979469010324787</c:v>
                </c:pt>
                <c:pt idx="2">
                  <c:v>1.541651595886566</c:v>
                </c:pt>
                <c:pt idx="3">
                  <c:v>1.3733800429558904</c:v>
                </c:pt>
                <c:pt idx="4">
                  <c:v>1.2596080567370882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0-4290-AE16-355033102452}"/>
            </c:ext>
          </c:extLst>
        </c:ser>
        <c:ser>
          <c:idx val="2"/>
          <c:order val="2"/>
          <c:tx>
            <c:strRef>
              <c:f>'6S P10'!$A$27:$A$31</c:f>
              <c:strCache>
                <c:ptCount val="5"/>
                <c:pt idx="0">
                  <c:v>6S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P10'!$O$27:$O$31</c:f>
              <c:numCache>
                <c:formatCode>General</c:formatCode>
                <c:ptCount val="5"/>
                <c:pt idx="0">
                  <c:v>1.9266816903942925</c:v>
                </c:pt>
                <c:pt idx="1">
                  <c:v>1.5316834377698652</c:v>
                </c:pt>
                <c:pt idx="2">
                  <c:v>1.351640338363175</c:v>
                </c:pt>
                <c:pt idx="3">
                  <c:v>1.2344500248059747</c:v>
                </c:pt>
                <c:pt idx="4">
                  <c:v>1.1463479495511262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E6B-B278-A9BEC921A8AC}"/>
            </c:ext>
          </c:extLst>
        </c:ser>
        <c:ser>
          <c:idx val="3"/>
          <c:order val="3"/>
          <c:tx>
            <c:strRef>
              <c:f>'6S P10'!$A$34:$A$38</c:f>
              <c:strCache>
                <c:ptCount val="5"/>
                <c:pt idx="0">
                  <c:v>6S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P10'!$O$34:$O$38</c:f>
              <c:numCache>
                <c:formatCode>General</c:formatCode>
                <c:ptCount val="5"/>
                <c:pt idx="0">
                  <c:v>1.925446243687319</c:v>
                </c:pt>
                <c:pt idx="1">
                  <c:v>1.3949092173244058</c:v>
                </c:pt>
                <c:pt idx="2">
                  <c:v>1.2054929619677421</c:v>
                </c:pt>
                <c:pt idx="3">
                  <c:v>1.0897841408117255</c:v>
                </c:pt>
                <c:pt idx="4">
                  <c:v>1.0079601082503393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E6B-B278-A9BEC921A8AC}"/>
            </c:ext>
          </c:extLst>
        </c:ser>
        <c:ser>
          <c:idx val="4"/>
          <c:order val="4"/>
          <c:tx>
            <c:strRef>
              <c:f>'6S P10'!$A$41:$A$45</c:f>
              <c:strCache>
                <c:ptCount val="5"/>
                <c:pt idx="0">
                  <c:v>6S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P10'!$O$41:$O$45</c:f>
              <c:numCache>
                <c:formatCode>General</c:formatCode>
                <c:ptCount val="5"/>
                <c:pt idx="0">
                  <c:v>1.8409819484654626</c:v>
                </c:pt>
                <c:pt idx="1">
                  <c:v>1.3647195283097193</c:v>
                </c:pt>
                <c:pt idx="2">
                  <c:v>1.0627683003754205</c:v>
                </c:pt>
                <c:pt idx="3">
                  <c:v>0.92661756674989315</c:v>
                </c:pt>
                <c:pt idx="4">
                  <c:v>0.83195430885657773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E6B-B278-A9BEC921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32800"/>
        <c:axId val="1220327904"/>
      </c:scatterChart>
      <c:valAx>
        <c:axId val="12203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7904"/>
        <c:crosses val="autoZero"/>
        <c:crossBetween val="midCat"/>
        <c:majorUnit val="4000"/>
      </c:valAx>
      <c:valAx>
        <c:axId val="1220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94061841051390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P20'!$A$13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P20'!$N$13:$N$17</c:f>
              <c:numCache>
                <c:formatCode>General</c:formatCode>
                <c:ptCount val="5"/>
                <c:pt idx="0">
                  <c:v>2.9720596334875347</c:v>
                </c:pt>
                <c:pt idx="1">
                  <c:v>3.6644951681109292</c:v>
                </c:pt>
                <c:pt idx="2">
                  <c:v>3.6925040961155386</c:v>
                </c:pt>
                <c:pt idx="3">
                  <c:v>3.579205003715435</c:v>
                </c:pt>
                <c:pt idx="4">
                  <c:v>3.4493867376113028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2-4D79-AC82-87511341AC2F}"/>
            </c:ext>
          </c:extLst>
        </c:ser>
        <c:ser>
          <c:idx val="0"/>
          <c:order val="1"/>
          <c:tx>
            <c:strRef>
              <c:f>'6S P20'!$A$20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P20'!$N$20:$N$24</c:f>
              <c:numCache>
                <c:formatCode>General</c:formatCode>
                <c:ptCount val="5"/>
                <c:pt idx="0">
                  <c:v>4.5898557022034376</c:v>
                </c:pt>
                <c:pt idx="1">
                  <c:v>5.1158671987615429</c:v>
                </c:pt>
                <c:pt idx="2">
                  <c:v>4.820936170675135</c:v>
                </c:pt>
                <c:pt idx="3">
                  <c:v>4.5430817429295223</c:v>
                </c:pt>
                <c:pt idx="4">
                  <c:v>4.3510555456260995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2-4D79-AC82-87511341AC2F}"/>
            </c:ext>
          </c:extLst>
        </c:ser>
        <c:ser>
          <c:idx val="2"/>
          <c:order val="2"/>
          <c:tx>
            <c:strRef>
              <c:f>'6S P20'!$A$27:$A$31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P20'!$N$27:$N$31</c:f>
              <c:numCache>
                <c:formatCode>General</c:formatCode>
                <c:ptCount val="5"/>
                <c:pt idx="0">
                  <c:v>5.7808380187386748</c:v>
                </c:pt>
                <c:pt idx="1">
                  <c:v>6.2613160350186146</c:v>
                </c:pt>
                <c:pt idx="2">
                  <c:v>5.8385080088382253</c:v>
                </c:pt>
                <c:pt idx="3">
                  <c:v>5.5100673697649087</c:v>
                </c:pt>
                <c:pt idx="4">
                  <c:v>5.3027810783958476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A2-4D79-AC82-87511341AC2F}"/>
            </c:ext>
          </c:extLst>
        </c:ser>
        <c:ser>
          <c:idx val="3"/>
          <c:order val="3"/>
          <c:tx>
            <c:strRef>
              <c:f>'6S P20'!$A$34:$A$38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P20'!$N$34:$N$38</c:f>
              <c:numCache>
                <c:formatCode>General</c:formatCode>
                <c:ptCount val="5"/>
                <c:pt idx="0">
                  <c:v>7.1757119355676444</c:v>
                </c:pt>
                <c:pt idx="1">
                  <c:v>7.6548145198700928</c:v>
                </c:pt>
                <c:pt idx="2">
                  <c:v>7.1781597165379356</c:v>
                </c:pt>
                <c:pt idx="3">
                  <c:v>6.7939406960733626</c:v>
                </c:pt>
                <c:pt idx="4">
                  <c:v>6.5542415962647871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A2-4D79-AC82-87511341AC2F}"/>
            </c:ext>
          </c:extLst>
        </c:ser>
        <c:ser>
          <c:idx val="4"/>
          <c:order val="4"/>
          <c:tx>
            <c:strRef>
              <c:f>'6S P20'!$A$41:$A$45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P20'!$N$41:$N$45</c:f>
              <c:numCache>
                <c:formatCode>General</c:formatCode>
                <c:ptCount val="5"/>
                <c:pt idx="0">
                  <c:v>9.2732309336866265</c:v>
                </c:pt>
                <c:pt idx="1">
                  <c:v>9.7801495045575955</c:v>
                </c:pt>
                <c:pt idx="2">
                  <c:v>9.1891894220148593</c:v>
                </c:pt>
                <c:pt idx="3">
                  <c:v>8.6213135773167924</c:v>
                </c:pt>
                <c:pt idx="4">
                  <c:v>8.3179055303477565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A2-4D79-AC82-87511341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20832"/>
        <c:axId val="1220334432"/>
      </c:scatterChart>
      <c:valAx>
        <c:axId val="12203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4432"/>
        <c:crosses val="autoZero"/>
        <c:crossBetween val="midCat"/>
        <c:majorUnit val="4000"/>
      </c:valAx>
      <c:valAx>
        <c:axId val="12203344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P20'!$A$13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P20'!$M$13:$M$17</c:f>
              <c:numCache>
                <c:formatCode>General</c:formatCode>
                <c:ptCount val="5"/>
                <c:pt idx="0">
                  <c:v>3.215751962085819</c:v>
                </c:pt>
                <c:pt idx="1">
                  <c:v>2.6236101652147554</c:v>
                </c:pt>
                <c:pt idx="2">
                  <c:v>2.2429892953914896</c:v>
                </c:pt>
                <c:pt idx="3">
                  <c:v>2.0023898234926154</c:v>
                </c:pt>
                <c:pt idx="4">
                  <c:v>1.8431617794787558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3B3-A219-ED85A0A4CE48}"/>
            </c:ext>
          </c:extLst>
        </c:ser>
        <c:ser>
          <c:idx val="0"/>
          <c:order val="1"/>
          <c:tx>
            <c:strRef>
              <c:f>'6S P20'!$A$20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P20'!$M$20:$M$24</c:f>
              <c:numCache>
                <c:formatCode>General</c:formatCode>
                <c:ptCount val="5"/>
                <c:pt idx="0">
                  <c:v>3.9312276484066371</c:v>
                </c:pt>
                <c:pt idx="1">
                  <c:v>2.8880357721149488</c:v>
                </c:pt>
                <c:pt idx="2">
                  <c:v>2.3345543997844542</c:v>
                </c:pt>
                <c:pt idx="3">
                  <c:v>2.0526229412543571</c:v>
                </c:pt>
                <c:pt idx="4">
                  <c:v>1.9106048876730872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9-43B3-A219-ED85A0A4CE48}"/>
            </c:ext>
          </c:extLst>
        </c:ser>
        <c:ser>
          <c:idx val="2"/>
          <c:order val="2"/>
          <c:tx>
            <c:strRef>
              <c:f>'6S P20'!$A$27:$A$31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P20'!$M$27:$M$31</c:f>
              <c:numCache>
                <c:formatCode>General</c:formatCode>
                <c:ptCount val="5"/>
                <c:pt idx="0">
                  <c:v>4.2130646814798007</c:v>
                </c:pt>
                <c:pt idx="1">
                  <c:v>3.0858818711032261</c:v>
                </c:pt>
                <c:pt idx="2">
                  <c:v>2.5064163190611328</c:v>
                </c:pt>
                <c:pt idx="3">
                  <c:v>2.2295176501614904</c:v>
                </c:pt>
                <c:pt idx="4">
                  <c:v>2.0735324572106428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9-43B3-A219-ED85A0A4CE48}"/>
            </c:ext>
          </c:extLst>
        </c:ser>
        <c:ser>
          <c:idx val="3"/>
          <c:order val="3"/>
          <c:tx>
            <c:strRef>
              <c:f>'6S P20'!$A$34:$A$38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P20'!$M$34:$M$38</c:f>
              <c:numCache>
                <c:formatCode>General</c:formatCode>
                <c:ptCount val="5"/>
                <c:pt idx="0">
                  <c:v>4.0952569784109611</c:v>
                </c:pt>
                <c:pt idx="1">
                  <c:v>3.0015439983953502</c:v>
                </c:pt>
                <c:pt idx="2">
                  <c:v>2.5081109828865618</c:v>
                </c:pt>
                <c:pt idx="3">
                  <c:v>2.2579972263219643</c:v>
                </c:pt>
                <c:pt idx="4">
                  <c:v>2.1294336507910274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69-43B3-A219-ED85A0A4CE48}"/>
            </c:ext>
          </c:extLst>
        </c:ser>
        <c:ser>
          <c:idx val="4"/>
          <c:order val="4"/>
          <c:tx>
            <c:strRef>
              <c:f>'6S P20'!$A$41:$A$45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P20'!$M$41:$M$45</c:f>
              <c:numCache>
                <c:formatCode>General</c:formatCode>
                <c:ptCount val="5"/>
                <c:pt idx="0">
                  <c:v>4.1962444786705122</c:v>
                </c:pt>
                <c:pt idx="1">
                  <c:v>3.1574897332046792</c:v>
                </c:pt>
                <c:pt idx="2">
                  <c:v>2.5832993076968891</c:v>
                </c:pt>
                <c:pt idx="3">
                  <c:v>2.2385566841357396</c:v>
                </c:pt>
                <c:pt idx="4">
                  <c:v>1.9546085636578492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9-43B3-A219-ED85A0A4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33344"/>
        <c:axId val="1220330624"/>
      </c:scatterChart>
      <c:valAx>
        <c:axId val="12203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0624"/>
        <c:crosses val="autoZero"/>
        <c:crossBetween val="midCat"/>
        <c:majorUnit val="4000"/>
      </c:valAx>
      <c:valAx>
        <c:axId val="12203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P20'!$A$13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P20'!$O$13:$O$17</c:f>
              <c:numCache>
                <c:formatCode>General</c:formatCode>
                <c:ptCount val="5"/>
                <c:pt idx="0">
                  <c:v>2.2366431725985536</c:v>
                </c:pt>
                <c:pt idx="1">
                  <c:v>1.7017454069964277</c:v>
                </c:pt>
                <c:pt idx="2">
                  <c:v>1.45117639563064</c:v>
                </c:pt>
                <c:pt idx="3">
                  <c:v>1.3090405649537216</c:v>
                </c:pt>
                <c:pt idx="4">
                  <c:v>1.2198773277541819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4-415B-AF60-8C00FFE8F77D}"/>
            </c:ext>
          </c:extLst>
        </c:ser>
        <c:ser>
          <c:idx val="0"/>
          <c:order val="1"/>
          <c:tx>
            <c:strRef>
              <c:f>'6S P20'!$A$20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P20'!$O$20:$O$24</c:f>
              <c:numCache>
                <c:formatCode>General</c:formatCode>
                <c:ptCount val="5"/>
                <c:pt idx="0">
                  <c:v>2.3655303046733689</c:v>
                </c:pt>
                <c:pt idx="1">
                  <c:v>1.6760854171271593</c:v>
                </c:pt>
                <c:pt idx="2">
                  <c:v>1.3819538426975917</c:v>
                </c:pt>
                <c:pt idx="3">
                  <c:v>1.2393453114953694</c:v>
                </c:pt>
                <c:pt idx="4">
                  <c:v>1.1703237232694772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4-415B-AF60-8C00FFE8F77D}"/>
            </c:ext>
          </c:extLst>
        </c:ser>
        <c:ser>
          <c:idx val="2"/>
          <c:order val="2"/>
          <c:tx>
            <c:strRef>
              <c:f>'6S P20'!$A$27:$A$31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P20'!$O$27:$O$31</c:f>
              <c:numCache>
                <c:formatCode>General</c:formatCode>
                <c:ptCount val="5"/>
                <c:pt idx="0">
                  <c:v>2.3474761751207325</c:v>
                </c:pt>
                <c:pt idx="1">
                  <c:v>1.674264576665613</c:v>
                </c:pt>
                <c:pt idx="2">
                  <c:v>1.3919359429215579</c:v>
                </c:pt>
                <c:pt idx="3">
                  <c:v>1.2622884600478488</c:v>
                </c:pt>
                <c:pt idx="4">
                  <c:v>1.1890759771282868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4-415B-AF60-8C00FFE8F77D}"/>
            </c:ext>
          </c:extLst>
        </c:ser>
        <c:ser>
          <c:idx val="3"/>
          <c:order val="3"/>
          <c:tx>
            <c:strRef>
              <c:f>'6S P20'!$A$34:$A$38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P20'!$O$34:$O$38</c:f>
              <c:numCache>
                <c:formatCode>General</c:formatCode>
                <c:ptCount val="5"/>
                <c:pt idx="0">
                  <c:v>2.1232093941901726</c:v>
                </c:pt>
                <c:pt idx="1">
                  <c:v>1.5229997190527225</c:v>
                </c:pt>
                <c:pt idx="2">
                  <c:v>1.3001966543036918</c:v>
                </c:pt>
                <c:pt idx="3">
                  <c:v>1.1922010140864383</c:v>
                </c:pt>
                <c:pt idx="4">
                  <c:v>1.1378629699232972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4-415B-AF60-8C00FFE8F77D}"/>
            </c:ext>
          </c:extLst>
        </c:ser>
        <c:ser>
          <c:idx val="4"/>
          <c:order val="4"/>
          <c:tx>
            <c:strRef>
              <c:f>'6S P20'!$A$41:$A$45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P20'!$O$41:$O$45</c:f>
              <c:numCache>
                <c:formatCode>General</c:formatCode>
                <c:ptCount val="5"/>
                <c:pt idx="0">
                  <c:v>1.9973327558200167</c:v>
                </c:pt>
                <c:pt idx="1">
                  <c:v>1.4764773278948622</c:v>
                </c:pt>
                <c:pt idx="2">
                  <c:v>1.2333386066420764</c:v>
                </c:pt>
                <c:pt idx="3">
                  <c:v>1.0917175252448192</c:v>
                </c:pt>
                <c:pt idx="4">
                  <c:v>0.96469153865581958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4-415B-AF60-8C00FFE8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31168"/>
        <c:axId val="1220331712"/>
      </c:scatterChart>
      <c:valAx>
        <c:axId val="12203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1712"/>
        <c:crosses val="autoZero"/>
        <c:crossBetween val="midCat"/>
        <c:majorUnit val="4000"/>
      </c:valAx>
      <c:valAx>
        <c:axId val="12203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94061841051390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P30'!$A$13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P30'!$N$13:$N$17</c:f>
              <c:numCache>
                <c:formatCode>General</c:formatCode>
                <c:ptCount val="5"/>
                <c:pt idx="0">
                  <c:v>2.3222427183042096</c:v>
                </c:pt>
                <c:pt idx="1">
                  <c:v>2.5708818670146476</c:v>
                </c:pt>
                <c:pt idx="2">
                  <c:v>2.5167902302072509</c:v>
                </c:pt>
                <c:pt idx="3">
                  <c:v>2.4255478696273416</c:v>
                </c:pt>
                <c:pt idx="4">
                  <c:v>2.3378850671291813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3-4B93-A468-F5A28A0E6F75}"/>
            </c:ext>
          </c:extLst>
        </c:ser>
        <c:ser>
          <c:idx val="0"/>
          <c:order val="1"/>
          <c:tx>
            <c:strRef>
              <c:f>'6S P30'!$A$20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P30'!$N$20:$N$24</c:f>
              <c:numCache>
                <c:formatCode>General</c:formatCode>
                <c:ptCount val="5"/>
                <c:pt idx="0">
                  <c:v>3.5973978137399381</c:v>
                </c:pt>
                <c:pt idx="1">
                  <c:v>3.6967992710262569</c:v>
                </c:pt>
                <c:pt idx="2">
                  <c:v>3.5002051832036596</c:v>
                </c:pt>
                <c:pt idx="3">
                  <c:v>3.335036443555937</c:v>
                </c:pt>
                <c:pt idx="4">
                  <c:v>3.194686551843434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3-4B93-A468-F5A28A0E6F75}"/>
            </c:ext>
          </c:extLst>
        </c:ser>
        <c:ser>
          <c:idx val="2"/>
          <c:order val="2"/>
          <c:tx>
            <c:strRef>
              <c:f>'6S P30'!$A$27:$A$31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P30'!$N$27:$N$31</c:f>
              <c:numCache>
                <c:formatCode>General</c:formatCode>
                <c:ptCount val="5"/>
                <c:pt idx="0">
                  <c:v>4.683984672904228</c:v>
                </c:pt>
                <c:pt idx="1">
                  <c:v>4.5905935563100861</c:v>
                </c:pt>
                <c:pt idx="2">
                  <c:v>4.2379915016973362</c:v>
                </c:pt>
                <c:pt idx="3">
                  <c:v>4.0171795340163428</c:v>
                </c:pt>
                <c:pt idx="4">
                  <c:v>3.8478336498812529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93-4B93-A468-F5A28A0E6F75}"/>
            </c:ext>
          </c:extLst>
        </c:ser>
        <c:ser>
          <c:idx val="3"/>
          <c:order val="3"/>
          <c:tx>
            <c:strRef>
              <c:f>'6S P30'!$A$34:$A$38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P30'!$N$34:$N$38</c:f>
              <c:numCache>
                <c:formatCode>General</c:formatCode>
                <c:ptCount val="5"/>
                <c:pt idx="0">
                  <c:v>5.7696079457241547</c:v>
                </c:pt>
                <c:pt idx="1">
                  <c:v>5.6200737963018623</c:v>
                </c:pt>
                <c:pt idx="2">
                  <c:v>5.1089271863995354</c:v>
                </c:pt>
                <c:pt idx="3">
                  <c:v>4.9208167993437302</c:v>
                </c:pt>
                <c:pt idx="4">
                  <c:v>4.7400569039801228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93-4B93-A468-F5A28A0E6F75}"/>
            </c:ext>
          </c:extLst>
        </c:ser>
        <c:ser>
          <c:idx val="4"/>
          <c:order val="4"/>
          <c:tx>
            <c:strRef>
              <c:f>'6S P30'!$A$41:$A$45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P30'!$N$41:$N$45</c:f>
              <c:numCache>
                <c:formatCode>General</c:formatCode>
                <c:ptCount val="5"/>
                <c:pt idx="0">
                  <c:v>7.243486280914702</c:v>
                </c:pt>
                <c:pt idx="1">
                  <c:v>7.0366982865444605</c:v>
                </c:pt>
                <c:pt idx="2">
                  <c:v>6.8835782348118704</c:v>
                </c:pt>
                <c:pt idx="3">
                  <c:v>6.7405616166582485</c:v>
                </c:pt>
                <c:pt idx="4">
                  <c:v>6.5464001376647571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93-4B93-A468-F5A28A0E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33888"/>
        <c:axId val="1220334976"/>
      </c:scatterChart>
      <c:valAx>
        <c:axId val="12203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4976"/>
        <c:crosses val="autoZero"/>
        <c:crossBetween val="midCat"/>
        <c:majorUnit val="4000"/>
      </c:valAx>
      <c:valAx>
        <c:axId val="122033497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P30'!$A$13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P30'!$M$13:$M$17</c:f>
              <c:numCache>
                <c:formatCode>General</c:formatCode>
                <c:ptCount val="5"/>
                <c:pt idx="0">
                  <c:v>2.6112915081178358</c:v>
                </c:pt>
                <c:pt idx="1">
                  <c:v>2.1199504004522285</c:v>
                </c:pt>
                <c:pt idx="2">
                  <c:v>1.8279298027107582</c:v>
                </c:pt>
                <c:pt idx="3">
                  <c:v>1.665479627858226</c:v>
                </c:pt>
                <c:pt idx="4">
                  <c:v>1.5602597018865694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EBC-A734-42F03A4D20E4}"/>
            </c:ext>
          </c:extLst>
        </c:ser>
        <c:ser>
          <c:idx val="0"/>
          <c:order val="1"/>
          <c:tx>
            <c:strRef>
              <c:f>'6S P30'!$A$20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P30'!$M$20:$M$24</c:f>
              <c:numCache>
                <c:formatCode>General</c:formatCode>
                <c:ptCount val="5"/>
                <c:pt idx="0">
                  <c:v>3.3185890849474049</c:v>
                </c:pt>
                <c:pt idx="1">
                  <c:v>2.3570282187130598</c:v>
                </c:pt>
                <c:pt idx="2">
                  <c:v>1.9641846088382999</c:v>
                </c:pt>
                <c:pt idx="3">
                  <c:v>1.7761409859366735</c:v>
                </c:pt>
                <c:pt idx="4">
                  <c:v>1.6736916548931535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3-4EBC-A734-42F03A4D20E4}"/>
            </c:ext>
          </c:extLst>
        </c:ser>
        <c:ser>
          <c:idx val="2"/>
          <c:order val="2"/>
          <c:tx>
            <c:strRef>
              <c:f>'6S P30'!$A$27:$A$31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P30'!$M$27:$M$31</c:f>
              <c:numCache>
                <c:formatCode>General</c:formatCode>
                <c:ptCount val="5"/>
                <c:pt idx="0">
                  <c:v>3.6961141023265083</c:v>
                </c:pt>
                <c:pt idx="1">
                  <c:v>2.4958955575856483</c:v>
                </c:pt>
                <c:pt idx="2">
                  <c:v>2.0049896851980558</c:v>
                </c:pt>
                <c:pt idx="3">
                  <c:v>1.8134071642120231</c:v>
                </c:pt>
                <c:pt idx="4">
                  <c:v>1.7278053868066365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03-4EBC-A734-42F03A4D20E4}"/>
            </c:ext>
          </c:extLst>
        </c:ser>
        <c:ser>
          <c:idx val="3"/>
          <c:order val="3"/>
          <c:tx>
            <c:strRef>
              <c:f>'6S P30'!$A$34:$A$38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P30'!$M$34:$M$38</c:f>
              <c:numCache>
                <c:formatCode>General</c:formatCode>
                <c:ptCount val="5"/>
                <c:pt idx="0">
                  <c:v>3.819013002079787</c:v>
                </c:pt>
                <c:pt idx="1">
                  <c:v>2.6022873974489951</c:v>
                </c:pt>
                <c:pt idx="2">
                  <c:v>2.129595940983112</c:v>
                </c:pt>
                <c:pt idx="3">
                  <c:v>1.9637151247771776</c:v>
                </c:pt>
                <c:pt idx="4">
                  <c:v>1.8621335696737715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03-4EBC-A734-42F03A4D20E4}"/>
            </c:ext>
          </c:extLst>
        </c:ser>
        <c:ser>
          <c:idx val="4"/>
          <c:order val="4"/>
          <c:tx>
            <c:strRef>
              <c:f>'6S P30'!$A$41:$A$45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P30'!$M$41:$M$45</c:f>
              <c:numCache>
                <c:formatCode>General</c:formatCode>
                <c:ptCount val="5"/>
                <c:pt idx="0">
                  <c:v>3.7538027581240958</c:v>
                </c:pt>
                <c:pt idx="1">
                  <c:v>2.7407728360033912</c:v>
                </c:pt>
                <c:pt idx="2">
                  <c:v>2.1910533346975183</c:v>
                </c:pt>
                <c:pt idx="3">
                  <c:v>2.0479985869314992</c:v>
                </c:pt>
                <c:pt idx="4">
                  <c:v>1.9599547542153648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03-4EBC-A734-42F03A4D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35520"/>
        <c:axId val="1220321920"/>
      </c:scatterChart>
      <c:valAx>
        <c:axId val="12203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1920"/>
        <c:crosses val="autoZero"/>
        <c:crossBetween val="midCat"/>
        <c:majorUnit val="4000"/>
      </c:valAx>
      <c:valAx>
        <c:axId val="12203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'6S P30'!$A$13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P30'!$O$13:$O$17</c:f>
              <c:numCache>
                <c:formatCode>General</c:formatCode>
                <c:ptCount val="5"/>
                <c:pt idx="0">
                  <c:v>1.9719057490185097</c:v>
                </c:pt>
                <c:pt idx="1">
                  <c:v>1.5475035703429407</c:v>
                </c:pt>
                <c:pt idx="2">
                  <c:v>1.3438284787654513</c:v>
                </c:pt>
                <c:pt idx="3">
                  <c:v>1.239565198678158</c:v>
                </c:pt>
                <c:pt idx="4">
                  <c:v>1.1755898816624455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2-46F4-88AB-BB0C157A603D}"/>
            </c:ext>
          </c:extLst>
        </c:ser>
        <c:ser>
          <c:idx val="0"/>
          <c:order val="1"/>
          <c:tx>
            <c:strRef>
              <c:f>'6S P30'!$A$20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P30'!$O$20:$O$24</c:f>
              <c:numCache>
                <c:formatCode>General</c:formatCode>
                <c:ptCount val="5"/>
                <c:pt idx="0">
                  <c:v>2.1658281377861455</c:v>
                </c:pt>
                <c:pt idx="1">
                  <c:v>1.5243668370963239</c:v>
                </c:pt>
                <c:pt idx="2">
                  <c:v>1.2936530073004193</c:v>
                </c:pt>
                <c:pt idx="3">
                  <c:v>1.1888048678776286</c:v>
                </c:pt>
                <c:pt idx="4">
                  <c:v>1.1364038582113003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2-46F4-88AB-BB0C157A603D}"/>
            </c:ext>
          </c:extLst>
        </c:ser>
        <c:ser>
          <c:idx val="2"/>
          <c:order val="2"/>
          <c:tx>
            <c:strRef>
              <c:f>'6S P30'!$A$27:$A$31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P30'!$O$27:$O$31</c:f>
              <c:numCache>
                <c:formatCode>General</c:formatCode>
                <c:ptCount val="5"/>
                <c:pt idx="0">
                  <c:v>2.2090567930988638</c:v>
                </c:pt>
                <c:pt idx="1">
                  <c:v>1.5017701246312947</c:v>
                </c:pt>
                <c:pt idx="2">
                  <c:v>1.238964270272201</c:v>
                </c:pt>
                <c:pt idx="3">
                  <c:v>1.1407441405055025</c:v>
                </c:pt>
                <c:pt idx="4">
                  <c:v>1.1026120326959972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42-46F4-88AB-BB0C157A603D}"/>
            </c:ext>
          </c:extLst>
        </c:ser>
        <c:ser>
          <c:idx val="3"/>
          <c:order val="3"/>
          <c:tx>
            <c:strRef>
              <c:f>'6S P30'!$A$34:$A$38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P30'!$O$34:$O$38</c:f>
              <c:numCache>
                <c:formatCode>General</c:formatCode>
                <c:ptCount val="5"/>
                <c:pt idx="0">
                  <c:v>2.1292943542513303</c:v>
                </c:pt>
                <c:pt idx="1">
                  <c:v>1.463663532449849</c:v>
                </c:pt>
                <c:pt idx="2">
                  <c:v>1.2364805977412812</c:v>
                </c:pt>
                <c:pt idx="3">
                  <c:v>1.1545145739203209</c:v>
                </c:pt>
                <c:pt idx="4">
                  <c:v>1.1085355987505123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42-46F4-88AB-BB0C157A603D}"/>
            </c:ext>
          </c:extLst>
        </c:ser>
        <c:ser>
          <c:idx val="4"/>
          <c:order val="4"/>
          <c:tx>
            <c:strRef>
              <c:f>'6S P30'!$A$41:$A$45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'6S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'6S P30'!$O$41:$O$45</c:f>
              <c:numCache>
                <c:formatCode>General</c:formatCode>
                <c:ptCount val="5"/>
                <c:pt idx="0">
                  <c:v>1.9400915990988279</c:v>
                </c:pt>
                <c:pt idx="1">
                  <c:v>1.4302657249346677</c:v>
                </c:pt>
                <c:pt idx="2">
                  <c:v>1.1518118219630813</c:v>
                </c:pt>
                <c:pt idx="3">
                  <c:v>1.0841705971504692</c:v>
                </c:pt>
                <c:pt idx="4">
                  <c:v>1.0477199092081071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42-46F4-88AB-BB0C157A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21376"/>
        <c:axId val="1220322464"/>
      </c:scatterChart>
      <c:valAx>
        <c:axId val="122032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2464"/>
        <c:crosses val="autoZero"/>
        <c:crossBetween val="midCat"/>
        <c:majorUnit val="4000"/>
      </c:valAx>
      <c:valAx>
        <c:axId val="12203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94061841051390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45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6185696" y="0"/>
          <a:ext cx="4128407" cy="257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343900" y="206343"/>
          <a:ext cx="4733926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45</xdr:row>
      <xdr:rowOff>145676</xdr:rowOff>
    </xdr:from>
    <xdr:to>
      <xdr:col>26</xdr:col>
      <xdr:colOff>398928</xdr:colOff>
      <xdr:row>61</xdr:row>
      <xdr:rowOff>20170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6ADAA-A949-4C9A-ADAC-8F5545786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CAC37-56C2-41FC-9ACE-BCA7F14B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161925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166E68-E740-42F5-9421-020436F410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31D870-1E29-4DAD-8D17-DC8504048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E64CA-2F35-4DA0-B43C-4AA213DDE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90FC-E84F-467A-BC85-8B76E9FD3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6B99F-AA66-43E9-B9DC-2FCAE723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CB9F28-1412-4049-8256-D675652FD3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A9E9A9-ADA5-4EED-A641-9E29CA9A6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015F15-13C3-4DF2-B013-F2F9DD0B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opLeftCell="A22" zoomScale="85" zoomScaleNormal="85" workbookViewId="0">
      <selection activeCell="A40" sqref="A40:S45"/>
    </sheetView>
  </sheetViews>
  <sheetFormatPr defaultRowHeight="14.4" x14ac:dyDescent="0.3"/>
  <cols>
    <col min="1" max="1" width="8.33203125" customWidth="1"/>
    <col min="2" max="2" width="11.6640625" bestFit="1" customWidth="1"/>
    <col min="3" max="3" width="13.33203125" customWidth="1"/>
    <col min="4" max="4" width="12" bestFit="1" customWidth="1"/>
    <col min="6" max="6" width="12" bestFit="1" customWidth="1"/>
    <col min="7" max="7" width="13.33203125" bestFit="1" customWidth="1"/>
    <col min="8" max="10" width="12" bestFit="1" customWidth="1"/>
    <col min="11" max="11" width="8.6640625" customWidth="1"/>
    <col min="13" max="14" width="12" bestFit="1" customWidth="1"/>
    <col min="15" max="15" width="9" bestFit="1" customWidth="1"/>
    <col min="16" max="16" width="4" customWidth="1"/>
    <col min="17" max="17" width="8.88671875" bestFit="1" customWidth="1"/>
    <col min="18" max="19" width="8.88671875" customWidth="1"/>
    <col min="20" max="20" width="6.6640625" customWidth="1"/>
    <col min="21" max="21" width="12" bestFit="1" customWidth="1"/>
    <col min="22" max="22" width="10.33203125" bestFit="1" customWidth="1"/>
    <col min="23" max="24" width="12" bestFit="1" customWidth="1"/>
    <col min="26" max="26" width="11.6640625" bestFit="1" customWidth="1"/>
  </cols>
  <sheetData>
    <row r="1" spans="1:26" x14ac:dyDescent="0.3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3">
      <c r="B2" s="4"/>
      <c r="C2" s="18" t="s">
        <v>2</v>
      </c>
      <c r="D2" s="39"/>
      <c r="E2" s="20" t="s">
        <v>3</v>
      </c>
      <c r="K2" s="5"/>
    </row>
    <row r="3" spans="1:26" ht="16.2" x14ac:dyDescent="0.3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6.2" x14ac:dyDescent="0.3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3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3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3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3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" thickBot="1" x14ac:dyDescent="0.35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" thickBot="1" x14ac:dyDescent="0.35">
      <c r="A11" s="10"/>
      <c r="F11" s="10"/>
      <c r="K11" s="10"/>
      <c r="P11" s="10"/>
    </row>
    <row r="12" spans="1:26" ht="15" thickBot="1" x14ac:dyDescent="0.35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3">
      <c r="A13" s="53" t="s">
        <v>43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113.51300000000001</v>
      </c>
      <c r="K13" s="30">
        <v>-931.52329999999995</v>
      </c>
      <c r="L13" s="24">
        <f>-(K13*S13)/(0.5*$G$3*D13*D13)</f>
        <v>0.14345385295657215</v>
      </c>
      <c r="M13" s="24">
        <f t="shared" ref="M13:M17" si="0">J13/G13</f>
        <v>3.5828704850640554</v>
      </c>
      <c r="N13" s="24">
        <f t="shared" ref="N13:N17" si="1">L13/F13</f>
        <v>3.4616395346546813</v>
      </c>
      <c r="O13" s="25">
        <f t="shared" ref="O13:O17" si="2">M13/(N13^(1/3))</f>
        <v>2.3684842186455084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3">
      <c r="A14" s="53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219.6172</v>
      </c>
      <c r="K14" s="30">
        <v>-4461.6390000000001</v>
      </c>
      <c r="L14" s="24">
        <f>-(K14*S14)/(0.5*$G$3*D14*D14)</f>
        <v>0.17177222111655924</v>
      </c>
      <c r="M14" s="24">
        <f t="shared" si="0"/>
        <v>3.4094259577477155</v>
      </c>
      <c r="N14" s="24">
        <f t="shared" si="1"/>
        <v>5.120589953708663</v>
      </c>
      <c r="O14" s="25">
        <f t="shared" si="2"/>
        <v>1.9780682102085791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3">
      <c r="A15" s="53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286.06209999999999</v>
      </c>
      <c r="K15" s="30">
        <v>-9876.2980000000007</v>
      </c>
      <c r="L15" s="24">
        <f>-(K15*S15)/(0.5*$G$3*D15*D15)</f>
        <v>0.16899356630243142</v>
      </c>
      <c r="M15" s="24">
        <f t="shared" si="0"/>
        <v>3.0470087535911081</v>
      </c>
      <c r="N15" s="24">
        <f t="shared" si="1"/>
        <v>5.6462010922375852</v>
      </c>
      <c r="O15" s="25">
        <f t="shared" si="2"/>
        <v>1.7111506817866462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3">
      <c r="A16" s="53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337.43029999999999</v>
      </c>
      <c r="K16" s="30">
        <v>-16544.88</v>
      </c>
      <c r="L16" s="24">
        <f>-(K16*S16)/(0.5*$G$3*D16*D16)</f>
        <v>0.15924365382917233</v>
      </c>
      <c r="M16" s="24">
        <f t="shared" si="0"/>
        <v>2.7745328351142358</v>
      </c>
      <c r="N16" s="24">
        <f t="shared" si="1"/>
        <v>5.7470583941792759</v>
      </c>
      <c r="O16" s="25">
        <f t="shared" si="2"/>
        <v>1.5489640281819057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" thickBot="1" x14ac:dyDescent="0.35">
      <c r="A17" s="54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377.35250000000002</v>
      </c>
      <c r="K17" s="31">
        <v>-24134.05</v>
      </c>
      <c r="L17" s="26">
        <f>-(K17*S17)/(0.5*$G$3*D17*D17)</f>
        <v>0.14866498604797362</v>
      </c>
      <c r="M17" s="26">
        <f t="shared" si="0"/>
        <v>2.5462556763283124</v>
      </c>
      <c r="N17" s="26">
        <f t="shared" si="1"/>
        <v>5.6847748250541379</v>
      </c>
      <c r="O17" s="27">
        <f t="shared" si="2"/>
        <v>1.426694283849107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" thickBot="1" x14ac:dyDescent="0.35">
      <c r="R18" s="14"/>
      <c r="S18" s="14"/>
      <c r="T18" s="12"/>
      <c r="U18" s="12"/>
      <c r="Y18" s="8"/>
    </row>
    <row r="19" spans="1:26" ht="15" thickBot="1" x14ac:dyDescent="0.35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3">
      <c r="A20" s="53" t="s">
        <v>44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117.52079999999999</v>
      </c>
      <c r="K20" s="30">
        <v>-1251.857</v>
      </c>
      <c r="L20" s="24">
        <f>-(K20*S20)/(0.5*$G$3*D20*D20)</f>
        <v>0.19278498991990384</v>
      </c>
      <c r="M20" s="24">
        <f t="shared" ref="M20:M24" si="8">J20/G20</f>
        <v>3.7093707830919436</v>
      </c>
      <c r="N20" s="24">
        <f t="shared" ref="N20:N24" si="9">L20/F20</f>
        <v>4.6520335915743658</v>
      </c>
      <c r="O20" s="25">
        <f t="shared" ref="O20:O24" si="10">M20/(N20^(1/3))</f>
        <v>2.2220438899708244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3">
      <c r="A21" s="53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214.83519999999999</v>
      </c>
      <c r="K21" s="30">
        <v>-5561.6660000000002</v>
      </c>
      <c r="L21" s="24">
        <f>-(K21*S21)/(0.5*$G$3*D21*D21)</f>
        <v>0.21412304355606751</v>
      </c>
      <c r="M21" s="24">
        <f t="shared" si="8"/>
        <v>3.3351882617478141</v>
      </c>
      <c r="N21" s="24">
        <f t="shared" si="9"/>
        <v>6.3830827741740297</v>
      </c>
      <c r="O21" s="25">
        <f t="shared" si="10"/>
        <v>1.7979469010324787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3">
      <c r="A22" s="53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274.95190000000002</v>
      </c>
      <c r="K22" s="30">
        <v>-11991.94</v>
      </c>
      <c r="L22" s="24">
        <f>-(K22*S22)/(0.5*$G$3*D22*D22)</f>
        <v>0.2051943660959582</v>
      </c>
      <c r="M22" s="24">
        <f t="shared" si="8"/>
        <v>2.9286677477250818</v>
      </c>
      <c r="N22" s="24">
        <f t="shared" si="9"/>
        <v>6.8556968133249523</v>
      </c>
      <c r="O22" s="25">
        <f t="shared" si="10"/>
        <v>1.541651595886566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3">
      <c r="A23" s="53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316.98180000000002</v>
      </c>
      <c r="K23" s="30">
        <v>-19677.330000000002</v>
      </c>
      <c r="L23" s="24">
        <f>-(K23*S23)/(0.5*$G$3*D23*D23)</f>
        <v>0.18939333055316132</v>
      </c>
      <c r="M23" s="24">
        <f t="shared" si="8"/>
        <v>2.6063943049382754</v>
      </c>
      <c r="N23" s="24">
        <f t="shared" si="9"/>
        <v>6.8351516935472301</v>
      </c>
      <c r="O23" s="25">
        <f t="shared" si="10"/>
        <v>1.3733800429558904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" thickBot="1" x14ac:dyDescent="0.35">
      <c r="A24" s="54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352.25689999999997</v>
      </c>
      <c r="K24" s="31">
        <v>-28526.83</v>
      </c>
      <c r="L24" s="26">
        <f>-(K24*S24)/(0.5*$G$3*D24*D24)</f>
        <v>0.17572437216061607</v>
      </c>
      <c r="M24" s="26">
        <f t="shared" si="8"/>
        <v>2.3769184811305464</v>
      </c>
      <c r="N24" s="26">
        <f t="shared" si="9"/>
        <v>6.7194940352986414</v>
      </c>
      <c r="O24" s="27">
        <f t="shared" si="10"/>
        <v>1.2596080567370882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" thickBot="1" x14ac:dyDescent="0.35">
      <c r="R25" s="14"/>
      <c r="S25" s="14"/>
      <c r="T25" s="12"/>
      <c r="U25" s="12"/>
      <c r="Y25" s="9"/>
      <c r="Z25" s="9"/>
    </row>
    <row r="26" spans="1:26" ht="15" thickBot="1" x14ac:dyDescent="0.35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" customHeight="1" x14ac:dyDescent="0.3">
      <c r="A27" s="53" t="s">
        <v>45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115.099</v>
      </c>
      <c r="K27" s="30">
        <v>-1804.069</v>
      </c>
      <c r="L27" s="24">
        <f>-(K27*S27)/(0.5*$G$3*D27*D27)</f>
        <v>0.27782520206366301</v>
      </c>
      <c r="M27" s="24">
        <f t="shared" ref="M27:M31" si="16">J27/G27</f>
        <v>3.6329302367163914</v>
      </c>
      <c r="N27" s="24">
        <f t="shared" ref="N27:N31" si="17">L27/F27</f>
        <v>6.7041120427636507</v>
      </c>
      <c r="O27" s="25">
        <f t="shared" ref="O27:O31" si="18">M27/(N27^(1/3))</f>
        <v>1.9266816903942925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3">
      <c r="A28" s="53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202.43979999999999</v>
      </c>
      <c r="K28" s="30">
        <v>-7526.6170000000002</v>
      </c>
      <c r="L28" s="24">
        <f>-(K28*S28)/(0.5*$G$3*D28*D28)</f>
        <v>0.28977326932628428</v>
      </c>
      <c r="M28" s="24">
        <f t="shared" si="16"/>
        <v>3.1427570745882201</v>
      </c>
      <c r="N28" s="24">
        <f t="shared" si="17"/>
        <v>8.6382424475877215</v>
      </c>
      <c r="O28" s="25">
        <f t="shared" si="18"/>
        <v>1.5316834377698652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3">
      <c r="A29" s="53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263.93799999999999</v>
      </c>
      <c r="K29" s="30">
        <v>-15739.84</v>
      </c>
      <c r="L29" s="24">
        <f>-(K29*S29)/(0.5*$G$3*D29*D29)</f>
        <v>0.2693247707419989</v>
      </c>
      <c r="M29" s="24">
        <f t="shared" si="16"/>
        <v>2.8113524874680356</v>
      </c>
      <c r="N29" s="24">
        <f t="shared" si="17"/>
        <v>8.9983414635367254</v>
      </c>
      <c r="O29" s="25">
        <f t="shared" si="18"/>
        <v>1.351640338363175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3">
      <c r="A30" s="53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310.90989999999999</v>
      </c>
      <c r="K30" s="30">
        <v>-25569.279999999999</v>
      </c>
      <c r="L30" s="24">
        <f>-(K30*S30)/(0.5*$G$3*D30*D30)</f>
        <v>0.24610305864903093</v>
      </c>
      <c r="M30" s="24">
        <f t="shared" si="16"/>
        <v>2.5564678877744043</v>
      </c>
      <c r="N30" s="24">
        <f t="shared" si="17"/>
        <v>8.8817897293374291</v>
      </c>
      <c r="O30" s="25">
        <f t="shared" si="18"/>
        <v>1.2344500248059747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" thickBot="1" x14ac:dyDescent="0.35">
      <c r="A31" s="54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350.786</v>
      </c>
      <c r="K31" s="50">
        <v>-37373.06</v>
      </c>
      <c r="L31" s="26">
        <f>-(K31*S31)/(0.5*$G$3*D31*D31)</f>
        <v>0.23021686967044827</v>
      </c>
      <c r="M31" s="26">
        <f t="shared" si="16"/>
        <v>2.3669933117615578</v>
      </c>
      <c r="N31" s="26">
        <f t="shared" si="17"/>
        <v>8.8032232726474771</v>
      </c>
      <c r="O31" s="27">
        <f t="shared" si="18"/>
        <v>1.1463479495511262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" thickBot="1" x14ac:dyDescent="0.35">
      <c r="R32" s="14"/>
      <c r="S32" s="14"/>
      <c r="T32" s="12"/>
      <c r="U32" s="12"/>
    </row>
    <row r="33" spans="1:23" ht="15" thickBot="1" x14ac:dyDescent="0.35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" customHeight="1" x14ac:dyDescent="0.3">
      <c r="A34" s="53" t="s">
        <v>46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127.1413</v>
      </c>
      <c r="K34" s="30">
        <v>-2436.319</v>
      </c>
      <c r="L34" s="24">
        <f>-(K34*S34)/(0.5*$G$3*D34*D34)</f>
        <v>0.37519120303410869</v>
      </c>
      <c r="M34" s="24">
        <f t="shared" ref="M34:M38" si="24">J34/G34</f>
        <v>4.0130276814345018</v>
      </c>
      <c r="N34" s="24">
        <f t="shared" ref="N34:N38" si="25">L34/F34</f>
        <v>9.0536202040575464</v>
      </c>
      <c r="O34" s="25">
        <f t="shared" ref="O34:O38" si="26">M34/(N34^(1/3))</f>
        <v>1.925446243687319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3">
      <c r="A35" s="53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200.79830000000001</v>
      </c>
      <c r="K35" s="30">
        <v>-9724.3690000000006</v>
      </c>
      <c r="L35" s="24">
        <f>-(K35*S35)/(0.5*$G$3*D35*D35)</f>
        <v>0.37438628765953813</v>
      </c>
      <c r="M35" s="24">
        <f t="shared" si="24"/>
        <v>3.1172737667706043</v>
      </c>
      <c r="N35" s="24">
        <f t="shared" si="25"/>
        <v>11.160586100210249</v>
      </c>
      <c r="O35" s="25">
        <f t="shared" si="26"/>
        <v>1.3949092173244058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3">
      <c r="A36" s="53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255.24520000000001</v>
      </c>
      <c r="K36" s="30">
        <v>-20065.810000000001</v>
      </c>
      <c r="L36" s="24">
        <f>-(K36*S36)/(0.5*$G$3*D36*D36)</f>
        <v>0.34334654469184622</v>
      </c>
      <c r="M36" s="24">
        <f t="shared" si="24"/>
        <v>2.7187605723096953</v>
      </c>
      <c r="N36" s="24">
        <f t="shared" si="25"/>
        <v>11.4714641395624</v>
      </c>
      <c r="O36" s="25">
        <f t="shared" si="26"/>
        <v>1.2054929619677421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3">
      <c r="A37" s="53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298.56150000000002</v>
      </c>
      <c r="K37" s="30">
        <v>-32909.050000000003</v>
      </c>
      <c r="L37" s="24">
        <f>-(K37*S37)/(0.5*$G$3*D37*D37)</f>
        <v>0.3167479828228989</v>
      </c>
      <c r="M37" s="24">
        <f t="shared" si="24"/>
        <v>2.4549327225532473</v>
      </c>
      <c r="N37" s="24">
        <f t="shared" si="25"/>
        <v>11.431345047347911</v>
      </c>
      <c r="O37" s="25">
        <f t="shared" si="26"/>
        <v>1.0897841408117255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x14ac:dyDescent="0.3">
      <c r="A38" s="54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336.22320000000002</v>
      </c>
      <c r="K38" s="31">
        <v>-48409.91</v>
      </c>
      <c r="L38" s="26">
        <f>-(K38*S38)/(0.5*$G$3*D38*D38)</f>
        <v>0.2982035172187702</v>
      </c>
      <c r="M38" s="26">
        <f t="shared" si="24"/>
        <v>2.268728129569221</v>
      </c>
      <c r="N38" s="26">
        <f t="shared" si="25"/>
        <v>11.402952991774553</v>
      </c>
      <c r="O38" s="27">
        <f t="shared" si="26"/>
        <v>1.0079601082503393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x14ac:dyDescent="0.3">
      <c r="J39" s="12"/>
      <c r="K39" s="12"/>
      <c r="R39" s="14"/>
      <c r="S39" s="14"/>
      <c r="T39" s="11"/>
      <c r="U39" s="11"/>
      <c r="V39" s="12"/>
      <c r="W39" s="12"/>
    </row>
    <row r="40" spans="1:23" ht="15" thickBot="1" x14ac:dyDescent="0.35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" customHeight="1" x14ac:dyDescent="0.3">
      <c r="A41" s="53" t="s">
        <v>47</v>
      </c>
      <c r="B41" s="24">
        <v>4000</v>
      </c>
      <c r="C41" s="24">
        <f t="shared" ref="C41:C45" si="32">$G$3*D41*PI()/4*S41^2</f>
        <v>3.3812404097890929E-2</v>
      </c>
      <c r="D41" s="24">
        <f t="shared" ref="D41:D45" si="33"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51">
        <v>136.1113</v>
      </c>
      <c r="K41" s="51">
        <v>-3419.8130000000001</v>
      </c>
      <c r="L41" s="24">
        <f t="shared" ref="L41:L45" si="34">-(K41*S41)/(0.5*$G$3*D41*D41)</f>
        <v>0.5266485027706489</v>
      </c>
      <c r="M41" s="24">
        <f t="shared" ref="M41:M45" si="35">J41/G41</f>
        <v>4.29615250635345</v>
      </c>
      <c r="N41" s="24">
        <f t="shared" ref="N41:N45" si="36">L41/F41</f>
        <v>12.708388380544033</v>
      </c>
      <c r="O41" s="25">
        <f t="shared" ref="O41:O45" si="37">M41/(N41^(1/3))</f>
        <v>1.8409819484654626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3">
      <c r="A42" s="53"/>
      <c r="B42" s="24">
        <v>8000</v>
      </c>
      <c r="C42" s="24">
        <f t="shared" si="32"/>
        <v>6.7624808195781858E-2</v>
      </c>
      <c r="D42" s="24">
        <f t="shared" si="33"/>
        <v>0.74742594836989606</v>
      </c>
      <c r="E42" s="24">
        <f>($G$7*$G$5)/$D$8</f>
        <v>6.983682899005208</v>
      </c>
      <c r="F42" s="24">
        <f t="shared" ref="F42:F45" si="38">(0.79*LN(B42)-1.64)^-2</f>
        <v>3.3545396657303259E-2</v>
      </c>
      <c r="G42" s="24">
        <f t="shared" ref="G42:G45" si="39">((F42/8)*(B42-1000)*E42)/(1+12.7*((F42/8)^(1/2))*((E42^(2/3))-1))</f>
        <v>64.414714594676298</v>
      </c>
      <c r="H42" s="24">
        <f t="shared" ref="H42:H45" si="40">0.023*(B42^0.8)*(E42^0.4)</f>
        <v>66.348885205421993</v>
      </c>
      <c r="I42" s="24">
        <f t="shared" ref="I42:I45" si="41">0.316*(1/(B42^0.25))</f>
        <v>3.3412931924721827E-2</v>
      </c>
      <c r="J42" s="30">
        <v>217.68530000000001</v>
      </c>
      <c r="K42" s="30">
        <v>-13230.5</v>
      </c>
      <c r="L42" s="24">
        <f t="shared" si="34"/>
        <v>0.50937163931968421</v>
      </c>
      <c r="M42" s="24">
        <f t="shared" si="35"/>
        <v>3.3794343632470447</v>
      </c>
      <c r="N42" s="24">
        <f t="shared" si="36"/>
        <v>15.184546616734893</v>
      </c>
      <c r="O42" s="25">
        <f t="shared" si="37"/>
        <v>1.3647195283097193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3">
      <c r="A43" s="53"/>
      <c r="B43" s="24">
        <v>12000</v>
      </c>
      <c r="C43" s="24">
        <f t="shared" si="32"/>
        <v>0.10143721229367279</v>
      </c>
      <c r="D43" s="24">
        <f t="shared" si="33"/>
        <v>1.1211389225548443</v>
      </c>
      <c r="E43" s="24">
        <f t="shared" ref="E43:E45" si="42">($G$7*$G$5)/$D$8</f>
        <v>6.983682899005208</v>
      </c>
      <c r="F43" s="24">
        <f t="shared" si="38"/>
        <v>2.9930490172368162E-2</v>
      </c>
      <c r="G43" s="24">
        <f t="shared" si="39"/>
        <v>93.882926874711544</v>
      </c>
      <c r="H43" s="24">
        <f t="shared" si="40"/>
        <v>91.771247948868861</v>
      </c>
      <c r="I43" s="24">
        <f t="shared" si="41"/>
        <v>3.0191992233658E-2</v>
      </c>
      <c r="J43" s="30">
        <v>246.9539</v>
      </c>
      <c r="K43" s="30">
        <v>-26522.22</v>
      </c>
      <c r="L43" s="24">
        <f t="shared" si="34"/>
        <v>0.45382232735967187</v>
      </c>
      <c r="M43" s="24">
        <f t="shared" si="35"/>
        <v>2.6304452600797634</v>
      </c>
      <c r="N43" s="24">
        <f t="shared" si="36"/>
        <v>15.162542435694581</v>
      </c>
      <c r="O43" s="25">
        <f t="shared" si="37"/>
        <v>1.0627683003754205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3">
      <c r="A44" s="53"/>
      <c r="B44" s="24">
        <v>16000</v>
      </c>
      <c r="C44" s="24">
        <f t="shared" si="32"/>
        <v>0.13524961639156372</v>
      </c>
      <c r="D44" s="24">
        <f t="shared" si="33"/>
        <v>1.4948518967397921</v>
      </c>
      <c r="E44" s="24">
        <f t="shared" si="42"/>
        <v>6.983682899005208</v>
      </c>
      <c r="F44" s="24">
        <f t="shared" si="38"/>
        <v>2.7708723821295633E-2</v>
      </c>
      <c r="G44" s="24">
        <f t="shared" si="39"/>
        <v>121.61697844390693</v>
      </c>
      <c r="H44" s="24">
        <f t="shared" si="40"/>
        <v>115.52011877929999</v>
      </c>
      <c r="I44" s="24">
        <f t="shared" si="41"/>
        <v>2.8096814678614978E-2</v>
      </c>
      <c r="J44" s="30">
        <v>277.25869999999998</v>
      </c>
      <c r="K44" s="30">
        <v>-42873.54</v>
      </c>
      <c r="L44" s="24">
        <f t="shared" si="34"/>
        <v>0.41265570751744185</v>
      </c>
      <c r="M44" s="24">
        <f t="shared" si="35"/>
        <v>2.2797696797563445</v>
      </c>
      <c r="N44" s="24">
        <f t="shared" si="36"/>
        <v>14.892627685736068</v>
      </c>
      <c r="O44" s="25">
        <f t="shared" si="37"/>
        <v>0.92661756674989315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" thickBot="1" x14ac:dyDescent="0.35">
      <c r="A45" s="54"/>
      <c r="B45" s="26">
        <v>20000</v>
      </c>
      <c r="C45" s="26">
        <f t="shared" si="32"/>
        <v>0.16906202048945465</v>
      </c>
      <c r="D45" s="26">
        <f t="shared" si="33"/>
        <v>1.8685648709247404</v>
      </c>
      <c r="E45" s="26">
        <f t="shared" si="42"/>
        <v>6.983682899005208</v>
      </c>
      <c r="F45" s="26">
        <f t="shared" si="38"/>
        <v>2.6151429145930653E-2</v>
      </c>
      <c r="G45" s="26">
        <f t="shared" si="39"/>
        <v>148.19898233634589</v>
      </c>
      <c r="H45" s="26">
        <f t="shared" si="40"/>
        <v>138.09744296328185</v>
      </c>
      <c r="I45" s="26">
        <f t="shared" si="41"/>
        <v>2.6572326722017387E-2</v>
      </c>
      <c r="J45" s="31">
        <v>302.57490000000001</v>
      </c>
      <c r="K45" s="31">
        <v>-62745.35</v>
      </c>
      <c r="L45" s="26">
        <f t="shared" si="34"/>
        <v>0.38650937502512939</v>
      </c>
      <c r="M45" s="26">
        <f t="shared" si="35"/>
        <v>2.041680011764786</v>
      </c>
      <c r="N45" s="26">
        <f t="shared" si="36"/>
        <v>14.779665496226732</v>
      </c>
      <c r="O45" s="27">
        <f t="shared" si="37"/>
        <v>0.83195430885657773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  <row r="46" spans="1:23" x14ac:dyDescent="0.3">
      <c r="B46" s="24"/>
      <c r="F46" s="24"/>
      <c r="I46" s="24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ignoredErrors>
    <ignoredError sqref="O13 O14 O15 O16 O17 O20:O24 O27:O31 O34:O38 O41:O45" evalError="1"/>
    <ignoredError sqref="L13:L17 M13:M17 L20:M24 L27:M31 L34:M38 L41:M45" emptyCellReferenc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BF58-91D8-4DF4-A648-840D43488DD9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49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124.5497</v>
      </c>
      <c r="K2">
        <v>-1235.125</v>
      </c>
      <c r="L2">
        <v>0.19020827512632932</v>
      </c>
      <c r="M2">
        <v>3.9312276484066371</v>
      </c>
      <c r="N2">
        <v>4.5898557022034376</v>
      </c>
      <c r="O2">
        <v>2.3655303046733689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186.03200000000001</v>
      </c>
      <c r="K3">
        <v>-4457.5240000000003</v>
      </c>
      <c r="L3">
        <v>0.17161379442854285</v>
      </c>
      <c r="M3">
        <v>2.8880357721149488</v>
      </c>
      <c r="N3">
        <v>5.1158671987615429</v>
      </c>
      <c r="O3">
        <v>1.6760854171271593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219.1748</v>
      </c>
      <c r="K4">
        <v>-8432.75</v>
      </c>
      <c r="L4">
        <v>0.14429298267800633</v>
      </c>
      <c r="M4">
        <v>2.3345543997844542</v>
      </c>
      <c r="N4">
        <v>4.820936170675135</v>
      </c>
      <c r="O4">
        <v>1.3819538426975917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249.63380000000001</v>
      </c>
      <c r="K5">
        <v>-13078.82</v>
      </c>
      <c r="L5">
        <v>0.12588299731240454</v>
      </c>
      <c r="M5">
        <v>2.0526229412543571</v>
      </c>
      <c r="N5">
        <v>4.5430817429295223</v>
      </c>
      <c r="O5">
        <v>1.2393453114953694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283.1497</v>
      </c>
      <c r="K6">
        <v>-18471.900000000001</v>
      </c>
      <c r="L6">
        <v>0.11378632081144957</v>
      </c>
      <c r="M6">
        <v>1.9106048876730872</v>
      </c>
      <c r="N6">
        <v>4.3510555456260995</v>
      </c>
      <c r="O6">
        <v>1.1703237232694772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3341-6F5D-4912-A194-46558AE4A140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50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133.47890000000001</v>
      </c>
      <c r="K2">
        <v>-1555.617</v>
      </c>
      <c r="L2">
        <v>0.23956379016471616</v>
      </c>
      <c r="M2">
        <v>4.2130646814798007</v>
      </c>
      <c r="N2">
        <v>5.7808380187386748</v>
      </c>
      <c r="O2">
        <v>2.3474761751207325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198.77619999999999</v>
      </c>
      <c r="K3">
        <v>-5455.5690000000004</v>
      </c>
      <c r="L3">
        <v>0.21003832999143274</v>
      </c>
      <c r="M3">
        <v>3.0858818711032261</v>
      </c>
      <c r="N3">
        <v>6.2613160350186146</v>
      </c>
      <c r="O3">
        <v>1.674264576665613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235.30969999999999</v>
      </c>
      <c r="K4">
        <v>-10212.68</v>
      </c>
      <c r="L4">
        <v>0.17474940657982529</v>
      </c>
      <c r="M4">
        <v>2.5064163190611328</v>
      </c>
      <c r="N4">
        <v>5.8385080088382253</v>
      </c>
      <c r="O4">
        <v>1.3919359429215579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271.1472</v>
      </c>
      <c r="K5">
        <v>-15862.62</v>
      </c>
      <c r="L5">
        <v>0.15267693498554871</v>
      </c>
      <c r="M5">
        <v>2.2295176501614904</v>
      </c>
      <c r="N5">
        <v>5.5100673697649087</v>
      </c>
      <c r="O5">
        <v>1.2622884600478488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307.29539999999997</v>
      </c>
      <c r="K6">
        <v>-22512.34</v>
      </c>
      <c r="L6">
        <v>0.13867530364805075</v>
      </c>
      <c r="M6">
        <v>2.0735324572106428</v>
      </c>
      <c r="N6">
        <v>5.3027810783958476</v>
      </c>
      <c r="O6">
        <v>1.1890759771282868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DCCD-E17B-49DC-83FF-E082F2586C00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51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129.7465</v>
      </c>
      <c r="K2">
        <v>-1930.9760000000001</v>
      </c>
      <c r="L2">
        <v>0.29736877989704597</v>
      </c>
      <c r="M2">
        <v>4.0952569784109611</v>
      </c>
      <c r="N2">
        <v>7.1757119355676444</v>
      </c>
      <c r="O2">
        <v>2.1232093941901726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193.34360000000001</v>
      </c>
      <c r="K3">
        <v>-6669.7430000000004</v>
      </c>
      <c r="L3">
        <v>0.25678378940712665</v>
      </c>
      <c r="M3">
        <v>3.0015439983953502</v>
      </c>
      <c r="N3">
        <v>7.6548145198700928</v>
      </c>
      <c r="O3">
        <v>1.5229997190527225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235.46879999999999</v>
      </c>
      <c r="K4">
        <v>-12555.99</v>
      </c>
      <c r="L4">
        <v>0.21484583885152772</v>
      </c>
      <c r="M4">
        <v>2.5081109828865618</v>
      </c>
      <c r="N4">
        <v>7.1781597165379356</v>
      </c>
      <c r="O4">
        <v>1.3001966543036918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274.61079999999998</v>
      </c>
      <c r="K5">
        <v>-19558.689999999999</v>
      </c>
      <c r="L5">
        <v>0.18825142640575782</v>
      </c>
      <c r="M5">
        <v>2.2579972263219643</v>
      </c>
      <c r="N5">
        <v>6.7939406960733626</v>
      </c>
      <c r="O5">
        <v>1.1922010140864383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315.57990000000001</v>
      </c>
      <c r="K6">
        <v>-27825.27</v>
      </c>
      <c r="L6">
        <v>0.17140278471003001</v>
      </c>
      <c r="M6">
        <v>2.1294336507910274</v>
      </c>
      <c r="N6">
        <v>6.5542415962647871</v>
      </c>
      <c r="O6">
        <v>1.1378629699232972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5D99-8B90-4A96-B7AB-F29D5E9A3376}">
  <dimension ref="A1:S6"/>
  <sheetViews>
    <sheetView workbookViewId="0">
      <selection activeCell="J15" sqref="J15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52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132.946</v>
      </c>
      <c r="K2">
        <v>-2495.4160000000002</v>
      </c>
      <c r="L2">
        <v>0.38429209438934858</v>
      </c>
      <c r="M2">
        <v>4.1962444786705122</v>
      </c>
      <c r="N2">
        <v>9.2732309336866265</v>
      </c>
      <c r="O2">
        <v>1.9973327558200167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203.3888</v>
      </c>
      <c r="K3">
        <v>-8521.5759999999991</v>
      </c>
      <c r="L3">
        <v>0.32807899449811251</v>
      </c>
      <c r="M3">
        <v>3.1574897332046792</v>
      </c>
      <c r="N3">
        <v>9.7801495045575955</v>
      </c>
      <c r="O3">
        <v>1.4764773278948622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242.52770000000001</v>
      </c>
      <c r="K4">
        <v>-16073.67</v>
      </c>
      <c r="L4">
        <v>0.2750369436876452</v>
      </c>
      <c r="M4">
        <v>2.5832993076968891</v>
      </c>
      <c r="N4">
        <v>9.1891894220148593</v>
      </c>
      <c r="O4">
        <v>1.2333386066420764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272.24650000000003</v>
      </c>
      <c r="K5">
        <v>-24819.41</v>
      </c>
      <c r="L5">
        <v>0.23888559689065728</v>
      </c>
      <c r="M5">
        <v>2.2385566841357396</v>
      </c>
      <c r="N5">
        <v>8.6213135773167924</v>
      </c>
      <c r="O5">
        <v>1.0917175252448192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289.67099999999999</v>
      </c>
      <c r="K6">
        <v>-35312.699999999997</v>
      </c>
      <c r="L6">
        <v>0.21752511711943409</v>
      </c>
      <c r="M6">
        <v>1.9546085636578492</v>
      </c>
      <c r="N6">
        <v>8.3179055303477565</v>
      </c>
      <c r="O6">
        <v>0.96469153865581958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B613-20D6-48AB-8B2A-511DE18C84DD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43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113.51300000000001</v>
      </c>
      <c r="K2">
        <v>-931.52329999999995</v>
      </c>
      <c r="L2">
        <v>0.14345385295657215</v>
      </c>
      <c r="M2">
        <v>3.5828704850640554</v>
      </c>
      <c r="N2">
        <v>3.4616395346546813</v>
      </c>
      <c r="O2">
        <v>2.3684842186455084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219.6172</v>
      </c>
      <c r="K3">
        <v>-4461.6390000000001</v>
      </c>
      <c r="L3">
        <v>0.17177222111655924</v>
      </c>
      <c r="M3">
        <v>3.4094259577477155</v>
      </c>
      <c r="N3">
        <v>5.120589953708663</v>
      </c>
      <c r="O3">
        <v>1.9780682102085791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286.06209999999999</v>
      </c>
      <c r="K4">
        <v>-9876.2980000000007</v>
      </c>
      <c r="L4">
        <v>0.16899356630243142</v>
      </c>
      <c r="M4">
        <v>3.0470087535911081</v>
      </c>
      <c r="N4">
        <v>5.6462010922375852</v>
      </c>
      <c r="O4">
        <v>1.7111506817866462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337.43029999999999</v>
      </c>
      <c r="K5">
        <v>-16544.88</v>
      </c>
      <c r="L5">
        <v>0.15924365382917233</v>
      </c>
      <c r="M5">
        <v>2.7745328351142358</v>
      </c>
      <c r="N5">
        <v>5.7470583941792759</v>
      </c>
      <c r="O5">
        <v>1.5489640281819057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377.35250000000002</v>
      </c>
      <c r="K6">
        <v>-24134.05</v>
      </c>
      <c r="L6">
        <v>0.14866498604797362</v>
      </c>
      <c r="M6">
        <v>2.5462556763283124</v>
      </c>
      <c r="N6">
        <v>5.6847748250541379</v>
      </c>
      <c r="O6">
        <v>1.426694283849107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7966-BAB5-45B6-909B-CF4CECA959B7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44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117.52079999999999</v>
      </c>
      <c r="K2">
        <v>-1251.857</v>
      </c>
      <c r="L2">
        <v>0.19278498991990384</v>
      </c>
      <c r="M2">
        <v>3.7093707830919436</v>
      </c>
      <c r="N2">
        <v>4.6520335915743658</v>
      </c>
      <c r="O2">
        <v>2.2220438899708244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214.83519999999999</v>
      </c>
      <c r="K3">
        <v>-5561.6660000000002</v>
      </c>
      <c r="L3">
        <v>0.21412304355606751</v>
      </c>
      <c r="M3">
        <v>3.3351882617478141</v>
      </c>
      <c r="N3">
        <v>6.3830827741740297</v>
      </c>
      <c r="O3">
        <v>1.7979469010324787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274.95190000000002</v>
      </c>
      <c r="K4">
        <v>-11991.94</v>
      </c>
      <c r="L4">
        <v>0.2051943660959582</v>
      </c>
      <c r="M4">
        <v>2.9286677477250818</v>
      </c>
      <c r="N4">
        <v>6.8556968133249523</v>
      </c>
      <c r="O4">
        <v>1.541651595886566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316.98180000000002</v>
      </c>
      <c r="K5">
        <v>-19677.330000000002</v>
      </c>
      <c r="L5">
        <v>0.18939333055316132</v>
      </c>
      <c r="M5">
        <v>2.6063943049382754</v>
      </c>
      <c r="N5">
        <v>6.8351516935472301</v>
      </c>
      <c r="O5">
        <v>1.3733800429558904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352.25689999999997</v>
      </c>
      <c r="K6">
        <v>-28526.83</v>
      </c>
      <c r="L6">
        <v>0.17572437216061607</v>
      </c>
      <c r="M6">
        <v>2.3769184811305464</v>
      </c>
      <c r="N6">
        <v>6.7194940352986414</v>
      </c>
      <c r="O6">
        <v>1.2596080567370882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0F8A-F505-4008-BED6-E2B892A77CA5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45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115.099</v>
      </c>
      <c r="K2">
        <v>-1804.069</v>
      </c>
      <c r="L2">
        <v>0.27782520206366301</v>
      </c>
      <c r="M2">
        <v>3.6329302367163914</v>
      </c>
      <c r="N2">
        <v>6.7041120427636507</v>
      </c>
      <c r="O2">
        <v>1.9266816903942925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202.43979999999999</v>
      </c>
      <c r="K3">
        <v>-7526.6170000000002</v>
      </c>
      <c r="L3">
        <v>0.28977326932628428</v>
      </c>
      <c r="M3">
        <v>3.1427570745882201</v>
      </c>
      <c r="N3">
        <v>8.6382424475877215</v>
      </c>
      <c r="O3">
        <v>1.5316834377698652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263.93799999999999</v>
      </c>
      <c r="K4">
        <v>-15739.84</v>
      </c>
      <c r="L4">
        <v>0.2693247707419989</v>
      </c>
      <c r="M4">
        <v>2.8113524874680356</v>
      </c>
      <c r="N4">
        <v>8.9983414635367254</v>
      </c>
      <c r="O4">
        <v>1.351640338363175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310.90989999999999</v>
      </c>
      <c r="K5">
        <v>-25569.279999999999</v>
      </c>
      <c r="L5">
        <v>0.24610305864903093</v>
      </c>
      <c r="M5">
        <v>2.5564678877744043</v>
      </c>
      <c r="N5">
        <v>8.8817897293374291</v>
      </c>
      <c r="O5">
        <v>1.2344500248059747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350.786</v>
      </c>
      <c r="K6">
        <v>-37373.06</v>
      </c>
      <c r="L6">
        <v>0.23021686967044827</v>
      </c>
      <c r="M6">
        <v>2.3669933117615578</v>
      </c>
      <c r="N6">
        <v>8.8032232726474771</v>
      </c>
      <c r="O6">
        <v>1.1463479495511262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CC10-D3A4-4435-9D48-1DD04B7B52BB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46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127.1413</v>
      </c>
      <c r="K2">
        <v>-2436.319</v>
      </c>
      <c r="L2">
        <v>0.37519120303410869</v>
      </c>
      <c r="M2">
        <v>4.0130276814345018</v>
      </c>
      <c r="N2">
        <v>9.0536202040575464</v>
      </c>
      <c r="O2">
        <v>1.925446243687319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200.79830000000001</v>
      </c>
      <c r="K3">
        <v>-9724.3690000000006</v>
      </c>
      <c r="L3">
        <v>0.37438628765953813</v>
      </c>
      <c r="M3">
        <v>3.1172737667706043</v>
      </c>
      <c r="N3">
        <v>11.160586100210249</v>
      </c>
      <c r="O3">
        <v>1.3949092173244058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255.24520000000001</v>
      </c>
      <c r="K4">
        <v>-20065.810000000001</v>
      </c>
      <c r="L4">
        <v>0.34334654469184622</v>
      </c>
      <c r="M4">
        <v>2.7187605723096953</v>
      </c>
      <c r="N4">
        <v>11.4714641395624</v>
      </c>
      <c r="O4">
        <v>1.2054929619677421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298.56150000000002</v>
      </c>
      <c r="K5">
        <v>-32909.050000000003</v>
      </c>
      <c r="L5">
        <v>0.3167479828228989</v>
      </c>
      <c r="M5">
        <v>2.4549327225532473</v>
      </c>
      <c r="N5">
        <v>11.431345047347911</v>
      </c>
      <c r="O5">
        <v>1.0897841408117255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336.22320000000002</v>
      </c>
      <c r="K6">
        <v>-48409.91</v>
      </c>
      <c r="L6">
        <v>0.2982035172187702</v>
      </c>
      <c r="M6">
        <v>2.268728129569221</v>
      </c>
      <c r="N6">
        <v>11.402952991774553</v>
      </c>
      <c r="O6">
        <v>1.0079601082503393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BED3-65AF-4593-BB27-F178AF230B07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47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136.1113</v>
      </c>
      <c r="K2">
        <v>-3419.8130000000001</v>
      </c>
      <c r="L2">
        <v>0.5266485027706489</v>
      </c>
      <c r="M2">
        <v>4.29615250635345</v>
      </c>
      <c r="N2">
        <v>12.708388380544033</v>
      </c>
      <c r="O2">
        <v>1.8409819484654626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217.68530000000001</v>
      </c>
      <c r="K3">
        <v>-13230.5</v>
      </c>
      <c r="L3">
        <v>0.50937163931968421</v>
      </c>
      <c r="M3">
        <v>3.3794343632470447</v>
      </c>
      <c r="N3">
        <v>15.184546616734893</v>
      </c>
      <c r="O3">
        <v>1.3647195283097193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246.9539</v>
      </c>
      <c r="K4">
        <v>-26522.22</v>
      </c>
      <c r="L4">
        <v>0.45382232735967187</v>
      </c>
      <c r="M4">
        <v>2.6304452600797634</v>
      </c>
      <c r="N4">
        <v>15.162542435694581</v>
      </c>
      <c r="O4">
        <v>1.0627683003754205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277.25869999999998</v>
      </c>
      <c r="K5">
        <v>-42873.54</v>
      </c>
      <c r="L5">
        <v>0.41265570751744185</v>
      </c>
      <c r="M5">
        <v>2.2797696797563445</v>
      </c>
      <c r="N5">
        <v>14.892627685736068</v>
      </c>
      <c r="O5">
        <v>0.92661756674989315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302.57490000000001</v>
      </c>
      <c r="K6">
        <v>-62745.35</v>
      </c>
      <c r="L6">
        <v>0.38650937502512939</v>
      </c>
      <c r="M6">
        <v>2.041680011764786</v>
      </c>
      <c r="N6">
        <v>14.779665496226732</v>
      </c>
      <c r="O6">
        <v>0.83195430885657773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topLeftCell="A31" zoomScale="85" zoomScaleNormal="85" workbookViewId="0">
      <selection activeCell="A40" sqref="A40:S45"/>
    </sheetView>
  </sheetViews>
  <sheetFormatPr defaultRowHeight="14.4" x14ac:dyDescent="0.3"/>
  <cols>
    <col min="1" max="1" width="10" bestFit="1" customWidth="1"/>
    <col min="2" max="2" width="11.6640625" bestFit="1" customWidth="1"/>
    <col min="3" max="3" width="13.33203125" customWidth="1"/>
    <col min="4" max="4" width="12" bestFit="1" customWidth="1"/>
    <col min="6" max="6" width="12" bestFit="1" customWidth="1"/>
    <col min="7" max="7" width="13.33203125" bestFit="1" customWidth="1"/>
    <col min="8" max="10" width="12" bestFit="1" customWidth="1"/>
    <col min="11" max="11" width="8.6640625" customWidth="1"/>
    <col min="13" max="14" width="12" bestFit="1" customWidth="1"/>
    <col min="15" max="15" width="9" bestFit="1" customWidth="1"/>
    <col min="16" max="16" width="4" customWidth="1"/>
    <col min="17" max="17" width="8.88671875" bestFit="1" customWidth="1"/>
    <col min="18" max="19" width="8.88671875" customWidth="1"/>
    <col min="20" max="20" width="6.6640625" customWidth="1"/>
    <col min="21" max="21" width="12" bestFit="1" customWidth="1"/>
    <col min="22" max="22" width="10.33203125" bestFit="1" customWidth="1"/>
    <col min="23" max="24" width="12" bestFit="1" customWidth="1"/>
    <col min="26" max="26" width="11.6640625" bestFit="1" customWidth="1"/>
  </cols>
  <sheetData>
    <row r="1" spans="1:26" x14ac:dyDescent="0.3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3">
      <c r="B2" s="4"/>
      <c r="C2" s="18" t="s">
        <v>2</v>
      </c>
      <c r="D2" s="39"/>
      <c r="E2" s="20" t="s">
        <v>3</v>
      </c>
      <c r="K2" s="5"/>
    </row>
    <row r="3" spans="1:26" ht="16.2" x14ac:dyDescent="0.3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6.2" x14ac:dyDescent="0.3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3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3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3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3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" thickBot="1" x14ac:dyDescent="0.35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" thickBot="1" x14ac:dyDescent="0.35">
      <c r="A11" s="10"/>
      <c r="F11" s="10"/>
      <c r="K11" s="10"/>
      <c r="P11" s="10"/>
    </row>
    <row r="12" spans="1:26" ht="15" thickBot="1" x14ac:dyDescent="0.35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3">
      <c r="A13" s="53" t="s">
        <v>48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101.8819</v>
      </c>
      <c r="K13" s="30">
        <v>-799.77790000000005</v>
      </c>
      <c r="L13" s="24">
        <f>-(K13*S13)/(0.5*$G$3*D13*D13)</f>
        <v>0.12316516534209727</v>
      </c>
      <c r="M13" s="24">
        <f t="shared" ref="M13:M17" si="0">J13/G13</f>
        <v>3.215751962085819</v>
      </c>
      <c r="N13" s="24">
        <f t="shared" ref="N13:N17" si="1">L13/F13</f>
        <v>2.9720596334875347</v>
      </c>
      <c r="O13" s="25">
        <f t="shared" ref="O13:O17" si="2">M13/(N13^(1/3))</f>
        <v>2.2366431725985536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3">
      <c r="A14" s="53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168.9991</v>
      </c>
      <c r="K14" s="30">
        <v>-3192.924</v>
      </c>
      <c r="L14" s="24">
        <f>-(K14*S14)/(0.5*$G$3*D14*D14)</f>
        <v>0.1229269439630523</v>
      </c>
      <c r="M14" s="24">
        <f t="shared" si="0"/>
        <v>2.6236101652147554</v>
      </c>
      <c r="N14" s="24">
        <f t="shared" si="1"/>
        <v>3.6644951681109292</v>
      </c>
      <c r="O14" s="25">
        <f t="shared" si="2"/>
        <v>1.7017454069964277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3">
      <c r="A15" s="53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210.57839999999999</v>
      </c>
      <c r="K15" s="30">
        <v>-6458.9040000000005</v>
      </c>
      <c r="L15" s="24">
        <f>-(K15*S15)/(0.5*$G$3*D15*D15)</f>
        <v>0.11051845756021532</v>
      </c>
      <c r="M15" s="24">
        <f t="shared" si="0"/>
        <v>2.2429892953914896</v>
      </c>
      <c r="N15" s="24">
        <f t="shared" si="1"/>
        <v>3.6925040961155386</v>
      </c>
      <c r="O15" s="25">
        <f t="shared" si="2"/>
        <v>1.45117639563064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3">
      <c r="A16" s="53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243.52459999999999</v>
      </c>
      <c r="K16" s="30">
        <v>-10303.969999999999</v>
      </c>
      <c r="L16" s="24">
        <f>-(K16*S16)/(0.5*$G$3*D16*D16)</f>
        <v>9.9175202947750396E-2</v>
      </c>
      <c r="M16" s="24">
        <f t="shared" si="0"/>
        <v>2.0023898234926154</v>
      </c>
      <c r="N16" s="24">
        <f t="shared" si="1"/>
        <v>3.579205003715435</v>
      </c>
      <c r="O16" s="25">
        <f t="shared" si="2"/>
        <v>1.3090405649537216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" thickBot="1" x14ac:dyDescent="0.35">
      <c r="A17" s="54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273.15469999999999</v>
      </c>
      <c r="K17" s="31">
        <v>-14643.97</v>
      </c>
      <c r="L17" s="26">
        <f>-(K17*S17)/(0.5*$G$3*D17*D17)</f>
        <v>9.0206392865554874E-2</v>
      </c>
      <c r="M17" s="26">
        <f t="shared" si="0"/>
        <v>1.8431617794787558</v>
      </c>
      <c r="N17" s="26">
        <f t="shared" si="1"/>
        <v>3.4493867376113028</v>
      </c>
      <c r="O17" s="27">
        <f t="shared" si="2"/>
        <v>1.2198773277541819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" thickBot="1" x14ac:dyDescent="0.35">
      <c r="R18" s="14"/>
      <c r="S18" s="14"/>
      <c r="T18" s="12"/>
      <c r="U18" s="12"/>
      <c r="Y18" s="8"/>
    </row>
    <row r="19" spans="1:26" ht="15" thickBot="1" x14ac:dyDescent="0.35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3">
      <c r="A20" s="53" t="s">
        <v>49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124.5497</v>
      </c>
      <c r="K20" s="30">
        <v>-1235.125</v>
      </c>
      <c r="L20" s="24">
        <f>-(K20*S20)/(0.5*$G$3*D20*D20)</f>
        <v>0.19020827512632932</v>
      </c>
      <c r="M20" s="24">
        <f t="shared" ref="M20:M24" si="8">J20/G20</f>
        <v>3.9312276484066371</v>
      </c>
      <c r="N20" s="24">
        <f t="shared" ref="N20:N24" si="9">L20/F20</f>
        <v>4.5898557022034376</v>
      </c>
      <c r="O20" s="25">
        <f t="shared" ref="O20:O24" si="10">M20/(N20^(1/3))</f>
        <v>2.3655303046733689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3">
      <c r="A21" s="53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186.03200000000001</v>
      </c>
      <c r="K21" s="30">
        <v>-4457.5240000000003</v>
      </c>
      <c r="L21" s="24">
        <f>-(K21*S21)/(0.5*$G$3*D21*D21)</f>
        <v>0.17161379442854285</v>
      </c>
      <c r="M21" s="24">
        <f t="shared" si="8"/>
        <v>2.8880357721149488</v>
      </c>
      <c r="N21" s="24">
        <f t="shared" si="9"/>
        <v>5.1158671987615429</v>
      </c>
      <c r="O21" s="25">
        <f t="shared" si="10"/>
        <v>1.6760854171271593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3">
      <c r="A22" s="53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219.1748</v>
      </c>
      <c r="K22" s="30">
        <v>-8432.75</v>
      </c>
      <c r="L22" s="24">
        <f>-(K22*S22)/(0.5*$G$3*D22*D22)</f>
        <v>0.14429298267800633</v>
      </c>
      <c r="M22" s="24">
        <f t="shared" si="8"/>
        <v>2.3345543997844542</v>
      </c>
      <c r="N22" s="24">
        <f t="shared" si="9"/>
        <v>4.820936170675135</v>
      </c>
      <c r="O22" s="25">
        <f t="shared" si="10"/>
        <v>1.3819538426975917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3">
      <c r="A23" s="53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249.63380000000001</v>
      </c>
      <c r="K23" s="30">
        <v>-13078.82</v>
      </c>
      <c r="L23" s="24">
        <f>-(K23*S23)/(0.5*$G$3*D23*D23)</f>
        <v>0.12588299731240454</v>
      </c>
      <c r="M23" s="24">
        <f t="shared" si="8"/>
        <v>2.0526229412543571</v>
      </c>
      <c r="N23" s="24">
        <f t="shared" si="9"/>
        <v>4.5430817429295223</v>
      </c>
      <c r="O23" s="25">
        <f t="shared" si="10"/>
        <v>1.2393453114953694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" thickBot="1" x14ac:dyDescent="0.35">
      <c r="A24" s="54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283.1497</v>
      </c>
      <c r="K24" s="31">
        <v>-18471.900000000001</v>
      </c>
      <c r="L24" s="26">
        <f>-(K24*S24)/(0.5*$G$3*D24*D24)</f>
        <v>0.11378632081144957</v>
      </c>
      <c r="M24" s="26">
        <f t="shared" si="8"/>
        <v>1.9106048876730872</v>
      </c>
      <c r="N24" s="26">
        <f t="shared" si="9"/>
        <v>4.3510555456260995</v>
      </c>
      <c r="O24" s="27">
        <f t="shared" si="10"/>
        <v>1.1703237232694772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" thickBot="1" x14ac:dyDescent="0.35">
      <c r="R25" s="14"/>
      <c r="S25" s="14"/>
      <c r="T25" s="12"/>
      <c r="U25" s="12"/>
      <c r="Y25" s="9"/>
      <c r="Z25" s="9"/>
    </row>
    <row r="26" spans="1:26" ht="15" thickBot="1" x14ac:dyDescent="0.35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" customHeight="1" x14ac:dyDescent="0.3">
      <c r="A27" s="53" t="s">
        <v>50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133.47890000000001</v>
      </c>
      <c r="K27" s="30">
        <v>-1555.617</v>
      </c>
      <c r="L27" s="24">
        <f>-(K27*S27)/(0.5*$G$3*D27*D27)</f>
        <v>0.23956379016471616</v>
      </c>
      <c r="M27" s="24">
        <f t="shared" ref="M27:M31" si="16">J27/G27</f>
        <v>4.2130646814798007</v>
      </c>
      <c r="N27" s="24">
        <f t="shared" ref="N27:N31" si="17">L27/F27</f>
        <v>5.7808380187386748</v>
      </c>
      <c r="O27" s="25">
        <f t="shared" ref="O27:O31" si="18">M27/(N27^(1/3))</f>
        <v>2.3474761751207325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3">
      <c r="A28" s="53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198.77619999999999</v>
      </c>
      <c r="K28" s="30">
        <v>-5455.5690000000004</v>
      </c>
      <c r="L28" s="24">
        <f>-(K28*S28)/(0.5*$G$3*D28*D28)</f>
        <v>0.21003832999143274</v>
      </c>
      <c r="M28" s="24">
        <f t="shared" si="16"/>
        <v>3.0858818711032261</v>
      </c>
      <c r="N28" s="24">
        <f t="shared" si="17"/>
        <v>6.2613160350186146</v>
      </c>
      <c r="O28" s="25">
        <f t="shared" si="18"/>
        <v>1.674264576665613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3">
      <c r="A29" s="53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235.30969999999999</v>
      </c>
      <c r="K29" s="30">
        <v>-10212.68</v>
      </c>
      <c r="L29" s="24">
        <f>-(K29*S29)/(0.5*$G$3*D29*D29)</f>
        <v>0.17474940657982529</v>
      </c>
      <c r="M29" s="24">
        <f t="shared" si="16"/>
        <v>2.5064163190611328</v>
      </c>
      <c r="N29" s="24">
        <f t="shared" si="17"/>
        <v>5.8385080088382253</v>
      </c>
      <c r="O29" s="25">
        <f t="shared" si="18"/>
        <v>1.3919359429215579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3">
      <c r="A30" s="53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271.1472</v>
      </c>
      <c r="K30" s="30">
        <v>-15862.62</v>
      </c>
      <c r="L30" s="24">
        <f>-(K30*S30)/(0.5*$G$3*D30*D30)</f>
        <v>0.15267693498554871</v>
      </c>
      <c r="M30" s="24">
        <f t="shared" si="16"/>
        <v>2.2295176501614904</v>
      </c>
      <c r="N30" s="24">
        <f t="shared" si="17"/>
        <v>5.5100673697649087</v>
      </c>
      <c r="O30" s="25">
        <f t="shared" si="18"/>
        <v>1.2622884600478488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" thickBot="1" x14ac:dyDescent="0.35">
      <c r="A31" s="54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307.29539999999997</v>
      </c>
      <c r="K31" s="50">
        <v>-22512.34</v>
      </c>
      <c r="L31" s="26">
        <f>-(K31*S31)/(0.5*$G$3*D31*D31)</f>
        <v>0.13867530364805075</v>
      </c>
      <c r="M31" s="26">
        <f t="shared" si="16"/>
        <v>2.0735324572106428</v>
      </c>
      <c r="N31" s="26">
        <f t="shared" si="17"/>
        <v>5.3027810783958476</v>
      </c>
      <c r="O31" s="27">
        <f t="shared" si="18"/>
        <v>1.1890759771282868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" thickBot="1" x14ac:dyDescent="0.35">
      <c r="R32" s="14"/>
      <c r="S32" s="14"/>
      <c r="T32" s="12"/>
      <c r="U32" s="12"/>
    </row>
    <row r="33" spans="1:23" ht="15" thickBot="1" x14ac:dyDescent="0.35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" customHeight="1" x14ac:dyDescent="0.3">
      <c r="A34" s="53" t="s">
        <v>51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129.7465</v>
      </c>
      <c r="K34" s="30">
        <v>-1930.9760000000001</v>
      </c>
      <c r="L34" s="24">
        <f>-(K34*S34)/(0.5*$G$3*D34*D34)</f>
        <v>0.29736877989704597</v>
      </c>
      <c r="M34" s="24">
        <f t="shared" ref="M34:M38" si="24">J34/G34</f>
        <v>4.0952569784109611</v>
      </c>
      <c r="N34" s="24">
        <f t="shared" ref="N34:N38" si="25">L34/F34</f>
        <v>7.1757119355676444</v>
      </c>
      <c r="O34" s="25">
        <f t="shared" ref="O34:O38" si="26">M34/(N34^(1/3))</f>
        <v>2.1232093941901726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3">
      <c r="A35" s="53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193.34360000000001</v>
      </c>
      <c r="K35" s="30">
        <v>-6669.7430000000004</v>
      </c>
      <c r="L35" s="24">
        <f>-(K35*S35)/(0.5*$G$3*D35*D35)</f>
        <v>0.25678378940712665</v>
      </c>
      <c r="M35" s="24">
        <f t="shared" si="24"/>
        <v>3.0015439983953502</v>
      </c>
      <c r="N35" s="24">
        <f t="shared" si="25"/>
        <v>7.6548145198700928</v>
      </c>
      <c r="O35" s="25">
        <f t="shared" si="26"/>
        <v>1.5229997190527225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3">
      <c r="A36" s="53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235.46879999999999</v>
      </c>
      <c r="K36" s="30">
        <v>-12555.99</v>
      </c>
      <c r="L36" s="24">
        <f>-(K36*S36)/(0.5*$G$3*D36*D36)</f>
        <v>0.21484583885152772</v>
      </c>
      <c r="M36" s="24">
        <f t="shared" si="24"/>
        <v>2.5081109828865618</v>
      </c>
      <c r="N36" s="24">
        <f t="shared" si="25"/>
        <v>7.1781597165379356</v>
      </c>
      <c r="O36" s="25">
        <f t="shared" si="26"/>
        <v>1.3001966543036918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3">
      <c r="A37" s="53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274.61079999999998</v>
      </c>
      <c r="K37" s="30">
        <v>-19558.689999999999</v>
      </c>
      <c r="L37" s="24">
        <f>-(K37*S37)/(0.5*$G$3*D37*D37)</f>
        <v>0.18825142640575782</v>
      </c>
      <c r="M37" s="24">
        <f t="shared" si="24"/>
        <v>2.2579972263219643</v>
      </c>
      <c r="N37" s="24">
        <f t="shared" si="25"/>
        <v>6.7939406960733626</v>
      </c>
      <c r="O37" s="25">
        <f t="shared" si="26"/>
        <v>1.1922010140864383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" thickBot="1" x14ac:dyDescent="0.35">
      <c r="A38" s="54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315.57990000000001</v>
      </c>
      <c r="K38" s="31">
        <v>-27825.27</v>
      </c>
      <c r="L38" s="26">
        <f>-(K38*S38)/(0.5*$G$3*D38*D38)</f>
        <v>0.17140278471003001</v>
      </c>
      <c r="M38" s="26">
        <f t="shared" si="24"/>
        <v>2.1294336507910274</v>
      </c>
      <c r="N38" s="26">
        <f t="shared" si="25"/>
        <v>6.5542415962647871</v>
      </c>
      <c r="O38" s="27">
        <f t="shared" si="26"/>
        <v>1.1378629699232972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" thickBot="1" x14ac:dyDescent="0.35">
      <c r="J39" s="12"/>
      <c r="K39" s="12"/>
      <c r="R39" s="14"/>
      <c r="S39" s="14"/>
      <c r="T39" s="11"/>
      <c r="U39" s="11"/>
      <c r="V39" s="12"/>
      <c r="W39" s="12"/>
    </row>
    <row r="40" spans="1:23" ht="15" thickBot="1" x14ac:dyDescent="0.35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" customHeight="1" x14ac:dyDescent="0.3">
      <c r="A41" s="53" t="s">
        <v>52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132.946</v>
      </c>
      <c r="K41" s="30">
        <v>-2495.4160000000002</v>
      </c>
      <c r="L41" s="24">
        <f>-(K41*S41)/(0.5*$G$3*D41*D41)</f>
        <v>0.38429209438934858</v>
      </c>
      <c r="M41" s="24">
        <f t="shared" ref="M41:M45" si="32">J41/G41</f>
        <v>4.1962444786705122</v>
      </c>
      <c r="N41" s="24">
        <f t="shared" ref="N41:N45" si="33">L41/F41</f>
        <v>9.2732309336866265</v>
      </c>
      <c r="O41" s="25">
        <f t="shared" ref="O41:O45" si="34">M41/(N41^(1/3))</f>
        <v>1.9973327558200167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3">
      <c r="A42" s="53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203.3888</v>
      </c>
      <c r="K42" s="30">
        <v>-8521.5759999999991</v>
      </c>
      <c r="L42" s="24">
        <f>-(K42*S42)/(0.5*$G$3*D42*D42)</f>
        <v>0.32807899449811251</v>
      </c>
      <c r="M42" s="24">
        <f t="shared" si="32"/>
        <v>3.1574897332046792</v>
      </c>
      <c r="N42" s="24">
        <f t="shared" si="33"/>
        <v>9.7801495045575955</v>
      </c>
      <c r="O42" s="25">
        <f t="shared" si="34"/>
        <v>1.4764773278948622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3">
      <c r="A43" s="53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242.52770000000001</v>
      </c>
      <c r="K43" s="30">
        <v>-16073.67</v>
      </c>
      <c r="L43" s="24">
        <f>-(K43*S43)/(0.5*$G$3*D43*D43)</f>
        <v>0.2750369436876452</v>
      </c>
      <c r="M43" s="24">
        <f t="shared" si="32"/>
        <v>2.5832993076968891</v>
      </c>
      <c r="N43" s="24">
        <f t="shared" si="33"/>
        <v>9.1891894220148593</v>
      </c>
      <c r="O43" s="25">
        <f t="shared" si="34"/>
        <v>1.2333386066420764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3">
      <c r="A44" s="53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272.24650000000003</v>
      </c>
      <c r="K44" s="30">
        <v>-24819.41</v>
      </c>
      <c r="L44" s="24">
        <f>-(K44*S44)/(0.5*$G$3*D44*D44)</f>
        <v>0.23888559689065728</v>
      </c>
      <c r="M44" s="24">
        <f t="shared" si="32"/>
        <v>2.2385566841357396</v>
      </c>
      <c r="N44" s="24">
        <f t="shared" si="33"/>
        <v>8.6213135773167924</v>
      </c>
      <c r="O44" s="25">
        <f t="shared" si="34"/>
        <v>1.0917175252448192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" thickBot="1" x14ac:dyDescent="0.35">
      <c r="A45" s="54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52">
        <v>289.67099999999999</v>
      </c>
      <c r="K45" s="50">
        <v>-35312.699999999997</v>
      </c>
      <c r="L45" s="26">
        <f>-(K45*S45)/(0.5*$G$3*D45*D45)</f>
        <v>0.21752511711943409</v>
      </c>
      <c r="M45" s="26">
        <f t="shared" si="32"/>
        <v>1.9546085636578492</v>
      </c>
      <c r="N45" s="26">
        <f t="shared" si="33"/>
        <v>8.3179055303477565</v>
      </c>
      <c r="O45" s="27">
        <f t="shared" si="34"/>
        <v>0.96469153865581958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5"/>
  <sheetViews>
    <sheetView tabSelected="1" topLeftCell="A16" zoomScale="85" zoomScaleNormal="85" workbookViewId="0">
      <selection activeCell="G52" sqref="G52"/>
    </sheetView>
  </sheetViews>
  <sheetFormatPr defaultRowHeight="14.4" x14ac:dyDescent="0.3"/>
  <cols>
    <col min="1" max="1" width="8.33203125" customWidth="1"/>
    <col min="2" max="2" width="11.6640625" bestFit="1" customWidth="1"/>
    <col min="3" max="3" width="13.33203125" customWidth="1"/>
    <col min="4" max="4" width="12" bestFit="1" customWidth="1"/>
    <col min="6" max="6" width="12" bestFit="1" customWidth="1"/>
    <col min="7" max="7" width="13.33203125" bestFit="1" customWidth="1"/>
    <col min="8" max="10" width="12" bestFit="1" customWidth="1"/>
    <col min="11" max="11" width="8.6640625" customWidth="1"/>
    <col min="13" max="14" width="12" bestFit="1" customWidth="1"/>
    <col min="15" max="15" width="9" bestFit="1" customWidth="1"/>
    <col min="16" max="16" width="4" customWidth="1"/>
    <col min="17" max="17" width="8.88671875" bestFit="1" customWidth="1"/>
    <col min="18" max="19" width="8.88671875" customWidth="1"/>
    <col min="20" max="20" width="6.6640625" customWidth="1"/>
    <col min="21" max="21" width="12" bestFit="1" customWidth="1"/>
    <col min="22" max="22" width="10.33203125" bestFit="1" customWidth="1"/>
    <col min="23" max="24" width="12" bestFit="1" customWidth="1"/>
    <col min="26" max="26" width="11.6640625" bestFit="1" customWidth="1"/>
  </cols>
  <sheetData>
    <row r="1" spans="1:26" x14ac:dyDescent="0.3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3">
      <c r="B2" s="4"/>
      <c r="C2" s="18" t="s">
        <v>2</v>
      </c>
      <c r="D2" s="39"/>
      <c r="E2" s="20" t="s">
        <v>3</v>
      </c>
      <c r="K2" s="5"/>
    </row>
    <row r="3" spans="1:26" ht="16.2" x14ac:dyDescent="0.3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6.2" x14ac:dyDescent="0.3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3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3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3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3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" thickBot="1" x14ac:dyDescent="0.35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" thickBot="1" x14ac:dyDescent="0.35">
      <c r="A11" s="10"/>
      <c r="F11" s="10"/>
      <c r="K11" s="10"/>
      <c r="P11" s="10"/>
    </row>
    <row r="12" spans="1:26" ht="15" thickBot="1" x14ac:dyDescent="0.35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3">
      <c r="A13" s="53" t="s">
        <v>48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82.731300000000005</v>
      </c>
      <c r="K13" s="30">
        <v>-624.91290000000004</v>
      </c>
      <c r="L13" s="24">
        <f>-(K13*S13)/(0.5*$G$3*D13*D13)</f>
        <v>9.6236093361556377E-2</v>
      </c>
      <c r="M13" s="24">
        <f t="shared" ref="M13:M17" si="0">J13/G13</f>
        <v>2.6112915081178358</v>
      </c>
      <c r="N13" s="24">
        <f t="shared" ref="N13:N17" si="1">L13/F13</f>
        <v>2.3222427183042096</v>
      </c>
      <c r="O13" s="25">
        <f t="shared" ref="O13:O17" si="2">M13/(N13^(1/3))</f>
        <v>1.9719057490185097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3">
      <c r="A14" s="53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136.55600000000001</v>
      </c>
      <c r="K14" s="30">
        <v>-2240.0439999999999</v>
      </c>
      <c r="L14" s="24">
        <f>-(K14*S14)/(0.5*$G$3*D14*D14)</f>
        <v>8.6241251988074724E-2</v>
      </c>
      <c r="M14" s="24">
        <f t="shared" si="0"/>
        <v>2.1199504004522285</v>
      </c>
      <c r="N14" s="24">
        <f t="shared" si="1"/>
        <v>2.5708818670146476</v>
      </c>
      <c r="O14" s="25">
        <f t="shared" si="2"/>
        <v>1.5475035703429407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3">
      <c r="A15" s="53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171.6114</v>
      </c>
      <c r="K15" s="30">
        <v>-4402.3530000000001</v>
      </c>
      <c r="L15" s="24">
        <f>-(K15*S15)/(0.5*$G$3*D15*D15)</f>
        <v>7.5328765251130331E-2</v>
      </c>
      <c r="M15" s="24">
        <f t="shared" si="0"/>
        <v>1.8279298027107582</v>
      </c>
      <c r="N15" s="24">
        <f t="shared" si="1"/>
        <v>2.5167902302072509</v>
      </c>
      <c r="O15" s="25">
        <f t="shared" si="2"/>
        <v>1.3438284787654513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3">
      <c r="A16" s="53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202.5506</v>
      </c>
      <c r="K16" s="30">
        <v>-6982.7719999999999</v>
      </c>
      <c r="L16" s="24">
        <f>-(K16*S16)/(0.5*$G$3*D16*D16)</f>
        <v>6.7208836034835989E-2</v>
      </c>
      <c r="M16" s="24">
        <f t="shared" si="0"/>
        <v>1.665479627858226</v>
      </c>
      <c r="N16" s="24">
        <f t="shared" si="1"/>
        <v>2.4255478696273416</v>
      </c>
      <c r="O16" s="25">
        <f t="shared" si="2"/>
        <v>1.239565198678158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" thickBot="1" x14ac:dyDescent="0.35">
      <c r="A17" s="54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231.22890000000001</v>
      </c>
      <c r="K17" s="31">
        <v>-9925.2189999999991</v>
      </c>
      <c r="L17" s="26">
        <f>-(K17*S17)/(0.5*$G$3*D17*D17)</f>
        <v>6.1139035684358113E-2</v>
      </c>
      <c r="M17" s="26">
        <f t="shared" si="0"/>
        <v>1.5602597018865694</v>
      </c>
      <c r="N17" s="26">
        <f t="shared" si="1"/>
        <v>2.3378850671291813</v>
      </c>
      <c r="O17" s="27">
        <f t="shared" si="2"/>
        <v>1.1755898816624455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" thickBot="1" x14ac:dyDescent="0.35">
      <c r="R18" s="14"/>
      <c r="S18" s="14"/>
      <c r="T18" s="12"/>
      <c r="U18" s="12"/>
      <c r="Y18" s="8"/>
    </row>
    <row r="19" spans="1:26" ht="15" thickBot="1" x14ac:dyDescent="0.35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3">
      <c r="A20" s="53" t="s">
        <v>49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105.14</v>
      </c>
      <c r="K20" s="30">
        <v>-968.0557</v>
      </c>
      <c r="L20" s="24">
        <f>-(K20*S20)/(0.5*$G$3*D20*D20)</f>
        <v>0.14907981372185919</v>
      </c>
      <c r="M20" s="24">
        <f t="shared" ref="M20:M24" si="8">J20/G20</f>
        <v>3.3185890849474049</v>
      </c>
      <c r="N20" s="24">
        <f t="shared" ref="N20:N24" si="9">L20/F20</f>
        <v>3.5973978137399381</v>
      </c>
      <c r="O20" s="25">
        <f t="shared" ref="O20:O24" si="10">M20/(N20^(1/3))</f>
        <v>2.1658281377861455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3">
      <c r="A21" s="53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151.82730000000001</v>
      </c>
      <c r="K21" s="30">
        <v>-3221.0709999999999</v>
      </c>
      <c r="L21" s="24">
        <f>-(K21*S21)/(0.5*$G$3*D21*D21)</f>
        <v>0.12401059790900532</v>
      </c>
      <c r="M21" s="24">
        <f t="shared" si="8"/>
        <v>2.3570282187130598</v>
      </c>
      <c r="N21" s="24">
        <f t="shared" si="9"/>
        <v>3.6967992710262569</v>
      </c>
      <c r="O21" s="25">
        <f t="shared" si="10"/>
        <v>1.5243668370963239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3">
      <c r="A22" s="53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184.4034</v>
      </c>
      <c r="K22" s="30">
        <v>-6122.5360000000001</v>
      </c>
      <c r="L22" s="24">
        <f>-(K22*S22)/(0.5*$G$3*D22*D22)</f>
        <v>0.10476285683714924</v>
      </c>
      <c r="M22" s="24">
        <f t="shared" si="8"/>
        <v>1.9641846088382999</v>
      </c>
      <c r="N22" s="24">
        <f t="shared" si="9"/>
        <v>3.5002051832036596</v>
      </c>
      <c r="O22" s="25">
        <f t="shared" si="10"/>
        <v>1.2936530073004193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3">
      <c r="A23" s="53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216.00890000000001</v>
      </c>
      <c r="K23" s="30">
        <v>-9601.0470000000005</v>
      </c>
      <c r="L23" s="24">
        <f>-(K23*S23)/(0.5*$G$3*D23*D23)</f>
        <v>9.2409603748447464E-2</v>
      </c>
      <c r="M23" s="24">
        <f t="shared" si="8"/>
        <v>1.7761409859366735</v>
      </c>
      <c r="N23" s="24">
        <f t="shared" si="9"/>
        <v>3.335036443555937</v>
      </c>
      <c r="O23" s="25">
        <f t="shared" si="10"/>
        <v>1.1888048678776286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" thickBot="1" x14ac:dyDescent="0.35">
      <c r="A24" s="54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248.0394</v>
      </c>
      <c r="K24" s="31">
        <v>-13562.67</v>
      </c>
      <c r="L24" s="26">
        <f>-(K24*S24)/(0.5*$G$3*D24*D24)</f>
        <v>8.3545619003991073E-2</v>
      </c>
      <c r="M24" s="26">
        <f t="shared" si="8"/>
        <v>1.6736916548931535</v>
      </c>
      <c r="N24" s="26">
        <f t="shared" si="9"/>
        <v>3.194686551843434</v>
      </c>
      <c r="O24" s="27">
        <f t="shared" si="10"/>
        <v>1.1364038582113003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" thickBot="1" x14ac:dyDescent="0.35">
      <c r="R25" s="14"/>
      <c r="S25" s="14"/>
      <c r="T25" s="12"/>
      <c r="U25" s="12"/>
      <c r="Y25" s="9"/>
      <c r="Z25" s="9"/>
    </row>
    <row r="26" spans="1:26" ht="15" thickBot="1" x14ac:dyDescent="0.35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" customHeight="1" x14ac:dyDescent="0.3">
      <c r="A27" s="53" t="s">
        <v>50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117.10080000000001</v>
      </c>
      <c r="K27" s="30">
        <v>-1260.4549999999999</v>
      </c>
      <c r="L27" s="24">
        <f>-(K27*S27)/(0.5*$G$3*D27*D27)</f>
        <v>0.19410907513357548</v>
      </c>
      <c r="M27" s="24">
        <f t="shared" ref="M27:M31" si="16">J27/G27</f>
        <v>3.6961141023265083</v>
      </c>
      <c r="N27" s="24">
        <f t="shared" ref="N27:N31" si="17">L27/F27</f>
        <v>4.683984672904228</v>
      </c>
      <c r="O27" s="25">
        <f t="shared" ref="O27:O31" si="18">M27/(N27^(1/3))</f>
        <v>2.2090567930988638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3">
      <c r="A28" s="53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160.7724</v>
      </c>
      <c r="K28" s="30">
        <v>-3999.846</v>
      </c>
      <c r="L28" s="24">
        <f>-(K28*S28)/(0.5*$G$3*D28*D28)</f>
        <v>0.15399328173888224</v>
      </c>
      <c r="M28" s="24">
        <f t="shared" si="16"/>
        <v>2.4958955575856483</v>
      </c>
      <c r="N28" s="24">
        <f t="shared" si="17"/>
        <v>4.5905935563100861</v>
      </c>
      <c r="O28" s="25">
        <f t="shared" si="18"/>
        <v>1.5017701246312947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3">
      <c r="A29" s="53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188.23429999999999</v>
      </c>
      <c r="K29" s="30">
        <v>-7413.067</v>
      </c>
      <c r="L29" s="24">
        <f>-(K29*S29)/(0.5*$G$3*D29*D29)</f>
        <v>0.12684516299213192</v>
      </c>
      <c r="M29" s="24">
        <f t="shared" si="16"/>
        <v>2.0049896851980558</v>
      </c>
      <c r="N29" s="24">
        <f t="shared" si="17"/>
        <v>4.2379915016973362</v>
      </c>
      <c r="O29" s="25">
        <f t="shared" si="18"/>
        <v>1.238964270272201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3">
      <c r="A30" s="53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220.5411</v>
      </c>
      <c r="K30" s="30">
        <v>-11564.83</v>
      </c>
      <c r="L30" s="24">
        <f>-(K30*S30)/(0.5*$G$3*D30*D30)</f>
        <v>0.11131091824861993</v>
      </c>
      <c r="M30" s="24">
        <f t="shared" si="16"/>
        <v>1.8134071642120231</v>
      </c>
      <c r="N30" s="24">
        <f t="shared" si="17"/>
        <v>4.0171795340163428</v>
      </c>
      <c r="O30" s="25">
        <f t="shared" si="18"/>
        <v>1.1407441405055025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" thickBot="1" x14ac:dyDescent="0.35">
      <c r="A31" s="54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256.05900000000003</v>
      </c>
      <c r="K31" s="50">
        <v>-16335.53</v>
      </c>
      <c r="L31" s="26">
        <f>-(K31*S31)/(0.5*$G$3*D31*D31)</f>
        <v>0.10062634906019732</v>
      </c>
      <c r="M31" s="26">
        <f t="shared" si="16"/>
        <v>1.7278053868066365</v>
      </c>
      <c r="N31" s="26">
        <f t="shared" si="17"/>
        <v>3.8478336498812529</v>
      </c>
      <c r="O31" s="27">
        <f t="shared" si="18"/>
        <v>1.1026120326959972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" thickBot="1" x14ac:dyDescent="0.35">
      <c r="R32" s="14"/>
      <c r="S32" s="14"/>
      <c r="T32" s="12"/>
      <c r="U32" s="12"/>
    </row>
    <row r="33" spans="1:23" ht="15" thickBot="1" x14ac:dyDescent="0.35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" customHeight="1" x14ac:dyDescent="0.3">
      <c r="A34" s="53" t="s">
        <v>51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120.9945</v>
      </c>
      <c r="K34" s="30">
        <v>-1552.595</v>
      </c>
      <c r="L34" s="24">
        <f>-(K34*S34)/(0.5*$G$3*D34*D34)</f>
        <v>0.23909840454995507</v>
      </c>
      <c r="M34" s="24">
        <f t="shared" ref="M34:M38" si="24">J34/G34</f>
        <v>3.819013002079787</v>
      </c>
      <c r="N34" s="24">
        <f t="shared" ref="N34:N38" si="25">L34/F34</f>
        <v>5.7696079457241547</v>
      </c>
      <c r="O34" s="25">
        <f t="shared" ref="O34:O38" si="26">M34/(N34^(1/3))</f>
        <v>2.1292943542513303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3">
      <c r="A35" s="53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167.62559999999999</v>
      </c>
      <c r="K35" s="30">
        <v>-4896.8459999999995</v>
      </c>
      <c r="L35" s="24">
        <f>-(K35*S35)/(0.5*$G$3*D35*D35)</f>
        <v>0.18852760474026212</v>
      </c>
      <c r="M35" s="24">
        <f t="shared" si="24"/>
        <v>2.6022873974489951</v>
      </c>
      <c r="N35" s="24">
        <f t="shared" si="25"/>
        <v>5.6200737963018623</v>
      </c>
      <c r="O35" s="25">
        <f t="shared" si="26"/>
        <v>1.463663532449849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3">
      <c r="A36" s="53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199.93270000000001</v>
      </c>
      <c r="K36" s="30">
        <v>-8936.5020000000004</v>
      </c>
      <c r="L36" s="24">
        <f>-(K36*S36)/(0.5*$G$3*D36*D36)</f>
        <v>0.15291269494387583</v>
      </c>
      <c r="M36" s="24">
        <f t="shared" si="24"/>
        <v>2.129595940983112</v>
      </c>
      <c r="N36" s="24">
        <f t="shared" si="25"/>
        <v>5.1089271863995354</v>
      </c>
      <c r="O36" s="25">
        <f t="shared" si="26"/>
        <v>1.2364805977412812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3">
      <c r="A37" s="53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238.8211</v>
      </c>
      <c r="K37" s="30">
        <v>-14166.26</v>
      </c>
      <c r="L37" s="24">
        <f>-(K37*S37)/(0.5*$G$3*D37*D37)</f>
        <v>0.13634955366820736</v>
      </c>
      <c r="M37" s="24">
        <f t="shared" si="24"/>
        <v>1.9637151247771776</v>
      </c>
      <c r="N37" s="24">
        <f t="shared" si="25"/>
        <v>4.9208167993437302</v>
      </c>
      <c r="O37" s="25">
        <f t="shared" si="26"/>
        <v>1.1545145739203209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" thickBot="1" x14ac:dyDescent="0.35">
      <c r="A38" s="54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275.96629999999999</v>
      </c>
      <c r="K38" s="31">
        <v>-20123.36</v>
      </c>
      <c r="L38" s="26">
        <f>-(K38*S38)/(0.5*$G$3*D38*D38)</f>
        <v>0.12395926227211559</v>
      </c>
      <c r="M38" s="26">
        <f t="shared" si="24"/>
        <v>1.8621335696737715</v>
      </c>
      <c r="N38" s="26">
        <f t="shared" si="25"/>
        <v>4.7400569039801228</v>
      </c>
      <c r="O38" s="27">
        <f t="shared" si="26"/>
        <v>1.1085355987505123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" thickBot="1" x14ac:dyDescent="0.35">
      <c r="J39" s="12"/>
      <c r="K39" s="12"/>
      <c r="R39" s="14"/>
      <c r="S39" s="14"/>
      <c r="T39" s="11"/>
      <c r="U39" s="11"/>
      <c r="V39" s="12"/>
      <c r="W39" s="12"/>
    </row>
    <row r="40" spans="1:23" ht="15" thickBot="1" x14ac:dyDescent="0.35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" customHeight="1" x14ac:dyDescent="0.3">
      <c r="A41" s="53" t="s">
        <v>52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118.9285</v>
      </c>
      <c r="K41" s="30">
        <v>-1949.2139999999999</v>
      </c>
      <c r="L41" s="24">
        <f>-(K41*S41)/(0.5*$G$3*D41*D41)</f>
        <v>0.30017741750194743</v>
      </c>
      <c r="M41" s="24">
        <f t="shared" ref="M41:M45" si="32">J41/G41</f>
        <v>3.7538027581240958</v>
      </c>
      <c r="N41" s="24">
        <f t="shared" ref="N41:N45" si="33">L41/F41</f>
        <v>7.243486280914702</v>
      </c>
      <c r="O41" s="25">
        <f t="shared" ref="O41:O45" si="34">M41/(N41^(1/3))</f>
        <v>1.9400915990988279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3">
      <c r="A42" s="53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176.5461</v>
      </c>
      <c r="K42" s="30">
        <v>-6131.17</v>
      </c>
      <c r="L42" s="24">
        <f>-(K42*S42)/(0.5*$G$3*D42*D42)</f>
        <v>0.23604883517990011</v>
      </c>
      <c r="M42" s="24">
        <f t="shared" si="32"/>
        <v>2.7407728360033912</v>
      </c>
      <c r="N42" s="24">
        <f t="shared" si="33"/>
        <v>7.0366982865444605</v>
      </c>
      <c r="O42" s="25">
        <f t="shared" si="34"/>
        <v>1.4302657249346677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3">
      <c r="A43" s="53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205.70249999999999</v>
      </c>
      <c r="K43" s="30">
        <v>-12040.71</v>
      </c>
      <c r="L43" s="24">
        <f>-(K43*S43)/(0.5*$G$3*D43*D43)</f>
        <v>0.20602887070776407</v>
      </c>
      <c r="M43" s="24">
        <f t="shared" si="32"/>
        <v>2.1910533346975183</v>
      </c>
      <c r="N43" s="24">
        <f t="shared" si="33"/>
        <v>6.8835782348118704</v>
      </c>
      <c r="O43" s="25">
        <f t="shared" si="34"/>
        <v>1.1518118219630813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3">
      <c r="A44" s="53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249.07140000000001</v>
      </c>
      <c r="K44" s="30">
        <v>-19405.02</v>
      </c>
      <c r="L44" s="24">
        <f>-(K44*S44)/(0.5*$G$3*D44*D44)</f>
        <v>0.18677236023640942</v>
      </c>
      <c r="M44" s="24">
        <f t="shared" si="32"/>
        <v>2.0479985869314992</v>
      </c>
      <c r="N44" s="24">
        <f t="shared" si="33"/>
        <v>6.7405616166582485</v>
      </c>
      <c r="O44" s="25">
        <f t="shared" si="34"/>
        <v>1.0841705971504692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" thickBot="1" x14ac:dyDescent="0.35">
      <c r="A45" s="54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290.4633</v>
      </c>
      <c r="K45" s="31">
        <v>-27791.98</v>
      </c>
      <c r="L45" s="26">
        <f>-(K45*S45)/(0.5*$G$3*D45*D45)</f>
        <v>0.17119771936105058</v>
      </c>
      <c r="M45" s="26">
        <f t="shared" si="32"/>
        <v>1.9599547542153648</v>
      </c>
      <c r="N45" s="26">
        <f t="shared" si="33"/>
        <v>6.5464001376647571</v>
      </c>
      <c r="O45" s="27">
        <f t="shared" si="34"/>
        <v>1.0477199092081071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7FA5-A8DE-41DF-93FE-CAF1DFC6DA38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48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82.731300000000005</v>
      </c>
      <c r="K2">
        <v>-624.91290000000004</v>
      </c>
      <c r="L2">
        <v>9.6236093361556377E-2</v>
      </c>
      <c r="M2">
        <v>2.6112915081178358</v>
      </c>
      <c r="N2">
        <v>2.3222427183042096</v>
      </c>
      <c r="O2">
        <v>1.9719057490185097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136.55600000000001</v>
      </c>
      <c r="K3">
        <v>-2240.0439999999999</v>
      </c>
      <c r="L3">
        <v>8.6241251988074724E-2</v>
      </c>
      <c r="M3">
        <v>2.1199504004522285</v>
      </c>
      <c r="N3">
        <v>2.5708818670146476</v>
      </c>
      <c r="O3">
        <v>1.5475035703429407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171.6114</v>
      </c>
      <c r="K4">
        <v>-4402.3530000000001</v>
      </c>
      <c r="L4">
        <v>7.5328765251130331E-2</v>
      </c>
      <c r="M4">
        <v>1.8279298027107582</v>
      </c>
      <c r="N4">
        <v>2.5167902302072509</v>
      </c>
      <c r="O4">
        <v>1.3438284787654513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202.5506</v>
      </c>
      <c r="K5">
        <v>-6982.7719999999999</v>
      </c>
      <c r="L5">
        <v>6.7208836034835989E-2</v>
      </c>
      <c r="M5">
        <v>1.665479627858226</v>
      </c>
      <c r="N5">
        <v>2.4255478696273416</v>
      </c>
      <c r="O5">
        <v>1.239565198678158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231.22890000000001</v>
      </c>
      <c r="K6">
        <v>-9925.2189999999991</v>
      </c>
      <c r="L6">
        <v>6.1139035684358113E-2</v>
      </c>
      <c r="M6">
        <v>1.5602597018865694</v>
      </c>
      <c r="N6">
        <v>2.3378850671291813</v>
      </c>
      <c r="O6">
        <v>1.1755898816624455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80A3-2EC4-4EF7-A9EC-2879895B7B79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49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105.14</v>
      </c>
      <c r="K2">
        <v>-968.0557</v>
      </c>
      <c r="L2">
        <v>0.14907981372185919</v>
      </c>
      <c r="M2">
        <v>3.3185890849474049</v>
      </c>
      <c r="N2">
        <v>3.5973978137399381</v>
      </c>
      <c r="O2">
        <v>2.1658281377861455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151.82730000000001</v>
      </c>
      <c r="K3">
        <v>-3221.0709999999999</v>
      </c>
      <c r="L3">
        <v>0.12401059790900532</v>
      </c>
      <c r="M3">
        <v>2.3570282187130598</v>
      </c>
      <c r="N3">
        <v>3.6967992710262569</v>
      </c>
      <c r="O3">
        <v>1.5243668370963239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184.4034</v>
      </c>
      <c r="K4">
        <v>-6122.5360000000001</v>
      </c>
      <c r="L4">
        <v>0.10476285683714924</v>
      </c>
      <c r="M4">
        <v>1.9641846088382999</v>
      </c>
      <c r="N4">
        <v>3.5002051832036596</v>
      </c>
      <c r="O4">
        <v>1.2936530073004193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216.00890000000001</v>
      </c>
      <c r="K5">
        <v>-9601.0470000000005</v>
      </c>
      <c r="L5">
        <v>9.2409603748447464E-2</v>
      </c>
      <c r="M5">
        <v>1.7761409859366735</v>
      </c>
      <c r="N5">
        <v>3.335036443555937</v>
      </c>
      <c r="O5">
        <v>1.1888048678776286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248.0394</v>
      </c>
      <c r="K6">
        <v>-13562.67</v>
      </c>
      <c r="L6">
        <v>8.3545619003991073E-2</v>
      </c>
      <c r="M6">
        <v>1.6736916548931535</v>
      </c>
      <c r="N6">
        <v>3.194686551843434</v>
      </c>
      <c r="O6">
        <v>1.1364038582113003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A4EA-DA17-437A-AD24-919D5750113B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50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117.10080000000001</v>
      </c>
      <c r="K2">
        <v>-1260.4549999999999</v>
      </c>
      <c r="L2">
        <v>0.19410907513357548</v>
      </c>
      <c r="M2">
        <v>3.6961141023265083</v>
      </c>
      <c r="N2">
        <v>4.683984672904228</v>
      </c>
      <c r="O2">
        <v>2.2090567930988638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160.7724</v>
      </c>
      <c r="K3">
        <v>-3999.846</v>
      </c>
      <c r="L3">
        <v>0.15399328173888224</v>
      </c>
      <c r="M3">
        <v>2.4958955575856483</v>
      </c>
      <c r="N3">
        <v>4.5905935563100861</v>
      </c>
      <c r="O3">
        <v>1.5017701246312947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188.23429999999999</v>
      </c>
      <c r="K4">
        <v>-7413.067</v>
      </c>
      <c r="L4">
        <v>0.12684516299213192</v>
      </c>
      <c r="M4">
        <v>2.0049896851980558</v>
      </c>
      <c r="N4">
        <v>4.2379915016973362</v>
      </c>
      <c r="O4">
        <v>1.238964270272201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220.5411</v>
      </c>
      <c r="K5">
        <v>-11564.83</v>
      </c>
      <c r="L5">
        <v>0.11131091824861993</v>
      </c>
      <c r="M5">
        <v>1.8134071642120231</v>
      </c>
      <c r="N5">
        <v>4.0171795340163428</v>
      </c>
      <c r="O5">
        <v>1.1407441405055025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256.05900000000003</v>
      </c>
      <c r="K6">
        <v>-16335.53</v>
      </c>
      <c r="L6">
        <v>0.10062634906019732</v>
      </c>
      <c r="M6">
        <v>1.7278053868066365</v>
      </c>
      <c r="N6">
        <v>3.8478336498812529</v>
      </c>
      <c r="O6">
        <v>1.1026120326959972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FAA4-906D-45F1-919D-CFF9C3D15401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51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120.9945</v>
      </c>
      <c r="K2">
        <v>-1552.595</v>
      </c>
      <c r="L2">
        <v>0.23909840454995507</v>
      </c>
      <c r="M2">
        <v>3.819013002079787</v>
      </c>
      <c r="N2">
        <v>5.7696079457241547</v>
      </c>
      <c r="O2">
        <v>2.1292943542513303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167.62559999999999</v>
      </c>
      <c r="K3">
        <v>-4896.8459999999995</v>
      </c>
      <c r="L3">
        <v>0.18852760474026212</v>
      </c>
      <c r="M3">
        <v>2.6022873974489951</v>
      </c>
      <c r="N3">
        <v>5.6200737963018623</v>
      </c>
      <c r="O3">
        <v>1.463663532449849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199.93270000000001</v>
      </c>
      <c r="K4">
        <v>-8936.5020000000004</v>
      </c>
      <c r="L4">
        <v>0.15291269494387583</v>
      </c>
      <c r="M4">
        <v>2.129595940983112</v>
      </c>
      <c r="N4">
        <v>5.1089271863995354</v>
      </c>
      <c r="O4">
        <v>1.2364805977412812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238.8211</v>
      </c>
      <c r="K5">
        <v>-14166.26</v>
      </c>
      <c r="L5">
        <v>0.13634955366820736</v>
      </c>
      <c r="M5">
        <v>1.9637151247771776</v>
      </c>
      <c r="N5">
        <v>4.9208167993437302</v>
      </c>
      <c r="O5">
        <v>1.1545145739203209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275.96629999999999</v>
      </c>
      <c r="K6">
        <v>-20123.36</v>
      </c>
      <c r="L6">
        <v>0.12395926227211559</v>
      </c>
      <c r="M6">
        <v>1.8621335696737715</v>
      </c>
      <c r="N6">
        <v>4.7400569039801228</v>
      </c>
      <c r="O6">
        <v>1.1085355987505123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E44F-651A-460C-B489-078CA094ACBD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52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118.9285</v>
      </c>
      <c r="K2">
        <v>-1949.2139999999999</v>
      </c>
      <c r="L2">
        <v>0.30017741750194743</v>
      </c>
      <c r="M2">
        <v>3.7538027581240958</v>
      </c>
      <c r="N2">
        <v>7.243486280914702</v>
      </c>
      <c r="O2">
        <v>1.9400915990988279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176.5461</v>
      </c>
      <c r="K3">
        <v>-6131.17</v>
      </c>
      <c r="L3">
        <v>0.23604883517990011</v>
      </c>
      <c r="M3">
        <v>2.7407728360033912</v>
      </c>
      <c r="N3">
        <v>7.0366982865444605</v>
      </c>
      <c r="O3">
        <v>1.4302657249346677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205.70249999999999</v>
      </c>
      <c r="K4">
        <v>-12040.71</v>
      </c>
      <c r="L4">
        <v>0.20602887070776407</v>
      </c>
      <c r="M4">
        <v>2.1910533346975183</v>
      </c>
      <c r="N4">
        <v>6.8835782348118704</v>
      </c>
      <c r="O4">
        <v>1.1518118219630813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249.07140000000001</v>
      </c>
      <c r="K5">
        <v>-19405.02</v>
      </c>
      <c r="L5">
        <v>0.18677236023640942</v>
      </c>
      <c r="M5">
        <v>2.0479985869314992</v>
      </c>
      <c r="N5">
        <v>6.7405616166582485</v>
      </c>
      <c r="O5">
        <v>1.0841705971504692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290.4633</v>
      </c>
      <c r="K6">
        <v>-27791.98</v>
      </c>
      <c r="L6">
        <v>0.17119771936105058</v>
      </c>
      <c r="M6">
        <v>1.9599547542153648</v>
      </c>
      <c r="N6">
        <v>6.5464001376647571</v>
      </c>
      <c r="O6">
        <v>1.0477199092081071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BC5-E660-42DA-8C18-5DF65D2F630E}">
  <dimension ref="A1:S6"/>
  <sheetViews>
    <sheetView workbookViewId="0">
      <selection sqref="A1:S6"/>
    </sheetView>
  </sheetViews>
  <sheetFormatPr defaultRowHeight="14.4" x14ac:dyDescent="0.3"/>
  <sheetData>
    <row r="1" spans="1:19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  <c r="R1" t="s">
        <v>36</v>
      </c>
      <c r="S1" t="s">
        <v>42</v>
      </c>
    </row>
    <row r="2" spans="1:19" x14ac:dyDescent="0.3">
      <c r="A2" t="s">
        <v>48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101.8819</v>
      </c>
      <c r="K2">
        <v>-799.77790000000005</v>
      </c>
      <c r="L2">
        <v>0.12316516534209727</v>
      </c>
      <c r="M2">
        <v>3.215751962085819</v>
      </c>
      <c r="N2">
        <v>2.9720596334875347</v>
      </c>
      <c r="O2">
        <v>2.2366431725985536</v>
      </c>
      <c r="Q2">
        <v>41.717419999999997</v>
      </c>
      <c r="R2">
        <v>-305.85700000000003</v>
      </c>
      <c r="S2">
        <v>1.074E-2</v>
      </c>
    </row>
    <row r="3" spans="1:19" x14ac:dyDescent="0.3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168.9991</v>
      </c>
      <c r="K3">
        <v>-3192.924</v>
      </c>
      <c r="L3">
        <v>0.1229269439630523</v>
      </c>
      <c r="M3">
        <v>2.6236101652147554</v>
      </c>
      <c r="N3">
        <v>3.6644951681109292</v>
      </c>
      <c r="O3">
        <v>1.7017454069964277</v>
      </c>
      <c r="Q3">
        <v>71.677480000000003</v>
      </c>
      <c r="R3">
        <v>-950.09839999999997</v>
      </c>
      <c r="S3">
        <v>1.074E-2</v>
      </c>
    </row>
    <row r="4" spans="1:19" x14ac:dyDescent="0.3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210.57839999999999</v>
      </c>
      <c r="K4">
        <v>-6458.9040000000005</v>
      </c>
      <c r="L4">
        <v>0.11051845756021532</v>
      </c>
      <c r="M4">
        <v>2.2429892953914896</v>
      </c>
      <c r="N4">
        <v>3.6925040961155386</v>
      </c>
      <c r="O4">
        <v>1.45117639563064</v>
      </c>
      <c r="Q4">
        <v>99.285700000000006</v>
      </c>
      <c r="R4">
        <v>-1878.05</v>
      </c>
      <c r="S4">
        <v>1.074E-2</v>
      </c>
    </row>
    <row r="5" spans="1:19" x14ac:dyDescent="0.3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243.52459999999999</v>
      </c>
      <c r="K5">
        <v>-10303.969999999999</v>
      </c>
      <c r="L5">
        <v>9.9175202947750396E-2</v>
      </c>
      <c r="M5">
        <v>2.0023898234926154</v>
      </c>
      <c r="N5">
        <v>3.579205003715435</v>
      </c>
      <c r="O5">
        <v>1.3090405649537216</v>
      </c>
      <c r="Q5">
        <v>124.8844</v>
      </c>
      <c r="R5">
        <v>-3046.1439999999998</v>
      </c>
      <c r="S5">
        <v>1.074E-2</v>
      </c>
    </row>
    <row r="6" spans="1:19" x14ac:dyDescent="0.3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273.15469999999999</v>
      </c>
      <c r="K6">
        <v>-14643.97</v>
      </c>
      <c r="L6">
        <v>9.0206392865554874E-2</v>
      </c>
      <c r="M6">
        <v>1.8431617794787558</v>
      </c>
      <c r="N6">
        <v>3.4493867376113028</v>
      </c>
      <c r="O6">
        <v>1.2198773277541819</v>
      </c>
      <c r="Q6">
        <v>149.1788</v>
      </c>
      <c r="R6">
        <v>-4431.3909999999996</v>
      </c>
      <c r="S6">
        <v>1.074E-2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6S P10</vt:lpstr>
      <vt:lpstr>6S P20</vt:lpstr>
      <vt:lpstr>6S P30</vt:lpstr>
      <vt:lpstr>6S e0.50 P30</vt:lpstr>
      <vt:lpstr>6S e0.75 P30</vt:lpstr>
      <vt:lpstr>6S e1.00 P30</vt:lpstr>
      <vt:lpstr>6S e1.25 P30</vt:lpstr>
      <vt:lpstr>6S e1.50 P30</vt:lpstr>
      <vt:lpstr>6S e0.50 P20</vt:lpstr>
      <vt:lpstr>6S e0.75 P20</vt:lpstr>
      <vt:lpstr>6S e1.00 P20</vt:lpstr>
      <vt:lpstr>6S e1.25 P20</vt:lpstr>
      <vt:lpstr>6S e1.50 P20</vt:lpstr>
      <vt:lpstr>6S e0.50 P10</vt:lpstr>
      <vt:lpstr>6S e0.75 P10</vt:lpstr>
      <vt:lpstr>6S e1.00 P10</vt:lpstr>
      <vt:lpstr>6S e1.25 P10</vt:lpstr>
      <vt:lpstr>6S e1.50 P10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Tamna</dc:creator>
  <cp:keywords/>
  <dc:description/>
  <cp:lastModifiedBy>pongkornmee</cp:lastModifiedBy>
  <cp:revision/>
  <dcterms:created xsi:type="dcterms:W3CDTF">2013-11-09T10:28:45Z</dcterms:created>
  <dcterms:modified xsi:type="dcterms:W3CDTF">2022-12-14T10:54:14Z</dcterms:modified>
  <cp:category/>
  <cp:contentStatus/>
</cp:coreProperties>
</file>