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anulometria para otimizaçã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<sst xmlns="http://schemas.openxmlformats.org/spreadsheetml/2006/main" count="6" uniqueCount="6">
  <si>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Dimensão (mm)</t>
  </si>
  <si>
    <t xml:space="preserve">Areia de Quartzo Média</t>
  </si>
  <si>
    <t xml:space="preserve">Areia Vale </t>
  </si>
  <si>
    <t xml:space="preserve">Sílica</t>
  </si>
  <si>
    <t xml:space="preserve">Cimento </t>
  </si>
  <si>
    <t xml:space="preserve">Pó de quartzo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</si>
</sst>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General"/>
  </numFmts>
  <fonts count="5">
    <font>
      <sz val="11"/>
      <color rgb="FF000000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ptos Narrow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50" zoomScaleNormal="50" zoomScalePageLayoutView="100" workbookViewId="0">
      <selection pane="topLeft" activeCell="K27" activeCellId="0" sqref="K27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17.43"/>
    <col collapsed="false" customWidth="true" hidden="false" outlineLevel="0" max="2" min="2" style="0" width="13.85"/>
    <col collapsed="false" customWidth="true" hidden="false" outlineLevel="0" max="3" min="3" style="0" width="12.71"/>
    <col collapsed="false" customWidth="true" hidden="false" outlineLevel="0" max="5" min="4" style="0" width="12.57"/>
    <col collapsed="false" customWidth="true" hidden="false" outlineLevel="0" max="6" min="6" style="0" width="13.43"/>
  </cols>
  <sheetData>
    <row r="1" customFormat="false" ht="42.2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/>
    </row>
    <row r="2" customFormat="false" ht="13.8" hidden="false" customHeight="false" outlineLevel="0" collapsed="false">
      <c r="A2" s="2" t="n">
        <v>9.52</v>
      </c>
      <c r="B2" s="5" t="n">
        <v>100</v>
      </c>
      <c r="C2" s="6" t="n">
        <v>100</v>
      </c>
      <c r="D2" s="6" t="n">
        <v>100</v>
      </c>
      <c r="E2" s="6" t="n">
        <v>100</v>
      </c>
      <c r="F2" s="6" t="n">
        <v>100</v>
      </c>
    </row>
    <row r="3" customFormat="false" ht="13.8" hidden="false" customHeight="false" outlineLevel="0" collapsed="false">
      <c r="A3" s="2" t="n">
        <v>6.35</v>
      </c>
      <c r="B3" s="5" t="n">
        <v>99.3534482758621</v>
      </c>
      <c r="C3" s="6" t="n">
        <v>100</v>
      </c>
      <c r="D3" s="6" t="n">
        <v>100</v>
      </c>
      <c r="E3" s="6" t="n">
        <v>100</v>
      </c>
      <c r="F3" s="6" t="n">
        <v>100</v>
      </c>
    </row>
    <row r="4" customFormat="false" ht="13.8" hidden="false" customHeight="false" outlineLevel="0" collapsed="false">
      <c r="A4" s="2" t="n">
        <v>4.75</v>
      </c>
      <c r="B4" s="5" t="n">
        <v>98.6145320197044</v>
      </c>
      <c r="C4" s="6" t="n">
        <v>100</v>
      </c>
      <c r="D4" s="6" t="n">
        <v>100</v>
      </c>
      <c r="E4" s="6" t="n">
        <v>100</v>
      </c>
      <c r="F4" s="6" t="n">
        <v>100</v>
      </c>
    </row>
    <row r="5" customFormat="false" ht="13.8" hidden="false" customHeight="false" outlineLevel="0" collapsed="false">
      <c r="A5" s="2" t="n">
        <v>2.36</v>
      </c>
      <c r="B5" s="5" t="n">
        <v>95.4741379310345</v>
      </c>
      <c r="C5" s="6" t="n">
        <v>100</v>
      </c>
      <c r="D5" s="6" t="n">
        <v>100</v>
      </c>
      <c r="E5" s="6" t="n">
        <v>100</v>
      </c>
      <c r="F5" s="6" t="n">
        <v>100</v>
      </c>
    </row>
    <row r="6" customFormat="false" ht="13.8" hidden="false" customHeight="false" outlineLevel="0" collapsed="false">
      <c r="A6" s="2" t="n">
        <v>1.18</v>
      </c>
      <c r="B6" s="5" t="n">
        <v>89.1009852216749</v>
      </c>
      <c r="C6" s="6" t="n">
        <v>100</v>
      </c>
      <c r="D6" s="6" t="n">
        <v>100</v>
      </c>
      <c r="E6" s="6" t="n">
        <v>100</v>
      </c>
      <c r="F6" s="6" t="n">
        <v>100</v>
      </c>
    </row>
    <row r="7" customFormat="false" ht="13.8" hidden="false" customHeight="false" outlineLevel="0" collapsed="false">
      <c r="A7" s="2" t="n">
        <f aca="false">1124.683/1000</f>
        <v>1.124683</v>
      </c>
      <c r="B7" s="5" t="n">
        <v>86.6993704639035</v>
      </c>
      <c r="C7" s="6" t="n">
        <v>100</v>
      </c>
      <c r="D7" s="6" t="n">
        <v>100</v>
      </c>
      <c r="E7" s="6" t="n">
        <v>100</v>
      </c>
      <c r="F7" s="6" t="n">
        <v>100</v>
      </c>
    </row>
    <row r="8" customFormat="false" ht="13.8" hidden="false" customHeight="false" outlineLevel="0" collapsed="false">
      <c r="A8" s="2" t="n">
        <f aca="false">1002.374/1000</f>
        <v>1.002374</v>
      </c>
      <c r="B8" s="5" t="n">
        <v>81.3892650820452</v>
      </c>
      <c r="C8" s="6" t="n">
        <v>100</v>
      </c>
      <c r="D8" s="6" t="n">
        <v>99.98</v>
      </c>
      <c r="E8" s="6" t="n">
        <v>100</v>
      </c>
      <c r="F8" s="6" t="n">
        <v>100</v>
      </c>
    </row>
    <row r="9" customFormat="false" ht="13.8" hidden="false" customHeight="false" outlineLevel="0" collapsed="false">
      <c r="A9" s="2" t="n">
        <f aca="false">893.367/1000</f>
        <v>0.893367</v>
      </c>
      <c r="B9" s="5" t="n">
        <v>76.6566725715984</v>
      </c>
      <c r="C9" s="6" t="n">
        <v>100</v>
      </c>
      <c r="D9" s="6" t="n">
        <v>99.68</v>
      </c>
      <c r="E9" s="6" t="n">
        <v>100</v>
      </c>
      <c r="F9" s="6" t="n">
        <v>100</v>
      </c>
    </row>
    <row r="10" customFormat="false" ht="13.8" hidden="false" customHeight="false" outlineLevel="0" collapsed="false">
      <c r="A10" s="2" t="n">
        <f aca="false">796.214/1000</f>
        <v>0.796214</v>
      </c>
      <c r="B10" s="5" t="n">
        <v>72.4387273004926</v>
      </c>
      <c r="C10" s="6" t="n">
        <v>100</v>
      </c>
      <c r="D10" s="6" t="n">
        <v>98.25</v>
      </c>
      <c r="E10" s="6" t="n">
        <v>100</v>
      </c>
      <c r="F10" s="6" t="n">
        <v>100</v>
      </c>
    </row>
    <row r="11" customFormat="false" ht="13.8" hidden="false" customHeight="false" outlineLevel="0" collapsed="false">
      <c r="A11" s="2" t="n">
        <f aca="false">709.627/1000</f>
        <v>0.709627</v>
      </c>
      <c r="B11" s="5" t="n">
        <v>68.6795101153389</v>
      </c>
      <c r="C11" s="6" t="n">
        <v>99.98</v>
      </c>
      <c r="D11" s="6" t="n">
        <v>95.83</v>
      </c>
      <c r="E11" s="6" t="n">
        <v>100</v>
      </c>
      <c r="F11" s="6" t="n">
        <v>100</v>
      </c>
    </row>
    <row r="12" customFormat="false" ht="13.8" hidden="false" customHeight="false" outlineLevel="0" collapsed="false">
      <c r="A12" s="2" t="n">
        <f aca="false">632.456/1000</f>
        <v>0.632456</v>
      </c>
      <c r="B12" s="5" t="n">
        <v>65.3290932006115</v>
      </c>
      <c r="C12" s="6" t="n">
        <v>99.82</v>
      </c>
      <c r="D12" s="6" t="n">
        <v>92.41</v>
      </c>
      <c r="E12" s="6" t="n">
        <v>100</v>
      </c>
      <c r="F12" s="6" t="n">
        <v>100</v>
      </c>
    </row>
    <row r="13" customFormat="false" ht="13.8" hidden="false" customHeight="false" outlineLevel="0" collapsed="false">
      <c r="A13" s="2" t="n">
        <v>0.6</v>
      </c>
      <c r="B13" s="5" t="n">
        <v>63.92</v>
      </c>
      <c r="C13" s="5" t="n">
        <v>99.5934936535861</v>
      </c>
      <c r="D13" s="5" t="n">
        <v>90.4091939400108</v>
      </c>
      <c r="E13" s="6" t="n">
        <v>100</v>
      </c>
      <c r="F13" s="6" t="n">
        <v>100</v>
      </c>
    </row>
    <row r="14" customFormat="false" ht="13.8" hidden="false" customHeight="false" outlineLevel="0" collapsed="false">
      <c r="A14" s="2" t="n">
        <f aca="false">563.677/1000</f>
        <v>0.563677</v>
      </c>
      <c r="B14" s="5" t="n">
        <v>58.7197571666667</v>
      </c>
      <c r="C14" s="6" t="n">
        <v>99.34</v>
      </c>
      <c r="D14" s="6" t="n">
        <v>88.17</v>
      </c>
      <c r="E14" s="6" t="n">
        <v>100</v>
      </c>
      <c r="F14" s="6" t="n">
        <v>100</v>
      </c>
    </row>
    <row r="15" customFormat="false" ht="13.8" hidden="false" customHeight="false" outlineLevel="0" collapsed="false">
      <c r="A15" s="2" t="n">
        <f aca="false">502.377/1000</f>
        <v>0.502377</v>
      </c>
      <c r="B15" s="5" t="n">
        <v>49.9436405</v>
      </c>
      <c r="C15" s="6" t="n">
        <v>98.5</v>
      </c>
      <c r="D15" s="6" t="n">
        <v>83.34</v>
      </c>
      <c r="E15" s="6" t="n">
        <v>100</v>
      </c>
      <c r="F15" s="6" t="n">
        <v>100</v>
      </c>
    </row>
    <row r="16" customFormat="false" ht="13.8" hidden="false" customHeight="false" outlineLevel="0" collapsed="false">
      <c r="A16" s="2" t="n">
        <f aca="false">447.744/1000</f>
        <v>0.447744</v>
      </c>
      <c r="B16" s="5" t="n">
        <v>42.122016</v>
      </c>
      <c r="C16" s="6" t="n">
        <v>97.26</v>
      </c>
      <c r="D16" s="6" t="n">
        <v>78.19</v>
      </c>
      <c r="E16" s="6" t="n">
        <v>100</v>
      </c>
      <c r="F16" s="6" t="n">
        <v>100</v>
      </c>
    </row>
    <row r="17" customFormat="false" ht="13.8" hidden="false" customHeight="false" outlineLevel="0" collapsed="false">
      <c r="A17" s="2" t="n">
        <f aca="false">399.052/1000</f>
        <v>0.399052</v>
      </c>
      <c r="B17" s="5" t="n">
        <v>35.1509446666667</v>
      </c>
      <c r="C17" s="6" t="n">
        <v>95.62</v>
      </c>
      <c r="D17" s="6" t="n">
        <v>73</v>
      </c>
      <c r="E17" s="6" t="n">
        <v>100</v>
      </c>
      <c r="F17" s="6" t="n">
        <v>100</v>
      </c>
    </row>
    <row r="18" customFormat="false" ht="13.8" hidden="false" customHeight="false" outlineLevel="0" collapsed="false">
      <c r="A18" s="2" t="n">
        <f aca="false">355.656/1000</f>
        <v>0.355656</v>
      </c>
      <c r="B18" s="5" t="n">
        <v>28.938084</v>
      </c>
      <c r="C18" s="6" t="n">
        <v>93.53</v>
      </c>
      <c r="D18" s="6" t="n">
        <v>68</v>
      </c>
      <c r="E18" s="6" t="n">
        <v>100</v>
      </c>
      <c r="F18" s="6" t="n">
        <v>100</v>
      </c>
    </row>
    <row r="19" customFormat="false" ht="13.8" hidden="false" customHeight="false" outlineLevel="0" collapsed="false">
      <c r="A19" s="2" t="n">
        <f aca="false">316.979/1000</f>
        <v>0.316979</v>
      </c>
      <c r="B19" s="5" t="n">
        <v>23.4008268333333</v>
      </c>
      <c r="C19" s="6" t="n">
        <v>90.91</v>
      </c>
      <c r="D19" s="6" t="n">
        <v>63.34</v>
      </c>
      <c r="E19" s="6" t="n">
        <v>100</v>
      </c>
      <c r="F19" s="6" t="n">
        <v>100</v>
      </c>
    </row>
    <row r="20" customFormat="false" ht="13.8" hidden="false" customHeight="false" outlineLevel="0" collapsed="false">
      <c r="A20" s="2" t="n">
        <v>0.3</v>
      </c>
      <c r="B20" s="5" t="n">
        <v>20.97</v>
      </c>
      <c r="C20" s="5" t="n">
        <v>89.3190345507818</v>
      </c>
      <c r="D20" s="5" t="n">
        <v>61.2466244089234</v>
      </c>
      <c r="E20" s="6" t="n">
        <v>100</v>
      </c>
      <c r="F20" s="6" t="n">
        <v>100</v>
      </c>
    </row>
    <row r="21" customFormat="false" ht="13.8" hidden="false" customHeight="false" outlineLevel="0" collapsed="false">
      <c r="A21" s="2" t="n">
        <f aca="false">282.508/1000</f>
        <v>0.282508</v>
      </c>
      <c r="B21" s="5" t="n">
        <v>19.1601610666667</v>
      </c>
      <c r="C21" s="6" t="n">
        <v>87.68</v>
      </c>
      <c r="D21" s="6" t="n">
        <v>59.09</v>
      </c>
      <c r="E21" s="6" t="n">
        <v>100</v>
      </c>
      <c r="F21" s="6" t="n">
        <v>100</v>
      </c>
    </row>
    <row r="22" customFormat="false" ht="13.8" hidden="false" customHeight="false" outlineLevel="0" collapsed="false">
      <c r="A22" s="7" t="n">
        <f aca="false">251.785/1000</f>
        <v>0.251785</v>
      </c>
      <c r="B22" s="5" t="n">
        <v>15.9813546666667</v>
      </c>
      <c r="C22" s="6" t="n">
        <v>83.79</v>
      </c>
      <c r="D22" s="6" t="n">
        <v>55.23</v>
      </c>
      <c r="E22" s="6" t="n">
        <v>100</v>
      </c>
      <c r="F22" s="6" t="n">
        <v>100</v>
      </c>
    </row>
    <row r="23" customFormat="false" ht="13.8" hidden="false" customHeight="false" outlineLevel="0" collapsed="false">
      <c r="A23" s="7" t="n">
        <f aca="false">224.404/1000</f>
        <v>0.224404</v>
      </c>
      <c r="B23" s="5" t="n">
        <v>13.1483338666667</v>
      </c>
      <c r="C23" s="6" t="n">
        <v>79.21</v>
      </c>
      <c r="D23" s="6" t="n">
        <v>51.68</v>
      </c>
      <c r="E23" s="6" t="n">
        <v>100</v>
      </c>
      <c r="F23" s="6" t="n">
        <v>100</v>
      </c>
    </row>
    <row r="24" customFormat="false" ht="13.8" hidden="false" customHeight="false" outlineLevel="0" collapsed="false">
      <c r="A24" s="7" t="n">
        <f aca="false">200/1000</f>
        <v>0.2</v>
      </c>
      <c r="B24" s="5" t="n">
        <v>10.6233333333333</v>
      </c>
      <c r="C24" s="6" t="n">
        <v>73.97</v>
      </c>
      <c r="D24" s="6" t="n">
        <v>48.33</v>
      </c>
      <c r="E24" s="6" t="n">
        <v>100</v>
      </c>
      <c r="F24" s="6" t="n">
        <v>100</v>
      </c>
    </row>
    <row r="25" customFormat="false" ht="13.8" hidden="false" customHeight="false" outlineLevel="0" collapsed="false">
      <c r="A25" s="7" t="n">
        <f aca="false">178.25/1000</f>
        <v>0.17825</v>
      </c>
      <c r="B25" s="5" t="n">
        <v>8.37293333333329</v>
      </c>
      <c r="C25" s="6" t="n">
        <v>68.14</v>
      </c>
      <c r="D25" s="6" t="n">
        <v>45.06</v>
      </c>
      <c r="E25" s="6" t="n">
        <v>100</v>
      </c>
      <c r="F25" s="6" t="n">
        <v>100</v>
      </c>
    </row>
    <row r="26" customFormat="false" ht="13.8" hidden="false" customHeight="false" outlineLevel="0" collapsed="false">
      <c r="A26" s="7" t="n">
        <f aca="false">158.866/1000</f>
        <v>0.158866</v>
      </c>
      <c r="B26" s="5" t="n">
        <v>6.3673354666667</v>
      </c>
      <c r="C26" s="6" t="n">
        <v>61.83</v>
      </c>
      <c r="D26" s="6" t="n">
        <v>41.76</v>
      </c>
      <c r="E26" s="6" t="n">
        <v>100</v>
      </c>
      <c r="F26" s="6" t="n">
        <v>100</v>
      </c>
    </row>
    <row r="27" customFormat="false" ht="13.8" hidden="false" customHeight="false" outlineLevel="0" collapsed="false">
      <c r="A27" s="2" t="n">
        <v>0.15</v>
      </c>
      <c r="B27" s="5" t="n">
        <v>5.45</v>
      </c>
      <c r="C27" s="5" t="n">
        <v>58.4328291948834</v>
      </c>
      <c r="D27" s="5" t="n">
        <v>40.0408878856283</v>
      </c>
      <c r="E27" s="6" t="n">
        <v>100</v>
      </c>
      <c r="F27" s="6" t="n">
        <v>100</v>
      </c>
    </row>
    <row r="28" customFormat="false" ht="13.8" hidden="false" customHeight="false" outlineLevel="0" collapsed="false">
      <c r="A28" s="7" t="n">
        <f aca="false">141.589/1000</f>
        <v>0.141589</v>
      </c>
      <c r="B28" s="5" t="n">
        <v>3.59591</v>
      </c>
      <c r="C28" s="6" t="n">
        <v>55.21</v>
      </c>
      <c r="D28" s="6" t="n">
        <v>38.41</v>
      </c>
      <c r="E28" s="6" t="n">
        <v>100</v>
      </c>
      <c r="F28" s="6" t="n">
        <v>100</v>
      </c>
    </row>
    <row r="29" customFormat="false" ht="13.8" hidden="false" customHeight="false" outlineLevel="0" collapsed="false">
      <c r="A29" s="7" t="n">
        <f aca="false">126.191/1000</f>
        <v>0.126191</v>
      </c>
      <c r="B29" s="5" t="n">
        <v>3.182255</v>
      </c>
      <c r="C29" s="6" t="n">
        <v>48.46</v>
      </c>
      <c r="D29" s="6" t="n">
        <v>35</v>
      </c>
      <c r="E29" s="6" t="n">
        <v>100</v>
      </c>
      <c r="F29" s="6" t="n">
        <v>100</v>
      </c>
    </row>
    <row r="30" customFormat="false" ht="13.8" hidden="false" customHeight="false" outlineLevel="0" collapsed="false">
      <c r="A30" s="7" t="n">
        <f aca="false">112.468/1000</f>
        <v>0.112468</v>
      </c>
      <c r="B30" s="5" t="n">
        <v>2.778955</v>
      </c>
      <c r="C30" s="6" t="n">
        <v>41.79</v>
      </c>
      <c r="D30" s="6" t="n">
        <v>31.58</v>
      </c>
      <c r="E30" s="6" t="n">
        <v>100</v>
      </c>
      <c r="F30" s="6" t="n">
        <v>100</v>
      </c>
    </row>
    <row r="31" customFormat="false" ht="13.8" hidden="false" customHeight="false" outlineLevel="0" collapsed="false">
      <c r="A31" s="7" t="n">
        <f aca="false">100.237/1000</f>
        <v>0.100237</v>
      </c>
      <c r="B31" s="5" t="n">
        <v>2.402905</v>
      </c>
      <c r="C31" s="6" t="n">
        <v>35.4</v>
      </c>
      <c r="D31" s="6" t="n">
        <v>28.24</v>
      </c>
      <c r="E31" s="6" t="n">
        <v>100</v>
      </c>
      <c r="F31" s="6" t="n">
        <v>100</v>
      </c>
    </row>
    <row r="32" customFormat="false" ht="13.8" hidden="false" customHeight="false" outlineLevel="0" collapsed="false">
      <c r="A32" s="7" t="n">
        <f aca="false">89.337/1000</f>
        <v>0.089337</v>
      </c>
      <c r="B32" s="5" t="n">
        <v>2.066095</v>
      </c>
      <c r="C32" s="6" t="n">
        <v>29.49</v>
      </c>
      <c r="D32" s="6" t="n">
        <v>25.08</v>
      </c>
      <c r="E32" s="6" t="n">
        <v>100</v>
      </c>
      <c r="F32" s="6" t="n">
        <v>100</v>
      </c>
    </row>
    <row r="33" customFormat="false" ht="13.8" hidden="false" customHeight="false" outlineLevel="0" collapsed="false">
      <c r="A33" s="7" t="n">
        <f aca="false">79.621/1000</f>
        <v>0.079621</v>
      </c>
      <c r="B33" s="5" t="n">
        <v>1.776155</v>
      </c>
      <c r="C33" s="6" t="n">
        <v>24.21</v>
      </c>
      <c r="D33" s="6" t="n">
        <v>22.18</v>
      </c>
      <c r="E33" s="6" t="n">
        <v>100</v>
      </c>
      <c r="F33" s="6" t="n">
        <v>100</v>
      </c>
    </row>
    <row r="34" customFormat="false" ht="13.8" hidden="false" customHeight="false" outlineLevel="0" collapsed="false">
      <c r="A34" s="7" t="n">
        <f aca="false">70.963/1000</f>
        <v>0.070963</v>
      </c>
      <c r="B34" s="5" t="n">
        <v>1.53471999999999</v>
      </c>
      <c r="C34" s="6" t="n">
        <v>19.66</v>
      </c>
      <c r="D34" s="6" t="n">
        <v>19.62</v>
      </c>
      <c r="E34" s="6" t="n">
        <v>100</v>
      </c>
      <c r="F34" s="6" t="n">
        <v>100</v>
      </c>
    </row>
    <row r="35" customFormat="false" ht="13.8" hidden="false" customHeight="false" outlineLevel="0" collapsed="false">
      <c r="A35" s="7" t="n">
        <f aca="false">63.246/1000</f>
        <v>0.063246</v>
      </c>
      <c r="B35" s="5" t="n">
        <v>1.33906500000001</v>
      </c>
      <c r="C35" s="6" t="n">
        <v>15.87</v>
      </c>
      <c r="D35" s="6" t="n">
        <v>17.42</v>
      </c>
      <c r="E35" s="6" t="n">
        <v>100</v>
      </c>
      <c r="F35" s="6" t="n">
        <v>99.99</v>
      </c>
    </row>
    <row r="36" customFormat="false" ht="13.8" hidden="false" customHeight="false" outlineLevel="0" collapsed="false">
      <c r="A36" s="7" t="n">
        <f aca="false">56.368/1000</f>
        <v>0.056368</v>
      </c>
      <c r="B36" s="5" t="n">
        <v>1.18265</v>
      </c>
      <c r="C36" s="6" t="n">
        <v>12.83</v>
      </c>
      <c r="D36" s="6" t="n">
        <v>15.58</v>
      </c>
      <c r="E36" s="6" t="n">
        <v>100</v>
      </c>
      <c r="F36" s="6" t="n">
        <v>99.96</v>
      </c>
    </row>
    <row r="37" customFormat="false" ht="13.8" hidden="false" customHeight="false" outlineLevel="0" collapsed="false">
      <c r="A37" s="7" t="n">
        <f aca="false">50.238/1000</f>
        <v>0.050238</v>
      </c>
      <c r="B37" s="5" t="n">
        <v>1.0573</v>
      </c>
      <c r="C37" s="6" t="n">
        <v>10.46</v>
      </c>
      <c r="D37" s="6" t="n">
        <v>14.05</v>
      </c>
      <c r="E37" s="6" t="n">
        <v>100</v>
      </c>
      <c r="F37" s="6" t="n">
        <v>99.86</v>
      </c>
    </row>
    <row r="38" customFormat="false" ht="13.8" hidden="false" customHeight="false" outlineLevel="0" collapsed="false">
      <c r="A38" s="7" t="n">
        <f aca="false">44.774/1000</f>
        <v>0.044774</v>
      </c>
      <c r="B38" s="5" t="n">
        <v>0.954840000000004</v>
      </c>
      <c r="C38" s="6" t="n">
        <v>8.67</v>
      </c>
      <c r="D38" s="6" t="n">
        <v>12.79</v>
      </c>
      <c r="E38" s="6" t="n">
        <v>99.91</v>
      </c>
      <c r="F38" s="6" t="n">
        <v>99.45</v>
      </c>
    </row>
    <row r="39" customFormat="false" ht="13.8" hidden="false" customHeight="false" outlineLevel="0" collapsed="false">
      <c r="A39" s="7" t="n">
        <f aca="false">39.905/1000</f>
        <v>0.039905</v>
      </c>
      <c r="B39" s="5" t="n">
        <v>0.867639999999994</v>
      </c>
      <c r="C39" s="6" t="n">
        <v>7.33</v>
      </c>
      <c r="D39" s="6" t="n">
        <v>11.72</v>
      </c>
      <c r="E39" s="5" t="n">
        <v>99.5768690269331</v>
      </c>
      <c r="F39" s="6" t="n">
        <v>98.53</v>
      </c>
    </row>
    <row r="40" customFormat="false" ht="13.8" hidden="false" customHeight="false" outlineLevel="0" collapsed="false">
      <c r="A40" s="7" t="n">
        <f aca="false">35.566/1000</f>
        <v>0.035566</v>
      </c>
      <c r="B40" s="5" t="n">
        <v>0.789704999999998</v>
      </c>
      <c r="C40" s="6" t="n">
        <v>6.31999999999999</v>
      </c>
      <c r="D40" s="6" t="n">
        <v>10.79</v>
      </c>
      <c r="E40" s="6" t="n">
        <v>99.28</v>
      </c>
      <c r="F40" s="6" t="n">
        <v>97.07</v>
      </c>
    </row>
    <row r="41" customFormat="false" ht="13.8" hidden="false" customHeight="false" outlineLevel="0" collapsed="false">
      <c r="A41" s="7" t="n">
        <f aca="false">31.698/1000</f>
        <v>0.031698</v>
      </c>
      <c r="B41" s="5" t="n">
        <v>0.717219999999998</v>
      </c>
      <c r="C41" s="6" t="n">
        <v>5.54000000000001</v>
      </c>
      <c r="D41" s="6" t="n">
        <v>9.94</v>
      </c>
      <c r="E41" s="6" t="n">
        <v>97</v>
      </c>
      <c r="F41" s="6" t="n">
        <v>95.05</v>
      </c>
    </row>
    <row r="42" customFormat="false" ht="13.8" hidden="false" customHeight="false" outlineLevel="0" collapsed="false">
      <c r="A42" s="7" t="n">
        <f aca="false">28.251/1000</f>
        <v>0.028251</v>
      </c>
      <c r="B42" s="5" t="n">
        <v>0.648004999999998</v>
      </c>
      <c r="C42" s="6" t="n">
        <v>4.91</v>
      </c>
      <c r="D42" s="6" t="n">
        <v>9.13</v>
      </c>
      <c r="E42" s="5" t="n">
        <v>94.3879153244363</v>
      </c>
      <c r="F42" s="6" t="n">
        <v>92.45</v>
      </c>
    </row>
    <row r="43" customFormat="false" ht="13.8" hidden="false" customHeight="false" outlineLevel="0" collapsed="false">
      <c r="A43" s="7" t="n">
        <f aca="false">25.179/1000</f>
        <v>0.025179</v>
      </c>
      <c r="B43" s="5" t="n">
        <v>0.581514999999996</v>
      </c>
      <c r="C43" s="6" t="n">
        <v>4.38</v>
      </c>
      <c r="D43" s="6" t="n">
        <v>8.34999999999999</v>
      </c>
      <c r="E43" s="6" t="n">
        <v>92.06</v>
      </c>
      <c r="F43" s="6" t="n">
        <v>89.28</v>
      </c>
    </row>
    <row r="44" customFormat="false" ht="13.8" hidden="false" customHeight="false" outlineLevel="0" collapsed="false">
      <c r="A44" s="7" t="n">
        <f aca="false">22.44/1000</f>
        <v>0.02244</v>
      </c>
      <c r="B44" s="5" t="n">
        <v>0.518294999999995</v>
      </c>
      <c r="C44" s="6" t="n">
        <v>3.91</v>
      </c>
      <c r="D44" s="6" t="n">
        <v>7.59</v>
      </c>
      <c r="E44" s="6" t="n">
        <v>85.42</v>
      </c>
      <c r="F44" s="6" t="n">
        <v>85.58</v>
      </c>
    </row>
    <row r="45" customFormat="false" ht="13.8" hidden="false" customHeight="false" outlineLevel="0" collapsed="false">
      <c r="A45" s="7" t="n">
        <f aca="false">20/1000</f>
        <v>0.02</v>
      </c>
      <c r="B45" s="5" t="n">
        <v>0.459434999999999</v>
      </c>
      <c r="C45" s="6" t="n">
        <v>3.48</v>
      </c>
      <c r="D45" s="6" t="n">
        <v>6.84999999999999</v>
      </c>
      <c r="E45" s="5" t="n">
        <v>81.8459154929577</v>
      </c>
      <c r="F45" s="6" t="n">
        <v>81.46</v>
      </c>
    </row>
    <row r="46" customFormat="false" ht="13.8" hidden="false" customHeight="false" outlineLevel="0" collapsed="false">
      <c r="A46" s="7" t="n">
        <f aca="false">17.825/1000</f>
        <v>0.017825</v>
      </c>
      <c r="B46" s="5" t="n">
        <v>0.405479999999997</v>
      </c>
      <c r="C46" s="6" t="n">
        <v>3.09</v>
      </c>
      <c r="D46" s="6" t="n">
        <v>6.15000000000001</v>
      </c>
      <c r="E46" s="6" t="n">
        <v>78.66</v>
      </c>
      <c r="F46" s="6" t="n">
        <v>77.03</v>
      </c>
    </row>
    <row r="47" customFormat="false" ht="13.8" hidden="false" customHeight="false" outlineLevel="0" collapsed="false">
      <c r="A47" s="7" t="n">
        <f aca="false">15.887/1000</f>
        <v>0.015887</v>
      </c>
      <c r="B47" s="5" t="n">
        <v>0.357519999999994</v>
      </c>
      <c r="C47" s="6" t="n">
        <v>2.73999999999999</v>
      </c>
      <c r="D47" s="6" t="n">
        <v>5.49</v>
      </c>
      <c r="E47" s="5" t="n">
        <v>74.3727168576105</v>
      </c>
      <c r="F47" s="6" t="n">
        <v>72.41</v>
      </c>
    </row>
    <row r="48" customFormat="false" ht="13.8" hidden="false" customHeight="false" outlineLevel="0" collapsed="false">
      <c r="A48" s="7" t="n">
        <f aca="false">14.159/1000</f>
        <v>0.014159</v>
      </c>
      <c r="B48" s="5" t="n">
        <v>0.315555000000003</v>
      </c>
      <c r="C48" s="6" t="n">
        <v>2.43000000000001</v>
      </c>
      <c r="D48" s="6" t="n">
        <v>4.89</v>
      </c>
      <c r="E48" s="6" t="n">
        <v>70.55</v>
      </c>
      <c r="F48" s="6" t="n">
        <v>67.74</v>
      </c>
    </row>
    <row r="49" customFormat="false" ht="13.8" hidden="false" customHeight="false" outlineLevel="0" collapsed="false">
      <c r="A49" s="7" t="n">
        <f aca="false">12.619/1000</f>
        <v>0.012619</v>
      </c>
      <c r="B49" s="5" t="n">
        <v>0.279584999999997</v>
      </c>
      <c r="C49" s="6" t="n">
        <v>2.17</v>
      </c>
      <c r="D49" s="6" t="n">
        <v>4.34999999999999</v>
      </c>
      <c r="E49" s="6" t="n">
        <v>60.93</v>
      </c>
      <c r="F49" s="6" t="n">
        <v>63.12</v>
      </c>
    </row>
    <row r="50" customFormat="false" ht="13.8" hidden="false" customHeight="false" outlineLevel="0" collapsed="false">
      <c r="A50" s="7" t="n">
        <f aca="false">11.247/1000</f>
        <v>0.011247</v>
      </c>
      <c r="B50" s="5" t="n">
        <v>0.249065000000002</v>
      </c>
      <c r="C50" s="6" t="n">
        <v>1.95999999999999</v>
      </c>
      <c r="D50" s="6" t="n">
        <v>3.88</v>
      </c>
      <c r="E50" s="5" t="n">
        <v>58.6882736030828</v>
      </c>
      <c r="F50" s="6" t="n">
        <v>58.65</v>
      </c>
    </row>
    <row r="51" customFormat="false" ht="13.8" hidden="false" customHeight="false" outlineLevel="0" collapsed="false">
      <c r="A51" s="7" t="n">
        <f aca="false">10.024/1000</f>
        <v>0.010024</v>
      </c>
      <c r="B51" s="5" t="n">
        <v>0.22345</v>
      </c>
      <c r="C51" s="6" t="n">
        <v>1.79000000000001</v>
      </c>
      <c r="D51" s="6" t="n">
        <v>3.47</v>
      </c>
      <c r="E51" s="6" t="n">
        <v>56.69</v>
      </c>
      <c r="F51" s="6" t="n">
        <v>54.4</v>
      </c>
    </row>
    <row r="52" customFormat="false" ht="13.8" hidden="false" customHeight="false" outlineLevel="0" collapsed="false">
      <c r="A52" s="7" t="n">
        <f aca="false">8.934/1000</f>
        <v>0.008934</v>
      </c>
      <c r="B52" s="5" t="n">
        <v>0.201650000000001</v>
      </c>
      <c r="C52" s="6" t="n">
        <v>1.66</v>
      </c>
      <c r="D52" s="6" t="n">
        <v>3.11</v>
      </c>
      <c r="E52" s="6" t="n">
        <v>48.1</v>
      </c>
      <c r="F52" s="6" t="n">
        <v>50.4</v>
      </c>
    </row>
    <row r="53" customFormat="false" ht="13.8" hidden="false" customHeight="false" outlineLevel="0" collapsed="false">
      <c r="A53" s="7" t="n">
        <f aca="false">7.962/1000</f>
        <v>0.007962</v>
      </c>
      <c r="B53" s="5" t="n">
        <v>0.183120000000002</v>
      </c>
      <c r="C53" s="6" t="n">
        <v>1.55</v>
      </c>
      <c r="D53" s="6" t="n">
        <v>2.79000000000001</v>
      </c>
      <c r="E53" s="6" t="n">
        <v>43.04</v>
      </c>
      <c r="F53" s="6" t="n">
        <v>46.66</v>
      </c>
    </row>
    <row r="54" customFormat="false" ht="13.8" hidden="false" customHeight="false" outlineLevel="0" collapsed="false">
      <c r="A54" s="7" t="n">
        <f aca="false">7.096/1000</f>
        <v>0.007096</v>
      </c>
      <c r="B54" s="5" t="n">
        <v>0.16677</v>
      </c>
      <c r="C54" s="6" t="n">
        <v>1.45</v>
      </c>
      <c r="D54" s="6" t="n">
        <v>2.51000000000001</v>
      </c>
      <c r="E54" s="5" t="n">
        <v>40.0827978008552</v>
      </c>
      <c r="F54" s="6" t="n">
        <v>43.16</v>
      </c>
    </row>
    <row r="55" customFormat="false" ht="13.8" hidden="false" customHeight="false" outlineLevel="0" collapsed="false">
      <c r="A55" s="7" t="n">
        <f aca="false">6.325/1000</f>
        <v>0.006325</v>
      </c>
      <c r="B55" s="5" t="n">
        <v>0.152055000000004</v>
      </c>
      <c r="C55" s="6" t="n">
        <v>1.38</v>
      </c>
      <c r="D55" s="6" t="n">
        <v>2.25</v>
      </c>
      <c r="E55" s="6" t="n">
        <v>37.45</v>
      </c>
      <c r="F55" s="6" t="n">
        <v>39.92</v>
      </c>
    </row>
    <row r="56" customFormat="false" ht="13.8" hidden="false" customHeight="false" outlineLevel="0" collapsed="false">
      <c r="A56" s="7" t="n">
        <f aca="false">5.637/1000</f>
        <v>0.005637</v>
      </c>
      <c r="B56" s="5" t="n">
        <v>0.138975000000002</v>
      </c>
      <c r="C56" s="6" t="n">
        <v>1.31999999999999</v>
      </c>
      <c r="D56" s="6" t="n">
        <v>2.01000000000001</v>
      </c>
      <c r="E56" s="5" t="n">
        <v>34.7741506533436</v>
      </c>
      <c r="F56" s="6" t="n">
        <v>36.88</v>
      </c>
    </row>
    <row r="57" customFormat="false" ht="13.8" hidden="false" customHeight="false" outlineLevel="0" collapsed="false">
      <c r="A57" s="7" t="n">
        <f aca="false">5.024/1000</f>
        <v>0.005024</v>
      </c>
      <c r="B57" s="5" t="n">
        <v>0.126985000000005</v>
      </c>
      <c r="C57" s="6" t="n">
        <v>1.26000000000001</v>
      </c>
      <c r="D57" s="6" t="n">
        <v>1.78</v>
      </c>
      <c r="E57" s="6" t="n">
        <v>32.39</v>
      </c>
      <c r="F57" s="6" t="n">
        <v>34</v>
      </c>
    </row>
    <row r="58" customFormat="false" ht="13.8" hidden="false" customHeight="false" outlineLevel="0" collapsed="false">
      <c r="A58" s="7" t="n">
        <f aca="false">4.477/1000</f>
        <v>0.004477</v>
      </c>
      <c r="B58" s="5" t="n">
        <v>0.115539999999996</v>
      </c>
      <c r="C58" s="6" t="n">
        <v>1.2</v>
      </c>
      <c r="D58" s="6" t="n">
        <v>1.56</v>
      </c>
      <c r="E58" s="6" t="n">
        <v>28.02</v>
      </c>
      <c r="F58" s="6" t="n">
        <v>31.24</v>
      </c>
    </row>
    <row r="59" customFormat="false" ht="13.8" hidden="false" customHeight="false" outlineLevel="0" collapsed="false">
      <c r="A59" s="7" t="n">
        <f aca="false">3.991/1000</f>
        <v>0.003991</v>
      </c>
      <c r="B59" s="5" t="n">
        <v>0.105185000000006</v>
      </c>
      <c r="C59" s="6" t="n">
        <v>1.14</v>
      </c>
      <c r="D59" s="6" t="n">
        <v>1.34999999999999</v>
      </c>
      <c r="E59" s="5" t="n">
        <v>25.5424565217391</v>
      </c>
      <c r="F59" s="6" t="n">
        <v>28.57</v>
      </c>
    </row>
    <row r="60" customFormat="false" ht="13.8" hidden="false" customHeight="false" outlineLevel="0" collapsed="false">
      <c r="A60" s="7" t="n">
        <f aca="false">3.557/1000</f>
        <v>0.003557</v>
      </c>
      <c r="B60" s="5" t="n">
        <v>0.0953750000000042</v>
      </c>
      <c r="C60" s="6" t="n">
        <v>1.08</v>
      </c>
      <c r="D60" s="6" t="n">
        <v>1.15000000000001</v>
      </c>
      <c r="E60" s="6" t="n">
        <v>23.33</v>
      </c>
      <c r="F60" s="6" t="n">
        <v>25.96</v>
      </c>
    </row>
    <row r="61" customFormat="false" ht="13.8" hidden="false" customHeight="false" outlineLevel="0" collapsed="false">
      <c r="A61" s="7" t="n">
        <f aca="false">3.17/1000</f>
        <v>0.00317</v>
      </c>
      <c r="B61" s="5" t="n">
        <v>0.086110000000005</v>
      </c>
      <c r="C61" s="6" t="n">
        <v>1.02</v>
      </c>
      <c r="D61" s="6" t="n">
        <v>0.969999999999999</v>
      </c>
      <c r="E61" s="6" t="n">
        <v>19.57</v>
      </c>
      <c r="F61" s="6" t="n">
        <v>23.4</v>
      </c>
    </row>
    <row r="62" customFormat="false" ht="13.8" hidden="false" customHeight="false" outlineLevel="0" collapsed="false">
      <c r="A62" s="7" t="n">
        <f aca="false">2.825/1000</f>
        <v>0.002825</v>
      </c>
      <c r="B62" s="5" t="n">
        <v>0.0773899999999941</v>
      </c>
      <c r="C62" s="6" t="n">
        <v>0.959999999999994</v>
      </c>
      <c r="D62" s="6" t="n">
        <v>0.799999999999997</v>
      </c>
      <c r="E62" s="5" t="n">
        <v>18.1730674846626</v>
      </c>
      <c r="F62" s="6" t="n">
        <v>20.89</v>
      </c>
    </row>
    <row r="63" customFormat="false" ht="13.8" hidden="false" customHeight="false" outlineLevel="0" collapsed="false">
      <c r="A63" s="7" t="n">
        <f aca="false">2.518/1000</f>
        <v>0.002518</v>
      </c>
      <c r="B63" s="5" t="n">
        <v>0.0692149999999998</v>
      </c>
      <c r="C63" s="6" t="n">
        <v>0.900000000000006</v>
      </c>
      <c r="D63" s="6" t="n">
        <v>0.650000000000006</v>
      </c>
      <c r="E63" s="6" t="n">
        <v>16.93</v>
      </c>
      <c r="F63" s="6" t="n">
        <v>18.44</v>
      </c>
    </row>
    <row r="64" customFormat="false" ht="13.8" hidden="false" customHeight="false" outlineLevel="0" collapsed="false">
      <c r="A64" s="7" t="n">
        <f aca="false">2.244/1000</f>
        <v>0.002244</v>
      </c>
      <c r="B64" s="5" t="n">
        <v>0.0615849999999938</v>
      </c>
      <c r="C64" s="6" t="n">
        <v>0.829999999999998</v>
      </c>
      <c r="D64" s="6" t="n">
        <v>0.519999999999996</v>
      </c>
      <c r="E64" s="6" t="n">
        <v>14.16</v>
      </c>
      <c r="F64" s="6" t="n">
        <v>16.08</v>
      </c>
    </row>
    <row r="65" customFormat="false" ht="13.8" hidden="false" customHeight="false" outlineLevel="0" collapsed="false">
      <c r="A65" s="7" t="n">
        <f aca="false">2/1000</f>
        <v>0.002</v>
      </c>
      <c r="B65" s="5" t="n">
        <v>0.053955000000002</v>
      </c>
      <c r="C65" s="6" t="n">
        <v>0.760000000000005</v>
      </c>
      <c r="D65" s="6" t="n">
        <v>0.409999999999997</v>
      </c>
      <c r="E65" s="5" t="n">
        <v>12.6356616052061</v>
      </c>
      <c r="F65" s="6" t="n">
        <v>13.84</v>
      </c>
    </row>
    <row r="66" customFormat="false" ht="13.8" hidden="false" customHeight="false" outlineLevel="0" collapsed="false">
      <c r="A66" s="7" t="n">
        <f aca="false">1.783/1000</f>
        <v>0.001783</v>
      </c>
      <c r="B66" s="5" t="n">
        <v>0.0468699999999984</v>
      </c>
      <c r="C66" s="6" t="n">
        <v>0.680000000000007</v>
      </c>
      <c r="D66" s="6" t="n">
        <v>0.310000000000002</v>
      </c>
      <c r="E66" s="6" t="n">
        <v>11.28</v>
      </c>
      <c r="F66" s="6" t="n">
        <v>11.74</v>
      </c>
    </row>
    <row r="67" customFormat="false" ht="13.8" hidden="false" customHeight="false" outlineLevel="0" collapsed="false">
      <c r="A67" s="7" t="n">
        <f aca="false">1.589/1000</f>
        <v>0.001589</v>
      </c>
      <c r="B67" s="5" t="n">
        <v>0.0397849999999949</v>
      </c>
      <c r="C67" s="6" t="n">
        <v>0.599999999999994</v>
      </c>
      <c r="D67" s="6" t="n">
        <v>0.230000000000004</v>
      </c>
      <c r="E67" s="5" t="n">
        <v>9.8043964935941</v>
      </c>
      <c r="F67" s="6" t="n">
        <v>9.8</v>
      </c>
    </row>
    <row r="68" customFormat="false" ht="13.8" hidden="false" customHeight="false" outlineLevel="0" collapsed="false">
      <c r="A68" s="7" t="n">
        <f aca="false">1.416/1000</f>
        <v>0.001416</v>
      </c>
      <c r="B68" s="5" t="n">
        <v>0.0332449999999938</v>
      </c>
      <c r="C68" s="6" t="n">
        <v>0.519999999999996</v>
      </c>
      <c r="D68" s="6" t="n">
        <v>0.170000000000002</v>
      </c>
      <c r="E68" s="5" t="n">
        <v>8.4885232636548</v>
      </c>
      <c r="F68" s="6" t="n">
        <v>8.05</v>
      </c>
    </row>
    <row r="69" customFormat="false" ht="13.8" hidden="false" customHeight="false" outlineLevel="0" collapsed="false">
      <c r="A69" s="7" t="n">
        <f aca="false">1.262/1000</f>
        <v>0.001262</v>
      </c>
      <c r="B69" s="5" t="n">
        <v>0.0272499999999951</v>
      </c>
      <c r="C69" s="6" t="n">
        <v>0.420000000000002</v>
      </c>
      <c r="D69" s="6" t="n">
        <v>0.109999999999999</v>
      </c>
      <c r="E69" s="5" t="n">
        <v>7.3171679028995</v>
      </c>
      <c r="F69" s="6" t="n">
        <v>6.49</v>
      </c>
    </row>
    <row r="70" customFormat="false" ht="13.8" hidden="false" customHeight="false" outlineLevel="0" collapsed="false">
      <c r="A70" s="7" t="n">
        <f aca="false">1.125/1000</f>
        <v>0.001125</v>
      </c>
      <c r="B70" s="5" t="n">
        <v>0.0212549999999965</v>
      </c>
      <c r="C70" s="6" t="n">
        <v>0.329999999999998</v>
      </c>
      <c r="D70" s="6" t="n">
        <v>0.0699999999999932</v>
      </c>
      <c r="E70" s="5" t="n">
        <v>6.27511800404589</v>
      </c>
      <c r="F70" s="6" t="n">
        <v>5.12</v>
      </c>
    </row>
    <row r="71" customFormat="false" ht="13.8" hidden="false" customHeight="false" outlineLevel="0" collapsed="false">
      <c r="A71" s="7" t="n">
        <f aca="false">1.002/1000</f>
        <v>0.001002</v>
      </c>
      <c r="B71" s="5" t="n">
        <v>0.0158050000000003</v>
      </c>
      <c r="C71" s="6" t="n">
        <v>0.25</v>
      </c>
      <c r="D71" s="6" t="n">
        <v>0.0499999999999972</v>
      </c>
      <c r="E71" s="5" t="n">
        <v>5.33955495616991</v>
      </c>
      <c r="F71" s="6" t="n">
        <v>3.95</v>
      </c>
    </row>
    <row r="72" customFormat="false" ht="13.8" hidden="false" customHeight="false" outlineLevel="0" collapsed="false">
      <c r="A72" s="7" t="n">
        <f aca="false">0.893/1000</f>
        <v>0.000893</v>
      </c>
      <c r="B72" s="5" t="n">
        <v>0.0109000000000066</v>
      </c>
      <c r="C72" s="6" t="n">
        <v>0.170000000000002</v>
      </c>
      <c r="D72" s="6" t="n">
        <v>0.0300000000000011</v>
      </c>
      <c r="E72" s="5" t="n">
        <v>4.51047875927171</v>
      </c>
      <c r="F72" s="6" t="n">
        <v>2.95</v>
      </c>
    </row>
    <row r="73" customFormat="false" ht="13.8" hidden="false" customHeight="false" outlineLevel="0" collapsed="false">
      <c r="A73" s="7" t="n">
        <f aca="false">0.796/1000</f>
        <v>0.000796</v>
      </c>
      <c r="B73" s="5" t="n">
        <v>0.0065400000000011</v>
      </c>
      <c r="C73" s="6" t="n">
        <v>0.0999999999999943</v>
      </c>
      <c r="D73" s="6" t="n">
        <v>0</v>
      </c>
      <c r="E73" s="5" t="n">
        <v>3.7726770060688</v>
      </c>
      <c r="F73" s="6" t="n">
        <v>2.13</v>
      </c>
    </row>
    <row r="74" customFormat="false" ht="13.8" hidden="false" customHeight="false" outlineLevel="0" collapsed="false">
      <c r="A74" s="7" t="n">
        <f aca="false">0.71/1000</f>
        <v>0.00071</v>
      </c>
      <c r="B74" s="5" t="n">
        <v>0.00217999999999563</v>
      </c>
      <c r="C74" s="6" t="n">
        <v>0.0300000000000011</v>
      </c>
      <c r="D74" s="5" t="n">
        <v>0</v>
      </c>
      <c r="E74" s="5" t="n">
        <v>3.1185434929197</v>
      </c>
      <c r="F74" s="6" t="n">
        <v>1.47</v>
      </c>
    </row>
    <row r="75" customFormat="false" ht="13.8" hidden="false" customHeight="false" outlineLevel="0" collapsed="false">
      <c r="A75" s="7" t="n">
        <f aca="false">0.632/1000</f>
        <v>0.000632</v>
      </c>
      <c r="B75" s="5" t="n">
        <v>0</v>
      </c>
      <c r="C75" s="6" t="n">
        <v>0</v>
      </c>
      <c r="D75" s="5" t="n">
        <v>0</v>
      </c>
      <c r="E75" s="5" t="n">
        <v>2.5252596089009</v>
      </c>
      <c r="F75" s="6" t="n">
        <v>0.950000000000003</v>
      </c>
    </row>
    <row r="76" customFormat="false" ht="13.8" hidden="false" customHeight="false" outlineLevel="0" collapsed="false">
      <c r="A76" s="7" t="n">
        <f aca="false">0.564/1000</f>
        <v>0.000564</v>
      </c>
      <c r="B76" s="5" t="n">
        <v>0</v>
      </c>
      <c r="C76" s="5" t="n">
        <v>0</v>
      </c>
      <c r="D76" s="5" t="n">
        <v>0</v>
      </c>
      <c r="E76" s="5" t="n">
        <v>2.0080377612947</v>
      </c>
      <c r="F76" s="6" t="n">
        <v>0.549999999999997</v>
      </c>
    </row>
    <row r="77" customFormat="false" ht="13.8" hidden="false" customHeight="false" outlineLevel="0" collapsed="false">
      <c r="A77" s="7" t="n">
        <f aca="false">0.502/1000</f>
        <v>0.000502</v>
      </c>
      <c r="B77" s="5" t="n">
        <v>0</v>
      </c>
      <c r="C77" s="5" t="n">
        <v>0</v>
      </c>
      <c r="D77" s="5" t="n">
        <v>0</v>
      </c>
      <c r="E77" s="5" t="n">
        <v>1.53645313553611</v>
      </c>
      <c r="F77" s="6" t="n">
        <v>0.25</v>
      </c>
    </row>
    <row r="78" customFormat="false" ht="13.8" hidden="false" customHeight="false" outlineLevel="0" collapsed="false">
      <c r="A78" s="7" t="n">
        <f aca="false">0.448/1000</f>
        <v>0.000448</v>
      </c>
      <c r="B78" s="5" t="n">
        <v>0</v>
      </c>
      <c r="C78" s="5" t="n">
        <v>0</v>
      </c>
      <c r="D78" s="5" t="n">
        <v>0</v>
      </c>
      <c r="E78" s="5" t="n">
        <v>1.1257181389076</v>
      </c>
      <c r="F78" s="6" t="n">
        <v>0.150000000000006</v>
      </c>
    </row>
    <row r="79" customFormat="false" ht="13.8" hidden="false" customHeight="false" outlineLevel="0" collapsed="false">
      <c r="A79" s="7" t="n">
        <f aca="false">0.399/1000</f>
        <v>0.000399</v>
      </c>
      <c r="B79" s="5" t="n">
        <v>0</v>
      </c>
      <c r="C79" s="5" t="n">
        <v>0</v>
      </c>
      <c r="D79" s="5" t="n">
        <v>0</v>
      </c>
      <c r="E79" s="5" t="n">
        <v>0.753014160485506</v>
      </c>
      <c r="F79" s="6" t="n">
        <v>0.0499999999999972</v>
      </c>
    </row>
    <row r="80" customFormat="false" ht="13.8" hidden="false" customHeight="false" outlineLevel="0" collapsed="false">
      <c r="A80" s="7" t="n">
        <f aca="false">0.356/1000</f>
        <v>0.000356</v>
      </c>
      <c r="B80" s="5" t="n">
        <v>0</v>
      </c>
      <c r="C80" s="5" t="n">
        <v>0</v>
      </c>
      <c r="D80" s="5" t="n">
        <v>0</v>
      </c>
      <c r="E80" s="5" t="n">
        <v>0.425947403910996</v>
      </c>
      <c r="F80" s="6" t="n">
        <v>0</v>
      </c>
    </row>
    <row r="81" customFormat="false" ht="13.8" hidden="false" customHeight="false" outlineLevel="0" collapsed="false">
      <c r="A81" s="7" t="n">
        <f aca="false">0.317/1000</f>
        <v>0.000317</v>
      </c>
      <c r="B81" s="5" t="n">
        <v>0</v>
      </c>
      <c r="C81" s="5" t="n">
        <v>0</v>
      </c>
      <c r="D81" s="5" t="n">
        <v>0</v>
      </c>
      <c r="E81" s="5" t="n">
        <v>0.129305461901495</v>
      </c>
      <c r="F81" s="5" t="n">
        <v>0</v>
      </c>
    </row>
    <row r="82" customFormat="false" ht="13.8" hidden="false" customHeight="false" outlineLevel="0" collapsed="false">
      <c r="A82" s="7" t="n">
        <f aca="false">0.3/1000</f>
        <v>0.0003</v>
      </c>
      <c r="B82" s="5" t="n">
        <v>0</v>
      </c>
      <c r="C82" s="5" t="n">
        <v>0</v>
      </c>
      <c r="D82" s="5" t="n">
        <v>0</v>
      </c>
      <c r="E82" s="6" t="n">
        <v>0</v>
      </c>
      <c r="F82" s="5" t="n">
        <v>0</v>
      </c>
    </row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2024-07-29T15:21:02Z</dcterms:created>
  <dc:creator>Leila Aparecida de Castro Motta</dc:creator>
  <dc:description/>
  <dc:language>pt-BR</dc:language>
  <cp:lastModifiedBy/>
  <dcterms:modified xsi:type="dcterms:W3CDTF">2024-07-29T16:03:43Z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