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pou\Desktop\git-chapter3\1_Custom electronics for automated monitoring\Calculations\"/>
    </mc:Choice>
  </mc:AlternateContent>
  <xr:revisionPtr revIDLastSave="0" documentId="13_ncr:1_{743565D6-3A02-4205-8414-CCE25AA72EFD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Power consumption" sheetId="1" r:id="rId1"/>
    <sheet name="Storage" sheetId="2" r:id="rId2"/>
    <sheet name="Budg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VAr80DznRfQ4vOgsMedHnPhAcDw=="/>
    </ext>
  </extLst>
</workbook>
</file>

<file path=xl/calcChain.xml><?xml version="1.0" encoding="utf-8"?>
<calcChain xmlns="http://schemas.openxmlformats.org/spreadsheetml/2006/main">
  <c r="G17" i="3" l="1"/>
  <c r="G9" i="3"/>
  <c r="G15" i="3"/>
  <c r="G32" i="3"/>
  <c r="G31" i="3"/>
  <c r="F30" i="3"/>
  <c r="G26" i="3"/>
  <c r="G22" i="3"/>
  <c r="G25" i="3"/>
  <c r="D10" i="2" l="1"/>
  <c r="D7" i="2"/>
  <c r="E3" i="1"/>
  <c r="E6" i="1" s="1"/>
  <c r="G33" i="3"/>
  <c r="E30" i="3"/>
  <c r="G30" i="3" s="1"/>
  <c r="E29" i="3"/>
  <c r="G29" i="3" s="1"/>
  <c r="E28" i="3"/>
  <c r="G28" i="3" s="1"/>
  <c r="E27" i="3"/>
  <c r="G27" i="3" s="1"/>
  <c r="G24" i="3"/>
  <c r="G23" i="3"/>
  <c r="G21" i="3"/>
  <c r="G20" i="3"/>
  <c r="F19" i="3"/>
  <c r="G19" i="3" s="1"/>
  <c r="E45" i="3"/>
  <c r="E16" i="3"/>
  <c r="F14" i="3"/>
  <c r="G14" i="3" s="1"/>
  <c r="F13" i="3"/>
  <c r="G13" i="3" s="1"/>
  <c r="F12" i="3"/>
  <c r="F16" i="3" s="1"/>
  <c r="F11" i="3"/>
  <c r="G11" i="3" s="1"/>
  <c r="F10" i="3"/>
  <c r="G10" i="3" s="1"/>
  <c r="F8" i="3"/>
  <c r="G8" i="3" s="1"/>
  <c r="F7" i="3"/>
  <c r="G7" i="3" s="1"/>
  <c r="G6" i="3"/>
  <c r="F5" i="3"/>
  <c r="G5" i="3" s="1"/>
  <c r="G4" i="3"/>
  <c r="B9" i="2"/>
  <c r="B10" i="2" s="1"/>
  <c r="D4" i="2"/>
  <c r="E9" i="1" l="1"/>
  <c r="E12" i="1" s="1"/>
  <c r="G18" i="3"/>
  <c r="G12" i="3"/>
  <c r="G16" i="3"/>
  <c r="G34" i="3"/>
  <c r="B3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mpou</author>
  </authors>
  <commentList>
    <comment ref="C3" authorId="0" shapeId="0" xr:uid="{A21272DD-9985-493C-BC42-F1F44F86217D}">
      <text>
        <r>
          <rPr>
            <b/>
            <sz val="9"/>
            <color indexed="81"/>
            <rFont val="Tahoma"/>
            <charset val="1"/>
          </rPr>
          <t>mpou:</t>
        </r>
        <r>
          <rPr>
            <sz val="9"/>
            <color indexed="81"/>
            <rFont val="Tahoma"/>
            <charset val="1"/>
          </rPr>
          <t xml:space="preserve">
Rpi zero = 1,2W
HD camera = 0.4-1.5W</t>
        </r>
      </text>
    </comment>
    <comment ref="E9" authorId="0" shapeId="0" xr:uid="{48A1276F-EB0B-4A65-A636-059D09350706}">
      <text>
        <r>
          <rPr>
            <b/>
            <sz val="9"/>
            <color indexed="81"/>
            <rFont val="Tahoma"/>
            <charset val="1"/>
          </rPr>
          <t>mpou:</t>
        </r>
        <r>
          <rPr>
            <sz val="9"/>
            <color indexed="81"/>
            <rFont val="Tahoma"/>
            <charset val="1"/>
          </rPr>
          <t xml:space="preserve">
(this is *2 because: 1- the need of recharge the battery while 2- powering the system)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mpou</author>
  </authors>
  <commentList>
    <comment ref="F20" authorId="0" shapeId="0" xr:uid="{61989F6F-6C25-464D-ACCE-80BC4F17D2A4}">
      <text>
        <r>
          <rPr>
            <b/>
            <sz val="9"/>
            <color indexed="81"/>
            <rFont val="Tahoma"/>
            <charset val="1"/>
          </rPr>
          <t>mpou:</t>
        </r>
        <r>
          <rPr>
            <sz val="9"/>
            <color indexed="81"/>
            <rFont val="Tahoma"/>
            <charset val="1"/>
          </rPr>
          <t xml:space="preserve">
number of months</t>
        </r>
      </text>
    </comment>
  </commentList>
</comments>
</file>

<file path=xl/sharedStrings.xml><?xml version="1.0" encoding="utf-8"?>
<sst xmlns="http://schemas.openxmlformats.org/spreadsheetml/2006/main" count="179" uniqueCount="120">
  <si>
    <t>Rpi 4B+</t>
  </si>
  <si>
    <t>Rpi Zero</t>
  </si>
  <si>
    <t>4G stick</t>
  </si>
  <si>
    <t>Power supply for a day (Ah)</t>
  </si>
  <si>
    <t>Power consumption (Wh)</t>
  </si>
  <si>
    <t>Number of devices</t>
  </si>
  <si>
    <t>Battery needs (Ah)</t>
  </si>
  <si>
    <t>Daily working hours (h)</t>
  </si>
  <si>
    <t>Working days with no sun (days)</t>
  </si>
  <si>
    <t>Voltage (V)</t>
  </si>
  <si>
    <t>Daily sunlight (h)</t>
  </si>
  <si>
    <t>Solar panel efficiency</t>
  </si>
  <si>
    <t>Buck converter energy loss</t>
  </si>
  <si>
    <t>Solar panel power (W)</t>
  </si>
  <si>
    <t>Solar controler Amperage</t>
  </si>
  <si>
    <t>Data storage calculations</t>
  </si>
  <si>
    <t>Number of RaspberryPi</t>
  </si>
  <si>
    <t>SD cart needs (GB)</t>
  </si>
  <si>
    <t>Picture weight (Kb)</t>
  </si>
  <si>
    <t>FPS</t>
  </si>
  <si>
    <t>Daily working time (s)</t>
  </si>
  <si>
    <t>Days</t>
  </si>
  <si>
    <t>Number of files/RPi</t>
  </si>
  <si>
    <t>Number of files total</t>
  </si>
  <si>
    <t>Budget calculations</t>
  </si>
  <si>
    <t>Category</t>
  </si>
  <si>
    <t>Shop</t>
  </si>
  <si>
    <t>Link</t>
  </si>
  <si>
    <t>Price</t>
  </si>
  <si>
    <t>Products</t>
  </si>
  <si>
    <t>Total</t>
  </si>
  <si>
    <t>RPi 4B+</t>
  </si>
  <si>
    <t>Electronics</t>
  </si>
  <si>
    <t>TiendaTec</t>
  </si>
  <si>
    <t>https://www.tiendatec.es/raspberry-pi/gama-raspberry-pi/1099-raspberry-pi-4-modelo-b-2gb-765756931175.html?src=raspberrypi</t>
  </si>
  <si>
    <t>Total budget</t>
  </si>
  <si>
    <t>RPi 4B+ Case</t>
  </si>
  <si>
    <t>Hardware</t>
  </si>
  <si>
    <t>https://www.tiendatec.es/raspberry-pi/cajas/1092-caja-oficial-raspberry-pi-4-rojo-blanco-644824914916.html?search_query=caja+raspberry+pi+4&amp;results=112</t>
  </si>
  <si>
    <t>RPi Zero 2W</t>
  </si>
  <si>
    <t>https://www.tiendatec.es/raspberry-pi/gama-raspberry-pi/1735-raspberry-pi-zero-2-w-5056561800004.html</t>
  </si>
  <si>
    <t>40-pin header GPIO</t>
  </si>
  <si>
    <t>https://www.tiendatec.es/electronica/accesorios/297-tira-de-2x20-pines-macho-8402970760014.html</t>
  </si>
  <si>
    <t>RPi Zero 2W Case</t>
  </si>
  <si>
    <t>https://www.tiendatec.es/raspberry-pi/cajas/851-caja-translucida-redondeada-para-raspberry-pi-zero-8472496014090.html</t>
  </si>
  <si>
    <t>SD Card 128GB</t>
  </si>
  <si>
    <t>Amazon</t>
  </si>
  <si>
    <t>https://www.amazon.es/SanDisk-Extreme-Tarjeta-microSDXC-adaptador/dp/B07FCMKK5X/ref=sr_1_2_sspa?crid=3CDFAMZ4P4RX5&amp;keywords=micro%2Bsd%2B128%2Bgb&amp;qid=1643212877&amp;sprefix=micro%2Bsd%2B128%2Caps%2C291&amp;sr=8-2-spons&amp;spLa=ZW5jcnlwdGVkUXVhbGlmaWVyPUEyWVZPNE9UVTNMWjRXJmVuY3J5cHRlZElkPUEwMzA1MjgzMVBBTDBUNDZRMFY0RCZlbmNyeXB0ZWRBZElkPUEwNjc1MTAzRUFTVTdHNkdUREhQJndpZGdldE5hbWU9c3BfYXRmJmFjdGlvbj1jbGlja1JlZGlyZWN0JmRvTm90TG9nQ2xpY2s9dHJ1ZQ&amp;th=1</t>
  </si>
  <si>
    <t>PiJuice HAT</t>
  </si>
  <si>
    <t>Kubii</t>
  </si>
  <si>
    <t>https://www.kubii.es/cargadores-fuentes-raspberry-pi/2019-pijuice-hat-kubii-3272496008793.html</t>
  </si>
  <si>
    <t>RPi fisheye camera IR</t>
  </si>
  <si>
    <t>https://www.amazon.es/KEYESTUDIO-Fisheye-Raspberry-Soporte-Nocturna/dp/B076MPL9P1/ref=sr_1_29?__mk_es_ES=%C3%85M%C3%85%C5%BD%C3%95%C3%91&amp;crid=3IGL105XJKI1H&amp;keywords=raspberry%2Bpi%2Bcamera%2Bojo%2Bde%2Bpez&amp;qid=1643714656&amp;s=electronics&amp;sprefix=raspberry%2Bpi%2Bcamera%2Bojo%2Bde%2Bpez%2Celectronics%2C125&amp;sr=1-29&amp;th=1</t>
  </si>
  <si>
    <t>https://www.tiendatec.es/raspberry-pi/cables/309-cable-flex-csi-dsi-camara-o-pantalla-raspberry-pi-50cm-8403090320010.html</t>
  </si>
  <si>
    <t>Extra material</t>
  </si>
  <si>
    <t>Camera cable RPi Zero 2W</t>
  </si>
  <si>
    <t>The PiHut</t>
  </si>
  <si>
    <t>https://thepihut.com/collections/raspberry-pi-camera-cables/products/raspberry-pi-zero-camera-cable-300mm</t>
  </si>
  <si>
    <t>IR LED</t>
  </si>
  <si>
    <t>Farnell</t>
  </si>
  <si>
    <t>https://es.farnell.com/wurth-elektronik/15400585a3590/emisor-infrarrojo-850nm-t-1-3/dp/2764989?st=emisor%20de%20infrarrojos</t>
  </si>
  <si>
    <t>Touchscreen for RPi</t>
  </si>
  <si>
    <t>https://www.amazon.es/Resistive-Screen-Display-Interface-Raspberry/dp/B085NHNHKM/ref=sr_1_14?keywords=pantalla%2Braspberry%2Bpi&amp;qid=1641979864&amp;sr=8-14&amp;th=1</t>
  </si>
  <si>
    <t>https://thepihut.com/products/ultimate-resistor-kit</t>
  </si>
  <si>
    <t>USB-microUSB adaptor</t>
  </si>
  <si>
    <t>Jumper wires</t>
  </si>
  <si>
    <t>Wiring</t>
  </si>
  <si>
    <t>https://www.amazon.es/AZDelivery-Puente-Jumper-juegos-cables/dp/B074P726ZR/ref=sr_1_2_sspa?keywords=jumper%2Bwire&amp;qid=1644571670&amp;s=industrial&amp;sprefix=jumper%2Cindustrial%2C107&amp;sr=1-2-spons&amp;smid=A1X7QLRQH87QA3&amp;spLa=ZW5jcnlwdGVkUXVhbGlmaWVyPUEzOVY1RDBSS1dLTDRCJmVuY3J5cHRlZElkPUEwNzA3MDAzMjAwSENPRjlPVDhSNyZlbmNyeXB0ZWRBZElkPUEwNDA3NDU4MVlQQkRINlFMTERMWCZ3aWRnZXROYW1lPXNwX2F0ZiZhY3Rpb249Y2xpY2tSZWRpcmVjdCZkb05vdExvZ0NsaWNrPXRydWU&amp;th=1</t>
  </si>
  <si>
    <t>HDMI-microHDMI adaptor</t>
  </si>
  <si>
    <t>USB 4G Dongle</t>
  </si>
  <si>
    <t>https://www.amazon.es/Huawei-HE8372B-E8372/dp/B0179R5X30/ref=sr_1_13?__mk_es_ES=%C3%85M%C3%85%C5%BD%C3%95%C3%91&amp;crid=29ZOONVO6C59W&amp;keywords=usb+dongle+sim&amp;qid=1641982654&amp;sprefix=usb+dongle+sim%2Caps%2C110&amp;sr=8-13</t>
  </si>
  <si>
    <t>HDMI-miniHDMI adaptor</t>
  </si>
  <si>
    <t>Movistar</t>
  </si>
  <si>
    <t>Soldering Iron kit</t>
  </si>
  <si>
    <t>Tools</t>
  </si>
  <si>
    <t>Baterias Web</t>
  </si>
  <si>
    <t>https://bateriasweb.com/bateria-solar-100ah-agm/</t>
  </si>
  <si>
    <t>Strong black wide tape</t>
  </si>
  <si>
    <t>Brico Sant Celoni</t>
  </si>
  <si>
    <t>Metalic grippers</t>
  </si>
  <si>
    <t>U nails</t>
  </si>
  <si>
    <t>Solar panel 190W</t>
  </si>
  <si>
    <t>https://www.amazon.es/monocristallino-Camper-completo-accesorios-regulador/dp/B084G32L1L/ref=sr_1_50?__mk_es_ES=%C3%85M%C3%85%C5%BD%C3%95%C3%91&amp;crid=155V1P7JBRE6M&amp;keywords=placa+solar+200w&amp;qid=1642065574&amp;sprefix=placa+solar+200%2Caps%2C117&amp;sr=8-50</t>
  </si>
  <si>
    <t>5.1V charger for RPi 4B+</t>
  </si>
  <si>
    <t>BricoGeek</t>
  </si>
  <si>
    <t>https://tienda.bricogeek.com/home/1331-fuente-alimentacion-raspberry-pi-4-usb-c-51v-3a.html</t>
  </si>
  <si>
    <t>12 AWG wire (€/m)</t>
  </si>
  <si>
    <t>https://www.amazon.es/El%C3%A9ctrico-silicona-Flexible-resistencia-temperatura/dp/B07569DLLT/ref=sr_1_3?__mk_es_ES=%C3%85M%C3%85%C5%BD%C3%95%C3%91&amp;crid=26U69W1D8JJ4J&amp;keywords=hilo+electrico+12+awg&amp;qid=1642761223&amp;sprefix=hilo+electrico+12+awg%2Caps%2C187&amp;sr=8-3</t>
  </si>
  <si>
    <t>16 AWG wire (€/m)</t>
  </si>
  <si>
    <t>https://www.amazon.es/Silicona-Alambres-El%C3%A9ctricos-Conductor-paralelo/dp/B07QKHQH8Z/ref=sr_1_2?__mk_es_ES=%C3%85M%C3%85%C5%BD%C3%95%C3%91&amp;crid=3IZ8HIW4LIF9Y&amp;keywords=hilo%2Belectrico%2B16%2Bawg&amp;qid=1642761468&amp;sprefix=hilo%2Belectrico%2B16%2Bawg%2Caps%2C140&amp;sr=8-2&amp;th=1</t>
  </si>
  <si>
    <t>22 AWG wire (€/m)</t>
  </si>
  <si>
    <t>https://www.amazon.es/TUOFENG-el%C3%A9ctrico-Conector-Resistente-temperaturas/dp/B0792Y7RHP/ref=sr_1_18?__mk_es_ES=%C3%85M%C3%85%C5%BD%C3%95%C3%91&amp;crid=7IWL6U7UPGSV&amp;keywords=22+awg+wire&amp;qid=1644573485&amp;s=industrial&amp;sprefix=22+awg+wire%2Cindustrial%2C246&amp;sr=1-18</t>
  </si>
  <si>
    <t>Buck converter</t>
  </si>
  <si>
    <t>https://www.amazon.es/Senven%C2%AE-Regulador-Eficiencia-Converter-Ajustable/dp/B07RLPW7PT/ref=sr_1_22?__mk_es_ES=%C3%85M%C3%85%C5%BD%C3%95%C3%91&amp;crid=T7MWSRGFTLUN&amp;keywords=buck+converter+5v&amp;qid=1645222549&amp;sprefix=buck+converter+5v%2Caps%2C84&amp;sr=8-22</t>
  </si>
  <si>
    <t>Methacrylate panels as camera protectors</t>
  </si>
  <si>
    <t>Electric wire splitter (electric terminal)</t>
  </si>
  <si>
    <t>https://www.amazon.es/Tancuder-conexi%C3%B3n-tornillos-el%C3%A9ctricos-dispositivos/dp/B0817JDSVF/ref=pd_sbs_2/259-5712752-3336264?pd_rd_w=4YV98&amp;pf_rd_p=bead054f-de1a-4d92-98b9-04253f60cdcd&amp;pf_rd_r=EJN3T88EMWM3YBJNXPAX&amp;pd_rd_r=61957b54-350e-46bd-9f00-3659451a9559&amp;pd_rd_wg=nPEsq&amp;pd_rd_i=B0817JDSVF&amp;psc=1</t>
  </si>
  <si>
    <t>Power consumption calculations</t>
  </si>
  <si>
    <t>Raw images storage (GB)</t>
  </si>
  <si>
    <t>Video storage after conversion (GB) aprox.</t>
  </si>
  <si>
    <t>Camera cable 50cm RPi 4B+</t>
  </si>
  <si>
    <t>SIM card contract</t>
  </si>
  <si>
    <t>NA</t>
  </si>
  <si>
    <t>Solar panel 100W</t>
  </si>
  <si>
    <t>https://www.amazon.es/enjoy-solar-monocristalino-Schindel-technologie/dp/B085ZFJ943/ref=PBA-2_3?pd_rd_w=HEyXe&amp;content-id=amzn1.sym.3ef17fdd-1c61-4411-8ddc-94d68f388de0&amp;pf_rd_p=3ef17fdd-1c61-4411-8ddc-94d68f388de0&amp;pf_rd_r=6P4MMN4T9TQV43277KT0&amp;pd_rd_wg=bEvBG&amp;pd_rd_r=aeb8dd74-5ee2-4b76-8835-a729dad77c86&amp;pd_rd_i=B08LGL2NHR&amp;th=1</t>
  </si>
  <si>
    <t>Battery 12V 100Ah</t>
  </si>
  <si>
    <t>Battery 12V 80Ah</t>
  </si>
  <si>
    <t>https://bateriasweb.com/bateria-solar-80ah-agm/</t>
  </si>
  <si>
    <t>Solar controller EPEVER PWM VS3024AU 30A</t>
  </si>
  <si>
    <t>https://www.amazon.es/Regulador-epever%C2%AE-vs3024au-Automat-Detecci%C3%B3n/dp/B0782639PX/ref=sr_1_14?__mk_es_ES=%C3%85M%C3%85%C5%BD%C3%95%C3%91&amp;crid=2HQVCJ06HKOOL&amp;keywords=controlador+solar+30A&amp;qid=1677572527&amp;sprefix=controlador+solar+30a%2Caps%2C125&amp;sr=8-14</t>
  </si>
  <si>
    <t>Relay 16 channels</t>
  </si>
  <si>
    <t>https://www.amazon.es/AZDelivery-Canales-optoacoplador-Low-Level-Trigger-Arduino/dp/B07N2Z1DWG/ref=sr_1_4?__mk_es_ES=%C3%85M%C3%85%C5%BD%C3%95%C3%91&amp;crid=KUTHU2I4SJP4&amp;keywords=relay+16&amp;qid=1645779413&amp;sprefix=relay+16%2Caps%2C116&amp;sr=8-4</t>
  </si>
  <si>
    <t>https://www.amazon.es/Cuadros-Lifestyle-Transparente-Resistente-zuschnitt/dp/B01N4EQSK8/ref=sr_1_13?__mk_es_ES=%C3%85M%C3%85%C5%BD%C3%95%C3%91&amp;crid=1ZP5QG7EYEL5U&amp;keywords=policarbonato%2Btransparente%2Blamina&amp;qid=1645392707&amp;sprefix=policarbonato%2Btransparente%2Blamin%2Caps%2C122&amp;sr=8-13&amp;th=1</t>
  </si>
  <si>
    <t xml:space="preserve">Temperature sensors </t>
  </si>
  <si>
    <t>https://www.amazon.es/DollaTek-DS18B20-Temperatura-Digital-sensores/dp/B07PPKRZBD/ref=sr_1_23?__mk_es_ES=%C3%85M%C3%85%C5%BD%C3%95%C3%91&amp;crid=3HYVEQ2RI7G73&amp;keywords=DS18B20&amp;qid=1674750245&amp;s=industrial&amp;sprefix=ds18b20+%2Cindustrial%2C152&amp;sr=1-23</t>
  </si>
  <si>
    <t>Heatsinks for the Raspberry pi</t>
  </si>
  <si>
    <t>https://www.amazon.es/dp/B0C2HW56YJ/ref=sspa_dk_detail_1?pd_rd_i=B0C2HW56YJ&amp;pd_rd_w=xV6gv&amp;content-id=amzn1.sym.9c67f205-18e7-4d34-beb2-37ec708092ed&amp;pf_rd_p=9c67f205-18e7-4d34-beb2-37ec708092ed&amp;pf_rd_r=23SC7N6YYWX7AJ9MSEHD&amp;pd_rd_wg=Q6wEd&amp;pd_rd_r=45814325-ecd4-4888-ae66-734d9975356b&amp;s=industrial&amp;sp_csd=d2lkZ2V0TmFtZT1zcF9kZXRhaWw&amp;th=1</t>
  </si>
  <si>
    <t>Resistor Kit</t>
  </si>
  <si>
    <t>ThePiHut</t>
  </si>
  <si>
    <t>Number of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</si>
</sst>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24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DEEAF6"/>
        <bgColor rgb="FFDEEAF6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theme="2" tint="-4.9989318521683403E-2"/>
        <bgColor rgb="FFD6DCE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6" fillId="0" borderId="0" xfId="0" applyFont="1"/>
    <xf numFmtId="164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9" fillId="0" borderId="0" xfId="0" applyFont="1"/>
    <xf numFmtId="16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6" borderId="2" xfId="0" applyFont="1" applyFill="1" applyBorder="1"/>
    <xf numFmtId="0" fontId="3" fillId="7" borderId="2" xfId="0" applyFont="1" applyFill="1" applyBorder="1"/>
    <xf numFmtId="0" fontId="3" fillId="0" borderId="2" xfId="0" applyFont="1" applyBorder="1"/>
    <xf numFmtId="0" fontId="6" fillId="0" borderId="2" xfId="0" applyFont="1" applyBorder="1"/>
    <xf numFmtId="164" fontId="3" fillId="0" borderId="2" xfId="0" applyNumberFormat="1" applyFont="1" applyBorder="1"/>
    <xf numFmtId="164" fontId="3" fillId="8" borderId="2" xfId="0" applyNumberFormat="1" applyFont="1" applyFill="1" applyBorder="1"/>
    <xf numFmtId="0" fontId="0" fillId="0" borderId="2" xfId="0" applyBorder="1"/>
    <xf numFmtId="0" fontId="3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164" fontId="3" fillId="8" borderId="2" xfId="0" applyNumberFormat="1" applyFont="1" applyFill="1" applyBorder="1" applyAlignment="1">
      <alignment vertical="center"/>
    </xf>
    <xf numFmtId="0" fontId="1" fillId="0" borderId="2" xfId="0" applyFont="1" applyBorder="1"/>
    <xf numFmtId="0" fontId="3" fillId="8" borderId="2" xfId="0" applyFont="1" applyFill="1" applyBorder="1"/>
    <xf numFmtId="0" fontId="3" fillId="0" borderId="2" xfId="0" applyFont="1" applyFill="1" applyBorder="1"/>
    <xf numFmtId="0" fontId="8" fillId="0" borderId="2" xfId="0" applyFont="1" applyFill="1" applyBorder="1"/>
    <xf numFmtId="164" fontId="3" fillId="0" borderId="2" xfId="0" applyNumberFormat="1" applyFont="1" applyFill="1" applyBorder="1"/>
    <xf numFmtId="0" fontId="1" fillId="0" borderId="2" xfId="0" applyFont="1" applyFill="1" applyBorder="1"/>
    <xf numFmtId="0" fontId="0" fillId="7" borderId="2" xfId="0" applyFill="1" applyBorder="1"/>
    <xf numFmtId="0" fontId="3" fillId="6" borderId="2" xfId="0" applyFont="1" applyFill="1" applyBorder="1" applyAlignment="1">
      <alignment vertical="center"/>
    </xf>
    <xf numFmtId="0" fontId="1" fillId="6" borderId="2" xfId="0" applyFont="1" applyFill="1" applyBorder="1"/>
    <xf numFmtId="0" fontId="1" fillId="7" borderId="2" xfId="0" applyFont="1" applyFill="1" applyBorder="1"/>
    <xf numFmtId="164" fontId="3" fillId="8" borderId="4" xfId="0" applyNumberFormat="1" applyFont="1" applyFill="1" applyBorder="1"/>
    <xf numFmtId="164" fontId="3" fillId="5" borderId="3" xfId="0" applyNumberFormat="1" applyFont="1" applyFill="1" applyBorder="1"/>
    <xf numFmtId="0" fontId="3" fillId="0" borderId="4" xfId="0" applyFont="1" applyBorder="1"/>
    <xf numFmtId="164" fontId="3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es/KEYESTUDIO-Fisheye-Raspberry-Soporte-Nocturna/dp/B076MPL9P1/ref=sr_1_29?__mk_es_ES=%C3%85M%C3%85%C5%BD%C3%95%C3%91&amp;crid=3IGL105XJKI1H&amp;keywords=raspberry%2Bpi%2Bcamera%2Bojo%2Bde%2Bpez&amp;qid=1643714656&amp;s=electronics&amp;sprefix=raspberry%2Bpi%2Bcamera%2Bojo%2Bde%2Bpez%2Celectronics%2C125&amp;sr=1-29&amp;th=1" TargetMode="External"/><Relationship Id="rId13" Type="http://schemas.openxmlformats.org/officeDocument/2006/relationships/hyperlink" Target="https://www.amazon.es/AZDelivery-Puente-Jumper-juegos-cables/dp/B074P726ZR/ref=sr_1_2_sspa?keywords=jumper%2Bwire&amp;qid=1644571670&amp;s=industrial&amp;sprefix=jumper%2Cindustrial%2C107&amp;sr=1-2-spons&amp;smid=A1X7QLRQH87QA3&amp;spLa=ZW5jcnlwdGVkUXVhbGlmaWVyPUEzOVY1RDBSS1dLTDRCJmVuY3J5cHRlZElkPUEwNzA3MDAzMjAwSENPRjlPVDhSNyZlbmNyeXB0ZWRBZElkPUEwNDA3NDU4MVlQQkRINlFMTERMWCZ3aWRnZXROYW1lPXNwX2F0ZiZhY3Rpb249Y2xpY2tSZWRpcmVjdCZkb05vdExvZ0NsaWNrPXRydWU&amp;th=1" TargetMode="External"/><Relationship Id="rId18" Type="http://schemas.openxmlformats.org/officeDocument/2006/relationships/hyperlink" Target="https://www.amazon.es/El%C3%A9ctrico-silicona-Flexible-resistencia-temperatura/dp/B07569DLLT/ref=sr_1_3?__mk_es_ES=%C3%85M%C3%85%C5%BD%C3%95%C3%91&amp;crid=26U69W1D8JJ4J&amp;keywords=hilo+electrico+12+awg&amp;qid=1642761223&amp;sprefix=hilo+electrico+12+awg%2Caps%2C187&amp;sr=8-3" TargetMode="External"/><Relationship Id="rId26" Type="http://schemas.openxmlformats.org/officeDocument/2006/relationships/hyperlink" Target="https://www.amazon.es/DollaTek-DS18B20-Temperatura-Digital-sensores/dp/B07PPKRZBD/ref=sr_1_23?__mk_es_ES=%C3%85M%C3%85%C5%BD%C3%95%C3%91&amp;crid=3HYVEQ2RI7G73&amp;keywords=DS18B20&amp;qid=1674750245&amp;s=industrial&amp;sprefix=ds18b20+%2Cindustrial%2C152&amp;sr=1-23" TargetMode="External"/><Relationship Id="rId3" Type="http://schemas.openxmlformats.org/officeDocument/2006/relationships/hyperlink" Target="https://www.tiendatec.es/raspberry-pi/gama-raspberry-pi/1735-raspberry-pi-zero-2-w-5056561800004.html" TargetMode="External"/><Relationship Id="rId21" Type="http://schemas.openxmlformats.org/officeDocument/2006/relationships/hyperlink" Target="https://www.amazon.es/Senven%C2%AE-Regulador-Eficiencia-Converter-Ajustable/dp/B07RLPW7PT/ref=sr_1_22?__mk_es_ES=%C3%85M%C3%85%C5%BD%C3%95%C3%91&amp;crid=T7MWSRGFTLUN&amp;keywords=buck+converter+5v&amp;qid=1645222549&amp;sprefix=buck+converter+5v%2Caps%2C84&amp;sr=8-22" TargetMode="External"/><Relationship Id="rId7" Type="http://schemas.openxmlformats.org/officeDocument/2006/relationships/hyperlink" Target="https://www.kubii.es/cargadores-fuentes-raspberry-pi/2019-pijuice-hat-kubii-3272496008793.html" TargetMode="External"/><Relationship Id="rId12" Type="http://schemas.openxmlformats.org/officeDocument/2006/relationships/hyperlink" Target="https://www.amazon.es/Resistive-Screen-Display-Interface-Raspberry/dp/B085NHNHKM/ref=sr_1_14?keywords=pantalla%2Braspberry%2Bpi&amp;qid=1641979864&amp;sr=8-14&amp;th=1" TargetMode="External"/><Relationship Id="rId17" Type="http://schemas.openxmlformats.org/officeDocument/2006/relationships/hyperlink" Target="https://tienda.bricogeek.com/home/1331-fuente-alimentacion-raspberry-pi-4-usb-c-51v-3a.html" TargetMode="External"/><Relationship Id="rId25" Type="http://schemas.openxmlformats.org/officeDocument/2006/relationships/hyperlink" Target="https://www.amazon.es/Regulador-epever%C2%AE-vs3024au-Automat-Detecci%C3%B3n/dp/B0782639PX/ref=sr_1_14?__mk_es_ES=%C3%85M%C3%85%C5%BD%C3%95%C3%91&amp;crid=2HQVCJ06HKOOL&amp;keywords=controlador+solar+30A&amp;qid=1677572527&amp;sprefix=controlador+solar+30a%2Caps%2C125&amp;sr=8-14" TargetMode="External"/><Relationship Id="rId2" Type="http://schemas.openxmlformats.org/officeDocument/2006/relationships/hyperlink" Target="https://www.tiendatec.es/raspberry-pi/cajas/1092-caja-oficial-raspberry-pi-4-rojo-blanco-644824914916.html?search_query=caja+raspberry+pi+4&amp;results=112" TargetMode="External"/><Relationship Id="rId16" Type="http://schemas.openxmlformats.org/officeDocument/2006/relationships/hyperlink" Target="https://www.amazon.es/monocristallino-Camper-completo-accesorios-regulador/dp/B084G32L1L/ref=sr_1_50?__mk_es_ES=%C3%85M%C3%85%C5%BD%C3%95%C3%91&amp;crid=155V1P7JBRE6M&amp;keywords=placa+solar+200w&amp;qid=1642065574&amp;sprefix=placa+solar+200%2Caps%2C117&amp;sr=8-50" TargetMode="External"/><Relationship Id="rId20" Type="http://schemas.openxmlformats.org/officeDocument/2006/relationships/hyperlink" Target="https://www.amazon.es/TUOFENG-el%C3%A9ctrico-Conector-Resistente-temperaturas/dp/B0792Y7RHP/ref=sr_1_18?__mk_es_ES=%C3%85M%C3%85%C5%BD%C3%95%C3%91&amp;crid=7IWL6U7UPGSV&amp;keywords=22+awg+wire&amp;qid=1644573485&amp;s=industrial&amp;sprefix=22+awg+wire%2Cindustrial%2C246&amp;sr=1-18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s://www.tiendatec.es/raspberry-pi/gama-raspberry-pi/1099-raspberry-pi-4-modelo-b-2gb-765756931175.html?src=raspberrypi" TargetMode="External"/><Relationship Id="rId6" Type="http://schemas.openxmlformats.org/officeDocument/2006/relationships/hyperlink" Target="https://www.amazon.es/SanDisk-Extreme-Tarjeta-microSDXC-adaptador/dp/B07FCMKK5X/ref=sr_1_2_sspa?crid=3CDFAMZ4P4RX5&amp;keywords=micro%2Bsd%2B128%2Bgb&amp;qid=1643212877&amp;sprefix=micro%2Bsd%2B128%2Caps%2C291&amp;sr=8-2-spons&amp;spLa=ZW5jcnlwdGVkUXVhbGlmaWVyPUEyWVZPNE9UVTNMWjRXJmVuY3J5cHRlZElkPUEwMzA1MjgzMVBBTDBUNDZRMFY0RCZlbmNyeXB0ZWRBZElkPUEwNjc1MTAzRUFTVTdHNkdUREhQJndpZGdldE5hbWU9c3BfYXRmJmFjdGlvbj1jbGlja1JlZGlyZWN0JmRvTm90TG9nQ2xpY2s9dHJ1ZQ&amp;th=1" TargetMode="External"/><Relationship Id="rId11" Type="http://schemas.openxmlformats.org/officeDocument/2006/relationships/hyperlink" Target="https://es.farnell.com/wurth-elektronik/15400585a3590/emisor-infrarrojo-850nm-t-1-3/dp/2764989?st=emisor%20de%20infrarrojos" TargetMode="External"/><Relationship Id="rId24" Type="http://schemas.openxmlformats.org/officeDocument/2006/relationships/hyperlink" Target="https://bateriasweb.com/bateria-solar-80ah-agm/" TargetMode="External"/><Relationship Id="rId5" Type="http://schemas.openxmlformats.org/officeDocument/2006/relationships/hyperlink" Target="https://www.tiendatec.es/raspberry-pi/cajas/851-caja-translucida-redondeada-para-raspberry-pi-zero-8472496014090.html" TargetMode="External"/><Relationship Id="rId15" Type="http://schemas.openxmlformats.org/officeDocument/2006/relationships/hyperlink" Target="https://bateriasweb.com/bateria-solar-100ah-agm/" TargetMode="External"/><Relationship Id="rId23" Type="http://schemas.openxmlformats.org/officeDocument/2006/relationships/hyperlink" Target="https://www.amazon.es/enjoy-solar-monocristalino-Schindel-technologie/dp/B085ZFJ943/ref=PBA-2_3?pd_rd_w=HEyXe&amp;content-id=amzn1.sym.3ef17fdd-1c61-4411-8ddc-94d68f388de0&amp;pf_rd_p=3ef17fdd-1c61-4411-8ddc-94d68f388de0&amp;pf_rd_r=6P4MMN4T9TQV43277KT0&amp;pd_rd_wg=bEvBG&amp;pd_rd_r=aeb8dd74-5ee2-4b76-8835-a729dad77c86&amp;pd_rd_i=B08LGL2NHR&amp;th=1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s://thepihut.com/collections/raspberry-pi-camera-cables/products/raspberry-pi-zero-camera-cable-300mm" TargetMode="External"/><Relationship Id="rId19" Type="http://schemas.openxmlformats.org/officeDocument/2006/relationships/hyperlink" Target="https://www.amazon.es/Silicona-Alambres-El%C3%A9ctricos-Conductor-paralelo/dp/B07QKHQH8Z/ref=sr_1_2?__mk_es_ES=%C3%85M%C3%85%C5%BD%C3%95%C3%91&amp;crid=3IZ8HIW4LIF9Y&amp;keywords=hilo%2Belectrico%2B16%2Bawg&amp;qid=1642761468&amp;sprefix=hilo%2Belectrico%2B16%2Bawg%2Caps%2C140&amp;sr=8-2&amp;th=1" TargetMode="External"/><Relationship Id="rId4" Type="http://schemas.openxmlformats.org/officeDocument/2006/relationships/hyperlink" Target="https://www.tiendatec.es/electronica/accesorios/297-tira-de-2x20-pines-macho-8402970760014.html" TargetMode="External"/><Relationship Id="rId9" Type="http://schemas.openxmlformats.org/officeDocument/2006/relationships/hyperlink" Target="https://www.tiendatec.es/raspberry-pi/cables/309-cable-flex-csi-dsi-camara-o-pantalla-raspberry-pi-50cm-8403090320010.html" TargetMode="External"/><Relationship Id="rId14" Type="http://schemas.openxmlformats.org/officeDocument/2006/relationships/hyperlink" Target="https://www.amazon.es/Huawei-HE8372B-E8372/dp/B0179R5X30/ref=sr_1_13?__mk_es_ES=%C3%85M%C3%85%C5%BD%C3%95%C3%91&amp;crid=29ZOONVO6C59W&amp;keywords=usb+dongle+sim&amp;qid=1641982654&amp;sprefix=usb+dongle+sim%2Caps%2C110&amp;sr=8-13" TargetMode="External"/><Relationship Id="rId22" Type="http://schemas.openxmlformats.org/officeDocument/2006/relationships/hyperlink" Target="https://www.amazon.es/Tancuder-conexi%C3%B3n-tornillos-el%C3%A9ctricos-dispositivos/dp/B0817JDSVF/ref=pd_sbs_2/259-5712752-3336264?pd_rd_w=4YV98&amp;pf_rd_p=bead054f-de1a-4d92-98b9-04253f60cdcd&amp;pf_rd_r=EJN3T88EMWM3YBJNXPAX&amp;pd_rd_r=61957b54-350e-46bd-9f00-3659451a9559&amp;pd_rd_wg=nPEsq&amp;pd_rd_i=B0817JDSVF&amp;psc=1" TargetMode="External"/><Relationship Id="rId27" Type="http://schemas.openxmlformats.org/officeDocument/2006/relationships/hyperlink" Target="https://thepihut.com/products/ultimate-resistor-k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5"/>
  <sheetViews>
    <sheetView topLeftCell="A10" workbookViewId="0">
      <selection activeCell="D17" sqref="D17"/>
    </sheetView>
  </sheetViews>
  <sheetFormatPr baseColWidth="10" defaultColWidth="14.44140625" defaultRowHeight="15" customHeight="1" x14ac:dyDescent="0.3"/>
  <cols>
    <col min="1" max="1" width="28" customWidth="1"/>
    <col min="2" max="2" width="8.88671875" customWidth="1"/>
    <col min="3" max="3" width="8.6640625" customWidth="1"/>
    <col min="4" max="4" width="10.5546875" customWidth="1"/>
    <col min="5" max="5" width="23.33203125" customWidth="1"/>
    <col min="6" max="6" width="20.33203125" customWidth="1"/>
    <col min="7" max="26" width="8.6640625" customWidth="1"/>
  </cols>
  <sheetData>
    <row r="1" spans="1:6" ht="25.8" x14ac:dyDescent="0.5">
      <c r="A1" s="1" t="s">
        <v>97</v>
      </c>
    </row>
    <row r="2" spans="1:6" ht="14.25" customHeight="1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1:6" ht="14.25" customHeight="1" x14ac:dyDescent="0.3">
      <c r="A3" s="2" t="s">
        <v>4</v>
      </c>
      <c r="B3" s="3">
        <v>6.4</v>
      </c>
      <c r="C3" s="3">
        <v>2.2000000000000002</v>
      </c>
      <c r="D3">
        <v>3</v>
      </c>
      <c r="E3" s="14">
        <f>((B3*B4*B6+C3*C4*B6+D3*D4*24)/B8)*1.2</f>
        <v>66.7</v>
      </c>
    </row>
    <row r="4" spans="1:6" ht="14.25" customHeight="1" x14ac:dyDescent="0.3">
      <c r="A4" s="2" t="s">
        <v>5</v>
      </c>
      <c r="B4" s="3">
        <v>1</v>
      </c>
      <c r="C4" s="3">
        <v>13</v>
      </c>
      <c r="D4">
        <v>1</v>
      </c>
    </row>
    <row r="5" spans="1:6" ht="14.25" customHeight="1" x14ac:dyDescent="0.3">
      <c r="E5" s="2" t="s">
        <v>6</v>
      </c>
    </row>
    <row r="6" spans="1:6" ht="14.25" customHeight="1" x14ac:dyDescent="0.3">
      <c r="A6" s="6" t="s">
        <v>7</v>
      </c>
      <c r="B6" s="3">
        <v>17</v>
      </c>
      <c r="C6" s="3"/>
      <c r="E6" s="14">
        <f>E3*B7</f>
        <v>133.4</v>
      </c>
    </row>
    <row r="7" spans="1:6" ht="14.25" customHeight="1" x14ac:dyDescent="0.3">
      <c r="A7" s="6" t="s">
        <v>8</v>
      </c>
      <c r="B7" s="5">
        <v>2</v>
      </c>
      <c r="C7" s="5"/>
    </row>
    <row r="8" spans="1:6" ht="14.25" customHeight="1" x14ac:dyDescent="0.3">
      <c r="A8" s="6" t="s">
        <v>9</v>
      </c>
      <c r="B8" s="5">
        <v>12</v>
      </c>
      <c r="C8" s="5"/>
      <c r="E8" s="2" t="s">
        <v>13</v>
      </c>
    </row>
    <row r="9" spans="1:6" ht="14.25" customHeight="1" x14ac:dyDescent="0.3">
      <c r="A9" s="6" t="s">
        <v>10</v>
      </c>
      <c r="B9" s="5">
        <v>8</v>
      </c>
      <c r="C9" s="5"/>
      <c r="E9" s="14">
        <f>E3*2*B8/(B10*B9)</f>
        <v>285.85714285714289</v>
      </c>
      <c r="F9" s="4"/>
    </row>
    <row r="10" spans="1:6" ht="14.25" customHeight="1" x14ac:dyDescent="0.3">
      <c r="A10" s="6" t="s">
        <v>11</v>
      </c>
      <c r="B10" s="5">
        <v>0.7</v>
      </c>
      <c r="C10" s="5"/>
      <c r="E10" s="5"/>
    </row>
    <row r="11" spans="1:6" ht="14.25" customHeight="1" x14ac:dyDescent="0.3">
      <c r="A11" s="6" t="s">
        <v>12</v>
      </c>
      <c r="B11" s="5">
        <v>0.9</v>
      </c>
      <c r="E11" s="2" t="s">
        <v>14</v>
      </c>
    </row>
    <row r="12" spans="1:6" ht="14.25" customHeight="1" x14ac:dyDescent="0.3">
      <c r="E12" s="13">
        <f>E9/B8</f>
        <v>23.821428571428573</v>
      </c>
    </row>
    <row r="13" spans="1:6" ht="14.25" customHeight="1" x14ac:dyDescent="0.3"/>
    <row r="14" spans="1:6" ht="14.25" customHeight="1" x14ac:dyDescent="0.3">
      <c r="E14" s="8"/>
    </row>
    <row r="15" spans="1:6" ht="14.25" customHeight="1" x14ac:dyDescent="0.3">
      <c r="E15" s="8"/>
    </row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2"/>
  <sheetViews>
    <sheetView workbookViewId="0">
      <selection activeCell="E16" sqref="E16"/>
    </sheetView>
  </sheetViews>
  <sheetFormatPr baseColWidth="10" defaultColWidth="14.44140625" defaultRowHeight="15" customHeight="1" x14ac:dyDescent="0.3"/>
  <cols>
    <col min="1" max="1" width="20.33203125" customWidth="1"/>
    <col min="4" max="4" width="22.33203125" customWidth="1"/>
  </cols>
  <sheetData>
    <row r="1" spans="1:5" ht="25.8" x14ac:dyDescent="0.5">
      <c r="A1" s="1" t="s">
        <v>15</v>
      </c>
    </row>
    <row r="3" spans="1:5" ht="14.4" x14ac:dyDescent="0.3">
      <c r="A3" s="2" t="s">
        <v>16</v>
      </c>
      <c r="B3" s="3">
        <v>14</v>
      </c>
      <c r="D3" s="2" t="s">
        <v>17</v>
      </c>
    </row>
    <row r="4" spans="1:5" ht="14.4" x14ac:dyDescent="0.3">
      <c r="A4" s="2" t="s">
        <v>18</v>
      </c>
      <c r="B4" s="3">
        <v>30</v>
      </c>
      <c r="C4" s="3"/>
      <c r="D4" s="4">
        <f>(B4*B5*B6*B7)/1000000</f>
        <v>192.78</v>
      </c>
    </row>
    <row r="5" spans="1:5" ht="14.4" x14ac:dyDescent="0.3">
      <c r="A5" s="2" t="s">
        <v>19</v>
      </c>
      <c r="B5" s="3">
        <v>1</v>
      </c>
      <c r="C5" s="3"/>
    </row>
    <row r="6" spans="1:5" ht="14.4" x14ac:dyDescent="0.3">
      <c r="A6" s="2" t="s">
        <v>20</v>
      </c>
      <c r="B6" s="9">
        <v>61200</v>
      </c>
      <c r="D6" s="2" t="s">
        <v>98</v>
      </c>
    </row>
    <row r="7" spans="1:5" ht="14.4" x14ac:dyDescent="0.3">
      <c r="A7" s="2" t="s">
        <v>21</v>
      </c>
      <c r="B7" s="3">
        <v>105</v>
      </c>
      <c r="C7" s="3"/>
      <c r="D7" s="4">
        <f>D4*B3</f>
        <v>2698.92</v>
      </c>
    </row>
    <row r="8" spans="1:5" ht="14.4" x14ac:dyDescent="0.3">
      <c r="B8" s="5"/>
      <c r="C8" s="5"/>
    </row>
    <row r="9" spans="1:5" ht="14.4" x14ac:dyDescent="0.3">
      <c r="A9" s="2" t="s">
        <v>22</v>
      </c>
      <c r="B9" s="10">
        <f>B6*B7</f>
        <v>6426000</v>
      </c>
      <c r="C9" s="5"/>
      <c r="D9" t="s">
        <v>99</v>
      </c>
    </row>
    <row r="10" spans="1:5" ht="14.4" x14ac:dyDescent="0.3">
      <c r="A10" s="2" t="s">
        <v>23</v>
      </c>
      <c r="B10" s="10">
        <f>B9*B3</f>
        <v>89964000</v>
      </c>
      <c r="C10" s="5"/>
      <c r="D10">
        <f>D7*0.04</f>
        <v>107.9568</v>
      </c>
    </row>
    <row r="11" spans="1:5" ht="14.4" x14ac:dyDescent="0.3">
      <c r="B11" s="5"/>
    </row>
    <row r="12" spans="1:5" ht="14.4" x14ac:dyDescent="0.3">
      <c r="E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2"/>
  <sheetViews>
    <sheetView tabSelected="1" workbookViewId="0">
      <selection activeCell="I22" sqref="I22"/>
    </sheetView>
  </sheetViews>
  <sheetFormatPr baseColWidth="10" defaultColWidth="14.44140625" defaultRowHeight="15" customHeight="1" x14ac:dyDescent="0.3"/>
  <cols>
    <col min="1" max="1" width="33.5546875" customWidth="1"/>
    <col min="2" max="2" width="11.109375" customWidth="1"/>
    <col min="3" max="3" width="9.33203125" customWidth="1"/>
    <col min="4" max="4" width="9.6640625" customWidth="1"/>
    <col min="6" max="6" width="9.21875" customWidth="1"/>
  </cols>
  <sheetData>
    <row r="1" spans="1:7" ht="25.8" x14ac:dyDescent="0.5">
      <c r="A1" s="1" t="s">
        <v>24</v>
      </c>
    </row>
    <row r="2" spans="1:7" ht="14.4" x14ac:dyDescent="0.3">
      <c r="C2" s="7"/>
      <c r="D2" s="8"/>
      <c r="E2" s="8"/>
    </row>
    <row r="3" spans="1:7" ht="14.4" x14ac:dyDescent="0.3">
      <c r="B3" s="20" t="s">
        <v>25</v>
      </c>
      <c r="C3" s="21" t="s">
        <v>26</v>
      </c>
      <c r="D3" s="21" t="s">
        <v>27</v>
      </c>
      <c r="E3" s="20" t="s">
        <v>28</v>
      </c>
      <c r="F3" s="20" t="s">
        <v>29</v>
      </c>
      <c r="G3" s="20" t="s">
        <v>30</v>
      </c>
    </row>
    <row r="4" spans="1:7" ht="14.4" x14ac:dyDescent="0.3">
      <c r="A4" s="20" t="s">
        <v>31</v>
      </c>
      <c r="B4" s="22" t="s">
        <v>32</v>
      </c>
      <c r="C4" s="22" t="s">
        <v>33</v>
      </c>
      <c r="D4" s="23" t="s">
        <v>34</v>
      </c>
      <c r="E4" s="24">
        <v>48.65</v>
      </c>
      <c r="F4" s="22">
        <v>1</v>
      </c>
      <c r="G4" s="25">
        <f t="shared" ref="G4:G33" si="0">E4*F4</f>
        <v>48.65</v>
      </c>
    </row>
    <row r="5" spans="1:7" ht="14.4" x14ac:dyDescent="0.3">
      <c r="A5" s="21" t="s">
        <v>36</v>
      </c>
      <c r="B5" s="22" t="s">
        <v>37</v>
      </c>
      <c r="C5" s="22" t="s">
        <v>33</v>
      </c>
      <c r="D5" s="23" t="s">
        <v>38</v>
      </c>
      <c r="E5" s="24">
        <v>6.95</v>
      </c>
      <c r="F5" s="22">
        <f>F4</f>
        <v>1</v>
      </c>
      <c r="G5" s="25">
        <f t="shared" si="0"/>
        <v>6.95</v>
      </c>
    </row>
    <row r="6" spans="1:7" ht="14.4" x14ac:dyDescent="0.3">
      <c r="A6" s="20" t="s">
        <v>39</v>
      </c>
      <c r="B6" s="22" t="s">
        <v>32</v>
      </c>
      <c r="C6" s="22" t="s">
        <v>33</v>
      </c>
      <c r="D6" s="23" t="s">
        <v>40</v>
      </c>
      <c r="E6" s="24">
        <v>16.899999999999999</v>
      </c>
      <c r="F6" s="22">
        <v>13</v>
      </c>
      <c r="G6" s="25">
        <f t="shared" si="0"/>
        <v>219.7</v>
      </c>
    </row>
    <row r="7" spans="1:7" ht="14.4" x14ac:dyDescent="0.3">
      <c r="A7" s="21" t="s">
        <v>41</v>
      </c>
      <c r="B7" s="22" t="s">
        <v>32</v>
      </c>
      <c r="C7" s="22" t="s">
        <v>33</v>
      </c>
      <c r="D7" s="23" t="s">
        <v>42</v>
      </c>
      <c r="E7" s="24">
        <v>1.45</v>
      </c>
      <c r="F7" s="22">
        <f>F6</f>
        <v>13</v>
      </c>
      <c r="G7" s="25">
        <f t="shared" si="0"/>
        <v>18.849999999999998</v>
      </c>
    </row>
    <row r="8" spans="1:7" ht="14.4" x14ac:dyDescent="0.3">
      <c r="A8" s="21" t="s">
        <v>43</v>
      </c>
      <c r="B8" s="22" t="s">
        <v>37</v>
      </c>
      <c r="C8" s="22" t="s">
        <v>33</v>
      </c>
      <c r="D8" s="23" t="s">
        <v>44</v>
      </c>
      <c r="E8" s="24">
        <v>4.95</v>
      </c>
      <c r="F8" s="22">
        <f>F6</f>
        <v>13</v>
      </c>
      <c r="G8" s="25">
        <f t="shared" si="0"/>
        <v>64.350000000000009</v>
      </c>
    </row>
    <row r="9" spans="1:7" ht="14.4" x14ac:dyDescent="0.3">
      <c r="A9" s="37" t="s">
        <v>115</v>
      </c>
      <c r="B9" s="26" t="s">
        <v>32</v>
      </c>
      <c r="C9" s="22" t="s">
        <v>46</v>
      </c>
      <c r="D9" s="23" t="s">
        <v>116</v>
      </c>
      <c r="E9" s="24">
        <v>13.1</v>
      </c>
      <c r="F9" s="22">
        <v>1</v>
      </c>
      <c r="G9" s="25">
        <f t="shared" si="0"/>
        <v>13.1</v>
      </c>
    </row>
    <row r="10" spans="1:7" ht="14.4" x14ac:dyDescent="0.3">
      <c r="A10" s="20" t="s">
        <v>45</v>
      </c>
      <c r="B10" s="22" t="s">
        <v>37</v>
      </c>
      <c r="C10" s="22" t="s">
        <v>46</v>
      </c>
      <c r="D10" s="23" t="s">
        <v>47</v>
      </c>
      <c r="E10" s="24">
        <v>15</v>
      </c>
      <c r="F10" s="22">
        <f>F4+F6</f>
        <v>14</v>
      </c>
      <c r="G10" s="25">
        <f t="shared" si="0"/>
        <v>210</v>
      </c>
    </row>
    <row r="11" spans="1:7" ht="14.4" x14ac:dyDescent="0.3">
      <c r="A11" s="20" t="s">
        <v>48</v>
      </c>
      <c r="B11" s="22" t="s">
        <v>32</v>
      </c>
      <c r="C11" s="22" t="s">
        <v>49</v>
      </c>
      <c r="D11" s="23" t="s">
        <v>50</v>
      </c>
      <c r="E11" s="24">
        <v>69.58</v>
      </c>
      <c r="F11" s="22">
        <f>F4</f>
        <v>1</v>
      </c>
      <c r="G11" s="25">
        <f t="shared" si="0"/>
        <v>69.58</v>
      </c>
    </row>
    <row r="12" spans="1:7" ht="14.4" x14ac:dyDescent="0.3">
      <c r="A12" s="20" t="s">
        <v>51</v>
      </c>
      <c r="B12" s="22" t="s">
        <v>32</v>
      </c>
      <c r="C12" s="22" t="s">
        <v>46</v>
      </c>
      <c r="D12" s="23" t="s">
        <v>52</v>
      </c>
      <c r="E12" s="24">
        <v>17.989999999999998</v>
      </c>
      <c r="F12" s="22">
        <f>F4+F6</f>
        <v>14</v>
      </c>
      <c r="G12" s="25">
        <f t="shared" si="0"/>
        <v>251.85999999999999</v>
      </c>
    </row>
    <row r="13" spans="1:7" s="18" customFormat="1" ht="14.4" customHeight="1" x14ac:dyDescent="0.3">
      <c r="A13" s="38" t="s">
        <v>100</v>
      </c>
      <c r="B13" s="27" t="s">
        <v>37</v>
      </c>
      <c r="C13" s="27" t="s">
        <v>33</v>
      </c>
      <c r="D13" s="28" t="s">
        <v>53</v>
      </c>
      <c r="E13" s="29">
        <v>2.35</v>
      </c>
      <c r="F13" s="27">
        <f>F4</f>
        <v>1</v>
      </c>
      <c r="G13" s="30">
        <f t="shared" si="0"/>
        <v>2.35</v>
      </c>
    </row>
    <row r="14" spans="1:7" ht="14.4" x14ac:dyDescent="0.3">
      <c r="A14" s="21" t="s">
        <v>55</v>
      </c>
      <c r="B14" s="22" t="s">
        <v>37</v>
      </c>
      <c r="C14" s="22" t="s">
        <v>56</v>
      </c>
      <c r="D14" s="23" t="s">
        <v>57</v>
      </c>
      <c r="E14" s="24">
        <v>3.98</v>
      </c>
      <c r="F14" s="22">
        <f>F6</f>
        <v>13</v>
      </c>
      <c r="G14" s="25">
        <f t="shared" si="0"/>
        <v>51.74</v>
      </c>
    </row>
    <row r="15" spans="1:7" ht="14.4" x14ac:dyDescent="0.3">
      <c r="A15" s="39" t="s">
        <v>113</v>
      </c>
      <c r="B15" s="22" t="s">
        <v>32</v>
      </c>
      <c r="C15" s="22" t="s">
        <v>46</v>
      </c>
      <c r="D15" s="23" t="s">
        <v>114</v>
      </c>
      <c r="E15" s="24">
        <v>12.99</v>
      </c>
      <c r="F15" s="22">
        <v>3</v>
      </c>
      <c r="G15" s="25">
        <f t="shared" si="0"/>
        <v>38.97</v>
      </c>
    </row>
    <row r="16" spans="1:7" ht="14.4" x14ac:dyDescent="0.3">
      <c r="A16" s="20" t="s">
        <v>58</v>
      </c>
      <c r="B16" s="22" t="s">
        <v>37</v>
      </c>
      <c r="C16" s="22" t="s">
        <v>59</v>
      </c>
      <c r="D16" s="23" t="s">
        <v>60</v>
      </c>
      <c r="E16" s="24">
        <f>11.53/10</f>
        <v>1.153</v>
      </c>
      <c r="F16" s="22">
        <f>F12</f>
        <v>14</v>
      </c>
      <c r="G16" s="25">
        <f t="shared" si="0"/>
        <v>16.141999999999999</v>
      </c>
    </row>
    <row r="17" spans="1:7" ht="14.4" x14ac:dyDescent="0.3">
      <c r="A17" s="37" t="s">
        <v>117</v>
      </c>
      <c r="B17" s="22" t="s">
        <v>37</v>
      </c>
      <c r="C17" s="22" t="s">
        <v>118</v>
      </c>
      <c r="D17" s="23" t="s">
        <v>63</v>
      </c>
      <c r="E17" s="24">
        <v>5.89</v>
      </c>
      <c r="F17" s="22">
        <v>1</v>
      </c>
      <c r="G17" s="25">
        <f t="shared" si="0"/>
        <v>5.89</v>
      </c>
    </row>
    <row r="18" spans="1:7" ht="14.4" x14ac:dyDescent="0.3">
      <c r="A18" s="20" t="s">
        <v>65</v>
      </c>
      <c r="B18" s="22" t="s">
        <v>66</v>
      </c>
      <c r="C18" s="22" t="s">
        <v>46</v>
      </c>
      <c r="D18" s="23" t="s">
        <v>67</v>
      </c>
      <c r="E18" s="24">
        <v>6.49</v>
      </c>
      <c r="F18" s="22">
        <v>2</v>
      </c>
      <c r="G18" s="25">
        <f t="shared" si="0"/>
        <v>12.98</v>
      </c>
    </row>
    <row r="19" spans="1:7" ht="14.4" x14ac:dyDescent="0.3">
      <c r="A19" s="20" t="s">
        <v>69</v>
      </c>
      <c r="B19" s="22" t="s">
        <v>37</v>
      </c>
      <c r="C19" s="22" t="s">
        <v>46</v>
      </c>
      <c r="D19" s="23" t="s">
        <v>70</v>
      </c>
      <c r="E19" s="24">
        <v>64.95</v>
      </c>
      <c r="F19" s="22">
        <f>F4</f>
        <v>1</v>
      </c>
      <c r="G19" s="25">
        <f t="shared" si="0"/>
        <v>64.95</v>
      </c>
    </row>
    <row r="20" spans="1:7" ht="14.4" x14ac:dyDescent="0.3">
      <c r="A20" s="40" t="s">
        <v>101</v>
      </c>
      <c r="B20" s="22" t="s">
        <v>37</v>
      </c>
      <c r="C20" s="22" t="s">
        <v>72</v>
      </c>
      <c r="D20" s="31" t="s">
        <v>102</v>
      </c>
      <c r="E20" s="24">
        <v>28</v>
      </c>
      <c r="F20" s="22">
        <v>4</v>
      </c>
      <c r="G20" s="25">
        <f t="shared" si="0"/>
        <v>112</v>
      </c>
    </row>
    <row r="21" spans="1:7" ht="14.4" x14ac:dyDescent="0.3">
      <c r="A21" s="39" t="s">
        <v>105</v>
      </c>
      <c r="B21" s="22" t="s">
        <v>37</v>
      </c>
      <c r="C21" s="22" t="s">
        <v>75</v>
      </c>
      <c r="D21" s="23" t="s">
        <v>76</v>
      </c>
      <c r="E21" s="24">
        <v>159.99</v>
      </c>
      <c r="F21" s="22">
        <v>1</v>
      </c>
      <c r="G21" s="25">
        <f t="shared" si="0"/>
        <v>159.99</v>
      </c>
    </row>
    <row r="22" spans="1:7" ht="14.4" x14ac:dyDescent="0.3">
      <c r="A22" s="39" t="s">
        <v>106</v>
      </c>
      <c r="B22" s="22" t="s">
        <v>37</v>
      </c>
      <c r="C22" s="22" t="s">
        <v>46</v>
      </c>
      <c r="D22" s="23" t="s">
        <v>107</v>
      </c>
      <c r="E22" s="24">
        <v>154.88</v>
      </c>
      <c r="F22" s="22">
        <v>1</v>
      </c>
      <c r="G22" s="25">
        <f t="shared" ref="G22" si="1">E22*F22</f>
        <v>154.88</v>
      </c>
    </row>
    <row r="23" spans="1:7" ht="14.4" x14ac:dyDescent="0.3">
      <c r="A23" s="21" t="s">
        <v>79</v>
      </c>
      <c r="B23" s="22" t="s">
        <v>66</v>
      </c>
      <c r="C23" s="31" t="s">
        <v>102</v>
      </c>
      <c r="D23" s="31" t="s">
        <v>102</v>
      </c>
      <c r="E23" s="24">
        <v>1</v>
      </c>
      <c r="F23" s="22">
        <v>2</v>
      </c>
      <c r="G23" s="25">
        <f t="shared" si="0"/>
        <v>2</v>
      </c>
    </row>
    <row r="24" spans="1:7" ht="14.4" x14ac:dyDescent="0.3">
      <c r="A24" s="20" t="s">
        <v>81</v>
      </c>
      <c r="B24" s="22" t="s">
        <v>37</v>
      </c>
      <c r="C24" s="22" t="s">
        <v>46</v>
      </c>
      <c r="D24" s="23" t="s">
        <v>82</v>
      </c>
      <c r="E24" s="24">
        <v>224.99</v>
      </c>
      <c r="F24" s="22">
        <v>1</v>
      </c>
      <c r="G24" s="25">
        <f t="shared" si="0"/>
        <v>224.99</v>
      </c>
    </row>
    <row r="25" spans="1:7" s="16" customFormat="1" ht="14.4" x14ac:dyDescent="0.3">
      <c r="A25" s="20" t="s">
        <v>103</v>
      </c>
      <c r="B25" s="22" t="s">
        <v>32</v>
      </c>
      <c r="C25" s="22" t="s">
        <v>46</v>
      </c>
      <c r="D25" s="23" t="s">
        <v>104</v>
      </c>
      <c r="E25" s="24">
        <v>98.35</v>
      </c>
      <c r="F25" s="22">
        <v>1</v>
      </c>
      <c r="G25" s="32">
        <f>E25*F25</f>
        <v>98.35</v>
      </c>
    </row>
    <row r="26" spans="1:7" ht="14.4" x14ac:dyDescent="0.3">
      <c r="A26" s="39" t="s">
        <v>108</v>
      </c>
      <c r="B26" s="22" t="s">
        <v>32</v>
      </c>
      <c r="C26" s="22" t="s">
        <v>46</v>
      </c>
      <c r="D26" s="23" t="s">
        <v>109</v>
      </c>
      <c r="E26" s="24">
        <v>44.09</v>
      </c>
      <c r="F26" s="22">
        <v>1</v>
      </c>
      <c r="G26" s="32">
        <f t="shared" ref="G26" si="2">E26*F26</f>
        <v>44.09</v>
      </c>
    </row>
    <row r="27" spans="1:7" ht="14.4" x14ac:dyDescent="0.3">
      <c r="A27" s="20" t="s">
        <v>86</v>
      </c>
      <c r="B27" s="22" t="s">
        <v>66</v>
      </c>
      <c r="C27" s="22" t="s">
        <v>46</v>
      </c>
      <c r="D27" s="23" t="s">
        <v>87</v>
      </c>
      <c r="E27" s="24">
        <f>15.99/3</f>
        <v>5.33</v>
      </c>
      <c r="F27" s="22">
        <v>3</v>
      </c>
      <c r="G27" s="25">
        <f t="shared" si="0"/>
        <v>15.99</v>
      </c>
    </row>
    <row r="28" spans="1:7" ht="14.4" x14ac:dyDescent="0.3">
      <c r="A28" s="20" t="s">
        <v>88</v>
      </c>
      <c r="B28" s="22" t="s">
        <v>66</v>
      </c>
      <c r="C28" s="22" t="s">
        <v>46</v>
      </c>
      <c r="D28" s="23" t="s">
        <v>89</v>
      </c>
      <c r="E28" s="24">
        <f>14.99/5</f>
        <v>2.9980000000000002</v>
      </c>
      <c r="F28" s="22">
        <v>5</v>
      </c>
      <c r="G28" s="25">
        <f t="shared" si="0"/>
        <v>14.990000000000002</v>
      </c>
    </row>
    <row r="29" spans="1:7" ht="14.4" x14ac:dyDescent="0.3">
      <c r="A29" s="20" t="s">
        <v>90</v>
      </c>
      <c r="B29" s="22" t="s">
        <v>66</v>
      </c>
      <c r="C29" s="22" t="s">
        <v>46</v>
      </c>
      <c r="D29" s="23" t="s">
        <v>91</v>
      </c>
      <c r="E29" s="24">
        <f>25.99/30</f>
        <v>0.86633333333333329</v>
      </c>
      <c r="F29" s="22">
        <v>30</v>
      </c>
      <c r="G29" s="25">
        <f t="shared" si="0"/>
        <v>25.99</v>
      </c>
    </row>
    <row r="30" spans="1:7" s="15" customFormat="1" ht="14.4" x14ac:dyDescent="0.3">
      <c r="A30" s="20" t="s">
        <v>92</v>
      </c>
      <c r="B30" s="33" t="s">
        <v>32</v>
      </c>
      <c r="C30" s="33" t="s">
        <v>46</v>
      </c>
      <c r="D30" s="34" t="s">
        <v>93</v>
      </c>
      <c r="E30" s="35">
        <f>12.52/10</f>
        <v>1.252</v>
      </c>
      <c r="F30" s="33">
        <f>F6+F4</f>
        <v>14</v>
      </c>
      <c r="G30" s="25">
        <f t="shared" si="0"/>
        <v>17.527999999999999</v>
      </c>
    </row>
    <row r="31" spans="1:7" s="15" customFormat="1" ht="14.4" x14ac:dyDescent="0.3">
      <c r="A31" s="39" t="s">
        <v>110</v>
      </c>
      <c r="B31" s="33" t="s">
        <v>32</v>
      </c>
      <c r="C31" s="33" t="s">
        <v>46</v>
      </c>
      <c r="D31" s="34" t="s">
        <v>111</v>
      </c>
      <c r="E31" s="35">
        <v>14.86</v>
      </c>
      <c r="F31" s="33">
        <v>1</v>
      </c>
      <c r="G31" s="25">
        <f t="shared" si="0"/>
        <v>14.86</v>
      </c>
    </row>
    <row r="32" spans="1:7" ht="14.4" x14ac:dyDescent="0.3">
      <c r="A32" s="21" t="s">
        <v>94</v>
      </c>
      <c r="B32" s="36" t="s">
        <v>37</v>
      </c>
      <c r="C32" s="33" t="s">
        <v>46</v>
      </c>
      <c r="D32" s="34" t="s">
        <v>112</v>
      </c>
      <c r="E32" s="35">
        <v>18.399999999999999</v>
      </c>
      <c r="F32" s="33">
        <v>1</v>
      </c>
      <c r="G32" s="25">
        <f t="shared" si="0"/>
        <v>18.399999999999999</v>
      </c>
    </row>
    <row r="33" spans="1:7" thickBot="1" x14ac:dyDescent="0.35">
      <c r="A33" s="21" t="s">
        <v>95</v>
      </c>
      <c r="B33" s="22" t="s">
        <v>66</v>
      </c>
      <c r="C33" s="22" t="s">
        <v>46</v>
      </c>
      <c r="D33" s="23" t="s">
        <v>96</v>
      </c>
      <c r="E33" s="24">
        <v>8.9</v>
      </c>
      <c r="F33" s="36">
        <v>1</v>
      </c>
      <c r="G33" s="41">
        <f t="shared" si="0"/>
        <v>8.9</v>
      </c>
    </row>
    <row r="34" spans="1:7" thickBot="1" x14ac:dyDescent="0.35">
      <c r="E34" s="12"/>
      <c r="G34" s="42">
        <f>SUM(G4:G32)</f>
        <v>2000.1200000000001</v>
      </c>
    </row>
    <row r="35" spans="1:7" ht="14.4" x14ac:dyDescent="0.3">
      <c r="E35" s="12"/>
    </row>
    <row r="37" spans="1:7" ht="15" customHeight="1" thickBot="1" x14ac:dyDescent="0.35">
      <c r="A37" s="21" t="s">
        <v>119</v>
      </c>
      <c r="B37" s="43">
        <v>1</v>
      </c>
    </row>
    <row r="38" spans="1:7" ht="15" customHeight="1" thickBot="1" x14ac:dyDescent="0.35">
      <c r="A38" s="21" t="s">
        <v>35</v>
      </c>
      <c r="B38" s="44">
        <f>B37*G34</f>
        <v>2000.1200000000001</v>
      </c>
    </row>
    <row r="41" spans="1:7" ht="31.2" x14ac:dyDescent="0.3">
      <c r="A41" s="19" t="s">
        <v>54</v>
      </c>
      <c r="B41" s="18"/>
      <c r="C41" s="18"/>
      <c r="D41" s="18"/>
      <c r="E41" s="17"/>
    </row>
    <row r="42" spans="1:7" ht="15" customHeight="1" x14ac:dyDescent="0.3">
      <c r="E42" s="12"/>
    </row>
    <row r="43" spans="1:7" ht="15" customHeight="1" x14ac:dyDescent="0.3">
      <c r="E43" s="12"/>
    </row>
    <row r="44" spans="1:7" ht="15" customHeight="1" x14ac:dyDescent="0.3">
      <c r="A44" s="4" t="s">
        <v>61</v>
      </c>
      <c r="B44" s="4" t="s">
        <v>37</v>
      </c>
      <c r="C44" s="4" t="s">
        <v>46</v>
      </c>
      <c r="D44" s="11" t="s">
        <v>62</v>
      </c>
      <c r="E44" s="12">
        <v>49.99</v>
      </c>
    </row>
    <row r="45" spans="1:7" ht="15" customHeight="1" x14ac:dyDescent="0.3">
      <c r="A45" s="4" t="s">
        <v>64</v>
      </c>
      <c r="B45" s="4" t="s">
        <v>37</v>
      </c>
      <c r="E45" s="12">
        <f>7.5/2</f>
        <v>3.75</v>
      </c>
    </row>
    <row r="46" spans="1:7" ht="14.4" x14ac:dyDescent="0.3">
      <c r="A46" s="4" t="s">
        <v>68</v>
      </c>
      <c r="B46" s="4" t="s">
        <v>37</v>
      </c>
      <c r="E46" s="12"/>
    </row>
    <row r="47" spans="1:7" ht="14.4" x14ac:dyDescent="0.3">
      <c r="A47" s="4" t="s">
        <v>71</v>
      </c>
      <c r="B47" s="4" t="s">
        <v>37</v>
      </c>
      <c r="E47" s="12"/>
    </row>
    <row r="48" spans="1:7" ht="14.4" x14ac:dyDescent="0.3">
      <c r="A48" s="4" t="s">
        <v>73</v>
      </c>
      <c r="B48" s="4" t="s">
        <v>74</v>
      </c>
      <c r="E48" s="12">
        <v>30.99</v>
      </c>
    </row>
    <row r="49" spans="1:5" ht="14.4" x14ac:dyDescent="0.3">
      <c r="A49" s="4" t="s">
        <v>77</v>
      </c>
      <c r="B49" s="4" t="s">
        <v>74</v>
      </c>
      <c r="C49" s="4" t="s">
        <v>78</v>
      </c>
      <c r="E49" s="12">
        <v>4.2</v>
      </c>
    </row>
    <row r="50" spans="1:5" ht="14.4" x14ac:dyDescent="0.3">
      <c r="A50" s="4"/>
      <c r="B50" s="4"/>
      <c r="C50" s="4"/>
      <c r="E50" s="12"/>
    </row>
    <row r="51" spans="1:5" ht="14.4" x14ac:dyDescent="0.3">
      <c r="A51" s="4" t="s">
        <v>80</v>
      </c>
      <c r="B51" s="4" t="s">
        <v>74</v>
      </c>
      <c r="C51" s="4" t="s">
        <v>78</v>
      </c>
      <c r="E51" s="12">
        <v>1.95</v>
      </c>
    </row>
    <row r="52" spans="1:5" ht="15" customHeight="1" x14ac:dyDescent="0.3">
      <c r="A52" s="4" t="s">
        <v>83</v>
      </c>
      <c r="B52" s="4" t="s">
        <v>66</v>
      </c>
      <c r="C52" s="4" t="s">
        <v>84</v>
      </c>
      <c r="D52" s="11" t="s">
        <v>85</v>
      </c>
      <c r="E52" s="12">
        <v>8.1999999999999993</v>
      </c>
    </row>
  </sheetData>
  <hyperlinks>
    <hyperlink ref="D4" r:id="rId1" xr:uid="{00000000-0004-0000-0200-000000000000}"/>
    <hyperlink ref="D5" r:id="rId2" xr:uid="{00000000-0004-0000-0200-000001000000}"/>
    <hyperlink ref="D6" r:id="rId3" xr:uid="{00000000-0004-0000-0200-000002000000}"/>
    <hyperlink ref="D7" r:id="rId4" xr:uid="{00000000-0004-0000-0200-000003000000}"/>
    <hyperlink ref="D8" r:id="rId5" xr:uid="{00000000-0004-0000-0200-000004000000}"/>
    <hyperlink ref="D10" r:id="rId6" xr:uid="{00000000-0004-0000-0200-000005000000}"/>
    <hyperlink ref="D11" r:id="rId7" xr:uid="{00000000-0004-0000-0200-000006000000}"/>
    <hyperlink ref="D12" r:id="rId8" xr:uid="{00000000-0004-0000-0200-000007000000}"/>
    <hyperlink ref="D13" r:id="rId9" xr:uid="{00000000-0004-0000-0200-000008000000}"/>
    <hyperlink ref="D14" r:id="rId10" xr:uid="{00000000-0004-0000-0200-000009000000}"/>
    <hyperlink ref="D16" r:id="rId11" xr:uid="{00000000-0004-0000-0200-00000A000000}"/>
    <hyperlink ref="D44" r:id="rId12" xr:uid="{00000000-0004-0000-0200-00000B000000}"/>
    <hyperlink ref="D18" r:id="rId13" xr:uid="{00000000-0004-0000-0200-00000D000000}"/>
    <hyperlink ref="D19" r:id="rId14" xr:uid="{00000000-0004-0000-0200-00000E000000}"/>
    <hyperlink ref="D21" r:id="rId15" xr:uid="{00000000-0004-0000-0200-00000F000000}"/>
    <hyperlink ref="D24" r:id="rId16" xr:uid="{00000000-0004-0000-0200-000010000000}"/>
    <hyperlink ref="D52" r:id="rId17" xr:uid="{00000000-0004-0000-0200-000011000000}"/>
    <hyperlink ref="D27" r:id="rId18" xr:uid="{00000000-0004-0000-0200-000013000000}"/>
    <hyperlink ref="D28" r:id="rId19" xr:uid="{00000000-0004-0000-0200-000014000000}"/>
    <hyperlink ref="D29" r:id="rId20" xr:uid="{00000000-0004-0000-0200-000015000000}"/>
    <hyperlink ref="D30" r:id="rId21" xr:uid="{00000000-0004-0000-0200-000016000000}"/>
    <hyperlink ref="D33" r:id="rId22" xr:uid="{00000000-0004-0000-0200-000018000000}"/>
    <hyperlink ref="D25" r:id="rId23" display="https://www.amazon.es/enjoy-solar-monocristalino-Schindel-technologie/dp/B085ZFJ943/ref=PBA-2_3?pd_rd_w=HEyXe&amp;content-id=amzn1.sym.3ef17fdd-1c61-4411-8ddc-94d68f388de0&amp;pf_rd_p=3ef17fdd-1c61-4411-8ddc-94d68f388de0&amp;pf_rd_r=6P4MMN4T9TQV43277KT0&amp;pd_rd_wg=bEvBG&amp;pd_rd_r=aeb8dd74-5ee2-4b76-8835-a729dad77c86&amp;pd_rd_i=B08LGL2NHR&amp;th=1" xr:uid="{B22ECC64-6DF8-42C3-8E5C-EBC9007B81E2}"/>
    <hyperlink ref="D22" r:id="rId24" xr:uid="{190EC378-0950-4AA5-9ACA-69E89B6A8500}"/>
    <hyperlink ref="D26" r:id="rId25" display="https://www.amazon.es/Regulador-epever%C2%AE-vs3024au-Automat-Detecci%C3%B3n/dp/B0782639PX/ref=sr_1_14?__mk_es_ES=%C3%85M%C3%85%C5%BD%C3%95%C3%91&amp;crid=2HQVCJ06HKOOL&amp;keywords=controlador+solar+30A&amp;qid=1677572527&amp;sprefix=controlador+solar+30a%2Caps%2C125&amp;sr=8-14" xr:uid="{8B3D1E87-DD1A-43E8-A63F-2A68B48FE8B7}"/>
    <hyperlink ref="D15" r:id="rId26" xr:uid="{17438E35-C02F-4359-AB83-D334DCD9BD47}"/>
    <hyperlink ref="D17" r:id="rId27" xr:uid="{7CA5C954-856A-4E09-84C1-54F54C8A8B98}"/>
  </hyperlinks>
  <pageMargins left="0.7" right="0.7" top="0.75" bottom="0.75" header="0.3" footer="0.3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Power consumption</vt:lpstr>
      <vt:lpstr>Storage</vt:lpstr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Marçal Pou Rossell</dc:creator>
  <cp:lastModifiedBy>Marçal Pou</cp:lastModifiedBy>
  <dcterms:created xsi:type="dcterms:W3CDTF">2021-12-13T14:06:07Z</dcterms:created>
  <dcterms:modified xsi:type="dcterms:W3CDTF">2024-10-17T17:04:38Z</dcterms:modified>
</cp:coreProperties>
</file>