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reaf-my.sharepoint.com/personal/m_pou_creaf_uab_cat/Documents/Documentos/1st Chapter_Parental care_Automated camera system/Supporting information/"/>
    </mc:Choice>
  </mc:AlternateContent>
  <xr:revisionPtr revIDLastSave="25" documentId="8_{BCDB7210-6EE6-4F63-B65C-4AFDCDFCB59C}" xr6:coauthVersionLast="47" xr6:coauthVersionMax="47" xr10:uidLastSave="{DFC51D15-A0A4-4D75-8CC3-6F1B7677FECF}"/>
  <bookViews>
    <workbookView xWindow="-28920" yWindow="-3900" windowWidth="29040" windowHeight="15720" xr2:uid="{AA69E26A-A6B4-4DFE-92F9-668E082D107E}"/>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 l="1"/>
  <c r="G32" i="1"/>
  <c r="G31" i="1"/>
  <c r="G30" i="1"/>
  <c r="F29" i="1"/>
  <c r="E29" i="1"/>
  <c r="G29" i="1" s="1"/>
  <c r="E28" i="1"/>
  <c r="G28" i="1" s="1"/>
  <c r="E27" i="1"/>
  <c r="G27" i="1" s="1"/>
  <c r="E26" i="1"/>
  <c r="G26" i="1" s="1"/>
  <c r="G23" i="1"/>
  <c r="G22" i="1"/>
  <c r="G20" i="1"/>
  <c r="K4" i="1" s="1"/>
  <c r="G19" i="1"/>
  <c r="F18" i="1"/>
  <c r="G18" i="1" s="1"/>
  <c r="G17" i="1"/>
  <c r="E16" i="1"/>
  <c r="E14" i="1"/>
  <c r="M12" i="1"/>
  <c r="F11" i="1"/>
  <c r="G11" i="1" s="1"/>
  <c r="F9" i="1"/>
  <c r="G9" i="1" s="1"/>
  <c r="F5" i="1"/>
  <c r="F8" i="1" s="1"/>
  <c r="G8" i="1" s="1"/>
  <c r="F4" i="1"/>
  <c r="G4" i="1" s="1"/>
  <c r="F3" i="1"/>
  <c r="F10" i="1" s="1"/>
  <c r="G10" i="1" l="1"/>
  <c r="F14" i="1"/>
  <c r="F16" i="1" s="1"/>
  <c r="G16" i="1" s="1"/>
  <c r="G14" i="1"/>
  <c r="G5" i="1"/>
  <c r="F6" i="1"/>
  <c r="G6" i="1" s="1"/>
  <c r="F7" i="1"/>
  <c r="G7" i="1" s="1"/>
  <c r="F13" i="1"/>
  <c r="G13" i="1" s="1"/>
  <c r="G3" i="1"/>
  <c r="K5" i="1" l="1"/>
  <c r="K6" i="1" s="1"/>
</calcChain>
</file>

<file path=xl/sharedStrings.xml><?xml version="1.0" encoding="utf-8"?>
<sst xmlns="http://schemas.openxmlformats.org/spreadsheetml/2006/main" count="159" uniqueCount="100">
  <si>
    <t>Budget calculations</t>
  </si>
  <si>
    <t>Material</t>
  </si>
  <si>
    <t>Category</t>
  </si>
  <si>
    <t>Shop</t>
  </si>
  <si>
    <t>Link</t>
  </si>
  <si>
    <t>Price</t>
  </si>
  <si>
    <t>Products</t>
  </si>
  <si>
    <t>Total</t>
  </si>
  <si>
    <t>Comments</t>
  </si>
  <si>
    <t>Number or Rpi 4B+</t>
  </si>
  <si>
    <t>RPi 4B+</t>
  </si>
  <si>
    <t>Electronics</t>
  </si>
  <si>
    <t>TiendaTec</t>
  </si>
  <si>
    <t>https://www.tiendatec.es/raspberry-pi/gama-raspberry-pi/1099-raspberry-pi-4-modelo-b-2gb-765756931175.html?src=raspberrypi</t>
  </si>
  <si>
    <t>Number or Rpi Zero 2W</t>
  </si>
  <si>
    <t>RPi 4B+ Case</t>
  </si>
  <si>
    <t>Hardware</t>
  </si>
  <si>
    <t>https://www.tiendatec.es/raspberry-pi/cajas/1092-caja-oficial-raspberry-pi-4-rojo-blanco-644824914916.html?search_query=caja+raspberry+pi+4&amp;results=112</t>
  </si>
  <si>
    <t>Solar powering system</t>
  </si>
  <si>
    <t xml:space="preserve">*Note that most of the costs are associated with the powering system. See power consumption calculation file to calculate the needed size of the powering system to recalculate the system final cost with the according battery/solar panels. </t>
  </si>
  <si>
    <t>RPi Zero 2W</t>
  </si>
  <si>
    <t>https://www.tiendatec.es/raspberry-pi/gama-raspberry-pi/1735-raspberry-pi-zero-2-w-5056561800004.html</t>
  </si>
  <si>
    <t>System electronics</t>
  </si>
  <si>
    <t>40-pin header GPIO</t>
  </si>
  <si>
    <t>https://www.tiendatec.es/electronica/accesorios/297-tira-de-2x20-pines-macho-8402970760014.html</t>
  </si>
  <si>
    <t>Total budget</t>
  </si>
  <si>
    <t>RPi Zero 2W Case</t>
  </si>
  <si>
    <t>https://www.tiendatec.es/raspberry-pi/cajas/851-caja-translucida-redondeada-para-raspberry-pi-zero-8472496014090.html</t>
  </si>
  <si>
    <t>SD Card 128GB</t>
  </si>
  <si>
    <t>Amazon</t>
  </si>
  <si>
    <t>https://www.amazon.es/SanDisk-Extreme-Tarjeta-microSDXC-adaptador/dp/B07FCMKK5X/ref=sr_1_2_sspa?crid=3CDFAMZ4P4RX5&amp;keywords=micro%2Bsd%2B128%2Bgb&amp;qid=1643212877&amp;sprefix=micro%2Bsd%2B128%2Caps%2C291&amp;sr=8-2-spons&amp;spLa=ZW5jcnlwdGVkUXVhbGlmaWVyPUEyWVZPNE9UVTNMWjRXJmVuY3J5cHRlZElkPUEwMzA1MjgzMVBBTDBUNDZRMFY0RCZlbmNyeXB0ZWRBZElkPUEwNjc1MTAzRUFTVTdHNkdUREhQJndpZGdldE5hbWU9c3BfYXRmJmFjdGlvbj1jbGlja1JlZGlyZWN0JmRvTm90TG9nQ2xpY2s9dHJ1ZQ&amp;th=1</t>
  </si>
  <si>
    <t>PiJuice HAT</t>
  </si>
  <si>
    <t>Kubii</t>
  </si>
  <si>
    <t>https://www.kubii.es/cargadores-fuentes-raspberry-pi/2019-pijuice-hat-kubii-3272496008793.html</t>
  </si>
  <si>
    <t>RPi fisheye camera IR</t>
  </si>
  <si>
    <t>https://www.amazon.es/KEYESTUDIO-Fisheye-Raspberry-Soporte-Nocturna/dp/B076MPL9P1/ref=sr_1_29?__mk_es_ES=%C3%85M%C3%85%C5%BD%C3%95%C3%91&amp;crid=3IGL105XJKI1H&amp;keywords=raspberry%2Bpi%2Bcamera%2Bojo%2Bde%2Bpez&amp;qid=1643714656&amp;s=electronics&amp;sprefix=raspberry%2Bpi%2Bcamera%2Bojo%2Bde%2Bpez%2Celectronics%2C125&amp;sr=1-29&amp;th=1</t>
  </si>
  <si>
    <t>Extra useful material</t>
  </si>
  <si>
    <t>Camera cable RPi 4B+</t>
  </si>
  <si>
    <t>https://www.tiendatec.es/raspberry-pi/cables/309-cable-flex-csi-dsi-camara-o-pantalla-raspberry-pi-50cm-8403090320010.html</t>
  </si>
  <si>
    <t>Touchscreen for RPi</t>
  </si>
  <si>
    <t>Heatsinks for the Raspberry pi</t>
  </si>
  <si>
    <t>https://www.amazon.es/dp/B0C2HW56YJ/ref=sspa_dk_detail_1?pd_rd_i=B0C2HW56YJ&amp;pd_rd_w=xV6gv&amp;content-id=amzn1.sym.9c67f205-18e7-4d34-beb2-37ec708092ed&amp;pf_rd_p=9c67f205-18e7-4d34-beb2-37ec708092ed&amp;pf_rd_r=23SC7N6YYWX7AJ9MSEHD&amp;pd_rd_wg=Q6wEd&amp;pd_rd_r=45814325-ecd4-4888-ae66-734d9975356b&amp;s=industrial&amp;sp_csd=d2lkZ2V0TmFtZT1zcF9kZXRhaWw&amp;th=1</t>
  </si>
  <si>
    <t>USB-microUSB adaptor</t>
  </si>
  <si>
    <t>NA</t>
  </si>
  <si>
    <t>Camera cable RPi Zero 2W</t>
  </si>
  <si>
    <t>The PiHut</t>
  </si>
  <si>
    <t>https://thepihut.com/collections/raspberry-pi-camera-cables/products/raspberry-pi-zero-camera-cable-300mm</t>
  </si>
  <si>
    <t>Soldering Iron kit</t>
  </si>
  <si>
    <t>Tools</t>
  </si>
  <si>
    <t>IR LED</t>
  </si>
  <si>
    <t>Farnell</t>
  </si>
  <si>
    <t>https://es.farnell.com/wurth-elektronik/15400585a3590/emisor-infrarrojo-850nm-t-1-3/dp/2764989?st=emisor%20de%20infrarrojos</t>
  </si>
  <si>
    <t>Strong black wide electric tape</t>
  </si>
  <si>
    <t>x5 Temperature sensors</t>
  </si>
  <si>
    <t>https://www.amazon.es/DollaTek-DS18B20-Temperatura-Digital-sensores/dp/B07PPKRZBD/ref=sr_1_23?__mk_es_ES=%C3%85M%C3%85%C5%BD%C3%95%C3%91&amp;crid=3HYVEQ2RI7G73&amp;keywords=DS18B20&amp;qid=1674750245&amp;s=industrial&amp;sprefix=ds18b20+%2Cindustrial%2C152&amp;sr=1-23</t>
  </si>
  <si>
    <t>Wiring</t>
  </si>
  <si>
    <t>https://tienda.bricogeek.com/home/1331-fuente-alimentacion-raspberry-pi-4-usb-c-51v-3a.html</t>
  </si>
  <si>
    <t>Resistors</t>
  </si>
  <si>
    <t>https://thepihut.com/products/ultimate-resistor-kit</t>
  </si>
  <si>
    <t>Jumper wires pack</t>
  </si>
  <si>
    <t>https://www.amazon.es/AZDelivery-Puente-Jumper-juegos-cables/dp/B074P726ZR/ref=sr_1_2_sspa?keywords=jumper%2Bwire&amp;qid=1644571670&amp;s=industrial&amp;sprefix=jumper%2Cindustrial%2C107&amp;sr=1-2-spons&amp;smid=A1X7QLRQH87QA3&amp;spLa=ZW5jcnlwdGVkUXVhbGlmaWVyPUEzOVY1RDBSS1dLTDRCJmVuY3J5cHRlZElkPUEwNzA3MDAzMjAwSENPRjlPVDhSNyZlbmNyeXB0ZWRBZElkPUEwNDA3NDU4MVlQQkRINlFMTERMWCZ3aWRnZXROYW1lPXNwX2F0ZiZhY3Rpb249Y2xpY2tSZWRpcmVjdCZkb05vdExvZ0NsaWNrPXRydWU&amp;th=1</t>
  </si>
  <si>
    <t>HUAWEI E8372h-320 dongle</t>
  </si>
  <si>
    <t>https://www.amazon.es/HUAWEI-E8372h-320-cualquier-dispositivos-inal%C3%A1mbricos/dp/B08CY7VF3S/ref=sr_1_1?__mk_es_ES=%C3%85M%C3%85%C5%BD%C3%95%C3%91&amp;crid=2TK31EYSETKDD&amp;keywords=huawei+4g+wingle+16&amp;qid=1673541740&amp;sprefix=huawei+4g+wingle+16%2Caps%2C99&amp;sr=8-1</t>
  </si>
  <si>
    <t>SIM card monthly contract</t>
  </si>
  <si>
    <t>Movistar</t>
  </si>
  <si>
    <t>Battery 12V 100ah</t>
  </si>
  <si>
    <t>Baterias Web</t>
  </si>
  <si>
    <t>https://bateriasweb.com/bateria-solar-100ah-agm/</t>
  </si>
  <si>
    <t>Battery 12V 80ah</t>
  </si>
  <si>
    <t>https://bateriasweb.com/bateria-solar-80ah-agm/</t>
  </si>
  <si>
    <t>Metalic grippers</t>
  </si>
  <si>
    <t xml:space="preserve">Subministres Montseny </t>
  </si>
  <si>
    <t>To connect the batteries in parallel</t>
  </si>
  <si>
    <t>Solar panel 190W</t>
  </si>
  <si>
    <t>https://www.amazon.es/monocristallino-Camper-completo-accesorios-regulador/dp/B084G32L1L/ref=sr_1_50?__mk_es_ES=%C3%85M%C3%85%C5%BD%C3%95%C3%91&amp;crid=155V1P7JBRE6M&amp;keywords=placa+solar+200w&amp;qid=1642065574&amp;sprefix=placa+solar+200%2Caps%2C117&amp;sr=8-50</t>
  </si>
  <si>
    <t>Solar panel 100W</t>
  </si>
  <si>
    <t>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t>
  </si>
  <si>
    <t>Solar controller EPEVER PWM VS3024AU 30A 12/24V</t>
  </si>
  <si>
    <t>https://www.amazon.es/Regulador-epever%C2%AE-vs3024au-Automat-Detecci%C3%B3n/dp/B0782639PX/ref=sr_1_14?__mk_es_ES=%C3%85M%C3%85%C5%BD%C3%95%C3%91&amp;crid=2HQVCJ06HKOOL&amp;keywords=controlador+solar+30A&amp;qid=1677572527&amp;sprefix=controlador+solar+30a%2Caps%2C125&amp;sr=8-14</t>
  </si>
  <si>
    <t>12 AWG wire (€/m)</t>
  </si>
  <si>
    <t>https://www.amazon.es/El%C3%A9ctrico-silicona-Flexible-resistencia-temperatura/dp/B07569DLLT/ref=sr_1_3?__mk_es_ES=%C3%85M%C3%85%C5%BD%C3%95%C3%91&amp;crid=26U69W1D8JJ4J&amp;keywords=hilo+electrico+12+awg&amp;qid=1642761223&amp;sprefix=hilo+electrico+12+awg%2Caps%2C187&amp;sr=8-3</t>
  </si>
  <si>
    <t>16 AWG wire (€/m)</t>
  </si>
  <si>
    <t>https://www.amazon.es/Silicona-Alambres-El%C3%A9ctricos-Conductor-paralelo/dp/B07QKHQH8Z/ref=sr_1_2?__mk_es_ES=%C3%85M%C3%85%C5%BD%C3%95%C3%91&amp;crid=3IZ8HIW4LIF9Y&amp;keywords=hilo%2Belectrico%2B16%2Bawg&amp;qid=1642761468&amp;sprefix=hilo%2Belectrico%2B16%2Bawg%2Caps%2C140&amp;sr=8-2&amp;th=1</t>
  </si>
  <si>
    <t>22 AWG wire (€/m)</t>
  </si>
  <si>
    <t>https://www.amazon.es/TUOFENG-el%C3%A9ctrico-Conector-Resistente-temperaturas/dp/B0792Y7RHP/ref=sr_1_18?__mk_es_ES=%C3%85M%C3%85%C5%BD%C3%95%C3%91&amp;crid=7IWL6U7UPGSV&amp;keywords=22+awg+wire&amp;qid=1644573485&amp;s=industrial&amp;sprefix=22+awg+wire%2Cindustrial%2C246&amp;sr=1-18</t>
  </si>
  <si>
    <t>Buck converter</t>
  </si>
  <si>
    <t>https://www.amazon.es/Senven%C2%AE-Regulador-Eficiencia-Converter-Ajustable/dp/B07RLPW7PT/ref=sr_1_22?__mk_es_ES=%C3%85M%C3%85%C5%BD%C3%95%C3%91&amp;crid=T7MWSRGFTLUN&amp;keywords=buck+converter+5v&amp;qid=1645222549&amp;sprefix=buck+converter+5v%2Caps%2C84&amp;sr=8-22</t>
  </si>
  <si>
    <t>Relay 16 channels</t>
  </si>
  <si>
    <t>https://www.amazon.es/AZDelivery-Canales-optoacoplador-Low-Level-Trigger-Arduino/dp/B07N2Z1DWG/ref=sr_1_4?__mk_es_ES=%C3%85M%C3%85%C5%BD%C3%95%C3%91&amp;crid=KUTHU2I4SJP4&amp;keywords=relay+16&amp;qid=1645779413&amp;sprefix=relay+16%2Caps%2C116&amp;sr=8-4</t>
  </si>
  <si>
    <t>Electric wire splitter (electric terminal block)</t>
  </si>
  <si>
    <t>https://www.amazon.es/Tancuder-conexi%C3%B3n-tornillos-el%C3%A9ctricos-dispositivos/dp/B0817JDSVF/ref=pd_sbs_2/259-5712752-3336264?pd_rd_w=4YV98&amp;pf_rd_p=bead054f-de1a-4d92-98b9-04253f60cdcd&amp;pf_rd_r=EJN3T88EMWM3YBJNXPAX&amp;pd_rd_r=61957b54-350e-46bd-9f00-3659451a9559&amp;pd_rd_wg=nPEsq&amp;pd_rd_i=B0817JDSVF&amp;psc=1</t>
  </si>
  <si>
    <t>Acrilic crystal 40x20x0,2mm</t>
  </si>
  <si>
    <t>https://www.amazon.es/Cuadros-Lifestyle-Transparente-Resistente-zuschnitt/dp/B01N4EQSK8/ref=sr_1_13?__mk_es_ES=%C3%85M%C3%85%C5%BD%C3%95%C3%91&amp;crid=1ZP5QG7EYEL5U&amp;keywords=policarbonato%2Btransparente%2Blamina&amp;qid=1645392707&amp;sprefix=policarbonato%2Btransparente%2Blamin%2Caps%2C122&amp;sr=8-13&amp;th=1</t>
  </si>
  <si>
    <t xml:space="preserve">It was glued on the camera hole in the nest box to protect the electronics from the birds. </t>
  </si>
  <si>
    <t>Termoretractil tubes</t>
  </si>
  <si>
    <t>https://www.amazon.es/Juego-20-tubos-termorretr%C3%A1ctiles-Isolatech/dp/B094QN5ZDD/ref=sr_1_17?__mk_es_ES=%C3%85M%C3%85%C5%BD%C3%95%C3%91&amp;crid=28SKYTPEQTBWZ&amp;keywords=tubo%2Btermoretractil%2B22awg&amp;qid=1647596810&amp;sprefix=tubo%2Btermoretractil%2B22awg%2Caps%2C86&amp;sr=8-17&amp;th=1</t>
  </si>
  <si>
    <t>Used to protect soldered connections to jumping wires (LED, Temperature sensor)</t>
  </si>
  <si>
    <t>Power</t>
  </si>
  <si>
    <t>5.1V official charger for RPi 4B+</t>
  </si>
  <si>
    <t>Thin plastic box for dust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</si>
</sst>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0.00\ [$€-1]"/>
  </numFmts>
  <fonts count="10" x14ac:knownFonts="1">
    <font>
      <sz val="11"/>
      <color theme="1"/>
      <name val="Aptos Narrow"/>
      <scheme val="minor"/>
    </font>
    <font>
      <sz val="11"/>
      <color theme="1"/>
      <name val="Aptos Narrow"/>
      <family val="2"/>
      <scheme val="minor"/>
    </font>
    <font>
      <sz val="11"/>
      <color rgb="FFFF0000"/>
      <name val="Aptos Narrow"/>
      <family val="2"/>
      <scheme val="minor"/>
    </font>
    <font>
      <u/>
      <sz val="11"/>
      <color theme="10"/>
      <name val="Aptos Narrow"/>
      <family val="2"/>
      <scheme val="minor"/>
    </font>
    <font>
      <sz val="20"/>
      <color theme="1"/>
      <name val="Aptos Narrow"/>
      <family val="2"/>
      <scheme val="minor"/>
    </font>
    <font>
      <sz val="11"/>
      <name val="Aptos Narrow"/>
      <family val="2"/>
      <scheme val="minor"/>
    </font>
    <font>
      <u/>
      <sz val="11"/>
      <name val="Calibri"/>
      <family val="2"/>
    </font>
    <font>
      <u/>
      <sz val="11"/>
      <color theme="1"/>
      <name val="Aptos Narrow"/>
      <family val="2"/>
      <scheme val="minor"/>
    </font>
    <font>
      <u/>
      <sz val="11"/>
      <color rgb="FF0000FF"/>
      <name val="Calibri"/>
      <family val="2"/>
    </font>
    <font>
      <u/>
      <sz val="11"/>
      <name val="Aptos Narrow"/>
      <family val="2"/>
      <scheme val="minor"/>
    </font>
  </fonts>
  <fills count="4">
    <fill>
      <patternFill patternType="none"/>
    </fill>
    <fill>
      <patternFill patternType="gray125"/>
    </fill>
    <fill>
      <patternFill patternType="solid">
        <fgColor rgb="FFD6DCE4"/>
        <bgColor rgb="FFD6DCE4"/>
      </patternFill>
    </fill>
    <fill>
      <patternFill patternType="solid">
        <fgColor rgb="FF93C47D"/>
        <bgColor rgb="FF93C47D"/>
      </patternFill>
    </fill>
  </fills>
  <borders count="2">
    <border>
      <left/>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4" fillId="0" borderId="0" xfId="0" applyFont="1"/>
    <xf numFmtId="0" fontId="1" fillId="0" borderId="1" xfId="0" applyFont="1" applyBorder="1"/>
    <xf numFmtId="0" fontId="1" fillId="2" borderId="0" xfId="0" applyFont="1" applyFill="1"/>
    <xf numFmtId="0" fontId="1" fillId="0" borderId="0" xfId="0" applyFont="1"/>
    <xf numFmtId="0" fontId="5" fillId="0" borderId="1" xfId="0" applyFont="1" applyBorder="1" applyAlignment="1">
      <alignment horizontal="right"/>
    </xf>
    <xf numFmtId="0" fontId="5" fillId="0" borderId="0" xfId="0" applyFont="1"/>
    <xf numFmtId="0" fontId="6" fillId="0" borderId="0" xfId="0" applyFont="1"/>
    <xf numFmtId="164" fontId="5" fillId="0" borderId="0" xfId="0" applyNumberFormat="1" applyFont="1"/>
    <xf numFmtId="164" fontId="0" fillId="0" borderId="0" xfId="0" applyNumberFormat="1"/>
    <xf numFmtId="164" fontId="1" fillId="3" borderId="0" xfId="0" applyNumberFormat="1" applyFont="1" applyFill="1"/>
    <xf numFmtId="0" fontId="7" fillId="0" borderId="0" xfId="0" applyFont="1"/>
    <xf numFmtId="0" fontId="8" fillId="0" borderId="0" xfId="0" applyFont="1"/>
    <xf numFmtId="164" fontId="1" fillId="0" borderId="0" xfId="0" applyNumberFormat="1" applyFont="1"/>
    <xf numFmtId="8" fontId="5" fillId="0" borderId="0" xfId="0" applyNumberFormat="1" applyFont="1"/>
    <xf numFmtId="0" fontId="9" fillId="0" borderId="0" xfId="1" applyFont="1" applyFill="1"/>
    <xf numFmtId="0" fontId="0" fillId="0" borderId="1" xfId="0" applyBorder="1" applyAlignment="1">
      <alignment horizontal="right"/>
    </xf>
    <xf numFmtId="0" fontId="2" fillId="0" borderId="0" xfId="0" applyFont="1"/>
    <xf numFmtId="8" fontId="2" fillId="0" borderId="0" xfId="0" applyNumberFormat="1" applyFont="1"/>
    <xf numFmtId="8" fontId="0" fillId="0" borderId="0" xfId="0" applyNumberFormat="1"/>
  </cellXfs>
  <cellStyles count="2">
    <cellStyle name="Hipervínculo" xfId="1" builtinId="8"/>
    <cellStyle name="Normal" xfId="0" builtinId="0"/>
  </cellStyles>
  <dxfs count="8">
    <dxf>
      <font>
        <b val="0"/>
        <i val="0"/>
        <strike val="0"/>
        <condense val="0"/>
        <extend val="0"/>
        <outline val="0"/>
        <shadow val="0"/>
        <u val="none"/>
        <vertAlign val="baseline"/>
        <sz val="11"/>
        <color auto="1"/>
        <name val="Aptos Narrow"/>
        <family val="2"/>
        <scheme val="minor"/>
      </font>
      <numFmt numFmtId="164" formatCode="#,##0.00\ [$€-1]"/>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numFmt numFmtId="164" formatCode="#,##0.00\ [$€-1]"/>
      <fill>
        <patternFill patternType="none">
          <fgColor indexed="64"/>
          <bgColor indexed="65"/>
        </patternFill>
      </fill>
    </dxf>
    <dxf>
      <font>
        <b val="0"/>
        <i val="0"/>
        <strike val="0"/>
        <condense val="0"/>
        <extend val="0"/>
        <outline val="0"/>
        <shadow val="0"/>
        <u/>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1"/>
        <name val="Aptos Narrow"/>
        <family val="2"/>
        <scheme val="minor"/>
      </font>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254B4-038A-48F3-9A3B-40AD0966F18B}" name="Tabla1" displayName="Tabla1" ref="A2:H33" totalsRowShown="0" headerRowDxfId="7">
  <autoFilter ref="A2:H33" xr:uid="{207F4F3F-D7E4-452B-8AB0-4B54CBC5C685}"/>
  <tableColumns count="8">
    <tableColumn id="1" xr3:uid="{73868D4C-3B82-490D-B178-5C02B216F7DA}" name="Material" dataDxfId="6"/>
    <tableColumn id="2" xr3:uid="{88A59516-B074-4463-8CF9-89741FEAC4A1}" name="Category" dataDxfId="5"/>
    <tableColumn id="3" xr3:uid="{426BBC86-5702-405F-B006-44A5D6F6A4A0}" name="Shop" dataDxfId="4"/>
    <tableColumn id="4" xr3:uid="{67F8DB47-7F84-4B7E-ADE5-17D23F3F6227}" name="Link" dataDxfId="3"/>
    <tableColumn id="5" xr3:uid="{ED4582C4-1EF4-4730-8215-3B829C22B232}" name="Price" dataDxfId="2"/>
    <tableColumn id="6" xr3:uid="{3A3B4D56-B84A-422D-A6A3-F07CE783FDB0}" name="Products" dataDxfId="1"/>
    <tableColumn id="7" xr3:uid="{CEB77A87-FD16-422C-8D0D-8FE750C01130}" name="Total" dataDxfId="0">
      <calculatedColumnFormula>E3*F3</calculatedColumnFormula>
    </tableColumn>
    <tableColumn id="8" xr3:uid="{B5C9EBD1-5B0D-4E09-88D4-FFCF88CCF0D0}" name="Comments"/>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es/KEYESTUDIO-Fisheye-Raspberry-Soporte-Nocturna/dp/B076MPL9P1/ref=sr_1_29?__mk_es_ES=%C3%85M%C3%85%C5%BD%C3%95%C3%91&amp;crid=3IGL105XJKI1H&amp;keywords=raspberry%2Bpi%2Bcamera%2Bojo%2Bde%2Bpez&amp;qid=1643714656&amp;s=electronics&amp;sprefix=raspberry%2Bpi%2Bcamera%2Bojo%2Bde%2Bpez%2Celectronics%2C125&amp;sr=1-29&amp;th=1" TargetMode="External"/><Relationship Id="rId13" Type="http://schemas.openxmlformats.org/officeDocument/2006/relationships/hyperlink" Target="https://www.amazon.es/AZDelivery-Puente-Jumper-juegos-cables/dp/B074P726ZR/ref=sr_1_2_sspa?keywords=jumper%2Bwire&amp;qid=1644571670&amp;s=industrial&amp;sprefix=jumper%2Cindustrial%2C107&amp;sr=1-2-spons&amp;smid=A1X7QLRQH87QA3&amp;spLa=ZW5jcnlwdGVkUXVhbGlmaWVyPUEzOVY1RDBSS1dLTDRCJmVuY3J5cHRlZElkPUEwNzA3MDAzMjAwSENPRjlPVDhSNyZlbmNyeXB0ZWRBZElkPUEwNDA3NDU4MVlQQkRINlFMTERMWCZ3aWRnZXROYW1lPXNwX2F0ZiZhY3Rpb249Y2xpY2tSZWRpcmVjdCZkb05vdExvZ0NsaWNrPXRydWU&amp;th=1" TargetMode="External"/><Relationship Id="rId18" Type="http://schemas.openxmlformats.org/officeDocument/2006/relationships/hyperlink" Target="https://www.amazon.es/Silicona-Alambres-El%C3%A9ctricos-Conductor-paralelo/dp/B07QKHQH8Z/ref=sr_1_2?__mk_es_ES=%C3%85M%C3%85%C5%BD%C3%95%C3%91&amp;crid=3IZ8HIW4LIF9Y&amp;keywords=hilo%2Belectrico%2B16%2Bawg&amp;qid=1642761468&amp;sprefix=hilo%2Belectrico%2B16%2Bawg%2Caps%2C140&amp;sr=8-2&amp;th=1" TargetMode="External"/><Relationship Id="rId26" Type="http://schemas.openxmlformats.org/officeDocument/2006/relationships/hyperlink" Target="https://www.amazon.es/DollaTek-DS18B20-Temperatura-Digital-sensores/dp/B07PPKRZBD/ref=sr_1_23?__mk_es_ES=%C3%85M%C3%85%C5%BD%C3%95%C3%91&amp;crid=3HYVEQ2RI7G73&amp;keywords=DS18B20&amp;qid=1674750245&amp;s=industrial&amp;sprefix=ds18b20+%2Cindustrial%2C152&amp;sr=1-23" TargetMode="External"/><Relationship Id="rId3" Type="http://schemas.openxmlformats.org/officeDocument/2006/relationships/hyperlink" Target="https://www.tiendatec.es/raspberry-pi/gama-raspberry-pi/1735-raspberry-pi-zero-2-w-5056561800004.html" TargetMode="External"/><Relationship Id="rId21" Type="http://schemas.openxmlformats.org/officeDocument/2006/relationships/hyperlink" Target="https://www.amazon.es/Tancuder-conexi%C3%B3n-tornillos-el%C3%A9ctricos-dispositivos/dp/B0817JDSVF/ref=pd_sbs_2/259-5712752-3336264?pd_rd_w=4YV98&amp;pf_rd_p=bead054f-de1a-4d92-98b9-04253f60cdcd&amp;pf_rd_r=EJN3T88EMWM3YBJNXPAX&amp;pd_rd_r=61957b54-350e-46bd-9f00-3659451a9559&amp;pd_rd_wg=nPEsq&amp;pd_rd_i=B0817JDSVF&amp;psc=1" TargetMode="External"/><Relationship Id="rId7" Type="http://schemas.openxmlformats.org/officeDocument/2006/relationships/hyperlink" Target="https://www.kubii.es/cargadores-fuentes-raspberry-pi/2019-pijuice-hat-kubii-3272496008793.html" TargetMode="External"/><Relationship Id="rId12" Type="http://schemas.openxmlformats.org/officeDocument/2006/relationships/hyperlink" Target="https://thepihut.com/products/ultimate-resistor-kit" TargetMode="External"/><Relationship Id="rId17" Type="http://schemas.openxmlformats.org/officeDocument/2006/relationships/hyperlink" Target="https://www.amazon.es/El%C3%A9ctrico-silicona-Flexible-resistencia-temperatura/dp/B07569DLLT/ref=sr_1_3?__mk_es_ES=%C3%85M%C3%85%C5%BD%C3%95%C3%91&amp;crid=26U69W1D8JJ4J&amp;keywords=hilo+electrico+12+awg&amp;qid=1642761223&amp;sprefix=hilo+electrico+12+awg%2Caps%2C187&amp;sr=8-3" TargetMode="External"/><Relationship Id="rId25" Type="http://schemas.openxmlformats.org/officeDocument/2006/relationships/hyperlink" Target="https://bateriasweb.com/bateria-solar-80ah-agm/" TargetMode="External"/><Relationship Id="rId2" Type="http://schemas.openxmlformats.org/officeDocument/2006/relationships/hyperlink" Target="https://www.tiendatec.es/raspberry-pi/cajas/1092-caja-oficial-raspberry-pi-4-rojo-blanco-644824914916.html?search_query=caja+raspberry+pi+4&amp;results=112" TargetMode="External"/><Relationship Id="rId16" Type="http://schemas.openxmlformats.org/officeDocument/2006/relationships/hyperlink" Target="https://tienda.bricogeek.com/home/1331-fuente-alimentacion-raspberry-pi-4-usb-c-51v-3a.html" TargetMode="External"/><Relationship Id="rId20" Type="http://schemas.openxmlformats.org/officeDocument/2006/relationships/hyperlink" Target="https://www.amazon.es/Senven%C2%AE-Regulador-Eficiencia-Converter-Ajustable/dp/B07RLPW7PT/ref=sr_1_22?__mk_es_ES=%C3%85M%C3%85%C5%BD%C3%95%C3%91&amp;crid=T7MWSRGFTLUN&amp;keywords=buck+converter+5v&amp;qid=1645222549&amp;sprefix=buck+converter+5v%2Caps%2C84&amp;sr=8-22" TargetMode="External"/><Relationship Id="rId1" Type="http://schemas.openxmlformats.org/officeDocument/2006/relationships/hyperlink" Target="https://www.tiendatec.es/raspberry-pi/gama-raspberry-pi/1099-raspberry-pi-4-modelo-b-2gb-765756931175.html?src=raspberrypi" TargetMode="External"/><Relationship Id="rId6" Type="http://schemas.openxmlformats.org/officeDocument/2006/relationships/hyperlink" Target="https://www.amazon.es/SanDisk-Extreme-Tarjeta-microSDXC-adaptador/dp/B07FCMKK5X/ref=sr_1_2_sspa?crid=3CDFAMZ4P4RX5&amp;keywords=micro%2Bsd%2B128%2Bgb&amp;qid=1643212877&amp;sprefix=micro%2Bsd%2B128%2Caps%2C291&amp;sr=8-2-spons&amp;spLa=ZW5jcnlwdGVkUXVhbGlmaWVyPUEyWVZPNE9UVTNMWjRXJmVuY3J5cHRlZElkPUEwMzA1MjgzMVBBTDBUNDZRMFY0RCZlbmNyeXB0ZWRBZElkPUEwNjc1MTAzRUFTVTdHNkdUREhQJndpZGdldE5hbWU9c3BfYXRmJmFjdGlvbj1jbGlja1JlZGlyZWN0JmRvTm90TG9nQ2xpY2s9dHJ1ZQ&amp;th=1" TargetMode="External"/><Relationship Id="rId11" Type="http://schemas.openxmlformats.org/officeDocument/2006/relationships/hyperlink" Target="https://es.farnell.com/wurth-elektronik/15400585a3590/emisor-infrarrojo-850nm-t-1-3/dp/2764989?st=emisor%20de%20infrarrojos" TargetMode="External"/><Relationship Id="rId24" Type="http://schemas.openxmlformats.org/officeDocument/2006/relationships/hyperlink" Target="https://www.amazon.es/Regulador-epever%C2%AE-vs3024au-Automat-Detecci%C3%B3n/dp/B0782639PX/ref=sr_1_14?__mk_es_ES=%C3%85M%C3%85%C5%BD%C3%95%C3%91&amp;crid=2HQVCJ06HKOOL&amp;keywords=controlador+solar+30A&amp;qid=1677572527&amp;sprefix=controlador+solar+30a%2Caps%2C125&amp;sr=8-14" TargetMode="External"/><Relationship Id="rId5" Type="http://schemas.openxmlformats.org/officeDocument/2006/relationships/hyperlink" Target="https://www.tiendatec.es/raspberry-pi/cajas/851-caja-translucida-redondeada-para-raspberry-pi-zero-8472496014090.html" TargetMode="External"/><Relationship Id="rId15" Type="http://schemas.openxmlformats.org/officeDocument/2006/relationships/hyperlink" Target="https://www.amazon.es/monocristallino-Camper-completo-accesorios-regulador/dp/B084G32L1L/ref=sr_1_50?__mk_es_ES=%C3%85M%C3%85%C5%BD%C3%95%C3%91&amp;crid=155V1P7JBRE6M&amp;keywords=placa+solar+200w&amp;qid=1642065574&amp;sprefix=placa+solar+200%2Caps%2C117&amp;sr=8-50" TargetMode="External"/><Relationship Id="rId23" Type="http://schemas.openxmlformats.org/officeDocument/2006/relationships/hyperlink" Target="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 TargetMode="External"/><Relationship Id="rId10" Type="http://schemas.openxmlformats.org/officeDocument/2006/relationships/hyperlink" Target="https://thepihut.com/collections/raspberry-pi-camera-cables/products/raspberry-pi-zero-camera-cable-300mm" TargetMode="External"/><Relationship Id="rId19" Type="http://schemas.openxmlformats.org/officeDocument/2006/relationships/hyperlink" Target="https://www.amazon.es/TUOFENG-el%C3%A9ctrico-Conector-Resistente-temperaturas/dp/B0792Y7RHP/ref=sr_1_18?__mk_es_ES=%C3%85M%C3%85%C5%BD%C3%95%C3%91&amp;crid=7IWL6U7UPGSV&amp;keywords=22+awg+wire&amp;qid=1644573485&amp;s=industrial&amp;sprefix=22+awg+wire%2Cindustrial%2C246&amp;sr=1-18" TargetMode="External"/><Relationship Id="rId4" Type="http://schemas.openxmlformats.org/officeDocument/2006/relationships/hyperlink" Target="https://www.tiendatec.es/electronica/accesorios/297-tira-de-2x20-pines-macho-8402970760014.html" TargetMode="External"/><Relationship Id="rId9" Type="http://schemas.openxmlformats.org/officeDocument/2006/relationships/hyperlink" Target="https://www.tiendatec.es/raspberry-pi/cables/309-cable-flex-csi-dsi-camara-o-pantalla-raspberry-pi-50cm-8403090320010.html" TargetMode="External"/><Relationship Id="rId14" Type="http://schemas.openxmlformats.org/officeDocument/2006/relationships/hyperlink" Target="https://bateriasweb.com/bateria-solar-100ah-agm/" TargetMode="External"/><Relationship Id="rId22" Type="http://schemas.openxmlformats.org/officeDocument/2006/relationships/hyperlink" Target="https://www.amazon.es/HUAWEI-E8372h-320-cualquier-dispositivos-inal%C3%A1mbricos/dp/B08CY7VF3S/ref=sr_1_1?__mk_es_ES=%C3%85M%C3%85%C5%BD%C3%95%C3%91&amp;crid=2TK31EYSETKDD&amp;keywords=huawei+4g+wingle+16&amp;qid=1673541740&amp;sprefix=huawei+4g+wingle+16%2Caps%2C99&amp;sr=8-1"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5051-6D8B-49FE-BC8A-BEAF1C8DC9F1}">
  <sheetPr>
    <outlinePr summaryBelow="0" summaryRight="0"/>
  </sheetPr>
  <dimension ref="A1:M46"/>
  <sheetViews>
    <sheetView tabSelected="1" zoomScale="85" zoomScaleNormal="85" workbookViewId="0">
      <selection activeCell="J28" sqref="J28"/>
    </sheetView>
  </sheetViews>
  <sheetFormatPr baseColWidth="10" defaultColWidth="14.44140625" defaultRowHeight="15" customHeight="1" x14ac:dyDescent="0.3"/>
  <cols>
    <col min="1" max="1" width="66.88671875" customWidth="1"/>
    <col min="2" max="2" width="11.109375" customWidth="1"/>
    <col min="3" max="3" width="9.33203125" customWidth="1"/>
    <col min="4" max="4" width="9.6640625" customWidth="1"/>
    <col min="6" max="6" width="17" customWidth="1"/>
    <col min="9" max="9" width="16" customWidth="1"/>
    <col min="10" max="10" width="28.5546875" customWidth="1"/>
    <col min="13" max="13" width="17.21875" customWidth="1"/>
  </cols>
  <sheetData>
    <row r="1" spans="1:13" ht="41.4" customHeight="1" x14ac:dyDescent="0.5">
      <c r="A1" s="1" t="s">
        <v>0</v>
      </c>
    </row>
    <row r="2" spans="1:13" ht="14.4" x14ac:dyDescent="0.3">
      <c r="A2" s="2" t="s">
        <v>1</v>
      </c>
      <c r="B2" s="3" t="s">
        <v>2</v>
      </c>
      <c r="C2" s="3" t="s">
        <v>3</v>
      </c>
      <c r="D2" s="3" t="s">
        <v>4</v>
      </c>
      <c r="E2" s="3" t="s">
        <v>5</v>
      </c>
      <c r="F2" s="3" t="s">
        <v>6</v>
      </c>
      <c r="G2" s="3" t="s">
        <v>7</v>
      </c>
      <c r="H2" s="3" t="s">
        <v>8</v>
      </c>
      <c r="J2" s="3" t="s">
        <v>9</v>
      </c>
      <c r="K2" s="4">
        <v>1</v>
      </c>
    </row>
    <row r="3" spans="1:13" ht="14.4" x14ac:dyDescent="0.3">
      <c r="A3" s="5" t="s">
        <v>10</v>
      </c>
      <c r="B3" s="6" t="s">
        <v>11</v>
      </c>
      <c r="C3" s="6" t="s">
        <v>12</v>
      </c>
      <c r="D3" s="7" t="s">
        <v>13</v>
      </c>
      <c r="E3" s="8">
        <v>48.65</v>
      </c>
      <c r="F3" s="6">
        <f>K2</f>
        <v>1</v>
      </c>
      <c r="G3" s="8">
        <f t="shared" ref="G3:G11" si="0">E3*F3</f>
        <v>48.65</v>
      </c>
      <c r="J3" s="3" t="s">
        <v>14</v>
      </c>
      <c r="K3">
        <v>13</v>
      </c>
    </row>
    <row r="4" spans="1:13" ht="14.4" x14ac:dyDescent="0.3">
      <c r="A4" s="5" t="s">
        <v>15</v>
      </c>
      <c r="B4" s="6" t="s">
        <v>16</v>
      </c>
      <c r="C4" s="6" t="s">
        <v>12</v>
      </c>
      <c r="D4" s="7" t="s">
        <v>17</v>
      </c>
      <c r="E4" s="8">
        <v>6.95</v>
      </c>
      <c r="F4" s="6">
        <f>F3</f>
        <v>1</v>
      </c>
      <c r="G4" s="8">
        <f t="shared" si="0"/>
        <v>6.95</v>
      </c>
      <c r="J4" s="3" t="s">
        <v>18</v>
      </c>
      <c r="K4" s="9">
        <f>SUM(G20:G25)</f>
        <v>684.30000000000007</v>
      </c>
      <c r="L4" t="s">
        <v>19</v>
      </c>
    </row>
    <row r="5" spans="1:13" ht="14.4" x14ac:dyDescent="0.3">
      <c r="A5" s="5" t="s">
        <v>20</v>
      </c>
      <c r="B5" s="6" t="s">
        <v>11</v>
      </c>
      <c r="C5" s="6" t="s">
        <v>12</v>
      </c>
      <c r="D5" s="7" t="s">
        <v>21</v>
      </c>
      <c r="E5" s="8">
        <v>16.899999999999999</v>
      </c>
      <c r="F5" s="6">
        <f>K3</f>
        <v>13</v>
      </c>
      <c r="G5" s="8">
        <f t="shared" si="0"/>
        <v>219.7</v>
      </c>
      <c r="J5" s="3" t="s">
        <v>22</v>
      </c>
      <c r="K5" s="9">
        <f>SUM(G3:G19,G26:G33)</f>
        <v>1328.4747130434785</v>
      </c>
    </row>
    <row r="6" spans="1:13" ht="14.4" x14ac:dyDescent="0.3">
      <c r="A6" s="5" t="s">
        <v>23</v>
      </c>
      <c r="B6" s="6" t="s">
        <v>11</v>
      </c>
      <c r="C6" s="6" t="s">
        <v>12</v>
      </c>
      <c r="D6" s="7" t="s">
        <v>24</v>
      </c>
      <c r="E6" s="8">
        <v>1.45</v>
      </c>
      <c r="F6" s="6">
        <f>F5</f>
        <v>13</v>
      </c>
      <c r="G6" s="8">
        <f t="shared" si="0"/>
        <v>18.849999999999998</v>
      </c>
      <c r="J6" s="3" t="s">
        <v>25</v>
      </c>
      <c r="K6" s="10">
        <f>SUM(K4:K5)</f>
        <v>2012.7747130434786</v>
      </c>
      <c r="L6" s="9"/>
    </row>
    <row r="7" spans="1:13" ht="14.4" x14ac:dyDescent="0.3">
      <c r="A7" s="5" t="s">
        <v>26</v>
      </c>
      <c r="B7" s="6" t="s">
        <v>16</v>
      </c>
      <c r="C7" s="6" t="s">
        <v>12</v>
      </c>
      <c r="D7" s="7" t="s">
        <v>27</v>
      </c>
      <c r="E7" s="8">
        <v>4.95</v>
      </c>
      <c r="F7" s="6">
        <f>F5</f>
        <v>13</v>
      </c>
      <c r="G7" s="8">
        <f t="shared" si="0"/>
        <v>64.350000000000009</v>
      </c>
      <c r="L7" s="11"/>
    </row>
    <row r="8" spans="1:13" ht="14.4" x14ac:dyDescent="0.3">
      <c r="A8" s="5" t="s">
        <v>28</v>
      </c>
      <c r="B8" s="6" t="s">
        <v>11</v>
      </c>
      <c r="C8" s="6" t="s">
        <v>29</v>
      </c>
      <c r="D8" s="7" t="s">
        <v>30</v>
      </c>
      <c r="E8" s="8">
        <v>15</v>
      </c>
      <c r="F8" s="6">
        <f>F3+F5</f>
        <v>14</v>
      </c>
      <c r="G8" s="8">
        <f t="shared" si="0"/>
        <v>210</v>
      </c>
    </row>
    <row r="9" spans="1:13" ht="14.4" x14ac:dyDescent="0.3">
      <c r="A9" s="5" t="s">
        <v>31</v>
      </c>
      <c r="B9" s="6" t="s">
        <v>11</v>
      </c>
      <c r="C9" s="6" t="s">
        <v>32</v>
      </c>
      <c r="D9" s="7" t="s">
        <v>33</v>
      </c>
      <c r="E9" s="8">
        <v>69.58</v>
      </c>
      <c r="F9" s="6">
        <f>F3</f>
        <v>1</v>
      </c>
      <c r="G9" s="8">
        <f t="shared" si="0"/>
        <v>69.58</v>
      </c>
    </row>
    <row r="10" spans="1:13" ht="14.4" x14ac:dyDescent="0.3">
      <c r="A10" s="5" t="s">
        <v>34</v>
      </c>
      <c r="B10" s="6" t="s">
        <v>11</v>
      </c>
      <c r="C10" s="6" t="s">
        <v>29</v>
      </c>
      <c r="D10" s="7" t="s">
        <v>35</v>
      </c>
      <c r="E10" s="8">
        <v>17.989999999999998</v>
      </c>
      <c r="F10" s="6">
        <f>F3+F5</f>
        <v>14</v>
      </c>
      <c r="G10" s="8">
        <f t="shared" si="0"/>
        <v>251.85999999999999</v>
      </c>
      <c r="J10" s="3" t="s">
        <v>36</v>
      </c>
    </row>
    <row r="11" spans="1:13" ht="15" customHeight="1" x14ac:dyDescent="0.3">
      <c r="A11" s="5" t="s">
        <v>37</v>
      </c>
      <c r="B11" s="6" t="s">
        <v>11</v>
      </c>
      <c r="C11" s="6" t="s">
        <v>12</v>
      </c>
      <c r="D11" s="7" t="s">
        <v>38</v>
      </c>
      <c r="E11" s="8">
        <v>2.35</v>
      </c>
      <c r="F11" s="6">
        <f>F3</f>
        <v>1</v>
      </c>
      <c r="G11" s="8">
        <f t="shared" si="0"/>
        <v>2.35</v>
      </c>
      <c r="J11" s="4" t="s">
        <v>39</v>
      </c>
      <c r="K11" s="4" t="s">
        <v>16</v>
      </c>
      <c r="L11" t="s">
        <v>43</v>
      </c>
      <c r="M11" s="13">
        <v>50</v>
      </c>
    </row>
    <row r="12" spans="1:13" ht="14.4" x14ac:dyDescent="0.3">
      <c r="A12" s="5" t="s">
        <v>40</v>
      </c>
      <c r="B12" s="6" t="s">
        <v>11</v>
      </c>
      <c r="C12" s="6" t="s">
        <v>29</v>
      </c>
      <c r="D12" s="6" t="s">
        <v>41</v>
      </c>
      <c r="E12" s="6">
        <v>13.1</v>
      </c>
      <c r="F12" s="6">
        <v>1</v>
      </c>
      <c r="G12" s="14">
        <v>13.1</v>
      </c>
      <c r="J12" s="4" t="s">
        <v>42</v>
      </c>
      <c r="K12" s="4" t="s">
        <v>16</v>
      </c>
      <c r="L12" t="s">
        <v>43</v>
      </c>
      <c r="M12" s="13">
        <f>7.5/2</f>
        <v>3.75</v>
      </c>
    </row>
    <row r="13" spans="1:13" ht="14.4" x14ac:dyDescent="0.3">
      <c r="A13" s="5" t="s">
        <v>44</v>
      </c>
      <c r="B13" s="6" t="s">
        <v>11</v>
      </c>
      <c r="C13" s="6" t="s">
        <v>45</v>
      </c>
      <c r="D13" s="7" t="s">
        <v>46</v>
      </c>
      <c r="E13" s="8">
        <v>3.98</v>
      </c>
      <c r="F13" s="6">
        <f>F5</f>
        <v>13</v>
      </c>
      <c r="G13" s="8">
        <f>E13*F13</f>
        <v>51.74</v>
      </c>
      <c r="J13" s="4" t="s">
        <v>47</v>
      </c>
      <c r="K13" s="4" t="s">
        <v>48</v>
      </c>
      <c r="L13" t="s">
        <v>43</v>
      </c>
      <c r="M13" s="13">
        <v>30</v>
      </c>
    </row>
    <row r="14" spans="1:13" ht="14.4" x14ac:dyDescent="0.3">
      <c r="A14" s="5" t="s">
        <v>49</v>
      </c>
      <c r="B14" s="6" t="s">
        <v>11</v>
      </c>
      <c r="C14" s="6" t="s">
        <v>50</v>
      </c>
      <c r="D14" s="7" t="s">
        <v>51</v>
      </c>
      <c r="E14" s="8">
        <f>11.53/10</f>
        <v>1.153</v>
      </c>
      <c r="F14" s="6">
        <f>F10</f>
        <v>14</v>
      </c>
      <c r="G14" s="8">
        <f>E14*F14</f>
        <v>16.141999999999999</v>
      </c>
      <c r="J14" s="4" t="s">
        <v>52</v>
      </c>
      <c r="K14" s="4" t="s">
        <v>48</v>
      </c>
      <c r="L14" t="s">
        <v>43</v>
      </c>
      <c r="M14" s="13">
        <v>4.2</v>
      </c>
    </row>
    <row r="15" spans="1:13" ht="14.4" x14ac:dyDescent="0.3">
      <c r="A15" s="5" t="s">
        <v>53</v>
      </c>
      <c r="B15" s="6" t="s">
        <v>11</v>
      </c>
      <c r="C15" s="6" t="s">
        <v>29</v>
      </c>
      <c r="D15" s="15" t="s">
        <v>54</v>
      </c>
      <c r="E15" s="6">
        <v>12.99</v>
      </c>
      <c r="F15" s="6">
        <v>3</v>
      </c>
      <c r="G15" s="14">
        <v>38.97</v>
      </c>
      <c r="J15" s="4" t="s">
        <v>98</v>
      </c>
      <c r="K15" s="4" t="s">
        <v>55</v>
      </c>
      <c r="L15" s="12" t="s">
        <v>56</v>
      </c>
      <c r="M15" s="13">
        <v>8.1999999999999993</v>
      </c>
    </row>
    <row r="16" spans="1:13" ht="14.4" x14ac:dyDescent="0.3">
      <c r="A16" s="5" t="s">
        <v>57</v>
      </c>
      <c r="B16" s="6" t="s">
        <v>11</v>
      </c>
      <c r="C16" s="6" t="s">
        <v>45</v>
      </c>
      <c r="D16" s="7" t="s">
        <v>58</v>
      </c>
      <c r="E16" s="8">
        <f>5.97/575</f>
        <v>1.0382608695652173E-2</v>
      </c>
      <c r="F16" s="6">
        <f>F14*2</f>
        <v>28</v>
      </c>
      <c r="G16" s="8">
        <f>E16*F16</f>
        <v>0.29071304347826082</v>
      </c>
      <c r="J16" s="4" t="s">
        <v>99</v>
      </c>
      <c r="K16" s="4" t="s">
        <v>16</v>
      </c>
      <c r="L16" t="s">
        <v>43</v>
      </c>
      <c r="M16" s="19">
        <v>0.5</v>
      </c>
    </row>
    <row r="17" spans="1:8" ht="14.4" x14ac:dyDescent="0.3">
      <c r="A17" s="5" t="s">
        <v>59</v>
      </c>
      <c r="B17" s="6" t="s">
        <v>55</v>
      </c>
      <c r="C17" s="6" t="s">
        <v>29</v>
      </c>
      <c r="D17" s="7" t="s">
        <v>60</v>
      </c>
      <c r="E17" s="8">
        <v>6.49</v>
      </c>
      <c r="F17" s="6">
        <v>2</v>
      </c>
      <c r="G17" s="8">
        <f>E17*F17</f>
        <v>12.98</v>
      </c>
    </row>
    <row r="18" spans="1:8" ht="14.4" x14ac:dyDescent="0.3">
      <c r="A18" s="5" t="s">
        <v>61</v>
      </c>
      <c r="B18" s="6" t="s">
        <v>11</v>
      </c>
      <c r="C18" s="6" t="s">
        <v>29</v>
      </c>
      <c r="D18" s="15" t="s">
        <v>62</v>
      </c>
      <c r="E18" s="6">
        <v>85.5</v>
      </c>
      <c r="F18" s="6">
        <f>F3</f>
        <v>1</v>
      </c>
      <c r="G18" s="8">
        <f>E18*F18</f>
        <v>85.5</v>
      </c>
    </row>
    <row r="19" spans="1:8" ht="14.4" x14ac:dyDescent="0.3">
      <c r="A19" s="5" t="s">
        <v>63</v>
      </c>
      <c r="B19" s="6" t="s">
        <v>11</v>
      </c>
      <c r="C19" s="6" t="s">
        <v>64</v>
      </c>
      <c r="D19" s="6"/>
      <c r="E19" s="8">
        <v>28</v>
      </c>
      <c r="F19" s="6">
        <v>4</v>
      </c>
      <c r="G19" s="8">
        <f>E19*F19</f>
        <v>112</v>
      </c>
    </row>
    <row r="20" spans="1:8" ht="14.4" x14ac:dyDescent="0.3">
      <c r="A20" s="5" t="s">
        <v>65</v>
      </c>
      <c r="B20" s="6" t="s">
        <v>97</v>
      </c>
      <c r="C20" s="6" t="s">
        <v>66</v>
      </c>
      <c r="D20" s="7" t="s">
        <v>67</v>
      </c>
      <c r="E20" s="8">
        <v>159.99</v>
      </c>
      <c r="F20" s="6">
        <v>1</v>
      </c>
      <c r="G20" s="8">
        <f>E20*F20</f>
        <v>159.99</v>
      </c>
    </row>
    <row r="21" spans="1:8" ht="14.4" x14ac:dyDescent="0.3">
      <c r="A21" s="5" t="s">
        <v>68</v>
      </c>
      <c r="B21" s="6" t="s">
        <v>97</v>
      </c>
      <c r="C21" s="6" t="s">
        <v>29</v>
      </c>
      <c r="D21" s="15" t="s">
        <v>69</v>
      </c>
      <c r="E21" s="6">
        <v>154.88</v>
      </c>
      <c r="F21" s="6">
        <v>1</v>
      </c>
      <c r="G21" s="14">
        <v>154.88</v>
      </c>
    </row>
    <row r="22" spans="1:8" ht="14.4" x14ac:dyDescent="0.3">
      <c r="A22" s="5" t="s">
        <v>70</v>
      </c>
      <c r="B22" s="6" t="s">
        <v>97</v>
      </c>
      <c r="C22" s="6" t="s">
        <v>71</v>
      </c>
      <c r="D22" s="6"/>
      <c r="E22" s="8">
        <v>1</v>
      </c>
      <c r="F22" s="6">
        <v>2</v>
      </c>
      <c r="G22" s="8">
        <f>E22*F22</f>
        <v>2</v>
      </c>
      <c r="H22" t="s">
        <v>72</v>
      </c>
    </row>
    <row r="23" spans="1:8" ht="14.4" x14ac:dyDescent="0.3">
      <c r="A23" s="5" t="s">
        <v>73</v>
      </c>
      <c r="B23" s="6" t="s">
        <v>97</v>
      </c>
      <c r="C23" s="6" t="s">
        <v>29</v>
      </c>
      <c r="D23" s="7" t="s">
        <v>74</v>
      </c>
      <c r="E23" s="8">
        <v>224.99</v>
      </c>
      <c r="F23" s="6">
        <v>1</v>
      </c>
      <c r="G23" s="8">
        <f>E23*F23</f>
        <v>224.99</v>
      </c>
    </row>
    <row r="24" spans="1:8" ht="14.4" x14ac:dyDescent="0.3">
      <c r="A24" s="5" t="s">
        <v>75</v>
      </c>
      <c r="B24" s="6" t="s">
        <v>97</v>
      </c>
      <c r="C24" s="6" t="s">
        <v>29</v>
      </c>
      <c r="D24" s="15" t="s">
        <v>76</v>
      </c>
      <c r="E24" s="6">
        <v>98.35</v>
      </c>
      <c r="F24" s="6">
        <v>1</v>
      </c>
      <c r="G24" s="14">
        <v>98.35</v>
      </c>
    </row>
    <row r="25" spans="1:8" ht="14.4" x14ac:dyDescent="0.3">
      <c r="A25" s="5" t="s">
        <v>77</v>
      </c>
      <c r="B25" s="6" t="s">
        <v>97</v>
      </c>
      <c r="C25" s="6" t="s">
        <v>29</v>
      </c>
      <c r="D25" s="15" t="s">
        <v>78</v>
      </c>
      <c r="E25" s="6">
        <v>44.09</v>
      </c>
      <c r="F25" s="6">
        <v>1</v>
      </c>
      <c r="G25" s="14">
        <v>44.09</v>
      </c>
    </row>
    <row r="26" spans="1:8" ht="14.4" x14ac:dyDescent="0.3">
      <c r="A26" s="5" t="s">
        <v>79</v>
      </c>
      <c r="B26" s="6" t="s">
        <v>55</v>
      </c>
      <c r="C26" s="6" t="s">
        <v>29</v>
      </c>
      <c r="D26" s="7" t="s">
        <v>80</v>
      </c>
      <c r="E26" s="8">
        <f>15.99/3</f>
        <v>5.33</v>
      </c>
      <c r="F26" s="6">
        <v>3</v>
      </c>
      <c r="G26" s="8">
        <f t="shared" ref="G26:G33" si="1">E26*F26</f>
        <v>15.99</v>
      </c>
    </row>
    <row r="27" spans="1:8" ht="14.4" x14ac:dyDescent="0.3">
      <c r="A27" s="5" t="s">
        <v>81</v>
      </c>
      <c r="B27" s="6" t="s">
        <v>55</v>
      </c>
      <c r="C27" s="6" t="s">
        <v>29</v>
      </c>
      <c r="D27" s="7" t="s">
        <v>82</v>
      </c>
      <c r="E27" s="8">
        <f>14.99/5</f>
        <v>2.9980000000000002</v>
      </c>
      <c r="F27" s="6">
        <v>5</v>
      </c>
      <c r="G27" s="8">
        <f t="shared" si="1"/>
        <v>14.990000000000002</v>
      </c>
    </row>
    <row r="28" spans="1:8" ht="14.4" x14ac:dyDescent="0.3">
      <c r="A28" s="5" t="s">
        <v>83</v>
      </c>
      <c r="B28" s="6" t="s">
        <v>55</v>
      </c>
      <c r="C28" s="6" t="s">
        <v>29</v>
      </c>
      <c r="D28" s="7" t="s">
        <v>84</v>
      </c>
      <c r="E28" s="8">
        <f>25.99/30</f>
        <v>0.86633333333333329</v>
      </c>
      <c r="F28" s="6">
        <v>30</v>
      </c>
      <c r="G28" s="8">
        <f t="shared" si="1"/>
        <v>25.99</v>
      </c>
    </row>
    <row r="29" spans="1:8" ht="14.4" x14ac:dyDescent="0.3">
      <c r="A29" s="5" t="s">
        <v>85</v>
      </c>
      <c r="B29" s="6" t="s">
        <v>11</v>
      </c>
      <c r="C29" s="6" t="s">
        <v>29</v>
      </c>
      <c r="D29" s="7" t="s">
        <v>86</v>
      </c>
      <c r="E29" s="8">
        <f>12.52/10</f>
        <v>1.252</v>
      </c>
      <c r="F29" s="6">
        <f>K2</f>
        <v>1</v>
      </c>
      <c r="G29" s="8">
        <f t="shared" si="1"/>
        <v>1.252</v>
      </c>
    </row>
    <row r="30" spans="1:8" ht="14.4" x14ac:dyDescent="0.3">
      <c r="A30" s="5" t="s">
        <v>87</v>
      </c>
      <c r="B30" s="6" t="s">
        <v>11</v>
      </c>
      <c r="C30" s="6" t="s">
        <v>29</v>
      </c>
      <c r="D30" s="7" t="s">
        <v>88</v>
      </c>
      <c r="E30" s="8">
        <v>14.86</v>
      </c>
      <c r="F30" s="6">
        <v>1</v>
      </c>
      <c r="G30" s="8">
        <f t="shared" si="1"/>
        <v>14.86</v>
      </c>
    </row>
    <row r="31" spans="1:8" ht="15" customHeight="1" x14ac:dyDescent="0.3">
      <c r="A31" s="5" t="s">
        <v>89</v>
      </c>
      <c r="B31" s="6" t="s">
        <v>55</v>
      </c>
      <c r="C31" s="6" t="s">
        <v>29</v>
      </c>
      <c r="D31" s="7" t="s">
        <v>90</v>
      </c>
      <c r="E31" s="8">
        <v>8.99</v>
      </c>
      <c r="F31" s="6">
        <v>1</v>
      </c>
      <c r="G31" s="8">
        <f t="shared" si="1"/>
        <v>8.99</v>
      </c>
    </row>
    <row r="32" spans="1:8" ht="15" customHeight="1" x14ac:dyDescent="0.3">
      <c r="A32" s="5" t="s">
        <v>91</v>
      </c>
      <c r="B32" s="6" t="s">
        <v>16</v>
      </c>
      <c r="C32" s="6" t="s">
        <v>29</v>
      </c>
      <c r="D32" s="6" t="s">
        <v>92</v>
      </c>
      <c r="E32" s="6">
        <v>18.399999999999999</v>
      </c>
      <c r="F32" s="6">
        <v>1</v>
      </c>
      <c r="G32" s="14">
        <f t="shared" si="1"/>
        <v>18.399999999999999</v>
      </c>
      <c r="H32" t="s">
        <v>93</v>
      </c>
    </row>
    <row r="33" spans="1:8" ht="15" customHeight="1" x14ac:dyDescent="0.3">
      <c r="A33" s="16" t="s">
        <v>94</v>
      </c>
      <c r="B33" s="4" t="s">
        <v>55</v>
      </c>
      <c r="C33" s="6" t="s">
        <v>29</v>
      </c>
      <c r="D33" t="s">
        <v>95</v>
      </c>
      <c r="E33">
        <v>4.99</v>
      </c>
      <c r="F33" s="6">
        <v>1</v>
      </c>
      <c r="G33" s="8">
        <f t="shared" si="1"/>
        <v>4.99</v>
      </c>
      <c r="H33" s="4" t="s">
        <v>96</v>
      </c>
    </row>
    <row r="36" spans="1:8" ht="15" customHeight="1" x14ac:dyDescent="0.3">
      <c r="A36" s="17"/>
      <c r="B36" s="17"/>
      <c r="C36" s="17"/>
      <c r="D36" s="17"/>
      <c r="E36" s="17"/>
      <c r="F36" s="17"/>
      <c r="G36" s="18"/>
    </row>
    <row r="41" spans="1:8" ht="14.4" x14ac:dyDescent="0.3">
      <c r="E41" s="13"/>
    </row>
    <row r="42" spans="1:8" ht="14.4" x14ac:dyDescent="0.3">
      <c r="E42" s="13"/>
    </row>
    <row r="43" spans="1:8" ht="14.4" x14ac:dyDescent="0.3">
      <c r="E43" s="13"/>
    </row>
    <row r="44" spans="1:8" ht="14.4" x14ac:dyDescent="0.3">
      <c r="E44" s="13"/>
    </row>
    <row r="45" spans="1:8" ht="14.4" x14ac:dyDescent="0.3">
      <c r="E45" s="13"/>
    </row>
    <row r="46" spans="1:8" ht="14.4" x14ac:dyDescent="0.3">
      <c r="E46" s="13"/>
    </row>
  </sheetData>
  <hyperlinks>
    <hyperlink ref="D3" r:id="rId1" xr:uid="{FCA1B72A-266E-45A7-A213-90E835CCE390}"/>
    <hyperlink ref="D4" r:id="rId2" xr:uid="{97D8000E-930A-4881-9509-A581894C2592}"/>
    <hyperlink ref="D5" r:id="rId3" xr:uid="{0FF51FA0-B445-44D2-94E1-5D29D4868006}"/>
    <hyperlink ref="D6" r:id="rId4" xr:uid="{E7AAA51D-90D0-4484-952F-8E5D8991615F}"/>
    <hyperlink ref="D7" r:id="rId5" xr:uid="{0023D63F-B83F-4D22-9C6A-8481D609CBD4}"/>
    <hyperlink ref="D8" r:id="rId6" xr:uid="{9F294611-4FC5-43D7-980C-9EF8054AD1E0}"/>
    <hyperlink ref="D9" r:id="rId7" xr:uid="{82E91F05-E9BA-4CC9-88C9-D53E0249D54F}"/>
    <hyperlink ref="D10" r:id="rId8" xr:uid="{E8AF89D8-7351-43C4-9404-A465782EF89F}"/>
    <hyperlink ref="D11" r:id="rId9" xr:uid="{04D99479-E298-439E-8793-CE6EA3BDECB7}"/>
    <hyperlink ref="D13" r:id="rId10" xr:uid="{08E4FF9C-CFA1-40F6-A399-65D4B63E3D0D}"/>
    <hyperlink ref="D14" r:id="rId11" xr:uid="{2234B584-3AF9-45BC-9744-B9EC6A38FA79}"/>
    <hyperlink ref="D16" r:id="rId12" xr:uid="{528DAA75-9048-41C8-8484-C3342C654F7B}"/>
    <hyperlink ref="D17" r:id="rId13" xr:uid="{A50F20CB-3699-46C7-822D-4728C56A7600}"/>
    <hyperlink ref="D20" r:id="rId14" xr:uid="{8628F37A-4B5C-47A0-BD97-FC2C57EEBA55}"/>
    <hyperlink ref="D23" r:id="rId15" xr:uid="{EECDF6AC-F058-49AF-8B80-F2C114074D25}"/>
    <hyperlink ref="L15" r:id="rId16" xr:uid="{C2FFC7B6-F608-4AD2-A7E8-A546374A72C2}"/>
    <hyperlink ref="D26" r:id="rId17" xr:uid="{377FD583-8CEB-454A-B242-169AEBB212CD}"/>
    <hyperlink ref="D27" r:id="rId18" xr:uid="{4B4E1DFF-1731-4DB9-99BC-8F53EED33CAC}"/>
    <hyperlink ref="D28" r:id="rId19" xr:uid="{DE68E757-2261-4DD9-97D2-EFD4CAEFEC67}"/>
    <hyperlink ref="D29" r:id="rId20" xr:uid="{C8EE47E4-7DCE-4EDD-B5D2-CAEAE4CBE597}"/>
    <hyperlink ref="D31" r:id="rId21" xr:uid="{AE96F0C0-FBA2-4E13-86FE-FF5391ABFF05}"/>
    <hyperlink ref="D18" r:id="rId22" display="https://www.amazon.es/HUAWEI-E8372h-320-cualquier-dispositivos-inal%C3%A1mbricos/dp/B08CY7VF3S/ref=sr_1_1?__mk_es_ES=%C3%85M%C3%85%C5%BD%C3%95%C3%91&amp;crid=2TK31EYSETKDD&amp;keywords=huawei+4g+wingle+16&amp;qid=1673541740&amp;sprefix=huawei+4g+wingle+16%2Caps%2C99&amp;sr=8-1" xr:uid="{E1C63475-4747-477F-8A51-1F3584F03C0D}"/>
    <hyperlink ref="D24" r:id="rId23" display="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 xr:uid="{3F6280AB-1C1C-4014-9F4A-2E4D9D96C490}"/>
    <hyperlink ref="D25" r:id="rId24" display="https://www.amazon.es/Regulador-epever%C2%AE-vs3024au-Automat-Detecci%C3%B3n/dp/B0782639PX/ref=sr_1_14?__mk_es_ES=%C3%85M%C3%85%C5%BD%C3%95%C3%91&amp;crid=2HQVCJ06HKOOL&amp;keywords=controlador+solar+30A&amp;qid=1677572527&amp;sprefix=controlador+solar+30a%2Caps%2C125&amp;sr=8-14" xr:uid="{C8FC50F4-EC4B-4A68-A49C-6D8ABB5190BA}"/>
    <hyperlink ref="D21" r:id="rId25" xr:uid="{B804C7B2-7863-455D-B984-1A488E3140DB}"/>
    <hyperlink ref="D15" r:id="rId26" xr:uid="{EA0AAF1E-39D2-425B-AF22-8CF5D5A0C14D}"/>
  </hyperlinks>
  <pageMargins left="0.7" right="0.7" top="0.75" bottom="0.75" header="0.3" footer="0.3"/>
  <tableParts count="1">
    <tablePart r:id="rId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Marçal Pou</dc:creator>
  <cp:lastModifiedBy>Marçal Pou</cp:lastModifiedBy>
  <dcterms:created xsi:type="dcterms:W3CDTF">2024-12-20T10:31:31Z</dcterms:created>
  <dcterms:modified xsi:type="dcterms:W3CDTF">2024-12-20T10:57:15Z</dcterms:modified>
</cp:coreProperties>
</file>