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drawings/drawing4.xml" ContentType="application/vnd.openxmlformats-officedocument.drawing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520" yWindow="-12" windowWidth="11556" windowHeight="11124" activeTab="4"/>
  </bookViews>
  <sheets>
    <sheet name="Norm_Teste_ACM" sheetId="8" r:id="rId1"/>
    <sheet name="Norm_Teste_IEEE" sheetId="9" r:id="rId2"/>
    <sheet name="Norm_Teste_SCIENCE" sheetId="10" r:id="rId3"/>
    <sheet name="Plan4_Teste_Kruskal" sheetId="11" r:id="rId4"/>
    <sheet name="Papers" sheetId="2" r:id="rId5"/>
  </sheets>
  <calcPr calcId="125725"/>
</workbook>
</file>

<file path=xl/calcChain.xml><?xml version="1.0" encoding="utf-8"?>
<calcChain xmlns="http://schemas.openxmlformats.org/spreadsheetml/2006/main">
  <c r="U40" i="2"/>
  <c r="V40"/>
  <c r="T40"/>
  <c r="V25"/>
  <c r="Y53" s="1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T8"/>
  <c r="V38"/>
  <c r="V37"/>
  <c r="Y65" s="1"/>
  <c r="V36"/>
  <c r="Y64" s="1"/>
  <c r="V35"/>
  <c r="Y63" s="1"/>
  <c r="V34"/>
  <c r="Y62" s="1"/>
  <c r="V33"/>
  <c r="Y61" s="1"/>
  <c r="V32"/>
  <c r="Y60" s="1"/>
  <c r="V31"/>
  <c r="Y59" s="1"/>
  <c r="V30"/>
  <c r="Y58" s="1"/>
  <c r="V29"/>
  <c r="Y57" s="1"/>
  <c r="V28"/>
  <c r="Y56" s="1"/>
  <c r="V27"/>
  <c r="Y55" s="1"/>
  <c r="V26"/>
  <c r="Y54" s="1"/>
  <c r="U38"/>
  <c r="Y52" s="1"/>
  <c r="U37"/>
  <c r="Y51" s="1"/>
  <c r="U36"/>
  <c r="Y50" s="1"/>
  <c r="U35"/>
  <c r="Y49" s="1"/>
  <c r="U34"/>
  <c r="Y48" s="1"/>
  <c r="U33"/>
  <c r="Y47" s="1"/>
  <c r="U32"/>
  <c r="Y46" s="1"/>
  <c r="U31"/>
  <c r="Y45" s="1"/>
  <c r="U30"/>
  <c r="Y44" s="1"/>
  <c r="U29"/>
  <c r="Y43" s="1"/>
  <c r="U28"/>
  <c r="Y42" s="1"/>
  <c r="U27"/>
  <c r="Y41" s="1"/>
  <c r="U26"/>
  <c r="Y40" s="1"/>
  <c r="U25"/>
  <c r="S38"/>
  <c r="S37"/>
  <c r="S36"/>
  <c r="S35"/>
  <c r="S34"/>
  <c r="S33"/>
  <c r="S32"/>
  <c r="S31"/>
  <c r="S30"/>
  <c r="S29"/>
  <c r="S28"/>
  <c r="S27"/>
  <c r="S26"/>
  <c r="S25"/>
  <c r="S8"/>
  <c r="V21"/>
  <c r="V20"/>
  <c r="AA65" s="1"/>
  <c r="V19"/>
  <c r="AA64" s="1"/>
  <c r="V18"/>
  <c r="AA63" s="1"/>
  <c r="V17"/>
  <c r="AA62" s="1"/>
  <c r="V16"/>
  <c r="AA61" s="1"/>
  <c r="V15"/>
  <c r="AA60" s="1"/>
  <c r="V14"/>
  <c r="AA59" s="1"/>
  <c r="V13"/>
  <c r="AA58" s="1"/>
  <c r="V12"/>
  <c r="AA57" s="1"/>
  <c r="V11"/>
  <c r="AA56" s="1"/>
  <c r="V10"/>
  <c r="AA55" s="1"/>
  <c r="V9"/>
  <c r="AA54" s="1"/>
  <c r="U21"/>
  <c r="AA52" s="1"/>
  <c r="U20"/>
  <c r="AA51" s="1"/>
  <c r="U19"/>
  <c r="AA50" s="1"/>
  <c r="U18"/>
  <c r="AA49" s="1"/>
  <c r="U17"/>
  <c r="AA48" s="1"/>
  <c r="U16"/>
  <c r="AA47" s="1"/>
  <c r="U15"/>
  <c r="AA46" s="1"/>
  <c r="U14"/>
  <c r="AA45" s="1"/>
  <c r="U13"/>
  <c r="AA44" s="1"/>
  <c r="U12"/>
  <c r="AA43" s="1"/>
  <c r="U11"/>
  <c r="AA42" s="1"/>
  <c r="U10"/>
  <c r="AA41" s="1"/>
  <c r="U9"/>
  <c r="AA40" s="1"/>
  <c r="T21"/>
  <c r="AA38" s="1"/>
  <c r="T20"/>
  <c r="AA37" s="1"/>
  <c r="T19"/>
  <c r="AA36" s="1"/>
  <c r="T18"/>
  <c r="AA35" s="1"/>
  <c r="T17"/>
  <c r="AA34" s="1"/>
  <c r="T16"/>
  <c r="AA33" s="1"/>
  <c r="T15"/>
  <c r="AA32" s="1"/>
  <c r="T14"/>
  <c r="AA31" s="1"/>
  <c r="T13"/>
  <c r="AA30" s="1"/>
  <c r="T12"/>
  <c r="AA29" s="1"/>
  <c r="T11"/>
  <c r="AA28" s="1"/>
  <c r="T10"/>
  <c r="AA27" s="1"/>
  <c r="T9"/>
  <c r="AA26" s="1"/>
  <c r="S21"/>
  <c r="T25"/>
  <c r="T38"/>
  <c r="Y38" s="1"/>
  <c r="T37"/>
  <c r="Y37" s="1"/>
  <c r="T36"/>
  <c r="Y36" s="1"/>
  <c r="T35"/>
  <c r="Y35" s="1"/>
  <c r="T34"/>
  <c r="Y34" s="1"/>
  <c r="T33"/>
  <c r="Y33" s="1"/>
  <c r="T32"/>
  <c r="Y32" s="1"/>
  <c r="T31"/>
  <c r="Y31" s="1"/>
  <c r="T30"/>
  <c r="Y30" s="1"/>
  <c r="T29"/>
  <c r="Y29" s="1"/>
  <c r="T28"/>
  <c r="Y28" s="1"/>
  <c r="T27"/>
  <c r="Y27" s="1"/>
  <c r="T26"/>
  <c r="Y26" s="1"/>
  <c r="S9"/>
  <c r="S10"/>
  <c r="S11"/>
  <c r="S12"/>
  <c r="S13"/>
  <c r="S14"/>
  <c r="S15"/>
  <c r="S16"/>
  <c r="S17"/>
  <c r="S18"/>
  <c r="S19"/>
  <c r="S20"/>
  <c r="V8"/>
  <c r="V23" s="1"/>
  <c r="U8"/>
  <c r="AA39" s="1"/>
  <c r="T22" l="1"/>
  <c r="S39"/>
  <c r="W20"/>
  <c r="W18"/>
  <c r="W16"/>
  <c r="W14"/>
  <c r="W12"/>
  <c r="W10"/>
  <c r="W8"/>
  <c r="U22"/>
  <c r="V39"/>
  <c r="AA25"/>
  <c r="AA53"/>
  <c r="T23"/>
  <c r="U23"/>
  <c r="U39"/>
  <c r="W21"/>
  <c r="W19"/>
  <c r="W17"/>
  <c r="W15"/>
  <c r="W13"/>
  <c r="W11"/>
  <c r="W9"/>
  <c r="V22"/>
  <c r="T39"/>
  <c r="Y39"/>
  <c r="W37"/>
  <c r="W35"/>
  <c r="W33"/>
  <c r="W31"/>
  <c r="W29"/>
  <c r="W27"/>
  <c r="W25"/>
  <c r="Y25"/>
  <c r="W38"/>
  <c r="W36"/>
  <c r="W34"/>
  <c r="W32"/>
  <c r="W30"/>
  <c r="W28"/>
  <c r="W26"/>
</calcChain>
</file>

<file path=xl/sharedStrings.xml><?xml version="1.0" encoding="utf-8"?>
<sst xmlns="http://schemas.openxmlformats.org/spreadsheetml/2006/main" count="2788" uniqueCount="641">
  <si>
    <t>StArt - State of the Art through Systematic Review</t>
  </si>
  <si>
    <t>SYSTEMATIC REVIEW - SYSTEMATIC MAPPING VISUALIZATION TOOLS AND TECHNIQUES</t>
  </si>
  <si>
    <t>Date: 10/02/2014 - 07:27:45</t>
  </si>
  <si>
    <t>ID Paper</t>
  </si>
  <si>
    <t>Title</t>
  </si>
  <si>
    <t>Status/Selection</t>
  </si>
  <si>
    <t>Year</t>
  </si>
  <si>
    <t>Source : ACM</t>
  </si>
  <si>
    <t>Source : IEEE</t>
  </si>
  <si>
    <t>Source : Science Direct}</t>
  </si>
  <si>
    <t>Computation and visualization of cause-effect paths</t>
  </si>
  <si>
    <t>ACCEPTED</t>
  </si>
  <si>
    <t>2013</t>
  </si>
  <si>
    <t>N</t>
  </si>
  <si>
    <t>Y</t>
  </si>
  <si>
    <t>Visualizing concurrency faults in ARINC-653 real-time applications</t>
  </si>
  <si>
    <t>2012</t>
  </si>
  <si>
    <t>Restructuring unit tests with TestSurgeon</t>
  </si>
  <si>
    <t>Dynamic Fault Visualization Tool for Fault-based Testing and Prioritization</t>
  </si>
  <si>
    <t>Enhancing Fault Localization via Multivariate Visualization</t>
  </si>
  <si>
    <t>Debug Concurrent Programs with Visualization and Inference of Event Structure</t>
  </si>
  <si>
    <t>MaVis: Feature-Based Defects Visualization in Software Testing</t>
  </si>
  <si>
    <t>A Visualization Technique for the Passage Rates of Unit Testing and Static Checking with Caller-Callee Relationships</t>
  </si>
  <si>
    <t>2011</t>
  </si>
  <si>
    <t>Decision Support for Test Management and Scope Selection in a Software Product Line Context</t>
  </si>
  <si>
    <t>TestEra: A tool for testing Java programs using alloy specifications</t>
  </si>
  <si>
    <t>Improvement of a Visualization Technique for the Passage Rate of Unit Testing and Static Checking and Its Evaluation</t>
  </si>
  <si>
    <t>Visualizing the Results of Field Testing</t>
  </si>
  <si>
    <t>2010</t>
  </si>
  <si>
    <t>ITVT: An image testing and visualization tool for image processing tasks</t>
  </si>
  <si>
    <t>Visualization of C++ Template Metaprograms</t>
  </si>
  <si>
    <t>An edge crossing minimization algorithm based on adjacency matrix transformation</t>
  </si>
  <si>
    <t>A Demo on Using Visualization to Aid Run-Time Verification of Dynamic Service Systems</t>
  </si>
  <si>
    <t>Using observation and refinement to improve distributed systems test</t>
  </si>
  <si>
    <t>2003</t>
  </si>
  <si>
    <t>Mini-Me: A min-repro system for database software</t>
  </si>
  <si>
    <t>Aiding Software Maintenance with Copy-and-Paste Clone-Awareness</t>
  </si>
  <si>
    <t>Dashboard: An integration and testing platform based on backboard architecture for NLP applications</t>
  </si>
  <si>
    <t>Creating GUI Testing Tools Using Accessibility Technologies</t>
  </si>
  <si>
    <t>2009</t>
  </si>
  <si>
    <t>Visualizing Multiple Program Executions to Assist Behavior Verification</t>
  </si>
  <si>
    <t>Investigating the Comprehension Support for Effective Visualization Tools #150; A Case Study</t>
  </si>
  <si>
    <t>Descriptive development system for true instrument synthesis</t>
  </si>
  <si>
    <t>2008</t>
  </si>
  <si>
    <t>WebVizOr: A Visualization Tool for Applying Automated Oracles and Analyzing Test Results of Web Applications</t>
  </si>
  <si>
    <t>Remixing visualization to support collaboration in software maintenance</t>
  </si>
  <si>
    <t>Improving Fault Injection of Soft Errors Using Program Dependencies</t>
  </si>
  <si>
    <t>A meta level dynamic approach to visualize impact analysis for regression testing</t>
  </si>
  <si>
    <t>Test Blueprints - Exposing Side Effects in Execution Traces to Support Writing Unit Tests</t>
  </si>
  <si>
    <t>Testability and Test Framework for Collaborative Real-Time Editing Tools</t>
  </si>
  <si>
    <t>2007</t>
  </si>
  <si>
    <t>A Toolkit for Visualizing the Runtime Behavior of TinyOS Applications</t>
  </si>
  <si>
    <t>A Multipurpose Code Coverage Tool for Java</t>
  </si>
  <si>
    <t>Facilitating Exploration of Unfamiliar Source Code by Providing 21/2D Visualizations of Dynamic Call Graphs</t>
  </si>
  <si>
    <t>Visualization of Affect-Relations of Message Races for Debugging MPI Programs</t>
  </si>
  <si>
    <t>CppTest: A Prototype Tool for Testing C/C++ Programs</t>
  </si>
  <si>
    <t>Interface Coverage Criteria Supporting Model #x00FC;Based Integration Testing</t>
  </si>
  <si>
    <t>UCSIM: A Tool for Simulating Use Case Scenarios</t>
  </si>
  <si>
    <t>Automatic Test Generation From GUI Applications For Testing Web Services</t>
  </si>
  <si>
    <t>Enhancing Software Testing by Judicious Use of Code Coverage Information</t>
  </si>
  <si>
    <t>Assisting in fault localization using visual programming constructs</t>
  </si>
  <si>
    <t>2005</t>
  </si>
  <si>
    <t>How well do professional developers test with code coverage visualizations? An empirical study</t>
  </si>
  <si>
    <t>Breeding software test cases for complex systems</t>
  </si>
  <si>
    <t>2004</t>
  </si>
  <si>
    <t>Analysis and visualization of predicate dependence on formal parameters and global variables</t>
  </si>
  <si>
    <t>Gammatella: Visualization of Program-Execution Data for Deployed Software</t>
  </si>
  <si>
    <t>NIMBUS: a tool for specification centered development</t>
  </si>
  <si>
    <t>Visualizing interactions in distributed Java applications</t>
  </si>
  <si>
    <t>Causality visualization using animated growing polygons</t>
  </si>
  <si>
    <t>Evaluating using animation to improve understanding of sequence diagrams</t>
  </si>
  <si>
    <t>2002</t>
  </si>
  <si>
    <t>Building program understanding tools using visitor combinators</t>
  </si>
  <si>
    <t>Visualization of test information to assist fault localization</t>
  </si>
  <si>
    <t>Understanding distributed systems via execution trace data</t>
  </si>
  <si>
    <t>2001</t>
  </si>
  <si>
    <t>Multivariate visualization in observation-based testing</t>
  </si>
  <si>
    <t>2000</t>
  </si>
  <si>
    <t>Interfacing a simulation engine to an embedded runtime environment</t>
  </si>
  <si>
    <t>The graphical format of {TTCN}-3 in the context of {MSC} and {UML}</t>
  </si>
  <si>
    <t>The puppet and the probe</t>
  </si>
  <si>
    <t>Visualizing Potential Deadlocks in Multithreaded Programs</t>
  </si>
  <si>
    <t>Navigating error recovery code in Java applications</t>
  </si>
  <si>
    <t>{LOCO}: an interactive code (De)obfuscation tool</t>
  </si>
  <si>
    <t>2006</t>
  </si>
  <si>
    <t>Gaining insight into programs that analyze programs: by visualizing the analyzed program</t>
  </si>
  <si>
    <t>Experimental algorithmics</t>
  </si>
  <si>
    <t>{MVT}: a system for visual testing of software</t>
  </si>
  <si>
    <t>Understanding complex multithreaded software systems by using trace visualization</t>
  </si>
  <si>
    <t>Leading-edge Ada verification technologies: highly automated Ada contract checking using bakar kiasan</t>
  </si>
  <si>
    <t>An infrastructure to support interoperability in reverse engineering</t>
  </si>
  <si>
    <t>Testing evolving software: Current practice and future promise</t>
  </si>
  <si>
    <t>End-user software visualizations for fault localization</t>
  </si>
  <si>
    <t>Profile analysis techniques for observation-based software testing</t>
  </si>
  <si>
    <t>Which traceability visualization is suitable in this context? a comparative study</t>
  </si>
  <si>
    <t>Representing unit test data for large scale software development</t>
  </si>
  <si>
    <t>Understanding the behavior of transactional memory applications</t>
  </si>
  <si>
    <t>REJECTED</t>
  </si>
  <si>
    <t>Patterns for visualization evaluation</t>
  </si>
  <si>
    <t>Automated construction of memory diagrams for program comprehension</t>
  </si>
  <si>
    <t>An interactive ambient visualization for code smells</t>
  </si>
  <si>
    <t>Collection of {BCNET} {BGP} traffic</t>
  </si>
  <si>
    <t>prefuse: a toolkit for interactive information visualization</t>
  </si>
  <si>
    <t>Software Visualization: From Theory to Practice</t>
  </si>
  <si>
    <t>Contract-based verification and test case generation for open systems</t>
  </si>
  <si>
    <t>Token Finding Using Mobile Agents</t>
  </si>
  <si>
    <t>{TIE}: an interactive visualization of thread interleavings</t>
  </si>
  <si>
    <t>Heuristics for the automatic identification of irregularities in spreadsheets</t>
  </si>
  <si>
    <t>Web services integration on the fly for service-oriented computing and simulation</t>
  </si>
  <si>
    <t>Strategies for automatically exposing faults in web applications</t>
  </si>
  <si>
    <t>{MT}-{WAVE}: profiling multi-tier web applications</t>
  </si>
  <si>
    <t>Visualizing the runtime behavior of embedded network systems: A toolkit for TinyOS</t>
  </si>
  <si>
    <t>Test overlay in an emerging software product line â€“ An industrial case study</t>
  </si>
  <si>
    <t>OverView: A Framework for Generic Online Visualization of Distributed Systems</t>
  </si>
  <si>
    <t>Increasing test coverage with Hapao</t>
  </si>
  <si>
    <t>Early Verification and Validation of Mission Critical Systems</t>
  </si>
  <si>
    <t>Chapter 5 - A Framework for Detecting and Diagnosing Configuration Faults in Web Applications</t>
  </si>
  <si>
    <t>A scalable tool for efficient protocol validation and testing</t>
  </si>
  <si>
    <t>Annotations for Defining Interactive Instructions to Interpreter Based Program Visualization Tools</t>
  </si>
  <si>
    <t>Comparing the collaborative and independent viewing of program visualizations</t>
  </si>
  <si>
    <t>A task-centered visualization design environment and a method for measuring the complexity of visualization designs</t>
  </si>
  <si>
    <t>Visualisation of usability data: measuring task efficiency</t>
  </si>
  <si>
    <t>V-Miner: using enhanced parallel coordinates to mine product design and test data</t>
  </si>
  <si>
    <t>Breeding Software Test Cases for Complex Systems</t>
  </si>
  <si>
    <t>Scopira: A Pattern Recognition Application Framework for Biomedical Datasets</t>
  </si>
  <si>
    <t>Real-Time visualization in the grid using UNICORE middleware</t>
  </si>
  <si>
    <t>Information Management</t>
  </si>
  <si>
    <t>MD3RI: a tool for computer-aided Drusens contour drawing</t>
  </si>
  <si>
    <t>User experience design and experimental evaluation of extensible and dynamic viewers for data structures</t>
  </si>
  <si>
    <t>Octopus: monitoring, visualization, and control of sensor networks</t>
  </si>
  <si>
    <t>A hybrid data prefetching architecture for data-access efficiency</t>
  </si>
  <si>
    <t>Visualizing NetFlows for security at line speed: the SIFT tool suite</t>
  </si>
  <si>
    <t>Smoothing of Multivariate Data: Density Estimation and Visualization</t>
  </si>
  <si>
    <t>Enhancement of a periodic table and generic visualization methods</t>
  </si>
  <si>
    <t>Aspect mining using self-organizing maps with method level dynamic software metrics as input vectors</t>
  </si>
  <si>
    <t>Finding Duplication Events Using GenomeVectorizer</t>
  </si>
  <si>
    <t>Adapting an existing visualization application for browser-based deployment: A case study from the Tropical Rainfall Measuring Mission</t>
  </si>
  <si>
    <t>Save: a scalable archival and visualization environment for large-scale scientific computing applications</t>
  </si>
  <si>
    <t>Towards an Agile Infrastructure to Provision Devices, Applications, and Networks: A Service-oriented Approach</t>
  </si>
  <si>
    <t>3D Representation of Human Skull Bearing the Tumor Using Image Processing</t>
  </si>
  <si>
    <t>Assessing the functional coherence of gene sets with metrics based on the Gene Ontology graph</t>
  </si>
  <si>
    <t>VizStruct: exploratory visualization for gene expression profiling</t>
  </si>
  <si>
    <t>A new TCP and UDP network benchmark suite</t>
  </si>
  <si>
    <t>Accurate and interactive visualization of high-order finite element fields</t>
  </si>
  <si>
    <t>Vismon: Facilitating Analysis of Trade-Offs, Uncertainty, and Sensitivity In Fisheries Management Decision Making</t>
  </si>
  <si>
    <t>Memory Dump Analysis Anthology, Volume 5</t>
  </si>
  <si>
    <t>An integrated software tool for detecting criminals using DNA databases</t>
  </si>
  <si>
    <t>Visual network analysis of dynamic metabolic pathways</t>
  </si>
  <si>
    <t>Think Stats</t>
  </si>
  <si>
    <t>Software traceability with topic modeling</t>
  </si>
  <si>
    <t>Visual exploration and information analytics of high-dimensional medical images</t>
  </si>
  <si>
    <t>Data integration and visualization system for enabling conceptual biology</t>
  </si>
  <si>
    <t>The Second Life of urban planning? Using NeoGeography tools for community engagement</t>
  </si>
  <si>
    <t>Advanced Techniques for Watershed Visualization</t>
  </si>
  <si>
    <t>Population testing: extracting semantic information on near-synonymy from native speakers</t>
  </si>
  <si>
    <t>An Improved Symmetrical Modeling Method on 3D Tunnel Modeling</t>
  </si>
  <si>
    <t>Distortion in 3D shape estimation with changes in illumination</t>
  </si>
  <si>
    <t>MemBIST Applet for Learning Principles of Memory Testing and Generating Memory BIST</t>
  </si>
  <si>
    <t>Using the power of associations: BrainDump - a revised nature inspired visual interface for sensemaking</t>
  </si>
  <si>
    <t>Presentation of a virtual power plant environment and its application with combined first-principle and data-driven models intended for the diagnostics of a power plant - Part 1</t>
  </si>
  <si>
    <t>I3D '05: Proceedings of the 2005 symposium on Interactive 3D graphics and games</t>
  </si>
  <si>
    <t>eclipse '04: Proceedings of the 2004 OOPSLA workshop on eclipse technology eXchange</t>
  </si>
  <si>
    <t>A low-cost, IP-based mobile network emulator (MNE)</t>
  </si>
  <si>
    <t>Smarter bridges through advanced structural health monitoring</t>
  </si>
  <si>
    <t>NMPP: a user-customized NimbleGen microarray data processing pipeline</t>
  </si>
  <si>
    <t>goCluster integrates statistical analysis and functional interpretation of microarray expression data</t>
  </si>
  <si>
    <t>Interactive person path analysis in reconstructed public buildings</t>
  </si>
  <si>
    <t>Theia: open environment for multispectral image analysis</t>
  </si>
  <si>
    <t>NCDC the "One Stop Shop" for All WSR-88D Level II Data Services</t>
  </si>
  <si>
    <t>Front Matter</t>
  </si>
  <si>
    <t>Efficient Mapping of Software System Traces to Architectural Views</t>
  </si>
  <si>
    <t>Large-scale Drug Function Prediction by Integrating QIS D2 and BioSpice</t>
  </si>
  <si>
    <t>Automatic recognition of harmonic bird sounds</t>
  </si>
  <si>
    <t>Efficient automatic correction and segmentation based three-dimensional visualization of magnetic resonance images</t>
  </si>
  <si>
    <t>Discrete event simulation as didactic support to the teaching of telecommunications systems: applications in digital telephony</t>
  </si>
  <si>
    <t>Design of System for Monitoring Greenhouse Environment Based on Wireless Sensor Network</t>
  </si>
  <si>
    <t>An analytical approach to architecture-based software performance and reliability prediction</t>
  </si>
  <si>
    <t>Computation of evolutionary change</t>
  </si>
  <si>
    <t>A visualisation tool to aid exploration of students' interactions in asynchronous online communication</t>
  </si>
  <si>
    <t>Comparative analysis of solution methods for delay differential equations in hematology</t>
  </si>
  <si>
    <t>Prediction of catalytic site in proteins using support vector machine classifier and conservation of prediction approach</t>
  </si>
  <si>
    <t>Creating visualisations for digital document indexing</t>
  </si>
  <si>
    <t>Terraffectors and the Art of Consensus Building</t>
  </si>
  <si>
    <t>Modeling and real-time simulation architectures for virtual prototyping of off-road vehicles</t>
  </si>
  <si>
    <t>Erasing, digging and clipping in volumetric datasets with one or two hands</t>
  </si>
  <si>
    <t>YALE: rapid prototyping for complex data mining tasks</t>
  </si>
  <si>
    <t>Parameterised Extra-Functional Prediction of Component-Based Control Systems â€” Industrial Experience</t>
  </si>
  <si>
    <t>A Common Computational Science Environment for High Performance Computing Centers</t>
  </si>
  <si>
    <t>Using observational pilot studies to test and improve lab packages</t>
  </si>
  <si>
    <t>Testing the Web3D content creation pipeline: a case study</t>
  </si>
  <si>
    <t>A Software Tool for Network Traffic Analysis</t>
  </si>
  <si>
    <t>LabVIEW for Electric Circuits, Machines, Drives, and Laboratories</t>
  </si>
  <si>
    <t>Study on Location-Selection of Logistics Distribution Center Based on GIS and Weighted Steiner Tree</t>
  </si>
  <si>
    <t>Principles and Tools for Collaborative Entity-Based Intelligence Analysis</t>
  </si>
  <si>
    <t>Sheet 280-Fossombrone 3D: A study project for a new geological map of Italy in three dimensions</t>
  </si>
  <si>
    <t>BIOMODULE: a Java program to help model and interpret the stratigraphic record</t>
  </si>
  <si>
    <t>A realistic test and development environment for mixed reality in neurosurgery</t>
  </si>
  <si>
    <t>EvoLens: Lens-View Visualizations of Evolution Data</t>
  </si>
  <si>
    <t>A comparative method for identification of gene structures and alternatively spliced variants</t>
  </si>
  <si>
    <t>SQL Server MVP Deep Dives, Volume 2</t>
  </si>
  <si>
    <t>Future challenges in program visualization (panel session)</t>
  </si>
  <si>
    <t>Contributions to parallel and distributed computing in knowledge discovery and data mining</t>
  </si>
  <si>
    <t>IMPROVE: collaborative design review in mobile mixed reality</t>
  </si>
  <si>
    <t>Digital Texturing and Painting</t>
  </si>
  <si>
    <t>SSuMMo</t>
  </si>
  <si>
    <t>Analyzing the solutions of DEA through information visualization and data mining techniques: SmartDEA framework</t>
  </si>
  <si>
    <t>Touch in Virtual Environments: Haptics and the Design of Interactive Systems</t>
  </si>
  <si>
    <t>Collaborative Problem Solving Environments</t>
  </si>
  <si>
    <t>Distribution-Driven Visualization of Volume Data</t>
  </si>
  <si>
    <t>A simple, interactive GIS tool for transforming assumed total station surveys to real world coordinates - the CHaMP transformation tool</t>
  </si>
  <si>
    <t>Supernetworking the metacomputer: enabling guaranteed bandwidth through deterministic and efficient provisioning</t>
  </si>
  <si>
    <t>Murvis: enhancing the visualization of multiple response survey</t>
  </si>
  <si>
    <t>Usability studies of geovisualization software in the workplace</t>
  </si>
  <si>
    <t>Flow-Visualization Techniques Used at High Speed by Configuration Aerodynamics Wind-Tunnel-Test Team</t>
  </si>
  <si>
    <t>Presentation of a virtual power plant environment and its application with combined first-principle and data-driven models intended for the diagnostics of a power plant - Part 2</t>
  </si>
  <si>
    <t>AVI '08: Proceedings of the working conference on Advanced visual interfaces</t>
  </si>
  <si>
    <t>Two case studies in grammar-based test generation</t>
  </si>
  <si>
    <t>A virtual prototyping system for vehicle visibility valuation</t>
  </si>
  <si>
    <t>Cartoons beyond clipart: A computer tool for storyboarding and storywriting</t>
  </si>
  <si>
    <t>RinSim: A Simulator for Collective Adaptive Systems in Transportation and Logistics</t>
  </si>
  <si>
    <t>Automatic ultrasound kidney's centroid detection system</t>
  </si>
  <si>
    <t>Java/CORBA technology on a Beowulf cluster</t>
  </si>
  <si>
    <t>Object-oriented development and application of a nonlinear structural analysis framework</t>
  </si>
  <si>
    <t>A cs1 pedagogical approach to parallel thinking</t>
  </si>
  <si>
    <t>Experiment automation using digital signal processing methods</t>
  </si>
  <si>
    <t>Mastering Autodesk 3ds Max Design 2011</t>
  </si>
  <si>
    <t>VAMP: Visualization and analysis of array-CGH, transcriptome and other molecular profiles</t>
  </si>
  <si>
    <t>Collection of BCNET BGP traffic</t>
  </si>
  <si>
    <t>Adaptive Visualization Component of a Distributed Web-Based Adaptive Educational System</t>
  </si>
  <si>
    <t>Automatically building customized circuit-based simulation models using symbolic computing</t>
  </si>
  <si>
    <t>Efficient computation of all perfect repeats in genomic sequences of up to half a gigabyte, with a case study on the human genome</t>
  </si>
  <si>
    <t>Simulation and Visualisation for Electromagnetic Nondestructive Evaluation</t>
  </si>
  <si>
    <t>Expert F# 3.0</t>
  </si>
  <si>
    <t>Kiasan: A Verification and Test-Case Generation Framework for Java Based on Symbolic Execution</t>
  </si>
  <si>
    <t>Rapid understanding of scientific paper collections: Integrating statistics, text analytics, and visualization</t>
  </si>
  <si>
    <t>A colour-filling approach for visualising trait evolution with phylogenies</t>
  </si>
  <si>
    <t>A fuzzy logic approach to load balancing in augmented reality distributed environments</t>
  </si>
  <si>
    <t>Evaluation of virtual reality products and applications from individual, organizational and societal perspectives-The "VIEW" case study</t>
  </si>
  <si>
    <t>Hybrid automated fault localization in programs written by novice programmers</t>
  </si>
  <si>
    <t>Comparative analysis of biological sequences through information visualization</t>
  </si>
  <si>
    <t>Visual Data Mining</t>
  </si>
  <si>
    <t>VLAM-G: A Grid-based virtual laboratory</t>
  </si>
  <si>
    <t>Abstract Data Visualization in the Built Environment</t>
  </si>
  <si>
    <t>Scaling a code in the human dimension</t>
  </si>
  <si>
    <t>Modelling of PM10 concentrations over Milano urban area using two aerosol modules</t>
  </si>
  <si>
    <t>Design evaluation and modification of mechanical systems in virtual environments</t>
  </si>
  <si>
    <t>Developing Intelligent Environments: A Development Tool Chain for Creation, Testing and Simulation of Smart and Intelligent Environments</t>
  </si>
  <si>
    <t>Pesce: a search-based approach to the automated generation of visual presentations</t>
  </si>
  <si>
    <t>Design of information visualization and case studies</t>
  </si>
  <si>
    <t>Verifying approximate solutions to differential equations</t>
  </si>
  <si>
    <t>Using execution trace data to improve distribute systems</t>
  </si>
  <si>
    <t>Modeling and simulation in the analysis of a joint test and evaluation methodology</t>
  </si>
  <si>
    <t>Biomedical imaging for tooth size measurements in a sample of Romanian subjects</t>
  </si>
  <si>
    <t>(In?)extricable links between data and visualization: preliminary results from the VISTAS project</t>
  </si>
  <si>
    <t>The added value of eye tracking in the usability evaluation of a network management tool</t>
  </si>
  <si>
    <t>Information-rich virtual environments: theory, tools, and research agenda</t>
  </si>
  <si>
    <t>An interaction visualisation tool for a learning management system</t>
  </si>
  <si>
    <t>Visual Strawman to Relate Program RE to Project RE</t>
  </si>
  <si>
    <t>AssociationViewer</t>
  </si>
  <si>
    <t>A computational framework to support the automated analysis of routine electroencephalographic data</t>
  </si>
  <si>
    <t>Multiview 3D reconstruction in geosciences</t>
  </si>
  <si>
    <t>The book of pf</t>
  </si>
  <si>
    <t>ACadeMics tooling with Eclipse: ACME'13 workshop summmary</t>
  </si>
  <si>
    <t>Visualization and collaboration technologies to support high-performance computing research</t>
  </si>
  <si>
    <t>Visualization and 'Auralization' of Architectural Design in a Game Engine Based Collaborative Virtual Environment</t>
  </si>
  <si>
    <t>Multi-site network hybrid testing of a multi-span bridge system</t>
  </si>
  <si>
    <t>D2Cell data mining utility</t>
  </si>
  <si>
    <t>MATLAB Programming for Engineers (2nd Edition)</t>
  </si>
  <si>
    <t>Haptic visualization: the use of multi-modal visualization to better interpret multi-variate data</t>
  </si>
  <si>
    <t>Combining high-performance computing and networking for advanced 3-D cardiac imaging</t>
  </si>
  <si>
    <t>Using computational biology methods to improve post-silicon microprocessor testing</t>
  </si>
  <si>
    <t>Visual Classification: Expert Knowledge Guides Machine Learning</t>
  </si>
  <si>
    <t>Visualizing Semantic Web proofs of defeasible logic in the DR-DEVICE system</t>
  </si>
  <si>
    <t>Targeting program visualizations</t>
  </si>
  <si>
    <t>A multi-abstraction level platform for the validation and verification of complex digital designs</t>
  </si>
  <si>
    <t>Comparing Software Cost Prediction Models by a Visualization Tool</t>
  </si>
  <si>
    <t>Virtual automatic tool changer of a machining centre with a real-time simulation</t>
  </si>
  <si>
    <t>SBAL</t>
  </si>
  <si>
    <t>Virtual insect flight simulator (VIFS): a software testbed for insect flight</t>
  </si>
  <si>
    <t>An insight-based methodology for evaluating bioinformatics visualizations</t>
  </si>
  <si>
    <t>Optimisation of wirebond interconnects by automated parameter variation</t>
  </si>
  <si>
    <t>On-Line Visualization as a Sequence Grid Application for Parametric Studies</t>
  </si>
  <si>
    <t>In vivo registration of both electrogoniometry and medical imaging: development and application on the ankle joint complex</t>
  </si>
  <si>
    <t>Visualizations to support interactive goal model analysis</t>
  </si>
  <si>
    <t>The JWST integrated modeling environment</t>
  </si>
  <si>
    <t>Graphical simulation and high-level control of humanoid robots</t>
  </si>
  <si>
    <t>Challenges, benefits and opportunities in operating cabled ocean observatories: Perspectives from NEPTUNE Canada</t>
  </si>
  <si>
    <t>Design and use paradigms for Gazebo, an open-source multi-robot simulator</t>
  </si>
  <si>
    <t>Visualization of Mobile Ad-Hoc Laboratory Network (S-Net)</t>
  </si>
  <si>
    <t>Automation of compressor test procedure using advantech data acquisition module</t>
  </si>
  <si>
    <t>Evaluation of Static and Dynamic Visualization Training Approaches for Users with Different Spatial Abilities</t>
  </si>
  <si>
    <t>Visualization of Real-World Web Services Based on Fuzzy Logic</t>
  </si>
  <si>
    <t>Visualization of large time-varying vector data</t>
  </si>
  <si>
    <t>Using Visualization to Understand Dependability: A Tool Support for Requirements Analysis</t>
  </si>
  <si>
    <t>Open graphical framework for interactive TV</t>
  </si>
  <si>
    <t>Design Space Exploration for a Custom VLIW Architecture: Direct Photo Printer Hardware Setting Using VEX Compiler</t>
  </si>
  <si>
    <t>Applying Double Process Models for Verification in CMMI</t>
  </si>
  <si>
    <t>Semantic network discussion representation: applicability and some potential benefits</t>
  </si>
  <si>
    <t>Visualizing and Interpreting Volumetric Datasets Using Volume Haptics</t>
  </si>
  <si>
    <t>The General Electron Induced Emission (GENIE) System</t>
  </si>
  <si>
    <t>Verification of Compartmental Epidemiological Models Using Metamorphic Testing, Model Checking and Visual Analytics</t>
  </si>
  <si>
    <t>MILU: A Customizable, Runtime-Optimized Higher Order Mutation Testing Tool for the Full C Language</t>
  </si>
  <si>
    <t>A Web-Based Educational Interface for an Analog Communication Course Based on MATLAB Builder NE With WebFigures</t>
  </si>
  <si>
    <t>Improving biomolecular pattern discovery and visualization with hybrid self-adaptive networks</t>
  </si>
  <si>
    <t>Using natural language processing and the gene ontology to populate a structured pathway database</t>
  </si>
  <si>
    <t>Web-based visualization and animation of geospatial data using X3D</t>
  </si>
  <si>
    <t>Developing tools and visualisation techniques to assist users in e-Science technologies</t>
  </si>
  <si>
    <t>The application of V-system in visualization of multidimensional data</t>
  </si>
  <si>
    <t>AnalyseC: A Framework for Assessing Students' Programs at Structural and Semantic Level</t>
  </si>
  <si>
    <t>Linear programming concept visualization</t>
  </si>
  <si>
    <t>Abandoning Proprietary Test Tools for Graphical User Interface Verification</t>
  </si>
  <si>
    <t>Development of a didactic platform for acquisition and processing of biomedical signals for the practice in biomedical engineering</t>
  </si>
  <si>
    <t>New visual interface for engineering use case models</t>
  </si>
  <si>
    <t>Real-time ground dynamics simulation method of a wheeled mobile robot in virtual terrain</t>
  </si>
  <si>
    <t>Scanning of electromagnetic radiation for EMC and data security purposes</t>
  </si>
  <si>
    <t>Beyond desktop point and click: Immersive walkthrough of aerospace structures</t>
  </si>
  <si>
    <t>Data mining for selective visualization of large spatial datasets</t>
  </si>
  <si>
    <t>A program visualization tool for program comprehension</t>
  </si>
  <si>
    <t>Evaluating visualizations based on the performed task</t>
  </si>
  <si>
    <t>Applying source code analysis techniques: A case study for a large mission-critical software system</t>
  </si>
  <si>
    <t>Dependence Anti Patterns</t>
  </si>
  <si>
    <t>ComVis: A Coordinated Multiple Views System for Prototyping New Visualization Technology</t>
  </si>
  <si>
    <t>Parallel Streamline Placement for 2D Flow Fields</t>
  </si>
  <si>
    <t>Development and application of ECT digital system for online flow measurement</t>
  </si>
  <si>
    <t>Automated quantitation of proton magnetic resonance spectroscopic imaging</t>
  </si>
  <si>
    <t>Improving independence in the community for stroke survivors: The role of biomechanics visualisation in ankle-foot orthosis tuning</t>
  </si>
  <si>
    <t>FieldVis: A Tool for Visualizing Astrophysical Magnetohydrodynamic Flow</t>
  </si>
  <si>
    <t>Multimodal multidimensional imaging for visual system status assessment</t>
  </si>
  <si>
    <t>VIVO - a Video Indexing and Visualization Organizer</t>
  </si>
  <si>
    <t>Virtual versus real design of a traffic light/voice controller</t>
  </si>
  <si>
    <t>Discovering recurring anomalies in text reports regarding complex space systems</t>
  </si>
  <si>
    <t>A Study of Telerobotic Surgery and Telementoring in Space Missions</t>
  </si>
  <si>
    <t>A study on three-dimensional visualization and quantitative analysis of Magnetic Source Images</t>
  </si>
  <si>
    <t>System for simulating fluctuation diagnostics for application to turbulence computations</t>
  </si>
  <si>
    <t>Using a real time digital simulator with phasor measurement unit technology</t>
  </si>
  <si>
    <t>Global shortest path programming using genetic algorithms</t>
  </si>
  <si>
    <t>Pedagogically effective effortless algorithm visualization with a PCIL</t>
  </si>
  <si>
    <t>Instrumentation to support modeling and simulation for coastal management</t>
  </si>
  <si>
    <t>Research on three-dimensional modeling of liquid storage tank</t>
  </si>
  <si>
    <t>Influence of distance measure choice on the results of hierarchical clustering</t>
  </si>
  <si>
    <t>Patient-specific muscle models for surgical planning</t>
  </si>
  <si>
    <t>KAB: Integrated analysis of brain images tool</t>
  </si>
  <si>
    <t>Visualization and Analysis of Large Data Collections: a Case Study Applied to Confocal Microscopy Data</t>
  </si>
  <si>
    <t>Using class decompilers to facilitate the security of Java applications!</t>
  </si>
  <si>
    <t>A technique for the visualization of population-based algorithms</t>
  </si>
  <si>
    <t>Supporting medical house-call by expanding bedside in-vitro point of care test-range and attaining respiratory sounds' visualization</t>
  </si>
  <si>
    <t>Optical fiber based thermometry system for a hyperthermia laboratory</t>
  </si>
  <si>
    <t>Technology transition of network defense visual analytics: Lessons learned from case studies</t>
  </si>
  <si>
    <t>A Dynamics Simulation Architecture for Robotic Systems</t>
  </si>
  <si>
    <t>MedIGrid: a medical imaging application for computational Grids</t>
  </si>
  <si>
    <t>HITPROTO: a tool for the rapid prototyping of haptic interactions for haptic data visualization</t>
  </si>
  <si>
    <t>Dynamic multiresolution level of detail mesh simplification for real-time rendering of large digital terrain models</t>
  </si>
  <si>
    <t>NOCEVE: Network on chip emulation and verification environment</t>
  </si>
  <si>
    <t>Nondestructive detection of delaminations in concrete bridge decks</t>
  </si>
  <si>
    <t>ESTP: An Experimental Software Testing Platform</t>
  </si>
  <si>
    <t>Distributed Geospatial Data Processing Functionality to Support Collaborative and Rapid Emergency Response</t>
  </si>
  <si>
    <t>Harry Potter and the Meat-Filled Freezer: A Case Study of Spontaneous Usage #x0A0; of Visualization Tools</t>
  </si>
  <si>
    <t>PNaFF: A modular software platform for testing hybrid position estimation algorithms</t>
  </si>
  <si>
    <t>Scopira: a pattern recognition application framework for biomedical datasets</t>
  </si>
  <si>
    <t>Computer as Powerful Tool in Reliability Testing of Thin Gate Dielectrics in MOS Devices</t>
  </si>
  <si>
    <t>SketchPadN-D: WYDIWYG Sculpting and Editing in High-Dimensional Space</t>
  </si>
  <si>
    <t>Composite bitmap visualization techniques for advanced ferroelectric memories</t>
  </si>
  <si>
    <t>A Survey and Classification of Visualisation in Multiscale Biomedical Applications</t>
  </si>
  <si>
    <t>An investigation into the effects of code coupling on team dynamics and productivity</t>
  </si>
  <si>
    <t>Work in progress - curriculum visualization</t>
  </si>
  <si>
    <t>Sketchy Rendering for Information Visualization</t>
  </si>
  <si>
    <t>Discrete event simulation as didactic support to the teaching of telecommunications systems: Applications in digital telephony</t>
  </si>
  <si>
    <t>Mathematical tools for supporting Web-based education of electromagnetics</t>
  </si>
  <si>
    <t>The challenges of extra-vehicular robotic locomotion aboard orbiting spacecraft</t>
  </si>
  <si>
    <t>Why not make interfaces better than 3D reality?</t>
  </si>
  <si>
    <t>Visualization and 'auralization' of architectural design in a game engine based collaborative virtual environment</t>
  </si>
  <si>
    <t>Software implementation of online risk-based security assessment</t>
  </si>
  <si>
    <t>Alternating GUI Test Generation and Execution</t>
  </si>
  <si>
    <t>The ALICE Data Quality Monitoring system</t>
  </si>
  <si>
    <t>A data model supporting conflict resolving in cooperative text editions #x2014; HypereiDoc</t>
  </si>
  <si>
    <t>Evaluating visualizations: do expert reviews work?</t>
  </si>
  <si>
    <t>Comparing DBMS-based approaches for representing 3D building objects</t>
  </si>
  <si>
    <t>A visual framework for the scripting of parallel agents</t>
  </si>
  <si>
    <t>An Interactive Web-Based Visualization Tool: Design and Development Cycles</t>
  </si>
  <si>
    <t>Bridging RTL and gate: correlating different levels of abstraction for design debugging</t>
  </si>
  <si>
    <t>MCTest: towards an improvement of match algorithms for models</t>
  </si>
  <si>
    <t>Exploring large-scale, distributed system behavior with a focus on information assurance</t>
  </si>
  <si>
    <t>Open GL-Based Conceptual Models and Algorithms for Visualization of Three-Dimensional Fracture Networks and Flow Paths</t>
  </si>
  <si>
    <t>Investigation Organizer: the development and testing of a Web-based tool to support mishap investigations</t>
  </si>
  <si>
    <t>A simple technique to modeling and simulation four-axe robot-arm control</t>
  </si>
  <si>
    <t>Flexibility of JavaScript controled simulations</t>
  </si>
  <si>
    <t>Intraoperative device targeting using real-time MRI</t>
  </si>
  <si>
    <t>CGLX: A Scalable, High-Performance Visualization Framework for Networked Display Environments</t>
  </si>
  <si>
    <t>An interactive slocum glider flight simulator</t>
  </si>
  <si>
    <t>EvoLens: lens-view visualizations of evolution data</t>
  </si>
  <si>
    <t>Dependency analysis and visualization as tools to prolong system life</t>
  </si>
  <si>
    <t>GUI Testing Made Easy</t>
  </si>
  <si>
    <t>Taming lambda's for applications: the OptIPuter system software</t>
  </si>
  <si>
    <t>Performance Evaluation and Optimization of Parallel Grid Computing Applications</t>
  </si>
  <si>
    <t>Parallelization of render engine for global illumination of graphics scenes</t>
  </si>
  <si>
    <t>Visualization - A Key Concept for Multidimensional Performance Modeling in Software Engineering Management</t>
  </si>
  <si>
    <t>Quantitative visualizations of hierarchically organized data in a geographic context</t>
  </si>
  <si>
    <t>EIB in practice</t>
  </si>
  <si>
    <t>Towards Diverse Relaxations of Over-Constrained Models</t>
  </si>
  <si>
    <t>The Carolinas Coastal Ocean Observing and Prediction System (Caro-COOPS): a user-driven system</t>
  </si>
  <si>
    <t>New methods and tools for design of tests memory</t>
  </si>
  <si>
    <t>Visualization and animation of protective relay operation</t>
  </si>
  <si>
    <t>Visualization and 3D data processing in the David restoration</t>
  </si>
  <si>
    <t>Focus Group Methodology for Evaluating Information Visualization Techniques and Tools</t>
  </si>
  <si>
    <t>Software Package for Visualization and Analysis of Biomedical and Physical Signals</t>
  </si>
  <si>
    <t>Classification of hyperspectral image using SCM methods for geobotanical analysis in the Brazilian savanna region</t>
  </si>
  <si>
    <t>Collaborative Multidisciplinary Design in Virtual Environments</t>
  </si>
  <si>
    <t>Empirically Evaluating Regression Testing Techniques: Challenges, Solutions, and a Potential Way Forward</t>
  </si>
  <si>
    <t>Visual Support In Automated Tracing</t>
  </si>
  <si>
    <t>Selection, Evaluation and Generation of Test Cases in an Industrial Setting: A Process and a Tool</t>
  </si>
  <si>
    <t>Large-scale drug function prediction by integrating QIS D2 and biospice</t>
  </si>
  <si>
    <t>Video games as a medium for software education</t>
  </si>
  <si>
    <t>An extensible tool for source code representation using XML</t>
  </si>
  <si>
    <t>The use of low-cost technologies for the promotion of Cultural Heritage sites: The case study of Veleia</t>
  </si>
  <si>
    <t>FEMMINA real-time, radio-frequency echo-signal equipment for testing novel investigation methods</t>
  </si>
  <si>
    <t>Augmented reality techniques in games</t>
  </si>
  <si>
    <t>Testing Web-Services Using Test Sheets</t>
  </si>
  <si>
    <t>Test program set data collection and data mining</t>
  </si>
  <si>
    <t>xDSL systems prototyping using a flexible emulation environment</t>
  </si>
  <si>
    <t>The Mission Planning Lab: A Visualization and Analysis Tool</t>
  </si>
  <si>
    <t>FPGA realization of wavelet transform for detection of electric power system disturbances</t>
  </si>
  <si>
    <t>Object-oriented repository services</t>
  </si>
  <si>
    <t>OpenFCA, an open source formal concept analysis toolbox</t>
  </si>
  <si>
    <t>Model based design controller for the stepper motor</t>
  </si>
  <si>
    <t>Diagnosis and prognosis of bearings using data mining and numerical visualization techniques</t>
  </si>
  <si>
    <t>Uncluttered Single-Image Visualization of Vascular Structures Using GPU and Integer Programming</t>
  </si>
  <si>
    <t>Putting the user in the loop: on-line user adaption of genetic algorithms</t>
  </si>
  <si>
    <t>Designing an urban-scale auditory alert system</t>
  </si>
  <si>
    <t>Data-centric collaboration for wired and wireless platforms</t>
  </si>
  <si>
    <t>SNP analysis system for detecting complex disease associated sites</t>
  </si>
  <si>
    <t>Process-oriented evaluation of user interactions in integrated system analysis tools</t>
  </si>
  <si>
    <t>RegExpert: A Tool for Visualization of Regular Expressions</t>
  </si>
  <si>
    <t>Prompt imaging of absorbed dose in tissue-equivalent gel-phantoms and new toolkit for 3D data visualization</t>
  </si>
  <si>
    <t>Visually Summarising Software Change</t>
  </si>
  <si>
    <t>A Visualization System for Urban Planning and Design</t>
  </si>
  <si>
    <t>Rapid Prototyping of Visualizations using Mondrian</t>
  </si>
  <si>
    <t>Application of an object-oriented programming paradigm in three-dimensional computer modeling of mechanically active gastrointestinal tissues</t>
  </si>
  <si>
    <t>FrontlineSMS and Ushahidi - a demo</t>
  </si>
  <si>
    <t>Implementing web data extraction and making Mashup with Xtractorz</t>
  </si>
  <si>
    <t>Role of 3-D graphics in NDT data processing</t>
  </si>
  <si>
    <t>Applied VHDL training methodology, EDA framework and hardware implementation platform</t>
  </si>
  <si>
    <t>Monitoring of mobile agents in large cluster systems</t>
  </si>
  <si>
    <t>Virtualized Environments for the Harness High Performance Computing Workbench</t>
  </si>
  <si>
    <t>ProDV #x2014; A case study in delivering visual analytics</t>
  </si>
  <si>
    <t>Criterra automatic location planning</t>
  </si>
  <si>
    <t>Using a rendering engine to support the development of immersive virtual reality applications</t>
  </si>
  <si>
    <t>An integrated testbed for heterogeneous mobile robots and other Cooperating Objects</t>
  </si>
  <si>
    <t>Optimization Techniques for Dimensionally Truncated Sparse Grids on Heterogeneous Systems</t>
  </si>
  <si>
    <t>Preliminary Usability Evaluation of PolyMeCo: A Visualization Based Tool for Mesh Analysis and Comparison</t>
  </si>
  <si>
    <t>Experiences using Visualization Techniques to Present Requirements, Risks to Them, and Options for Risk Mitigation</t>
  </si>
  <si>
    <t>Incorporating human experiences into the design process of a visualization tool: A case study from bioinformatics</t>
  </si>
  <si>
    <t>Design recovery and maintenance of build systems</t>
  </si>
  <si>
    <t>DIMVHCM: An On-line Distributed Monitoring Data Collection Model</t>
  </si>
  <si>
    <t>Using UML Models and Formal Verification in Model-Based Testing</t>
  </si>
  <si>
    <t>EviT, herramienta de apoyo al prototipado r #x00E1;pido en aplicaciones de realidad virtual</t>
  </si>
  <si>
    <t>Relay Simulation and Testing Software on the .NET Framework Environment</t>
  </si>
  <si>
    <t>Adaptive collaboration for wired and wireless platforms</t>
  </si>
  <si>
    <t>Composable Volumetric Lenses for Surface Exploration</t>
  </si>
  <si>
    <t>SnapShot: Visualization to Propel Ice Hockey Analytics</t>
  </si>
  <si>
    <t>Artery-vein separation via MRA-An image processing approach</t>
  </si>
  <si>
    <t>Test Axioms as Thinking Tools</t>
  </si>
  <si>
    <t>City of collision: an interactive video installation to inform and engage</t>
  </si>
  <si>
    <t>A virtual environment for protective relaying evaluation and testing</t>
  </si>
  <si>
    <t>Design of 3D simulator for 2DOF helicopter model control</t>
  </si>
  <si>
    <t>Palimpsests of Time and Place</t>
  </si>
  <si>
    <t>Sequence Diagram Slicing</t>
  </si>
  <si>
    <t>First Evaluation Results Using the New Electrical Data Recorder for Power Grid Analysis</t>
  </si>
  <si>
    <t>A test case for GameDNA: Conceptualizing a serious game to measure personality traits</t>
  </si>
  <si>
    <t>Robotect: serial-link manipulator design software for modeling, visualization and performance analysis</t>
  </si>
  <si>
    <t>Color and permanence issues in 3D ink-jet printing</t>
  </si>
  <si>
    <t>Automatic Selective Disassembly and Path Planning for the Simulation of Maintenance Operations</t>
  </si>
  <si>
    <t>Framework for immersive visualization of building analysis data</t>
  </si>
  <si>
    <t>Distributing the execution of a distributed algorithm over a network</t>
  </si>
  <si>
    <t>Rapid model-based prototyping tool for SDR on a RC platform</t>
  </si>
  <si>
    <t>Research on anodic bonding process simulation tool</t>
  </si>
  <si>
    <t>Model-Based Validation Verification Integrated with SW Architecture Analysis: A Feasibility Study</t>
  </si>
  <si>
    <t>Development of a research interface for image guided intervention: initial application to epilepsy neurosurgery</t>
  </si>
  <si>
    <t>A computational laboratory for evolutionary trade networks</t>
  </si>
  <si>
    <t>Virtual remote sensing: a holistic modeling approach</t>
  </si>
  <si>
    <t>Parallel Protein Docking Tool</t>
  </si>
  <si>
    <t>Development of educational tools to demonstrate the effects of hyper and microgravity on different test bodies</t>
  </si>
  <si>
    <t>Antenna theory education tool using an interactive and movie-based electronic book</t>
  </si>
  <si>
    <t>Addressing complexity using distributed simulation: a case study in spaceport modeling</t>
  </si>
  <si>
    <t>Improvement of Supervised Isomap Algorithm and Its Application to Visualization and Categorization of Web Chinese Text</t>
  </si>
  <si>
    <t>Toward Verified Biological Models</t>
  </si>
  <si>
    <t>Knowledge discovery in high-dimensional data: case studies and a user survey for the rank-by-feature framework</t>
  </si>
  <si>
    <t>MemBIST applet for learning principles of memory testing and generating memory BIST</t>
  </si>
  <si>
    <t>Applications of McCad for the automatic generation of MCNP 3D models in fusion neutronics</t>
  </si>
  <si>
    <t>TIA program researches terrorism patterns</t>
  </si>
  <si>
    <t>Adapting the cognitive walkthrough method to assess the usability of a knowledge domain visualization</t>
  </si>
  <si>
    <t>Change Tracer: Tracking Changes in Web Ontologies</t>
  </si>
  <si>
    <t>PhysioTrace: An efficient toolkit for biomedical signal processing</t>
  </si>
  <si>
    <t>Integration of Visualization Techniques and Completion Strategy to Improve Learning in Computer Programming</t>
  </si>
  <si>
    <t>GeoBuilder: A Geometric Algorithm Visualization and Debugging System for 2D and 3D Geometric Computing</t>
  </si>
  <si>
    <t>Information dissemination over low-bandwidth links</t>
  </si>
  <si>
    <t>Evacuation traces mini challenge: User testing to obtain consensus discovering the terrorist</t>
  </si>
  <si>
    <t>SVis: A Computational Steering Visualization Environment for Surface Structure Determination</t>
  </si>
  <si>
    <t>An Augmented Reality System for Learning the Interior of the Human Body</t>
  </si>
  <si>
    <t>Development of a virtual environment for fault diagnosis in rotary machinery</t>
  </si>
  <si>
    <t>Extended specifications and test data sets for data level comparisons of direct volume rendering algorithms</t>
  </si>
  <si>
    <t>Visualisation of Implicit Algebraic Curves</t>
  </si>
  <si>
    <t>Building a digital model of Michelangelo's Florentine Pieta</t>
  </si>
  <si>
    <t>Collaborative virtual training using force feedback devices</t>
  </si>
  <si>
    <t>Real-time 3D visualization in an open architecture of a robotic application in the biomechanics</t>
  </si>
  <si>
    <t>Implementation and Evaluation of an Automatic Visualization Tool "PGT" for Programming Education</t>
  </si>
  <si>
    <t>A virtual prototyping system for vehicle visibility evaluation</t>
  </si>
  <si>
    <t>MDL, A Domain-Specific Language for Molecular Dynamics</t>
  </si>
  <si>
    <t>Large-scale Reconfigurable Virtual Testbed for Information Security Experiments</t>
  </si>
  <si>
    <t>Entity-based collaboration tools for intelligence analysis</t>
  </si>
  <si>
    <t>Applying System dynamics to analyze the impact of incentive factors #x2019; allocation on construction cost and risk</t>
  </si>
  <si>
    <t>SigMate: A comprehensive software package for extracellular neuronal signal processing and analysis</t>
  </si>
  <si>
    <t>Proposed Concepts for a Tool for Multidimensional Performance Modeling in Software Engineering Management</t>
  </si>
  <si>
    <t>Learning software engineering basic concepts using a five-phase game</t>
  </si>
  <si>
    <t>Multifunctional catheters combining intracardiac ultrasound imaging and electrophysiology sensing</t>
  </si>
  <si>
    <t>A Data Processing and Analysis Testbed for WSNs: Design and Implementation</t>
  </si>
  <si>
    <t>Abstract data visualisation in the built environment</t>
  </si>
  <si>
    <t>Graph Drawing Tools for Bioinformatics Research: An Overview</t>
  </si>
  <si>
    <t>Classification of computerized learning tools for introductory programming courses: learning approach</t>
  </si>
  <si>
    <t>NASA planning for Orion Multi-Purpose Crew Vehicle ground operations</t>
  </si>
  <si>
    <t>Development and implementation of CARAS algorithm for automatic annotation, visualization, and GenBank submission of chloroplast genome sequences</t>
  </si>
  <si>
    <t>Study on simulation technique of laser detector</t>
  </si>
  <si>
    <t>AETA: Algorithm Explanation Teaching Agent</t>
  </si>
  <si>
    <t>Automated Comprehension Tasks in Software Exploration</t>
  </si>
  <si>
    <t>On static WCET analysis vs. run-time monitoring of execution time</t>
  </si>
  <si>
    <t>A Dual-Network Testbed for Wireless Sensor Applications</t>
  </si>
  <si>
    <t>Client-side data visualization</t>
  </si>
  <si>
    <t>Visualizing content based relations in texts</t>
  </si>
  <si>
    <t>Exploring highly structured data: a comparative study of stardinates and parallel coordinates</t>
  </si>
  <si>
    <t>A web service for conformance testing of ECG records to the SPC-ECG standard</t>
  </si>
  <si>
    <t>A collaborative multi-view virtual environment for molecular visualization and modeling</t>
  </si>
  <si>
    <t>Large subsea observatory for earth-ocean science: Challenges of multidisciplinary integration across hardware, software, and people networks</t>
  </si>
  <si>
    <t>Multi-criteria spatial decision support system for valuation of open spaces for urban planning</t>
  </si>
  <si>
    <t>A Low-Overhead Profiling and Visualization Framework for Hybrid Transactional Memory</t>
  </si>
  <si>
    <t>3D Reconstruction and Visualization for Wing Structure of High-Aspect-Ratio Aircraft</t>
  </si>
  <si>
    <t>Integration adaptive psychometric tests in interactive web environment</t>
  </si>
  <si>
    <t>Benchmarking: The end of the process</t>
  </si>
  <si>
    <t>Signal identification by nonlinear optimization</t>
  </si>
  <si>
    <t>MIMEFrame-a framework for statically and dynamically composed adaptable mobile browsers</t>
  </si>
  <si>
    <t>Optimized data transfer for time-dependent, GPU-based glyphs</t>
  </si>
  <si>
    <t>Poisson-Based Self-Organizing Feature Maps and Hierarchical Clustering for Serial Analysis of Gene Expression Data</t>
  </si>
  <si>
    <t>Nonlinear projection: using deformations in 3D viewing</t>
  </si>
  <si>
    <t>Evaluation of uncertainty visualization techniques for information fusion</t>
  </si>
  <si>
    <t>A Visual Lens Toolkit for Mobile Devices</t>
  </si>
  <si>
    <t>Graphical Tools for FID</t>
  </si>
  <si>
    <t>Border Detection of Ventricle Wall Motion in Echocardiographic Images: A Survey</t>
  </si>
  <si>
    <t>A web based methodology for Visualizing Time-varying Spatial Information</t>
  </si>
  <si>
    <t>Virtual Test System Based on Visual C++</t>
  </si>
  <si>
    <t>Shifting perspectives on DFM</t>
  </si>
  <si>
    <t>Hardware and software platform for real-time processing and visualization of echographic radiofrequency signals</t>
  </si>
  <si>
    <t>Visualization-specific compression of large volume data</t>
  </si>
  <si>
    <t>SASSIE: A program to study intrinsically disordered biological molecules and macromolecular ensembles using experimental scattering restraints</t>
  </si>
  <si>
    <t>Computer modelling of wire strands and ropes Part I: Theory and computer implementation</t>
  </si>
  <si>
    <t>Inventing discovery tools: Combining information visualization with data mining</t>
  </si>
  <si>
    <t>Preface: Volume 44, Issue 3</t>
  </si>
  <si>
    <t>GEOSSAV: a simulation tool for subsurface applications</t>
  </si>
  <si>
    <t>Doing fieldwork on the seafloor: Photogrammetric techniques to yield 3D visual models from ROV video</t>
  </si>
  <si>
    <t>Chapter 1 - Introduction</t>
  </si>
  <si>
    <t>Scalable and portable visualization of large atomistic datasets</t>
  </si>
  <si>
    <t>Intra-operative visualisation of 3D temperature maps and 3D navigation during tissue cryoablation</t>
  </si>
  <si>
    <t>A simple, interactive GIS tool for transforming assumed total station surveys to real world coordinates â€“ the CHaMP transformation tool</t>
  </si>
  <si>
    <t>wannier90: A tool for obtaining maximally-localised Wannier functions</t>
  </si>
  <si>
    <t>Three-dimensional interactive Molecular Dynamics program for the study of defect dynamics in crystals</t>
  </si>
  <si>
    <t>30 - The Visualization Toolkit</t>
  </si>
  <si>
    <t>Towards a methodology for developing visualizations</t>
  </si>
  <si>
    <t>Relationship between student profile, tool use, participation, and academic performance with the use of Augmented Reality technology for visualized architecture models</t>
  </si>
  <si>
    <t>qwViz: Visualisation of quantum walks on graphs</t>
  </si>
  <si>
    <t>NLSEmagic: Nonlinear SchrÃ¶dinger equation multi-dimensional Matlab-based GPU-accelerated integrators using compact high-order schemes</t>
  </si>
  <si>
    <t>Web-based post-processing visualization system for finite element analysis</t>
  </si>
  <si>
    <t>Agent-assisted supply chain management: Analysis and lessons learned</t>
  </si>
  <si>
    <t>Integrating test generation functionality into the Teaching Machine environment</t>
  </si>
  <si>
    <t>Sheet 280â€”Fossombrone 3D: A study project for a new geological map of Italy in three dimensions</t>
  </si>
  <si>
    <t>Comparison of finite element and finite volume methods for simulation of natural ventilation in greenhouses</t>
  </si>
  <si>
    <t>AFMPB: An adaptive fast multipole Poissonâ€“Boltzmann solver for calculating electrostatics in biomolecular systems</t>
  </si>
  <si>
    <t>PETOOL: MATLAB-based one-way and two-way split-step parabolic equation tool for radiowave propagation over variable terrain</t>
  </si>
  <si>
    <t>Bringing Treasures to the Surface: Iterative Design for the Library of Congress National Digital Library Program</t>
  </si>
  <si>
    <t>Model-Driven Development for scientific computing. Computations of RHEED intensities for a disordered surface. Part II</t>
  </si>
  <si>
    <t>Incremental bipartite drawing problem</t>
  </si>
  <si>
    <t>Chapter 1 - GPU-Accelerated Computation and Interactive Display of Molecular Orbitals</t>
  </si>
  <si>
    <t>Chapter 7 - Digital Interactive Prototypes</t>
  </si>
  <si>
    <t>GeodesicViewer â€“ A tool for exploring geodesics in the theory of relativity</t>
  </si>
  <si>
    <t>Smart Compass-Clinometer: A smartphone application for easy and rapid geological site investigation</t>
  </si>
  <si>
    <t>Automated segmentation of necrotic femoral head from 3D MR data</t>
  </si>
  <si>
    <t>ERMES: A nodal-based finite element code for electromagnetic simulations in frequency domain</t>
  </si>
  <si>
    <t>Representation and optimization of software usage models with non-Markovian state transitions</t>
  </si>
  <si>
    <t>BilKristal 2.0: A tool for pattern information extraction from crystal structures</t>
  </si>
  <si>
    <t>MC-TESTER v. 1.23: A universal tool for comparisons of Monte Carlo predictions for particle decays in high energy physics</t>
  </si>
  <si>
    <t>Real-time Java simulations of multiple interference dielectric filters</t>
  </si>
  <si>
    <t>Pattern information extraction from crystal structures</t>
  </si>
  <si>
    <t>Crimes analysis software: â€˜pins in mapsâ€™, clustering and Bayes net prediction</t>
  </si>
  <si>
    <t>Large-scale parallel lattice Boltzmannâ€”Cellular automaton model of two-dimensional dendritic growth</t>
  </si>
  <si>
    <t>Design and evaluation of a decision support system in a water balance application</t>
  </si>
  <si>
    <t>Evaluation of virtual reality products and applications from individual, organizational and societal perspectivesâ€”The â€œVIEWâ€� case study</t>
  </si>
  <si>
    <t>Construction of a robust, large-scale, collaborative database for raw data in computational chemistry: The Collaborative Chemistry Database Tool (CCDBT)</t>
  </si>
  <si>
    <t>Fidelity in visualizing large-scale simulations</t>
  </si>
  <si>
    <t>FIST: A fast visualizer for fixed-frequency acoustic and electromagnetic inverse scattering problems</t>
  </si>
  <si>
    <t>Computer-enhanced multispectral remote sensing data: a useful tool for the geological mapping of Archean terrains in (semi)arid environments</t>
  </si>
  <si>
    <t>Helmet accommodation analysis using 3D laser scanning</t>
  </si>
  <si>
    <t>The FTS atomic spectrum tool (FAST) for rapid analysis of line spectra</t>
  </si>
  <si>
    <t>Three-dimensional reconstruction and visualization of geological materials with IDL â€” examples and source code</t>
  </si>
  <si>
    <t>TOUGH2Viewer: A post-processing tool for interactive 3D visualization of locally refined unstructured grids for TOUGH2</t>
  </si>
  <si>
    <t>ROOT â€” A C++ framework for petabyte data storage, statistical analysis and visualization</t>
  </si>
  <si>
    <t>year</t>
  </si>
  <si>
    <t>total</t>
  </si>
  <si>
    <t>ACM</t>
  </si>
  <si>
    <t>IEEE</t>
  </si>
  <si>
    <t>Science D.</t>
  </si>
  <si>
    <t>Source</t>
  </si>
  <si>
    <t>SCIENCE</t>
  </si>
  <si>
    <t>Status/Extraction</t>
  </si>
  <si>
    <t>Date: 10/03/2014 - 12:04:36</t>
  </si>
  <si>
    <t>ACM Bef.</t>
  </si>
  <si>
    <t>IEEE Bef.</t>
  </si>
  <si>
    <t>Science D. Bef.</t>
  </si>
  <si>
    <t>A figura x exibe a oscilação das publicações antes (linhas tracejadas) e após a revisão (linhas continuas), separadas por base e por ano. Nota-se que a base que mais retornou publicações no estudo foi a IEEE seguida sucessivamente pela ACM e pela Science Direct. Com relação aos resultados pós extração, nota-se que a mesma ordem de contribuição permanece entre as bibliotecas digitais, todavia com diferenças menos assentuadas entre as bases IEEE e ACM. A comparação das regiões de cristas e vales das duas curvas permitem ainda identificar o biênio 2007--2008 como aquele em que ocorreu a maior variação de publicações relevantes ao estudo entre as duas bases (diferença somada de 13 publicações em favor da IEEE, ou seja, aproximadamente 20% do total de estudos úteis). Nos demais anos, todavia, o número de publicações relevantes aproximou-se bastante entre as bases. A base Science Direct teve contribuição pouco expressiva com relação ao volume de publicações relevantes à revisão sistemática, não superando mais do que uma publicação relevante por ano e tendo várias ocorrências de anos sem qualquer publicação que atendesse aos critérios de inclusão.</t>
  </si>
  <si>
    <t>Average</t>
  </si>
  <si>
    <t>TESTES DE NORMALIDADE</t>
  </si>
  <si>
    <t>DADOS DO PROCESSO</t>
  </si>
  <si>
    <t>P-valor</t>
  </si>
  <si>
    <t>Estatística: Shapiro-Wilk</t>
  </si>
  <si>
    <t>Digital Library</t>
  </si>
  <si>
    <t>Ocurrences</t>
  </si>
  <si>
    <t>TESTE DE KRUSKAL-WALLIS</t>
  </si>
  <si>
    <t>Método: Kruskal-Wallis rank sum test</t>
  </si>
  <si>
    <t>Kruskal-Wallis qui-quadrado</t>
  </si>
  <si>
    <t>Graus de Liberdade</t>
  </si>
  <si>
    <t>Comparações Múltiplas</t>
  </si>
  <si>
    <t>ACM - IEEE</t>
  </si>
  <si>
    <t>ACM - Science D.</t>
  </si>
  <si>
    <t>IEEE - Science D.</t>
  </si>
  <si>
    <t>Diferença Observada</t>
  </si>
  <si>
    <t>Diferença Crítica</t>
  </si>
  <si>
    <t>Diferença</t>
  </si>
  <si>
    <t>Não</t>
  </si>
  <si>
    <t>Sim</t>
  </si>
  <si>
    <t>Fatores Comparados</t>
  </si>
  <si>
    <t>Critério da Comparação Múltipla</t>
  </si>
  <si>
    <t>Padrão</t>
  </si>
  <si>
    <t>Occurences</t>
  </si>
  <si>
    <t>Informação</t>
  </si>
  <si>
    <t>Valor</t>
  </si>
  <si>
    <t>Science</t>
  </si>
</sst>
</file>

<file path=xl/styles.xml><?xml version="1.0" encoding="utf-8"?>
<styleSheet xmlns="http://schemas.openxmlformats.org/spreadsheetml/2006/main">
  <numFmts count="1">
    <numFmt numFmtId="164" formatCode="0.000000"/>
  </numFmts>
  <fonts count="16">
    <font>
      <sz val="10"/>
      <name val="Arial"/>
    </font>
    <font>
      <b/>
      <i/>
      <sz val="18"/>
      <color indexed="17"/>
      <name val="Verdana"/>
      <family val="2"/>
    </font>
    <font>
      <b/>
      <i/>
      <sz val="14"/>
      <name val="Verdana"/>
      <family val="2"/>
    </font>
    <font>
      <b/>
      <sz val="11"/>
      <name val="Verdana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8"/>
      <color indexed="17"/>
      <name val="Verdana"/>
      <family val="2"/>
    </font>
    <font>
      <b/>
      <i/>
      <sz val="14"/>
      <name val="Verdana"/>
      <family val="2"/>
    </font>
    <font>
      <b/>
      <sz val="11"/>
      <name val="Verdan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color indexed="18"/>
      <name val="Arial"/>
      <family val="2"/>
    </font>
    <font>
      <b/>
      <i/>
      <sz val="9"/>
      <color indexed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10" fillId="3" borderId="0" xfId="0" applyFont="1" applyFill="1"/>
    <xf numFmtId="0" fontId="11" fillId="3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6" fillId="0" borderId="0" xfId="0" applyFont="1" applyAlignment="1">
      <alignment wrapText="1"/>
    </xf>
    <xf numFmtId="0" fontId="0" fillId="0" borderId="0" xfId="0"/>
    <xf numFmtId="0" fontId="0" fillId="0" borderId="0" xfId="0"/>
    <xf numFmtId="0" fontId="4" fillId="0" borderId="0" xfId="0" applyFont="1"/>
    <xf numFmtId="2" fontId="0" fillId="0" borderId="0" xfId="0" applyNumberFormat="1"/>
    <xf numFmtId="0" fontId="12" fillId="0" borderId="0" xfId="0" applyFont="1"/>
    <xf numFmtId="0" fontId="13" fillId="0" borderId="0" xfId="0" applyFont="1"/>
    <xf numFmtId="0" fontId="0" fillId="0" borderId="0" xfId="0" applyNumberFormat="1"/>
    <xf numFmtId="164" fontId="0" fillId="0" borderId="0" xfId="0" applyNumberFormat="1"/>
    <xf numFmtId="0" fontId="0" fillId="0" borderId="0" xfId="0"/>
    <xf numFmtId="0" fontId="14" fillId="4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4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/>
    <xf numFmtId="0" fontId="0" fillId="0" borderId="0" xfId="0"/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5" fillId="5" borderId="11" xfId="0" applyFont="1" applyFill="1" applyBorder="1" applyAlignment="1">
      <alignment horizontal="center"/>
    </xf>
    <xf numFmtId="0" fontId="15" fillId="5" borderId="12" xfId="0" applyFont="1" applyFill="1" applyBorder="1" applyAlignment="1">
      <alignment horizontal="center"/>
    </xf>
    <xf numFmtId="0" fontId="15" fillId="5" borderId="13" xfId="0" applyFont="1" applyFill="1" applyBorder="1" applyAlignment="1">
      <alignment horizontal="center"/>
    </xf>
    <xf numFmtId="0" fontId="15" fillId="5" borderId="15" xfId="0" applyFont="1" applyFill="1" applyBorder="1" applyAlignment="1">
      <alignment horizontal="center"/>
    </xf>
    <xf numFmtId="0" fontId="6" fillId="8" borderId="0" xfId="0" applyFont="1" applyFill="1"/>
    <xf numFmtId="0" fontId="6" fillId="7" borderId="0" xfId="0" applyFont="1" applyFill="1"/>
    <xf numFmtId="0" fontId="6" fillId="6" borderId="0" xfId="0" applyFont="1" applyFill="1"/>
    <xf numFmtId="0" fontId="15" fillId="5" borderId="1" xfId="0" applyFont="1" applyFill="1" applyBorder="1" applyAlignment="1">
      <alignment horizontal="center"/>
    </xf>
    <xf numFmtId="0" fontId="15" fillId="5" borderId="9" xfId="0" applyFont="1" applyFill="1" applyBorder="1" applyAlignment="1">
      <alignment horizontal="center"/>
    </xf>
    <xf numFmtId="0" fontId="15" fillId="5" borderId="2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Papers!$T$7</c:f>
              <c:strCache>
                <c:ptCount val="1"/>
                <c:pt idx="0">
                  <c:v>ACM Bef.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Papers!$R$8:$R$21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Papers!$T$8:$T$21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24</c:v>
                </c:pt>
                <c:pt idx="10">
                  <c:v>21</c:v>
                </c:pt>
                <c:pt idx="11">
                  <c:v>16</c:v>
                </c:pt>
                <c:pt idx="12">
                  <c:v>23</c:v>
                </c:pt>
                <c:pt idx="13">
                  <c:v>4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Papers!$T$24</c:f>
              <c:strCache>
                <c:ptCount val="1"/>
                <c:pt idx="0">
                  <c:v>ACM</c:v>
                </c:pt>
              </c:strCache>
            </c:strRef>
          </c:tx>
          <c:marker>
            <c:symbol val="none"/>
          </c:marker>
          <c:val>
            <c:numRef>
              <c:f>Papers!$T$25:$T$38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Papers!$U$7</c:f>
              <c:strCache>
                <c:ptCount val="1"/>
                <c:pt idx="0">
                  <c:v>IEEE Bef.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lgDash"/>
            </a:ln>
          </c:spPr>
          <c:marker>
            <c:symbol val="none"/>
          </c:marker>
          <c:val>
            <c:numRef>
              <c:f>Papers!$U$8:$U$21</c:f>
              <c:numCache>
                <c:formatCode>General</c:formatCode>
                <c:ptCount val="14"/>
                <c:pt idx="0">
                  <c:v>11</c:v>
                </c:pt>
                <c:pt idx="1">
                  <c:v>19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26</c:v>
                </c:pt>
                <c:pt idx="6">
                  <c:v>15</c:v>
                </c:pt>
                <c:pt idx="7">
                  <c:v>37</c:v>
                </c:pt>
                <c:pt idx="8">
                  <c:v>39</c:v>
                </c:pt>
                <c:pt idx="9">
                  <c:v>30</c:v>
                </c:pt>
                <c:pt idx="10">
                  <c:v>29</c:v>
                </c:pt>
                <c:pt idx="11">
                  <c:v>26</c:v>
                </c:pt>
                <c:pt idx="12">
                  <c:v>28</c:v>
                </c:pt>
                <c:pt idx="13">
                  <c:v>11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Papers!$U$24</c:f>
              <c:strCache>
                <c:ptCount val="1"/>
                <c:pt idx="0">
                  <c:v>IEEE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Papers!$U$25:$U$38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  <c:smooth val="1"/>
        </c:ser>
        <c:ser>
          <c:idx val="2"/>
          <c:order val="4"/>
          <c:tx>
            <c:strRef>
              <c:f>Papers!$V$7</c:f>
              <c:strCache>
                <c:ptCount val="1"/>
                <c:pt idx="0">
                  <c:v>Science D. Bef.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Papers!$V$8:$V$21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10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Papers!$V$24</c:f>
              <c:strCache>
                <c:ptCount val="1"/>
                <c:pt idx="0">
                  <c:v>Science D.</c:v>
                </c:pt>
              </c:strCache>
            </c:strRef>
          </c:tx>
          <c:marker>
            <c:symbol val="none"/>
          </c:marker>
          <c:val>
            <c:numRef>
              <c:f>Papers!$V$25:$V$38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Papers!$W$24</c:f>
              <c:strCache>
                <c:ptCount val="1"/>
                <c:pt idx="0">
                  <c:v>Average</c:v>
                </c:pt>
              </c:strCache>
            </c:strRef>
          </c:tx>
          <c:spPr>
            <a:ln cmpd="dbl">
              <a:prstDash val="solid"/>
            </a:ln>
          </c:spPr>
          <c:marker>
            <c:symbol val="none"/>
          </c:marker>
          <c:val>
            <c:numRef>
              <c:f>Papers!$W$25:$W$38</c:f>
              <c:numCache>
                <c:formatCode>General</c:formatCode>
                <c:ptCount val="14"/>
                <c:pt idx="0">
                  <c:v>0.33333333333333331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2</c:v>
                </c:pt>
                <c:pt idx="4">
                  <c:v>1.6666666666666667</c:v>
                </c:pt>
                <c:pt idx="5">
                  <c:v>1.3333333333333333</c:v>
                </c:pt>
                <c:pt idx="6">
                  <c:v>0.33333333333333331</c:v>
                </c:pt>
                <c:pt idx="7">
                  <c:v>2.6666666666666665</c:v>
                </c:pt>
                <c:pt idx="8">
                  <c:v>2.3333333333333335</c:v>
                </c:pt>
                <c:pt idx="9">
                  <c:v>2.3333333333333335</c:v>
                </c:pt>
                <c:pt idx="10">
                  <c:v>3</c:v>
                </c:pt>
                <c:pt idx="11">
                  <c:v>1.3333333333333333</c:v>
                </c:pt>
                <c:pt idx="12">
                  <c:v>2.3333333333333335</c:v>
                </c:pt>
                <c:pt idx="13">
                  <c:v>0.66666666666666663</c:v>
                </c:pt>
              </c:numCache>
            </c:numRef>
          </c:val>
        </c:ser>
        <c:marker val="1"/>
        <c:axId val="115799936"/>
        <c:axId val="115801472"/>
      </c:lineChart>
      <c:catAx>
        <c:axId val="115799936"/>
        <c:scaling>
          <c:orientation val="minMax"/>
        </c:scaling>
        <c:axPos val="b"/>
        <c:numFmt formatCode="General" sourceLinked="1"/>
        <c:tickLblPos val="nextTo"/>
        <c:crossAx val="115801472"/>
        <c:crosses val="autoZero"/>
        <c:auto val="1"/>
        <c:lblAlgn val="ctr"/>
        <c:lblOffset val="100"/>
      </c:catAx>
      <c:valAx>
        <c:axId val="115801472"/>
        <c:scaling>
          <c:orientation val="minMax"/>
        </c:scaling>
        <c:axPos val="l"/>
        <c:majorGridlines/>
        <c:numFmt formatCode="General" sourceLinked="1"/>
        <c:tickLblPos val="nextTo"/>
        <c:crossAx val="115799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(b) Ocurrence</a:t>
            </a:r>
            <a:r>
              <a:rPr lang="en-US" baseline="0"/>
              <a:t> x Year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Papers!$T$7</c:f>
              <c:strCache>
                <c:ptCount val="1"/>
                <c:pt idx="0">
                  <c:v>ACM Bef.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Papers!$R$8:$R$21</c:f>
              <c:numCache>
                <c:formatCode>General</c:formatCode>
                <c:ptCount val="1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</c:numCache>
            </c:numRef>
          </c:cat>
          <c:val>
            <c:numRef>
              <c:f>Papers!$T$8:$T$21</c:f>
              <c:numCache>
                <c:formatCode>General</c:formatCode>
                <c:ptCount val="1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24</c:v>
                </c:pt>
                <c:pt idx="10">
                  <c:v>21</c:v>
                </c:pt>
                <c:pt idx="11">
                  <c:v>16</c:v>
                </c:pt>
                <c:pt idx="12">
                  <c:v>23</c:v>
                </c:pt>
                <c:pt idx="13">
                  <c:v>4</c:v>
                </c:pt>
              </c:numCache>
            </c:numRef>
          </c:val>
          <c:smooth val="1"/>
        </c:ser>
        <c:ser>
          <c:idx val="3"/>
          <c:order val="1"/>
          <c:tx>
            <c:strRef>
              <c:f>Papers!$T$24</c:f>
              <c:strCache>
                <c:ptCount val="1"/>
                <c:pt idx="0">
                  <c:v>ACM</c:v>
                </c:pt>
              </c:strCache>
            </c:strRef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Papers!$T$25:$T$38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smooth val="1"/>
        </c:ser>
        <c:ser>
          <c:idx val="1"/>
          <c:order val="2"/>
          <c:tx>
            <c:strRef>
              <c:f>Papers!$U$7</c:f>
              <c:strCache>
                <c:ptCount val="1"/>
                <c:pt idx="0">
                  <c:v>IEEE Bef.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  <a:prstDash val="lgDash"/>
            </a:ln>
          </c:spPr>
          <c:marker>
            <c:symbol val="none"/>
          </c:marker>
          <c:val>
            <c:numRef>
              <c:f>Papers!$U$8:$U$21</c:f>
              <c:numCache>
                <c:formatCode>General</c:formatCode>
                <c:ptCount val="14"/>
                <c:pt idx="0">
                  <c:v>11</c:v>
                </c:pt>
                <c:pt idx="1">
                  <c:v>19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26</c:v>
                </c:pt>
                <c:pt idx="6">
                  <c:v>15</c:v>
                </c:pt>
                <c:pt idx="7">
                  <c:v>37</c:v>
                </c:pt>
                <c:pt idx="8">
                  <c:v>39</c:v>
                </c:pt>
                <c:pt idx="9">
                  <c:v>30</c:v>
                </c:pt>
                <c:pt idx="10">
                  <c:v>29</c:v>
                </c:pt>
                <c:pt idx="11">
                  <c:v>26</c:v>
                </c:pt>
                <c:pt idx="12">
                  <c:v>28</c:v>
                </c:pt>
                <c:pt idx="13">
                  <c:v>11</c:v>
                </c:pt>
              </c:numCache>
            </c:numRef>
          </c:val>
          <c:smooth val="1"/>
        </c:ser>
        <c:ser>
          <c:idx val="4"/>
          <c:order val="3"/>
          <c:tx>
            <c:strRef>
              <c:f>Papers!$U$24</c:f>
              <c:strCache>
                <c:ptCount val="1"/>
                <c:pt idx="0">
                  <c:v>IEEE</c:v>
                </c:pt>
              </c:strCache>
            </c:strRef>
          </c:tx>
          <c:spPr>
            <a:ln>
              <a:solidFill>
                <a:schemeClr val="bg1">
                  <a:lumMod val="8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Papers!$U$25:$U$38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  <c:smooth val="1"/>
        </c:ser>
        <c:ser>
          <c:idx val="2"/>
          <c:order val="4"/>
          <c:tx>
            <c:strRef>
              <c:f>Papers!$V$7</c:f>
              <c:strCache>
                <c:ptCount val="1"/>
                <c:pt idx="0">
                  <c:v>Science D. Bef.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Papers!$V$8:$V$21</c:f>
              <c:numCache>
                <c:formatCode>General</c:formatCode>
                <c:ptCount val="1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10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Papers!$V$24</c:f>
              <c:strCache>
                <c:ptCount val="1"/>
                <c:pt idx="0">
                  <c:v>Science D.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val>
            <c:numRef>
              <c:f>Papers!$V$25:$V$38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1"/>
        </c:ser>
        <c:marker val="1"/>
        <c:axId val="54746112"/>
        <c:axId val="54752000"/>
      </c:lineChart>
      <c:catAx>
        <c:axId val="54746112"/>
        <c:scaling>
          <c:orientation val="minMax"/>
        </c:scaling>
        <c:axPos val="b"/>
        <c:numFmt formatCode="General" sourceLinked="1"/>
        <c:majorTickMark val="none"/>
        <c:tickLblPos val="nextTo"/>
        <c:crossAx val="54752000"/>
        <c:crosses val="autoZero"/>
        <c:auto val="1"/>
        <c:lblAlgn val="ctr"/>
        <c:lblOffset val="100"/>
      </c:catAx>
      <c:valAx>
        <c:axId val="54752000"/>
        <c:scaling>
          <c:orientation val="minMax"/>
          <c:max val="40"/>
          <c:min val="0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54746112"/>
        <c:crosses val="autoZero"/>
        <c:crossBetween val="between"/>
        <c:majorUnit val="2"/>
      </c:valAx>
    </c:plotArea>
    <c:legend>
      <c:legendPos val="b"/>
      <c:layout/>
      <c:txPr>
        <a:bodyPr/>
        <a:lstStyle/>
        <a:p>
          <a:pPr>
            <a:defRPr sz="1800"/>
          </a:pPr>
          <a:endParaRPr lang="en-US"/>
        </a:p>
      </c:txPr>
    </c:legend>
    <c:plotVisOnly val="1"/>
  </c:chart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426720</xdr:colOff>
      <xdr:row>43</xdr:row>
      <xdr:rowOff>30480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68680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388620</xdr:colOff>
      <xdr:row>43</xdr:row>
      <xdr:rowOff>30480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68680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7</xdr:col>
      <xdr:colOff>403860</xdr:colOff>
      <xdr:row>43</xdr:row>
      <xdr:rowOff>30480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68680"/>
          <a:ext cx="6400800" cy="6400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449580</xdr:colOff>
      <xdr:row>5</xdr:row>
      <xdr:rowOff>7620</xdr:rowOff>
    </xdr:from>
    <xdr:to>
      <xdr:col>33</xdr:col>
      <xdr:colOff>144780</xdr:colOff>
      <xdr:row>21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99059</xdr:colOff>
      <xdr:row>26</xdr:row>
      <xdr:rowOff>166553</xdr:rowOff>
    </xdr:from>
    <xdr:to>
      <xdr:col>36</xdr:col>
      <xdr:colOff>566057</xdr:colOff>
      <xdr:row>44</xdr:row>
      <xdr:rowOff>88175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opLeftCell="A2" workbookViewId="0">
      <selection activeCell="I40" sqref="I40"/>
    </sheetView>
  </sheetViews>
  <sheetFormatPr defaultRowHeight="13.2"/>
  <cols>
    <col min="1" max="1" width="30.6640625" bestFit="1" customWidth="1"/>
    <col min="2" max="2" width="12" bestFit="1" customWidth="1"/>
  </cols>
  <sheetData>
    <row r="1" spans="1:2" ht="15.6">
      <c r="A1" s="15" t="s">
        <v>615</v>
      </c>
    </row>
    <row r="3" spans="1:2">
      <c r="A3" s="16" t="s">
        <v>616</v>
      </c>
    </row>
    <row r="5" spans="1:2">
      <c r="A5" s="13" t="s">
        <v>618</v>
      </c>
      <c r="B5">
        <v>0.80129075640030867</v>
      </c>
    </row>
    <row r="6" spans="1:2">
      <c r="A6" s="13" t="s">
        <v>617</v>
      </c>
      <c r="B6" s="18">
        <v>5.1778756042497442E-3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B6"/>
    </sheetView>
  </sheetViews>
  <sheetFormatPr defaultRowHeight="13.2"/>
  <cols>
    <col min="1" max="1" width="30.6640625" bestFit="1" customWidth="1"/>
    <col min="2" max="2" width="12.5546875" bestFit="1" customWidth="1"/>
  </cols>
  <sheetData>
    <row r="1" spans="1:2" ht="15.6">
      <c r="A1" s="15" t="s">
        <v>615</v>
      </c>
    </row>
    <row r="3" spans="1:2">
      <c r="A3" s="16" t="s">
        <v>616</v>
      </c>
    </row>
    <row r="5" spans="1:2">
      <c r="A5" s="13" t="s">
        <v>618</v>
      </c>
      <c r="B5">
        <v>0.91430872735349666</v>
      </c>
    </row>
    <row r="6" spans="1:2">
      <c r="A6" s="13" t="s">
        <v>617</v>
      </c>
      <c r="B6" s="18">
        <v>0.18197973738286685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B6"/>
    </sheetView>
  </sheetViews>
  <sheetFormatPr defaultRowHeight="13.2"/>
  <cols>
    <col min="1" max="1" width="30.6640625" bestFit="1" customWidth="1"/>
    <col min="2" max="2" width="12.33203125" bestFit="1" customWidth="1"/>
  </cols>
  <sheetData>
    <row r="1" spans="1:2" ht="15.6">
      <c r="A1" s="15" t="s">
        <v>615</v>
      </c>
    </row>
    <row r="3" spans="1:2">
      <c r="A3" s="16" t="s">
        <v>616</v>
      </c>
    </row>
    <row r="5" spans="1:2">
      <c r="A5" s="13" t="s">
        <v>618</v>
      </c>
      <c r="B5">
        <v>0.63884603398741824</v>
      </c>
    </row>
    <row r="6" spans="1:2">
      <c r="A6" s="13" t="s">
        <v>617</v>
      </c>
      <c r="B6" s="18">
        <v>9.2027712758294489E-5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B16" sqref="B16"/>
    </sheetView>
  </sheetViews>
  <sheetFormatPr defaultRowHeight="13.2"/>
  <cols>
    <col min="1" max="1" width="34.44140625" bestFit="1" customWidth="1"/>
    <col min="2" max="2" width="17.77734375" bestFit="1" customWidth="1"/>
    <col min="3" max="3" width="14.33203125" bestFit="1" customWidth="1"/>
    <col min="4" max="4" width="8.6640625" customWidth="1"/>
  </cols>
  <sheetData>
    <row r="1" spans="1:4" ht="15.6">
      <c r="A1" s="15" t="s">
        <v>621</v>
      </c>
    </row>
    <row r="3" spans="1:4">
      <c r="A3" s="16" t="s">
        <v>616</v>
      </c>
    </row>
    <row r="5" spans="1:4">
      <c r="A5" s="16" t="s">
        <v>622</v>
      </c>
    </row>
    <row r="6" spans="1:4" ht="13.8" thickBot="1"/>
    <row r="7" spans="1:4">
      <c r="A7" s="32" t="s">
        <v>638</v>
      </c>
      <c r="B7" s="33" t="s">
        <v>639</v>
      </c>
    </row>
    <row r="8" spans="1:4">
      <c r="A8" s="20" t="s">
        <v>623</v>
      </c>
      <c r="B8" s="21">
        <v>15.561923192996799</v>
      </c>
    </row>
    <row r="9" spans="1:4">
      <c r="A9" s="20" t="s">
        <v>624</v>
      </c>
      <c r="B9" s="21">
        <v>2</v>
      </c>
    </row>
    <row r="10" spans="1:4" ht="13.8" thickBot="1">
      <c r="A10" s="22" t="s">
        <v>617</v>
      </c>
      <c r="B10" s="23">
        <v>4.1761040876690098E-4</v>
      </c>
    </row>
    <row r="11" spans="1:4" ht="13.8" thickBot="1"/>
    <row r="12" spans="1:4">
      <c r="A12" s="41" t="s">
        <v>625</v>
      </c>
      <c r="B12" s="42"/>
      <c r="C12" s="42"/>
      <c r="D12" s="43"/>
    </row>
    <row r="13" spans="1:4">
      <c r="A13" s="34" t="s">
        <v>634</v>
      </c>
      <c r="B13" s="35" t="s">
        <v>629</v>
      </c>
      <c r="C13" s="35" t="s">
        <v>630</v>
      </c>
      <c r="D13" s="36" t="s">
        <v>631</v>
      </c>
    </row>
    <row r="14" spans="1:4">
      <c r="A14" s="20" t="s">
        <v>626</v>
      </c>
      <c r="B14" s="24">
        <v>9.8214290000000002</v>
      </c>
      <c r="C14" s="24">
        <v>10.8392</v>
      </c>
      <c r="D14" s="21" t="s">
        <v>632</v>
      </c>
    </row>
    <row r="15" spans="1:4">
      <c r="A15" s="20" t="s">
        <v>627</v>
      </c>
      <c r="B15" s="24">
        <v>7.4230770000000001</v>
      </c>
      <c r="C15" s="24">
        <v>11.045680000000001</v>
      </c>
      <c r="D15" s="21" t="s">
        <v>632</v>
      </c>
    </row>
    <row r="16" spans="1:4" ht="13.8" thickBot="1">
      <c r="A16" s="22" t="s">
        <v>628</v>
      </c>
      <c r="B16" s="25">
        <v>17.244505</v>
      </c>
      <c r="C16" s="25">
        <v>11.045680000000001</v>
      </c>
      <c r="D16" s="23" t="s">
        <v>633</v>
      </c>
    </row>
    <row r="17" spans="1:1" ht="13.8" thickBot="1"/>
    <row r="18" spans="1:1">
      <c r="A18" s="37" t="s">
        <v>635</v>
      </c>
    </row>
    <row r="19" spans="1:1" ht="13.8" thickBot="1">
      <c r="A19" s="26" t="s">
        <v>636</v>
      </c>
    </row>
  </sheetData>
  <mergeCells count="1">
    <mergeCell ref="A12:D1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581"/>
  <sheetViews>
    <sheetView tabSelected="1" topLeftCell="P1" zoomScale="90" zoomScaleNormal="90" workbookViewId="0">
      <selection activeCell="Q4" sqref="Q4"/>
    </sheetView>
  </sheetViews>
  <sheetFormatPr defaultRowHeight="13.2"/>
  <cols>
    <col min="1" max="1" width="11.6640625" customWidth="1"/>
    <col min="2" max="2" width="23.88671875" customWidth="1"/>
    <col min="3" max="3" width="19.5546875" customWidth="1"/>
    <col min="4" max="4" width="9.77734375" customWidth="1"/>
    <col min="6" max="7" width="7.109375" style="7" customWidth="1"/>
    <col min="8" max="8" width="2.77734375" customWidth="1"/>
    <col min="9" max="9" width="36.88671875" customWidth="1"/>
    <col min="10" max="10" width="19.5546875" customWidth="1"/>
    <col min="11" max="11" width="3.88671875" customWidth="1"/>
    <col min="13" max="15" width="14.77734375" customWidth="1"/>
    <col min="16" max="16" width="7.109375" customWidth="1"/>
    <col min="20" max="21" width="9.5546875" bestFit="1" customWidth="1"/>
    <col min="22" max="22" width="15.6640625" customWidth="1"/>
    <col min="25" max="25" width="17.21875" customWidth="1"/>
    <col min="26" max="26" width="21.33203125" customWidth="1"/>
    <col min="27" max="27" width="11.6640625" customWidth="1"/>
    <col min="33" max="33" width="38.5546875" customWidth="1"/>
  </cols>
  <sheetData>
    <row r="1" spans="1:42" ht="13.2" customHeight="1">
      <c r="A1" s="48" t="s">
        <v>0</v>
      </c>
      <c r="B1" s="45"/>
      <c r="C1" s="45"/>
      <c r="D1" s="45"/>
      <c r="E1" s="45"/>
      <c r="H1" s="44" t="s">
        <v>0</v>
      </c>
      <c r="I1" s="45"/>
      <c r="J1" s="45"/>
      <c r="K1" s="45"/>
      <c r="L1" s="45"/>
      <c r="M1" s="45"/>
      <c r="N1" s="45"/>
      <c r="O1" s="45"/>
      <c r="P1" s="40" t="s">
        <v>604</v>
      </c>
    </row>
    <row r="2" spans="1:42">
      <c r="A2" s="45"/>
      <c r="B2" s="45"/>
      <c r="C2" s="45"/>
      <c r="D2" s="45"/>
      <c r="E2" s="45"/>
      <c r="H2" s="45"/>
      <c r="I2" s="45"/>
      <c r="J2" s="45"/>
      <c r="K2" s="45"/>
      <c r="L2" s="45"/>
      <c r="M2" s="45"/>
      <c r="N2" s="45"/>
      <c r="O2" s="45"/>
      <c r="P2" s="39" t="s">
        <v>603</v>
      </c>
    </row>
    <row r="3" spans="1:42">
      <c r="A3" s="45"/>
      <c r="B3" s="45"/>
      <c r="C3" s="45"/>
      <c r="D3" s="45"/>
      <c r="E3" s="45"/>
      <c r="H3" s="45"/>
      <c r="I3" s="45"/>
      <c r="J3" s="45"/>
      <c r="K3" s="45"/>
      <c r="L3" s="45"/>
      <c r="M3" s="45"/>
      <c r="N3" s="45"/>
      <c r="O3" s="45"/>
      <c r="P3" s="38" t="s">
        <v>640</v>
      </c>
    </row>
    <row r="4" spans="1:42" ht="17.399999999999999">
      <c r="A4" s="49" t="s">
        <v>1</v>
      </c>
      <c r="B4" s="45"/>
      <c r="C4" s="45"/>
      <c r="D4" s="45"/>
      <c r="E4" s="45"/>
      <c r="H4" s="46" t="s">
        <v>1</v>
      </c>
      <c r="I4" s="45"/>
      <c r="J4" s="45"/>
      <c r="K4" s="45"/>
      <c r="L4" s="45"/>
      <c r="M4" s="45"/>
      <c r="N4" s="45"/>
      <c r="O4" s="45"/>
    </row>
    <row r="5" spans="1:42" ht="13.8">
      <c r="A5" s="50" t="s">
        <v>2</v>
      </c>
      <c r="B5" s="45"/>
      <c r="C5" s="45"/>
      <c r="D5" s="45"/>
      <c r="E5" s="45"/>
      <c r="H5" s="47" t="s">
        <v>609</v>
      </c>
      <c r="I5" s="45"/>
      <c r="J5" s="45"/>
      <c r="K5" s="45"/>
      <c r="L5" s="45"/>
      <c r="M5" s="45"/>
      <c r="N5" s="45"/>
      <c r="O5" s="45"/>
    </row>
    <row r="6" spans="1:42">
      <c r="A6" s="45"/>
      <c r="B6" s="45"/>
      <c r="C6" s="45"/>
      <c r="D6" s="45"/>
      <c r="E6" s="45"/>
      <c r="H6" s="45"/>
      <c r="I6" s="45"/>
      <c r="J6" s="45"/>
      <c r="K6" s="45"/>
      <c r="L6" s="45"/>
      <c r="M6" s="45"/>
      <c r="N6" s="45"/>
      <c r="O6" s="45"/>
    </row>
    <row r="7" spans="1:42">
      <c r="R7" s="3" t="s">
        <v>601</v>
      </c>
      <c r="S7" s="6" t="s">
        <v>602</v>
      </c>
      <c r="T7" s="6" t="s">
        <v>610</v>
      </c>
      <c r="U7" s="6" t="s">
        <v>611</v>
      </c>
      <c r="V7" s="6" t="s">
        <v>612</v>
      </c>
      <c r="W7" s="13" t="s">
        <v>614</v>
      </c>
    </row>
    <row r="8" spans="1:42">
      <c r="A8" s="1" t="s">
        <v>3</v>
      </c>
      <c r="B8" s="1" t="s">
        <v>4</v>
      </c>
      <c r="C8" s="1" t="s">
        <v>5</v>
      </c>
      <c r="D8" s="1" t="s">
        <v>6</v>
      </c>
      <c r="E8" s="6" t="s">
        <v>606</v>
      </c>
      <c r="F8" s="8"/>
      <c r="G8" s="8"/>
      <c r="H8" s="5" t="s">
        <v>3</v>
      </c>
      <c r="I8" s="5" t="s">
        <v>4</v>
      </c>
      <c r="J8" s="5" t="s">
        <v>608</v>
      </c>
      <c r="K8" s="5" t="s">
        <v>6</v>
      </c>
      <c r="M8" s="5" t="s">
        <v>7</v>
      </c>
      <c r="N8" s="5" t="s">
        <v>8</v>
      </c>
      <c r="O8" s="5" t="s">
        <v>9</v>
      </c>
      <c r="P8" s="1"/>
      <c r="R8">
        <v>2000</v>
      </c>
      <c r="S8">
        <f>COUNTIFS(D9:D581,"=2000")</f>
        <v>21</v>
      </c>
      <c r="T8">
        <f>COUNTIFS(D9:D581,"=2000",E9:E581,"=ACM")</f>
        <v>6</v>
      </c>
      <c r="U8">
        <f>COUNTIFS(D9:D581,"=2000",E9:E581,"=IEEE")</f>
        <v>11</v>
      </c>
      <c r="V8">
        <f>COUNTIFS(D9:D581,"=2000",E9:E581,"=SCIENCE")</f>
        <v>4</v>
      </c>
      <c r="W8">
        <f>AVERAGE(T8:V8)</f>
        <v>7</v>
      </c>
      <c r="AP8" s="17" t="s">
        <v>613</v>
      </c>
    </row>
    <row r="9" spans="1:42">
      <c r="A9" s="2">
        <v>1117</v>
      </c>
      <c r="B9" s="2" t="s">
        <v>10</v>
      </c>
      <c r="C9" s="2" t="s">
        <v>11</v>
      </c>
      <c r="D9" s="2" t="s">
        <v>12</v>
      </c>
      <c r="E9" s="4" t="s">
        <v>604</v>
      </c>
      <c r="F9" s="9"/>
      <c r="G9" s="9"/>
      <c r="H9" s="2">
        <v>1117</v>
      </c>
      <c r="I9" s="27" t="s">
        <v>10</v>
      </c>
      <c r="J9" s="2" t="s">
        <v>11</v>
      </c>
      <c r="K9" s="2" t="s">
        <v>12</v>
      </c>
      <c r="M9" s="2" t="s">
        <v>13</v>
      </c>
      <c r="N9" s="2" t="s">
        <v>14</v>
      </c>
      <c r="O9" s="2" t="s">
        <v>13</v>
      </c>
      <c r="P9" s="2"/>
      <c r="R9">
        <v>2001</v>
      </c>
      <c r="S9">
        <f>COUNTIFS(D9:D581,"=2001")</f>
        <v>29</v>
      </c>
      <c r="T9">
        <f>COUNTIFS(D9:D581,"=2001",E9:E581,"=ACM")</f>
        <v>8</v>
      </c>
      <c r="U9">
        <f>COUNTIFS(D9:D581,"=2001",E9:E581,"=IEEE")</f>
        <v>19</v>
      </c>
      <c r="V9">
        <f>COUNTIFS(D9:D581,"=2001",E9:E581,"=SCIENCE")</f>
        <v>2</v>
      </c>
      <c r="W9" s="11">
        <f t="shared" ref="W9:W38" si="0">AVERAGE(T9:V9)</f>
        <v>9.6666666666666661</v>
      </c>
    </row>
    <row r="10" spans="1:42">
      <c r="A10" s="2">
        <v>1118</v>
      </c>
      <c r="B10" s="2" t="s">
        <v>15</v>
      </c>
      <c r="C10" s="2" t="s">
        <v>11</v>
      </c>
      <c r="D10" s="2" t="s">
        <v>16</v>
      </c>
      <c r="E10" s="4" t="s">
        <v>604</v>
      </c>
      <c r="F10" s="9"/>
      <c r="G10" s="9"/>
      <c r="H10" s="2">
        <v>1119</v>
      </c>
      <c r="I10" s="27" t="s">
        <v>17</v>
      </c>
      <c r="J10" s="2" t="s">
        <v>11</v>
      </c>
      <c r="K10" s="2" t="s">
        <v>16</v>
      </c>
      <c r="M10" s="2" t="s">
        <v>13</v>
      </c>
      <c r="N10" s="2" t="s">
        <v>14</v>
      </c>
      <c r="O10" s="2" t="s">
        <v>13</v>
      </c>
      <c r="P10" s="2"/>
      <c r="R10">
        <v>2002</v>
      </c>
      <c r="S10">
        <f>COUNTIFS(D9:D581,"=2002")</f>
        <v>25</v>
      </c>
      <c r="T10">
        <f>COUNTIFS(D9:D581,"=2002",E9:E581,"=ACM")</f>
        <v>7</v>
      </c>
      <c r="U10">
        <f>COUNTIFS(D9:D581,"=2002",E9:E581,"=IEEE")</f>
        <v>16</v>
      </c>
      <c r="V10">
        <f>COUNTIFS(D9:D581,"=2002",E9:E581,"=SCIENCE")</f>
        <v>2</v>
      </c>
      <c r="W10" s="11">
        <f t="shared" si="0"/>
        <v>8.3333333333333339</v>
      </c>
    </row>
    <row r="11" spans="1:42">
      <c r="A11" s="2">
        <v>1119</v>
      </c>
      <c r="B11" s="2" t="s">
        <v>17</v>
      </c>
      <c r="C11" s="2" t="s">
        <v>11</v>
      </c>
      <c r="D11" s="2" t="s">
        <v>16</v>
      </c>
      <c r="E11" s="4" t="s">
        <v>604</v>
      </c>
      <c r="F11" s="9"/>
      <c r="G11" s="9"/>
      <c r="H11" s="2">
        <v>1120</v>
      </c>
      <c r="I11" s="27" t="s">
        <v>18</v>
      </c>
      <c r="J11" s="2" t="s">
        <v>11</v>
      </c>
      <c r="K11" s="2" t="s">
        <v>16</v>
      </c>
      <c r="M11" s="2" t="s">
        <v>13</v>
      </c>
      <c r="N11" s="2" t="s">
        <v>14</v>
      </c>
      <c r="O11" s="2" t="s">
        <v>13</v>
      </c>
      <c r="P11" s="2"/>
      <c r="R11">
        <v>2003</v>
      </c>
      <c r="S11">
        <f>COUNTIFS(D9:D581,"=2003")</f>
        <v>31</v>
      </c>
      <c r="T11">
        <f>COUNTIFS(D9:D581,"=2003",E9:E581,"=ACM")</f>
        <v>7</v>
      </c>
      <c r="U11">
        <f>COUNTIFS(D9:D581,"=2003",E9:E581,"=IEEE")</f>
        <v>19</v>
      </c>
      <c r="V11">
        <f>COUNTIFS(D9:D581,"=2003",E9:E581,"=SCIENCE")</f>
        <v>5</v>
      </c>
      <c r="W11" s="11">
        <f t="shared" si="0"/>
        <v>10.333333333333334</v>
      </c>
    </row>
    <row r="12" spans="1:42">
      <c r="A12" s="2">
        <v>1120</v>
      </c>
      <c r="B12" s="2" t="s">
        <v>18</v>
      </c>
      <c r="C12" s="2" t="s">
        <v>11</v>
      </c>
      <c r="D12" s="2" t="s">
        <v>16</v>
      </c>
      <c r="E12" s="4" t="s">
        <v>604</v>
      </c>
      <c r="F12" s="9"/>
      <c r="G12" s="9"/>
      <c r="H12" s="2">
        <v>1121</v>
      </c>
      <c r="I12" s="27" t="s">
        <v>19</v>
      </c>
      <c r="J12" s="2" t="s">
        <v>11</v>
      </c>
      <c r="K12" s="2" t="s">
        <v>16</v>
      </c>
      <c r="M12" s="2" t="s">
        <v>13</v>
      </c>
      <c r="N12" s="2" t="s">
        <v>14</v>
      </c>
      <c r="O12" s="2" t="s">
        <v>13</v>
      </c>
      <c r="P12" s="2"/>
      <c r="R12">
        <v>2004</v>
      </c>
      <c r="S12">
        <f>COUNTIFS(D9:D581,"=2004")</f>
        <v>36</v>
      </c>
      <c r="T12">
        <f>COUNTIFS(D9:D581,"=2004",E9:E581,"=ACM")</f>
        <v>13</v>
      </c>
      <c r="U12">
        <f>COUNTIFS(D9:D581,"=2004",E9:E581,"=IEEE")</f>
        <v>19</v>
      </c>
      <c r="V12">
        <f>COUNTIFS(D9:D581,"=2004",E9:E581,"=SCIENCE")</f>
        <v>4</v>
      </c>
      <c r="W12" s="11">
        <f t="shared" si="0"/>
        <v>12</v>
      </c>
    </row>
    <row r="13" spans="1:42">
      <c r="A13" s="2">
        <v>1121</v>
      </c>
      <c r="B13" s="2" t="s">
        <v>19</v>
      </c>
      <c r="C13" s="2" t="s">
        <v>11</v>
      </c>
      <c r="D13" s="2" t="s">
        <v>16</v>
      </c>
      <c r="E13" s="4" t="s">
        <v>604</v>
      </c>
      <c r="F13" s="9"/>
      <c r="G13" s="9"/>
      <c r="H13" s="2">
        <v>1122</v>
      </c>
      <c r="I13" s="27" t="s">
        <v>20</v>
      </c>
      <c r="J13" s="2" t="s">
        <v>11</v>
      </c>
      <c r="K13" s="2" t="s">
        <v>16</v>
      </c>
      <c r="M13" s="2" t="s">
        <v>13</v>
      </c>
      <c r="N13" s="2" t="s">
        <v>14</v>
      </c>
      <c r="O13" s="2" t="s">
        <v>13</v>
      </c>
      <c r="P13" s="2"/>
      <c r="R13">
        <v>2005</v>
      </c>
      <c r="S13">
        <f>COUNTIFS(D9:D581,"=2005")</f>
        <v>46</v>
      </c>
      <c r="T13">
        <f>COUNTIFS(D9:D581,"=2005",E9:E581,"=ACM")</f>
        <v>16</v>
      </c>
      <c r="U13">
        <f>COUNTIFS(D9:D581,"=2005",E9:E581,"=IEEE")</f>
        <v>26</v>
      </c>
      <c r="V13">
        <f>COUNTIFS(D9:D581,"=2005",E9:E581,"=SCIENCE")</f>
        <v>4</v>
      </c>
      <c r="W13" s="11">
        <f t="shared" si="0"/>
        <v>15.333333333333334</v>
      </c>
    </row>
    <row r="14" spans="1:42">
      <c r="A14" s="2">
        <v>1122</v>
      </c>
      <c r="B14" s="2" t="s">
        <v>20</v>
      </c>
      <c r="C14" s="2" t="s">
        <v>11</v>
      </c>
      <c r="D14" s="2" t="s">
        <v>16</v>
      </c>
      <c r="E14" s="4" t="s">
        <v>604</v>
      </c>
      <c r="F14" s="9"/>
      <c r="G14" s="9"/>
      <c r="H14" s="2">
        <v>1123</v>
      </c>
      <c r="I14" s="27" t="s">
        <v>21</v>
      </c>
      <c r="J14" s="2" t="s">
        <v>11</v>
      </c>
      <c r="K14" s="2" t="s">
        <v>16</v>
      </c>
      <c r="M14" s="2" t="s">
        <v>13</v>
      </c>
      <c r="N14" s="2" t="s">
        <v>14</v>
      </c>
      <c r="O14" s="2" t="s">
        <v>13</v>
      </c>
      <c r="P14" s="2"/>
      <c r="R14">
        <v>2006</v>
      </c>
      <c r="S14">
        <f>COUNTIFS(D9:D581,"=2006")</f>
        <v>33</v>
      </c>
      <c r="T14">
        <f>COUNTIFS(D9:D581,"=2006",E9:E581,"=ACM")</f>
        <v>16</v>
      </c>
      <c r="U14">
        <f>COUNTIFS(D9:D581,"=2006",E9:E581,"=IEEE")</f>
        <v>15</v>
      </c>
      <c r="V14">
        <f>COUNTIFS(D9:D581,"=2006",E9:E581,"=SCIENCE")</f>
        <v>2</v>
      </c>
      <c r="W14" s="11">
        <f t="shared" si="0"/>
        <v>11</v>
      </c>
    </row>
    <row r="15" spans="1:42">
      <c r="A15" s="2">
        <v>1123</v>
      </c>
      <c r="B15" s="2" t="s">
        <v>21</v>
      </c>
      <c r="C15" s="2" t="s">
        <v>11</v>
      </c>
      <c r="D15" s="2" t="s">
        <v>16</v>
      </c>
      <c r="E15" s="4" t="s">
        <v>604</v>
      </c>
      <c r="F15" s="9"/>
      <c r="G15" s="9"/>
      <c r="H15" s="2">
        <v>1124</v>
      </c>
      <c r="I15" s="27" t="s">
        <v>22</v>
      </c>
      <c r="J15" s="2" t="s">
        <v>11</v>
      </c>
      <c r="K15" s="2" t="s">
        <v>23</v>
      </c>
      <c r="M15" s="2" t="s">
        <v>13</v>
      </c>
      <c r="N15" s="2" t="s">
        <v>14</v>
      </c>
      <c r="O15" s="2" t="s">
        <v>13</v>
      </c>
      <c r="P15" s="2"/>
      <c r="R15">
        <v>2007</v>
      </c>
      <c r="S15">
        <f>COUNTIFS(D9:D581,"=2007")</f>
        <v>55</v>
      </c>
      <c r="T15">
        <f>COUNTIFS(D9:D581,"=2007",E9:E581,"=ACM")</f>
        <v>15</v>
      </c>
      <c r="U15">
        <f>COUNTIFS(D9:D581,"=2007",E9:E581,"=IEEE")</f>
        <v>37</v>
      </c>
      <c r="V15">
        <f>COUNTIFS(D9:D581,"=2007",E9:E581,"=SCIENCE")</f>
        <v>3</v>
      </c>
      <c r="W15" s="11">
        <f t="shared" si="0"/>
        <v>18.333333333333332</v>
      </c>
    </row>
    <row r="16" spans="1:42">
      <c r="A16" s="2">
        <v>1124</v>
      </c>
      <c r="B16" s="2" t="s">
        <v>22</v>
      </c>
      <c r="C16" s="2" t="s">
        <v>11</v>
      </c>
      <c r="D16" s="2" t="s">
        <v>23</v>
      </c>
      <c r="E16" s="4" t="s">
        <v>604</v>
      </c>
      <c r="F16" s="9"/>
      <c r="G16" s="9"/>
      <c r="H16" s="2">
        <v>1126</v>
      </c>
      <c r="I16" s="27" t="s">
        <v>25</v>
      </c>
      <c r="J16" s="2" t="s">
        <v>11</v>
      </c>
      <c r="K16" s="2" t="s">
        <v>23</v>
      </c>
      <c r="M16" s="2" t="s">
        <v>13</v>
      </c>
      <c r="N16" s="2" t="s">
        <v>14</v>
      </c>
      <c r="O16" s="2" t="s">
        <v>13</v>
      </c>
      <c r="P16" s="2"/>
      <c r="R16">
        <v>2008</v>
      </c>
      <c r="S16">
        <f>COUNTIFS(D9:D581,"=2008")</f>
        <v>54</v>
      </c>
      <c r="T16">
        <f>COUNTIFS(D9:D581,"=2008",E9:E581,"=ACM")</f>
        <v>13</v>
      </c>
      <c r="U16">
        <f>COUNTIFS(D9:D581,"=2008",E9:E581,"=IEEE")</f>
        <v>39</v>
      </c>
      <c r="V16">
        <f>COUNTIFS(D9:D581,"=2008",E9:E581,"=SCIENCE")</f>
        <v>2</v>
      </c>
      <c r="W16" s="11">
        <f t="shared" si="0"/>
        <v>18</v>
      </c>
    </row>
    <row r="17" spans="1:34">
      <c r="A17" s="2">
        <v>1125</v>
      </c>
      <c r="B17" s="2" t="s">
        <v>24</v>
      </c>
      <c r="C17" s="2" t="s">
        <v>11</v>
      </c>
      <c r="D17" s="2" t="s">
        <v>23</v>
      </c>
      <c r="E17" s="4" t="s">
        <v>604</v>
      </c>
      <c r="F17" s="9"/>
      <c r="G17" s="9"/>
      <c r="H17" s="2">
        <v>1127</v>
      </c>
      <c r="I17" s="27" t="s">
        <v>26</v>
      </c>
      <c r="J17" s="2" t="s">
        <v>11</v>
      </c>
      <c r="K17" s="2" t="s">
        <v>23</v>
      </c>
      <c r="M17" s="2" t="s">
        <v>13</v>
      </c>
      <c r="N17" s="2" t="s">
        <v>14</v>
      </c>
      <c r="O17" s="2" t="s">
        <v>13</v>
      </c>
      <c r="P17" s="2"/>
      <c r="R17">
        <v>2009</v>
      </c>
      <c r="S17">
        <f>COUNTIFS(D9:D581,"=2009")</f>
        <v>59</v>
      </c>
      <c r="T17">
        <f>COUNTIFS(D9:D581,"=2009",E9:E581,"=ACM")</f>
        <v>24</v>
      </c>
      <c r="U17">
        <f>COUNTIFS(D9:D581,"=2009",E9:E581,"=IEEE")</f>
        <v>30</v>
      </c>
      <c r="V17">
        <f>COUNTIFS(D9:D581,"=2009",E9:E581,"=SCIENCE")</f>
        <v>5</v>
      </c>
      <c r="W17" s="11">
        <f t="shared" si="0"/>
        <v>19.666666666666668</v>
      </c>
    </row>
    <row r="18" spans="1:34">
      <c r="A18" s="2">
        <v>1126</v>
      </c>
      <c r="B18" s="2" t="s">
        <v>25</v>
      </c>
      <c r="C18" s="2" t="s">
        <v>11</v>
      </c>
      <c r="D18" s="2" t="s">
        <v>23</v>
      </c>
      <c r="E18" s="4" t="s">
        <v>604</v>
      </c>
      <c r="F18" s="9"/>
      <c r="G18" s="9"/>
      <c r="H18" s="2">
        <v>1128</v>
      </c>
      <c r="I18" s="27" t="s">
        <v>27</v>
      </c>
      <c r="J18" s="2" t="s">
        <v>11</v>
      </c>
      <c r="K18" s="2" t="s">
        <v>28</v>
      </c>
      <c r="M18" s="2" t="s">
        <v>13</v>
      </c>
      <c r="N18" s="2" t="s">
        <v>14</v>
      </c>
      <c r="O18" s="2" t="s">
        <v>13</v>
      </c>
      <c r="P18" s="2"/>
      <c r="R18">
        <v>2010</v>
      </c>
      <c r="S18">
        <f>COUNTIFS(D9:D581,"=2010")</f>
        <v>53</v>
      </c>
      <c r="T18">
        <f>COUNTIFS(D9:D581,"=2010",E9:E581,"=ACM")</f>
        <v>21</v>
      </c>
      <c r="U18">
        <f>COUNTIFS(D9:D581,"=2010",E9:E581,"=IEEE")</f>
        <v>29</v>
      </c>
      <c r="V18">
        <f>COUNTIFS(D9:D581,"=2010",E9:E581,"=SCIENCE")</f>
        <v>3</v>
      </c>
      <c r="W18" s="11">
        <f t="shared" si="0"/>
        <v>17.666666666666668</v>
      </c>
    </row>
    <row r="19" spans="1:34">
      <c r="A19" s="2">
        <v>1127</v>
      </c>
      <c r="B19" s="2" t="s">
        <v>26</v>
      </c>
      <c r="C19" s="2" t="s">
        <v>11</v>
      </c>
      <c r="D19" s="2" t="s">
        <v>23</v>
      </c>
      <c r="E19" s="4" t="s">
        <v>604</v>
      </c>
      <c r="F19" s="9"/>
      <c r="G19" s="9"/>
      <c r="H19" s="2">
        <v>1129</v>
      </c>
      <c r="I19" s="27" t="s">
        <v>29</v>
      </c>
      <c r="J19" s="2" t="s">
        <v>11</v>
      </c>
      <c r="K19" s="2" t="s">
        <v>28</v>
      </c>
      <c r="M19" s="2" t="s">
        <v>13</v>
      </c>
      <c r="N19" s="2" t="s">
        <v>14</v>
      </c>
      <c r="O19" s="2" t="s">
        <v>13</v>
      </c>
      <c r="P19" s="2"/>
      <c r="R19">
        <v>2011</v>
      </c>
      <c r="S19">
        <f>COUNTIFS(D9:D581,"=2011")</f>
        <v>49</v>
      </c>
      <c r="T19">
        <f>COUNTIFS(D9:D581,"=2011",E9:E581,"=ACM")</f>
        <v>16</v>
      </c>
      <c r="U19">
        <f>COUNTIFS(D9:D581,"=2011",E9:E581,"=IEEE")</f>
        <v>26</v>
      </c>
      <c r="V19">
        <f>COUNTIFS(D9:D581,"=2011",E9:E581,"=SCIENCE")</f>
        <v>7</v>
      </c>
      <c r="W19" s="11">
        <f t="shared" si="0"/>
        <v>16.333333333333332</v>
      </c>
    </row>
    <row r="20" spans="1:34">
      <c r="A20" s="2">
        <v>1128</v>
      </c>
      <c r="B20" s="2" t="s">
        <v>27</v>
      </c>
      <c r="C20" s="2" t="s">
        <v>11</v>
      </c>
      <c r="D20" s="2" t="s">
        <v>28</v>
      </c>
      <c r="E20" s="4" t="s">
        <v>604</v>
      </c>
      <c r="F20" s="9"/>
      <c r="G20" s="9"/>
      <c r="H20" s="2">
        <v>1130</v>
      </c>
      <c r="I20" s="27" t="s">
        <v>30</v>
      </c>
      <c r="J20" s="2" t="s">
        <v>11</v>
      </c>
      <c r="K20" s="2" t="s">
        <v>28</v>
      </c>
      <c r="M20" s="2" t="s">
        <v>13</v>
      </c>
      <c r="N20" s="2" t="s">
        <v>14</v>
      </c>
      <c r="O20" s="2" t="s">
        <v>13</v>
      </c>
      <c r="P20" s="2"/>
      <c r="R20">
        <v>2012</v>
      </c>
      <c r="S20">
        <f>COUNTIFS(D9:D581,"=2012")</f>
        <v>57</v>
      </c>
      <c r="T20">
        <f>COUNTIFS(D9:D581,"=2012",E9:E581,"=ACM")</f>
        <v>23</v>
      </c>
      <c r="U20">
        <f>COUNTIFS(D9:D581,"=2012",E9:E581,"=IEEE")</f>
        <v>28</v>
      </c>
      <c r="V20">
        <f>COUNTIFS(D9:D581,"=2012",E9:E581,"=SCIENCE")</f>
        <v>6</v>
      </c>
      <c r="W20" s="11">
        <f t="shared" si="0"/>
        <v>19</v>
      </c>
    </row>
    <row r="21" spans="1:34">
      <c r="A21" s="2">
        <v>1129</v>
      </c>
      <c r="B21" s="2" t="s">
        <v>29</v>
      </c>
      <c r="C21" s="2" t="s">
        <v>11</v>
      </c>
      <c r="D21" s="2" t="s">
        <v>28</v>
      </c>
      <c r="E21" s="4" t="s">
        <v>604</v>
      </c>
      <c r="F21" s="9"/>
      <c r="G21" s="9"/>
      <c r="H21" s="2">
        <v>1132</v>
      </c>
      <c r="I21" s="27" t="s">
        <v>32</v>
      </c>
      <c r="J21" s="2" t="s">
        <v>11</v>
      </c>
      <c r="K21" s="2" t="s">
        <v>28</v>
      </c>
      <c r="M21" s="2" t="s">
        <v>13</v>
      </c>
      <c r="N21" s="2" t="s">
        <v>14</v>
      </c>
      <c r="O21" s="2" t="s">
        <v>13</v>
      </c>
      <c r="P21" s="2"/>
      <c r="R21">
        <v>2013</v>
      </c>
      <c r="S21">
        <f>COUNTIFS(D9:D581,"=2013")</f>
        <v>25</v>
      </c>
      <c r="T21">
        <f>COUNTIFS(D9:D581,"=2013",E9:E581,"=ACM")</f>
        <v>4</v>
      </c>
      <c r="U21">
        <f>COUNTIFS(D9:D581,"=2013",E9:E581,"=IEEE")</f>
        <v>11</v>
      </c>
      <c r="V21">
        <f>COUNTIFS(D9:D581,"=2013",E9:E581,"=SCIENCE")</f>
        <v>10</v>
      </c>
      <c r="W21" s="11">
        <f t="shared" si="0"/>
        <v>8.3333333333333339</v>
      </c>
    </row>
    <row r="22" spans="1:34">
      <c r="A22" s="2">
        <v>1130</v>
      </c>
      <c r="B22" s="2" t="s">
        <v>30</v>
      </c>
      <c r="C22" s="2" t="s">
        <v>11</v>
      </c>
      <c r="D22" s="2" t="s">
        <v>28</v>
      </c>
      <c r="E22" s="4" t="s">
        <v>604</v>
      </c>
      <c r="F22" s="9"/>
      <c r="G22" s="9"/>
      <c r="H22" s="2">
        <v>1133</v>
      </c>
      <c r="I22" s="27" t="s">
        <v>33</v>
      </c>
      <c r="J22" s="2" t="s">
        <v>11</v>
      </c>
      <c r="K22" s="2" t="s">
        <v>34</v>
      </c>
      <c r="M22" s="2" t="s">
        <v>13</v>
      </c>
      <c r="N22" s="2" t="s">
        <v>14</v>
      </c>
      <c r="O22" s="2" t="s">
        <v>13</v>
      </c>
      <c r="P22" s="2"/>
      <c r="T22" s="14">
        <f>AVERAGE(T8:T21)</f>
        <v>13.5</v>
      </c>
      <c r="U22" s="14">
        <f t="shared" ref="U22:V22" si="1">AVERAGE(U8:U21)</f>
        <v>23.214285714285715</v>
      </c>
      <c r="V22" s="14">
        <f t="shared" si="1"/>
        <v>4.2142857142857144</v>
      </c>
      <c r="W22" s="11"/>
    </row>
    <row r="23" spans="1:34">
      <c r="A23" s="2">
        <v>1131</v>
      </c>
      <c r="B23" s="2" t="s">
        <v>31</v>
      </c>
      <c r="C23" s="2" t="s">
        <v>11</v>
      </c>
      <c r="D23" s="2" t="s">
        <v>28</v>
      </c>
      <c r="E23" s="4" t="s">
        <v>604</v>
      </c>
      <c r="F23" s="9"/>
      <c r="G23" s="9"/>
      <c r="H23" s="2">
        <v>1134</v>
      </c>
      <c r="I23" s="27" t="s">
        <v>35</v>
      </c>
      <c r="J23" s="2" t="s">
        <v>11</v>
      </c>
      <c r="K23" s="2" t="s">
        <v>28</v>
      </c>
      <c r="M23" s="2" t="s">
        <v>13</v>
      </c>
      <c r="N23" s="2" t="s">
        <v>14</v>
      </c>
      <c r="O23" s="2" t="s">
        <v>13</v>
      </c>
      <c r="P23" s="2"/>
      <c r="T23">
        <f>SUM(T8:T21)</f>
        <v>189</v>
      </c>
      <c r="U23" s="30">
        <f t="shared" ref="U23:V23" si="2">SUM(U8:U21)</f>
        <v>325</v>
      </c>
      <c r="V23" s="30">
        <f t="shared" si="2"/>
        <v>59</v>
      </c>
      <c r="W23" s="11"/>
    </row>
    <row r="24" spans="1:34">
      <c r="A24" s="2">
        <v>1132</v>
      </c>
      <c r="B24" s="2" t="s">
        <v>32</v>
      </c>
      <c r="C24" s="2" t="s">
        <v>11</v>
      </c>
      <c r="D24" s="2" t="s">
        <v>28</v>
      </c>
      <c r="E24" s="4" t="s">
        <v>604</v>
      </c>
      <c r="F24" s="9"/>
      <c r="G24" s="9"/>
      <c r="H24" s="2">
        <v>1137</v>
      </c>
      <c r="I24" s="27" t="s">
        <v>38</v>
      </c>
      <c r="J24" s="2" t="s">
        <v>11</v>
      </c>
      <c r="K24" s="2" t="s">
        <v>39</v>
      </c>
      <c r="M24" s="2" t="s">
        <v>13</v>
      </c>
      <c r="N24" s="2" t="s">
        <v>14</v>
      </c>
      <c r="O24" s="2" t="s">
        <v>13</v>
      </c>
      <c r="P24" s="2"/>
      <c r="R24" s="3" t="s">
        <v>601</v>
      </c>
      <c r="S24" s="6" t="s">
        <v>602</v>
      </c>
      <c r="T24" s="6" t="s">
        <v>603</v>
      </c>
      <c r="U24" s="6" t="s">
        <v>604</v>
      </c>
      <c r="V24" s="6" t="s">
        <v>605</v>
      </c>
      <c r="W24" s="13" t="s">
        <v>614</v>
      </c>
      <c r="Y24" s="13" t="s">
        <v>620</v>
      </c>
      <c r="Z24" s="13" t="s">
        <v>619</v>
      </c>
      <c r="AA24" s="13" t="s">
        <v>637</v>
      </c>
      <c r="AB24" s="13" t="s">
        <v>619</v>
      </c>
    </row>
    <row r="25" spans="1:34" ht="15.6">
      <c r="A25" s="2">
        <v>1133</v>
      </c>
      <c r="B25" s="2" t="s">
        <v>33</v>
      </c>
      <c r="C25" s="2" t="s">
        <v>11</v>
      </c>
      <c r="D25" s="2" t="s">
        <v>34</v>
      </c>
      <c r="E25" s="4" t="s">
        <v>604</v>
      </c>
      <c r="F25" s="9"/>
      <c r="G25" s="9"/>
      <c r="H25" s="2">
        <v>1138</v>
      </c>
      <c r="I25" s="27" t="s">
        <v>40</v>
      </c>
      <c r="J25" s="2" t="s">
        <v>11</v>
      </c>
      <c r="K25" s="2" t="s">
        <v>39</v>
      </c>
      <c r="M25" s="2" t="s">
        <v>13</v>
      </c>
      <c r="N25" s="2" t="s">
        <v>14</v>
      </c>
      <c r="O25" s="2" t="s">
        <v>13</v>
      </c>
      <c r="P25" s="2"/>
      <c r="R25">
        <v>2000</v>
      </c>
      <c r="S25">
        <f>COUNTIFS(K9:K72,"=2000")</f>
        <v>1</v>
      </c>
      <c r="T25">
        <f>COUNTIFS(K9:K72,"=2000", M9:M72,"=Y" )</f>
        <v>0</v>
      </c>
      <c r="U25">
        <f>COUNTIFS(K9:K72,"=2000", N9:N72,"=Y" )</f>
        <v>1</v>
      </c>
      <c r="V25">
        <f>COUNTIFS(K9:K72,"=2000", O9:O72,"=Y" )</f>
        <v>0</v>
      </c>
      <c r="W25" s="11">
        <f t="shared" si="0"/>
        <v>0.33333333333333331</v>
      </c>
      <c r="Y25" s="15">
        <f>T25</f>
        <v>0</v>
      </c>
      <c r="Z25" t="str">
        <f>T24</f>
        <v>ACM</v>
      </c>
      <c r="AA25">
        <f>T8</f>
        <v>6</v>
      </c>
      <c r="AB25" s="19" t="s">
        <v>603</v>
      </c>
    </row>
    <row r="26" spans="1:34" ht="15.6">
      <c r="A26" s="2">
        <v>1134</v>
      </c>
      <c r="B26" s="2" t="s">
        <v>35</v>
      </c>
      <c r="C26" s="2" t="s">
        <v>11</v>
      </c>
      <c r="D26" s="2" t="s">
        <v>28</v>
      </c>
      <c r="E26" s="4" t="s">
        <v>604</v>
      </c>
      <c r="F26" s="9"/>
      <c r="G26" s="9"/>
      <c r="H26" s="2">
        <v>1139</v>
      </c>
      <c r="I26" s="27" t="s">
        <v>41</v>
      </c>
      <c r="J26" s="2" t="s">
        <v>11</v>
      </c>
      <c r="K26" s="2" t="s">
        <v>39</v>
      </c>
      <c r="M26" s="2" t="s">
        <v>13</v>
      </c>
      <c r="N26" s="2" t="s">
        <v>14</v>
      </c>
      <c r="O26" s="2" t="s">
        <v>13</v>
      </c>
      <c r="P26" s="2"/>
      <c r="R26">
        <v>2001</v>
      </c>
      <c r="S26">
        <f>COUNTIFS(K9:K72,"=2001")</f>
        <v>1</v>
      </c>
      <c r="T26">
        <f>COUNTIFS(K9:K72,"=2001", M9:M72,"=Y" )</f>
        <v>0</v>
      </c>
      <c r="U26">
        <f>COUNTIFS(K9:K72,"=2001", N9:N72,"=Y" )</f>
        <v>1</v>
      </c>
      <c r="V26">
        <f>COUNTIFS(K9:K72,"=2001", O9:O72,"=Y" )</f>
        <v>0</v>
      </c>
      <c r="W26" s="11">
        <f t="shared" si="0"/>
        <v>0.33333333333333331</v>
      </c>
      <c r="Y26" s="15">
        <f t="shared" ref="Y26:Y38" si="3">T26</f>
        <v>0</v>
      </c>
      <c r="Z26" s="12" t="str">
        <f>T24</f>
        <v>ACM</v>
      </c>
      <c r="AA26" s="19">
        <f t="shared" ref="AA26:AA38" si="4">T9</f>
        <v>8</v>
      </c>
      <c r="AB26" s="19" t="s">
        <v>603</v>
      </c>
    </row>
    <row r="27" spans="1:34" ht="15.6">
      <c r="A27" s="2">
        <v>1135</v>
      </c>
      <c r="B27" s="2" t="s">
        <v>36</v>
      </c>
      <c r="C27" s="2" t="s">
        <v>11</v>
      </c>
      <c r="D27" s="2" t="s">
        <v>28</v>
      </c>
      <c r="E27" s="4" t="s">
        <v>604</v>
      </c>
      <c r="F27" s="9"/>
      <c r="G27" s="9"/>
      <c r="H27" s="2">
        <v>1141</v>
      </c>
      <c r="I27" s="27" t="s">
        <v>44</v>
      </c>
      <c r="J27" s="2" t="s">
        <v>11</v>
      </c>
      <c r="K27" s="2" t="s">
        <v>43</v>
      </c>
      <c r="M27" s="2" t="s">
        <v>13</v>
      </c>
      <c r="N27" s="2" t="s">
        <v>14</v>
      </c>
      <c r="O27" s="2" t="s">
        <v>13</v>
      </c>
      <c r="P27" s="2"/>
      <c r="R27">
        <v>2002</v>
      </c>
      <c r="S27">
        <f>COUNTIFS(K9:K72,"=2002")</f>
        <v>2</v>
      </c>
      <c r="T27">
        <f>COUNTIFS(K9:K72,"=2002", M9:M72,"=Y" )</f>
        <v>1</v>
      </c>
      <c r="U27">
        <f>COUNTIFS(K9:K72,"=2002", N9:N72,"=Y" )</f>
        <v>1</v>
      </c>
      <c r="V27">
        <f>COUNTIFS(K9:K72,"=2002", O9:O72,"=Y" )</f>
        <v>0</v>
      </c>
      <c r="W27" s="11">
        <f t="shared" si="0"/>
        <v>0.66666666666666663</v>
      </c>
      <c r="Y27" s="15">
        <f t="shared" si="3"/>
        <v>1</v>
      </c>
      <c r="Z27" s="12" t="str">
        <f>T24</f>
        <v>ACM</v>
      </c>
      <c r="AA27" s="19">
        <f t="shared" si="4"/>
        <v>7</v>
      </c>
      <c r="AB27" s="19" t="s">
        <v>603</v>
      </c>
    </row>
    <row r="28" spans="1:34" ht="15.6">
      <c r="A28" s="2">
        <v>1136</v>
      </c>
      <c r="B28" s="2" t="s">
        <v>37</v>
      </c>
      <c r="C28" s="2" t="s">
        <v>11</v>
      </c>
      <c r="D28" s="2" t="s">
        <v>28</v>
      </c>
      <c r="E28" s="4" t="s">
        <v>604</v>
      </c>
      <c r="F28" s="9"/>
      <c r="G28" s="9"/>
      <c r="H28" s="2">
        <v>1142</v>
      </c>
      <c r="I28" s="27" t="s">
        <v>45</v>
      </c>
      <c r="J28" s="2" t="s">
        <v>11</v>
      </c>
      <c r="K28" s="2" t="s">
        <v>43</v>
      </c>
      <c r="M28" s="2" t="s">
        <v>13</v>
      </c>
      <c r="N28" s="2" t="s">
        <v>14</v>
      </c>
      <c r="O28" s="2" t="s">
        <v>13</v>
      </c>
      <c r="P28" s="2"/>
      <c r="R28">
        <v>2003</v>
      </c>
      <c r="S28">
        <f>COUNTIFS(K9:K72,"=2003")</f>
        <v>6</v>
      </c>
      <c r="T28">
        <f>COUNTIFS(K9:K72,"=2003", M9:M72,"=Y" )</f>
        <v>2</v>
      </c>
      <c r="U28">
        <f>COUNTIFS(K9:K72,"=2003", N9:N72,"=Y" )</f>
        <v>3</v>
      </c>
      <c r="V28">
        <f>COUNTIFS(K9:K72,"=2003", O9:O72,"=Y" )</f>
        <v>1</v>
      </c>
      <c r="W28" s="11">
        <f t="shared" si="0"/>
        <v>2</v>
      </c>
      <c r="Y28" s="15">
        <f t="shared" si="3"/>
        <v>2</v>
      </c>
      <c r="Z28" s="12" t="str">
        <f>T24</f>
        <v>ACM</v>
      </c>
      <c r="AA28" s="19">
        <f t="shared" si="4"/>
        <v>7</v>
      </c>
      <c r="AB28" s="19" t="s">
        <v>603</v>
      </c>
    </row>
    <row r="29" spans="1:34" ht="15.6">
      <c r="A29" s="2">
        <v>1137</v>
      </c>
      <c r="B29" s="2" t="s">
        <v>38</v>
      </c>
      <c r="C29" s="2" t="s">
        <v>11</v>
      </c>
      <c r="D29" s="2" t="s">
        <v>39</v>
      </c>
      <c r="E29" s="4" t="s">
        <v>604</v>
      </c>
      <c r="F29" s="9"/>
      <c r="G29" s="9"/>
      <c r="H29" s="2">
        <v>1143</v>
      </c>
      <c r="I29" s="27" t="s">
        <v>46</v>
      </c>
      <c r="J29" s="2" t="s">
        <v>11</v>
      </c>
      <c r="K29" s="2" t="s">
        <v>43</v>
      </c>
      <c r="M29" s="2" t="s">
        <v>13</v>
      </c>
      <c r="N29" s="2" t="s">
        <v>14</v>
      </c>
      <c r="O29" s="2" t="s">
        <v>13</v>
      </c>
      <c r="P29" s="2"/>
      <c r="R29">
        <v>2004</v>
      </c>
      <c r="S29">
        <f>COUNTIFS(K9:K72,"=2004")</f>
        <v>5</v>
      </c>
      <c r="T29">
        <f>COUNTIFS(K9:K72,"=2004", M9:M72,"=Y" )</f>
        <v>1</v>
      </c>
      <c r="U29">
        <f>COUNTIFS(K9:K72,"=2004", N9:N72,"=Y" )</f>
        <v>3</v>
      </c>
      <c r="V29">
        <f>COUNTIFS(K9:K72,"=2004", O9:O72,"=Y" )</f>
        <v>1</v>
      </c>
      <c r="W29" s="11">
        <f t="shared" si="0"/>
        <v>1.6666666666666667</v>
      </c>
      <c r="Y29" s="15">
        <f t="shared" si="3"/>
        <v>1</v>
      </c>
      <c r="Z29" s="12" t="str">
        <f>T24</f>
        <v>ACM</v>
      </c>
      <c r="AA29" s="19">
        <f t="shared" si="4"/>
        <v>13</v>
      </c>
      <c r="AB29" s="19" t="s">
        <v>603</v>
      </c>
    </row>
    <row r="30" spans="1:34" ht="15.6">
      <c r="A30" s="2">
        <v>1138</v>
      </c>
      <c r="B30" s="2" t="s">
        <v>40</v>
      </c>
      <c r="C30" s="2" t="s">
        <v>11</v>
      </c>
      <c r="D30" s="2" t="s">
        <v>39</v>
      </c>
      <c r="E30" s="4" t="s">
        <v>604</v>
      </c>
      <c r="F30" s="9"/>
      <c r="G30" s="9"/>
      <c r="H30" s="2">
        <v>1144</v>
      </c>
      <c r="I30" s="27" t="s">
        <v>47</v>
      </c>
      <c r="J30" s="2" t="s">
        <v>11</v>
      </c>
      <c r="K30" s="2" t="s">
        <v>43</v>
      </c>
      <c r="M30" s="2" t="s">
        <v>13</v>
      </c>
      <c r="N30" s="2" t="s">
        <v>14</v>
      </c>
      <c r="O30" s="2" t="s">
        <v>13</v>
      </c>
      <c r="P30" s="2"/>
      <c r="R30">
        <v>2005</v>
      </c>
      <c r="S30">
        <f>COUNTIFS(K9:K72,"=2005")</f>
        <v>4</v>
      </c>
      <c r="T30">
        <f>COUNTIFS(K9:K72,"=2005", M9:M72,"=Y" )</f>
        <v>1</v>
      </c>
      <c r="U30">
        <f>COUNTIFS(K9:K72,"=2005", N9:N72,"=Y" )</f>
        <v>2</v>
      </c>
      <c r="V30">
        <f>COUNTIFS(K9:K72,"=2005", O9:O72,"=Y" )</f>
        <v>1</v>
      </c>
      <c r="W30" s="11">
        <f t="shared" si="0"/>
        <v>1.3333333333333333</v>
      </c>
      <c r="Y30" s="15">
        <f t="shared" si="3"/>
        <v>1</v>
      </c>
      <c r="Z30" s="12" t="str">
        <f>T24</f>
        <v>ACM</v>
      </c>
      <c r="AA30" s="19">
        <f t="shared" si="4"/>
        <v>16</v>
      </c>
      <c r="AB30" s="19" t="s">
        <v>603</v>
      </c>
    </row>
    <row r="31" spans="1:34" ht="15.6">
      <c r="A31" s="2">
        <v>1139</v>
      </c>
      <c r="B31" s="2" t="s">
        <v>41</v>
      </c>
      <c r="C31" s="2" t="s">
        <v>11</v>
      </c>
      <c r="D31" s="2" t="s">
        <v>39</v>
      </c>
      <c r="E31" s="4" t="s">
        <v>604</v>
      </c>
      <c r="F31" s="9"/>
      <c r="G31" s="9"/>
      <c r="H31" s="2">
        <v>1145</v>
      </c>
      <c r="I31" s="27" t="s">
        <v>48</v>
      </c>
      <c r="J31" s="2" t="s">
        <v>11</v>
      </c>
      <c r="K31" s="2" t="s">
        <v>43</v>
      </c>
      <c r="M31" s="2" t="s">
        <v>13</v>
      </c>
      <c r="N31" s="2" t="s">
        <v>14</v>
      </c>
      <c r="O31" s="2" t="s">
        <v>13</v>
      </c>
      <c r="P31" s="2"/>
      <c r="R31">
        <v>2006</v>
      </c>
      <c r="S31">
        <f>COUNTIFS(K9:K72,"=2006")</f>
        <v>1</v>
      </c>
      <c r="T31">
        <f>COUNTIFS(K9:K72,"=2006", M9:M72,"=Y" )</f>
        <v>1</v>
      </c>
      <c r="U31">
        <f>COUNTIFS(K9:K72,"=2006", N9:N72,"=Y" )</f>
        <v>0</v>
      </c>
      <c r="V31">
        <f>COUNTIFS(K9:K72,"=2006", O9:O72,"=Y" )</f>
        <v>0</v>
      </c>
      <c r="W31" s="11">
        <f t="shared" si="0"/>
        <v>0.33333333333333331</v>
      </c>
      <c r="Y31" s="15">
        <f t="shared" si="3"/>
        <v>1</v>
      </c>
      <c r="Z31" s="12" t="str">
        <f>T24</f>
        <v>ACM</v>
      </c>
      <c r="AA31" s="19">
        <f t="shared" si="4"/>
        <v>16</v>
      </c>
      <c r="AB31" s="19" t="s">
        <v>603</v>
      </c>
    </row>
    <row r="32" spans="1:34" ht="15.6">
      <c r="A32" s="2">
        <v>1140</v>
      </c>
      <c r="B32" s="2" t="s">
        <v>42</v>
      </c>
      <c r="C32" s="2" t="s">
        <v>11</v>
      </c>
      <c r="D32" s="2" t="s">
        <v>43</v>
      </c>
      <c r="E32" s="4" t="s">
        <v>604</v>
      </c>
      <c r="F32" s="9"/>
      <c r="G32" s="9"/>
      <c r="H32" s="2">
        <v>1146</v>
      </c>
      <c r="I32" s="27" t="s">
        <v>49</v>
      </c>
      <c r="J32" s="2" t="s">
        <v>11</v>
      </c>
      <c r="K32" s="2" t="s">
        <v>50</v>
      </c>
      <c r="M32" s="2" t="s">
        <v>13</v>
      </c>
      <c r="N32" s="2" t="s">
        <v>14</v>
      </c>
      <c r="O32" s="2" t="s">
        <v>13</v>
      </c>
      <c r="P32" s="2"/>
      <c r="R32">
        <v>2007</v>
      </c>
      <c r="S32">
        <f>COUNTIFS(K9:K72,"=2007")</f>
        <v>8</v>
      </c>
      <c r="T32">
        <f>COUNTIFS(K9:K72,"=2007", M9:M72,"=Y" )</f>
        <v>0</v>
      </c>
      <c r="U32">
        <f>COUNTIFS(K9:K72,"=2007", N9:N72,"=Y" )</f>
        <v>8</v>
      </c>
      <c r="V32">
        <f>COUNTIFS(K9:K72,"=2007", O9:O72,"=Y" )</f>
        <v>0</v>
      </c>
      <c r="W32" s="11">
        <f t="shared" si="0"/>
        <v>2.6666666666666665</v>
      </c>
      <c r="Y32" s="15">
        <f t="shared" si="3"/>
        <v>0</v>
      </c>
      <c r="Z32" s="12" t="str">
        <f>T24</f>
        <v>ACM</v>
      </c>
      <c r="AA32" s="19">
        <f t="shared" si="4"/>
        <v>15</v>
      </c>
      <c r="AB32" s="19" t="s">
        <v>603</v>
      </c>
      <c r="AH32" s="4"/>
    </row>
    <row r="33" spans="1:28" ht="15.6">
      <c r="A33" s="2">
        <v>1141</v>
      </c>
      <c r="B33" s="2" t="s">
        <v>44</v>
      </c>
      <c r="C33" s="2" t="s">
        <v>11</v>
      </c>
      <c r="D33" s="2" t="s">
        <v>43</v>
      </c>
      <c r="E33" s="4" t="s">
        <v>604</v>
      </c>
      <c r="F33" s="9"/>
      <c r="G33" s="9"/>
      <c r="H33" s="2">
        <v>1147</v>
      </c>
      <c r="I33" s="27" t="s">
        <v>51</v>
      </c>
      <c r="J33" s="2" t="s">
        <v>11</v>
      </c>
      <c r="K33" s="2" t="s">
        <v>43</v>
      </c>
      <c r="M33" s="2" t="s">
        <v>13</v>
      </c>
      <c r="N33" s="2" t="s">
        <v>14</v>
      </c>
      <c r="O33" s="2" t="s">
        <v>13</v>
      </c>
      <c r="P33" s="2"/>
      <c r="R33">
        <v>2008</v>
      </c>
      <c r="S33">
        <f>COUNTIFS(K9:K72,"=2008")</f>
        <v>7</v>
      </c>
      <c r="T33">
        <f>COUNTIFS(K9:K72,"=2008", M9:M72,"=Y" )</f>
        <v>1</v>
      </c>
      <c r="U33">
        <f>COUNTIFS(K9:K72,"=2008", N9:N72,"=Y" )</f>
        <v>6</v>
      </c>
      <c r="V33">
        <f>COUNTIFS(K9:K72,"=2008", O9:O72,"=Y" )</f>
        <v>0</v>
      </c>
      <c r="W33" s="11">
        <f t="shared" si="0"/>
        <v>2.3333333333333335</v>
      </c>
      <c r="Y33" s="15">
        <f t="shared" si="3"/>
        <v>1</v>
      </c>
      <c r="Z33" s="12" t="str">
        <f>T24</f>
        <v>ACM</v>
      </c>
      <c r="AA33" s="19">
        <f t="shared" si="4"/>
        <v>13</v>
      </c>
      <c r="AB33" s="19" t="s">
        <v>603</v>
      </c>
    </row>
    <row r="34" spans="1:28" ht="15.6">
      <c r="A34" s="2">
        <v>1142</v>
      </c>
      <c r="B34" s="2" t="s">
        <v>45</v>
      </c>
      <c r="C34" s="2" t="s">
        <v>11</v>
      </c>
      <c r="D34" s="2" t="s">
        <v>43</v>
      </c>
      <c r="E34" s="4" t="s">
        <v>604</v>
      </c>
      <c r="F34" s="9"/>
      <c r="G34" s="9"/>
      <c r="H34" s="2">
        <v>1148</v>
      </c>
      <c r="I34" s="27" t="s">
        <v>52</v>
      </c>
      <c r="J34" s="2" t="s">
        <v>11</v>
      </c>
      <c r="K34" s="2" t="s">
        <v>50</v>
      </c>
      <c r="M34" s="2" t="s">
        <v>13</v>
      </c>
      <c r="N34" s="2" t="s">
        <v>14</v>
      </c>
      <c r="O34" s="2" t="s">
        <v>13</v>
      </c>
      <c r="P34" s="2"/>
      <c r="R34">
        <v>2009</v>
      </c>
      <c r="S34">
        <f>COUNTIFS(K9:K72,"=2009")</f>
        <v>7</v>
      </c>
      <c r="T34">
        <f>COUNTIFS(K9:K72,"=2009", M9:M72,"=Y" )</f>
        <v>3</v>
      </c>
      <c r="U34">
        <f>COUNTIFS(K9:K72,"=2009", N9:N72,"=Y" )</f>
        <v>3</v>
      </c>
      <c r="V34">
        <f>COUNTIFS(K9:K72,"=2009", O9:O72,"=Y" )</f>
        <v>1</v>
      </c>
      <c r="W34" s="11">
        <f t="shared" si="0"/>
        <v>2.3333333333333335</v>
      </c>
      <c r="Y34" s="15">
        <f t="shared" si="3"/>
        <v>3</v>
      </c>
      <c r="Z34" s="12" t="str">
        <f>T24</f>
        <v>ACM</v>
      </c>
      <c r="AA34" s="19">
        <f t="shared" si="4"/>
        <v>24</v>
      </c>
      <c r="AB34" s="19" t="s">
        <v>603</v>
      </c>
    </row>
    <row r="35" spans="1:28" ht="15.6">
      <c r="A35" s="2">
        <v>1143</v>
      </c>
      <c r="B35" s="2" t="s">
        <v>46</v>
      </c>
      <c r="C35" s="2" t="s">
        <v>11</v>
      </c>
      <c r="D35" s="2" t="s">
        <v>43</v>
      </c>
      <c r="E35" s="4" t="s">
        <v>604</v>
      </c>
      <c r="F35" s="9"/>
      <c r="G35" s="9"/>
      <c r="H35" s="2">
        <v>1149</v>
      </c>
      <c r="I35" s="27" t="s">
        <v>53</v>
      </c>
      <c r="J35" s="2" t="s">
        <v>11</v>
      </c>
      <c r="K35" s="2" t="s">
        <v>50</v>
      </c>
      <c r="M35" s="2" t="s">
        <v>13</v>
      </c>
      <c r="N35" s="2" t="s">
        <v>14</v>
      </c>
      <c r="O35" s="2" t="s">
        <v>13</v>
      </c>
      <c r="P35" s="2"/>
      <c r="R35">
        <v>2010</v>
      </c>
      <c r="S35">
        <f>COUNTIFS(K9:K72,"=2010")</f>
        <v>9</v>
      </c>
      <c r="T35">
        <f>COUNTIFS(K9:K72,"=2010", M9:M72,"=Y" )</f>
        <v>4</v>
      </c>
      <c r="U35">
        <f>COUNTIFS(K9:K72,"=2010", N9:N72,"=Y" )</f>
        <v>5</v>
      </c>
      <c r="V35">
        <f>COUNTIFS(K9:K72,"=2010", O9:O72,"=Y" )</f>
        <v>0</v>
      </c>
      <c r="W35" s="11">
        <f t="shared" si="0"/>
        <v>3</v>
      </c>
      <c r="Y35" s="15">
        <f t="shared" si="3"/>
        <v>4</v>
      </c>
      <c r="Z35" s="12" t="str">
        <f>T24</f>
        <v>ACM</v>
      </c>
      <c r="AA35" s="19">
        <f t="shared" si="4"/>
        <v>21</v>
      </c>
      <c r="AB35" s="19" t="s">
        <v>603</v>
      </c>
    </row>
    <row r="36" spans="1:28" ht="15.6">
      <c r="A36" s="2">
        <v>1144</v>
      </c>
      <c r="B36" s="2" t="s">
        <v>47</v>
      </c>
      <c r="C36" s="2" t="s">
        <v>11</v>
      </c>
      <c r="D36" s="2" t="s">
        <v>43</v>
      </c>
      <c r="E36" s="4" t="s">
        <v>604</v>
      </c>
      <c r="F36" s="9"/>
      <c r="G36" s="9"/>
      <c r="H36" s="2">
        <v>1150</v>
      </c>
      <c r="I36" s="27" t="s">
        <v>54</v>
      </c>
      <c r="J36" s="2" t="s">
        <v>11</v>
      </c>
      <c r="K36" s="2" t="s">
        <v>50</v>
      </c>
      <c r="M36" s="2" t="s">
        <v>13</v>
      </c>
      <c r="N36" s="2" t="s">
        <v>14</v>
      </c>
      <c r="O36" s="2" t="s">
        <v>13</v>
      </c>
      <c r="P36" s="2"/>
      <c r="R36">
        <v>2011</v>
      </c>
      <c r="S36">
        <f>COUNTIFS(K9:K72,"=2011")</f>
        <v>4</v>
      </c>
      <c r="T36">
        <f>COUNTIFS(K9:K72,"=2011", M9:M72,"=Y" )</f>
        <v>1</v>
      </c>
      <c r="U36">
        <f>COUNTIFS(K9:K72,"=2011", N9:N72,"=Y" )</f>
        <v>3</v>
      </c>
      <c r="V36">
        <f>COUNTIFS(K9:K72,"=2011", O9:O72,"=Y" )</f>
        <v>0</v>
      </c>
      <c r="W36" s="11">
        <f t="shared" si="0"/>
        <v>1.3333333333333333</v>
      </c>
      <c r="Y36" s="15">
        <f t="shared" si="3"/>
        <v>1</v>
      </c>
      <c r="Z36" s="12" t="str">
        <f>T24</f>
        <v>ACM</v>
      </c>
      <c r="AA36" s="19">
        <f t="shared" si="4"/>
        <v>16</v>
      </c>
      <c r="AB36" s="19" t="s">
        <v>603</v>
      </c>
    </row>
    <row r="37" spans="1:28" ht="15.6">
      <c r="A37" s="2">
        <v>1145</v>
      </c>
      <c r="B37" s="2" t="s">
        <v>48</v>
      </c>
      <c r="C37" s="2" t="s">
        <v>11</v>
      </c>
      <c r="D37" s="2" t="s">
        <v>43</v>
      </c>
      <c r="E37" s="4" t="s">
        <v>604</v>
      </c>
      <c r="F37" s="9"/>
      <c r="G37" s="9"/>
      <c r="H37" s="2">
        <v>1151</v>
      </c>
      <c r="I37" s="27" t="s">
        <v>55</v>
      </c>
      <c r="J37" s="2" t="s">
        <v>11</v>
      </c>
      <c r="K37" s="2" t="s">
        <v>50</v>
      </c>
      <c r="M37" s="2" t="s">
        <v>13</v>
      </c>
      <c r="N37" s="2" t="s">
        <v>14</v>
      </c>
      <c r="O37" s="2" t="s">
        <v>13</v>
      </c>
      <c r="P37" s="2"/>
      <c r="R37">
        <v>2012</v>
      </c>
      <c r="S37">
        <f>COUNTIFS(K9:K72,"=2012")</f>
        <v>7</v>
      </c>
      <c r="T37">
        <f>COUNTIFS(K9:K72,"=2012", M9:M72,"=Y" )</f>
        <v>1</v>
      </c>
      <c r="U37">
        <f>COUNTIFS(K9:K72,"=2012", N9:N72,"=Y" )</f>
        <v>5</v>
      </c>
      <c r="V37">
        <f>COUNTIFS(K9:K72,"=2012", O9:O72,"=Y" )</f>
        <v>1</v>
      </c>
      <c r="W37" s="11">
        <f t="shared" si="0"/>
        <v>2.3333333333333335</v>
      </c>
      <c r="Y37" s="15">
        <f t="shared" si="3"/>
        <v>1</v>
      </c>
      <c r="Z37" s="12" t="str">
        <f>T24</f>
        <v>ACM</v>
      </c>
      <c r="AA37" s="19">
        <f t="shared" si="4"/>
        <v>23</v>
      </c>
      <c r="AB37" s="19" t="s">
        <v>603</v>
      </c>
    </row>
    <row r="38" spans="1:28" ht="15.6">
      <c r="A38" s="2">
        <v>1146</v>
      </c>
      <c r="B38" s="2" t="s">
        <v>49</v>
      </c>
      <c r="C38" s="2" t="s">
        <v>11</v>
      </c>
      <c r="D38" s="2" t="s">
        <v>50</v>
      </c>
      <c r="E38" s="4" t="s">
        <v>604</v>
      </c>
      <c r="F38" s="9"/>
      <c r="G38" s="9"/>
      <c r="H38" s="2">
        <v>1153</v>
      </c>
      <c r="I38" s="27" t="s">
        <v>57</v>
      </c>
      <c r="J38" s="2" t="s">
        <v>11</v>
      </c>
      <c r="K38" s="2" t="s">
        <v>50</v>
      </c>
      <c r="M38" s="2" t="s">
        <v>13</v>
      </c>
      <c r="N38" s="2" t="s">
        <v>14</v>
      </c>
      <c r="O38" s="2" t="s">
        <v>13</v>
      </c>
      <c r="P38" s="2"/>
      <c r="R38">
        <v>2013</v>
      </c>
      <c r="S38">
        <f>COUNTIFS(K9:K72,"=2013")</f>
        <v>2</v>
      </c>
      <c r="T38">
        <f>COUNTIFS(K9:K72,"=2013", M9:M72,"=Y" )</f>
        <v>0</v>
      </c>
      <c r="U38">
        <f>COUNTIFS(K9:K72,"=2013", N9:N72,"=Y" )</f>
        <v>1</v>
      </c>
      <c r="V38">
        <f>COUNTIFS(K9:K72,"=2013", O9:O72,"=Y" )</f>
        <v>1</v>
      </c>
      <c r="W38" s="11">
        <f t="shared" si="0"/>
        <v>0.66666666666666663</v>
      </c>
      <c r="Y38" s="15">
        <f t="shared" si="3"/>
        <v>0</v>
      </c>
      <c r="Z38" s="12" t="str">
        <f>T24</f>
        <v>ACM</v>
      </c>
      <c r="AA38" s="19">
        <f t="shared" si="4"/>
        <v>4</v>
      </c>
      <c r="AB38" s="19" t="s">
        <v>603</v>
      </c>
    </row>
    <row r="39" spans="1:28" ht="15.6">
      <c r="A39" s="2">
        <v>1147</v>
      </c>
      <c r="B39" s="2" t="s">
        <v>51</v>
      </c>
      <c r="C39" s="2" t="s">
        <v>11</v>
      </c>
      <c r="D39" s="2" t="s">
        <v>43</v>
      </c>
      <c r="E39" s="4" t="s">
        <v>604</v>
      </c>
      <c r="F39" s="9"/>
      <c r="G39" s="9"/>
      <c r="H39" s="2">
        <v>1154</v>
      </c>
      <c r="I39" s="27" t="s">
        <v>58</v>
      </c>
      <c r="J39" s="2" t="s">
        <v>11</v>
      </c>
      <c r="K39" s="2" t="s">
        <v>50</v>
      </c>
      <c r="M39" s="2" t="s">
        <v>13</v>
      </c>
      <c r="N39" s="2" t="s">
        <v>14</v>
      </c>
      <c r="O39" s="2" t="s">
        <v>13</v>
      </c>
      <c r="P39" s="2"/>
      <c r="S39">
        <f>SUM(S25:S38)</f>
        <v>64</v>
      </c>
      <c r="T39" s="14">
        <f>AVERAGE(T25:T38)</f>
        <v>1.1428571428571428</v>
      </c>
      <c r="U39" s="14">
        <f t="shared" ref="U39:V39" si="5">AVERAGE(U25:U38)</f>
        <v>3</v>
      </c>
      <c r="V39" s="14">
        <f t="shared" si="5"/>
        <v>0.42857142857142855</v>
      </c>
      <c r="Y39" s="15">
        <f>U25</f>
        <v>1</v>
      </c>
      <c r="Z39" s="12" t="str">
        <f>U24</f>
        <v>IEEE</v>
      </c>
      <c r="AA39">
        <f t="shared" ref="AA39:AA52" si="6">U8</f>
        <v>11</v>
      </c>
      <c r="AB39" s="19" t="s">
        <v>604</v>
      </c>
    </row>
    <row r="40" spans="1:28" ht="15.6">
      <c r="A40" s="2">
        <v>1148</v>
      </c>
      <c r="B40" s="2" t="s">
        <v>52</v>
      </c>
      <c r="C40" s="2" t="s">
        <v>11</v>
      </c>
      <c r="D40" s="2" t="s">
        <v>50</v>
      </c>
      <c r="E40" s="4" t="s">
        <v>604</v>
      </c>
      <c r="F40" s="9"/>
      <c r="G40" s="9"/>
      <c r="H40" s="2">
        <v>1155</v>
      </c>
      <c r="I40" s="27" t="s">
        <v>59</v>
      </c>
      <c r="J40" s="2" t="s">
        <v>11</v>
      </c>
      <c r="K40" s="2" t="s">
        <v>50</v>
      </c>
      <c r="M40" s="2" t="s">
        <v>13</v>
      </c>
      <c r="N40" s="2" t="s">
        <v>14</v>
      </c>
      <c r="O40" s="2" t="s">
        <v>13</v>
      </c>
      <c r="P40" s="2"/>
      <c r="T40">
        <f>SUM(T25:T38)</f>
        <v>16</v>
      </c>
      <c r="U40" s="31">
        <f t="shared" ref="U40:V40" si="7">SUM(U25:U38)</f>
        <v>42</v>
      </c>
      <c r="V40" s="31">
        <f t="shared" si="7"/>
        <v>6</v>
      </c>
      <c r="Y40" s="15">
        <f t="shared" ref="Y40:Y52" si="8">U26</f>
        <v>1</v>
      </c>
      <c r="Z40" s="12" t="str">
        <f>U24</f>
        <v>IEEE</v>
      </c>
      <c r="AA40" s="19">
        <f t="shared" si="6"/>
        <v>19</v>
      </c>
      <c r="AB40" s="19" t="s">
        <v>604</v>
      </c>
    </row>
    <row r="41" spans="1:28" ht="15.6">
      <c r="A41" s="2">
        <v>1149</v>
      </c>
      <c r="B41" s="2" t="s">
        <v>53</v>
      </c>
      <c r="C41" s="2" t="s">
        <v>11</v>
      </c>
      <c r="D41" s="2" t="s">
        <v>50</v>
      </c>
      <c r="E41" s="4" t="s">
        <v>604</v>
      </c>
      <c r="F41" s="9"/>
      <c r="G41" s="9"/>
      <c r="H41" s="2">
        <v>1157</v>
      </c>
      <c r="I41" s="27" t="s">
        <v>60</v>
      </c>
      <c r="J41" s="2" t="s">
        <v>11</v>
      </c>
      <c r="K41" s="2" t="s">
        <v>61</v>
      </c>
      <c r="M41" s="2" t="s">
        <v>13</v>
      </c>
      <c r="N41" s="2" t="s">
        <v>14</v>
      </c>
      <c r="O41" s="2" t="s">
        <v>13</v>
      </c>
      <c r="P41" s="2"/>
      <c r="Y41" s="15">
        <f t="shared" si="8"/>
        <v>1</v>
      </c>
      <c r="Z41" s="12" t="str">
        <f>U24</f>
        <v>IEEE</v>
      </c>
      <c r="AA41" s="19">
        <f t="shared" si="6"/>
        <v>16</v>
      </c>
      <c r="AB41" s="19" t="s">
        <v>604</v>
      </c>
    </row>
    <row r="42" spans="1:28" ht="15.6">
      <c r="A42" s="2">
        <v>1150</v>
      </c>
      <c r="B42" s="2" t="s">
        <v>54</v>
      </c>
      <c r="C42" s="2" t="s">
        <v>11</v>
      </c>
      <c r="D42" s="2" t="s">
        <v>50</v>
      </c>
      <c r="E42" s="4" t="s">
        <v>604</v>
      </c>
      <c r="F42" s="9"/>
      <c r="G42" s="9"/>
      <c r="H42" s="2">
        <v>1158</v>
      </c>
      <c r="I42" s="27" t="s">
        <v>62</v>
      </c>
      <c r="J42" s="2" t="s">
        <v>11</v>
      </c>
      <c r="K42" s="2" t="s">
        <v>61</v>
      </c>
      <c r="M42" s="2" t="s">
        <v>13</v>
      </c>
      <c r="N42" s="2" t="s">
        <v>14</v>
      </c>
      <c r="O42" s="2" t="s">
        <v>13</v>
      </c>
      <c r="P42" s="2"/>
      <c r="Y42" s="15">
        <f t="shared" si="8"/>
        <v>3</v>
      </c>
      <c r="Z42" s="12" t="str">
        <f>U24</f>
        <v>IEEE</v>
      </c>
      <c r="AA42" s="19">
        <f t="shared" si="6"/>
        <v>19</v>
      </c>
      <c r="AB42" s="19" t="s">
        <v>604</v>
      </c>
    </row>
    <row r="43" spans="1:28" ht="15.6">
      <c r="A43" s="2">
        <v>1151</v>
      </c>
      <c r="B43" s="2" t="s">
        <v>55</v>
      </c>
      <c r="C43" s="2" t="s">
        <v>11</v>
      </c>
      <c r="D43" s="2" t="s">
        <v>50</v>
      </c>
      <c r="E43" s="4" t="s">
        <v>604</v>
      </c>
      <c r="F43" s="9"/>
      <c r="G43" s="9"/>
      <c r="H43" s="2">
        <v>1159</v>
      </c>
      <c r="I43" s="27" t="s">
        <v>63</v>
      </c>
      <c r="J43" s="2" t="s">
        <v>11</v>
      </c>
      <c r="K43" s="2" t="s">
        <v>64</v>
      </c>
      <c r="M43" s="2" t="s">
        <v>13</v>
      </c>
      <c r="N43" s="2" t="s">
        <v>14</v>
      </c>
      <c r="O43" s="2" t="s">
        <v>13</v>
      </c>
      <c r="P43" s="2"/>
      <c r="Y43" s="15">
        <f t="shared" si="8"/>
        <v>3</v>
      </c>
      <c r="Z43" s="12" t="str">
        <f>U24</f>
        <v>IEEE</v>
      </c>
      <c r="AA43" s="19">
        <f t="shared" si="6"/>
        <v>19</v>
      </c>
      <c r="AB43" s="19" t="s">
        <v>604</v>
      </c>
    </row>
    <row r="44" spans="1:28" ht="15.6">
      <c r="A44" s="2">
        <v>1152</v>
      </c>
      <c r="B44" s="2" t="s">
        <v>56</v>
      </c>
      <c r="C44" s="2" t="s">
        <v>11</v>
      </c>
      <c r="D44" s="2" t="s">
        <v>50</v>
      </c>
      <c r="E44" s="4" t="s">
        <v>604</v>
      </c>
      <c r="F44" s="9"/>
      <c r="G44" s="9"/>
      <c r="H44" s="2">
        <v>1160</v>
      </c>
      <c r="I44" s="27" t="s">
        <v>65</v>
      </c>
      <c r="J44" s="2" t="s">
        <v>11</v>
      </c>
      <c r="K44" s="2" t="s">
        <v>64</v>
      </c>
      <c r="M44" s="2" t="s">
        <v>13</v>
      </c>
      <c r="N44" s="2" t="s">
        <v>14</v>
      </c>
      <c r="O44" s="2" t="s">
        <v>13</v>
      </c>
      <c r="P44" s="2"/>
      <c r="Y44" s="15">
        <f t="shared" si="8"/>
        <v>2</v>
      </c>
      <c r="Z44" s="12" t="str">
        <f>U24</f>
        <v>IEEE</v>
      </c>
      <c r="AA44" s="19">
        <f t="shared" si="6"/>
        <v>26</v>
      </c>
      <c r="AB44" s="19" t="s">
        <v>604</v>
      </c>
    </row>
    <row r="45" spans="1:28" ht="15.6">
      <c r="A45" s="2">
        <v>1153</v>
      </c>
      <c r="B45" s="2" t="s">
        <v>57</v>
      </c>
      <c r="C45" s="2" t="s">
        <v>11</v>
      </c>
      <c r="D45" s="2" t="s">
        <v>50</v>
      </c>
      <c r="E45" s="4" t="s">
        <v>604</v>
      </c>
      <c r="F45" s="9"/>
      <c r="G45" s="9"/>
      <c r="H45" s="2">
        <v>1161</v>
      </c>
      <c r="I45" s="27" t="s">
        <v>66</v>
      </c>
      <c r="J45" s="2" t="s">
        <v>11</v>
      </c>
      <c r="K45" s="2" t="s">
        <v>64</v>
      </c>
      <c r="M45" s="2" t="s">
        <v>13</v>
      </c>
      <c r="N45" s="2" t="s">
        <v>14</v>
      </c>
      <c r="O45" s="2" t="s">
        <v>13</v>
      </c>
      <c r="P45" s="2"/>
      <c r="Y45" s="15">
        <f t="shared" si="8"/>
        <v>0</v>
      </c>
      <c r="Z45" s="12" t="str">
        <f>U24</f>
        <v>IEEE</v>
      </c>
      <c r="AA45" s="19">
        <f t="shared" si="6"/>
        <v>15</v>
      </c>
      <c r="AB45" s="19" t="s">
        <v>604</v>
      </c>
    </row>
    <row r="46" spans="1:28" ht="15.6">
      <c r="A46" s="2">
        <v>1154</v>
      </c>
      <c r="B46" s="2" t="s">
        <v>58</v>
      </c>
      <c r="C46" s="2" t="s">
        <v>11</v>
      </c>
      <c r="D46" s="2" t="s">
        <v>50</v>
      </c>
      <c r="E46" s="4" t="s">
        <v>604</v>
      </c>
      <c r="F46" s="9"/>
      <c r="G46" s="9"/>
      <c r="H46" s="2">
        <v>1163</v>
      </c>
      <c r="I46" s="27" t="s">
        <v>68</v>
      </c>
      <c r="J46" s="2" t="s">
        <v>11</v>
      </c>
      <c r="K46" s="2" t="s">
        <v>34</v>
      </c>
      <c r="M46" s="2" t="s">
        <v>13</v>
      </c>
      <c r="N46" s="2" t="s">
        <v>14</v>
      </c>
      <c r="O46" s="2" t="s">
        <v>13</v>
      </c>
      <c r="P46" s="2"/>
      <c r="Y46" s="15">
        <f t="shared" si="8"/>
        <v>8</v>
      </c>
      <c r="Z46" s="12" t="str">
        <f>U24</f>
        <v>IEEE</v>
      </c>
      <c r="AA46" s="19">
        <f t="shared" si="6"/>
        <v>37</v>
      </c>
      <c r="AB46" s="19" t="s">
        <v>604</v>
      </c>
    </row>
    <row r="47" spans="1:28" ht="15.6">
      <c r="A47" s="2">
        <v>1155</v>
      </c>
      <c r="B47" s="2" t="s">
        <v>59</v>
      </c>
      <c r="C47" s="2" t="s">
        <v>11</v>
      </c>
      <c r="D47" s="2" t="s">
        <v>50</v>
      </c>
      <c r="E47" s="4" t="s">
        <v>604</v>
      </c>
      <c r="F47" s="9"/>
      <c r="G47" s="9"/>
      <c r="H47" s="2">
        <v>1164</v>
      </c>
      <c r="I47" s="27" t="s">
        <v>69</v>
      </c>
      <c r="J47" s="2" t="s">
        <v>11</v>
      </c>
      <c r="K47" s="2" t="s">
        <v>34</v>
      </c>
      <c r="M47" s="2" t="s">
        <v>13</v>
      </c>
      <c r="N47" s="2" t="s">
        <v>14</v>
      </c>
      <c r="O47" s="2" t="s">
        <v>13</v>
      </c>
      <c r="P47" s="2"/>
      <c r="Y47" s="15">
        <f t="shared" si="8"/>
        <v>6</v>
      </c>
      <c r="Z47" s="12" t="str">
        <f>U24</f>
        <v>IEEE</v>
      </c>
      <c r="AA47" s="19">
        <f t="shared" si="6"/>
        <v>39</v>
      </c>
      <c r="AB47" s="19" t="s">
        <v>604</v>
      </c>
    </row>
    <row r="48" spans="1:28" ht="15.6">
      <c r="A48" s="2">
        <v>1157</v>
      </c>
      <c r="B48" s="2" t="s">
        <v>60</v>
      </c>
      <c r="C48" s="2" t="s">
        <v>11</v>
      </c>
      <c r="D48" s="2" t="s">
        <v>61</v>
      </c>
      <c r="E48" s="4" t="s">
        <v>604</v>
      </c>
      <c r="F48" s="9"/>
      <c r="G48" s="9"/>
      <c r="H48" s="2">
        <v>1167</v>
      </c>
      <c r="I48" s="27" t="s">
        <v>73</v>
      </c>
      <c r="J48" s="2" t="s">
        <v>11</v>
      </c>
      <c r="K48" s="2" t="s">
        <v>71</v>
      </c>
      <c r="M48" s="2" t="s">
        <v>13</v>
      </c>
      <c r="N48" s="2" t="s">
        <v>14</v>
      </c>
      <c r="O48" s="2" t="s">
        <v>13</v>
      </c>
      <c r="P48" s="2"/>
      <c r="Y48" s="15">
        <f t="shared" si="8"/>
        <v>3</v>
      </c>
      <c r="Z48" s="12" t="str">
        <f>U24</f>
        <v>IEEE</v>
      </c>
      <c r="AA48" s="19">
        <f t="shared" si="6"/>
        <v>30</v>
      </c>
      <c r="AB48" s="19" t="s">
        <v>604</v>
      </c>
    </row>
    <row r="49" spans="1:33" ht="15.6">
      <c r="A49" s="2">
        <v>1158</v>
      </c>
      <c r="B49" s="2" t="s">
        <v>62</v>
      </c>
      <c r="C49" s="2" t="s">
        <v>11</v>
      </c>
      <c r="D49" s="2" t="s">
        <v>61</v>
      </c>
      <c r="E49" s="4" t="s">
        <v>604</v>
      </c>
      <c r="F49" s="9"/>
      <c r="G49" s="9"/>
      <c r="H49" s="2">
        <v>1168</v>
      </c>
      <c r="I49" s="27" t="s">
        <v>74</v>
      </c>
      <c r="J49" s="2" t="s">
        <v>11</v>
      </c>
      <c r="K49" s="2" t="s">
        <v>75</v>
      </c>
      <c r="M49" s="2" t="s">
        <v>13</v>
      </c>
      <c r="N49" s="2" t="s">
        <v>14</v>
      </c>
      <c r="O49" s="2" t="s">
        <v>13</v>
      </c>
      <c r="P49" s="2"/>
      <c r="Y49" s="15">
        <f t="shared" si="8"/>
        <v>5</v>
      </c>
      <c r="Z49" s="12" t="str">
        <f>U24</f>
        <v>IEEE</v>
      </c>
      <c r="AA49" s="19">
        <f t="shared" si="6"/>
        <v>29</v>
      </c>
      <c r="AB49" s="19" t="s">
        <v>604</v>
      </c>
    </row>
    <row r="50" spans="1:33" ht="15.6">
      <c r="A50" s="2">
        <v>1159</v>
      </c>
      <c r="B50" s="2" t="s">
        <v>63</v>
      </c>
      <c r="C50" s="2" t="s">
        <v>11</v>
      </c>
      <c r="D50" s="2" t="s">
        <v>64</v>
      </c>
      <c r="E50" s="4" t="s">
        <v>604</v>
      </c>
      <c r="F50" s="9"/>
      <c r="G50" s="9"/>
      <c r="H50" s="2">
        <v>1169</v>
      </c>
      <c r="I50" s="27" t="s">
        <v>76</v>
      </c>
      <c r="J50" s="2" t="s">
        <v>11</v>
      </c>
      <c r="K50" s="2" t="s">
        <v>77</v>
      </c>
      <c r="M50" s="2" t="s">
        <v>13</v>
      </c>
      <c r="N50" s="2" t="s">
        <v>14</v>
      </c>
      <c r="O50" s="2" t="s">
        <v>13</v>
      </c>
      <c r="P50" s="2"/>
      <c r="Y50" s="15">
        <f t="shared" si="8"/>
        <v>3</v>
      </c>
      <c r="Z50" s="12" t="str">
        <f>U24</f>
        <v>IEEE</v>
      </c>
      <c r="AA50" s="19">
        <f t="shared" si="6"/>
        <v>26</v>
      </c>
      <c r="AB50" s="19" t="s">
        <v>604</v>
      </c>
      <c r="AG50" s="10"/>
    </row>
    <row r="51" spans="1:33" ht="15.6">
      <c r="A51" s="2">
        <v>1160</v>
      </c>
      <c r="B51" s="2" t="s">
        <v>65</v>
      </c>
      <c r="C51" s="2" t="s">
        <v>11</v>
      </c>
      <c r="D51" s="2" t="s">
        <v>64</v>
      </c>
      <c r="E51" s="4" t="s">
        <v>604</v>
      </c>
      <c r="F51" s="9"/>
      <c r="G51" s="9"/>
      <c r="H51" s="2">
        <v>1232</v>
      </c>
      <c r="I51" s="28" t="s">
        <v>79</v>
      </c>
      <c r="J51" s="2" t="s">
        <v>11</v>
      </c>
      <c r="K51" s="2" t="s">
        <v>34</v>
      </c>
      <c r="M51" s="2" t="s">
        <v>14</v>
      </c>
      <c r="N51" s="2" t="s">
        <v>13</v>
      </c>
      <c r="O51" s="2" t="s">
        <v>13</v>
      </c>
      <c r="P51" s="2"/>
      <c r="Y51" s="15">
        <f t="shared" si="8"/>
        <v>5</v>
      </c>
      <c r="Z51" s="12" t="str">
        <f>U24</f>
        <v>IEEE</v>
      </c>
      <c r="AA51" s="19">
        <f t="shared" si="6"/>
        <v>28</v>
      </c>
      <c r="AB51" s="19" t="s">
        <v>604</v>
      </c>
    </row>
    <row r="52" spans="1:33" ht="15.6">
      <c r="A52" s="2">
        <v>1161</v>
      </c>
      <c r="B52" s="2" t="s">
        <v>66</v>
      </c>
      <c r="C52" s="2" t="s">
        <v>11</v>
      </c>
      <c r="D52" s="2" t="s">
        <v>64</v>
      </c>
      <c r="E52" s="4" t="s">
        <v>604</v>
      </c>
      <c r="F52" s="9"/>
      <c r="G52" s="9"/>
      <c r="H52" s="2">
        <v>1235</v>
      </c>
      <c r="I52" s="28" t="s">
        <v>81</v>
      </c>
      <c r="J52" s="2" t="s">
        <v>11</v>
      </c>
      <c r="K52" s="2" t="s">
        <v>39</v>
      </c>
      <c r="M52" s="2" t="s">
        <v>14</v>
      </c>
      <c r="N52" s="2" t="s">
        <v>13</v>
      </c>
      <c r="O52" s="2" t="s">
        <v>13</v>
      </c>
      <c r="P52" s="2"/>
      <c r="Y52" s="15">
        <f t="shared" si="8"/>
        <v>1</v>
      </c>
      <c r="Z52" s="12" t="str">
        <f>U24</f>
        <v>IEEE</v>
      </c>
      <c r="AA52" s="19">
        <f t="shared" si="6"/>
        <v>11</v>
      </c>
      <c r="AB52" s="19" t="s">
        <v>604</v>
      </c>
    </row>
    <row r="53" spans="1:33" ht="15.6">
      <c r="A53" s="2">
        <v>1162</v>
      </c>
      <c r="B53" s="2" t="s">
        <v>67</v>
      </c>
      <c r="C53" s="2" t="s">
        <v>11</v>
      </c>
      <c r="D53" s="2" t="s">
        <v>34</v>
      </c>
      <c r="E53" s="4" t="s">
        <v>604</v>
      </c>
      <c r="F53" s="9"/>
      <c r="G53" s="9"/>
      <c r="H53" s="2">
        <v>1236</v>
      </c>
      <c r="I53" s="28" t="s">
        <v>82</v>
      </c>
      <c r="J53" s="2" t="s">
        <v>11</v>
      </c>
      <c r="K53" s="2" t="s">
        <v>61</v>
      </c>
      <c r="M53" s="2" t="s">
        <v>14</v>
      </c>
      <c r="N53" s="2" t="s">
        <v>13</v>
      </c>
      <c r="O53" s="2" t="s">
        <v>13</v>
      </c>
      <c r="P53" s="2"/>
      <c r="Y53" s="15">
        <f>V25</f>
        <v>0</v>
      </c>
      <c r="Z53" s="4" t="str">
        <f>V24</f>
        <v>Science D.</v>
      </c>
      <c r="AA53" s="19">
        <f>V8</f>
        <v>4</v>
      </c>
      <c r="AB53" s="19" t="s">
        <v>605</v>
      </c>
    </row>
    <row r="54" spans="1:33" ht="15.6">
      <c r="A54" s="2">
        <v>1163</v>
      </c>
      <c r="B54" s="2" t="s">
        <v>68</v>
      </c>
      <c r="C54" s="2" t="s">
        <v>11</v>
      </c>
      <c r="D54" s="2" t="s">
        <v>34</v>
      </c>
      <c r="E54" s="4" t="s">
        <v>604</v>
      </c>
      <c r="F54" s="9"/>
      <c r="G54" s="9"/>
      <c r="H54" s="2">
        <v>1238</v>
      </c>
      <c r="I54" s="28" t="s">
        <v>83</v>
      </c>
      <c r="J54" s="2" t="s">
        <v>11</v>
      </c>
      <c r="K54" s="2" t="s">
        <v>84</v>
      </c>
      <c r="M54" s="2" t="s">
        <v>14</v>
      </c>
      <c r="N54" s="2" t="s">
        <v>13</v>
      </c>
      <c r="O54" s="2" t="s">
        <v>13</v>
      </c>
      <c r="P54" s="2"/>
      <c r="Y54" s="15">
        <f t="shared" ref="Y54:Y65" si="9">V26</f>
        <v>0</v>
      </c>
      <c r="Z54" s="12" t="str">
        <f>V24</f>
        <v>Science D.</v>
      </c>
      <c r="AA54" s="19">
        <f t="shared" ref="AA54:AA65" si="10">V9</f>
        <v>2</v>
      </c>
      <c r="AB54" s="19" t="s">
        <v>605</v>
      </c>
    </row>
    <row r="55" spans="1:33" ht="15.6">
      <c r="A55" s="2">
        <v>1164</v>
      </c>
      <c r="B55" s="2" t="s">
        <v>69</v>
      </c>
      <c r="C55" s="2" t="s">
        <v>11</v>
      </c>
      <c r="D55" s="2" t="s">
        <v>34</v>
      </c>
      <c r="E55" s="4" t="s">
        <v>604</v>
      </c>
      <c r="F55" s="9"/>
      <c r="G55" s="9"/>
      <c r="H55" s="2">
        <v>1239</v>
      </c>
      <c r="I55" s="28" t="s">
        <v>85</v>
      </c>
      <c r="J55" s="2" t="s">
        <v>11</v>
      </c>
      <c r="K55" s="2" t="s">
        <v>39</v>
      </c>
      <c r="M55" s="2" t="s">
        <v>14</v>
      </c>
      <c r="N55" s="2" t="s">
        <v>13</v>
      </c>
      <c r="O55" s="2" t="s">
        <v>13</v>
      </c>
      <c r="P55" s="2"/>
      <c r="Y55" s="15">
        <f t="shared" si="9"/>
        <v>0</v>
      </c>
      <c r="Z55" s="12" t="str">
        <f>V24</f>
        <v>Science D.</v>
      </c>
      <c r="AA55" s="19">
        <f t="shared" si="10"/>
        <v>2</v>
      </c>
      <c r="AB55" s="19" t="s">
        <v>605</v>
      </c>
    </row>
    <row r="56" spans="1:33" ht="15.6">
      <c r="A56" s="2">
        <v>1165</v>
      </c>
      <c r="B56" s="2" t="s">
        <v>70</v>
      </c>
      <c r="C56" s="2" t="s">
        <v>11</v>
      </c>
      <c r="D56" s="2" t="s">
        <v>71</v>
      </c>
      <c r="E56" s="4" t="s">
        <v>604</v>
      </c>
      <c r="F56" s="9"/>
      <c r="G56" s="9"/>
      <c r="H56" s="2">
        <v>1240</v>
      </c>
      <c r="I56" s="28" t="s">
        <v>86</v>
      </c>
      <c r="J56" s="2" t="s">
        <v>11</v>
      </c>
      <c r="K56" s="2" t="s">
        <v>71</v>
      </c>
      <c r="M56" s="2" t="s">
        <v>14</v>
      </c>
      <c r="N56" s="2" t="s">
        <v>13</v>
      </c>
      <c r="O56" s="2" t="s">
        <v>13</v>
      </c>
      <c r="P56" s="2"/>
      <c r="Y56" s="15">
        <f t="shared" si="9"/>
        <v>1</v>
      </c>
      <c r="Z56" s="12" t="str">
        <f>V24</f>
        <v>Science D.</v>
      </c>
      <c r="AA56" s="19">
        <f t="shared" si="10"/>
        <v>5</v>
      </c>
      <c r="AB56" s="19" t="s">
        <v>605</v>
      </c>
    </row>
    <row r="57" spans="1:33" ht="15.6">
      <c r="A57" s="2">
        <v>1166</v>
      </c>
      <c r="B57" s="2" t="s">
        <v>72</v>
      </c>
      <c r="C57" s="2" t="s">
        <v>11</v>
      </c>
      <c r="D57" s="2" t="s">
        <v>71</v>
      </c>
      <c r="E57" s="4" t="s">
        <v>604</v>
      </c>
      <c r="F57" s="9"/>
      <c r="G57" s="9"/>
      <c r="H57" s="2">
        <v>1241</v>
      </c>
      <c r="I57" s="28" t="s">
        <v>87</v>
      </c>
      <c r="J57" s="2" t="s">
        <v>11</v>
      </c>
      <c r="K57" s="2" t="s">
        <v>64</v>
      </c>
      <c r="M57" s="2" t="s">
        <v>14</v>
      </c>
      <c r="N57" s="2" t="s">
        <v>13</v>
      </c>
      <c r="O57" s="2" t="s">
        <v>13</v>
      </c>
      <c r="P57" s="2"/>
      <c r="Y57" s="15">
        <f t="shared" si="9"/>
        <v>1</v>
      </c>
      <c r="Z57" s="12" t="str">
        <f>V24</f>
        <v>Science D.</v>
      </c>
      <c r="AA57" s="19">
        <f t="shared" si="10"/>
        <v>4</v>
      </c>
      <c r="AB57" s="19" t="s">
        <v>605</v>
      </c>
    </row>
    <row r="58" spans="1:33" ht="15.6">
      <c r="A58" s="2">
        <v>1167</v>
      </c>
      <c r="B58" s="2" t="s">
        <v>73</v>
      </c>
      <c r="C58" s="2" t="s">
        <v>11</v>
      </c>
      <c r="D58" s="2" t="s">
        <v>71</v>
      </c>
      <c r="E58" s="4" t="s">
        <v>604</v>
      </c>
      <c r="F58" s="9"/>
      <c r="G58" s="9"/>
      <c r="H58" s="2">
        <v>1242</v>
      </c>
      <c r="I58" s="28" t="s">
        <v>88</v>
      </c>
      <c r="J58" s="2" t="s">
        <v>11</v>
      </c>
      <c r="K58" s="2" t="s">
        <v>28</v>
      </c>
      <c r="M58" s="2" t="s">
        <v>14</v>
      </c>
      <c r="N58" s="2" t="s">
        <v>13</v>
      </c>
      <c r="O58" s="2" t="s">
        <v>13</v>
      </c>
      <c r="P58" s="2"/>
      <c r="Y58" s="15">
        <f t="shared" si="9"/>
        <v>1</v>
      </c>
      <c r="Z58" s="12" t="str">
        <f>V24</f>
        <v>Science D.</v>
      </c>
      <c r="AA58" s="19">
        <f t="shared" si="10"/>
        <v>4</v>
      </c>
      <c r="AB58" s="19" t="s">
        <v>605</v>
      </c>
    </row>
    <row r="59" spans="1:33" ht="15.6">
      <c r="A59" s="2">
        <v>1168</v>
      </c>
      <c r="B59" s="2" t="s">
        <v>74</v>
      </c>
      <c r="C59" s="2" t="s">
        <v>11</v>
      </c>
      <c r="D59" s="2" t="s">
        <v>75</v>
      </c>
      <c r="E59" s="4" t="s">
        <v>604</v>
      </c>
      <c r="F59" s="9"/>
      <c r="G59" s="9"/>
      <c r="H59" s="2">
        <v>1249</v>
      </c>
      <c r="I59" s="28" t="s">
        <v>92</v>
      </c>
      <c r="J59" s="2" t="s">
        <v>11</v>
      </c>
      <c r="K59" s="2" t="s">
        <v>34</v>
      </c>
      <c r="M59" s="2" t="s">
        <v>14</v>
      </c>
      <c r="N59" s="2" t="s">
        <v>13</v>
      </c>
      <c r="O59" s="2" t="s">
        <v>13</v>
      </c>
      <c r="P59" s="2"/>
      <c r="Y59" s="15">
        <f t="shared" si="9"/>
        <v>0</v>
      </c>
      <c r="Z59" s="12" t="str">
        <f>V24</f>
        <v>Science D.</v>
      </c>
      <c r="AA59" s="19">
        <f t="shared" si="10"/>
        <v>2</v>
      </c>
      <c r="AB59" s="19" t="s">
        <v>605</v>
      </c>
    </row>
    <row r="60" spans="1:33" ht="15.6">
      <c r="A60" s="2">
        <v>1169</v>
      </c>
      <c r="B60" s="2" t="s">
        <v>76</v>
      </c>
      <c r="C60" s="2" t="s">
        <v>11</v>
      </c>
      <c r="D60" s="2" t="s">
        <v>77</v>
      </c>
      <c r="E60" s="4" t="s">
        <v>604</v>
      </c>
      <c r="F60" s="9"/>
      <c r="G60" s="9"/>
      <c r="H60" s="2">
        <v>1251</v>
      </c>
      <c r="I60" s="28" t="s">
        <v>94</v>
      </c>
      <c r="J60" s="2" t="s">
        <v>11</v>
      </c>
      <c r="K60" s="2" t="s">
        <v>16</v>
      </c>
      <c r="M60" s="2" t="s">
        <v>14</v>
      </c>
      <c r="N60" s="2" t="s">
        <v>13</v>
      </c>
      <c r="O60" s="2" t="s">
        <v>13</v>
      </c>
      <c r="P60" s="2"/>
      <c r="Y60" s="15">
        <f t="shared" si="9"/>
        <v>0</v>
      </c>
      <c r="Z60" s="12" t="str">
        <f>V24</f>
        <v>Science D.</v>
      </c>
      <c r="AA60" s="19">
        <f t="shared" si="10"/>
        <v>3</v>
      </c>
      <c r="AB60" s="19" t="s">
        <v>605</v>
      </c>
    </row>
    <row r="61" spans="1:33" ht="15.6">
      <c r="A61" s="2">
        <v>1170</v>
      </c>
      <c r="B61" s="2" t="s">
        <v>78</v>
      </c>
      <c r="C61" s="2" t="s">
        <v>11</v>
      </c>
      <c r="D61" s="2" t="s">
        <v>77</v>
      </c>
      <c r="E61" s="4" t="s">
        <v>604</v>
      </c>
      <c r="F61" s="9"/>
      <c r="G61" s="9"/>
      <c r="H61" s="2">
        <v>1252</v>
      </c>
      <c r="I61" s="28" t="s">
        <v>95</v>
      </c>
      <c r="J61" s="2" t="s">
        <v>11</v>
      </c>
      <c r="K61" s="2" t="s">
        <v>43</v>
      </c>
      <c r="M61" s="2" t="s">
        <v>14</v>
      </c>
      <c r="N61" s="2" t="s">
        <v>13</v>
      </c>
      <c r="O61" s="2" t="s">
        <v>13</v>
      </c>
      <c r="P61" s="2"/>
      <c r="Y61" s="15">
        <f t="shared" si="9"/>
        <v>0</v>
      </c>
      <c r="Z61" s="12" t="str">
        <f>V24</f>
        <v>Science D.</v>
      </c>
      <c r="AA61" s="19">
        <f t="shared" si="10"/>
        <v>2</v>
      </c>
      <c r="AB61" s="19" t="s">
        <v>605</v>
      </c>
    </row>
    <row r="62" spans="1:33" ht="15.6">
      <c r="A62" s="2">
        <v>1232</v>
      </c>
      <c r="B62" s="2" t="s">
        <v>79</v>
      </c>
      <c r="C62" s="2" t="s">
        <v>11</v>
      </c>
      <c r="D62" s="2" t="s">
        <v>34</v>
      </c>
      <c r="E62" s="4" t="s">
        <v>603</v>
      </c>
      <c r="F62" s="9"/>
      <c r="G62" s="9"/>
      <c r="H62" s="2">
        <v>1253</v>
      </c>
      <c r="I62" s="28" t="s">
        <v>96</v>
      </c>
      <c r="J62" s="2" t="s">
        <v>11</v>
      </c>
      <c r="K62" s="2" t="s">
        <v>39</v>
      </c>
      <c r="M62" s="2" t="s">
        <v>14</v>
      </c>
      <c r="N62" s="2" t="s">
        <v>13</v>
      </c>
      <c r="O62" s="2" t="s">
        <v>13</v>
      </c>
      <c r="P62" s="2"/>
      <c r="Y62" s="15">
        <f t="shared" si="9"/>
        <v>1</v>
      </c>
      <c r="Z62" s="12" t="str">
        <f>V24</f>
        <v>Science D.</v>
      </c>
      <c r="AA62" s="19">
        <f t="shared" si="10"/>
        <v>5</v>
      </c>
      <c r="AB62" s="19" t="s">
        <v>605</v>
      </c>
    </row>
    <row r="63" spans="1:33" ht="15.6">
      <c r="A63" s="2">
        <v>1234</v>
      </c>
      <c r="B63" s="2" t="s">
        <v>80</v>
      </c>
      <c r="C63" s="2" t="s">
        <v>11</v>
      </c>
      <c r="D63" s="2" t="s">
        <v>39</v>
      </c>
      <c r="E63" s="4" t="s">
        <v>603</v>
      </c>
      <c r="F63" s="9"/>
      <c r="G63" s="9"/>
      <c r="H63" s="2">
        <v>1262</v>
      </c>
      <c r="I63" s="28" t="s">
        <v>99</v>
      </c>
      <c r="J63" s="2" t="s">
        <v>11</v>
      </c>
      <c r="K63" s="2" t="s">
        <v>28</v>
      </c>
      <c r="M63" s="2" t="s">
        <v>14</v>
      </c>
      <c r="N63" s="2" t="s">
        <v>13</v>
      </c>
      <c r="O63" s="2" t="s">
        <v>13</v>
      </c>
      <c r="P63" s="2"/>
      <c r="Y63" s="15">
        <f t="shared" si="9"/>
        <v>0</v>
      </c>
      <c r="Z63" s="12" t="str">
        <f>V24</f>
        <v>Science D.</v>
      </c>
      <c r="AA63" s="19">
        <f t="shared" si="10"/>
        <v>3</v>
      </c>
      <c r="AB63" s="19" t="s">
        <v>605</v>
      </c>
    </row>
    <row r="64" spans="1:33" ht="15.6">
      <c r="A64" s="2">
        <v>1235</v>
      </c>
      <c r="B64" s="2" t="s">
        <v>81</v>
      </c>
      <c r="C64" s="2" t="s">
        <v>11</v>
      </c>
      <c r="D64" s="2" t="s">
        <v>39</v>
      </c>
      <c r="E64" s="4" t="s">
        <v>603</v>
      </c>
      <c r="F64" s="9"/>
      <c r="G64" s="9"/>
      <c r="H64" s="2">
        <v>1263</v>
      </c>
      <c r="I64" s="28" t="s">
        <v>100</v>
      </c>
      <c r="J64" s="2" t="s">
        <v>11</v>
      </c>
      <c r="K64" s="2" t="s">
        <v>28</v>
      </c>
      <c r="M64" s="2" t="s">
        <v>14</v>
      </c>
      <c r="N64" s="2" t="s">
        <v>13</v>
      </c>
      <c r="O64" s="2" t="s">
        <v>13</v>
      </c>
      <c r="P64" s="2"/>
      <c r="Y64" s="15">
        <f t="shared" si="9"/>
        <v>0</v>
      </c>
      <c r="Z64" s="12" t="str">
        <f>V24</f>
        <v>Science D.</v>
      </c>
      <c r="AA64" s="19">
        <f t="shared" si="10"/>
        <v>7</v>
      </c>
      <c r="AB64" s="19" t="s">
        <v>605</v>
      </c>
    </row>
    <row r="65" spans="1:28" ht="15.6">
      <c r="A65" s="2">
        <v>1236</v>
      </c>
      <c r="B65" s="2" t="s">
        <v>82</v>
      </c>
      <c r="C65" s="2" t="s">
        <v>11</v>
      </c>
      <c r="D65" s="2" t="s">
        <v>61</v>
      </c>
      <c r="E65" s="4" t="s">
        <v>603</v>
      </c>
      <c r="F65" s="9"/>
      <c r="G65" s="9"/>
      <c r="H65" s="2">
        <v>1274</v>
      </c>
      <c r="I65" s="28" t="s">
        <v>106</v>
      </c>
      <c r="J65" s="2" t="s">
        <v>11</v>
      </c>
      <c r="K65" s="2" t="s">
        <v>28</v>
      </c>
      <c r="M65" s="2" t="s">
        <v>14</v>
      </c>
      <c r="N65" s="2" t="s">
        <v>13</v>
      </c>
      <c r="O65" s="2" t="s">
        <v>13</v>
      </c>
      <c r="P65" s="2"/>
      <c r="Y65" s="15">
        <f t="shared" si="9"/>
        <v>1</v>
      </c>
      <c r="Z65" s="12" t="str">
        <f>V24</f>
        <v>Science D.</v>
      </c>
      <c r="AA65" s="19">
        <f t="shared" si="10"/>
        <v>6</v>
      </c>
      <c r="AB65" s="19" t="s">
        <v>605</v>
      </c>
    </row>
    <row r="66" spans="1:28">
      <c r="A66" s="2">
        <v>1238</v>
      </c>
      <c r="B66" s="2" t="s">
        <v>83</v>
      </c>
      <c r="C66" s="2" t="s">
        <v>11</v>
      </c>
      <c r="D66" s="2" t="s">
        <v>84</v>
      </c>
      <c r="E66" s="4" t="s">
        <v>603</v>
      </c>
      <c r="F66" s="9"/>
      <c r="G66" s="9"/>
      <c r="H66" s="2">
        <v>1282</v>
      </c>
      <c r="I66" s="28" t="s">
        <v>110</v>
      </c>
      <c r="J66" s="2" t="s">
        <v>11</v>
      </c>
      <c r="K66" s="2" t="s">
        <v>23</v>
      </c>
      <c r="M66" s="2" t="s">
        <v>14</v>
      </c>
      <c r="N66" s="2" t="s">
        <v>13</v>
      </c>
      <c r="O66" s="2" t="s">
        <v>13</v>
      </c>
      <c r="P66" s="2"/>
    </row>
    <row r="67" spans="1:28">
      <c r="A67" s="2">
        <v>1239</v>
      </c>
      <c r="B67" s="2" t="s">
        <v>85</v>
      </c>
      <c r="C67" s="2" t="s">
        <v>11</v>
      </c>
      <c r="D67" s="2" t="s">
        <v>39</v>
      </c>
      <c r="E67" s="4" t="s">
        <v>603</v>
      </c>
      <c r="F67" s="9"/>
      <c r="G67" s="9"/>
      <c r="H67" s="2">
        <v>1292</v>
      </c>
      <c r="I67" s="29" t="s">
        <v>111</v>
      </c>
      <c r="J67" s="2" t="s">
        <v>11</v>
      </c>
      <c r="K67" s="2" t="s">
        <v>39</v>
      </c>
      <c r="M67" s="2" t="s">
        <v>13</v>
      </c>
      <c r="N67" s="2" t="s">
        <v>13</v>
      </c>
      <c r="O67" s="2" t="s">
        <v>14</v>
      </c>
      <c r="P67" s="2"/>
    </row>
    <row r="68" spans="1:28">
      <c r="A68" s="2">
        <v>1240</v>
      </c>
      <c r="B68" s="2" t="s">
        <v>86</v>
      </c>
      <c r="C68" s="2" t="s">
        <v>11</v>
      </c>
      <c r="D68" s="2" t="s">
        <v>71</v>
      </c>
      <c r="E68" s="4" t="s">
        <v>603</v>
      </c>
      <c r="F68" s="9"/>
      <c r="G68" s="9"/>
      <c r="H68" s="2">
        <v>1293</v>
      </c>
      <c r="I68" s="29" t="s">
        <v>112</v>
      </c>
      <c r="J68" s="2" t="s">
        <v>11</v>
      </c>
      <c r="K68" s="2" t="s">
        <v>12</v>
      </c>
      <c r="M68" s="2" t="s">
        <v>13</v>
      </c>
      <c r="N68" s="2" t="s">
        <v>13</v>
      </c>
      <c r="O68" s="2" t="s">
        <v>14</v>
      </c>
      <c r="P68" s="2"/>
    </row>
    <row r="69" spans="1:28">
      <c r="A69" s="2">
        <v>1241</v>
      </c>
      <c r="B69" s="2" t="s">
        <v>87</v>
      </c>
      <c r="C69" s="2" t="s">
        <v>11</v>
      </c>
      <c r="D69" s="2" t="s">
        <v>64</v>
      </c>
      <c r="E69" s="4" t="s">
        <v>603</v>
      </c>
      <c r="F69" s="9"/>
      <c r="G69" s="9"/>
      <c r="H69" s="2">
        <v>1294</v>
      </c>
      <c r="I69" s="29" t="s">
        <v>113</v>
      </c>
      <c r="J69" s="2" t="s">
        <v>11</v>
      </c>
      <c r="K69" s="2" t="s">
        <v>64</v>
      </c>
      <c r="M69" s="2" t="s">
        <v>13</v>
      </c>
      <c r="N69" s="2" t="s">
        <v>13</v>
      </c>
      <c r="O69" s="2" t="s">
        <v>14</v>
      </c>
      <c r="P69" s="2"/>
    </row>
    <row r="70" spans="1:28">
      <c r="A70" s="2">
        <v>1242</v>
      </c>
      <c r="B70" s="2" t="s">
        <v>88</v>
      </c>
      <c r="C70" s="2" t="s">
        <v>11</v>
      </c>
      <c r="D70" s="2" t="s">
        <v>28</v>
      </c>
      <c r="E70" s="4" t="s">
        <v>603</v>
      </c>
      <c r="F70" s="9"/>
      <c r="G70" s="9"/>
      <c r="H70" s="2">
        <v>1295</v>
      </c>
      <c r="I70" s="29" t="s">
        <v>114</v>
      </c>
      <c r="J70" s="2" t="s">
        <v>11</v>
      </c>
      <c r="K70" s="2" t="s">
        <v>16</v>
      </c>
      <c r="M70" s="2" t="s">
        <v>13</v>
      </c>
      <c r="N70" s="2" t="s">
        <v>13</v>
      </c>
      <c r="O70" s="2" t="s">
        <v>14</v>
      </c>
      <c r="P70" s="2"/>
    </row>
    <row r="71" spans="1:28">
      <c r="A71" s="2">
        <v>1243</v>
      </c>
      <c r="B71" s="2" t="s">
        <v>89</v>
      </c>
      <c r="C71" s="2" t="s">
        <v>11</v>
      </c>
      <c r="D71" s="2" t="s">
        <v>16</v>
      </c>
      <c r="E71" s="4" t="s">
        <v>603</v>
      </c>
      <c r="F71" s="9"/>
      <c r="G71" s="9"/>
      <c r="H71" s="2">
        <v>1296</v>
      </c>
      <c r="I71" s="29" t="s">
        <v>115</v>
      </c>
      <c r="J71" s="2" t="s">
        <v>11</v>
      </c>
      <c r="K71" s="2" t="s">
        <v>61</v>
      </c>
      <c r="M71" s="2" t="s">
        <v>13</v>
      </c>
      <c r="N71" s="2" t="s">
        <v>13</v>
      </c>
      <c r="O71" s="2" t="s">
        <v>14</v>
      </c>
      <c r="P71" s="2"/>
    </row>
    <row r="72" spans="1:28">
      <c r="A72" s="2">
        <v>1245</v>
      </c>
      <c r="B72" s="2" t="s">
        <v>90</v>
      </c>
      <c r="C72" s="2" t="s">
        <v>11</v>
      </c>
      <c r="D72" s="2" t="s">
        <v>50</v>
      </c>
      <c r="E72" s="4" t="s">
        <v>603</v>
      </c>
      <c r="F72" s="9"/>
      <c r="G72" s="9"/>
      <c r="H72" s="2">
        <v>1298</v>
      </c>
      <c r="I72" s="29" t="s">
        <v>117</v>
      </c>
      <c r="J72" s="2" t="s">
        <v>11</v>
      </c>
      <c r="K72" s="2" t="s">
        <v>34</v>
      </c>
      <c r="M72" s="2" t="s">
        <v>13</v>
      </c>
      <c r="N72" s="2" t="s">
        <v>13</v>
      </c>
      <c r="O72" s="2" t="s">
        <v>14</v>
      </c>
      <c r="P72" s="2"/>
    </row>
    <row r="73" spans="1:28">
      <c r="A73" s="2">
        <v>1246</v>
      </c>
      <c r="B73" s="2" t="s">
        <v>91</v>
      </c>
      <c r="C73" s="2" t="s">
        <v>11</v>
      </c>
      <c r="D73" s="2" t="s">
        <v>43</v>
      </c>
      <c r="E73" s="4" t="s">
        <v>603</v>
      </c>
      <c r="F73" s="9"/>
      <c r="G73" s="9"/>
      <c r="P73" s="2"/>
    </row>
    <row r="74" spans="1:28">
      <c r="A74" s="2">
        <v>1249</v>
      </c>
      <c r="B74" s="2" t="s">
        <v>92</v>
      </c>
      <c r="C74" s="2" t="s">
        <v>11</v>
      </c>
      <c r="D74" s="2" t="s">
        <v>34</v>
      </c>
      <c r="E74" s="4" t="s">
        <v>603</v>
      </c>
      <c r="F74" s="9"/>
      <c r="G74" s="9"/>
      <c r="P74" s="2"/>
    </row>
    <row r="75" spans="1:28">
      <c r="A75" s="2">
        <v>1250</v>
      </c>
      <c r="B75" s="2" t="s">
        <v>93</v>
      </c>
      <c r="C75" s="2" t="s">
        <v>11</v>
      </c>
      <c r="D75" s="2" t="s">
        <v>61</v>
      </c>
      <c r="E75" s="4" t="s">
        <v>603</v>
      </c>
      <c r="F75" s="9"/>
      <c r="G75" s="9"/>
      <c r="P75" s="2"/>
    </row>
    <row r="76" spans="1:28">
      <c r="A76" s="2">
        <v>1251</v>
      </c>
      <c r="B76" s="2" t="s">
        <v>94</v>
      </c>
      <c r="C76" s="2" t="s">
        <v>11</v>
      </c>
      <c r="D76" s="2" t="s">
        <v>16</v>
      </c>
      <c r="E76" s="4" t="s">
        <v>603</v>
      </c>
      <c r="F76" s="9"/>
      <c r="G76" s="9"/>
      <c r="P76" s="2"/>
    </row>
    <row r="77" spans="1:28">
      <c r="A77" s="2">
        <v>1252</v>
      </c>
      <c r="B77" s="2" t="s">
        <v>95</v>
      </c>
      <c r="C77" s="2" t="s">
        <v>11</v>
      </c>
      <c r="D77" s="2" t="s">
        <v>43</v>
      </c>
      <c r="E77" s="4" t="s">
        <v>603</v>
      </c>
      <c r="F77" s="9"/>
      <c r="G77" s="9"/>
      <c r="P77" s="2"/>
    </row>
    <row r="78" spans="1:28">
      <c r="A78" s="2">
        <v>1253</v>
      </c>
      <c r="B78" s="2" t="s">
        <v>96</v>
      </c>
      <c r="C78" s="2" t="s">
        <v>11</v>
      </c>
      <c r="D78" s="2" t="s">
        <v>39</v>
      </c>
      <c r="E78" s="4" t="s">
        <v>603</v>
      </c>
      <c r="F78" s="9"/>
      <c r="G78" s="9"/>
      <c r="P78" s="2"/>
    </row>
    <row r="79" spans="1:28">
      <c r="A79" s="2">
        <v>1259</v>
      </c>
      <c r="B79" s="2" t="s">
        <v>98</v>
      </c>
      <c r="C79" s="2" t="s">
        <v>11</v>
      </c>
      <c r="D79" s="2" t="s">
        <v>16</v>
      </c>
      <c r="E79" s="4" t="s">
        <v>603</v>
      </c>
      <c r="F79" s="9"/>
      <c r="G79" s="9"/>
      <c r="P79" s="2"/>
    </row>
    <row r="80" spans="1:28">
      <c r="A80" s="2">
        <v>1262</v>
      </c>
      <c r="B80" s="2" t="s">
        <v>99</v>
      </c>
      <c r="C80" s="2" t="s">
        <v>11</v>
      </c>
      <c r="D80" s="2" t="s">
        <v>28</v>
      </c>
      <c r="E80" s="4" t="s">
        <v>603</v>
      </c>
      <c r="F80" s="9"/>
      <c r="G80" s="9"/>
      <c r="P80" s="2"/>
    </row>
    <row r="81" spans="1:16">
      <c r="A81" s="2">
        <v>1263</v>
      </c>
      <c r="B81" s="2" t="s">
        <v>100</v>
      </c>
      <c r="C81" s="2" t="s">
        <v>11</v>
      </c>
      <c r="D81" s="2" t="s">
        <v>28</v>
      </c>
      <c r="E81" s="4" t="s">
        <v>603</v>
      </c>
      <c r="F81" s="9"/>
      <c r="G81" s="9"/>
      <c r="P81" s="2"/>
    </row>
    <row r="82" spans="1:16">
      <c r="A82" s="2">
        <v>1265</v>
      </c>
      <c r="B82" s="2" t="s">
        <v>101</v>
      </c>
      <c r="C82" s="2" t="s">
        <v>11</v>
      </c>
      <c r="D82" s="2" t="s">
        <v>23</v>
      </c>
      <c r="E82" s="4" t="s">
        <v>603</v>
      </c>
      <c r="F82" s="9"/>
      <c r="G82" s="9"/>
      <c r="P82" s="2"/>
    </row>
    <row r="83" spans="1:16">
      <c r="A83" s="2">
        <v>1266</v>
      </c>
      <c r="B83" s="2" t="s">
        <v>102</v>
      </c>
      <c r="C83" s="2" t="s">
        <v>11</v>
      </c>
      <c r="D83" s="2" t="s">
        <v>61</v>
      </c>
      <c r="E83" s="4" t="s">
        <v>603</v>
      </c>
      <c r="F83" s="9"/>
      <c r="G83" s="9"/>
      <c r="P83" s="2"/>
    </row>
    <row r="84" spans="1:16">
      <c r="A84" s="2">
        <v>1269</v>
      </c>
      <c r="B84" s="2" t="s">
        <v>103</v>
      </c>
      <c r="C84" s="2" t="s">
        <v>97</v>
      </c>
      <c r="D84" s="2" t="s">
        <v>16</v>
      </c>
      <c r="E84" s="4" t="s">
        <v>603</v>
      </c>
      <c r="F84" s="9"/>
      <c r="G84" s="9"/>
      <c r="P84" s="2"/>
    </row>
    <row r="85" spans="1:16">
      <c r="A85" s="2">
        <v>1270</v>
      </c>
      <c r="B85" s="2" t="s">
        <v>104</v>
      </c>
      <c r="C85" s="2" t="s">
        <v>11</v>
      </c>
      <c r="D85" s="2" t="s">
        <v>50</v>
      </c>
      <c r="E85" s="4" t="s">
        <v>603</v>
      </c>
      <c r="F85" s="9"/>
      <c r="G85" s="9"/>
      <c r="P85" s="2"/>
    </row>
    <row r="86" spans="1:16">
      <c r="A86" s="2">
        <v>1271</v>
      </c>
      <c r="B86" s="2" t="s">
        <v>105</v>
      </c>
      <c r="C86" s="2" t="s">
        <v>11</v>
      </c>
      <c r="D86" s="2" t="s">
        <v>75</v>
      </c>
      <c r="E86" s="4" t="s">
        <v>603</v>
      </c>
      <c r="F86" s="9"/>
      <c r="G86" s="9"/>
      <c r="P86" s="2"/>
    </row>
    <row r="87" spans="1:16">
      <c r="A87" s="2">
        <v>1274</v>
      </c>
      <c r="B87" s="2" t="s">
        <v>106</v>
      </c>
      <c r="C87" s="2" t="s">
        <v>11</v>
      </c>
      <c r="D87" s="2" t="s">
        <v>28</v>
      </c>
      <c r="E87" s="4" t="s">
        <v>603</v>
      </c>
      <c r="F87" s="9"/>
      <c r="G87" s="9"/>
      <c r="P87" s="2"/>
    </row>
    <row r="88" spans="1:16">
      <c r="A88" s="2">
        <v>1275</v>
      </c>
      <c r="B88" s="2" t="s">
        <v>107</v>
      </c>
      <c r="C88" s="2" t="s">
        <v>11</v>
      </c>
      <c r="D88" s="2" t="s">
        <v>61</v>
      </c>
      <c r="E88" s="4" t="s">
        <v>603</v>
      </c>
      <c r="F88" s="9"/>
      <c r="G88" s="9"/>
      <c r="P88" s="2"/>
    </row>
    <row r="89" spans="1:16">
      <c r="A89" s="2">
        <v>1276</v>
      </c>
      <c r="B89" s="2" t="s">
        <v>108</v>
      </c>
      <c r="C89" s="2" t="s">
        <v>11</v>
      </c>
      <c r="D89" s="2" t="s">
        <v>39</v>
      </c>
      <c r="E89" s="4" t="s">
        <v>603</v>
      </c>
      <c r="F89" s="9"/>
      <c r="G89" s="9"/>
      <c r="P89" s="2"/>
    </row>
    <row r="90" spans="1:16">
      <c r="A90" s="2">
        <v>1279</v>
      </c>
      <c r="B90" s="2" t="s">
        <v>109</v>
      </c>
      <c r="C90" s="2" t="s">
        <v>11</v>
      </c>
      <c r="D90" s="2" t="s">
        <v>50</v>
      </c>
      <c r="E90" s="4" t="s">
        <v>603</v>
      </c>
      <c r="F90" s="9"/>
      <c r="G90" s="9"/>
      <c r="P90" s="2"/>
    </row>
    <row r="91" spans="1:16">
      <c r="A91" s="2">
        <v>1282</v>
      </c>
      <c r="B91" s="2" t="s">
        <v>110</v>
      </c>
      <c r="C91" s="2" t="s">
        <v>11</v>
      </c>
      <c r="D91" s="2" t="s">
        <v>23</v>
      </c>
      <c r="E91" s="4" t="s">
        <v>603</v>
      </c>
      <c r="F91" s="9"/>
      <c r="G91" s="9"/>
      <c r="P91" s="2"/>
    </row>
    <row r="92" spans="1:16">
      <c r="A92" s="2">
        <v>1292</v>
      </c>
      <c r="B92" s="2" t="s">
        <v>111</v>
      </c>
      <c r="C92" s="2" t="s">
        <v>11</v>
      </c>
      <c r="D92" s="2" t="s">
        <v>39</v>
      </c>
      <c r="E92" s="4" t="s">
        <v>607</v>
      </c>
      <c r="F92" s="9"/>
      <c r="G92" s="9"/>
      <c r="P92" s="2"/>
    </row>
    <row r="93" spans="1:16">
      <c r="A93" s="2">
        <v>1293</v>
      </c>
      <c r="B93" s="2" t="s">
        <v>112</v>
      </c>
      <c r="C93" s="2" t="s">
        <v>11</v>
      </c>
      <c r="D93" s="2" t="s">
        <v>12</v>
      </c>
      <c r="E93" s="4" t="s">
        <v>607</v>
      </c>
      <c r="F93" s="9"/>
      <c r="G93" s="9"/>
      <c r="P93" s="2"/>
    </row>
    <row r="94" spans="1:16">
      <c r="A94" s="2">
        <v>1294</v>
      </c>
      <c r="B94" s="2" t="s">
        <v>113</v>
      </c>
      <c r="C94" s="2" t="s">
        <v>11</v>
      </c>
      <c r="D94" s="2" t="s">
        <v>64</v>
      </c>
      <c r="E94" s="4" t="s">
        <v>607</v>
      </c>
      <c r="F94" s="9"/>
      <c r="G94" s="9"/>
      <c r="P94" s="2"/>
    </row>
    <row r="95" spans="1:16">
      <c r="A95" s="2">
        <v>1295</v>
      </c>
      <c r="B95" s="2" t="s">
        <v>114</v>
      </c>
      <c r="C95" s="2" t="s">
        <v>11</v>
      </c>
      <c r="D95" s="2" t="s">
        <v>16</v>
      </c>
      <c r="E95" s="4" t="s">
        <v>607</v>
      </c>
      <c r="F95" s="9"/>
      <c r="G95" s="9"/>
      <c r="P95" s="2"/>
    </row>
    <row r="96" spans="1:16">
      <c r="A96" s="2">
        <v>1296</v>
      </c>
      <c r="B96" s="2" t="s">
        <v>115</v>
      </c>
      <c r="C96" s="2" t="s">
        <v>11</v>
      </c>
      <c r="D96" s="2" t="s">
        <v>61</v>
      </c>
      <c r="E96" s="4" t="s">
        <v>607</v>
      </c>
      <c r="F96" s="9"/>
      <c r="G96" s="9"/>
      <c r="P96" s="2"/>
    </row>
    <row r="97" spans="1:16">
      <c r="A97" s="2">
        <v>1297</v>
      </c>
      <c r="B97" s="2" t="s">
        <v>116</v>
      </c>
      <c r="C97" s="2" t="s">
        <v>97</v>
      </c>
      <c r="D97" s="2" t="s">
        <v>16</v>
      </c>
      <c r="E97" s="4" t="s">
        <v>607</v>
      </c>
      <c r="F97" s="9"/>
      <c r="G97" s="9"/>
      <c r="P97" s="2"/>
    </row>
    <row r="98" spans="1:16">
      <c r="A98" s="2">
        <v>1298</v>
      </c>
      <c r="B98" s="2" t="s">
        <v>117</v>
      </c>
      <c r="C98" s="2" t="s">
        <v>11</v>
      </c>
      <c r="D98" s="2" t="s">
        <v>34</v>
      </c>
      <c r="E98" s="4" t="s">
        <v>607</v>
      </c>
      <c r="F98" s="9"/>
      <c r="G98" s="9"/>
      <c r="P98" s="2"/>
    </row>
    <row r="99" spans="1:16">
      <c r="A99" s="2">
        <v>1299</v>
      </c>
      <c r="B99" s="2" t="s">
        <v>118</v>
      </c>
      <c r="C99" s="2" t="s">
        <v>97</v>
      </c>
      <c r="D99" s="2" t="s">
        <v>50</v>
      </c>
      <c r="E99" s="4" t="s">
        <v>607</v>
      </c>
      <c r="F99" s="9"/>
      <c r="G99" s="9"/>
      <c r="P99" s="2"/>
    </row>
    <row r="100" spans="1:16">
      <c r="A100" s="2">
        <v>1300</v>
      </c>
      <c r="B100" s="2" t="s">
        <v>119</v>
      </c>
      <c r="C100" s="2" t="s">
        <v>97</v>
      </c>
      <c r="D100" s="2" t="s">
        <v>23</v>
      </c>
      <c r="E100" s="4" t="s">
        <v>603</v>
      </c>
      <c r="F100" s="9"/>
      <c r="G100" s="9"/>
      <c r="P100" s="2"/>
    </row>
    <row r="101" spans="1:16">
      <c r="A101" s="2">
        <v>1301</v>
      </c>
      <c r="B101" s="2" t="s">
        <v>120</v>
      </c>
      <c r="C101" s="2" t="s">
        <v>97</v>
      </c>
      <c r="D101" s="2" t="s">
        <v>39</v>
      </c>
      <c r="E101" s="4" t="s">
        <v>603</v>
      </c>
      <c r="F101" s="9"/>
      <c r="G101" s="9"/>
      <c r="P101" s="2"/>
    </row>
    <row r="102" spans="1:16">
      <c r="A102" s="2">
        <v>1302</v>
      </c>
      <c r="B102" s="2" t="s">
        <v>121</v>
      </c>
      <c r="C102" s="2" t="s">
        <v>97</v>
      </c>
      <c r="D102" s="2" t="s">
        <v>71</v>
      </c>
      <c r="E102" s="4" t="s">
        <v>603</v>
      </c>
      <c r="F102" s="9"/>
      <c r="G102" s="9"/>
      <c r="P102" s="2"/>
    </row>
    <row r="103" spans="1:16">
      <c r="A103" s="2">
        <v>1303</v>
      </c>
      <c r="B103" s="2" t="s">
        <v>122</v>
      </c>
      <c r="C103" s="2" t="s">
        <v>97</v>
      </c>
      <c r="D103" s="2" t="s">
        <v>64</v>
      </c>
      <c r="E103" s="4" t="s">
        <v>603</v>
      </c>
      <c r="F103" s="9"/>
      <c r="G103" s="9"/>
      <c r="P103" s="2"/>
    </row>
    <row r="104" spans="1:16">
      <c r="A104" s="2">
        <v>1304</v>
      </c>
      <c r="B104" s="2" t="s">
        <v>123</v>
      </c>
      <c r="C104" s="2" t="s">
        <v>97</v>
      </c>
      <c r="D104" s="2" t="s">
        <v>64</v>
      </c>
      <c r="E104" s="4" t="s">
        <v>603</v>
      </c>
      <c r="F104" s="9"/>
      <c r="G104" s="9"/>
      <c r="P104" s="2"/>
    </row>
    <row r="105" spans="1:16">
      <c r="A105" s="2">
        <v>1305</v>
      </c>
      <c r="B105" s="2" t="s">
        <v>124</v>
      </c>
      <c r="C105" s="2" t="s">
        <v>97</v>
      </c>
      <c r="D105" s="2" t="s">
        <v>61</v>
      </c>
      <c r="E105" s="4" t="s">
        <v>603</v>
      </c>
      <c r="F105" s="9"/>
      <c r="G105" s="9"/>
      <c r="P105" s="2"/>
    </row>
    <row r="106" spans="1:16">
      <c r="A106" s="2">
        <v>1306</v>
      </c>
      <c r="B106" s="2" t="s">
        <v>125</v>
      </c>
      <c r="C106" s="2" t="s">
        <v>97</v>
      </c>
      <c r="D106" s="2" t="s">
        <v>84</v>
      </c>
      <c r="E106" s="4" t="s">
        <v>603</v>
      </c>
      <c r="F106" s="9"/>
      <c r="G106" s="9"/>
      <c r="P106" s="2"/>
    </row>
    <row r="107" spans="1:16">
      <c r="A107" s="2">
        <v>1307</v>
      </c>
      <c r="B107" s="2" t="s">
        <v>126</v>
      </c>
      <c r="C107" s="2" t="s">
        <v>97</v>
      </c>
      <c r="D107" s="2" t="s">
        <v>75</v>
      </c>
      <c r="E107" s="4" t="s">
        <v>603</v>
      </c>
      <c r="F107" s="9"/>
      <c r="G107" s="9"/>
      <c r="P107" s="2"/>
    </row>
    <row r="108" spans="1:16">
      <c r="A108" s="2">
        <v>1308</v>
      </c>
      <c r="B108" s="2" t="s">
        <v>127</v>
      </c>
      <c r="C108" s="2" t="s">
        <v>97</v>
      </c>
      <c r="D108" s="2" t="s">
        <v>84</v>
      </c>
      <c r="E108" s="4" t="s">
        <v>603</v>
      </c>
      <c r="F108" s="9"/>
      <c r="G108" s="9"/>
      <c r="P108" s="2"/>
    </row>
    <row r="109" spans="1:16">
      <c r="A109" s="2">
        <v>1309</v>
      </c>
      <c r="B109" s="2" t="s">
        <v>128</v>
      </c>
      <c r="C109" s="2" t="s">
        <v>97</v>
      </c>
      <c r="D109" s="2" t="s">
        <v>50</v>
      </c>
      <c r="E109" s="4" t="s">
        <v>603</v>
      </c>
      <c r="F109" s="9"/>
      <c r="G109" s="9"/>
      <c r="P109" s="2"/>
    </row>
    <row r="110" spans="1:16">
      <c r="A110" s="2">
        <v>1310</v>
      </c>
      <c r="B110" s="2" t="s">
        <v>129</v>
      </c>
      <c r="C110" s="2" t="s">
        <v>97</v>
      </c>
      <c r="D110" s="2" t="s">
        <v>23</v>
      </c>
      <c r="E110" s="4" t="s">
        <v>603</v>
      </c>
      <c r="F110" s="9"/>
      <c r="G110" s="9"/>
      <c r="P110" s="2"/>
    </row>
    <row r="111" spans="1:16">
      <c r="A111" s="2">
        <v>1311</v>
      </c>
      <c r="B111" s="2" t="s">
        <v>130</v>
      </c>
      <c r="C111" s="2" t="s">
        <v>97</v>
      </c>
      <c r="D111" s="2" t="s">
        <v>39</v>
      </c>
      <c r="E111" s="4" t="s">
        <v>603</v>
      </c>
      <c r="F111" s="9"/>
      <c r="G111" s="9"/>
      <c r="P111" s="2"/>
    </row>
    <row r="112" spans="1:16">
      <c r="A112" s="2">
        <v>1312</v>
      </c>
      <c r="B112" s="2" t="s">
        <v>131</v>
      </c>
      <c r="C112" s="2" t="s">
        <v>97</v>
      </c>
      <c r="D112" s="2" t="s">
        <v>61</v>
      </c>
      <c r="E112" s="4" t="s">
        <v>603</v>
      </c>
      <c r="F112" s="9"/>
      <c r="G112" s="9"/>
      <c r="P112" s="2"/>
    </row>
    <row r="113" spans="1:16">
      <c r="A113" s="2">
        <v>1313</v>
      </c>
      <c r="B113" s="2" t="s">
        <v>132</v>
      </c>
      <c r="C113" s="2" t="s">
        <v>97</v>
      </c>
      <c r="D113" s="2" t="s">
        <v>39</v>
      </c>
      <c r="E113" s="4" t="s">
        <v>603</v>
      </c>
      <c r="F113" s="9"/>
      <c r="G113" s="9"/>
      <c r="P113" s="2"/>
    </row>
    <row r="114" spans="1:16">
      <c r="A114" s="2">
        <v>1314</v>
      </c>
      <c r="B114" s="2" t="s">
        <v>133</v>
      </c>
      <c r="C114" s="2" t="s">
        <v>97</v>
      </c>
      <c r="D114" s="2" t="s">
        <v>50</v>
      </c>
      <c r="E114" s="4" t="s">
        <v>603</v>
      </c>
      <c r="F114" s="9"/>
      <c r="G114" s="9"/>
      <c r="P114" s="2"/>
    </row>
    <row r="115" spans="1:16">
      <c r="A115" s="2">
        <v>1315</v>
      </c>
      <c r="B115" s="2" t="s">
        <v>134</v>
      </c>
      <c r="C115" s="2" t="s">
        <v>97</v>
      </c>
      <c r="D115" s="2" t="s">
        <v>39</v>
      </c>
      <c r="E115" s="4" t="s">
        <v>603</v>
      </c>
      <c r="F115" s="9"/>
      <c r="G115" s="9"/>
      <c r="P115" s="2"/>
    </row>
    <row r="116" spans="1:16">
      <c r="A116" s="2">
        <v>1316</v>
      </c>
      <c r="B116" s="2" t="s">
        <v>135</v>
      </c>
      <c r="C116" s="2" t="s">
        <v>97</v>
      </c>
      <c r="D116" s="2" t="s">
        <v>28</v>
      </c>
      <c r="E116" s="4" t="s">
        <v>603</v>
      </c>
      <c r="F116" s="9"/>
      <c r="G116" s="9"/>
      <c r="P116" s="2"/>
    </row>
    <row r="117" spans="1:16">
      <c r="A117" s="2">
        <v>1318</v>
      </c>
      <c r="B117" s="2" t="s">
        <v>136</v>
      </c>
      <c r="C117" s="2" t="s">
        <v>97</v>
      </c>
      <c r="D117" s="2" t="s">
        <v>12</v>
      </c>
      <c r="E117" s="4" t="s">
        <v>603</v>
      </c>
      <c r="F117" s="9"/>
      <c r="G117" s="9"/>
      <c r="P117" s="2"/>
    </row>
    <row r="118" spans="1:16">
      <c r="A118" s="2">
        <v>1319</v>
      </c>
      <c r="B118" s="2" t="s">
        <v>137</v>
      </c>
      <c r="C118" s="2" t="s">
        <v>97</v>
      </c>
      <c r="D118" s="2" t="s">
        <v>64</v>
      </c>
      <c r="E118" s="4" t="s">
        <v>603</v>
      </c>
      <c r="F118" s="9"/>
      <c r="G118" s="9"/>
      <c r="P118" s="2"/>
    </row>
    <row r="119" spans="1:16">
      <c r="A119" s="2">
        <v>1320</v>
      </c>
      <c r="B119" s="2" t="s">
        <v>138</v>
      </c>
      <c r="C119" s="2" t="s">
        <v>97</v>
      </c>
      <c r="D119" s="2" t="s">
        <v>50</v>
      </c>
      <c r="E119" s="4" t="s">
        <v>603</v>
      </c>
      <c r="F119" s="9"/>
      <c r="G119" s="9"/>
      <c r="P119" s="2"/>
    </row>
    <row r="120" spans="1:16">
      <c r="A120" s="2">
        <v>1321</v>
      </c>
      <c r="B120" s="2" t="s">
        <v>139</v>
      </c>
      <c r="C120" s="2" t="s">
        <v>97</v>
      </c>
      <c r="D120" s="2" t="s">
        <v>16</v>
      </c>
      <c r="E120" s="4" t="s">
        <v>603</v>
      </c>
      <c r="F120" s="9"/>
      <c r="G120" s="9"/>
      <c r="P120" s="2"/>
    </row>
    <row r="121" spans="1:16">
      <c r="A121" s="2">
        <v>1322</v>
      </c>
      <c r="B121" s="2" t="s">
        <v>140</v>
      </c>
      <c r="C121" s="2" t="s">
        <v>97</v>
      </c>
      <c r="D121" s="2" t="s">
        <v>28</v>
      </c>
      <c r="E121" s="4" t="s">
        <v>603</v>
      </c>
      <c r="F121" s="9"/>
      <c r="G121" s="9"/>
      <c r="P121" s="2"/>
    </row>
    <row r="122" spans="1:16">
      <c r="A122" s="2">
        <v>1323</v>
      </c>
      <c r="B122" s="2" t="s">
        <v>141</v>
      </c>
      <c r="C122" s="2" t="s">
        <v>97</v>
      </c>
      <c r="D122" s="2" t="s">
        <v>64</v>
      </c>
      <c r="E122" s="4" t="s">
        <v>603</v>
      </c>
      <c r="F122" s="9"/>
      <c r="G122" s="9"/>
      <c r="P122" s="2"/>
    </row>
    <row r="123" spans="1:16">
      <c r="A123" s="2">
        <v>1324</v>
      </c>
      <c r="B123" s="2" t="s">
        <v>142</v>
      </c>
      <c r="C123" s="2" t="s">
        <v>97</v>
      </c>
      <c r="D123" s="2" t="s">
        <v>50</v>
      </c>
      <c r="E123" s="4" t="s">
        <v>603</v>
      </c>
      <c r="F123" s="9"/>
      <c r="G123" s="9"/>
      <c r="P123" s="2"/>
    </row>
    <row r="124" spans="1:16">
      <c r="A124" s="2">
        <v>1325</v>
      </c>
      <c r="B124" s="2" t="s">
        <v>143</v>
      </c>
      <c r="C124" s="2" t="s">
        <v>97</v>
      </c>
      <c r="D124" s="2" t="s">
        <v>16</v>
      </c>
      <c r="E124" s="4" t="s">
        <v>603</v>
      </c>
      <c r="F124" s="9"/>
      <c r="G124" s="9"/>
      <c r="P124" s="2"/>
    </row>
    <row r="125" spans="1:16">
      <c r="A125" s="2">
        <v>1326</v>
      </c>
      <c r="B125" s="2" t="s">
        <v>144</v>
      </c>
      <c r="C125" s="2" t="s">
        <v>97</v>
      </c>
      <c r="D125" s="2" t="s">
        <v>16</v>
      </c>
      <c r="E125" s="4" t="s">
        <v>603</v>
      </c>
      <c r="F125" s="9"/>
      <c r="G125" s="9"/>
      <c r="P125" s="2"/>
    </row>
    <row r="126" spans="1:16">
      <c r="A126" s="2">
        <v>1327</v>
      </c>
      <c r="B126" s="2" t="s">
        <v>145</v>
      </c>
      <c r="C126" s="2" t="s">
        <v>97</v>
      </c>
      <c r="D126" s="2" t="s">
        <v>23</v>
      </c>
      <c r="E126" s="4" t="s">
        <v>603</v>
      </c>
      <c r="F126" s="9"/>
      <c r="G126" s="9"/>
      <c r="P126" s="2"/>
    </row>
    <row r="127" spans="1:16">
      <c r="A127" s="2">
        <v>1328</v>
      </c>
      <c r="B127" s="2" t="s">
        <v>146</v>
      </c>
      <c r="C127" s="2" t="s">
        <v>97</v>
      </c>
      <c r="D127" s="2" t="s">
        <v>43</v>
      </c>
      <c r="E127" s="4" t="s">
        <v>603</v>
      </c>
      <c r="F127" s="9"/>
      <c r="G127" s="9"/>
      <c r="P127" s="2"/>
    </row>
    <row r="128" spans="1:16">
      <c r="A128" s="2">
        <v>1329</v>
      </c>
      <c r="B128" s="2" t="s">
        <v>147</v>
      </c>
      <c r="C128" s="2" t="s">
        <v>97</v>
      </c>
      <c r="D128" s="2" t="s">
        <v>28</v>
      </c>
      <c r="E128" s="4" t="s">
        <v>603</v>
      </c>
      <c r="F128" s="9"/>
      <c r="G128" s="9"/>
      <c r="P128" s="2"/>
    </row>
    <row r="129" spans="1:16">
      <c r="A129" s="2">
        <v>1330</v>
      </c>
      <c r="B129" s="2" t="s">
        <v>148</v>
      </c>
      <c r="C129" s="2" t="s">
        <v>97</v>
      </c>
      <c r="D129" s="2" t="s">
        <v>23</v>
      </c>
      <c r="E129" s="4" t="s">
        <v>603</v>
      </c>
      <c r="F129" s="9"/>
      <c r="G129" s="9"/>
      <c r="P129" s="2"/>
    </row>
    <row r="130" spans="1:16">
      <c r="A130" s="2">
        <v>1331</v>
      </c>
      <c r="B130" s="2" t="s">
        <v>149</v>
      </c>
      <c r="C130" s="2" t="s">
        <v>97</v>
      </c>
      <c r="D130" s="2" t="s">
        <v>28</v>
      </c>
      <c r="E130" s="4" t="s">
        <v>603</v>
      </c>
      <c r="F130" s="9"/>
      <c r="G130" s="9"/>
      <c r="P130" s="2"/>
    </row>
    <row r="131" spans="1:16">
      <c r="A131" s="2">
        <v>1332</v>
      </c>
      <c r="B131" s="2" t="s">
        <v>150</v>
      </c>
      <c r="C131" s="2" t="s">
        <v>97</v>
      </c>
      <c r="D131" s="2" t="s">
        <v>12</v>
      </c>
      <c r="E131" s="4" t="s">
        <v>603</v>
      </c>
      <c r="F131" s="9"/>
      <c r="G131" s="9"/>
      <c r="P131" s="2"/>
    </row>
    <row r="132" spans="1:16">
      <c r="A132" s="2">
        <v>1333</v>
      </c>
      <c r="B132" s="2" t="s">
        <v>151</v>
      </c>
      <c r="C132" s="2" t="s">
        <v>97</v>
      </c>
      <c r="D132" s="2" t="s">
        <v>61</v>
      </c>
      <c r="E132" s="4" t="s">
        <v>603</v>
      </c>
      <c r="F132" s="9"/>
      <c r="G132" s="9"/>
      <c r="P132" s="2"/>
    </row>
    <row r="133" spans="1:16">
      <c r="A133" s="2">
        <v>1334</v>
      </c>
      <c r="B133" s="2" t="s">
        <v>152</v>
      </c>
      <c r="C133" s="2" t="s">
        <v>97</v>
      </c>
      <c r="D133" s="2" t="s">
        <v>39</v>
      </c>
      <c r="E133" s="4" t="s">
        <v>603</v>
      </c>
      <c r="F133" s="9"/>
      <c r="G133" s="9"/>
      <c r="P133" s="2"/>
    </row>
    <row r="134" spans="1:16">
      <c r="A134" s="2">
        <v>1335</v>
      </c>
      <c r="B134" s="2" t="s">
        <v>153</v>
      </c>
      <c r="C134" s="2" t="s">
        <v>97</v>
      </c>
      <c r="D134" s="2" t="s">
        <v>84</v>
      </c>
      <c r="E134" s="4" t="s">
        <v>603</v>
      </c>
      <c r="F134" s="9"/>
      <c r="G134" s="9"/>
      <c r="P134" s="2"/>
    </row>
    <row r="135" spans="1:16">
      <c r="A135" s="2">
        <v>1336</v>
      </c>
      <c r="B135" s="2" t="s">
        <v>154</v>
      </c>
      <c r="C135" s="2" t="s">
        <v>97</v>
      </c>
      <c r="D135" s="2" t="s">
        <v>34</v>
      </c>
      <c r="E135" s="4" t="s">
        <v>603</v>
      </c>
      <c r="F135" s="9"/>
      <c r="G135" s="9"/>
      <c r="P135" s="2"/>
    </row>
    <row r="136" spans="1:16">
      <c r="A136" s="2">
        <v>1337</v>
      </c>
      <c r="B136" s="2" t="s">
        <v>155</v>
      </c>
      <c r="C136" s="2" t="s">
        <v>97</v>
      </c>
      <c r="D136" s="2" t="s">
        <v>39</v>
      </c>
      <c r="E136" s="4" t="s">
        <v>603</v>
      </c>
      <c r="F136" s="9"/>
      <c r="G136" s="9"/>
      <c r="P136" s="2"/>
    </row>
    <row r="137" spans="1:16">
      <c r="A137" s="2">
        <v>1338</v>
      </c>
      <c r="B137" s="2" t="s">
        <v>156</v>
      </c>
      <c r="C137" s="2" t="s">
        <v>97</v>
      </c>
      <c r="D137" s="2" t="s">
        <v>50</v>
      </c>
      <c r="E137" s="4" t="s">
        <v>603</v>
      </c>
      <c r="F137" s="9"/>
      <c r="G137" s="9"/>
      <c r="P137" s="2"/>
    </row>
    <row r="138" spans="1:16">
      <c r="A138" s="2">
        <v>1339</v>
      </c>
      <c r="B138" s="2" t="s">
        <v>157</v>
      </c>
      <c r="C138" s="2" t="s">
        <v>97</v>
      </c>
      <c r="D138" s="2" t="s">
        <v>61</v>
      </c>
      <c r="E138" s="4" t="s">
        <v>603</v>
      </c>
      <c r="F138" s="9"/>
      <c r="G138" s="9"/>
      <c r="P138" s="2"/>
    </row>
    <row r="139" spans="1:16">
      <c r="A139" s="2">
        <v>1340</v>
      </c>
      <c r="B139" s="2" t="s">
        <v>158</v>
      </c>
      <c r="C139" s="2" t="s">
        <v>97</v>
      </c>
      <c r="D139" s="2" t="s">
        <v>16</v>
      </c>
      <c r="E139" s="4" t="s">
        <v>603</v>
      </c>
      <c r="F139" s="9"/>
      <c r="G139" s="9"/>
      <c r="P139" s="2"/>
    </row>
    <row r="140" spans="1:16">
      <c r="A140" s="2">
        <v>1341</v>
      </c>
      <c r="B140" s="2" t="s">
        <v>159</v>
      </c>
      <c r="C140" s="2" t="s">
        <v>97</v>
      </c>
      <c r="D140" s="2" t="s">
        <v>16</v>
      </c>
      <c r="E140" s="4" t="s">
        <v>603</v>
      </c>
      <c r="F140" s="9"/>
      <c r="G140" s="9"/>
      <c r="P140" s="2"/>
    </row>
    <row r="141" spans="1:16">
      <c r="A141" s="2">
        <v>1342</v>
      </c>
      <c r="B141" s="2" t="s">
        <v>160</v>
      </c>
      <c r="C141" s="2" t="s">
        <v>97</v>
      </c>
      <c r="D141" s="2" t="s">
        <v>61</v>
      </c>
      <c r="E141" s="4" t="s">
        <v>603</v>
      </c>
      <c r="F141" s="9"/>
      <c r="G141" s="9"/>
      <c r="P141" s="2"/>
    </row>
    <row r="142" spans="1:16">
      <c r="A142" s="2">
        <v>1343</v>
      </c>
      <c r="B142" s="2" t="s">
        <v>161</v>
      </c>
      <c r="C142" s="2" t="s">
        <v>97</v>
      </c>
      <c r="D142" s="2" t="s">
        <v>64</v>
      </c>
      <c r="E142" s="4" t="s">
        <v>603</v>
      </c>
      <c r="F142" s="9"/>
      <c r="G142" s="9"/>
      <c r="P142" s="2"/>
    </row>
    <row r="143" spans="1:16">
      <c r="A143" s="2">
        <v>1344</v>
      </c>
      <c r="B143" s="2" t="s">
        <v>162</v>
      </c>
      <c r="C143" s="2" t="s">
        <v>97</v>
      </c>
      <c r="D143" s="2" t="s">
        <v>34</v>
      </c>
      <c r="E143" s="4" t="s">
        <v>603</v>
      </c>
      <c r="F143" s="9"/>
      <c r="G143" s="9"/>
      <c r="P143" s="2"/>
    </row>
    <row r="144" spans="1:16">
      <c r="A144" s="2">
        <v>1345</v>
      </c>
      <c r="B144" s="2" t="s">
        <v>163</v>
      </c>
      <c r="C144" s="2" t="s">
        <v>97</v>
      </c>
      <c r="D144" s="2" t="s">
        <v>23</v>
      </c>
      <c r="E144" s="4" t="s">
        <v>603</v>
      </c>
      <c r="F144" s="9"/>
      <c r="G144" s="9"/>
      <c r="P144" s="2"/>
    </row>
    <row r="145" spans="1:16">
      <c r="A145" s="2">
        <v>1346</v>
      </c>
      <c r="B145" s="2" t="s">
        <v>164</v>
      </c>
      <c r="C145" s="2" t="s">
        <v>97</v>
      </c>
      <c r="D145" s="2" t="s">
        <v>84</v>
      </c>
      <c r="E145" s="4" t="s">
        <v>603</v>
      </c>
      <c r="F145" s="9"/>
      <c r="G145" s="9"/>
      <c r="P145" s="2"/>
    </row>
    <row r="146" spans="1:16">
      <c r="A146" s="2">
        <v>1347</v>
      </c>
      <c r="B146" s="2" t="s">
        <v>165</v>
      </c>
      <c r="C146" s="2" t="s">
        <v>97</v>
      </c>
      <c r="D146" s="2" t="s">
        <v>61</v>
      </c>
      <c r="E146" s="4" t="s">
        <v>603</v>
      </c>
      <c r="F146" s="9"/>
      <c r="G146" s="9"/>
      <c r="P146" s="2"/>
    </row>
    <row r="147" spans="1:16">
      <c r="A147" s="2">
        <v>1348</v>
      </c>
      <c r="B147" s="2" t="s">
        <v>166</v>
      </c>
      <c r="C147" s="2" t="s">
        <v>97</v>
      </c>
      <c r="D147" s="2" t="s">
        <v>39</v>
      </c>
      <c r="E147" s="4" t="s">
        <v>603</v>
      </c>
      <c r="F147" s="9"/>
      <c r="G147" s="9"/>
      <c r="P147" s="2"/>
    </row>
    <row r="148" spans="1:16">
      <c r="A148" s="2">
        <v>1349</v>
      </c>
      <c r="B148" s="2" t="s">
        <v>167</v>
      </c>
      <c r="C148" s="2" t="s">
        <v>97</v>
      </c>
      <c r="D148" s="2" t="s">
        <v>43</v>
      </c>
      <c r="E148" s="4" t="s">
        <v>603</v>
      </c>
      <c r="F148" s="9"/>
      <c r="G148" s="9"/>
      <c r="P148" s="2"/>
    </row>
    <row r="149" spans="1:16">
      <c r="A149" s="2">
        <v>1350</v>
      </c>
      <c r="B149" s="2" t="s">
        <v>168</v>
      </c>
      <c r="C149" s="2" t="s">
        <v>97</v>
      </c>
      <c r="D149" s="2" t="s">
        <v>34</v>
      </c>
      <c r="E149" s="4" t="s">
        <v>603</v>
      </c>
      <c r="F149" s="9"/>
      <c r="G149" s="9"/>
      <c r="P149" s="2"/>
    </row>
    <row r="150" spans="1:16">
      <c r="A150" s="2">
        <v>1351</v>
      </c>
      <c r="B150" s="2" t="s">
        <v>169</v>
      </c>
      <c r="C150" s="2" t="s">
        <v>97</v>
      </c>
      <c r="D150" s="2" t="s">
        <v>28</v>
      </c>
      <c r="E150" s="4" t="s">
        <v>603</v>
      </c>
      <c r="F150" s="9"/>
      <c r="G150" s="9"/>
      <c r="P150" s="2"/>
    </row>
    <row r="151" spans="1:16">
      <c r="A151" s="2">
        <v>1352</v>
      </c>
      <c r="B151" s="2" t="s">
        <v>170</v>
      </c>
      <c r="C151" s="2" t="s">
        <v>97</v>
      </c>
      <c r="D151" s="2" t="s">
        <v>77</v>
      </c>
      <c r="E151" s="4" t="s">
        <v>603</v>
      </c>
      <c r="F151" s="9"/>
      <c r="G151" s="9"/>
      <c r="P151" s="2"/>
    </row>
    <row r="152" spans="1:16">
      <c r="A152" s="2">
        <v>1353</v>
      </c>
      <c r="B152" s="2" t="s">
        <v>171</v>
      </c>
      <c r="C152" s="2" t="s">
        <v>97</v>
      </c>
      <c r="D152" s="2" t="s">
        <v>61</v>
      </c>
      <c r="E152" s="4" t="s">
        <v>603</v>
      </c>
      <c r="F152" s="9"/>
      <c r="G152" s="9"/>
      <c r="P152" s="2"/>
    </row>
    <row r="153" spans="1:16">
      <c r="A153" s="2">
        <v>1354</v>
      </c>
      <c r="B153" s="2" t="s">
        <v>172</v>
      </c>
      <c r="C153" s="2" t="s">
        <v>97</v>
      </c>
      <c r="D153" s="2" t="s">
        <v>61</v>
      </c>
      <c r="E153" s="4" t="s">
        <v>603</v>
      </c>
      <c r="F153" s="9"/>
      <c r="G153" s="9"/>
      <c r="P153" s="2"/>
    </row>
    <row r="154" spans="1:16">
      <c r="A154" s="2">
        <v>1355</v>
      </c>
      <c r="B154" s="2" t="s">
        <v>173</v>
      </c>
      <c r="C154" s="2" t="s">
        <v>97</v>
      </c>
      <c r="D154" s="2" t="s">
        <v>61</v>
      </c>
      <c r="E154" s="4" t="s">
        <v>603</v>
      </c>
      <c r="F154" s="9"/>
      <c r="G154" s="9"/>
      <c r="P154" s="2"/>
    </row>
    <row r="155" spans="1:16">
      <c r="A155" s="2">
        <v>1356</v>
      </c>
      <c r="B155" s="2" t="s">
        <v>174</v>
      </c>
      <c r="C155" s="2" t="s">
        <v>97</v>
      </c>
      <c r="D155" s="2" t="s">
        <v>23</v>
      </c>
      <c r="E155" s="4" t="s">
        <v>603</v>
      </c>
      <c r="F155" s="9"/>
      <c r="G155" s="9"/>
      <c r="P155" s="2"/>
    </row>
    <row r="156" spans="1:16">
      <c r="A156" s="2">
        <v>1357</v>
      </c>
      <c r="B156" s="2" t="s">
        <v>175</v>
      </c>
      <c r="C156" s="2" t="s">
        <v>97</v>
      </c>
      <c r="D156" s="2" t="s">
        <v>16</v>
      </c>
      <c r="E156" s="4" t="s">
        <v>603</v>
      </c>
      <c r="F156" s="9"/>
      <c r="G156" s="9"/>
      <c r="P156" s="2"/>
    </row>
    <row r="157" spans="1:16">
      <c r="A157" s="2">
        <v>1358</v>
      </c>
      <c r="B157" s="2" t="s">
        <v>176</v>
      </c>
      <c r="C157" s="2" t="s">
        <v>97</v>
      </c>
      <c r="D157" s="2" t="s">
        <v>64</v>
      </c>
      <c r="E157" s="4" t="s">
        <v>603</v>
      </c>
      <c r="F157" s="9"/>
      <c r="G157" s="9"/>
      <c r="P157" s="2"/>
    </row>
    <row r="158" spans="1:16">
      <c r="A158" s="2">
        <v>1359</v>
      </c>
      <c r="B158" s="2" t="s">
        <v>177</v>
      </c>
      <c r="C158" s="2" t="s">
        <v>97</v>
      </c>
      <c r="D158" s="2" t="s">
        <v>39</v>
      </c>
      <c r="E158" s="4" t="s">
        <v>603</v>
      </c>
      <c r="F158" s="9"/>
      <c r="G158" s="9"/>
      <c r="P158" s="2"/>
    </row>
    <row r="159" spans="1:16">
      <c r="A159" s="2">
        <v>1360</v>
      </c>
      <c r="B159" s="2" t="s">
        <v>178</v>
      </c>
      <c r="C159" s="2" t="s">
        <v>97</v>
      </c>
      <c r="D159" s="2" t="s">
        <v>16</v>
      </c>
      <c r="E159" s="4" t="s">
        <v>603</v>
      </c>
      <c r="F159" s="9"/>
      <c r="G159" s="9"/>
      <c r="P159" s="2"/>
    </row>
    <row r="160" spans="1:16">
      <c r="A160" s="2">
        <v>1361</v>
      </c>
      <c r="B160" s="2" t="s">
        <v>179</v>
      </c>
      <c r="C160" s="2" t="s">
        <v>97</v>
      </c>
      <c r="D160" s="2" t="s">
        <v>28</v>
      </c>
      <c r="E160" s="4" t="s">
        <v>603</v>
      </c>
      <c r="F160" s="9"/>
      <c r="G160" s="9"/>
      <c r="P160" s="2"/>
    </row>
    <row r="161" spans="1:16">
      <c r="A161" s="2">
        <v>1362</v>
      </c>
      <c r="B161" s="2" t="s">
        <v>180</v>
      </c>
      <c r="C161" s="2" t="s">
        <v>97</v>
      </c>
      <c r="D161" s="2" t="s">
        <v>43</v>
      </c>
      <c r="E161" s="4" t="s">
        <v>603</v>
      </c>
      <c r="F161" s="9"/>
      <c r="G161" s="9"/>
      <c r="P161" s="2"/>
    </row>
    <row r="162" spans="1:16">
      <c r="A162" s="2">
        <v>1363</v>
      </c>
      <c r="B162" s="2" t="s">
        <v>181</v>
      </c>
      <c r="C162" s="2" t="s">
        <v>97</v>
      </c>
      <c r="D162" s="2" t="s">
        <v>39</v>
      </c>
      <c r="E162" s="4" t="s">
        <v>603</v>
      </c>
      <c r="F162" s="9"/>
      <c r="G162" s="9"/>
      <c r="P162" s="2"/>
    </row>
    <row r="163" spans="1:16">
      <c r="A163" s="2">
        <v>1364</v>
      </c>
      <c r="B163" s="2" t="s">
        <v>182</v>
      </c>
      <c r="C163" s="2" t="s">
        <v>97</v>
      </c>
      <c r="D163" s="2" t="s">
        <v>75</v>
      </c>
      <c r="E163" s="4" t="s">
        <v>603</v>
      </c>
      <c r="F163" s="9"/>
      <c r="G163" s="9"/>
      <c r="P163" s="2"/>
    </row>
    <row r="164" spans="1:16">
      <c r="A164" s="2">
        <v>1365</v>
      </c>
      <c r="B164" s="2" t="s">
        <v>183</v>
      </c>
      <c r="C164" s="2" t="s">
        <v>97</v>
      </c>
      <c r="D164" s="2" t="s">
        <v>23</v>
      </c>
      <c r="E164" s="4" t="s">
        <v>603</v>
      </c>
      <c r="F164" s="9"/>
      <c r="G164" s="9"/>
      <c r="P164" s="2"/>
    </row>
    <row r="165" spans="1:16">
      <c r="A165" s="2">
        <v>1366</v>
      </c>
      <c r="B165" s="2" t="s">
        <v>184</v>
      </c>
      <c r="C165" s="2" t="s">
        <v>97</v>
      </c>
      <c r="D165" s="2" t="s">
        <v>84</v>
      </c>
      <c r="E165" s="4" t="s">
        <v>603</v>
      </c>
      <c r="F165" s="9"/>
      <c r="G165" s="9"/>
      <c r="P165" s="2"/>
    </row>
    <row r="166" spans="1:16">
      <c r="A166" s="2">
        <v>1367</v>
      </c>
      <c r="B166" s="2" t="s">
        <v>185</v>
      </c>
      <c r="C166" s="2" t="s">
        <v>97</v>
      </c>
      <c r="D166" s="2" t="s">
        <v>84</v>
      </c>
      <c r="E166" s="4" t="s">
        <v>603</v>
      </c>
      <c r="F166" s="9"/>
      <c r="G166" s="9"/>
      <c r="P166" s="2"/>
    </row>
    <row r="167" spans="1:16">
      <c r="A167" s="2">
        <v>1368</v>
      </c>
      <c r="B167" s="2" t="s">
        <v>186</v>
      </c>
      <c r="C167" s="2" t="s">
        <v>97</v>
      </c>
      <c r="D167" s="2" t="s">
        <v>50</v>
      </c>
      <c r="E167" s="4" t="s">
        <v>603</v>
      </c>
      <c r="F167" s="9"/>
      <c r="G167" s="9"/>
      <c r="P167" s="2"/>
    </row>
    <row r="168" spans="1:16">
      <c r="A168" s="2">
        <v>1369</v>
      </c>
      <c r="B168" s="2" t="s">
        <v>187</v>
      </c>
      <c r="C168" s="2" t="s">
        <v>97</v>
      </c>
      <c r="D168" s="2" t="s">
        <v>28</v>
      </c>
      <c r="E168" s="4" t="s">
        <v>603</v>
      </c>
      <c r="F168" s="9"/>
      <c r="G168" s="9"/>
      <c r="P168" s="2"/>
    </row>
    <row r="169" spans="1:16">
      <c r="A169" s="2">
        <v>1370</v>
      </c>
      <c r="B169" s="2" t="s">
        <v>188</v>
      </c>
      <c r="C169" s="2" t="s">
        <v>97</v>
      </c>
      <c r="D169" s="2" t="s">
        <v>84</v>
      </c>
      <c r="E169" s="4" t="s">
        <v>603</v>
      </c>
      <c r="F169" s="9"/>
      <c r="G169" s="9"/>
      <c r="P169" s="2"/>
    </row>
    <row r="170" spans="1:16">
      <c r="A170" s="2">
        <v>1371</v>
      </c>
      <c r="B170" s="2" t="s">
        <v>189</v>
      </c>
      <c r="C170" s="2" t="s">
        <v>97</v>
      </c>
      <c r="D170" s="2" t="s">
        <v>39</v>
      </c>
      <c r="E170" s="4" t="s">
        <v>603</v>
      </c>
      <c r="F170" s="9"/>
      <c r="G170" s="9"/>
      <c r="P170" s="2"/>
    </row>
    <row r="171" spans="1:16">
      <c r="A171" s="2">
        <v>1372</v>
      </c>
      <c r="B171" s="2" t="s">
        <v>190</v>
      </c>
      <c r="C171" s="2" t="s">
        <v>97</v>
      </c>
      <c r="D171" s="2" t="s">
        <v>84</v>
      </c>
      <c r="E171" s="4" t="s">
        <v>603</v>
      </c>
      <c r="F171" s="9"/>
      <c r="G171" s="9"/>
      <c r="P171" s="2"/>
    </row>
    <row r="172" spans="1:16">
      <c r="A172" s="2">
        <v>1373</v>
      </c>
      <c r="B172" s="2" t="s">
        <v>191</v>
      </c>
      <c r="C172" s="2" t="s">
        <v>97</v>
      </c>
      <c r="D172" s="2" t="s">
        <v>71</v>
      </c>
      <c r="E172" s="4" t="s">
        <v>603</v>
      </c>
      <c r="F172" s="9"/>
      <c r="G172" s="9"/>
      <c r="P172" s="2"/>
    </row>
    <row r="173" spans="1:16">
      <c r="A173" s="2">
        <v>1374</v>
      </c>
      <c r="B173" s="2" t="s">
        <v>192</v>
      </c>
      <c r="C173" s="2" t="s">
        <v>97</v>
      </c>
      <c r="D173" s="2" t="s">
        <v>39</v>
      </c>
      <c r="E173" s="4" t="s">
        <v>603</v>
      </c>
      <c r="F173" s="9"/>
      <c r="G173" s="9"/>
      <c r="P173" s="2"/>
    </row>
    <row r="174" spans="1:16">
      <c r="A174" s="2">
        <v>1375</v>
      </c>
      <c r="B174" s="2" t="s">
        <v>193</v>
      </c>
      <c r="C174" s="2" t="s">
        <v>97</v>
      </c>
      <c r="D174" s="2" t="s">
        <v>28</v>
      </c>
      <c r="E174" s="4" t="s">
        <v>603</v>
      </c>
      <c r="F174" s="9"/>
      <c r="G174" s="9"/>
      <c r="P174" s="2"/>
    </row>
    <row r="175" spans="1:16">
      <c r="A175" s="2">
        <v>1377</v>
      </c>
      <c r="B175" s="2" t="s">
        <v>194</v>
      </c>
      <c r="C175" s="2" t="s">
        <v>97</v>
      </c>
      <c r="D175" s="2" t="s">
        <v>39</v>
      </c>
      <c r="E175" s="4" t="s">
        <v>603</v>
      </c>
      <c r="F175" s="9"/>
      <c r="G175" s="9"/>
      <c r="P175" s="2"/>
    </row>
    <row r="176" spans="1:16">
      <c r="A176" s="2">
        <v>1378</v>
      </c>
      <c r="B176" s="2" t="s">
        <v>195</v>
      </c>
      <c r="C176" s="2" t="s">
        <v>97</v>
      </c>
      <c r="D176" s="2" t="s">
        <v>34</v>
      </c>
      <c r="E176" s="4" t="s">
        <v>603</v>
      </c>
      <c r="F176" s="9"/>
      <c r="G176" s="9"/>
      <c r="P176" s="2"/>
    </row>
    <row r="177" spans="1:16">
      <c r="A177" s="2">
        <v>1380</v>
      </c>
      <c r="B177" s="2" t="s">
        <v>196</v>
      </c>
      <c r="C177" s="2" t="s">
        <v>97</v>
      </c>
      <c r="D177" s="2" t="s">
        <v>16</v>
      </c>
      <c r="E177" s="4" t="s">
        <v>603</v>
      </c>
      <c r="F177" s="9"/>
      <c r="G177" s="9"/>
      <c r="P177" s="2"/>
    </row>
    <row r="178" spans="1:16">
      <c r="A178" s="2">
        <v>1381</v>
      </c>
      <c r="B178" s="2" t="s">
        <v>197</v>
      </c>
      <c r="C178" s="2" t="s">
        <v>97</v>
      </c>
      <c r="D178" s="2" t="s">
        <v>61</v>
      </c>
      <c r="E178" s="4" t="s">
        <v>603</v>
      </c>
      <c r="F178" s="9"/>
      <c r="G178" s="9"/>
      <c r="P178" s="2"/>
    </row>
    <row r="179" spans="1:16">
      <c r="A179" s="2">
        <v>1383</v>
      </c>
      <c r="B179" s="2" t="s">
        <v>198</v>
      </c>
      <c r="C179" s="2" t="s">
        <v>97</v>
      </c>
      <c r="D179" s="2" t="s">
        <v>64</v>
      </c>
      <c r="E179" s="4" t="s">
        <v>603</v>
      </c>
      <c r="F179" s="9"/>
      <c r="G179" s="9"/>
      <c r="P179" s="2"/>
    </row>
    <row r="180" spans="1:16">
      <c r="A180" s="2">
        <v>1384</v>
      </c>
      <c r="B180" s="2" t="s">
        <v>199</v>
      </c>
      <c r="C180" s="2" t="s">
        <v>97</v>
      </c>
      <c r="D180" s="2" t="s">
        <v>23</v>
      </c>
      <c r="E180" s="4" t="s">
        <v>603</v>
      </c>
      <c r="F180" s="9"/>
      <c r="G180" s="9"/>
      <c r="P180" s="2"/>
    </row>
    <row r="181" spans="1:16">
      <c r="A181" s="2">
        <v>1385</v>
      </c>
      <c r="B181" s="2" t="s">
        <v>200</v>
      </c>
      <c r="C181" s="2" t="s">
        <v>97</v>
      </c>
      <c r="D181" s="2" t="s">
        <v>77</v>
      </c>
      <c r="E181" s="4" t="s">
        <v>603</v>
      </c>
      <c r="F181" s="9"/>
      <c r="G181" s="9"/>
      <c r="P181" s="2"/>
    </row>
    <row r="182" spans="1:16">
      <c r="A182" s="2">
        <v>1386</v>
      </c>
      <c r="B182" s="2" t="s">
        <v>201</v>
      </c>
      <c r="C182" s="2" t="s">
        <v>97</v>
      </c>
      <c r="D182" s="2" t="s">
        <v>84</v>
      </c>
      <c r="E182" s="4" t="s">
        <v>603</v>
      </c>
      <c r="F182" s="9"/>
      <c r="G182" s="9"/>
      <c r="P182" s="2"/>
    </row>
    <row r="183" spans="1:16">
      <c r="A183" s="2">
        <v>1387</v>
      </c>
      <c r="B183" s="2" t="s">
        <v>202</v>
      </c>
      <c r="C183" s="2" t="s">
        <v>97</v>
      </c>
      <c r="D183" s="2" t="s">
        <v>50</v>
      </c>
      <c r="E183" s="4" t="s">
        <v>603</v>
      </c>
      <c r="F183" s="9"/>
      <c r="G183" s="9"/>
      <c r="P183" s="2"/>
    </row>
    <row r="184" spans="1:16">
      <c r="A184" s="2">
        <v>1389</v>
      </c>
      <c r="B184" s="2" t="s">
        <v>203</v>
      </c>
      <c r="C184" s="2" t="s">
        <v>97</v>
      </c>
      <c r="D184" s="2" t="s">
        <v>75</v>
      </c>
      <c r="E184" s="4" t="s">
        <v>603</v>
      </c>
      <c r="F184" s="9"/>
      <c r="G184" s="9"/>
      <c r="P184" s="2"/>
    </row>
    <row r="185" spans="1:16">
      <c r="A185" s="2">
        <v>1390</v>
      </c>
      <c r="B185" s="2" t="s">
        <v>204</v>
      </c>
      <c r="C185" s="2" t="s">
        <v>97</v>
      </c>
      <c r="D185" s="2" t="s">
        <v>16</v>
      </c>
      <c r="E185" s="4" t="s">
        <v>603</v>
      </c>
      <c r="F185" s="9"/>
      <c r="G185" s="9"/>
      <c r="P185" s="2"/>
    </row>
    <row r="186" spans="1:16">
      <c r="A186" s="2">
        <v>1391</v>
      </c>
      <c r="B186" s="2" t="s">
        <v>205</v>
      </c>
      <c r="C186" s="2" t="s">
        <v>97</v>
      </c>
      <c r="D186" s="2" t="s">
        <v>16</v>
      </c>
      <c r="E186" s="4" t="s">
        <v>603</v>
      </c>
      <c r="F186" s="9"/>
      <c r="G186" s="9"/>
      <c r="P186" s="2"/>
    </row>
    <row r="187" spans="1:16">
      <c r="A187" s="2">
        <v>1392</v>
      </c>
      <c r="B187" s="2" t="s">
        <v>206</v>
      </c>
      <c r="C187" s="2" t="s">
        <v>97</v>
      </c>
      <c r="D187" s="2" t="s">
        <v>75</v>
      </c>
      <c r="E187" s="4" t="s">
        <v>603</v>
      </c>
      <c r="F187" s="9"/>
      <c r="G187" s="9"/>
      <c r="P187" s="2"/>
    </row>
    <row r="188" spans="1:16">
      <c r="A188" s="2">
        <v>1394</v>
      </c>
      <c r="B188" s="2" t="s">
        <v>207</v>
      </c>
      <c r="C188" s="2" t="s">
        <v>97</v>
      </c>
      <c r="D188" s="2" t="s">
        <v>75</v>
      </c>
      <c r="E188" s="4" t="s">
        <v>603</v>
      </c>
      <c r="F188" s="9"/>
      <c r="G188" s="9"/>
      <c r="P188" s="2"/>
    </row>
    <row r="189" spans="1:16">
      <c r="A189" s="2">
        <v>1395</v>
      </c>
      <c r="B189" s="2" t="s">
        <v>208</v>
      </c>
      <c r="C189" s="2" t="s">
        <v>97</v>
      </c>
      <c r="D189" s="2" t="s">
        <v>39</v>
      </c>
      <c r="E189" s="4" t="s">
        <v>603</v>
      </c>
      <c r="F189" s="9"/>
      <c r="G189" s="9"/>
      <c r="P189" s="2"/>
    </row>
    <row r="190" spans="1:16">
      <c r="A190" s="2">
        <v>1396</v>
      </c>
      <c r="B190" s="2" t="s">
        <v>209</v>
      </c>
      <c r="C190" s="2" t="s">
        <v>97</v>
      </c>
      <c r="D190" s="2" t="s">
        <v>16</v>
      </c>
      <c r="E190" s="4" t="s">
        <v>603</v>
      </c>
      <c r="F190" s="9"/>
      <c r="G190" s="9"/>
      <c r="P190" s="2"/>
    </row>
    <row r="191" spans="1:16">
      <c r="A191" s="2">
        <v>1397</v>
      </c>
      <c r="B191" s="2" t="s">
        <v>210</v>
      </c>
      <c r="C191" s="2" t="s">
        <v>97</v>
      </c>
      <c r="D191" s="2" t="s">
        <v>84</v>
      </c>
      <c r="E191" s="4" t="s">
        <v>603</v>
      </c>
      <c r="F191" s="9"/>
      <c r="G191" s="9"/>
      <c r="P191" s="2"/>
    </row>
    <row r="192" spans="1:16">
      <c r="A192" s="2">
        <v>1398</v>
      </c>
      <c r="B192" s="2" t="s">
        <v>211</v>
      </c>
      <c r="C192" s="2" t="s">
        <v>97</v>
      </c>
      <c r="D192" s="2" t="s">
        <v>23</v>
      </c>
      <c r="E192" s="4" t="s">
        <v>603</v>
      </c>
      <c r="F192" s="9"/>
      <c r="G192" s="9"/>
      <c r="P192" s="2"/>
    </row>
    <row r="193" spans="1:16">
      <c r="A193" s="2">
        <v>1400</v>
      </c>
      <c r="B193" s="2" t="s">
        <v>212</v>
      </c>
      <c r="C193" s="2" t="s">
        <v>97</v>
      </c>
      <c r="D193" s="2" t="s">
        <v>71</v>
      </c>
      <c r="E193" s="4" t="s">
        <v>603</v>
      </c>
      <c r="F193" s="9"/>
      <c r="G193" s="9"/>
      <c r="P193" s="2"/>
    </row>
    <row r="194" spans="1:16">
      <c r="A194" s="2">
        <v>1401</v>
      </c>
      <c r="B194" s="2" t="s">
        <v>213</v>
      </c>
      <c r="C194" s="2" t="s">
        <v>97</v>
      </c>
      <c r="D194" s="2" t="s">
        <v>75</v>
      </c>
      <c r="E194" s="4" t="s">
        <v>603</v>
      </c>
      <c r="F194" s="9"/>
      <c r="G194" s="9"/>
      <c r="P194" s="2"/>
    </row>
    <row r="195" spans="1:16">
      <c r="A195" s="2">
        <v>1403</v>
      </c>
      <c r="B195" s="2" t="s">
        <v>214</v>
      </c>
      <c r="C195" s="2" t="s">
        <v>97</v>
      </c>
      <c r="D195" s="2" t="s">
        <v>16</v>
      </c>
      <c r="E195" s="4" t="s">
        <v>603</v>
      </c>
      <c r="F195" s="9"/>
      <c r="G195" s="9"/>
      <c r="P195" s="2"/>
    </row>
    <row r="196" spans="1:16">
      <c r="A196" s="2">
        <v>1404</v>
      </c>
      <c r="B196" s="2" t="s">
        <v>215</v>
      </c>
      <c r="C196" s="2" t="s">
        <v>97</v>
      </c>
      <c r="D196" s="2" t="s">
        <v>43</v>
      </c>
      <c r="E196" s="4" t="s">
        <v>603</v>
      </c>
      <c r="F196" s="9"/>
      <c r="G196" s="9"/>
      <c r="P196" s="2"/>
    </row>
    <row r="197" spans="1:16">
      <c r="A197" s="2">
        <v>1406</v>
      </c>
      <c r="B197" s="2" t="s">
        <v>216</v>
      </c>
      <c r="C197" s="2" t="s">
        <v>97</v>
      </c>
      <c r="D197" s="2" t="s">
        <v>28</v>
      </c>
      <c r="E197" s="4" t="s">
        <v>603</v>
      </c>
      <c r="F197" s="9"/>
      <c r="G197" s="9"/>
      <c r="P197" s="2"/>
    </row>
    <row r="198" spans="1:16">
      <c r="A198" s="2">
        <v>1407</v>
      </c>
      <c r="B198" s="2" t="s">
        <v>217</v>
      </c>
      <c r="C198" s="2" t="s">
        <v>97</v>
      </c>
      <c r="D198" s="2" t="s">
        <v>39</v>
      </c>
      <c r="E198" s="4" t="s">
        <v>603</v>
      </c>
      <c r="F198" s="9"/>
      <c r="G198" s="9"/>
      <c r="P198" s="2"/>
    </row>
    <row r="199" spans="1:16">
      <c r="A199" s="2">
        <v>1408</v>
      </c>
      <c r="B199" s="2" t="s">
        <v>218</v>
      </c>
      <c r="C199" s="2" t="s">
        <v>97</v>
      </c>
      <c r="D199" s="2" t="s">
        <v>39</v>
      </c>
      <c r="E199" s="4" t="s">
        <v>603</v>
      </c>
      <c r="F199" s="9"/>
      <c r="G199" s="9"/>
      <c r="P199" s="2"/>
    </row>
    <row r="200" spans="1:16">
      <c r="A200" s="2">
        <v>1409</v>
      </c>
      <c r="B200" s="2" t="s">
        <v>219</v>
      </c>
      <c r="C200" s="2" t="s">
        <v>97</v>
      </c>
      <c r="D200" s="2" t="s">
        <v>16</v>
      </c>
      <c r="E200" s="4" t="s">
        <v>603</v>
      </c>
      <c r="F200" s="9"/>
      <c r="G200" s="9"/>
      <c r="P200" s="2"/>
    </row>
    <row r="201" spans="1:16">
      <c r="A201" s="2">
        <v>1410</v>
      </c>
      <c r="B201" s="2" t="s">
        <v>220</v>
      </c>
      <c r="C201" s="2" t="s">
        <v>97</v>
      </c>
      <c r="D201" s="2" t="s">
        <v>23</v>
      </c>
      <c r="E201" s="4" t="s">
        <v>603</v>
      </c>
      <c r="F201" s="9"/>
      <c r="G201" s="9"/>
      <c r="P201" s="2"/>
    </row>
    <row r="202" spans="1:16">
      <c r="A202" s="2">
        <v>1411</v>
      </c>
      <c r="B202" s="2" t="s">
        <v>221</v>
      </c>
      <c r="C202" s="2" t="s">
        <v>97</v>
      </c>
      <c r="D202" s="2" t="s">
        <v>77</v>
      </c>
      <c r="E202" s="4" t="s">
        <v>603</v>
      </c>
      <c r="F202" s="9"/>
      <c r="G202" s="9"/>
      <c r="P202" s="2"/>
    </row>
    <row r="203" spans="1:16">
      <c r="A203" s="2">
        <v>1412</v>
      </c>
      <c r="B203" s="2" t="s">
        <v>222</v>
      </c>
      <c r="C203" s="2" t="s">
        <v>97</v>
      </c>
      <c r="D203" s="2" t="s">
        <v>39</v>
      </c>
      <c r="E203" s="4" t="s">
        <v>603</v>
      </c>
      <c r="F203" s="9"/>
      <c r="G203" s="9"/>
      <c r="P203" s="2"/>
    </row>
    <row r="204" spans="1:16">
      <c r="A204" s="2">
        <v>1413</v>
      </c>
      <c r="B204" s="2" t="s">
        <v>223</v>
      </c>
      <c r="C204" s="2" t="s">
        <v>97</v>
      </c>
      <c r="D204" s="2" t="s">
        <v>28</v>
      </c>
      <c r="E204" s="4" t="s">
        <v>603</v>
      </c>
      <c r="F204" s="9"/>
      <c r="G204" s="9"/>
      <c r="P204" s="2"/>
    </row>
    <row r="205" spans="1:16">
      <c r="A205" s="2">
        <v>1414</v>
      </c>
      <c r="B205" s="2" t="s">
        <v>224</v>
      </c>
      <c r="C205" s="2" t="s">
        <v>97</v>
      </c>
      <c r="D205" s="2" t="s">
        <v>28</v>
      </c>
      <c r="E205" s="4" t="s">
        <v>603</v>
      </c>
      <c r="F205" s="9"/>
      <c r="G205" s="9"/>
      <c r="P205" s="2"/>
    </row>
    <row r="206" spans="1:16">
      <c r="A206" s="2">
        <v>1415</v>
      </c>
      <c r="B206" s="2" t="s">
        <v>225</v>
      </c>
      <c r="C206" s="2" t="s">
        <v>97</v>
      </c>
      <c r="D206" s="2" t="s">
        <v>28</v>
      </c>
      <c r="E206" s="4" t="s">
        <v>603</v>
      </c>
      <c r="F206" s="9"/>
      <c r="G206" s="9"/>
      <c r="P206" s="2"/>
    </row>
    <row r="207" spans="1:16">
      <c r="A207" s="2">
        <v>1416</v>
      </c>
      <c r="B207" s="2" t="s">
        <v>226</v>
      </c>
      <c r="C207" s="2" t="s">
        <v>97</v>
      </c>
      <c r="D207" s="2" t="s">
        <v>84</v>
      </c>
      <c r="E207" s="4" t="s">
        <v>603</v>
      </c>
      <c r="F207" s="9"/>
      <c r="G207" s="9"/>
      <c r="P207" s="2"/>
    </row>
    <row r="208" spans="1:16">
      <c r="A208" s="2">
        <v>1418</v>
      </c>
      <c r="B208" s="2" t="s">
        <v>227</v>
      </c>
      <c r="C208" s="2" t="s">
        <v>97</v>
      </c>
      <c r="D208" s="2" t="s">
        <v>23</v>
      </c>
      <c r="E208" s="4" t="s">
        <v>603</v>
      </c>
      <c r="F208" s="9"/>
      <c r="G208" s="9"/>
      <c r="P208" s="2"/>
    </row>
    <row r="209" spans="1:16">
      <c r="A209" s="2">
        <v>1419</v>
      </c>
      <c r="B209" s="2" t="s">
        <v>228</v>
      </c>
      <c r="C209" s="2" t="s">
        <v>97</v>
      </c>
      <c r="D209" s="2" t="s">
        <v>71</v>
      </c>
      <c r="E209" s="4" t="s">
        <v>603</v>
      </c>
      <c r="F209" s="9"/>
      <c r="G209" s="9"/>
      <c r="P209" s="2"/>
    </row>
    <row r="210" spans="1:16">
      <c r="A210" s="2">
        <v>1420</v>
      </c>
      <c r="B210" s="2" t="s">
        <v>229</v>
      </c>
      <c r="C210" s="2" t="s">
        <v>97</v>
      </c>
      <c r="D210" s="2" t="s">
        <v>61</v>
      </c>
      <c r="E210" s="4" t="s">
        <v>603</v>
      </c>
      <c r="F210" s="9"/>
      <c r="G210" s="9"/>
      <c r="P210" s="2"/>
    </row>
    <row r="211" spans="1:16">
      <c r="A211" s="2">
        <v>1421</v>
      </c>
      <c r="B211" s="2" t="s">
        <v>230</v>
      </c>
      <c r="C211" s="2" t="s">
        <v>97</v>
      </c>
      <c r="D211" s="2" t="s">
        <v>39</v>
      </c>
      <c r="E211" s="4" t="s">
        <v>603</v>
      </c>
      <c r="F211" s="9"/>
      <c r="G211" s="9"/>
      <c r="P211" s="2"/>
    </row>
    <row r="212" spans="1:16">
      <c r="A212" s="2">
        <v>1422</v>
      </c>
      <c r="B212" s="2" t="s">
        <v>231</v>
      </c>
      <c r="C212" s="2" t="s">
        <v>97</v>
      </c>
      <c r="D212" s="2" t="s">
        <v>28</v>
      </c>
      <c r="E212" s="4" t="s">
        <v>603</v>
      </c>
      <c r="F212" s="9"/>
      <c r="G212" s="9"/>
      <c r="P212" s="2"/>
    </row>
    <row r="213" spans="1:16">
      <c r="A213" s="2">
        <v>1423</v>
      </c>
      <c r="B213" s="2" t="s">
        <v>232</v>
      </c>
      <c r="C213" s="2" t="s">
        <v>97</v>
      </c>
      <c r="D213" s="2" t="s">
        <v>16</v>
      </c>
      <c r="E213" s="4" t="s">
        <v>603</v>
      </c>
      <c r="F213" s="9"/>
      <c r="G213" s="9"/>
      <c r="P213" s="2"/>
    </row>
    <row r="214" spans="1:16">
      <c r="A214" s="2">
        <v>1425</v>
      </c>
      <c r="B214" s="2" t="s">
        <v>233</v>
      </c>
      <c r="C214" s="2" t="s">
        <v>97</v>
      </c>
      <c r="D214" s="2" t="s">
        <v>84</v>
      </c>
      <c r="E214" s="4" t="s">
        <v>603</v>
      </c>
      <c r="F214" s="9"/>
      <c r="G214" s="9"/>
      <c r="P214" s="2"/>
    </row>
    <row r="215" spans="1:16">
      <c r="A215" s="2">
        <v>1426</v>
      </c>
      <c r="B215" s="2" t="s">
        <v>234</v>
      </c>
      <c r="C215" s="2" t="s">
        <v>97</v>
      </c>
      <c r="D215" s="2" t="s">
        <v>16</v>
      </c>
      <c r="E215" s="4" t="s">
        <v>603</v>
      </c>
      <c r="F215" s="9"/>
      <c r="G215" s="9"/>
      <c r="P215" s="2"/>
    </row>
    <row r="216" spans="1:16">
      <c r="A216" s="2">
        <v>1427</v>
      </c>
      <c r="B216" s="2" t="s">
        <v>235</v>
      </c>
      <c r="C216" s="2" t="s">
        <v>97</v>
      </c>
      <c r="D216" s="2" t="s">
        <v>64</v>
      </c>
      <c r="E216" s="4" t="s">
        <v>603</v>
      </c>
      <c r="F216" s="9"/>
      <c r="G216" s="9"/>
      <c r="P216" s="2"/>
    </row>
    <row r="217" spans="1:16">
      <c r="A217" s="2">
        <v>1428</v>
      </c>
      <c r="B217" s="2" t="s">
        <v>236</v>
      </c>
      <c r="C217" s="2" t="s">
        <v>97</v>
      </c>
      <c r="D217" s="2" t="s">
        <v>28</v>
      </c>
      <c r="E217" s="4" t="s">
        <v>603</v>
      </c>
      <c r="F217" s="9"/>
      <c r="G217" s="9"/>
      <c r="P217" s="2"/>
    </row>
    <row r="218" spans="1:16">
      <c r="A218" s="2">
        <v>1430</v>
      </c>
      <c r="B218" s="2" t="s">
        <v>237</v>
      </c>
      <c r="C218" s="2" t="s">
        <v>97</v>
      </c>
      <c r="D218" s="2" t="s">
        <v>84</v>
      </c>
      <c r="E218" s="4" t="s">
        <v>603</v>
      </c>
      <c r="F218" s="9"/>
      <c r="G218" s="9"/>
      <c r="P218" s="2"/>
    </row>
    <row r="219" spans="1:16">
      <c r="A219" s="2">
        <v>1431</v>
      </c>
      <c r="B219" s="2" t="s">
        <v>238</v>
      </c>
      <c r="C219" s="2" t="s">
        <v>97</v>
      </c>
      <c r="D219" s="2" t="s">
        <v>43</v>
      </c>
      <c r="E219" s="4" t="s">
        <v>603</v>
      </c>
      <c r="F219" s="9"/>
      <c r="G219" s="9"/>
      <c r="P219" s="2"/>
    </row>
    <row r="220" spans="1:16">
      <c r="A220" s="2">
        <v>1432</v>
      </c>
      <c r="B220" s="2" t="s">
        <v>239</v>
      </c>
      <c r="C220" s="2" t="s">
        <v>97</v>
      </c>
      <c r="D220" s="2" t="s">
        <v>64</v>
      </c>
      <c r="E220" s="4" t="s">
        <v>603</v>
      </c>
      <c r="F220" s="9"/>
      <c r="G220" s="9"/>
      <c r="P220" s="2"/>
    </row>
    <row r="221" spans="1:16">
      <c r="A221" s="2">
        <v>1433</v>
      </c>
      <c r="B221" s="2" t="s">
        <v>240</v>
      </c>
      <c r="C221" s="2" t="s">
        <v>97</v>
      </c>
      <c r="D221" s="2" t="s">
        <v>43</v>
      </c>
      <c r="E221" s="4" t="s">
        <v>603</v>
      </c>
      <c r="F221" s="9"/>
      <c r="G221" s="9"/>
      <c r="P221" s="2"/>
    </row>
    <row r="222" spans="1:16">
      <c r="A222" s="2">
        <v>1435</v>
      </c>
      <c r="B222" s="2" t="s">
        <v>241</v>
      </c>
      <c r="C222" s="2" t="s">
        <v>97</v>
      </c>
      <c r="D222" s="2" t="s">
        <v>71</v>
      </c>
      <c r="E222" s="4" t="s">
        <v>603</v>
      </c>
      <c r="F222" s="9"/>
      <c r="G222" s="9"/>
      <c r="P222" s="2"/>
    </row>
    <row r="223" spans="1:16">
      <c r="A223" s="2">
        <v>1436</v>
      </c>
      <c r="B223" s="2" t="s">
        <v>242</v>
      </c>
      <c r="C223" s="2" t="s">
        <v>97</v>
      </c>
      <c r="D223" s="2" t="s">
        <v>77</v>
      </c>
      <c r="E223" s="4" t="s">
        <v>603</v>
      </c>
      <c r="F223" s="9"/>
      <c r="G223" s="9"/>
      <c r="P223" s="2"/>
    </row>
    <row r="224" spans="1:16">
      <c r="A224" s="2">
        <v>1437</v>
      </c>
      <c r="B224" s="2" t="s">
        <v>243</v>
      </c>
      <c r="C224" s="2" t="s">
        <v>97</v>
      </c>
      <c r="D224" s="2" t="s">
        <v>12</v>
      </c>
      <c r="E224" s="4" t="s">
        <v>603</v>
      </c>
      <c r="F224" s="9"/>
      <c r="G224" s="9"/>
      <c r="P224" s="2"/>
    </row>
    <row r="225" spans="1:16">
      <c r="A225" s="2">
        <v>1439</v>
      </c>
      <c r="B225" s="2" t="s">
        <v>244</v>
      </c>
      <c r="C225" s="2" t="s">
        <v>97</v>
      </c>
      <c r="D225" s="2" t="s">
        <v>43</v>
      </c>
      <c r="E225" s="4" t="s">
        <v>603</v>
      </c>
      <c r="F225" s="9"/>
      <c r="G225" s="9"/>
      <c r="P225" s="2"/>
    </row>
    <row r="226" spans="1:16">
      <c r="A226" s="2">
        <v>1440</v>
      </c>
      <c r="B226" s="2" t="s">
        <v>245</v>
      </c>
      <c r="C226" s="2" t="s">
        <v>97</v>
      </c>
      <c r="D226" s="2" t="s">
        <v>50</v>
      </c>
      <c r="E226" s="4" t="s">
        <v>603</v>
      </c>
      <c r="F226" s="9"/>
      <c r="G226" s="9"/>
      <c r="P226" s="2"/>
    </row>
    <row r="227" spans="1:16">
      <c r="A227" s="2">
        <v>1441</v>
      </c>
      <c r="B227" s="2" t="s">
        <v>246</v>
      </c>
      <c r="C227" s="2" t="s">
        <v>97</v>
      </c>
      <c r="D227" s="2" t="s">
        <v>23</v>
      </c>
      <c r="E227" s="4" t="s">
        <v>603</v>
      </c>
      <c r="F227" s="9"/>
      <c r="G227" s="9"/>
      <c r="P227" s="2"/>
    </row>
    <row r="228" spans="1:16">
      <c r="A228" s="2">
        <v>1442</v>
      </c>
      <c r="B228" s="2" t="s">
        <v>247</v>
      </c>
      <c r="C228" s="2" t="s">
        <v>97</v>
      </c>
      <c r="D228" s="2" t="s">
        <v>64</v>
      </c>
      <c r="E228" s="4" t="s">
        <v>603</v>
      </c>
      <c r="F228" s="9"/>
      <c r="G228" s="9"/>
      <c r="P228" s="2"/>
    </row>
    <row r="229" spans="1:16">
      <c r="A229" s="2">
        <v>1443</v>
      </c>
      <c r="B229" s="2" t="s">
        <v>248</v>
      </c>
      <c r="C229" s="2" t="s">
        <v>97</v>
      </c>
      <c r="D229" s="2" t="s">
        <v>28</v>
      </c>
      <c r="E229" s="4" t="s">
        <v>603</v>
      </c>
      <c r="F229" s="9"/>
      <c r="G229" s="9"/>
      <c r="P229" s="2"/>
    </row>
    <row r="230" spans="1:16">
      <c r="A230" s="2">
        <v>1444</v>
      </c>
      <c r="B230" s="2" t="s">
        <v>249</v>
      </c>
      <c r="C230" s="2" t="s">
        <v>97</v>
      </c>
      <c r="D230" s="2" t="s">
        <v>84</v>
      </c>
      <c r="E230" s="4" t="s">
        <v>603</v>
      </c>
      <c r="F230" s="9"/>
      <c r="G230" s="9"/>
      <c r="P230" s="2"/>
    </row>
    <row r="231" spans="1:16">
      <c r="A231" s="2">
        <v>1445</v>
      </c>
      <c r="B231" s="2" t="s">
        <v>250</v>
      </c>
      <c r="C231" s="2" t="s">
        <v>97</v>
      </c>
      <c r="D231" s="2" t="s">
        <v>71</v>
      </c>
      <c r="E231" s="4" t="s">
        <v>603</v>
      </c>
      <c r="F231" s="9"/>
      <c r="G231" s="9"/>
      <c r="P231" s="2"/>
    </row>
    <row r="232" spans="1:16">
      <c r="A232" s="2">
        <v>1446</v>
      </c>
      <c r="B232" s="2" t="s">
        <v>251</v>
      </c>
      <c r="C232" s="2" t="s">
        <v>97</v>
      </c>
      <c r="D232" s="2" t="s">
        <v>50</v>
      </c>
      <c r="E232" s="4" t="s">
        <v>603</v>
      </c>
      <c r="F232" s="9"/>
      <c r="G232" s="9"/>
      <c r="P232" s="2"/>
    </row>
    <row r="233" spans="1:16">
      <c r="A233" s="2">
        <v>1447</v>
      </c>
      <c r="B233" s="2" t="s">
        <v>252</v>
      </c>
      <c r="C233" s="2" t="s">
        <v>97</v>
      </c>
      <c r="D233" s="2" t="s">
        <v>23</v>
      </c>
      <c r="E233" s="4" t="s">
        <v>603</v>
      </c>
      <c r="F233" s="9"/>
      <c r="G233" s="9"/>
      <c r="P233" s="2"/>
    </row>
    <row r="234" spans="1:16">
      <c r="A234" s="2">
        <v>1448</v>
      </c>
      <c r="B234" s="2" t="s">
        <v>253</v>
      </c>
      <c r="C234" s="2" t="s">
        <v>97</v>
      </c>
      <c r="D234" s="2" t="s">
        <v>16</v>
      </c>
      <c r="E234" s="4" t="s">
        <v>603</v>
      </c>
      <c r="F234" s="9"/>
      <c r="G234" s="9"/>
      <c r="P234" s="2"/>
    </row>
    <row r="235" spans="1:16">
      <c r="A235" s="2">
        <v>1450</v>
      </c>
      <c r="B235" s="2" t="s">
        <v>254</v>
      </c>
      <c r="C235" s="2" t="s">
        <v>97</v>
      </c>
      <c r="D235" s="2" t="s">
        <v>61</v>
      </c>
      <c r="E235" s="4" t="s">
        <v>603</v>
      </c>
      <c r="F235" s="9"/>
      <c r="G235" s="9"/>
      <c r="P235" s="2"/>
    </row>
    <row r="236" spans="1:16">
      <c r="A236" s="2">
        <v>1451</v>
      </c>
      <c r="B236" s="2" t="s">
        <v>255</v>
      </c>
      <c r="C236" s="2" t="s">
        <v>97</v>
      </c>
      <c r="D236" s="2" t="s">
        <v>34</v>
      </c>
      <c r="E236" s="4" t="s">
        <v>603</v>
      </c>
      <c r="F236" s="9"/>
      <c r="G236" s="9"/>
      <c r="P236" s="2"/>
    </row>
    <row r="237" spans="1:16">
      <c r="A237" s="2">
        <v>1454</v>
      </c>
      <c r="B237" s="2" t="s">
        <v>256</v>
      </c>
      <c r="C237" s="2" t="s">
        <v>97</v>
      </c>
      <c r="D237" s="2" t="s">
        <v>50</v>
      </c>
      <c r="E237" s="4" t="s">
        <v>603</v>
      </c>
      <c r="F237" s="9"/>
      <c r="G237" s="9"/>
      <c r="P237" s="2"/>
    </row>
    <row r="238" spans="1:16">
      <c r="A238" s="2">
        <v>1455</v>
      </c>
      <c r="B238" s="2" t="s">
        <v>257</v>
      </c>
      <c r="C238" s="2" t="s">
        <v>97</v>
      </c>
      <c r="D238" s="2" t="s">
        <v>43</v>
      </c>
      <c r="E238" s="4" t="s">
        <v>603</v>
      </c>
      <c r="F238" s="9"/>
      <c r="G238" s="9"/>
      <c r="P238" s="2"/>
    </row>
    <row r="239" spans="1:16">
      <c r="A239" s="2">
        <v>1456</v>
      </c>
      <c r="B239" s="2" t="s">
        <v>258</v>
      </c>
      <c r="C239" s="2" t="s">
        <v>97</v>
      </c>
      <c r="D239" s="2" t="s">
        <v>39</v>
      </c>
      <c r="E239" s="4" t="s">
        <v>603</v>
      </c>
      <c r="F239" s="9"/>
      <c r="G239" s="9"/>
      <c r="P239" s="2"/>
    </row>
    <row r="240" spans="1:16">
      <c r="A240" s="2">
        <v>1457</v>
      </c>
      <c r="B240" s="2" t="s">
        <v>259</v>
      </c>
      <c r="C240" s="2" t="s">
        <v>97</v>
      </c>
      <c r="D240" s="2" t="s">
        <v>28</v>
      </c>
      <c r="E240" s="4" t="s">
        <v>603</v>
      </c>
      <c r="F240" s="9"/>
      <c r="G240" s="9"/>
      <c r="P240" s="2"/>
    </row>
    <row r="241" spans="1:16">
      <c r="A241" s="2">
        <v>1458</v>
      </c>
      <c r="B241" s="2" t="s">
        <v>260</v>
      </c>
      <c r="C241" s="2" t="s">
        <v>97</v>
      </c>
      <c r="D241" s="2" t="s">
        <v>16</v>
      </c>
      <c r="E241" s="4" t="s">
        <v>603</v>
      </c>
      <c r="F241" s="9"/>
      <c r="G241" s="9"/>
      <c r="P241" s="2"/>
    </row>
    <row r="242" spans="1:16">
      <c r="A242" s="2">
        <v>1459</v>
      </c>
      <c r="B242" s="2" t="s">
        <v>261</v>
      </c>
      <c r="C242" s="2" t="s">
        <v>97</v>
      </c>
      <c r="D242" s="2" t="s">
        <v>50</v>
      </c>
      <c r="E242" s="4" t="s">
        <v>603</v>
      </c>
      <c r="F242" s="9"/>
      <c r="G242" s="9"/>
      <c r="P242" s="2"/>
    </row>
    <row r="243" spans="1:16">
      <c r="A243" s="2">
        <v>1460</v>
      </c>
      <c r="B243" s="2" t="s">
        <v>262</v>
      </c>
      <c r="C243" s="2" t="s">
        <v>97</v>
      </c>
      <c r="D243" s="2" t="s">
        <v>12</v>
      </c>
      <c r="E243" s="4" t="s">
        <v>603</v>
      </c>
      <c r="F243" s="9"/>
      <c r="G243" s="9"/>
      <c r="P243" s="2"/>
    </row>
    <row r="244" spans="1:16">
      <c r="A244" s="2">
        <v>1462</v>
      </c>
      <c r="B244" s="2" t="s">
        <v>263</v>
      </c>
      <c r="C244" s="2" t="s">
        <v>97</v>
      </c>
      <c r="D244" s="2" t="s">
        <v>39</v>
      </c>
      <c r="E244" s="4" t="s">
        <v>603</v>
      </c>
      <c r="F244" s="9"/>
      <c r="G244" s="9"/>
      <c r="P244" s="2"/>
    </row>
    <row r="245" spans="1:16">
      <c r="A245" s="2">
        <v>1463</v>
      </c>
      <c r="B245" s="2" t="s">
        <v>264</v>
      </c>
      <c r="C245" s="2" t="s">
        <v>97</v>
      </c>
      <c r="D245" s="2" t="s">
        <v>64</v>
      </c>
      <c r="E245" s="4" t="s">
        <v>603</v>
      </c>
      <c r="F245" s="9"/>
      <c r="G245" s="9"/>
      <c r="P245" s="2"/>
    </row>
    <row r="246" spans="1:16">
      <c r="A246" s="2">
        <v>1464</v>
      </c>
      <c r="B246" s="2" t="s">
        <v>265</v>
      </c>
      <c r="C246" s="2" t="s">
        <v>97</v>
      </c>
      <c r="D246" s="2" t="s">
        <v>43</v>
      </c>
      <c r="E246" s="4" t="s">
        <v>603</v>
      </c>
      <c r="F246" s="9"/>
      <c r="G246" s="9"/>
      <c r="P246" s="2"/>
    </row>
    <row r="247" spans="1:16">
      <c r="A247" s="2">
        <v>1467</v>
      </c>
      <c r="B247" s="2" t="s">
        <v>266</v>
      </c>
      <c r="C247" s="2" t="s">
        <v>97</v>
      </c>
      <c r="D247" s="2" t="s">
        <v>77</v>
      </c>
      <c r="E247" s="4" t="s">
        <v>603</v>
      </c>
      <c r="F247" s="9"/>
      <c r="G247" s="9"/>
      <c r="P247" s="2"/>
    </row>
    <row r="248" spans="1:16">
      <c r="A248" s="2">
        <v>1468</v>
      </c>
      <c r="B248" s="2" t="s">
        <v>267</v>
      </c>
      <c r="C248" s="2" t="s">
        <v>97</v>
      </c>
      <c r="D248" s="2" t="s">
        <v>75</v>
      </c>
      <c r="E248" s="4" t="s">
        <v>603</v>
      </c>
      <c r="F248" s="9"/>
      <c r="G248" s="9"/>
      <c r="P248" s="2"/>
    </row>
    <row r="249" spans="1:16">
      <c r="A249" s="2">
        <v>1469</v>
      </c>
      <c r="B249" s="2" t="s">
        <v>268</v>
      </c>
      <c r="C249" s="2" t="s">
        <v>97</v>
      </c>
      <c r="D249" s="2" t="s">
        <v>64</v>
      </c>
      <c r="E249" s="4" t="s">
        <v>603</v>
      </c>
      <c r="F249" s="9"/>
      <c r="G249" s="9"/>
      <c r="P249" s="2"/>
    </row>
    <row r="250" spans="1:16">
      <c r="A250" s="2">
        <v>1471</v>
      </c>
      <c r="B250" s="2" t="s">
        <v>269</v>
      </c>
      <c r="C250" s="2" t="s">
        <v>97</v>
      </c>
      <c r="D250" s="2" t="s">
        <v>77</v>
      </c>
      <c r="E250" s="4" t="s">
        <v>603</v>
      </c>
      <c r="F250" s="9"/>
      <c r="G250" s="9"/>
      <c r="P250" s="2"/>
    </row>
    <row r="251" spans="1:16">
      <c r="A251" s="2">
        <v>1472</v>
      </c>
      <c r="B251" s="2" t="s">
        <v>270</v>
      </c>
      <c r="C251" s="2" t="s">
        <v>97</v>
      </c>
      <c r="D251" s="2" t="s">
        <v>16</v>
      </c>
      <c r="E251" s="4" t="s">
        <v>603</v>
      </c>
      <c r="F251" s="9"/>
      <c r="G251" s="9"/>
      <c r="P251" s="2"/>
    </row>
    <row r="252" spans="1:16">
      <c r="A252" s="2">
        <v>1473</v>
      </c>
      <c r="B252" s="2" t="s">
        <v>271</v>
      </c>
      <c r="C252" s="2" t="s">
        <v>97</v>
      </c>
      <c r="D252" s="2" t="s">
        <v>28</v>
      </c>
      <c r="E252" s="4" t="s">
        <v>603</v>
      </c>
      <c r="F252" s="9"/>
      <c r="G252" s="9"/>
      <c r="P252" s="2"/>
    </row>
    <row r="253" spans="1:16">
      <c r="A253" s="2">
        <v>1474</v>
      </c>
      <c r="B253" s="2" t="s">
        <v>272</v>
      </c>
      <c r="C253" s="2" t="s">
        <v>97</v>
      </c>
      <c r="D253" s="2" t="s">
        <v>23</v>
      </c>
      <c r="E253" s="4" t="s">
        <v>603</v>
      </c>
      <c r="F253" s="9"/>
      <c r="G253" s="9"/>
      <c r="P253" s="2"/>
    </row>
    <row r="254" spans="1:16">
      <c r="A254" s="2">
        <v>1475</v>
      </c>
      <c r="B254" s="2" t="s">
        <v>273</v>
      </c>
      <c r="C254" s="2" t="s">
        <v>97</v>
      </c>
      <c r="D254" s="2" t="s">
        <v>50</v>
      </c>
      <c r="E254" s="4" t="s">
        <v>603</v>
      </c>
      <c r="F254" s="9"/>
      <c r="G254" s="9"/>
      <c r="P254" s="2"/>
    </row>
    <row r="255" spans="1:16">
      <c r="A255" s="2">
        <v>1477</v>
      </c>
      <c r="B255" s="2" t="s">
        <v>274</v>
      </c>
      <c r="C255" s="2" t="s">
        <v>97</v>
      </c>
      <c r="D255" s="2" t="s">
        <v>84</v>
      </c>
      <c r="E255" s="4" t="s">
        <v>603</v>
      </c>
      <c r="F255" s="9"/>
      <c r="G255" s="9"/>
      <c r="P255" s="2"/>
    </row>
    <row r="256" spans="1:16">
      <c r="A256" s="2">
        <v>1478</v>
      </c>
      <c r="B256" s="2" t="s">
        <v>275</v>
      </c>
      <c r="C256" s="2" t="s">
        <v>97</v>
      </c>
      <c r="D256" s="2" t="s">
        <v>43</v>
      </c>
      <c r="E256" s="4" t="s">
        <v>603</v>
      </c>
      <c r="F256" s="9"/>
      <c r="G256" s="9"/>
      <c r="P256" s="2"/>
    </row>
    <row r="257" spans="1:16">
      <c r="A257" s="2">
        <v>1479</v>
      </c>
      <c r="B257" s="2" t="s">
        <v>276</v>
      </c>
      <c r="C257" s="2" t="s">
        <v>97</v>
      </c>
      <c r="D257" s="2" t="s">
        <v>43</v>
      </c>
      <c r="E257" s="4" t="s">
        <v>603</v>
      </c>
      <c r="F257" s="9"/>
      <c r="G257" s="9"/>
      <c r="P257" s="2"/>
    </row>
    <row r="258" spans="1:16">
      <c r="A258" s="2">
        <v>1480</v>
      </c>
      <c r="B258" s="2" t="s">
        <v>277</v>
      </c>
      <c r="C258" s="2" t="s">
        <v>97</v>
      </c>
      <c r="D258" s="2" t="s">
        <v>16</v>
      </c>
      <c r="E258" s="4" t="s">
        <v>603</v>
      </c>
      <c r="F258" s="9"/>
      <c r="G258" s="9"/>
      <c r="P258" s="2"/>
    </row>
    <row r="259" spans="1:16">
      <c r="A259" s="2">
        <v>1481</v>
      </c>
      <c r="B259" s="2" t="s">
        <v>278</v>
      </c>
      <c r="C259" s="2" t="s">
        <v>97</v>
      </c>
      <c r="D259" s="2" t="s">
        <v>75</v>
      </c>
      <c r="E259" s="4" t="s">
        <v>604</v>
      </c>
      <c r="F259" s="9"/>
      <c r="G259" s="9"/>
      <c r="P259" s="2"/>
    </row>
    <row r="260" spans="1:16">
      <c r="A260" s="2">
        <v>1482</v>
      </c>
      <c r="B260" s="2" t="s">
        <v>279</v>
      </c>
      <c r="C260" s="2" t="s">
        <v>97</v>
      </c>
      <c r="D260" s="2" t="s">
        <v>61</v>
      </c>
      <c r="E260" s="4" t="s">
        <v>604</v>
      </c>
      <c r="F260" s="9"/>
      <c r="G260" s="9"/>
      <c r="P260" s="2"/>
    </row>
    <row r="261" spans="1:16">
      <c r="A261" s="2">
        <v>1483</v>
      </c>
      <c r="B261" s="2" t="s">
        <v>280</v>
      </c>
      <c r="C261" s="2" t="s">
        <v>97</v>
      </c>
      <c r="D261" s="2" t="s">
        <v>43</v>
      </c>
      <c r="E261" s="4" t="s">
        <v>604</v>
      </c>
      <c r="F261" s="9"/>
      <c r="G261" s="9"/>
      <c r="P261" s="2"/>
    </row>
    <row r="262" spans="1:16">
      <c r="A262" s="2">
        <v>1484</v>
      </c>
      <c r="B262" s="2" t="s">
        <v>281</v>
      </c>
      <c r="C262" s="2" t="s">
        <v>97</v>
      </c>
      <c r="D262" s="2" t="s">
        <v>39</v>
      </c>
      <c r="E262" s="4" t="s">
        <v>604</v>
      </c>
      <c r="F262" s="9"/>
      <c r="G262" s="9"/>
      <c r="P262" s="2"/>
    </row>
    <row r="263" spans="1:16">
      <c r="A263" s="2">
        <v>1485</v>
      </c>
      <c r="B263" s="2" t="s">
        <v>282</v>
      </c>
      <c r="C263" s="2" t="s">
        <v>97</v>
      </c>
      <c r="D263" s="2" t="s">
        <v>84</v>
      </c>
      <c r="E263" s="4" t="s">
        <v>604</v>
      </c>
      <c r="F263" s="9"/>
      <c r="G263" s="9"/>
      <c r="P263" s="2"/>
    </row>
    <row r="264" spans="1:16">
      <c r="A264" s="2">
        <v>1486</v>
      </c>
      <c r="B264" s="2" t="s">
        <v>283</v>
      </c>
      <c r="C264" s="2" t="s">
        <v>97</v>
      </c>
      <c r="D264" s="2" t="s">
        <v>28</v>
      </c>
      <c r="E264" s="4" t="s">
        <v>604</v>
      </c>
      <c r="F264" s="9"/>
      <c r="G264" s="9"/>
      <c r="P264" s="2"/>
    </row>
    <row r="265" spans="1:16">
      <c r="A265" s="2">
        <v>1487</v>
      </c>
      <c r="B265" s="2" t="s">
        <v>284</v>
      </c>
      <c r="C265" s="2" t="s">
        <v>97</v>
      </c>
      <c r="D265" s="2" t="s">
        <v>64</v>
      </c>
      <c r="E265" s="4" t="s">
        <v>604</v>
      </c>
      <c r="F265" s="9"/>
      <c r="G265" s="9"/>
      <c r="P265" s="2"/>
    </row>
    <row r="266" spans="1:16">
      <c r="A266" s="2">
        <v>1488</v>
      </c>
      <c r="B266" s="2" t="s">
        <v>285</v>
      </c>
      <c r="C266" s="2" t="s">
        <v>97</v>
      </c>
      <c r="D266" s="2" t="s">
        <v>77</v>
      </c>
      <c r="E266" s="4" t="s">
        <v>604</v>
      </c>
      <c r="F266" s="9"/>
      <c r="G266" s="9"/>
      <c r="P266" s="2"/>
    </row>
    <row r="267" spans="1:16">
      <c r="A267" s="2">
        <v>1489</v>
      </c>
      <c r="B267" s="2" t="s">
        <v>286</v>
      </c>
      <c r="C267" s="2" t="s">
        <v>97</v>
      </c>
      <c r="D267" s="2" t="s">
        <v>23</v>
      </c>
      <c r="E267" s="4" t="s">
        <v>604</v>
      </c>
      <c r="F267" s="9"/>
      <c r="G267" s="9"/>
      <c r="P267" s="2"/>
    </row>
    <row r="268" spans="1:16">
      <c r="A268" s="2">
        <v>1490</v>
      </c>
      <c r="B268" s="2" t="s">
        <v>287</v>
      </c>
      <c r="C268" s="2" t="s">
        <v>97</v>
      </c>
      <c r="D268" s="2" t="s">
        <v>64</v>
      </c>
      <c r="E268" s="4" t="s">
        <v>604</v>
      </c>
      <c r="F268" s="9"/>
      <c r="G268" s="9"/>
      <c r="P268" s="2"/>
    </row>
    <row r="269" spans="1:16">
      <c r="A269" s="2">
        <v>1491</v>
      </c>
      <c r="B269" s="2" t="s">
        <v>288</v>
      </c>
      <c r="C269" s="2" t="s">
        <v>97</v>
      </c>
      <c r="D269" s="2" t="s">
        <v>84</v>
      </c>
      <c r="E269" s="4" t="s">
        <v>604</v>
      </c>
      <c r="F269" s="9"/>
      <c r="G269" s="9"/>
      <c r="P269" s="2"/>
    </row>
    <row r="270" spans="1:16">
      <c r="A270" s="2">
        <v>1492</v>
      </c>
      <c r="B270" s="2" t="s">
        <v>289</v>
      </c>
      <c r="C270" s="2" t="s">
        <v>97</v>
      </c>
      <c r="D270" s="2" t="s">
        <v>43</v>
      </c>
      <c r="E270" s="4" t="s">
        <v>604</v>
      </c>
      <c r="F270" s="9"/>
      <c r="G270" s="9"/>
      <c r="P270" s="2"/>
    </row>
    <row r="271" spans="1:16">
      <c r="A271" s="2">
        <v>1493</v>
      </c>
      <c r="B271" s="2" t="s">
        <v>290</v>
      </c>
      <c r="C271" s="2" t="s">
        <v>97</v>
      </c>
      <c r="D271" s="2" t="s">
        <v>12</v>
      </c>
      <c r="E271" s="4" t="s">
        <v>604</v>
      </c>
      <c r="F271" s="9"/>
      <c r="G271" s="9"/>
      <c r="P271" s="2"/>
    </row>
    <row r="272" spans="1:16">
      <c r="A272" s="2">
        <v>1494</v>
      </c>
      <c r="B272" s="2" t="s">
        <v>291</v>
      </c>
      <c r="C272" s="2" t="s">
        <v>97</v>
      </c>
      <c r="D272" s="2" t="s">
        <v>16</v>
      </c>
      <c r="E272" s="4" t="s">
        <v>604</v>
      </c>
      <c r="F272" s="9"/>
      <c r="G272" s="9"/>
      <c r="P272" s="2"/>
    </row>
    <row r="273" spans="1:16">
      <c r="A273" s="2">
        <v>1495</v>
      </c>
      <c r="B273" s="2" t="s">
        <v>292</v>
      </c>
      <c r="C273" s="2" t="s">
        <v>97</v>
      </c>
      <c r="D273" s="2" t="s">
        <v>28</v>
      </c>
      <c r="E273" s="4" t="s">
        <v>604</v>
      </c>
      <c r="F273" s="9"/>
      <c r="G273" s="9"/>
      <c r="P273" s="2"/>
    </row>
    <row r="274" spans="1:16">
      <c r="A274" s="2">
        <v>1496</v>
      </c>
      <c r="B274" s="2" t="s">
        <v>293</v>
      </c>
      <c r="C274" s="2" t="s">
        <v>97</v>
      </c>
      <c r="D274" s="2" t="s">
        <v>61</v>
      </c>
      <c r="E274" s="4" t="s">
        <v>604</v>
      </c>
      <c r="F274" s="9"/>
      <c r="G274" s="9"/>
      <c r="P274" s="2"/>
    </row>
    <row r="275" spans="1:16">
      <c r="A275" s="2">
        <v>1497</v>
      </c>
      <c r="B275" s="2" t="s">
        <v>294</v>
      </c>
      <c r="C275" s="2" t="s">
        <v>97</v>
      </c>
      <c r="D275" s="2" t="s">
        <v>34</v>
      </c>
      <c r="E275" s="4" t="s">
        <v>604</v>
      </c>
      <c r="F275" s="9"/>
      <c r="G275" s="9"/>
      <c r="P275" s="2"/>
    </row>
    <row r="276" spans="1:16">
      <c r="A276" s="2">
        <v>1498</v>
      </c>
      <c r="B276" s="2" t="s">
        <v>295</v>
      </c>
      <c r="C276" s="2" t="s">
        <v>97</v>
      </c>
      <c r="D276" s="2" t="s">
        <v>43</v>
      </c>
      <c r="E276" s="4" t="s">
        <v>604</v>
      </c>
      <c r="F276" s="9"/>
      <c r="G276" s="9"/>
      <c r="P276" s="2"/>
    </row>
    <row r="277" spans="1:16">
      <c r="A277" s="2">
        <v>1499</v>
      </c>
      <c r="B277" s="2" t="s">
        <v>296</v>
      </c>
      <c r="C277" s="2" t="s">
        <v>97</v>
      </c>
      <c r="D277" s="2" t="s">
        <v>43</v>
      </c>
      <c r="E277" s="4" t="s">
        <v>604</v>
      </c>
      <c r="F277" s="9"/>
      <c r="G277" s="9"/>
      <c r="P277" s="2"/>
    </row>
    <row r="278" spans="1:16">
      <c r="A278" s="2">
        <v>1500</v>
      </c>
      <c r="B278" s="2" t="s">
        <v>297</v>
      </c>
      <c r="C278" s="2" t="s">
        <v>97</v>
      </c>
      <c r="D278" s="2" t="s">
        <v>84</v>
      </c>
      <c r="E278" s="4" t="s">
        <v>604</v>
      </c>
      <c r="F278" s="9"/>
      <c r="G278" s="9"/>
      <c r="P278" s="2"/>
    </row>
    <row r="279" spans="1:16">
      <c r="A279" s="2">
        <v>1501</v>
      </c>
      <c r="B279" s="2" t="s">
        <v>298</v>
      </c>
      <c r="C279" s="2" t="s">
        <v>97</v>
      </c>
      <c r="D279" s="2" t="s">
        <v>39</v>
      </c>
      <c r="E279" s="4" t="s">
        <v>604</v>
      </c>
      <c r="F279" s="9"/>
      <c r="G279" s="9"/>
      <c r="P279" s="2"/>
    </row>
    <row r="280" spans="1:16">
      <c r="A280" s="2">
        <v>1502</v>
      </c>
      <c r="B280" s="2" t="s">
        <v>299</v>
      </c>
      <c r="C280" s="2" t="s">
        <v>97</v>
      </c>
      <c r="D280" s="2" t="s">
        <v>61</v>
      </c>
      <c r="E280" s="4" t="s">
        <v>604</v>
      </c>
      <c r="F280" s="9"/>
      <c r="G280" s="9"/>
      <c r="P280" s="2"/>
    </row>
    <row r="281" spans="1:16">
      <c r="A281" s="2">
        <v>1503</v>
      </c>
      <c r="B281" s="2" t="s">
        <v>300</v>
      </c>
      <c r="C281" s="2" t="s">
        <v>97</v>
      </c>
      <c r="D281" s="2" t="s">
        <v>16</v>
      </c>
      <c r="E281" s="4" t="s">
        <v>604</v>
      </c>
      <c r="F281" s="9"/>
      <c r="G281" s="9"/>
      <c r="P281" s="2"/>
    </row>
    <row r="282" spans="1:16">
      <c r="A282" s="2">
        <v>1504</v>
      </c>
      <c r="B282" s="2" t="s">
        <v>301</v>
      </c>
      <c r="C282" s="2" t="s">
        <v>97</v>
      </c>
      <c r="D282" s="2" t="s">
        <v>43</v>
      </c>
      <c r="E282" s="4" t="s">
        <v>604</v>
      </c>
      <c r="F282" s="9"/>
      <c r="G282" s="9"/>
      <c r="P282" s="2"/>
    </row>
    <row r="283" spans="1:16">
      <c r="A283" s="2">
        <v>1505</v>
      </c>
      <c r="B283" s="2" t="s">
        <v>302</v>
      </c>
      <c r="C283" s="2" t="s">
        <v>97</v>
      </c>
      <c r="D283" s="2" t="s">
        <v>12</v>
      </c>
      <c r="E283" s="4" t="s">
        <v>604</v>
      </c>
      <c r="F283" s="9"/>
      <c r="G283" s="9"/>
      <c r="P283" s="2"/>
    </row>
    <row r="284" spans="1:16">
      <c r="A284" s="2">
        <v>1506</v>
      </c>
      <c r="B284" s="2" t="s">
        <v>303</v>
      </c>
      <c r="C284" s="2" t="s">
        <v>97</v>
      </c>
      <c r="D284" s="2" t="s">
        <v>71</v>
      </c>
      <c r="E284" s="4" t="s">
        <v>604</v>
      </c>
      <c r="F284" s="9"/>
      <c r="G284" s="9"/>
      <c r="P284" s="2"/>
    </row>
    <row r="285" spans="1:16">
      <c r="A285" s="2">
        <v>1507</v>
      </c>
      <c r="B285" s="2" t="s">
        <v>304</v>
      </c>
      <c r="C285" s="2" t="s">
        <v>97</v>
      </c>
      <c r="D285" s="2" t="s">
        <v>34</v>
      </c>
      <c r="E285" s="4" t="s">
        <v>604</v>
      </c>
      <c r="F285" s="9"/>
      <c r="G285" s="9"/>
      <c r="P285" s="2"/>
    </row>
    <row r="286" spans="1:16">
      <c r="A286" s="2">
        <v>1509</v>
      </c>
      <c r="B286" s="2" t="s">
        <v>305</v>
      </c>
      <c r="C286" s="2" t="s">
        <v>97</v>
      </c>
      <c r="D286" s="2" t="s">
        <v>64</v>
      </c>
      <c r="E286" s="4" t="s">
        <v>604</v>
      </c>
      <c r="F286" s="9"/>
      <c r="G286" s="9"/>
      <c r="P286" s="2"/>
    </row>
    <row r="287" spans="1:16">
      <c r="A287" s="2">
        <v>1511</v>
      </c>
      <c r="B287" s="2" t="s">
        <v>306</v>
      </c>
      <c r="C287" s="2" t="s">
        <v>97</v>
      </c>
      <c r="D287" s="2" t="s">
        <v>39</v>
      </c>
      <c r="E287" s="4" t="s">
        <v>604</v>
      </c>
      <c r="F287" s="9"/>
      <c r="G287" s="9"/>
      <c r="P287" s="2"/>
    </row>
    <row r="288" spans="1:16">
      <c r="A288" s="2">
        <v>1512</v>
      </c>
      <c r="B288" s="2" t="s">
        <v>307</v>
      </c>
      <c r="C288" s="2" t="s">
        <v>97</v>
      </c>
      <c r="D288" s="2" t="s">
        <v>39</v>
      </c>
      <c r="E288" s="4" t="s">
        <v>604</v>
      </c>
      <c r="F288" s="9"/>
      <c r="G288" s="9"/>
      <c r="P288" s="2"/>
    </row>
    <row r="289" spans="1:16">
      <c r="A289" s="2">
        <v>1513</v>
      </c>
      <c r="B289" s="2" t="s">
        <v>308</v>
      </c>
      <c r="C289" s="2" t="s">
        <v>97</v>
      </c>
      <c r="D289" s="2" t="s">
        <v>50</v>
      </c>
      <c r="E289" s="4" t="s">
        <v>604</v>
      </c>
      <c r="F289" s="9"/>
      <c r="G289" s="9"/>
      <c r="P289" s="2"/>
    </row>
    <row r="290" spans="1:16">
      <c r="A290" s="2">
        <v>1514</v>
      </c>
      <c r="B290" s="2" t="s">
        <v>309</v>
      </c>
      <c r="C290" s="2" t="s">
        <v>97</v>
      </c>
      <c r="D290" s="2" t="s">
        <v>75</v>
      </c>
      <c r="E290" s="4" t="s">
        <v>604</v>
      </c>
      <c r="F290" s="9"/>
      <c r="G290" s="9"/>
      <c r="P290" s="2"/>
    </row>
    <row r="291" spans="1:16">
      <c r="A291" s="2">
        <v>1515</v>
      </c>
      <c r="B291" s="2" t="s">
        <v>310</v>
      </c>
      <c r="C291" s="2" t="s">
        <v>97</v>
      </c>
      <c r="D291" s="2" t="s">
        <v>43</v>
      </c>
      <c r="E291" s="4" t="s">
        <v>604</v>
      </c>
      <c r="F291" s="9"/>
      <c r="G291" s="9"/>
      <c r="P291" s="2"/>
    </row>
    <row r="292" spans="1:16">
      <c r="A292" s="2">
        <v>1516</v>
      </c>
      <c r="B292" s="2" t="s">
        <v>311</v>
      </c>
      <c r="C292" s="2" t="s">
        <v>97</v>
      </c>
      <c r="D292" s="2" t="s">
        <v>39</v>
      </c>
      <c r="E292" s="4" t="s">
        <v>604</v>
      </c>
      <c r="F292" s="9"/>
      <c r="G292" s="9"/>
      <c r="P292" s="2"/>
    </row>
    <row r="293" spans="1:16">
      <c r="A293" s="2">
        <v>1517</v>
      </c>
      <c r="B293" s="2" t="s">
        <v>312</v>
      </c>
      <c r="C293" s="2" t="s">
        <v>97</v>
      </c>
      <c r="D293" s="2" t="s">
        <v>77</v>
      </c>
      <c r="E293" s="4" t="s">
        <v>604</v>
      </c>
      <c r="F293" s="9"/>
      <c r="G293" s="9"/>
      <c r="P293" s="2"/>
    </row>
    <row r="294" spans="1:16">
      <c r="A294" s="2">
        <v>1518</v>
      </c>
      <c r="B294" s="2" t="s">
        <v>313</v>
      </c>
      <c r="C294" s="2" t="s">
        <v>97</v>
      </c>
      <c r="D294" s="2" t="s">
        <v>16</v>
      </c>
      <c r="E294" s="4" t="s">
        <v>604</v>
      </c>
      <c r="F294" s="9"/>
      <c r="G294" s="9"/>
      <c r="P294" s="2"/>
    </row>
    <row r="295" spans="1:16">
      <c r="A295" s="2">
        <v>1520</v>
      </c>
      <c r="B295" s="2" t="s">
        <v>314</v>
      </c>
      <c r="C295" s="2" t="s">
        <v>97</v>
      </c>
      <c r="D295" s="2" t="s">
        <v>43</v>
      </c>
      <c r="E295" s="4" t="s">
        <v>604</v>
      </c>
      <c r="F295" s="9"/>
      <c r="G295" s="9"/>
      <c r="P295" s="2"/>
    </row>
    <row r="296" spans="1:16">
      <c r="A296" s="2">
        <v>1521</v>
      </c>
      <c r="B296" s="2" t="s">
        <v>315</v>
      </c>
      <c r="C296" s="2" t="s">
        <v>97</v>
      </c>
      <c r="D296" s="2" t="s">
        <v>28</v>
      </c>
      <c r="E296" s="4" t="s">
        <v>604</v>
      </c>
      <c r="F296" s="9"/>
      <c r="G296" s="9"/>
      <c r="P296" s="2"/>
    </row>
    <row r="297" spans="1:16">
      <c r="A297" s="2">
        <v>1522</v>
      </c>
      <c r="B297" s="2" t="s">
        <v>316</v>
      </c>
      <c r="C297" s="2" t="s">
        <v>97</v>
      </c>
      <c r="D297" s="2" t="s">
        <v>71</v>
      </c>
      <c r="E297" s="4" t="s">
        <v>604</v>
      </c>
      <c r="F297" s="9"/>
      <c r="G297" s="9"/>
      <c r="P297" s="2"/>
    </row>
    <row r="298" spans="1:16">
      <c r="A298" s="2">
        <v>1523</v>
      </c>
      <c r="B298" s="2" t="s">
        <v>317</v>
      </c>
      <c r="C298" s="2" t="s">
        <v>97</v>
      </c>
      <c r="D298" s="2" t="s">
        <v>34</v>
      </c>
      <c r="E298" s="4" t="s">
        <v>604</v>
      </c>
      <c r="F298" s="9"/>
      <c r="G298" s="9"/>
      <c r="P298" s="2"/>
    </row>
    <row r="299" spans="1:16">
      <c r="A299" s="2">
        <v>1524</v>
      </c>
      <c r="B299" s="2" t="s">
        <v>318</v>
      </c>
      <c r="C299" s="2" t="s">
        <v>97</v>
      </c>
      <c r="D299" s="2" t="s">
        <v>77</v>
      </c>
      <c r="E299" s="4" t="s">
        <v>604</v>
      </c>
      <c r="F299" s="9"/>
      <c r="G299" s="9"/>
      <c r="P299" s="2"/>
    </row>
    <row r="300" spans="1:16">
      <c r="A300" s="2">
        <v>1525</v>
      </c>
      <c r="B300" s="2" t="s">
        <v>319</v>
      </c>
      <c r="C300" s="2" t="s">
        <v>97</v>
      </c>
      <c r="D300" s="2" t="s">
        <v>23</v>
      </c>
      <c r="E300" s="4" t="s">
        <v>604</v>
      </c>
      <c r="F300" s="9"/>
      <c r="G300" s="9"/>
      <c r="P300" s="2"/>
    </row>
    <row r="301" spans="1:16">
      <c r="A301" s="2">
        <v>1526</v>
      </c>
      <c r="B301" s="2" t="s">
        <v>320</v>
      </c>
      <c r="C301" s="2" t="s">
        <v>97</v>
      </c>
      <c r="D301" s="2" t="s">
        <v>43</v>
      </c>
      <c r="E301" s="4" t="s">
        <v>604</v>
      </c>
      <c r="F301" s="9"/>
      <c r="G301" s="9"/>
      <c r="P301" s="2"/>
    </row>
    <row r="302" spans="1:16">
      <c r="A302" s="2">
        <v>1528</v>
      </c>
      <c r="B302" s="2" t="s">
        <v>321</v>
      </c>
      <c r="C302" s="2" t="s">
        <v>97</v>
      </c>
      <c r="D302" s="2" t="s">
        <v>43</v>
      </c>
      <c r="E302" s="4" t="s">
        <v>604</v>
      </c>
      <c r="F302" s="9"/>
      <c r="G302" s="9"/>
      <c r="P302" s="2"/>
    </row>
    <row r="303" spans="1:16">
      <c r="A303" s="2">
        <v>1529</v>
      </c>
      <c r="B303" s="2" t="s">
        <v>322</v>
      </c>
      <c r="C303" s="2" t="s">
        <v>97</v>
      </c>
      <c r="D303" s="2" t="s">
        <v>12</v>
      </c>
      <c r="E303" s="4" t="s">
        <v>604</v>
      </c>
      <c r="F303" s="9"/>
      <c r="G303" s="9"/>
      <c r="P303" s="2"/>
    </row>
    <row r="304" spans="1:16">
      <c r="A304" s="2">
        <v>1530</v>
      </c>
      <c r="B304" s="2" t="s">
        <v>323</v>
      </c>
      <c r="C304" s="2" t="s">
        <v>97</v>
      </c>
      <c r="D304" s="2" t="s">
        <v>16</v>
      </c>
      <c r="E304" s="4" t="s">
        <v>604</v>
      </c>
      <c r="F304" s="9"/>
      <c r="G304" s="9"/>
      <c r="P304" s="2"/>
    </row>
    <row r="305" spans="1:16">
      <c r="A305" s="2">
        <v>1531</v>
      </c>
      <c r="B305" s="2" t="s">
        <v>324</v>
      </c>
      <c r="C305" s="2" t="s">
        <v>97</v>
      </c>
      <c r="D305" s="2" t="s">
        <v>34</v>
      </c>
      <c r="E305" s="4" t="s">
        <v>604</v>
      </c>
      <c r="F305" s="9"/>
      <c r="G305" s="9"/>
      <c r="P305" s="2"/>
    </row>
    <row r="306" spans="1:16">
      <c r="A306" s="2">
        <v>1532</v>
      </c>
      <c r="B306" s="2" t="s">
        <v>325</v>
      </c>
      <c r="C306" s="2" t="s">
        <v>97</v>
      </c>
      <c r="D306" s="2" t="s">
        <v>23</v>
      </c>
      <c r="E306" s="4" t="s">
        <v>604</v>
      </c>
      <c r="F306" s="9"/>
      <c r="G306" s="9"/>
      <c r="P306" s="2"/>
    </row>
    <row r="307" spans="1:16">
      <c r="A307" s="2">
        <v>1533</v>
      </c>
      <c r="B307" s="2" t="s">
        <v>326</v>
      </c>
      <c r="C307" s="2" t="s">
        <v>97</v>
      </c>
      <c r="D307" s="2" t="s">
        <v>50</v>
      </c>
      <c r="E307" s="4" t="s">
        <v>604</v>
      </c>
      <c r="F307" s="9"/>
      <c r="G307" s="9"/>
      <c r="P307" s="2"/>
    </row>
    <row r="308" spans="1:16">
      <c r="A308" s="2">
        <v>1534</v>
      </c>
      <c r="B308" s="2" t="s">
        <v>327</v>
      </c>
      <c r="C308" s="2" t="s">
        <v>97</v>
      </c>
      <c r="D308" s="2" t="s">
        <v>28</v>
      </c>
      <c r="E308" s="4" t="s">
        <v>604</v>
      </c>
      <c r="F308" s="9"/>
      <c r="G308" s="9"/>
      <c r="P308" s="2"/>
    </row>
    <row r="309" spans="1:16">
      <c r="A309" s="2">
        <v>1536</v>
      </c>
      <c r="B309" s="2" t="s">
        <v>328</v>
      </c>
      <c r="C309" s="2" t="s">
        <v>97</v>
      </c>
      <c r="D309" s="2" t="s">
        <v>34</v>
      </c>
      <c r="E309" s="4" t="s">
        <v>604</v>
      </c>
      <c r="F309" s="9"/>
      <c r="G309" s="9"/>
      <c r="P309" s="2"/>
    </row>
    <row r="310" spans="1:16">
      <c r="A310" s="2">
        <v>1537</v>
      </c>
      <c r="B310" s="2" t="s">
        <v>329</v>
      </c>
      <c r="C310" s="2" t="s">
        <v>97</v>
      </c>
      <c r="D310" s="2" t="s">
        <v>61</v>
      </c>
      <c r="E310" s="4" t="s">
        <v>604</v>
      </c>
      <c r="F310" s="9"/>
      <c r="G310" s="9"/>
      <c r="P310" s="2"/>
    </row>
    <row r="311" spans="1:16">
      <c r="A311" s="2">
        <v>1538</v>
      </c>
      <c r="B311" s="2" t="s">
        <v>330</v>
      </c>
      <c r="C311" s="2" t="s">
        <v>97</v>
      </c>
      <c r="D311" s="2" t="s">
        <v>61</v>
      </c>
      <c r="E311" s="4" t="s">
        <v>604</v>
      </c>
      <c r="F311" s="9"/>
      <c r="G311" s="9"/>
      <c r="P311" s="2"/>
    </row>
    <row r="312" spans="1:16">
      <c r="A312" s="2">
        <v>1539</v>
      </c>
      <c r="B312" s="2" t="s">
        <v>331</v>
      </c>
      <c r="C312" s="2" t="s">
        <v>97</v>
      </c>
      <c r="D312" s="2" t="s">
        <v>12</v>
      </c>
      <c r="E312" s="4" t="s">
        <v>604</v>
      </c>
      <c r="F312" s="9"/>
      <c r="G312" s="9"/>
      <c r="P312" s="2"/>
    </row>
    <row r="313" spans="1:16">
      <c r="A313" s="2">
        <v>1540</v>
      </c>
      <c r="B313" s="2" t="s">
        <v>332</v>
      </c>
      <c r="C313" s="2" t="s">
        <v>97</v>
      </c>
      <c r="D313" s="2" t="s">
        <v>23</v>
      </c>
      <c r="E313" s="4" t="s">
        <v>604</v>
      </c>
      <c r="F313" s="9"/>
      <c r="G313" s="9"/>
      <c r="P313" s="2"/>
    </row>
    <row r="314" spans="1:16">
      <c r="A314" s="2">
        <v>1541</v>
      </c>
      <c r="B314" s="2" t="s">
        <v>333</v>
      </c>
      <c r="C314" s="2" t="s">
        <v>97</v>
      </c>
      <c r="D314" s="2" t="s">
        <v>84</v>
      </c>
      <c r="E314" s="4" t="s">
        <v>604</v>
      </c>
      <c r="F314" s="9"/>
      <c r="G314" s="9"/>
      <c r="P314" s="2"/>
    </row>
    <row r="315" spans="1:16">
      <c r="A315" s="2">
        <v>1543</v>
      </c>
      <c r="B315" s="2" t="s">
        <v>334</v>
      </c>
      <c r="C315" s="2" t="s">
        <v>97</v>
      </c>
      <c r="D315" s="2" t="s">
        <v>16</v>
      </c>
      <c r="E315" s="4" t="s">
        <v>604</v>
      </c>
      <c r="F315" s="9"/>
      <c r="G315" s="9"/>
      <c r="P315" s="2"/>
    </row>
    <row r="316" spans="1:16">
      <c r="A316" s="2">
        <v>1544</v>
      </c>
      <c r="B316" s="2" t="s">
        <v>335</v>
      </c>
      <c r="C316" s="2" t="s">
        <v>97</v>
      </c>
      <c r="D316" s="2" t="s">
        <v>23</v>
      </c>
      <c r="E316" s="4" t="s">
        <v>604</v>
      </c>
      <c r="F316" s="9"/>
      <c r="G316" s="9"/>
      <c r="P316" s="2"/>
    </row>
    <row r="317" spans="1:16">
      <c r="A317" s="2">
        <v>1545</v>
      </c>
      <c r="B317" s="2" t="s">
        <v>336</v>
      </c>
      <c r="C317" s="2" t="s">
        <v>97</v>
      </c>
      <c r="D317" s="2" t="s">
        <v>39</v>
      </c>
      <c r="E317" s="4" t="s">
        <v>604</v>
      </c>
      <c r="F317" s="9"/>
      <c r="G317" s="9"/>
      <c r="P317" s="2"/>
    </row>
    <row r="318" spans="1:16">
      <c r="A318" s="2">
        <v>1547</v>
      </c>
      <c r="B318" s="2" t="s">
        <v>337</v>
      </c>
      <c r="C318" s="2" t="s">
        <v>97</v>
      </c>
      <c r="D318" s="2" t="s">
        <v>77</v>
      </c>
      <c r="E318" s="4" t="s">
        <v>604</v>
      </c>
      <c r="F318" s="9"/>
      <c r="G318" s="9"/>
      <c r="P318" s="2"/>
    </row>
    <row r="319" spans="1:16">
      <c r="A319" s="2">
        <v>1548</v>
      </c>
      <c r="B319" s="2" t="s">
        <v>338</v>
      </c>
      <c r="C319" s="2" t="s">
        <v>97</v>
      </c>
      <c r="D319" s="2" t="s">
        <v>16</v>
      </c>
      <c r="E319" s="4" t="s">
        <v>604</v>
      </c>
      <c r="F319" s="9"/>
      <c r="G319" s="9"/>
      <c r="P319" s="2"/>
    </row>
    <row r="320" spans="1:16">
      <c r="A320" s="2">
        <v>1549</v>
      </c>
      <c r="B320" s="2" t="s">
        <v>339</v>
      </c>
      <c r="C320" s="2" t="s">
        <v>97</v>
      </c>
      <c r="D320" s="2" t="s">
        <v>28</v>
      </c>
      <c r="E320" s="4" t="s">
        <v>604</v>
      </c>
      <c r="F320" s="9"/>
      <c r="G320" s="9"/>
      <c r="P320" s="2"/>
    </row>
    <row r="321" spans="1:16">
      <c r="A321" s="2">
        <v>1550</v>
      </c>
      <c r="B321" s="2" t="s">
        <v>340</v>
      </c>
      <c r="C321" s="2" t="s">
        <v>97</v>
      </c>
      <c r="D321" s="2" t="s">
        <v>61</v>
      </c>
      <c r="E321" s="4" t="s">
        <v>604</v>
      </c>
      <c r="F321" s="9"/>
      <c r="G321" s="9"/>
      <c r="P321" s="2"/>
    </row>
    <row r="322" spans="1:16">
      <c r="A322" s="2">
        <v>1551</v>
      </c>
      <c r="B322" s="2" t="s">
        <v>341</v>
      </c>
      <c r="C322" s="2" t="s">
        <v>97</v>
      </c>
      <c r="D322" s="2" t="s">
        <v>16</v>
      </c>
      <c r="E322" s="4" t="s">
        <v>604</v>
      </c>
      <c r="F322" s="9"/>
      <c r="G322" s="9"/>
      <c r="P322" s="2"/>
    </row>
    <row r="323" spans="1:16">
      <c r="A323" s="2">
        <v>1552</v>
      </c>
      <c r="B323" s="2" t="s">
        <v>342</v>
      </c>
      <c r="C323" s="2" t="s">
        <v>97</v>
      </c>
      <c r="D323" s="2" t="s">
        <v>84</v>
      </c>
      <c r="E323" s="4" t="s">
        <v>604</v>
      </c>
      <c r="F323" s="9"/>
      <c r="G323" s="9"/>
      <c r="P323" s="2"/>
    </row>
    <row r="324" spans="1:16">
      <c r="A324" s="2">
        <v>1553</v>
      </c>
      <c r="B324" s="2" t="s">
        <v>343</v>
      </c>
      <c r="C324" s="2" t="s">
        <v>97</v>
      </c>
      <c r="D324" s="2" t="s">
        <v>77</v>
      </c>
      <c r="E324" s="4" t="s">
        <v>604</v>
      </c>
      <c r="F324" s="9"/>
      <c r="G324" s="9"/>
      <c r="P324" s="2"/>
    </row>
    <row r="325" spans="1:16">
      <c r="A325" s="2">
        <v>1554</v>
      </c>
      <c r="B325" s="2" t="s">
        <v>344</v>
      </c>
      <c r="C325" s="2" t="s">
        <v>97</v>
      </c>
      <c r="D325" s="2" t="s">
        <v>43</v>
      </c>
      <c r="E325" s="4" t="s">
        <v>604</v>
      </c>
      <c r="F325" s="9"/>
      <c r="G325" s="9"/>
      <c r="P325" s="2"/>
    </row>
    <row r="326" spans="1:16">
      <c r="A326" s="2">
        <v>1555</v>
      </c>
      <c r="B326" s="2" t="s">
        <v>345</v>
      </c>
      <c r="C326" s="2" t="s">
        <v>97</v>
      </c>
      <c r="D326" s="2" t="s">
        <v>12</v>
      </c>
      <c r="E326" s="4" t="s">
        <v>604</v>
      </c>
      <c r="F326" s="9"/>
      <c r="G326" s="9"/>
      <c r="P326" s="2"/>
    </row>
    <row r="327" spans="1:16">
      <c r="A327" s="2">
        <v>1556</v>
      </c>
      <c r="B327" s="2" t="s">
        <v>346</v>
      </c>
      <c r="C327" s="2" t="s">
        <v>97</v>
      </c>
      <c r="D327" s="2" t="s">
        <v>75</v>
      </c>
      <c r="E327" s="4" t="s">
        <v>604</v>
      </c>
      <c r="F327" s="9"/>
      <c r="G327" s="9"/>
      <c r="P327" s="2"/>
    </row>
    <row r="328" spans="1:16">
      <c r="A328" s="2">
        <v>1557</v>
      </c>
      <c r="B328" s="2" t="s">
        <v>347</v>
      </c>
      <c r="C328" s="2" t="s">
        <v>97</v>
      </c>
      <c r="D328" s="2" t="s">
        <v>23</v>
      </c>
      <c r="E328" s="4" t="s">
        <v>604</v>
      </c>
      <c r="F328" s="9"/>
      <c r="G328" s="9"/>
      <c r="P328" s="2"/>
    </row>
    <row r="329" spans="1:16">
      <c r="A329" s="2">
        <v>1558</v>
      </c>
      <c r="B329" s="2" t="s">
        <v>348</v>
      </c>
      <c r="C329" s="2" t="s">
        <v>97</v>
      </c>
      <c r="D329" s="2" t="s">
        <v>61</v>
      </c>
      <c r="E329" s="4" t="s">
        <v>604</v>
      </c>
      <c r="F329" s="9"/>
      <c r="G329" s="9"/>
      <c r="P329" s="2"/>
    </row>
    <row r="330" spans="1:16">
      <c r="A330" s="2">
        <v>1559</v>
      </c>
      <c r="B330" s="2" t="s">
        <v>349</v>
      </c>
      <c r="C330" s="2" t="s">
        <v>97</v>
      </c>
      <c r="D330" s="2" t="s">
        <v>34</v>
      </c>
      <c r="E330" s="4" t="s">
        <v>604</v>
      </c>
      <c r="F330" s="9"/>
      <c r="G330" s="9"/>
      <c r="P330" s="2"/>
    </row>
    <row r="331" spans="1:16">
      <c r="A331" s="2">
        <v>1560</v>
      </c>
      <c r="B331" s="2" t="s">
        <v>350</v>
      </c>
      <c r="C331" s="2" t="s">
        <v>97</v>
      </c>
      <c r="D331" s="2" t="s">
        <v>28</v>
      </c>
      <c r="E331" s="4" t="s">
        <v>604</v>
      </c>
      <c r="F331" s="9"/>
      <c r="G331" s="9"/>
      <c r="P331" s="2"/>
    </row>
    <row r="332" spans="1:16">
      <c r="A332" s="2">
        <v>1561</v>
      </c>
      <c r="B332" s="2" t="s">
        <v>351</v>
      </c>
      <c r="C332" s="2" t="s">
        <v>97</v>
      </c>
      <c r="D332" s="2" t="s">
        <v>64</v>
      </c>
      <c r="E332" s="4" t="s">
        <v>604</v>
      </c>
      <c r="F332" s="9"/>
      <c r="G332" s="9"/>
      <c r="P332" s="2"/>
    </row>
    <row r="333" spans="1:16">
      <c r="A333" s="2">
        <v>1562</v>
      </c>
      <c r="B333" s="2" t="s">
        <v>352</v>
      </c>
      <c r="C333" s="2" t="s">
        <v>97</v>
      </c>
      <c r="D333" s="2" t="s">
        <v>16</v>
      </c>
      <c r="E333" s="4" t="s">
        <v>604</v>
      </c>
      <c r="F333" s="9"/>
      <c r="G333" s="9"/>
      <c r="P333" s="2"/>
    </row>
    <row r="334" spans="1:16">
      <c r="A334" s="2">
        <v>1563</v>
      </c>
      <c r="B334" s="2" t="s">
        <v>353</v>
      </c>
      <c r="C334" s="2" t="s">
        <v>97</v>
      </c>
      <c r="D334" s="2" t="s">
        <v>28</v>
      </c>
      <c r="E334" s="4" t="s">
        <v>604</v>
      </c>
      <c r="F334" s="9"/>
      <c r="G334" s="9"/>
      <c r="P334" s="2"/>
    </row>
    <row r="335" spans="1:16">
      <c r="A335" s="2">
        <v>1564</v>
      </c>
      <c r="B335" s="2" t="s">
        <v>354</v>
      </c>
      <c r="C335" s="2" t="s">
        <v>97</v>
      </c>
      <c r="D335" s="2" t="s">
        <v>43</v>
      </c>
      <c r="E335" s="4" t="s">
        <v>604</v>
      </c>
      <c r="F335" s="9"/>
      <c r="G335" s="9"/>
      <c r="P335" s="2"/>
    </row>
    <row r="336" spans="1:16">
      <c r="A336" s="2">
        <v>1566</v>
      </c>
      <c r="B336" s="2" t="s">
        <v>355</v>
      </c>
      <c r="C336" s="2" t="s">
        <v>97</v>
      </c>
      <c r="D336" s="2" t="s">
        <v>39</v>
      </c>
      <c r="E336" s="4" t="s">
        <v>604</v>
      </c>
      <c r="F336" s="9"/>
      <c r="G336" s="9"/>
      <c r="P336" s="2"/>
    </row>
    <row r="337" spans="1:16">
      <c r="A337" s="2">
        <v>1568</v>
      </c>
      <c r="B337" s="2" t="s">
        <v>356</v>
      </c>
      <c r="C337" s="2" t="s">
        <v>97</v>
      </c>
      <c r="D337" s="2" t="s">
        <v>43</v>
      </c>
      <c r="E337" s="4" t="s">
        <v>604</v>
      </c>
      <c r="F337" s="9"/>
      <c r="G337" s="9"/>
      <c r="P337" s="2"/>
    </row>
    <row r="338" spans="1:16">
      <c r="A338" s="2">
        <v>1569</v>
      </c>
      <c r="B338" s="2" t="s">
        <v>357</v>
      </c>
      <c r="C338" s="2" t="s">
        <v>97</v>
      </c>
      <c r="D338" s="2" t="s">
        <v>43</v>
      </c>
      <c r="E338" s="4" t="s">
        <v>604</v>
      </c>
      <c r="F338" s="9"/>
      <c r="G338" s="9"/>
      <c r="P338" s="2"/>
    </row>
    <row r="339" spans="1:16">
      <c r="A339" s="2">
        <v>1570</v>
      </c>
      <c r="B339" s="2" t="s">
        <v>358</v>
      </c>
      <c r="C339" s="2" t="s">
        <v>97</v>
      </c>
      <c r="D339" s="2" t="s">
        <v>61</v>
      </c>
      <c r="E339" s="4" t="s">
        <v>604</v>
      </c>
      <c r="F339" s="9"/>
      <c r="G339" s="9"/>
      <c r="P339" s="2"/>
    </row>
    <row r="340" spans="1:16">
      <c r="A340" s="2">
        <v>1571</v>
      </c>
      <c r="B340" s="2" t="s">
        <v>359</v>
      </c>
      <c r="C340" s="2" t="s">
        <v>97</v>
      </c>
      <c r="D340" s="2" t="s">
        <v>61</v>
      </c>
      <c r="E340" s="4" t="s">
        <v>604</v>
      </c>
      <c r="F340" s="9"/>
      <c r="G340" s="9"/>
      <c r="P340" s="2"/>
    </row>
    <row r="341" spans="1:16">
      <c r="A341" s="2">
        <v>1572</v>
      </c>
      <c r="B341" s="2" t="s">
        <v>360</v>
      </c>
      <c r="C341" s="2" t="s">
        <v>97</v>
      </c>
      <c r="D341" s="2" t="s">
        <v>12</v>
      </c>
      <c r="E341" s="4" t="s">
        <v>604</v>
      </c>
      <c r="F341" s="9"/>
      <c r="G341" s="9"/>
      <c r="P341" s="2"/>
    </row>
    <row r="342" spans="1:16">
      <c r="A342" s="2">
        <v>1573</v>
      </c>
      <c r="B342" s="2" t="s">
        <v>361</v>
      </c>
      <c r="C342" s="2" t="s">
        <v>97</v>
      </c>
      <c r="D342" s="2" t="s">
        <v>43</v>
      </c>
      <c r="E342" s="4" t="s">
        <v>604</v>
      </c>
      <c r="F342" s="9"/>
      <c r="G342" s="9"/>
      <c r="P342" s="2"/>
    </row>
    <row r="343" spans="1:16">
      <c r="A343" s="2">
        <v>1574</v>
      </c>
      <c r="B343" s="2" t="s">
        <v>362</v>
      </c>
      <c r="C343" s="2" t="s">
        <v>97</v>
      </c>
      <c r="D343" s="2" t="s">
        <v>16</v>
      </c>
      <c r="E343" s="4" t="s">
        <v>604</v>
      </c>
      <c r="F343" s="9"/>
      <c r="G343" s="9"/>
      <c r="P343" s="2"/>
    </row>
    <row r="344" spans="1:16">
      <c r="A344" s="2">
        <v>1575</v>
      </c>
      <c r="B344" s="2" t="s">
        <v>363</v>
      </c>
      <c r="C344" s="2" t="s">
        <v>97</v>
      </c>
      <c r="D344" s="2" t="s">
        <v>71</v>
      </c>
      <c r="E344" s="4" t="s">
        <v>604</v>
      </c>
      <c r="F344" s="9"/>
      <c r="G344" s="9"/>
      <c r="P344" s="2"/>
    </row>
    <row r="345" spans="1:16">
      <c r="A345" s="2">
        <v>1576</v>
      </c>
      <c r="B345" s="2" t="s">
        <v>364</v>
      </c>
      <c r="C345" s="2" t="s">
        <v>97</v>
      </c>
      <c r="D345" s="2" t="s">
        <v>43</v>
      </c>
      <c r="E345" s="4" t="s">
        <v>604</v>
      </c>
      <c r="F345" s="9"/>
      <c r="G345" s="9"/>
      <c r="P345" s="2"/>
    </row>
    <row r="346" spans="1:16">
      <c r="A346" s="2">
        <v>1577</v>
      </c>
      <c r="B346" s="2" t="s">
        <v>365</v>
      </c>
      <c r="C346" s="2" t="s">
        <v>97</v>
      </c>
      <c r="D346" s="2" t="s">
        <v>16</v>
      </c>
      <c r="E346" s="4" t="s">
        <v>604</v>
      </c>
      <c r="F346" s="9"/>
      <c r="G346" s="9"/>
      <c r="P346" s="2"/>
    </row>
    <row r="347" spans="1:16">
      <c r="A347" s="2">
        <v>1578</v>
      </c>
      <c r="B347" s="2" t="s">
        <v>366</v>
      </c>
      <c r="C347" s="2" t="s">
        <v>97</v>
      </c>
      <c r="D347" s="2" t="s">
        <v>23</v>
      </c>
      <c r="E347" s="4" t="s">
        <v>604</v>
      </c>
      <c r="F347" s="9"/>
      <c r="G347" s="9"/>
      <c r="P347" s="2"/>
    </row>
    <row r="348" spans="1:16">
      <c r="A348" s="2">
        <v>1579</v>
      </c>
      <c r="B348" s="2" t="s">
        <v>367</v>
      </c>
      <c r="C348" s="2" t="s">
        <v>97</v>
      </c>
      <c r="D348" s="2" t="s">
        <v>64</v>
      </c>
      <c r="E348" s="4" t="s">
        <v>604</v>
      </c>
      <c r="F348" s="9"/>
      <c r="G348" s="9"/>
      <c r="P348" s="2"/>
    </row>
    <row r="349" spans="1:16">
      <c r="A349" s="2">
        <v>1580</v>
      </c>
      <c r="B349" s="2" t="s">
        <v>368</v>
      </c>
      <c r="C349" s="2" t="s">
        <v>97</v>
      </c>
      <c r="D349" s="2" t="s">
        <v>64</v>
      </c>
      <c r="E349" s="4" t="s">
        <v>604</v>
      </c>
      <c r="F349" s="9"/>
      <c r="G349" s="9"/>
      <c r="P349" s="2"/>
    </row>
    <row r="350" spans="1:16">
      <c r="A350" s="2">
        <v>1581</v>
      </c>
      <c r="B350" s="2" t="s">
        <v>369</v>
      </c>
      <c r="C350" s="2" t="s">
        <v>97</v>
      </c>
      <c r="D350" s="2" t="s">
        <v>34</v>
      </c>
      <c r="E350" s="4" t="s">
        <v>604</v>
      </c>
      <c r="F350" s="9"/>
      <c r="G350" s="9"/>
      <c r="P350" s="2"/>
    </row>
    <row r="351" spans="1:16">
      <c r="A351" s="2">
        <v>1582</v>
      </c>
      <c r="B351" s="2" t="s">
        <v>370</v>
      </c>
      <c r="C351" s="2" t="s">
        <v>97</v>
      </c>
      <c r="D351" s="2" t="s">
        <v>64</v>
      </c>
      <c r="E351" s="4" t="s">
        <v>604</v>
      </c>
      <c r="F351" s="9"/>
      <c r="G351" s="9"/>
      <c r="P351" s="2"/>
    </row>
    <row r="352" spans="1:16">
      <c r="A352" s="2">
        <v>1584</v>
      </c>
      <c r="B352" s="2" t="s">
        <v>371</v>
      </c>
      <c r="C352" s="2" t="s">
        <v>97</v>
      </c>
      <c r="D352" s="2" t="s">
        <v>34</v>
      </c>
      <c r="E352" s="4" t="s">
        <v>604</v>
      </c>
      <c r="F352" s="9"/>
      <c r="G352" s="9"/>
      <c r="P352" s="2"/>
    </row>
    <row r="353" spans="1:16">
      <c r="A353" s="2">
        <v>1585</v>
      </c>
      <c r="B353" s="2" t="s">
        <v>372</v>
      </c>
      <c r="C353" s="2" t="s">
        <v>97</v>
      </c>
      <c r="D353" s="2" t="s">
        <v>43</v>
      </c>
      <c r="E353" s="4" t="s">
        <v>604</v>
      </c>
      <c r="F353" s="9"/>
      <c r="G353" s="9"/>
      <c r="P353" s="2"/>
    </row>
    <row r="354" spans="1:16">
      <c r="A354" s="2">
        <v>1586</v>
      </c>
      <c r="B354" s="2" t="s">
        <v>373</v>
      </c>
      <c r="C354" s="2" t="s">
        <v>97</v>
      </c>
      <c r="D354" s="2" t="s">
        <v>39</v>
      </c>
      <c r="E354" s="4" t="s">
        <v>604</v>
      </c>
      <c r="F354" s="9"/>
      <c r="G354" s="9"/>
      <c r="P354" s="2"/>
    </row>
    <row r="355" spans="1:16">
      <c r="A355" s="2">
        <v>1587</v>
      </c>
      <c r="B355" s="2" t="s">
        <v>374</v>
      </c>
      <c r="C355" s="2" t="s">
        <v>97</v>
      </c>
      <c r="D355" s="2" t="s">
        <v>39</v>
      </c>
      <c r="E355" s="4" t="s">
        <v>604</v>
      </c>
      <c r="F355" s="9"/>
      <c r="G355" s="9"/>
      <c r="P355" s="2"/>
    </row>
    <row r="356" spans="1:16">
      <c r="A356" s="2">
        <v>1588</v>
      </c>
      <c r="B356" s="2" t="s">
        <v>375</v>
      </c>
      <c r="C356" s="2" t="s">
        <v>97</v>
      </c>
      <c r="D356" s="2" t="s">
        <v>61</v>
      </c>
      <c r="E356" s="4" t="s">
        <v>604</v>
      </c>
      <c r="F356" s="9"/>
      <c r="G356" s="9"/>
      <c r="P356" s="2"/>
    </row>
    <row r="357" spans="1:16">
      <c r="A357" s="2">
        <v>1589</v>
      </c>
      <c r="B357" s="2" t="s">
        <v>376</v>
      </c>
      <c r="C357" s="2" t="s">
        <v>97</v>
      </c>
      <c r="D357" s="2" t="s">
        <v>39</v>
      </c>
      <c r="E357" s="4" t="s">
        <v>604</v>
      </c>
      <c r="F357" s="9"/>
      <c r="G357" s="9"/>
      <c r="P357" s="2"/>
    </row>
    <row r="358" spans="1:16">
      <c r="A358" s="2">
        <v>1590</v>
      </c>
      <c r="B358" s="2" t="s">
        <v>377</v>
      </c>
      <c r="C358" s="2" t="s">
        <v>97</v>
      </c>
      <c r="D358" s="2" t="s">
        <v>77</v>
      </c>
      <c r="E358" s="4" t="s">
        <v>604</v>
      </c>
      <c r="F358" s="9"/>
      <c r="G358" s="9"/>
      <c r="P358" s="2"/>
    </row>
    <row r="359" spans="1:16">
      <c r="A359" s="2">
        <v>1591</v>
      </c>
      <c r="B359" s="2" t="s">
        <v>378</v>
      </c>
      <c r="C359" s="2" t="s">
        <v>97</v>
      </c>
      <c r="D359" s="2" t="s">
        <v>23</v>
      </c>
      <c r="E359" s="4" t="s">
        <v>604</v>
      </c>
      <c r="F359" s="9"/>
      <c r="G359" s="9"/>
      <c r="P359" s="2"/>
    </row>
    <row r="360" spans="1:16">
      <c r="A360" s="2">
        <v>1592</v>
      </c>
      <c r="B360" s="2" t="s">
        <v>379</v>
      </c>
      <c r="C360" s="2" t="s">
        <v>97</v>
      </c>
      <c r="D360" s="2" t="s">
        <v>50</v>
      </c>
      <c r="E360" s="4" t="s">
        <v>604</v>
      </c>
      <c r="F360" s="9"/>
      <c r="G360" s="9"/>
      <c r="P360" s="2"/>
    </row>
    <row r="361" spans="1:16">
      <c r="A361" s="2">
        <v>1593</v>
      </c>
      <c r="B361" s="2" t="s">
        <v>380</v>
      </c>
      <c r="C361" s="2" t="s">
        <v>97</v>
      </c>
      <c r="D361" s="2" t="s">
        <v>16</v>
      </c>
      <c r="E361" s="4" t="s">
        <v>604</v>
      </c>
      <c r="F361" s="9"/>
      <c r="G361" s="9"/>
      <c r="P361" s="2"/>
    </row>
    <row r="362" spans="1:16">
      <c r="A362" s="2">
        <v>1594</v>
      </c>
      <c r="B362" s="2" t="s">
        <v>381</v>
      </c>
      <c r="C362" s="2" t="s">
        <v>97</v>
      </c>
      <c r="D362" s="2" t="s">
        <v>75</v>
      </c>
      <c r="E362" s="4" t="s">
        <v>604</v>
      </c>
      <c r="F362" s="9"/>
      <c r="G362" s="9"/>
      <c r="P362" s="2"/>
    </row>
    <row r="363" spans="1:16">
      <c r="A363" s="2">
        <v>1595</v>
      </c>
      <c r="B363" s="2" t="s">
        <v>382</v>
      </c>
      <c r="C363" s="2" t="s">
        <v>97</v>
      </c>
      <c r="D363" s="2" t="s">
        <v>28</v>
      </c>
      <c r="E363" s="4" t="s">
        <v>604</v>
      </c>
      <c r="F363" s="9"/>
      <c r="G363" s="9"/>
      <c r="P363" s="2"/>
    </row>
    <row r="364" spans="1:16">
      <c r="A364" s="2">
        <v>1597</v>
      </c>
      <c r="B364" s="2" t="s">
        <v>383</v>
      </c>
      <c r="C364" s="2" t="s">
        <v>97</v>
      </c>
      <c r="D364" s="2" t="s">
        <v>61</v>
      </c>
      <c r="E364" s="4" t="s">
        <v>604</v>
      </c>
      <c r="F364" s="9"/>
      <c r="G364" s="9"/>
      <c r="P364" s="2"/>
    </row>
    <row r="365" spans="1:16">
      <c r="A365" s="2">
        <v>1598</v>
      </c>
      <c r="B365" s="2" t="s">
        <v>384</v>
      </c>
      <c r="C365" s="2" t="s">
        <v>97</v>
      </c>
      <c r="D365" s="2" t="s">
        <v>50</v>
      </c>
      <c r="E365" s="4" t="s">
        <v>604</v>
      </c>
      <c r="F365" s="9"/>
      <c r="G365" s="9"/>
      <c r="P365" s="2"/>
    </row>
    <row r="366" spans="1:16">
      <c r="A366" s="2">
        <v>1599</v>
      </c>
      <c r="B366" s="2" t="s">
        <v>385</v>
      </c>
      <c r="C366" s="2" t="s">
        <v>97</v>
      </c>
      <c r="D366" s="2" t="s">
        <v>75</v>
      </c>
      <c r="E366" s="4" t="s">
        <v>604</v>
      </c>
      <c r="F366" s="9"/>
      <c r="G366" s="9"/>
      <c r="P366" s="2"/>
    </row>
    <row r="367" spans="1:16">
      <c r="A367" s="2">
        <v>1600</v>
      </c>
      <c r="B367" s="2" t="s">
        <v>386</v>
      </c>
      <c r="C367" s="2" t="s">
        <v>97</v>
      </c>
      <c r="D367" s="2" t="s">
        <v>23</v>
      </c>
      <c r="E367" s="4" t="s">
        <v>604</v>
      </c>
      <c r="F367" s="9"/>
      <c r="G367" s="9"/>
      <c r="P367" s="2"/>
    </row>
    <row r="368" spans="1:16">
      <c r="A368" s="2">
        <v>1601</v>
      </c>
      <c r="B368" s="2" t="s">
        <v>387</v>
      </c>
      <c r="C368" s="2" t="s">
        <v>97</v>
      </c>
      <c r="D368" s="2" t="s">
        <v>23</v>
      </c>
      <c r="E368" s="4" t="s">
        <v>604</v>
      </c>
      <c r="F368" s="9"/>
      <c r="G368" s="9"/>
      <c r="P368" s="2"/>
    </row>
    <row r="369" spans="1:16">
      <c r="A369" s="2">
        <v>1602</v>
      </c>
      <c r="B369" s="2" t="s">
        <v>388</v>
      </c>
      <c r="C369" s="2" t="s">
        <v>97</v>
      </c>
      <c r="D369" s="2" t="s">
        <v>28</v>
      </c>
      <c r="E369" s="4" t="s">
        <v>604</v>
      </c>
      <c r="F369" s="9"/>
      <c r="G369" s="9"/>
      <c r="P369" s="2"/>
    </row>
    <row r="370" spans="1:16">
      <c r="A370" s="2">
        <v>1603</v>
      </c>
      <c r="B370" s="2" t="s">
        <v>389</v>
      </c>
      <c r="C370" s="2" t="s">
        <v>97</v>
      </c>
      <c r="D370" s="2" t="s">
        <v>61</v>
      </c>
      <c r="E370" s="4" t="s">
        <v>604</v>
      </c>
      <c r="F370" s="9"/>
      <c r="G370" s="9"/>
      <c r="P370" s="2"/>
    </row>
    <row r="371" spans="1:16">
      <c r="A371" s="2">
        <v>1604</v>
      </c>
      <c r="B371" s="2" t="s">
        <v>390</v>
      </c>
      <c r="C371" s="2" t="s">
        <v>97</v>
      </c>
      <c r="D371" s="2" t="s">
        <v>71</v>
      </c>
      <c r="E371" s="4" t="s">
        <v>604</v>
      </c>
      <c r="F371" s="9"/>
      <c r="G371" s="9"/>
      <c r="P371" s="2"/>
    </row>
    <row r="372" spans="1:16">
      <c r="A372" s="2">
        <v>1606</v>
      </c>
      <c r="B372" s="2" t="s">
        <v>391</v>
      </c>
      <c r="C372" s="2" t="s">
        <v>97</v>
      </c>
      <c r="D372" s="2" t="s">
        <v>43</v>
      </c>
      <c r="E372" s="4" t="s">
        <v>604</v>
      </c>
      <c r="F372" s="9"/>
      <c r="G372" s="9"/>
      <c r="P372" s="2"/>
    </row>
    <row r="373" spans="1:16">
      <c r="A373" s="2">
        <v>1607</v>
      </c>
      <c r="B373" s="2" t="s">
        <v>392</v>
      </c>
      <c r="C373" s="2" t="s">
        <v>97</v>
      </c>
      <c r="D373" s="2" t="s">
        <v>64</v>
      </c>
      <c r="E373" s="4" t="s">
        <v>604</v>
      </c>
      <c r="F373" s="9"/>
      <c r="G373" s="9"/>
      <c r="P373" s="2"/>
    </row>
    <row r="374" spans="1:16">
      <c r="A374" s="2">
        <v>1608</v>
      </c>
      <c r="B374" s="2" t="s">
        <v>393</v>
      </c>
      <c r="C374" s="2" t="s">
        <v>97</v>
      </c>
      <c r="D374" s="2" t="s">
        <v>43</v>
      </c>
      <c r="E374" s="4" t="s">
        <v>604</v>
      </c>
      <c r="F374" s="9"/>
      <c r="G374" s="9"/>
      <c r="P374" s="2"/>
    </row>
    <row r="375" spans="1:16">
      <c r="A375" s="2">
        <v>1609</v>
      </c>
      <c r="B375" s="2" t="s">
        <v>394</v>
      </c>
      <c r="C375" s="2" t="s">
        <v>97</v>
      </c>
      <c r="D375" s="2" t="s">
        <v>39</v>
      </c>
      <c r="E375" s="4" t="s">
        <v>604</v>
      </c>
      <c r="F375" s="9"/>
      <c r="G375" s="9"/>
      <c r="P375" s="2"/>
    </row>
    <row r="376" spans="1:16">
      <c r="A376" s="2">
        <v>1610</v>
      </c>
      <c r="B376" s="2" t="s">
        <v>395</v>
      </c>
      <c r="C376" s="2" t="s">
        <v>97</v>
      </c>
      <c r="D376" s="2" t="s">
        <v>84</v>
      </c>
      <c r="E376" s="4" t="s">
        <v>604</v>
      </c>
      <c r="F376" s="9"/>
      <c r="G376" s="9"/>
      <c r="P376" s="2"/>
    </row>
    <row r="377" spans="1:16">
      <c r="A377" s="2">
        <v>1611</v>
      </c>
      <c r="B377" s="2" t="s">
        <v>396</v>
      </c>
      <c r="C377" s="2" t="s">
        <v>97</v>
      </c>
      <c r="D377" s="2" t="s">
        <v>39</v>
      </c>
      <c r="E377" s="4" t="s">
        <v>604</v>
      </c>
      <c r="F377" s="9"/>
      <c r="G377" s="9"/>
      <c r="P377" s="2"/>
    </row>
    <row r="378" spans="1:16">
      <c r="A378" s="2">
        <v>1612</v>
      </c>
      <c r="B378" s="2" t="s">
        <v>397</v>
      </c>
      <c r="C378" s="2" t="s">
        <v>97</v>
      </c>
      <c r="D378" s="2" t="s">
        <v>71</v>
      </c>
      <c r="E378" s="4" t="s">
        <v>604</v>
      </c>
      <c r="F378" s="9"/>
      <c r="G378" s="9"/>
      <c r="P378" s="2"/>
    </row>
    <row r="379" spans="1:16">
      <c r="A379" s="2">
        <v>1613</v>
      </c>
      <c r="B379" s="2" t="s">
        <v>398</v>
      </c>
      <c r="C379" s="2" t="s">
        <v>97</v>
      </c>
      <c r="D379" s="2" t="s">
        <v>39</v>
      </c>
      <c r="E379" s="4" t="s">
        <v>604</v>
      </c>
      <c r="F379" s="9"/>
      <c r="G379" s="9"/>
      <c r="P379" s="2"/>
    </row>
    <row r="380" spans="1:16">
      <c r="A380" s="2">
        <v>1614</v>
      </c>
      <c r="B380" s="2" t="s">
        <v>399</v>
      </c>
      <c r="C380" s="2" t="s">
        <v>97</v>
      </c>
      <c r="D380" s="2" t="s">
        <v>61</v>
      </c>
      <c r="E380" s="4" t="s">
        <v>604</v>
      </c>
      <c r="F380" s="9"/>
      <c r="G380" s="9"/>
      <c r="P380" s="2"/>
    </row>
    <row r="381" spans="1:16">
      <c r="A381" s="2">
        <v>1616</v>
      </c>
      <c r="B381" s="2" t="s">
        <v>400</v>
      </c>
      <c r="C381" s="2" t="s">
        <v>97</v>
      </c>
      <c r="D381" s="2" t="s">
        <v>23</v>
      </c>
      <c r="E381" s="4" t="s">
        <v>604</v>
      </c>
      <c r="F381" s="9"/>
      <c r="G381" s="9"/>
      <c r="P381" s="2"/>
    </row>
    <row r="382" spans="1:16">
      <c r="A382" s="2">
        <v>1617</v>
      </c>
      <c r="B382" s="2" t="s">
        <v>401</v>
      </c>
      <c r="C382" s="2" t="s">
        <v>97</v>
      </c>
      <c r="D382" s="2" t="s">
        <v>71</v>
      </c>
      <c r="E382" s="4" t="s">
        <v>604</v>
      </c>
      <c r="F382" s="9"/>
      <c r="G382" s="9"/>
      <c r="P382" s="2"/>
    </row>
    <row r="383" spans="1:16">
      <c r="A383" s="2">
        <v>1619</v>
      </c>
      <c r="B383" s="2" t="s">
        <v>402</v>
      </c>
      <c r="C383" s="2" t="s">
        <v>97</v>
      </c>
      <c r="D383" s="2" t="s">
        <v>64</v>
      </c>
      <c r="E383" s="4" t="s">
        <v>604</v>
      </c>
      <c r="F383" s="9"/>
      <c r="G383" s="9"/>
      <c r="P383" s="2"/>
    </row>
    <row r="384" spans="1:16">
      <c r="A384" s="2">
        <v>1620</v>
      </c>
      <c r="B384" s="2" t="s">
        <v>403</v>
      </c>
      <c r="C384" s="2" t="s">
        <v>97</v>
      </c>
      <c r="D384" s="2" t="s">
        <v>50</v>
      </c>
      <c r="E384" s="4" t="s">
        <v>604</v>
      </c>
      <c r="F384" s="9"/>
      <c r="G384" s="9"/>
      <c r="P384" s="2"/>
    </row>
    <row r="385" spans="1:16">
      <c r="A385" s="2">
        <v>1621</v>
      </c>
      <c r="B385" s="2" t="s">
        <v>404</v>
      </c>
      <c r="C385" s="2" t="s">
        <v>97</v>
      </c>
      <c r="D385" s="2" t="s">
        <v>50</v>
      </c>
      <c r="E385" s="4" t="s">
        <v>604</v>
      </c>
      <c r="F385" s="9"/>
      <c r="G385" s="9"/>
      <c r="P385" s="2"/>
    </row>
    <row r="386" spans="1:16">
      <c r="A386" s="2">
        <v>1622</v>
      </c>
      <c r="B386" s="2" t="s">
        <v>405</v>
      </c>
      <c r="C386" s="2" t="s">
        <v>97</v>
      </c>
      <c r="D386" s="2" t="s">
        <v>34</v>
      </c>
      <c r="E386" s="4" t="s">
        <v>604</v>
      </c>
      <c r="F386" s="9"/>
      <c r="G386" s="9"/>
      <c r="P386" s="2"/>
    </row>
    <row r="387" spans="1:16">
      <c r="A387" s="2">
        <v>1623</v>
      </c>
      <c r="B387" s="2" t="s">
        <v>406</v>
      </c>
      <c r="C387" s="2" t="s">
        <v>97</v>
      </c>
      <c r="D387" s="2" t="s">
        <v>84</v>
      </c>
      <c r="E387" s="4" t="s">
        <v>604</v>
      </c>
      <c r="F387" s="9"/>
      <c r="G387" s="9"/>
      <c r="P387" s="2"/>
    </row>
    <row r="388" spans="1:16">
      <c r="A388" s="2">
        <v>1624</v>
      </c>
      <c r="B388" s="2" t="s">
        <v>407</v>
      </c>
      <c r="C388" s="2" t="s">
        <v>97</v>
      </c>
      <c r="D388" s="2" t="s">
        <v>23</v>
      </c>
      <c r="E388" s="4" t="s">
        <v>604</v>
      </c>
      <c r="F388" s="9"/>
      <c r="G388" s="9"/>
      <c r="P388" s="2"/>
    </row>
    <row r="389" spans="1:16">
      <c r="A389" s="2">
        <v>1625</v>
      </c>
      <c r="B389" s="2" t="s">
        <v>408</v>
      </c>
      <c r="C389" s="2" t="s">
        <v>97</v>
      </c>
      <c r="D389" s="2" t="s">
        <v>50</v>
      </c>
      <c r="E389" s="4" t="s">
        <v>604</v>
      </c>
      <c r="F389" s="9"/>
      <c r="G389" s="9"/>
      <c r="P389" s="2"/>
    </row>
    <row r="390" spans="1:16">
      <c r="A390" s="2">
        <v>1626</v>
      </c>
      <c r="B390" s="2" t="s">
        <v>409</v>
      </c>
      <c r="C390" s="2" t="s">
        <v>97</v>
      </c>
      <c r="D390" s="2" t="s">
        <v>43</v>
      </c>
      <c r="E390" s="4" t="s">
        <v>604</v>
      </c>
      <c r="F390" s="9"/>
      <c r="G390" s="9"/>
      <c r="P390" s="2"/>
    </row>
    <row r="391" spans="1:16">
      <c r="A391" s="2">
        <v>1627</v>
      </c>
      <c r="B391" s="2" t="s">
        <v>410</v>
      </c>
      <c r="C391" s="2" t="s">
        <v>97</v>
      </c>
      <c r="D391" s="2" t="s">
        <v>61</v>
      </c>
      <c r="E391" s="4" t="s">
        <v>604</v>
      </c>
      <c r="F391" s="9"/>
      <c r="G391" s="9"/>
      <c r="P391" s="2"/>
    </row>
    <row r="392" spans="1:16">
      <c r="A392" s="2">
        <v>1628</v>
      </c>
      <c r="B392" s="2" t="s">
        <v>411</v>
      </c>
      <c r="C392" s="2" t="s">
        <v>97</v>
      </c>
      <c r="D392" s="2" t="s">
        <v>16</v>
      </c>
      <c r="E392" s="4" t="s">
        <v>604</v>
      </c>
      <c r="F392" s="9"/>
      <c r="G392" s="9"/>
      <c r="P392" s="2"/>
    </row>
    <row r="393" spans="1:16">
      <c r="A393" s="2">
        <v>1630</v>
      </c>
      <c r="B393" s="2" t="s">
        <v>412</v>
      </c>
      <c r="C393" s="2" t="s">
        <v>97</v>
      </c>
      <c r="D393" s="2" t="s">
        <v>71</v>
      </c>
      <c r="E393" s="4" t="s">
        <v>604</v>
      </c>
      <c r="F393" s="9"/>
      <c r="G393" s="9"/>
      <c r="P393" s="2"/>
    </row>
    <row r="394" spans="1:16">
      <c r="A394" s="2">
        <v>1631</v>
      </c>
      <c r="B394" s="2" t="s">
        <v>413</v>
      </c>
      <c r="C394" s="2" t="s">
        <v>97</v>
      </c>
      <c r="D394" s="2" t="s">
        <v>16</v>
      </c>
      <c r="E394" s="4" t="s">
        <v>604</v>
      </c>
      <c r="F394" s="9"/>
      <c r="G394" s="9"/>
      <c r="P394" s="2"/>
    </row>
    <row r="395" spans="1:16">
      <c r="A395" s="2">
        <v>1632</v>
      </c>
      <c r="B395" s="2" t="s">
        <v>414</v>
      </c>
      <c r="C395" s="2" t="s">
        <v>97</v>
      </c>
      <c r="D395" s="2" t="s">
        <v>84</v>
      </c>
      <c r="E395" s="4" t="s">
        <v>604</v>
      </c>
      <c r="F395" s="9"/>
      <c r="G395" s="9"/>
      <c r="P395" s="2"/>
    </row>
    <row r="396" spans="1:16">
      <c r="A396" s="2">
        <v>1633</v>
      </c>
      <c r="B396" s="2" t="s">
        <v>415</v>
      </c>
      <c r="C396" s="2" t="s">
        <v>97</v>
      </c>
      <c r="D396" s="2" t="s">
        <v>61</v>
      </c>
      <c r="E396" s="4" t="s">
        <v>604</v>
      </c>
      <c r="F396" s="9"/>
      <c r="G396" s="9"/>
      <c r="P396" s="2"/>
    </row>
    <row r="397" spans="1:16">
      <c r="A397" s="2">
        <v>1634</v>
      </c>
      <c r="B397" s="2" t="s">
        <v>416</v>
      </c>
      <c r="C397" s="2" t="s">
        <v>97</v>
      </c>
      <c r="D397" s="2" t="s">
        <v>28</v>
      </c>
      <c r="E397" s="4" t="s">
        <v>604</v>
      </c>
      <c r="F397" s="9"/>
      <c r="G397" s="9"/>
      <c r="P397" s="2"/>
    </row>
    <row r="398" spans="1:16">
      <c r="A398" s="2">
        <v>1635</v>
      </c>
      <c r="B398" s="2" t="s">
        <v>417</v>
      </c>
      <c r="C398" s="2" t="s">
        <v>97</v>
      </c>
      <c r="D398" s="2" t="s">
        <v>28</v>
      </c>
      <c r="E398" s="4" t="s">
        <v>604</v>
      </c>
      <c r="F398" s="9"/>
      <c r="G398" s="9"/>
      <c r="P398" s="2"/>
    </row>
    <row r="399" spans="1:16">
      <c r="A399" s="2">
        <v>1636</v>
      </c>
      <c r="B399" s="2" t="s">
        <v>418</v>
      </c>
      <c r="C399" s="2" t="s">
        <v>97</v>
      </c>
      <c r="D399" s="2" t="s">
        <v>34</v>
      </c>
      <c r="E399" s="4" t="s">
        <v>604</v>
      </c>
      <c r="F399" s="9"/>
      <c r="G399" s="9"/>
      <c r="P399" s="2"/>
    </row>
    <row r="400" spans="1:16">
      <c r="A400" s="2">
        <v>1637</v>
      </c>
      <c r="B400" s="2" t="s">
        <v>419</v>
      </c>
      <c r="C400" s="2" t="s">
        <v>97</v>
      </c>
      <c r="D400" s="2" t="s">
        <v>39</v>
      </c>
      <c r="E400" s="4" t="s">
        <v>604</v>
      </c>
      <c r="F400" s="9"/>
      <c r="G400" s="9"/>
      <c r="P400" s="2"/>
    </row>
    <row r="401" spans="1:16">
      <c r="A401" s="2">
        <v>1638</v>
      </c>
      <c r="B401" s="2" t="s">
        <v>420</v>
      </c>
      <c r="C401" s="2" t="s">
        <v>97</v>
      </c>
      <c r="D401" s="2" t="s">
        <v>71</v>
      </c>
      <c r="E401" s="4" t="s">
        <v>604</v>
      </c>
      <c r="F401" s="9"/>
      <c r="G401" s="9"/>
      <c r="P401" s="2"/>
    </row>
    <row r="402" spans="1:16">
      <c r="A402" s="2">
        <v>1639</v>
      </c>
      <c r="B402" s="2" t="s">
        <v>421</v>
      </c>
      <c r="C402" s="2" t="s">
        <v>97</v>
      </c>
      <c r="D402" s="2" t="s">
        <v>75</v>
      </c>
      <c r="E402" s="4" t="s">
        <v>604</v>
      </c>
      <c r="F402" s="9"/>
      <c r="G402" s="9"/>
      <c r="P402" s="2"/>
    </row>
    <row r="403" spans="1:16">
      <c r="A403" s="2">
        <v>1640</v>
      </c>
      <c r="B403" s="2" t="s">
        <v>422</v>
      </c>
      <c r="C403" s="2" t="s">
        <v>97</v>
      </c>
      <c r="D403" s="2" t="s">
        <v>28</v>
      </c>
      <c r="E403" s="4" t="s">
        <v>604</v>
      </c>
      <c r="F403" s="9"/>
      <c r="G403" s="9"/>
      <c r="P403" s="2"/>
    </row>
    <row r="404" spans="1:16">
      <c r="A404" s="2">
        <v>1641</v>
      </c>
      <c r="B404" s="2" t="s">
        <v>423</v>
      </c>
      <c r="C404" s="2" t="s">
        <v>97</v>
      </c>
      <c r="D404" s="2" t="s">
        <v>43</v>
      </c>
      <c r="E404" s="4" t="s">
        <v>604</v>
      </c>
      <c r="F404" s="9"/>
      <c r="G404" s="9"/>
      <c r="P404" s="2"/>
    </row>
    <row r="405" spans="1:16">
      <c r="A405" s="2">
        <v>1642</v>
      </c>
      <c r="B405" s="2" t="s">
        <v>424</v>
      </c>
      <c r="C405" s="2" t="s">
        <v>97</v>
      </c>
      <c r="D405" s="2" t="s">
        <v>75</v>
      </c>
      <c r="E405" s="4" t="s">
        <v>604</v>
      </c>
      <c r="F405" s="9"/>
      <c r="G405" s="9"/>
      <c r="P405" s="2"/>
    </row>
    <row r="406" spans="1:16">
      <c r="A406" s="2">
        <v>1643</v>
      </c>
      <c r="B406" s="2" t="s">
        <v>425</v>
      </c>
      <c r="C406" s="2" t="s">
        <v>97</v>
      </c>
      <c r="D406" s="2" t="s">
        <v>12</v>
      </c>
      <c r="E406" s="4" t="s">
        <v>604</v>
      </c>
      <c r="F406" s="9"/>
      <c r="G406" s="9"/>
      <c r="P406" s="2"/>
    </row>
    <row r="407" spans="1:16">
      <c r="A407" s="2">
        <v>1644</v>
      </c>
      <c r="B407" s="2" t="s">
        <v>426</v>
      </c>
      <c r="C407" s="2" t="s">
        <v>97</v>
      </c>
      <c r="D407" s="2" t="s">
        <v>34</v>
      </c>
      <c r="E407" s="4" t="s">
        <v>604</v>
      </c>
      <c r="F407" s="9"/>
      <c r="G407" s="9"/>
      <c r="P407" s="2"/>
    </row>
    <row r="408" spans="1:16">
      <c r="A408" s="2">
        <v>1645</v>
      </c>
      <c r="B408" s="2" t="s">
        <v>427</v>
      </c>
      <c r="C408" s="2" t="s">
        <v>97</v>
      </c>
      <c r="D408" s="2" t="s">
        <v>64</v>
      </c>
      <c r="E408" s="4" t="s">
        <v>604</v>
      </c>
      <c r="F408" s="9"/>
      <c r="G408" s="9"/>
      <c r="P408" s="2"/>
    </row>
    <row r="409" spans="1:16">
      <c r="A409" s="2">
        <v>1646</v>
      </c>
      <c r="B409" s="2" t="s">
        <v>428</v>
      </c>
      <c r="C409" s="2" t="s">
        <v>97</v>
      </c>
      <c r="D409" s="2" t="s">
        <v>71</v>
      </c>
      <c r="E409" s="4" t="s">
        <v>604</v>
      </c>
      <c r="F409" s="9"/>
      <c r="G409" s="9"/>
      <c r="P409" s="2"/>
    </row>
    <row r="410" spans="1:16">
      <c r="A410" s="2">
        <v>1647</v>
      </c>
      <c r="B410" s="2" t="s">
        <v>429</v>
      </c>
      <c r="C410" s="2" t="s">
        <v>97</v>
      </c>
      <c r="D410" s="2" t="s">
        <v>34</v>
      </c>
      <c r="E410" s="4" t="s">
        <v>604</v>
      </c>
      <c r="F410" s="9"/>
      <c r="G410" s="9"/>
      <c r="P410" s="2"/>
    </row>
    <row r="411" spans="1:16">
      <c r="A411" s="2">
        <v>1648</v>
      </c>
      <c r="B411" s="2" t="s">
        <v>430</v>
      </c>
      <c r="C411" s="2" t="s">
        <v>97</v>
      </c>
      <c r="D411" s="2" t="s">
        <v>16</v>
      </c>
      <c r="E411" s="4" t="s">
        <v>604</v>
      </c>
      <c r="F411" s="9"/>
      <c r="G411" s="9"/>
      <c r="P411" s="2"/>
    </row>
    <row r="412" spans="1:16">
      <c r="A412" s="2">
        <v>1649</v>
      </c>
      <c r="B412" s="2" t="s">
        <v>431</v>
      </c>
      <c r="C412" s="2" t="s">
        <v>97</v>
      </c>
      <c r="D412" s="2" t="s">
        <v>50</v>
      </c>
      <c r="E412" s="4" t="s">
        <v>604</v>
      </c>
      <c r="F412" s="9"/>
      <c r="G412" s="9"/>
      <c r="P412" s="2"/>
    </row>
    <row r="413" spans="1:16">
      <c r="A413" s="2">
        <v>1650</v>
      </c>
      <c r="B413" s="2" t="s">
        <v>432</v>
      </c>
      <c r="C413" s="2" t="s">
        <v>97</v>
      </c>
      <c r="D413" s="2" t="s">
        <v>77</v>
      </c>
      <c r="E413" s="4" t="s">
        <v>604</v>
      </c>
      <c r="F413" s="9"/>
      <c r="G413" s="9"/>
      <c r="P413" s="2"/>
    </row>
    <row r="414" spans="1:16">
      <c r="A414" s="2">
        <v>1651</v>
      </c>
      <c r="B414" s="2" t="s">
        <v>433</v>
      </c>
      <c r="C414" s="2" t="s">
        <v>97</v>
      </c>
      <c r="D414" s="2" t="s">
        <v>43</v>
      </c>
      <c r="E414" s="4" t="s">
        <v>604</v>
      </c>
      <c r="F414" s="9"/>
      <c r="G414" s="9"/>
      <c r="P414" s="2"/>
    </row>
    <row r="415" spans="1:16">
      <c r="A415" s="2">
        <v>1652</v>
      </c>
      <c r="B415" s="2" t="s">
        <v>434</v>
      </c>
      <c r="C415" s="2" t="s">
        <v>97</v>
      </c>
      <c r="D415" s="2" t="s">
        <v>84</v>
      </c>
      <c r="E415" s="4" t="s">
        <v>604</v>
      </c>
      <c r="F415" s="9"/>
      <c r="G415" s="9"/>
      <c r="P415" s="2"/>
    </row>
    <row r="416" spans="1:16">
      <c r="A416" s="2">
        <v>1653</v>
      </c>
      <c r="B416" s="2" t="s">
        <v>435</v>
      </c>
      <c r="C416" s="2" t="s">
        <v>97</v>
      </c>
      <c r="D416" s="2" t="s">
        <v>50</v>
      </c>
      <c r="E416" s="4" t="s">
        <v>604</v>
      </c>
      <c r="F416" s="9"/>
      <c r="G416" s="9"/>
      <c r="P416" s="2"/>
    </row>
    <row r="417" spans="1:16">
      <c r="A417" s="2">
        <v>1654</v>
      </c>
      <c r="B417" s="2" t="s">
        <v>436</v>
      </c>
      <c r="C417" s="2" t="s">
        <v>97</v>
      </c>
      <c r="D417" s="2" t="s">
        <v>77</v>
      </c>
      <c r="E417" s="4" t="s">
        <v>604</v>
      </c>
      <c r="F417" s="9"/>
      <c r="G417" s="9"/>
      <c r="P417" s="2"/>
    </row>
    <row r="418" spans="1:16">
      <c r="A418" s="2">
        <v>1655</v>
      </c>
      <c r="B418" s="2" t="s">
        <v>437</v>
      </c>
      <c r="C418" s="2" t="s">
        <v>97</v>
      </c>
      <c r="D418" s="2" t="s">
        <v>39</v>
      </c>
      <c r="E418" s="4" t="s">
        <v>604</v>
      </c>
      <c r="F418" s="9"/>
      <c r="G418" s="9"/>
      <c r="P418" s="2"/>
    </row>
    <row r="419" spans="1:16">
      <c r="A419" s="2">
        <v>1656</v>
      </c>
      <c r="B419" s="2" t="s">
        <v>438</v>
      </c>
      <c r="C419" s="2" t="s">
        <v>97</v>
      </c>
      <c r="D419" s="2" t="s">
        <v>28</v>
      </c>
      <c r="E419" s="4" t="s">
        <v>604</v>
      </c>
      <c r="F419" s="9"/>
      <c r="G419" s="9"/>
      <c r="P419" s="2"/>
    </row>
    <row r="420" spans="1:16">
      <c r="A420" s="2">
        <v>1657</v>
      </c>
      <c r="B420" s="2" t="s">
        <v>439</v>
      </c>
      <c r="C420" s="2" t="s">
        <v>97</v>
      </c>
      <c r="D420" s="2" t="s">
        <v>75</v>
      </c>
      <c r="E420" s="4" t="s">
        <v>604</v>
      </c>
      <c r="F420" s="9"/>
      <c r="G420" s="9"/>
      <c r="P420" s="2"/>
    </row>
    <row r="421" spans="1:16">
      <c r="A421" s="2">
        <v>1658</v>
      </c>
      <c r="B421" s="2" t="s">
        <v>440</v>
      </c>
      <c r="C421" s="2" t="s">
        <v>97</v>
      </c>
      <c r="D421" s="2" t="s">
        <v>61</v>
      </c>
      <c r="E421" s="4" t="s">
        <v>604</v>
      </c>
      <c r="F421" s="9"/>
      <c r="G421" s="9"/>
      <c r="P421" s="2"/>
    </row>
    <row r="422" spans="1:16">
      <c r="A422" s="2">
        <v>1659</v>
      </c>
      <c r="B422" s="2" t="s">
        <v>441</v>
      </c>
      <c r="C422" s="2" t="s">
        <v>97</v>
      </c>
      <c r="D422" s="2" t="s">
        <v>75</v>
      </c>
      <c r="E422" s="4" t="s">
        <v>604</v>
      </c>
      <c r="F422" s="9"/>
      <c r="G422" s="9"/>
      <c r="P422" s="2"/>
    </row>
    <row r="423" spans="1:16">
      <c r="A423" s="2">
        <v>1660</v>
      </c>
      <c r="B423" s="2" t="s">
        <v>442</v>
      </c>
      <c r="C423" s="2" t="s">
        <v>97</v>
      </c>
      <c r="D423" s="2" t="s">
        <v>43</v>
      </c>
      <c r="E423" s="4" t="s">
        <v>604</v>
      </c>
      <c r="F423" s="9"/>
      <c r="G423" s="9"/>
      <c r="P423" s="2"/>
    </row>
    <row r="424" spans="1:16">
      <c r="A424" s="2">
        <v>1661</v>
      </c>
      <c r="B424" s="2" t="s">
        <v>443</v>
      </c>
      <c r="C424" s="2" t="s">
        <v>97</v>
      </c>
      <c r="D424" s="2" t="s">
        <v>28</v>
      </c>
      <c r="E424" s="4" t="s">
        <v>604</v>
      </c>
      <c r="F424" s="9"/>
      <c r="G424" s="9"/>
      <c r="P424" s="2"/>
    </row>
    <row r="425" spans="1:16">
      <c r="A425" s="2">
        <v>1662</v>
      </c>
      <c r="B425" s="2" t="s">
        <v>444</v>
      </c>
      <c r="C425" s="2" t="s">
        <v>97</v>
      </c>
      <c r="D425" s="2" t="s">
        <v>23</v>
      </c>
      <c r="E425" s="4" t="s">
        <v>604</v>
      </c>
      <c r="F425" s="9"/>
      <c r="G425" s="9"/>
      <c r="P425" s="2"/>
    </row>
    <row r="426" spans="1:16">
      <c r="A426" s="2">
        <v>1663</v>
      </c>
      <c r="B426" s="2" t="s">
        <v>445</v>
      </c>
      <c r="C426" s="2" t="s">
        <v>97</v>
      </c>
      <c r="D426" s="2" t="s">
        <v>43</v>
      </c>
      <c r="E426" s="4" t="s">
        <v>604</v>
      </c>
      <c r="F426" s="9"/>
      <c r="G426" s="9"/>
      <c r="P426" s="2"/>
    </row>
    <row r="427" spans="1:16">
      <c r="A427" s="2">
        <v>1664</v>
      </c>
      <c r="B427" s="2" t="s">
        <v>446</v>
      </c>
      <c r="C427" s="2" t="s">
        <v>97</v>
      </c>
      <c r="D427" s="2" t="s">
        <v>28</v>
      </c>
      <c r="E427" s="4" t="s">
        <v>604</v>
      </c>
      <c r="F427" s="9"/>
      <c r="G427" s="9"/>
      <c r="P427" s="2"/>
    </row>
    <row r="428" spans="1:16">
      <c r="A428" s="2">
        <v>1666</v>
      </c>
      <c r="B428" s="2" t="s">
        <v>447</v>
      </c>
      <c r="C428" s="2" t="s">
        <v>97</v>
      </c>
      <c r="D428" s="2" t="s">
        <v>12</v>
      </c>
      <c r="E428" s="4" t="s">
        <v>604</v>
      </c>
      <c r="F428" s="9"/>
      <c r="G428" s="9"/>
      <c r="P428" s="2"/>
    </row>
    <row r="429" spans="1:16">
      <c r="A429" s="2">
        <v>1667</v>
      </c>
      <c r="B429" s="2" t="s">
        <v>448</v>
      </c>
      <c r="C429" s="2" t="s">
        <v>97</v>
      </c>
      <c r="D429" s="2" t="s">
        <v>50</v>
      </c>
      <c r="E429" s="4" t="s">
        <v>604</v>
      </c>
      <c r="F429" s="9"/>
      <c r="G429" s="9"/>
      <c r="P429" s="2"/>
    </row>
    <row r="430" spans="1:16">
      <c r="A430" s="2">
        <v>1668</v>
      </c>
      <c r="B430" s="2" t="s">
        <v>449</v>
      </c>
      <c r="C430" s="2" t="s">
        <v>97</v>
      </c>
      <c r="D430" s="2" t="s">
        <v>84</v>
      </c>
      <c r="E430" s="4" t="s">
        <v>604</v>
      </c>
      <c r="F430" s="9"/>
      <c r="G430" s="9"/>
      <c r="P430" s="2"/>
    </row>
    <row r="431" spans="1:16">
      <c r="A431" s="2">
        <v>1669</v>
      </c>
      <c r="B431" s="2" t="s">
        <v>450</v>
      </c>
      <c r="C431" s="2" t="s">
        <v>97</v>
      </c>
      <c r="D431" s="2" t="s">
        <v>50</v>
      </c>
      <c r="E431" s="4" t="s">
        <v>604</v>
      </c>
      <c r="F431" s="9"/>
      <c r="G431" s="9"/>
      <c r="P431" s="2"/>
    </row>
    <row r="432" spans="1:16">
      <c r="A432" s="2">
        <v>1670</v>
      </c>
      <c r="B432" s="2" t="s">
        <v>451</v>
      </c>
      <c r="C432" s="2" t="s">
        <v>97</v>
      </c>
      <c r="D432" s="2" t="s">
        <v>50</v>
      </c>
      <c r="E432" s="4" t="s">
        <v>604</v>
      </c>
      <c r="F432" s="9"/>
      <c r="G432" s="9"/>
      <c r="P432" s="2"/>
    </row>
    <row r="433" spans="1:16">
      <c r="A433" s="2">
        <v>1672</v>
      </c>
      <c r="B433" s="2" t="s">
        <v>452</v>
      </c>
      <c r="C433" s="2" t="s">
        <v>97</v>
      </c>
      <c r="D433" s="2" t="s">
        <v>16</v>
      </c>
      <c r="E433" s="4" t="s">
        <v>604</v>
      </c>
      <c r="F433" s="9"/>
      <c r="G433" s="9"/>
      <c r="P433" s="2"/>
    </row>
    <row r="434" spans="1:16">
      <c r="A434" s="2">
        <v>1673</v>
      </c>
      <c r="B434" s="2" t="s">
        <v>453</v>
      </c>
      <c r="C434" s="2" t="s">
        <v>97</v>
      </c>
      <c r="D434" s="2" t="s">
        <v>28</v>
      </c>
      <c r="E434" s="4" t="s">
        <v>604</v>
      </c>
      <c r="F434" s="9"/>
      <c r="G434" s="9"/>
      <c r="P434" s="2"/>
    </row>
    <row r="435" spans="1:16">
      <c r="A435" s="2">
        <v>1674</v>
      </c>
      <c r="B435" s="2" t="s">
        <v>454</v>
      </c>
      <c r="C435" s="2" t="s">
        <v>97</v>
      </c>
      <c r="D435" s="2" t="s">
        <v>23</v>
      </c>
      <c r="E435" s="4" t="s">
        <v>604</v>
      </c>
      <c r="F435" s="9"/>
      <c r="G435" s="9"/>
      <c r="P435" s="2"/>
    </row>
    <row r="436" spans="1:16">
      <c r="A436" s="2">
        <v>1675</v>
      </c>
      <c r="B436" s="2" t="s">
        <v>455</v>
      </c>
      <c r="C436" s="2" t="s">
        <v>97</v>
      </c>
      <c r="D436" s="2" t="s">
        <v>50</v>
      </c>
      <c r="E436" s="4" t="s">
        <v>604</v>
      </c>
      <c r="F436" s="9"/>
      <c r="G436" s="9"/>
      <c r="P436" s="2"/>
    </row>
    <row r="437" spans="1:16">
      <c r="A437" s="2">
        <v>1676</v>
      </c>
      <c r="B437" s="2" t="s">
        <v>456</v>
      </c>
      <c r="C437" s="2" t="s">
        <v>97</v>
      </c>
      <c r="D437" s="2" t="s">
        <v>75</v>
      </c>
      <c r="E437" s="4" t="s">
        <v>604</v>
      </c>
      <c r="F437" s="9"/>
      <c r="G437" s="9"/>
      <c r="P437" s="2"/>
    </row>
    <row r="438" spans="1:16">
      <c r="A438" s="2">
        <v>1677</v>
      </c>
      <c r="B438" s="2" t="s">
        <v>457</v>
      </c>
      <c r="C438" s="2" t="s">
        <v>97</v>
      </c>
      <c r="D438" s="2" t="s">
        <v>39</v>
      </c>
      <c r="E438" s="4" t="s">
        <v>604</v>
      </c>
      <c r="F438" s="9"/>
      <c r="G438" s="9"/>
      <c r="P438" s="2"/>
    </row>
    <row r="439" spans="1:16">
      <c r="A439" s="2">
        <v>1678</v>
      </c>
      <c r="B439" s="2" t="s">
        <v>458</v>
      </c>
      <c r="C439" s="2" t="s">
        <v>97</v>
      </c>
      <c r="D439" s="2" t="s">
        <v>16</v>
      </c>
      <c r="E439" s="4" t="s">
        <v>604</v>
      </c>
      <c r="F439" s="9"/>
      <c r="G439" s="9"/>
      <c r="P439" s="2"/>
    </row>
    <row r="440" spans="1:16">
      <c r="A440" s="2">
        <v>1679</v>
      </c>
      <c r="B440" s="2" t="s">
        <v>459</v>
      </c>
      <c r="C440" s="2" t="s">
        <v>97</v>
      </c>
      <c r="D440" s="2" t="s">
        <v>75</v>
      </c>
      <c r="E440" s="4" t="s">
        <v>604</v>
      </c>
      <c r="F440" s="9"/>
      <c r="G440" s="9"/>
      <c r="P440" s="2"/>
    </row>
    <row r="441" spans="1:16">
      <c r="A441" s="2">
        <v>1680</v>
      </c>
      <c r="B441" s="2" t="s">
        <v>460</v>
      </c>
      <c r="C441" s="2" t="s">
        <v>97</v>
      </c>
      <c r="D441" s="2" t="s">
        <v>43</v>
      </c>
      <c r="E441" s="4" t="s">
        <v>604</v>
      </c>
      <c r="F441" s="9"/>
      <c r="G441" s="9"/>
      <c r="P441" s="2"/>
    </row>
    <row r="442" spans="1:16">
      <c r="A442" s="2">
        <v>1681</v>
      </c>
      <c r="B442" s="2" t="s">
        <v>461</v>
      </c>
      <c r="C442" s="2" t="s">
        <v>97</v>
      </c>
      <c r="D442" s="2" t="s">
        <v>50</v>
      </c>
      <c r="E442" s="4" t="s">
        <v>604</v>
      </c>
      <c r="F442" s="9"/>
      <c r="G442" s="9"/>
      <c r="P442" s="2"/>
    </row>
    <row r="443" spans="1:16">
      <c r="A443" s="2">
        <v>1682</v>
      </c>
      <c r="B443" s="2" t="s">
        <v>462</v>
      </c>
      <c r="C443" s="2" t="s">
        <v>97</v>
      </c>
      <c r="D443" s="2" t="s">
        <v>64</v>
      </c>
      <c r="E443" s="4" t="s">
        <v>604</v>
      </c>
      <c r="F443" s="9"/>
      <c r="G443" s="9"/>
      <c r="P443" s="2"/>
    </row>
    <row r="444" spans="1:16">
      <c r="A444" s="2">
        <v>1683</v>
      </c>
      <c r="B444" s="2" t="s">
        <v>463</v>
      </c>
      <c r="C444" s="2" t="s">
        <v>97</v>
      </c>
      <c r="D444" s="2" t="s">
        <v>28</v>
      </c>
      <c r="E444" s="4" t="s">
        <v>604</v>
      </c>
      <c r="F444" s="9"/>
      <c r="G444" s="9"/>
      <c r="P444" s="2"/>
    </row>
    <row r="445" spans="1:16">
      <c r="A445" s="2">
        <v>1684</v>
      </c>
      <c r="B445" s="2" t="s">
        <v>464</v>
      </c>
      <c r="C445" s="2" t="s">
        <v>97</v>
      </c>
      <c r="D445" s="2" t="s">
        <v>23</v>
      </c>
      <c r="E445" s="4" t="s">
        <v>604</v>
      </c>
      <c r="F445" s="9"/>
      <c r="G445" s="9"/>
      <c r="P445" s="2"/>
    </row>
    <row r="446" spans="1:16">
      <c r="A446" s="2">
        <v>1685</v>
      </c>
      <c r="B446" s="2" t="s">
        <v>465</v>
      </c>
      <c r="C446" s="2" t="s">
        <v>97</v>
      </c>
      <c r="D446" s="2" t="s">
        <v>39</v>
      </c>
      <c r="E446" s="4" t="s">
        <v>604</v>
      </c>
      <c r="F446" s="9"/>
      <c r="G446" s="9"/>
      <c r="P446" s="2"/>
    </row>
    <row r="447" spans="1:16">
      <c r="A447" s="2">
        <v>1686</v>
      </c>
      <c r="B447" s="2" t="s">
        <v>466</v>
      </c>
      <c r="C447" s="2" t="s">
        <v>97</v>
      </c>
      <c r="D447" s="2" t="s">
        <v>12</v>
      </c>
      <c r="E447" s="4" t="s">
        <v>604</v>
      </c>
      <c r="F447" s="9"/>
      <c r="G447" s="9"/>
      <c r="P447" s="2"/>
    </row>
    <row r="448" spans="1:16">
      <c r="A448" s="2">
        <v>1687</v>
      </c>
      <c r="B448" s="2" t="s">
        <v>467</v>
      </c>
      <c r="C448" s="2" t="s">
        <v>97</v>
      </c>
      <c r="D448" s="2" t="s">
        <v>23</v>
      </c>
      <c r="E448" s="4" t="s">
        <v>604</v>
      </c>
      <c r="F448" s="9"/>
      <c r="G448" s="9"/>
      <c r="P448" s="2"/>
    </row>
    <row r="449" spans="1:16">
      <c r="A449" s="2">
        <v>1688</v>
      </c>
      <c r="B449" s="2" t="s">
        <v>468</v>
      </c>
      <c r="C449" s="2" t="s">
        <v>97</v>
      </c>
      <c r="D449" s="2" t="s">
        <v>71</v>
      </c>
      <c r="E449" s="4" t="s">
        <v>604</v>
      </c>
      <c r="F449" s="9"/>
      <c r="G449" s="9"/>
      <c r="P449" s="2"/>
    </row>
    <row r="450" spans="1:16">
      <c r="A450" s="2">
        <v>1689</v>
      </c>
      <c r="B450" s="2" t="s">
        <v>469</v>
      </c>
      <c r="C450" s="2" t="s">
        <v>97</v>
      </c>
      <c r="D450" s="2" t="s">
        <v>28</v>
      </c>
      <c r="E450" s="4" t="s">
        <v>604</v>
      </c>
      <c r="F450" s="9"/>
      <c r="G450" s="9"/>
      <c r="P450" s="2"/>
    </row>
    <row r="451" spans="1:16">
      <c r="A451" s="2">
        <v>1690</v>
      </c>
      <c r="B451" s="2" t="s">
        <v>470</v>
      </c>
      <c r="C451" s="2" t="s">
        <v>97</v>
      </c>
      <c r="D451" s="2" t="s">
        <v>50</v>
      </c>
      <c r="E451" s="4" t="s">
        <v>604</v>
      </c>
      <c r="F451" s="9"/>
      <c r="G451" s="9"/>
      <c r="P451" s="2"/>
    </row>
    <row r="452" spans="1:16">
      <c r="A452" s="2">
        <v>1692</v>
      </c>
      <c r="B452" s="2" t="s">
        <v>471</v>
      </c>
      <c r="C452" s="2" t="s">
        <v>97</v>
      </c>
      <c r="D452" s="2" t="s">
        <v>75</v>
      </c>
      <c r="E452" s="4" t="s">
        <v>604</v>
      </c>
      <c r="F452" s="9"/>
      <c r="G452" s="9"/>
      <c r="P452" s="2"/>
    </row>
    <row r="453" spans="1:16">
      <c r="A453" s="2">
        <v>1693</v>
      </c>
      <c r="B453" s="2" t="s">
        <v>472</v>
      </c>
      <c r="C453" s="2" t="s">
        <v>97</v>
      </c>
      <c r="D453" s="2" t="s">
        <v>34</v>
      </c>
      <c r="E453" s="4" t="s">
        <v>604</v>
      </c>
      <c r="F453" s="9"/>
      <c r="G453" s="9"/>
      <c r="P453" s="2"/>
    </row>
    <row r="454" spans="1:16">
      <c r="A454" s="2">
        <v>1694</v>
      </c>
      <c r="B454" s="2" t="s">
        <v>473</v>
      </c>
      <c r="C454" s="2" t="s">
        <v>97</v>
      </c>
      <c r="D454" s="2" t="s">
        <v>16</v>
      </c>
      <c r="E454" s="4" t="s">
        <v>604</v>
      </c>
      <c r="F454" s="9"/>
      <c r="G454" s="9"/>
      <c r="P454" s="2"/>
    </row>
    <row r="455" spans="1:16">
      <c r="A455" s="2">
        <v>1695</v>
      </c>
      <c r="B455" s="2" t="s">
        <v>474</v>
      </c>
      <c r="C455" s="2" t="s">
        <v>97</v>
      </c>
      <c r="D455" s="2" t="s">
        <v>23</v>
      </c>
      <c r="E455" s="4" t="s">
        <v>604</v>
      </c>
      <c r="F455" s="9"/>
      <c r="G455" s="9"/>
      <c r="P455" s="2"/>
    </row>
    <row r="456" spans="1:16">
      <c r="A456" s="2">
        <v>1696</v>
      </c>
      <c r="B456" s="2" t="s">
        <v>475</v>
      </c>
      <c r="C456" s="2" t="s">
        <v>97</v>
      </c>
      <c r="D456" s="2" t="s">
        <v>50</v>
      </c>
      <c r="E456" s="4" t="s">
        <v>604</v>
      </c>
      <c r="F456" s="9"/>
      <c r="G456" s="9"/>
      <c r="P456" s="2"/>
    </row>
    <row r="457" spans="1:16">
      <c r="A457" s="2">
        <v>1697</v>
      </c>
      <c r="B457" s="2" t="s">
        <v>476</v>
      </c>
      <c r="C457" s="2" t="s">
        <v>97</v>
      </c>
      <c r="D457" s="2" t="s">
        <v>84</v>
      </c>
      <c r="E457" s="4" t="s">
        <v>604</v>
      </c>
      <c r="F457" s="9"/>
      <c r="G457" s="9"/>
      <c r="P457" s="2"/>
    </row>
    <row r="458" spans="1:16">
      <c r="A458" s="2">
        <v>1698</v>
      </c>
      <c r="B458" s="2" t="s">
        <v>477</v>
      </c>
      <c r="C458" s="2" t="s">
        <v>97</v>
      </c>
      <c r="D458" s="2" t="s">
        <v>75</v>
      </c>
      <c r="E458" s="4" t="s">
        <v>604</v>
      </c>
      <c r="F458" s="9"/>
      <c r="G458" s="9"/>
      <c r="P458" s="2"/>
    </row>
    <row r="459" spans="1:16">
      <c r="A459" s="2">
        <v>1699</v>
      </c>
      <c r="B459" s="2" t="s">
        <v>478</v>
      </c>
      <c r="C459" s="2" t="s">
        <v>97</v>
      </c>
      <c r="D459" s="2" t="s">
        <v>71</v>
      </c>
      <c r="E459" s="4" t="s">
        <v>604</v>
      </c>
      <c r="F459" s="9"/>
      <c r="G459" s="9"/>
      <c r="P459" s="2"/>
    </row>
    <row r="460" spans="1:16">
      <c r="A460" s="2">
        <v>1700</v>
      </c>
      <c r="B460" s="2" t="s">
        <v>479</v>
      </c>
      <c r="C460" s="2" t="s">
        <v>97</v>
      </c>
      <c r="D460" s="2" t="s">
        <v>28</v>
      </c>
      <c r="E460" s="4" t="s">
        <v>604</v>
      </c>
      <c r="F460" s="9"/>
      <c r="G460" s="9"/>
      <c r="P460" s="2"/>
    </row>
    <row r="461" spans="1:16">
      <c r="A461" s="2">
        <v>1701</v>
      </c>
      <c r="B461" s="2" t="s">
        <v>480</v>
      </c>
      <c r="C461" s="2" t="s">
        <v>97</v>
      </c>
      <c r="D461" s="2" t="s">
        <v>64</v>
      </c>
      <c r="E461" s="4" t="s">
        <v>604</v>
      </c>
      <c r="F461" s="9"/>
      <c r="G461" s="9"/>
      <c r="P461" s="2"/>
    </row>
    <row r="462" spans="1:16">
      <c r="A462" s="2">
        <v>1702</v>
      </c>
      <c r="B462" s="2" t="s">
        <v>481</v>
      </c>
      <c r="C462" s="2" t="s">
        <v>97</v>
      </c>
      <c r="D462" s="2" t="s">
        <v>50</v>
      </c>
      <c r="E462" s="4" t="s">
        <v>604</v>
      </c>
      <c r="F462" s="9"/>
      <c r="G462" s="9"/>
      <c r="P462" s="2"/>
    </row>
    <row r="463" spans="1:16">
      <c r="A463" s="2">
        <v>1703</v>
      </c>
      <c r="B463" s="2" t="s">
        <v>482</v>
      </c>
      <c r="C463" s="2" t="s">
        <v>97</v>
      </c>
      <c r="D463" s="2" t="s">
        <v>61</v>
      </c>
      <c r="E463" s="4" t="s">
        <v>604</v>
      </c>
      <c r="F463" s="9"/>
      <c r="G463" s="9"/>
      <c r="P463" s="2"/>
    </row>
    <row r="464" spans="1:16">
      <c r="A464" s="2">
        <v>1704</v>
      </c>
      <c r="B464" s="2" t="s">
        <v>483</v>
      </c>
      <c r="C464" s="2" t="s">
        <v>97</v>
      </c>
      <c r="D464" s="2" t="s">
        <v>43</v>
      </c>
      <c r="E464" s="4" t="s">
        <v>604</v>
      </c>
      <c r="F464" s="9"/>
      <c r="G464" s="9"/>
      <c r="P464" s="2"/>
    </row>
    <row r="465" spans="1:16">
      <c r="A465" s="2">
        <v>1705</v>
      </c>
      <c r="B465" s="2" t="s">
        <v>484</v>
      </c>
      <c r="C465" s="2" t="s">
        <v>97</v>
      </c>
      <c r="D465" s="2" t="s">
        <v>43</v>
      </c>
      <c r="E465" s="4" t="s">
        <v>604</v>
      </c>
      <c r="F465" s="9"/>
      <c r="G465" s="9"/>
      <c r="P465" s="2"/>
    </row>
    <row r="466" spans="1:16">
      <c r="A466" s="2">
        <v>1706</v>
      </c>
      <c r="B466" s="2" t="s">
        <v>485</v>
      </c>
      <c r="C466" s="2" t="s">
        <v>97</v>
      </c>
      <c r="D466" s="2" t="s">
        <v>84</v>
      </c>
      <c r="E466" s="4" t="s">
        <v>604</v>
      </c>
      <c r="F466" s="9"/>
      <c r="G466" s="9"/>
      <c r="P466" s="2"/>
    </row>
    <row r="467" spans="1:16">
      <c r="A467" s="2">
        <v>1707</v>
      </c>
      <c r="B467" s="2" t="s">
        <v>486</v>
      </c>
      <c r="C467" s="2" t="s">
        <v>97</v>
      </c>
      <c r="D467" s="2" t="s">
        <v>61</v>
      </c>
      <c r="E467" s="4" t="s">
        <v>604</v>
      </c>
      <c r="F467" s="9"/>
      <c r="G467" s="9"/>
      <c r="P467" s="2"/>
    </row>
    <row r="468" spans="1:16">
      <c r="A468" s="2">
        <v>1709</v>
      </c>
      <c r="B468" s="2" t="s">
        <v>487</v>
      </c>
      <c r="C468" s="2" t="s">
        <v>97</v>
      </c>
      <c r="D468" s="2" t="s">
        <v>12</v>
      </c>
      <c r="E468" s="4" t="s">
        <v>604</v>
      </c>
      <c r="F468" s="9"/>
      <c r="G468" s="9"/>
      <c r="P468" s="2"/>
    </row>
    <row r="469" spans="1:16">
      <c r="A469" s="2">
        <v>1710</v>
      </c>
      <c r="B469" s="2" t="s">
        <v>488</v>
      </c>
      <c r="C469" s="2" t="s">
        <v>97</v>
      </c>
      <c r="D469" s="2" t="s">
        <v>34</v>
      </c>
      <c r="E469" s="4" t="s">
        <v>604</v>
      </c>
      <c r="F469" s="9"/>
      <c r="G469" s="9"/>
      <c r="P469" s="2"/>
    </row>
    <row r="470" spans="1:16">
      <c r="A470" s="2">
        <v>1712</v>
      </c>
      <c r="B470" s="2" t="s">
        <v>489</v>
      </c>
      <c r="C470" s="2" t="s">
        <v>97</v>
      </c>
      <c r="D470" s="2" t="s">
        <v>61</v>
      </c>
      <c r="E470" s="4" t="s">
        <v>604</v>
      </c>
      <c r="F470" s="9"/>
      <c r="G470" s="9"/>
      <c r="P470" s="2"/>
    </row>
    <row r="471" spans="1:16">
      <c r="A471" s="2">
        <v>1714</v>
      </c>
      <c r="B471" s="2" t="s">
        <v>490</v>
      </c>
      <c r="C471" s="2" t="s">
        <v>97</v>
      </c>
      <c r="D471" s="2" t="s">
        <v>39</v>
      </c>
      <c r="E471" s="4" t="s">
        <v>604</v>
      </c>
      <c r="F471" s="9"/>
      <c r="G471" s="9"/>
      <c r="P471" s="2"/>
    </row>
    <row r="472" spans="1:16">
      <c r="A472" s="2">
        <v>1715</v>
      </c>
      <c r="B472" s="2" t="s">
        <v>491</v>
      </c>
      <c r="C472" s="2" t="s">
        <v>97</v>
      </c>
      <c r="D472" s="2" t="s">
        <v>61</v>
      </c>
      <c r="E472" s="4" t="s">
        <v>604</v>
      </c>
      <c r="F472" s="9"/>
      <c r="G472" s="9"/>
      <c r="P472" s="2"/>
    </row>
    <row r="473" spans="1:16">
      <c r="A473" s="2">
        <v>1716</v>
      </c>
      <c r="B473" s="2" t="s">
        <v>492</v>
      </c>
      <c r="C473" s="2" t="s">
        <v>97</v>
      </c>
      <c r="D473" s="2" t="s">
        <v>39</v>
      </c>
      <c r="E473" s="4" t="s">
        <v>604</v>
      </c>
      <c r="F473" s="9"/>
      <c r="G473" s="9"/>
      <c r="P473" s="2"/>
    </row>
    <row r="474" spans="1:16">
      <c r="A474" s="2">
        <v>1717</v>
      </c>
      <c r="B474" s="2" t="s">
        <v>493</v>
      </c>
      <c r="C474" s="2" t="s">
        <v>97</v>
      </c>
      <c r="D474" s="2" t="s">
        <v>39</v>
      </c>
      <c r="E474" s="4" t="s">
        <v>604</v>
      </c>
      <c r="F474" s="9"/>
      <c r="G474" s="9"/>
      <c r="P474" s="2"/>
    </row>
    <row r="475" spans="1:16">
      <c r="A475" s="2">
        <v>1719</v>
      </c>
      <c r="B475" s="2" t="s">
        <v>494</v>
      </c>
      <c r="C475" s="2" t="s">
        <v>97</v>
      </c>
      <c r="D475" s="2" t="s">
        <v>23</v>
      </c>
      <c r="E475" s="4" t="s">
        <v>604</v>
      </c>
      <c r="F475" s="9"/>
      <c r="G475" s="9"/>
      <c r="P475" s="2"/>
    </row>
    <row r="476" spans="1:16">
      <c r="A476" s="2">
        <v>1720</v>
      </c>
      <c r="B476" s="2" t="s">
        <v>495</v>
      </c>
      <c r="C476" s="2" t="s">
        <v>97</v>
      </c>
      <c r="D476" s="2" t="s">
        <v>43</v>
      </c>
      <c r="E476" s="4" t="s">
        <v>604</v>
      </c>
      <c r="F476" s="9"/>
      <c r="G476" s="9"/>
      <c r="P476" s="2"/>
    </row>
    <row r="477" spans="1:16">
      <c r="A477" s="2">
        <v>1721</v>
      </c>
      <c r="B477" s="2" t="s">
        <v>496</v>
      </c>
      <c r="C477" s="2" t="s">
        <v>97</v>
      </c>
      <c r="D477" s="2" t="s">
        <v>39</v>
      </c>
      <c r="E477" s="4" t="s">
        <v>604</v>
      </c>
      <c r="F477" s="9"/>
      <c r="G477" s="9"/>
      <c r="P477" s="2"/>
    </row>
    <row r="478" spans="1:16">
      <c r="A478" s="2">
        <v>1722</v>
      </c>
      <c r="B478" s="2" t="s">
        <v>497</v>
      </c>
      <c r="C478" s="2" t="s">
        <v>97</v>
      </c>
      <c r="D478" s="2" t="s">
        <v>43</v>
      </c>
      <c r="E478" s="4" t="s">
        <v>604</v>
      </c>
      <c r="F478" s="9"/>
      <c r="G478" s="9"/>
      <c r="P478" s="2"/>
    </row>
    <row r="479" spans="1:16">
      <c r="A479" s="2">
        <v>1723</v>
      </c>
      <c r="B479" s="2" t="s">
        <v>498</v>
      </c>
      <c r="C479" s="2" t="s">
        <v>97</v>
      </c>
      <c r="D479" s="2" t="s">
        <v>75</v>
      </c>
      <c r="E479" s="4" t="s">
        <v>604</v>
      </c>
      <c r="F479" s="9"/>
      <c r="G479" s="9"/>
      <c r="P479" s="2"/>
    </row>
    <row r="480" spans="1:16">
      <c r="A480" s="2">
        <v>1724</v>
      </c>
      <c r="B480" s="2" t="s">
        <v>499</v>
      </c>
      <c r="C480" s="2" t="s">
        <v>97</v>
      </c>
      <c r="D480" s="2" t="s">
        <v>75</v>
      </c>
      <c r="E480" s="4" t="s">
        <v>604</v>
      </c>
      <c r="F480" s="9"/>
      <c r="G480" s="9"/>
      <c r="P480" s="2"/>
    </row>
    <row r="481" spans="1:16">
      <c r="A481" s="2">
        <v>1725</v>
      </c>
      <c r="B481" s="2" t="s">
        <v>500</v>
      </c>
      <c r="C481" s="2" t="s">
        <v>97</v>
      </c>
      <c r="D481" s="2" t="s">
        <v>50</v>
      </c>
      <c r="E481" s="4" t="s">
        <v>604</v>
      </c>
      <c r="F481" s="9"/>
      <c r="G481" s="9"/>
      <c r="P481" s="2"/>
    </row>
    <row r="482" spans="1:16">
      <c r="A482" s="2">
        <v>1726</v>
      </c>
      <c r="B482" s="2" t="s">
        <v>501</v>
      </c>
      <c r="C482" s="2" t="s">
        <v>97</v>
      </c>
      <c r="D482" s="2" t="s">
        <v>71</v>
      </c>
      <c r="E482" s="4" t="s">
        <v>604</v>
      </c>
      <c r="F482" s="9"/>
      <c r="G482" s="9"/>
      <c r="P482" s="2"/>
    </row>
    <row r="483" spans="1:16">
      <c r="A483" s="2">
        <v>1727</v>
      </c>
      <c r="B483" s="2" t="s">
        <v>502</v>
      </c>
      <c r="C483" s="2" t="s">
        <v>97</v>
      </c>
      <c r="D483" s="2" t="s">
        <v>64</v>
      </c>
      <c r="E483" s="4" t="s">
        <v>604</v>
      </c>
      <c r="F483" s="9"/>
      <c r="G483" s="9"/>
      <c r="P483" s="2"/>
    </row>
    <row r="484" spans="1:16">
      <c r="A484" s="2">
        <v>1728</v>
      </c>
      <c r="B484" s="2" t="s">
        <v>503</v>
      </c>
      <c r="C484" s="2" t="s">
        <v>97</v>
      </c>
      <c r="D484" s="2" t="s">
        <v>16</v>
      </c>
      <c r="E484" s="4" t="s">
        <v>604</v>
      </c>
      <c r="F484" s="9"/>
      <c r="G484" s="9"/>
      <c r="P484" s="2"/>
    </row>
    <row r="485" spans="1:16">
      <c r="A485" s="2">
        <v>1729</v>
      </c>
      <c r="B485" s="2" t="s">
        <v>504</v>
      </c>
      <c r="C485" s="2" t="s">
        <v>97</v>
      </c>
      <c r="D485" s="2" t="s">
        <v>50</v>
      </c>
      <c r="E485" s="4" t="s">
        <v>604</v>
      </c>
      <c r="F485" s="9"/>
      <c r="G485" s="9"/>
      <c r="P485" s="2"/>
    </row>
    <row r="486" spans="1:16">
      <c r="A486" s="2">
        <v>1730</v>
      </c>
      <c r="B486" s="2" t="s">
        <v>505</v>
      </c>
      <c r="C486" s="2" t="s">
        <v>97</v>
      </c>
      <c r="D486" s="2" t="s">
        <v>39</v>
      </c>
      <c r="E486" s="4" t="s">
        <v>604</v>
      </c>
      <c r="F486" s="9"/>
      <c r="G486" s="9"/>
      <c r="P486" s="2"/>
    </row>
    <row r="487" spans="1:16">
      <c r="A487" s="2">
        <v>1731</v>
      </c>
      <c r="B487" s="2" t="s">
        <v>506</v>
      </c>
      <c r="C487" s="2" t="s">
        <v>97</v>
      </c>
      <c r="D487" s="2" t="s">
        <v>50</v>
      </c>
      <c r="E487" s="4" t="s">
        <v>604</v>
      </c>
      <c r="F487" s="9"/>
      <c r="G487" s="9"/>
      <c r="P487" s="2"/>
    </row>
    <row r="488" spans="1:16">
      <c r="A488" s="2">
        <v>1732</v>
      </c>
      <c r="B488" s="2" t="s">
        <v>507</v>
      </c>
      <c r="C488" s="2" t="s">
        <v>97</v>
      </c>
      <c r="D488" s="2" t="s">
        <v>50</v>
      </c>
      <c r="E488" s="4" t="s">
        <v>604</v>
      </c>
      <c r="F488" s="9"/>
      <c r="G488" s="9"/>
      <c r="P488" s="2"/>
    </row>
    <row r="489" spans="1:16">
      <c r="A489" s="2">
        <v>1733</v>
      </c>
      <c r="B489" s="2" t="s">
        <v>508</v>
      </c>
      <c r="C489" s="2" t="s">
        <v>97</v>
      </c>
      <c r="D489" s="2" t="s">
        <v>43</v>
      </c>
      <c r="E489" s="4" t="s">
        <v>604</v>
      </c>
      <c r="F489" s="9"/>
      <c r="G489" s="9"/>
      <c r="P489" s="2"/>
    </row>
    <row r="490" spans="1:16">
      <c r="A490" s="2">
        <v>1734</v>
      </c>
      <c r="B490" s="2" t="s">
        <v>509</v>
      </c>
      <c r="C490" s="2" t="s">
        <v>97</v>
      </c>
      <c r="D490" s="2" t="s">
        <v>43</v>
      </c>
      <c r="E490" s="4" t="s">
        <v>604</v>
      </c>
      <c r="F490" s="9"/>
      <c r="G490" s="9"/>
      <c r="P490" s="2"/>
    </row>
    <row r="491" spans="1:16">
      <c r="A491" s="2">
        <v>1735</v>
      </c>
      <c r="B491" s="2" t="s">
        <v>510</v>
      </c>
      <c r="C491" s="2" t="s">
        <v>97</v>
      </c>
      <c r="D491" s="2" t="s">
        <v>23</v>
      </c>
      <c r="E491" s="4" t="s">
        <v>604</v>
      </c>
      <c r="F491" s="9"/>
      <c r="G491" s="9"/>
      <c r="P491" s="2"/>
    </row>
    <row r="492" spans="1:16">
      <c r="A492" s="2">
        <v>1736</v>
      </c>
      <c r="B492" s="2" t="s">
        <v>511</v>
      </c>
      <c r="C492" s="2" t="s">
        <v>97</v>
      </c>
      <c r="D492" s="2" t="s">
        <v>84</v>
      </c>
      <c r="E492" s="4" t="s">
        <v>604</v>
      </c>
      <c r="F492" s="9"/>
      <c r="G492" s="9"/>
      <c r="P492" s="2"/>
    </row>
    <row r="493" spans="1:16">
      <c r="A493" s="2">
        <v>1737</v>
      </c>
      <c r="B493" s="2" t="s">
        <v>512</v>
      </c>
      <c r="C493" s="2" t="s">
        <v>97</v>
      </c>
      <c r="D493" s="2" t="s">
        <v>28</v>
      </c>
      <c r="E493" s="4" t="s">
        <v>604</v>
      </c>
      <c r="F493" s="9"/>
      <c r="G493" s="9"/>
      <c r="P493" s="2"/>
    </row>
    <row r="494" spans="1:16">
      <c r="A494" s="2">
        <v>1738</v>
      </c>
      <c r="B494" s="2" t="s">
        <v>513</v>
      </c>
      <c r="C494" s="2" t="s">
        <v>97</v>
      </c>
      <c r="D494" s="2" t="s">
        <v>43</v>
      </c>
      <c r="E494" s="4" t="s">
        <v>604</v>
      </c>
      <c r="F494" s="9"/>
      <c r="G494" s="9"/>
      <c r="P494" s="2"/>
    </row>
    <row r="495" spans="1:16">
      <c r="A495" s="2">
        <v>1739</v>
      </c>
      <c r="B495" s="2" t="s">
        <v>514</v>
      </c>
      <c r="C495" s="2" t="s">
        <v>97</v>
      </c>
      <c r="D495" s="2" t="s">
        <v>23</v>
      </c>
      <c r="E495" s="4" t="s">
        <v>604</v>
      </c>
      <c r="F495" s="9"/>
      <c r="G495" s="9"/>
      <c r="P495" s="2"/>
    </row>
    <row r="496" spans="1:16">
      <c r="A496" s="2">
        <v>1740</v>
      </c>
      <c r="B496" s="2" t="s">
        <v>515</v>
      </c>
      <c r="C496" s="2" t="s">
        <v>97</v>
      </c>
      <c r="D496" s="2" t="s">
        <v>77</v>
      </c>
      <c r="E496" s="4" t="s">
        <v>604</v>
      </c>
      <c r="F496" s="9"/>
      <c r="G496" s="9"/>
      <c r="P496" s="2"/>
    </row>
    <row r="497" spans="1:16">
      <c r="A497" s="2">
        <v>1741</v>
      </c>
      <c r="B497" s="2" t="s">
        <v>516</v>
      </c>
      <c r="C497" s="2" t="s">
        <v>97</v>
      </c>
      <c r="D497" s="2" t="s">
        <v>84</v>
      </c>
      <c r="E497" s="4" t="s">
        <v>604</v>
      </c>
      <c r="F497" s="9"/>
      <c r="G497" s="9"/>
      <c r="P497" s="2"/>
    </row>
    <row r="498" spans="1:16">
      <c r="A498" s="2">
        <v>1742</v>
      </c>
      <c r="B498" s="2" t="s">
        <v>517</v>
      </c>
      <c r="C498" s="2" t="s">
        <v>97</v>
      </c>
      <c r="D498" s="2" t="s">
        <v>64</v>
      </c>
      <c r="E498" s="4" t="s">
        <v>604</v>
      </c>
      <c r="F498" s="9"/>
      <c r="G498" s="9"/>
      <c r="P498" s="2"/>
    </row>
    <row r="499" spans="1:16">
      <c r="A499" s="2">
        <v>1743</v>
      </c>
      <c r="B499" s="2" t="s">
        <v>518</v>
      </c>
      <c r="C499" s="2" t="s">
        <v>97</v>
      </c>
      <c r="D499" s="2" t="s">
        <v>16</v>
      </c>
      <c r="E499" s="4" t="s">
        <v>604</v>
      </c>
      <c r="F499" s="9"/>
      <c r="G499" s="9"/>
      <c r="P499" s="2"/>
    </row>
    <row r="500" spans="1:16">
      <c r="A500" s="2">
        <v>1744</v>
      </c>
      <c r="B500" s="2" t="s">
        <v>519</v>
      </c>
      <c r="C500" s="2" t="s">
        <v>97</v>
      </c>
      <c r="D500" s="2" t="s">
        <v>16</v>
      </c>
      <c r="E500" s="4" t="s">
        <v>604</v>
      </c>
      <c r="F500" s="9"/>
      <c r="G500" s="9"/>
      <c r="P500" s="2"/>
    </row>
    <row r="501" spans="1:16">
      <c r="A501" s="2">
        <v>1745</v>
      </c>
      <c r="B501" s="2" t="s">
        <v>520</v>
      </c>
      <c r="C501" s="2" t="s">
        <v>97</v>
      </c>
      <c r="D501" s="2" t="s">
        <v>64</v>
      </c>
      <c r="E501" s="4" t="s">
        <v>604</v>
      </c>
      <c r="F501" s="9"/>
      <c r="G501" s="9"/>
      <c r="P501" s="2"/>
    </row>
    <row r="502" spans="1:16">
      <c r="A502" s="2">
        <v>1746</v>
      </c>
      <c r="B502" s="2" t="s">
        <v>521</v>
      </c>
      <c r="C502" s="2" t="s">
        <v>97</v>
      </c>
      <c r="D502" s="2" t="s">
        <v>50</v>
      </c>
      <c r="E502" s="4" t="s">
        <v>604</v>
      </c>
      <c r="F502" s="9"/>
      <c r="G502" s="9"/>
      <c r="P502" s="2"/>
    </row>
    <row r="503" spans="1:16">
      <c r="A503" s="2">
        <v>1747</v>
      </c>
      <c r="B503" s="2" t="s">
        <v>522</v>
      </c>
      <c r="C503" s="2" t="s">
        <v>97</v>
      </c>
      <c r="D503" s="2" t="s">
        <v>39</v>
      </c>
      <c r="E503" s="4" t="s">
        <v>604</v>
      </c>
      <c r="F503" s="9"/>
      <c r="G503" s="9"/>
      <c r="P503" s="2"/>
    </row>
    <row r="504" spans="1:16">
      <c r="A504" s="2">
        <v>1748</v>
      </c>
      <c r="B504" s="2" t="s">
        <v>523</v>
      </c>
      <c r="C504" s="2" t="s">
        <v>97</v>
      </c>
      <c r="D504" s="2" t="s">
        <v>64</v>
      </c>
      <c r="E504" s="4" t="s">
        <v>604</v>
      </c>
      <c r="F504" s="9"/>
      <c r="G504" s="9"/>
      <c r="P504" s="2"/>
    </row>
    <row r="505" spans="1:16">
      <c r="A505" s="2">
        <v>1749</v>
      </c>
      <c r="B505" s="2" t="s">
        <v>524</v>
      </c>
      <c r="C505" s="2" t="s">
        <v>97</v>
      </c>
      <c r="D505" s="2" t="s">
        <v>23</v>
      </c>
      <c r="E505" s="4" t="s">
        <v>604</v>
      </c>
      <c r="F505" s="9"/>
      <c r="G505" s="9"/>
      <c r="P505" s="2"/>
    </row>
    <row r="506" spans="1:16">
      <c r="A506" s="2">
        <v>1750</v>
      </c>
      <c r="B506" s="2" t="s">
        <v>525</v>
      </c>
      <c r="C506" s="2" t="s">
        <v>97</v>
      </c>
      <c r="D506" s="2" t="s">
        <v>39</v>
      </c>
      <c r="E506" s="4" t="s">
        <v>604</v>
      </c>
      <c r="F506" s="9"/>
      <c r="G506" s="9"/>
      <c r="P506" s="2"/>
    </row>
    <row r="507" spans="1:16">
      <c r="A507" s="2">
        <v>1751</v>
      </c>
      <c r="B507" s="2" t="s">
        <v>526</v>
      </c>
      <c r="C507" s="2" t="s">
        <v>97</v>
      </c>
      <c r="D507" s="2" t="s">
        <v>75</v>
      </c>
      <c r="E507" s="4" t="s">
        <v>604</v>
      </c>
      <c r="F507" s="9"/>
      <c r="G507" s="9"/>
      <c r="P507" s="2"/>
    </row>
    <row r="508" spans="1:16">
      <c r="A508" s="2">
        <v>1752</v>
      </c>
      <c r="B508" s="2" t="s">
        <v>527</v>
      </c>
      <c r="C508" s="2" t="s">
        <v>97</v>
      </c>
      <c r="D508" s="2" t="s">
        <v>61</v>
      </c>
      <c r="E508" s="4" t="s">
        <v>604</v>
      </c>
      <c r="F508" s="9"/>
      <c r="G508" s="9"/>
      <c r="P508" s="2"/>
    </row>
    <row r="509" spans="1:16">
      <c r="A509" s="2">
        <v>1753</v>
      </c>
      <c r="B509" s="2" t="s">
        <v>528</v>
      </c>
      <c r="C509" s="2" t="s">
        <v>97</v>
      </c>
      <c r="D509" s="2" t="s">
        <v>61</v>
      </c>
      <c r="E509" s="4" t="s">
        <v>604</v>
      </c>
      <c r="F509" s="9"/>
      <c r="G509" s="9"/>
      <c r="P509" s="2"/>
    </row>
    <row r="510" spans="1:16">
      <c r="A510" s="2">
        <v>1754</v>
      </c>
      <c r="B510" s="2" t="s">
        <v>529</v>
      </c>
      <c r="C510" s="2" t="s">
        <v>97</v>
      </c>
      <c r="D510" s="2" t="s">
        <v>61</v>
      </c>
      <c r="E510" s="4" t="s">
        <v>604</v>
      </c>
      <c r="F510" s="9"/>
      <c r="G510" s="9"/>
      <c r="P510" s="2"/>
    </row>
    <row r="511" spans="1:16">
      <c r="A511" s="2">
        <v>1755</v>
      </c>
      <c r="B511" s="2" t="s">
        <v>530</v>
      </c>
      <c r="C511" s="2" t="s">
        <v>97</v>
      </c>
      <c r="D511" s="2" t="s">
        <v>28</v>
      </c>
      <c r="E511" s="4" t="s">
        <v>604</v>
      </c>
      <c r="F511" s="9"/>
      <c r="G511" s="9"/>
      <c r="P511" s="2"/>
    </row>
    <row r="512" spans="1:16">
      <c r="A512" s="2">
        <v>1756</v>
      </c>
      <c r="B512" s="2" t="s">
        <v>531</v>
      </c>
      <c r="C512" s="2" t="s">
        <v>97</v>
      </c>
      <c r="D512" s="2" t="s">
        <v>23</v>
      </c>
      <c r="E512" s="4" t="s">
        <v>604</v>
      </c>
      <c r="F512" s="9"/>
      <c r="G512" s="9"/>
      <c r="P512" s="2"/>
    </row>
    <row r="513" spans="1:16">
      <c r="A513" s="2">
        <v>1757</v>
      </c>
      <c r="B513" s="2" t="s">
        <v>532</v>
      </c>
      <c r="C513" s="2" t="s">
        <v>97</v>
      </c>
      <c r="D513" s="2" t="s">
        <v>16</v>
      </c>
      <c r="E513" s="4" t="s">
        <v>604</v>
      </c>
      <c r="F513" s="9"/>
      <c r="G513" s="9"/>
      <c r="P513" s="2"/>
    </row>
    <row r="514" spans="1:16">
      <c r="A514" s="2">
        <v>1758</v>
      </c>
      <c r="B514" s="2" t="s">
        <v>533</v>
      </c>
      <c r="C514" s="2" t="s">
        <v>97</v>
      </c>
      <c r="D514" s="2" t="s">
        <v>39</v>
      </c>
      <c r="E514" s="4" t="s">
        <v>604</v>
      </c>
      <c r="F514" s="9"/>
      <c r="G514" s="9"/>
      <c r="P514" s="2"/>
    </row>
    <row r="515" spans="1:16">
      <c r="A515" s="2">
        <v>1759</v>
      </c>
      <c r="B515" s="2" t="s">
        <v>534</v>
      </c>
      <c r="C515" s="2" t="s">
        <v>97</v>
      </c>
      <c r="D515" s="2" t="s">
        <v>43</v>
      </c>
      <c r="E515" s="4" t="s">
        <v>604</v>
      </c>
      <c r="F515" s="9"/>
      <c r="G515" s="9"/>
      <c r="P515" s="2"/>
    </row>
    <row r="516" spans="1:16">
      <c r="A516" s="2">
        <v>1760</v>
      </c>
      <c r="B516" s="2" t="s">
        <v>535</v>
      </c>
      <c r="C516" s="2" t="s">
        <v>97</v>
      </c>
      <c r="D516" s="2" t="s">
        <v>50</v>
      </c>
      <c r="E516" s="4" t="s">
        <v>604</v>
      </c>
      <c r="F516" s="9"/>
      <c r="G516" s="9"/>
      <c r="P516" s="2"/>
    </row>
    <row r="517" spans="1:16">
      <c r="A517" s="2">
        <v>1761</v>
      </c>
      <c r="B517" s="2" t="s">
        <v>536</v>
      </c>
      <c r="C517" s="2" t="s">
        <v>97</v>
      </c>
      <c r="D517" s="2" t="s">
        <v>75</v>
      </c>
      <c r="E517" s="4" t="s">
        <v>604</v>
      </c>
      <c r="F517" s="9"/>
      <c r="G517" s="9"/>
      <c r="P517" s="2"/>
    </row>
    <row r="518" spans="1:16">
      <c r="A518" s="2">
        <v>1762</v>
      </c>
      <c r="B518" s="2" t="s">
        <v>537</v>
      </c>
      <c r="C518" s="2" t="s">
        <v>97</v>
      </c>
      <c r="D518" s="2" t="s">
        <v>84</v>
      </c>
      <c r="E518" s="4" t="s">
        <v>604</v>
      </c>
      <c r="F518" s="9"/>
      <c r="G518" s="9"/>
      <c r="P518" s="2"/>
    </row>
    <row r="519" spans="1:16">
      <c r="A519" s="2">
        <v>1763</v>
      </c>
      <c r="B519" s="2" t="s">
        <v>538</v>
      </c>
      <c r="C519" s="2" t="s">
        <v>97</v>
      </c>
      <c r="D519" s="2" t="s">
        <v>39</v>
      </c>
      <c r="E519" s="4" t="s">
        <v>604</v>
      </c>
      <c r="F519" s="9"/>
      <c r="G519" s="9"/>
      <c r="P519" s="2"/>
    </row>
    <row r="520" spans="1:16">
      <c r="A520" s="2">
        <v>1764</v>
      </c>
      <c r="B520" s="2" t="s">
        <v>539</v>
      </c>
      <c r="C520" s="2" t="s">
        <v>97</v>
      </c>
      <c r="D520" s="2" t="s">
        <v>50</v>
      </c>
      <c r="E520" s="4" t="s">
        <v>604</v>
      </c>
      <c r="F520" s="9"/>
      <c r="G520" s="9"/>
      <c r="P520" s="2"/>
    </row>
    <row r="521" spans="1:16">
      <c r="A521" s="2">
        <v>1765</v>
      </c>
      <c r="B521" s="2" t="s">
        <v>540</v>
      </c>
      <c r="C521" s="2" t="s">
        <v>97</v>
      </c>
      <c r="D521" s="2" t="s">
        <v>34</v>
      </c>
      <c r="E521" s="4" t="s">
        <v>604</v>
      </c>
      <c r="F521" s="9"/>
      <c r="G521" s="9"/>
      <c r="P521" s="2"/>
    </row>
    <row r="522" spans="1:16">
      <c r="A522" s="2">
        <v>1766</v>
      </c>
      <c r="B522" s="2" t="s">
        <v>541</v>
      </c>
      <c r="C522" s="2" t="s">
        <v>97</v>
      </c>
      <c r="D522" s="2" t="s">
        <v>50</v>
      </c>
      <c r="E522" s="4" t="s">
        <v>604</v>
      </c>
      <c r="F522" s="9"/>
      <c r="G522" s="9"/>
      <c r="P522" s="2"/>
    </row>
    <row r="523" spans="1:16">
      <c r="A523" s="2">
        <v>1767</v>
      </c>
      <c r="B523" s="2" t="s">
        <v>542</v>
      </c>
      <c r="C523" s="2" t="s">
        <v>97</v>
      </c>
      <c r="D523" s="2" t="s">
        <v>50</v>
      </c>
      <c r="E523" s="4" t="s">
        <v>604</v>
      </c>
      <c r="F523" s="9"/>
      <c r="G523" s="9"/>
      <c r="P523" s="2"/>
    </row>
    <row r="524" spans="1:16">
      <c r="A524" s="2">
        <v>1768</v>
      </c>
      <c r="B524" s="2" t="s">
        <v>543</v>
      </c>
      <c r="C524" s="2" t="s">
        <v>97</v>
      </c>
      <c r="D524" s="2" t="s">
        <v>50</v>
      </c>
      <c r="E524" s="4" t="s">
        <v>604</v>
      </c>
      <c r="F524" s="9"/>
      <c r="G524" s="9"/>
      <c r="P524" s="2"/>
    </row>
    <row r="525" spans="1:16">
      <c r="A525" s="2">
        <v>1769</v>
      </c>
      <c r="B525" s="2" t="s">
        <v>544</v>
      </c>
      <c r="C525" s="2" t="s">
        <v>97</v>
      </c>
      <c r="D525" s="2" t="s">
        <v>16</v>
      </c>
      <c r="E525" s="4" t="s">
        <v>604</v>
      </c>
      <c r="F525" s="9"/>
      <c r="G525" s="9"/>
      <c r="P525" s="2"/>
    </row>
    <row r="526" spans="1:16">
      <c r="A526" s="2">
        <v>1770</v>
      </c>
      <c r="B526" s="2" t="s">
        <v>545</v>
      </c>
      <c r="C526" s="2" t="s">
        <v>97</v>
      </c>
      <c r="D526" s="2" t="s">
        <v>39</v>
      </c>
      <c r="E526" s="4" t="s">
        <v>604</v>
      </c>
      <c r="F526" s="9"/>
      <c r="G526" s="9"/>
      <c r="P526" s="2"/>
    </row>
    <row r="527" spans="1:16">
      <c r="A527" s="2">
        <v>1771</v>
      </c>
      <c r="B527" s="2" t="s">
        <v>546</v>
      </c>
      <c r="C527" s="2" t="s">
        <v>97</v>
      </c>
      <c r="D527" s="2" t="s">
        <v>50</v>
      </c>
      <c r="E527" s="4" t="s">
        <v>604</v>
      </c>
      <c r="F527" s="9"/>
      <c r="G527" s="9"/>
      <c r="P527" s="2"/>
    </row>
    <row r="528" spans="1:16">
      <c r="A528" s="2">
        <v>1772</v>
      </c>
      <c r="B528" s="2" t="s">
        <v>547</v>
      </c>
      <c r="C528" s="2" t="s">
        <v>97</v>
      </c>
      <c r="D528" s="2" t="s">
        <v>61</v>
      </c>
      <c r="E528" s="4" t="s">
        <v>604</v>
      </c>
      <c r="F528" s="9"/>
      <c r="G528" s="9"/>
      <c r="P528" s="2"/>
    </row>
    <row r="529" spans="1:16">
      <c r="A529" s="2">
        <v>1773</v>
      </c>
      <c r="B529" s="2" t="s">
        <v>548</v>
      </c>
      <c r="C529" s="2" t="s">
        <v>97</v>
      </c>
      <c r="D529" s="2" t="s">
        <v>71</v>
      </c>
      <c r="E529" s="4" t="s">
        <v>604</v>
      </c>
      <c r="F529" s="9"/>
      <c r="G529" s="9"/>
      <c r="P529" s="2"/>
    </row>
    <row r="530" spans="1:16">
      <c r="A530" s="2">
        <v>1774</v>
      </c>
      <c r="B530" s="2" t="s">
        <v>549</v>
      </c>
      <c r="C530" s="2" t="s">
        <v>97</v>
      </c>
      <c r="D530" s="2" t="s">
        <v>75</v>
      </c>
      <c r="E530" s="4" t="s">
        <v>604</v>
      </c>
      <c r="F530" s="9"/>
      <c r="G530" s="9"/>
      <c r="P530" s="2"/>
    </row>
    <row r="531" spans="1:16">
      <c r="A531" s="2">
        <v>1775</v>
      </c>
      <c r="B531" s="2" t="s">
        <v>550</v>
      </c>
      <c r="C531" s="2" t="s">
        <v>97</v>
      </c>
      <c r="D531" s="2" t="s">
        <v>16</v>
      </c>
      <c r="E531" s="4" t="s">
        <v>607</v>
      </c>
      <c r="F531" s="9"/>
      <c r="G531" s="9"/>
      <c r="P531" s="2"/>
    </row>
    <row r="532" spans="1:16">
      <c r="A532" s="2">
        <v>1777</v>
      </c>
      <c r="B532" s="2" t="s">
        <v>551</v>
      </c>
      <c r="C532" s="2" t="s">
        <v>97</v>
      </c>
      <c r="D532" s="2" t="s">
        <v>23</v>
      </c>
      <c r="E532" s="4" t="s">
        <v>607</v>
      </c>
      <c r="F532" s="9"/>
      <c r="G532" s="9"/>
      <c r="P532" s="2"/>
    </row>
    <row r="533" spans="1:16">
      <c r="A533" s="2">
        <v>1778</v>
      </c>
      <c r="B533" s="2" t="s">
        <v>552</v>
      </c>
      <c r="C533" s="2" t="s">
        <v>97</v>
      </c>
      <c r="D533" s="2" t="s">
        <v>34</v>
      </c>
      <c r="E533" s="4" t="s">
        <v>607</v>
      </c>
      <c r="F533" s="9"/>
      <c r="G533" s="9"/>
      <c r="P533" s="2"/>
    </row>
    <row r="534" spans="1:16">
      <c r="A534" s="2">
        <v>1779</v>
      </c>
      <c r="B534" s="2" t="s">
        <v>553</v>
      </c>
      <c r="C534" s="2" t="s">
        <v>97</v>
      </c>
      <c r="D534" s="2" t="s">
        <v>34</v>
      </c>
      <c r="E534" s="4" t="s">
        <v>607</v>
      </c>
      <c r="F534" s="9"/>
      <c r="G534" s="9"/>
      <c r="P534" s="2"/>
    </row>
    <row r="535" spans="1:16">
      <c r="A535" s="2">
        <v>1780</v>
      </c>
      <c r="B535" s="2" t="s">
        <v>554</v>
      </c>
      <c r="C535" s="2" t="s">
        <v>97</v>
      </c>
      <c r="D535" s="2" t="s">
        <v>64</v>
      </c>
      <c r="E535" s="4" t="s">
        <v>607</v>
      </c>
      <c r="F535" s="9"/>
      <c r="G535" s="9"/>
      <c r="P535" s="2"/>
    </row>
    <row r="536" spans="1:16">
      <c r="A536" s="2">
        <v>1781</v>
      </c>
      <c r="B536" s="2" t="s">
        <v>555</v>
      </c>
      <c r="C536" s="2" t="s">
        <v>97</v>
      </c>
      <c r="D536" s="2" t="s">
        <v>12</v>
      </c>
      <c r="E536" s="4" t="s">
        <v>607</v>
      </c>
      <c r="F536" s="9"/>
      <c r="G536" s="9"/>
      <c r="P536" s="2"/>
    </row>
    <row r="537" spans="1:16">
      <c r="A537" s="2">
        <v>1782</v>
      </c>
      <c r="B537" s="2" t="s">
        <v>556</v>
      </c>
      <c r="C537" s="2" t="s">
        <v>97</v>
      </c>
      <c r="D537" s="2" t="s">
        <v>71</v>
      </c>
      <c r="E537" s="4" t="s">
        <v>607</v>
      </c>
      <c r="F537" s="9"/>
      <c r="G537" s="9"/>
      <c r="P537" s="2"/>
    </row>
    <row r="538" spans="1:16">
      <c r="A538" s="2">
        <v>1783</v>
      </c>
      <c r="B538" s="2" t="s">
        <v>557</v>
      </c>
      <c r="C538" s="2" t="s">
        <v>97</v>
      </c>
      <c r="D538" s="2" t="s">
        <v>64</v>
      </c>
      <c r="E538" s="4" t="s">
        <v>607</v>
      </c>
      <c r="F538" s="9"/>
      <c r="G538" s="9"/>
      <c r="P538" s="2"/>
    </row>
    <row r="539" spans="1:16">
      <c r="A539" s="2">
        <v>1784</v>
      </c>
      <c r="B539" s="2" t="s">
        <v>558</v>
      </c>
      <c r="C539" s="2" t="s">
        <v>97</v>
      </c>
      <c r="D539" s="2" t="s">
        <v>61</v>
      </c>
      <c r="E539" s="4" t="s">
        <v>607</v>
      </c>
      <c r="F539" s="9"/>
      <c r="G539" s="9"/>
      <c r="P539" s="2"/>
    </row>
    <row r="540" spans="1:16">
      <c r="A540" s="2">
        <v>1785</v>
      </c>
      <c r="B540" s="2" t="s">
        <v>559</v>
      </c>
      <c r="C540" s="2" t="s">
        <v>97</v>
      </c>
      <c r="D540" s="2" t="s">
        <v>16</v>
      </c>
      <c r="E540" s="4" t="s">
        <v>607</v>
      </c>
      <c r="F540" s="9"/>
      <c r="G540" s="9"/>
      <c r="P540" s="2"/>
    </row>
    <row r="541" spans="1:16">
      <c r="A541" s="2">
        <v>1786</v>
      </c>
      <c r="B541" s="2" t="s">
        <v>560</v>
      </c>
      <c r="C541" s="2" t="s">
        <v>97</v>
      </c>
      <c r="D541" s="2" t="s">
        <v>43</v>
      </c>
      <c r="E541" s="4" t="s">
        <v>607</v>
      </c>
      <c r="F541" s="9"/>
      <c r="G541" s="9"/>
      <c r="P541" s="2"/>
    </row>
    <row r="542" spans="1:16">
      <c r="A542" s="2">
        <v>1788</v>
      </c>
      <c r="B542" s="2" t="s">
        <v>561</v>
      </c>
      <c r="C542" s="2" t="s">
        <v>97</v>
      </c>
      <c r="D542" s="2" t="s">
        <v>50</v>
      </c>
      <c r="E542" s="4" t="s">
        <v>607</v>
      </c>
      <c r="F542" s="9"/>
      <c r="G542" s="9"/>
      <c r="P542" s="2"/>
    </row>
    <row r="543" spans="1:16">
      <c r="A543" s="2">
        <v>1789</v>
      </c>
      <c r="B543" s="2" t="s">
        <v>562</v>
      </c>
      <c r="C543" s="2" t="s">
        <v>97</v>
      </c>
      <c r="D543" s="2" t="s">
        <v>61</v>
      </c>
      <c r="E543" s="4" t="s">
        <v>607</v>
      </c>
      <c r="F543" s="9"/>
      <c r="G543" s="9"/>
      <c r="P543" s="2"/>
    </row>
    <row r="544" spans="1:16">
      <c r="A544" s="2">
        <v>1790</v>
      </c>
      <c r="B544" s="2" t="s">
        <v>563</v>
      </c>
      <c r="C544" s="2" t="s">
        <v>97</v>
      </c>
      <c r="D544" s="2" t="s">
        <v>77</v>
      </c>
      <c r="E544" s="4" t="s">
        <v>607</v>
      </c>
      <c r="F544" s="9"/>
      <c r="G544" s="9"/>
      <c r="P544" s="2"/>
    </row>
    <row r="545" spans="1:16">
      <c r="A545" s="2">
        <v>1791</v>
      </c>
      <c r="B545" s="2" t="s">
        <v>564</v>
      </c>
      <c r="C545" s="2" t="s">
        <v>97</v>
      </c>
      <c r="D545" s="2" t="s">
        <v>12</v>
      </c>
      <c r="E545" s="4" t="s">
        <v>607</v>
      </c>
      <c r="F545" s="9"/>
      <c r="G545" s="9"/>
      <c r="P545" s="2"/>
    </row>
    <row r="546" spans="1:16">
      <c r="A546" s="2">
        <v>1792</v>
      </c>
      <c r="B546" s="2" t="s">
        <v>565</v>
      </c>
      <c r="C546" s="2" t="s">
        <v>97</v>
      </c>
      <c r="D546" s="2" t="s">
        <v>23</v>
      </c>
      <c r="E546" s="4" t="s">
        <v>607</v>
      </c>
      <c r="F546" s="9"/>
      <c r="G546" s="9"/>
      <c r="P546" s="2"/>
    </row>
    <row r="547" spans="1:16">
      <c r="A547" s="2">
        <v>1795</v>
      </c>
      <c r="B547" s="2" t="s">
        <v>566</v>
      </c>
      <c r="C547" s="2" t="s">
        <v>97</v>
      </c>
      <c r="D547" s="2" t="s">
        <v>12</v>
      </c>
      <c r="E547" s="4" t="s">
        <v>607</v>
      </c>
      <c r="F547" s="9"/>
      <c r="G547" s="9"/>
      <c r="P547" s="2"/>
    </row>
    <row r="548" spans="1:16">
      <c r="A548" s="2">
        <v>1796</v>
      </c>
      <c r="B548" s="2" t="s">
        <v>567</v>
      </c>
      <c r="C548" s="2" t="s">
        <v>97</v>
      </c>
      <c r="D548" s="2" t="s">
        <v>23</v>
      </c>
      <c r="E548" s="4" t="s">
        <v>607</v>
      </c>
      <c r="F548" s="9"/>
      <c r="G548" s="9"/>
      <c r="P548" s="2"/>
    </row>
    <row r="549" spans="1:16">
      <c r="A549" s="2">
        <v>1797</v>
      </c>
      <c r="B549" s="2" t="s">
        <v>568</v>
      </c>
      <c r="C549" s="2" t="s">
        <v>97</v>
      </c>
      <c r="D549" s="2" t="s">
        <v>12</v>
      </c>
      <c r="E549" s="4" t="s">
        <v>607</v>
      </c>
      <c r="F549" s="9"/>
      <c r="G549" s="9"/>
      <c r="P549" s="2"/>
    </row>
    <row r="550" spans="1:16">
      <c r="A550" s="2">
        <v>1798</v>
      </c>
      <c r="B550" s="2" t="s">
        <v>569</v>
      </c>
      <c r="C550" s="2" t="s">
        <v>97</v>
      </c>
      <c r="D550" s="2" t="s">
        <v>39</v>
      </c>
      <c r="E550" s="4" t="s">
        <v>607</v>
      </c>
      <c r="F550" s="9"/>
      <c r="G550" s="9"/>
      <c r="P550" s="2"/>
    </row>
    <row r="551" spans="1:16">
      <c r="A551" s="2">
        <v>1799</v>
      </c>
      <c r="B551" s="2" t="s">
        <v>570</v>
      </c>
      <c r="C551" s="2" t="s">
        <v>97</v>
      </c>
      <c r="D551" s="2" t="s">
        <v>39</v>
      </c>
      <c r="E551" s="4" t="s">
        <v>607</v>
      </c>
      <c r="F551" s="9"/>
      <c r="G551" s="9"/>
      <c r="P551" s="2"/>
    </row>
    <row r="552" spans="1:16">
      <c r="A552" s="2">
        <v>1800</v>
      </c>
      <c r="B552" s="2" t="s">
        <v>571</v>
      </c>
      <c r="C552" s="2" t="s">
        <v>97</v>
      </c>
      <c r="D552" s="2" t="s">
        <v>28</v>
      </c>
      <c r="E552" s="4" t="s">
        <v>607</v>
      </c>
      <c r="F552" s="9"/>
      <c r="G552" s="9"/>
      <c r="P552" s="2"/>
    </row>
    <row r="553" spans="1:16">
      <c r="A553" s="2">
        <v>1801</v>
      </c>
      <c r="B553" s="2" t="s">
        <v>572</v>
      </c>
      <c r="C553" s="2" t="s">
        <v>97</v>
      </c>
      <c r="D553" s="2" t="s">
        <v>28</v>
      </c>
      <c r="E553" s="4" t="s">
        <v>607</v>
      </c>
      <c r="F553" s="9"/>
      <c r="G553" s="9"/>
      <c r="P553" s="2"/>
    </row>
    <row r="554" spans="1:16">
      <c r="A554" s="2">
        <v>1802</v>
      </c>
      <c r="B554" s="2" t="s">
        <v>573</v>
      </c>
      <c r="C554" s="2" t="s">
        <v>97</v>
      </c>
      <c r="D554" s="2" t="s">
        <v>23</v>
      </c>
      <c r="E554" s="4" t="s">
        <v>607</v>
      </c>
      <c r="F554" s="9"/>
      <c r="G554" s="9"/>
      <c r="P554" s="2"/>
    </row>
    <row r="555" spans="1:16">
      <c r="A555" s="2">
        <v>1803</v>
      </c>
      <c r="B555" s="2" t="s">
        <v>574</v>
      </c>
      <c r="C555" s="2" t="s">
        <v>97</v>
      </c>
      <c r="D555" s="2" t="s">
        <v>34</v>
      </c>
      <c r="E555" s="4" t="s">
        <v>607</v>
      </c>
      <c r="F555" s="9"/>
      <c r="G555" s="9"/>
      <c r="P555" s="2"/>
    </row>
    <row r="556" spans="1:16">
      <c r="A556" s="2">
        <v>1804</v>
      </c>
      <c r="B556" s="2" t="s">
        <v>575</v>
      </c>
      <c r="C556" s="2" t="s">
        <v>97</v>
      </c>
      <c r="D556" s="2" t="s">
        <v>28</v>
      </c>
      <c r="E556" s="4" t="s">
        <v>607</v>
      </c>
      <c r="F556" s="9"/>
      <c r="G556" s="9"/>
      <c r="P556" s="2"/>
    </row>
    <row r="557" spans="1:16">
      <c r="A557" s="2">
        <v>1805</v>
      </c>
      <c r="B557" s="2" t="s">
        <v>576</v>
      </c>
      <c r="C557" s="2" t="s">
        <v>97</v>
      </c>
      <c r="D557" s="2" t="s">
        <v>75</v>
      </c>
      <c r="E557" s="4" t="s">
        <v>607</v>
      </c>
      <c r="F557" s="9"/>
      <c r="G557" s="9"/>
      <c r="P557" s="2"/>
    </row>
    <row r="558" spans="1:16">
      <c r="A558" s="2">
        <v>1807</v>
      </c>
      <c r="B558" s="2" t="s">
        <v>577</v>
      </c>
      <c r="C558" s="2" t="s">
        <v>97</v>
      </c>
      <c r="D558" s="2" t="s">
        <v>23</v>
      </c>
      <c r="E558" s="4" t="s">
        <v>607</v>
      </c>
      <c r="F558" s="9"/>
      <c r="G558" s="9"/>
      <c r="P558" s="2"/>
    </row>
    <row r="559" spans="1:16">
      <c r="A559" s="2">
        <v>1808</v>
      </c>
      <c r="B559" s="2" t="s">
        <v>578</v>
      </c>
      <c r="C559" s="2" t="s">
        <v>97</v>
      </c>
      <c r="D559" s="2" t="s">
        <v>39</v>
      </c>
      <c r="E559" s="4" t="s">
        <v>607</v>
      </c>
      <c r="F559" s="9"/>
      <c r="G559" s="9"/>
      <c r="P559" s="2"/>
    </row>
    <row r="560" spans="1:16">
      <c r="A560" s="2">
        <v>1809</v>
      </c>
      <c r="B560" s="2" t="s">
        <v>579</v>
      </c>
      <c r="C560" s="2" t="s">
        <v>97</v>
      </c>
      <c r="D560" s="2" t="s">
        <v>23</v>
      </c>
      <c r="E560" s="4" t="s">
        <v>607</v>
      </c>
      <c r="F560" s="9"/>
      <c r="G560" s="9"/>
      <c r="P560" s="2"/>
    </row>
    <row r="561" spans="1:16">
      <c r="A561" s="2">
        <v>1810</v>
      </c>
      <c r="B561" s="2" t="s">
        <v>580</v>
      </c>
      <c r="C561" s="2" t="s">
        <v>97</v>
      </c>
      <c r="D561" s="2" t="s">
        <v>12</v>
      </c>
      <c r="E561" s="4" t="s">
        <v>607</v>
      </c>
      <c r="F561" s="9"/>
      <c r="G561" s="9"/>
      <c r="P561" s="2"/>
    </row>
    <row r="562" spans="1:16">
      <c r="A562" s="2">
        <v>1811</v>
      </c>
      <c r="B562" s="2" t="s">
        <v>581</v>
      </c>
      <c r="C562" s="2" t="s">
        <v>97</v>
      </c>
      <c r="D562" s="2" t="s">
        <v>64</v>
      </c>
      <c r="E562" s="4" t="s">
        <v>607</v>
      </c>
      <c r="F562" s="9"/>
      <c r="G562" s="9"/>
      <c r="P562" s="2"/>
    </row>
    <row r="563" spans="1:16">
      <c r="A563" s="2">
        <v>1812</v>
      </c>
      <c r="B563" s="2" t="s">
        <v>582</v>
      </c>
      <c r="C563" s="2" t="s">
        <v>97</v>
      </c>
      <c r="D563" s="2" t="s">
        <v>12</v>
      </c>
      <c r="E563" s="4" t="s">
        <v>607</v>
      </c>
      <c r="F563" s="9"/>
      <c r="G563" s="9"/>
      <c r="P563" s="2"/>
    </row>
    <row r="564" spans="1:16">
      <c r="A564" s="2">
        <v>1814</v>
      </c>
      <c r="B564" s="2" t="s">
        <v>583</v>
      </c>
      <c r="C564" s="2" t="s">
        <v>97</v>
      </c>
      <c r="D564" s="2" t="s">
        <v>77</v>
      </c>
      <c r="E564" s="4" t="s">
        <v>607</v>
      </c>
      <c r="F564" s="9"/>
      <c r="G564" s="9"/>
      <c r="P564" s="2"/>
    </row>
    <row r="565" spans="1:16">
      <c r="A565" s="2">
        <v>1816</v>
      </c>
      <c r="B565" s="2" t="s">
        <v>584</v>
      </c>
      <c r="C565" s="2" t="s">
        <v>97</v>
      </c>
      <c r="D565" s="2" t="s">
        <v>12</v>
      </c>
      <c r="E565" s="4" t="s">
        <v>607</v>
      </c>
      <c r="F565" s="9"/>
      <c r="G565" s="9"/>
      <c r="P565" s="2"/>
    </row>
    <row r="566" spans="1:16">
      <c r="A566" s="2">
        <v>1819</v>
      </c>
      <c r="B566" s="2" t="s">
        <v>585</v>
      </c>
      <c r="C566" s="2" t="s">
        <v>97</v>
      </c>
      <c r="D566" s="2" t="s">
        <v>23</v>
      </c>
      <c r="E566" s="4" t="s">
        <v>607</v>
      </c>
      <c r="F566" s="9"/>
      <c r="G566" s="9"/>
      <c r="P566" s="2"/>
    </row>
    <row r="567" spans="1:16">
      <c r="A567" s="2">
        <v>1820</v>
      </c>
      <c r="B567" s="2" t="s">
        <v>586</v>
      </c>
      <c r="C567" s="2" t="s">
        <v>97</v>
      </c>
      <c r="D567" s="2" t="s">
        <v>43</v>
      </c>
      <c r="E567" s="4" t="s">
        <v>607</v>
      </c>
      <c r="F567" s="9"/>
      <c r="G567" s="9"/>
      <c r="P567" s="2"/>
    </row>
    <row r="568" spans="1:16">
      <c r="A568" s="2">
        <v>1821</v>
      </c>
      <c r="B568" s="2" t="s">
        <v>587</v>
      </c>
      <c r="C568" s="2" t="s">
        <v>97</v>
      </c>
      <c r="D568" s="2" t="s">
        <v>50</v>
      </c>
      <c r="E568" s="4" t="s">
        <v>607</v>
      </c>
      <c r="F568" s="9"/>
      <c r="G568" s="9"/>
      <c r="P568" s="2"/>
    </row>
    <row r="569" spans="1:16">
      <c r="A569" s="2">
        <v>1822</v>
      </c>
      <c r="B569" s="2" t="s">
        <v>588</v>
      </c>
      <c r="C569" s="2" t="s">
        <v>97</v>
      </c>
      <c r="D569" s="2" t="s">
        <v>34</v>
      </c>
      <c r="E569" s="4" t="s">
        <v>607</v>
      </c>
      <c r="F569" s="9"/>
      <c r="G569" s="9"/>
      <c r="P569" s="2"/>
    </row>
    <row r="570" spans="1:16">
      <c r="A570" s="2">
        <v>1823</v>
      </c>
      <c r="B570" s="2" t="s">
        <v>589</v>
      </c>
      <c r="C570" s="2" t="s">
        <v>97</v>
      </c>
      <c r="D570" s="2" t="s">
        <v>12</v>
      </c>
      <c r="E570" s="4" t="s">
        <v>607</v>
      </c>
      <c r="F570" s="9"/>
      <c r="G570" s="9"/>
      <c r="P570" s="2"/>
    </row>
    <row r="571" spans="1:16">
      <c r="A571" s="2">
        <v>1824</v>
      </c>
      <c r="B571" s="2" t="s">
        <v>590</v>
      </c>
      <c r="C571" s="2" t="s">
        <v>97</v>
      </c>
      <c r="D571" s="2" t="s">
        <v>71</v>
      </c>
      <c r="E571" s="4" t="s">
        <v>607</v>
      </c>
      <c r="F571" s="9"/>
      <c r="G571" s="9"/>
      <c r="P571" s="2"/>
    </row>
    <row r="572" spans="1:16">
      <c r="A572" s="2">
        <v>1825</v>
      </c>
      <c r="B572" s="2" t="s">
        <v>591</v>
      </c>
      <c r="C572" s="2" t="s">
        <v>97</v>
      </c>
      <c r="D572" s="2" t="s">
        <v>84</v>
      </c>
      <c r="E572" s="4" t="s">
        <v>607</v>
      </c>
      <c r="F572" s="9"/>
      <c r="G572" s="9"/>
      <c r="P572" s="2"/>
    </row>
    <row r="573" spans="1:16">
      <c r="A573" s="2">
        <v>1826</v>
      </c>
      <c r="B573" s="2" t="s">
        <v>592</v>
      </c>
      <c r="C573" s="2" t="s">
        <v>97</v>
      </c>
      <c r="D573" s="2" t="s">
        <v>16</v>
      </c>
      <c r="E573" s="4" t="s">
        <v>607</v>
      </c>
      <c r="F573" s="9"/>
      <c r="G573" s="9"/>
      <c r="P573" s="2"/>
    </row>
    <row r="574" spans="1:16">
      <c r="A574" s="2">
        <v>1827</v>
      </c>
      <c r="B574" s="2" t="s">
        <v>593</v>
      </c>
      <c r="C574" s="2" t="s">
        <v>97</v>
      </c>
      <c r="D574" s="2" t="s">
        <v>61</v>
      </c>
      <c r="E574" s="4" t="s">
        <v>607</v>
      </c>
      <c r="F574" s="9"/>
      <c r="G574" s="9"/>
      <c r="P574" s="2"/>
    </row>
    <row r="575" spans="1:16">
      <c r="A575" s="2">
        <v>1828</v>
      </c>
      <c r="B575" s="2" t="s">
        <v>594</v>
      </c>
      <c r="C575" s="2" t="s">
        <v>97</v>
      </c>
      <c r="D575" s="2" t="s">
        <v>84</v>
      </c>
      <c r="E575" s="4" t="s">
        <v>607</v>
      </c>
      <c r="F575" s="9"/>
      <c r="G575" s="9"/>
      <c r="P575" s="2"/>
    </row>
    <row r="576" spans="1:16">
      <c r="A576" s="2">
        <v>1829</v>
      </c>
      <c r="B576" s="2" t="s">
        <v>595</v>
      </c>
      <c r="C576" s="2" t="s">
        <v>97</v>
      </c>
      <c r="D576" s="2" t="s">
        <v>77</v>
      </c>
      <c r="E576" s="4" t="s">
        <v>607</v>
      </c>
      <c r="F576" s="9"/>
      <c r="G576" s="9"/>
      <c r="P576" s="2"/>
    </row>
    <row r="577" spans="1:16">
      <c r="A577" s="2">
        <v>1830</v>
      </c>
      <c r="B577" s="2" t="s">
        <v>596</v>
      </c>
      <c r="C577" s="2" t="s">
        <v>97</v>
      </c>
      <c r="D577" s="2" t="s">
        <v>77</v>
      </c>
      <c r="E577" s="4" t="s">
        <v>607</v>
      </c>
      <c r="F577" s="9"/>
      <c r="G577" s="9"/>
      <c r="P577" s="2"/>
    </row>
    <row r="578" spans="1:16">
      <c r="A578" s="2">
        <v>1831</v>
      </c>
      <c r="B578" s="2" t="s">
        <v>597</v>
      </c>
      <c r="C578" s="2" t="s">
        <v>97</v>
      </c>
      <c r="D578" s="2" t="s">
        <v>12</v>
      </c>
      <c r="E578" s="4" t="s">
        <v>607</v>
      </c>
      <c r="F578" s="9"/>
      <c r="G578" s="9"/>
      <c r="P578" s="2"/>
    </row>
    <row r="579" spans="1:16">
      <c r="A579" s="2">
        <v>1832</v>
      </c>
      <c r="B579" s="2" t="s">
        <v>598</v>
      </c>
      <c r="C579" s="2" t="s">
        <v>97</v>
      </c>
      <c r="D579" s="2" t="s">
        <v>75</v>
      </c>
      <c r="E579" s="4" t="s">
        <v>607</v>
      </c>
      <c r="F579" s="9"/>
      <c r="G579" s="9"/>
      <c r="P579" s="2"/>
    </row>
    <row r="580" spans="1:16">
      <c r="A580" s="2">
        <v>1833</v>
      </c>
      <c r="B580" s="2" t="s">
        <v>599</v>
      </c>
      <c r="C580" s="2" t="s">
        <v>97</v>
      </c>
      <c r="D580" s="2" t="s">
        <v>16</v>
      </c>
      <c r="E580" s="4" t="s">
        <v>607</v>
      </c>
      <c r="F580" s="9"/>
      <c r="G580" s="9"/>
      <c r="P580" s="2"/>
    </row>
    <row r="581" spans="1:16">
      <c r="A581" s="2">
        <v>1835</v>
      </c>
      <c r="B581" s="2" t="s">
        <v>600</v>
      </c>
      <c r="C581" s="2" t="s">
        <v>97</v>
      </c>
      <c r="D581" s="2" t="s">
        <v>39</v>
      </c>
      <c r="E581" s="4" t="s">
        <v>607</v>
      </c>
      <c r="F581" s="9"/>
      <c r="G581" s="9"/>
      <c r="P581" s="2"/>
    </row>
  </sheetData>
  <mergeCells count="8">
    <mergeCell ref="H1:O3"/>
    <mergeCell ref="H4:O4"/>
    <mergeCell ref="H5:O5"/>
    <mergeCell ref="H6:O6"/>
    <mergeCell ref="A1:E3"/>
    <mergeCell ref="A4:E4"/>
    <mergeCell ref="A5:E5"/>
    <mergeCell ref="A6:E6"/>
  </mergeCells>
  <pageMargins left="0.78740157499999996" right="0.78740157499999996" top="0.984251969" bottom="0.984251969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Norm_Teste_ACM</vt:lpstr>
      <vt:lpstr>Norm_Teste_IEEE</vt:lpstr>
      <vt:lpstr>Norm_Teste_SCIENCE</vt:lpstr>
      <vt:lpstr>Plan4_Teste_Kruskal</vt:lpstr>
      <vt:lpstr>Papers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</dc:creator>
  <cp:lastModifiedBy>Fox</cp:lastModifiedBy>
  <dcterms:created xsi:type="dcterms:W3CDTF">2014-10-03T00:35:08Z</dcterms:created>
  <dcterms:modified xsi:type="dcterms:W3CDTF">2014-11-21T22:08:24Z</dcterms:modified>
</cp:coreProperties>
</file>