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190" tabRatio="946" activeTab="1"/>
  </bookViews>
  <sheets>
    <sheet name="petunjuk_penggunaan" sheetId="1" r:id="rId1"/>
    <sheet name="ringkasan" sheetId="2" r:id="rId2"/>
    <sheet name="pengeluaran" sheetId="3" r:id="rId3"/>
    <sheet name="pemasukan" sheetId="4" r:id="rId4"/>
    <sheet name="master_data" sheetId="5" state="hidden" r:id="rId5"/>
  </sheets>
  <definedNames>
    <definedName name="_xlnm._FilterDatabase" localSheetId="4" hidden="1">master_data!$B$1:$D$19</definedName>
  </definedNames>
  <calcPr calcId="124519"/>
</workbook>
</file>

<file path=xl/calcChain.xml><?xml version="1.0" encoding="utf-8"?>
<calcChain xmlns="http://schemas.openxmlformats.org/spreadsheetml/2006/main">
  <c r="D12" i="2"/>
  <c r="D13"/>
  <c r="D14"/>
  <c r="D15"/>
  <c r="D16"/>
  <c r="D17"/>
  <c r="D18"/>
  <c r="D19"/>
  <c r="D20"/>
  <c r="D21"/>
  <c r="D22"/>
  <c r="D23"/>
  <c r="D24"/>
  <c r="D25"/>
  <c r="D26"/>
  <c r="D27"/>
  <c r="D28"/>
  <c r="D11"/>
  <c r="C11"/>
  <c r="C12"/>
  <c r="C13"/>
  <c r="C14"/>
  <c r="C15"/>
  <c r="C16"/>
  <c r="C17"/>
  <c r="C18"/>
  <c r="C19"/>
  <c r="C20"/>
  <c r="C22"/>
  <c r="C23"/>
  <c r="C24"/>
  <c r="C25"/>
  <c r="C26"/>
  <c r="C27"/>
  <c r="C28"/>
  <c r="C21"/>
  <c r="B35"/>
  <c r="B34"/>
  <c r="B32"/>
  <c r="B36" s="1"/>
  <c r="B33"/>
  <c r="E2" i="5"/>
  <c r="E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D29" i="2"/>
  <c r="B29"/>
  <c r="C29"/>
  <c r="C3"/>
  <c r="C7" l="1"/>
  <c r="B38"/>
  <c r="C6"/>
</calcChain>
</file>

<file path=xl/sharedStrings.xml><?xml version="1.0" encoding="utf-8"?>
<sst xmlns="http://schemas.openxmlformats.org/spreadsheetml/2006/main" count="92" uniqueCount="61">
  <si>
    <t>Ringkasan Keuangan dan Pencatat Pemasukan Pengeluaran</t>
  </si>
  <si>
    <t>ditulis oleh: Arif Mulpratama, S.Farm., Apt.</t>
  </si>
  <si>
    <t>mpratama.github.io</t>
  </si>
  <si>
    <t>Pendahuluan:</t>
  </si>
  <si>
    <t>1) File spreadsheet ini digunakan untuk meringkas serta mencatat pemasukan dan pengeluaran keuangan dalam periode 1 bulan.</t>
  </si>
  <si>
    <t>2) Simpan backup 1 file ini sebagai master.</t>
  </si>
  <si>
    <t>3) File spreadsheet ini hanya dimaksudkan sebagai pencatatan sederhana dan bukan perhitungan akuntansi rumit.</t>
  </si>
  <si>
    <t>Petunjuk penggunaan:</t>
  </si>
  <si>
    <t>1) Buka tab ringkasan (hijau) dibawah. Isi periode pencatatan keuangan. Lalu isi saldo awal</t>
  </si>
  <si>
    <t>Rekening Bank dan Uang Tunai pada kolom yang berwarna biru.</t>
  </si>
  <si>
    <t>(Opsional) Isi budget pengeluaran pada kolom yang berwarna biru.</t>
  </si>
  <si>
    <t>Abaikan kolom selain warna biru karena akan terisi secara otomatis.</t>
  </si>
  <si>
    <t>2) Catat pengeluaran pada tab pengeluaran (warna merah).</t>
  </si>
  <si>
    <t>Harap diisi kolom tanggal, kategori, jumlah, dan tipe.</t>
  </si>
  <si>
    <t>3) Catat pemasukan pada tab pemasukan (warna biru).</t>
  </si>
  <si>
    <t>Harap diisi kolom tanggal, kategori, dan jumlah.</t>
  </si>
  <si>
    <t>RINGKASAN DATA KEUANGAN PRIBADI</t>
  </si>
  <si>
    <t>Periode:</t>
  </si>
  <si>
    <t>SALDO:</t>
  </si>
  <si>
    <t>Saldo Awal</t>
  </si>
  <si>
    <t>Saldo Aktual</t>
  </si>
  <si>
    <t>Rekening Bank:</t>
  </si>
  <si>
    <t>Uang Tunai:</t>
  </si>
  <si>
    <t>PENGELUARAN:</t>
  </si>
  <si>
    <t>Budget</t>
  </si>
  <si>
    <t>Aktual</t>
  </si>
  <si>
    <t>Tunai</t>
  </si>
  <si>
    <t>Rek. Bank</t>
  </si>
  <si>
    <t>Adm Bank</t>
  </si>
  <si>
    <t>Asuransi</t>
  </si>
  <si>
    <t>Hadiah</t>
  </si>
  <si>
    <t>Hutang</t>
  </si>
  <si>
    <t>Investasi</t>
  </si>
  <si>
    <t>Kebutuhan Anak</t>
  </si>
  <si>
    <t>Kebutuhan Pribadi</t>
  </si>
  <si>
    <t>Kesehatan</t>
  </si>
  <si>
    <t>Lain-lain</t>
  </si>
  <si>
    <t>Liburan</t>
  </si>
  <si>
    <t>Pangan</t>
  </si>
  <si>
    <t>Papan</t>
  </si>
  <si>
    <t>Pendidikan</t>
  </si>
  <si>
    <t>Sandang</t>
  </si>
  <si>
    <t>Sedekah</t>
  </si>
  <si>
    <t>Tarik Tunai</t>
  </si>
  <si>
    <t>Transfer ATM</t>
  </si>
  <si>
    <t>Transportasi</t>
  </si>
  <si>
    <t>Total:</t>
  </si>
  <si>
    <t>PEMASUKAN:</t>
  </si>
  <si>
    <t>Jumlah</t>
  </si>
  <si>
    <t>Gaji Tunai</t>
  </si>
  <si>
    <t>Gaji Transfer Bank</t>
  </si>
  <si>
    <t>Lain-lain Transfer Bank</t>
  </si>
  <si>
    <t>Lain-lain Tunai</t>
  </si>
  <si>
    <t>PEMASUKAN-PENGELUARAN:</t>
  </si>
  <si>
    <t>Tanggal</t>
  </si>
  <si>
    <t>Kategori</t>
  </si>
  <si>
    <t>Tipe</t>
  </si>
  <si>
    <t>Detail</t>
  </si>
  <si>
    <t>ABAIKAN ISI SHEET INI</t>
  </si>
  <si>
    <t>Kategori Pengeluaran</t>
  </si>
  <si>
    <t>Kategori Pendapatan</t>
  </si>
</sst>
</file>

<file path=xl/styles.xml><?xml version="1.0" encoding="utf-8"?>
<styleSheet xmlns="http://schemas.openxmlformats.org/spreadsheetml/2006/main">
  <numFmts count="3">
    <numFmt numFmtId="164" formatCode="[$Rp-421]#,##0.00;\-[$Rp-421]#,##0.00"/>
    <numFmt numFmtId="165" formatCode="dd/mm/yyyy"/>
    <numFmt numFmtId="167" formatCode="dd/mm/yyyy;@"/>
  </numFmts>
  <fonts count="12">
    <font>
      <sz val="10"/>
      <name val="DejaVu Sans"/>
      <family val="2"/>
    </font>
    <font>
      <b/>
      <sz val="12"/>
      <color rgb="FF333333"/>
      <name val="Verdana"/>
      <family val="2"/>
    </font>
    <font>
      <sz val="12"/>
      <name val="Arial"/>
      <family val="2"/>
    </font>
    <font>
      <u/>
      <sz val="10"/>
      <color rgb="FF0000FF"/>
      <name val="Arial"/>
      <family val="2"/>
    </font>
    <font>
      <b/>
      <u/>
      <sz val="12"/>
      <name val="Arial"/>
      <family val="2"/>
    </font>
    <font>
      <b/>
      <i/>
      <sz val="10"/>
      <name val="DejaVu Sans"/>
      <family val="2"/>
    </font>
    <font>
      <i/>
      <sz val="10"/>
      <name val="DejaVu Sans"/>
      <family val="2"/>
    </font>
    <font>
      <sz val="10"/>
      <color rgb="FFFFFFFF"/>
      <name val="DejaVu Sans"/>
      <family val="2"/>
    </font>
    <font>
      <sz val="10"/>
      <color rgb="FF000000"/>
      <name val="DejaVu Sans"/>
      <family val="2"/>
    </font>
    <font>
      <b/>
      <sz val="12"/>
      <color theme="0"/>
      <name val="DejaVu Sans"/>
      <family val="2"/>
    </font>
    <font>
      <sz val="10"/>
      <color theme="0"/>
      <name val="DejaVu Sans"/>
      <family val="2"/>
    </font>
    <font>
      <b/>
      <sz val="10"/>
      <color theme="0"/>
      <name val="DejaVu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111111"/>
        <bgColor rgb="FF000000"/>
      </patternFill>
    </fill>
    <fill>
      <patternFill patternType="solid">
        <fgColor rgb="FF66FFFF"/>
        <bgColor rgb="FF33CCCC"/>
      </patternFill>
    </fill>
    <fill>
      <patternFill patternType="solid">
        <fgColor rgb="FF4D4D4D"/>
        <bgColor rgb="FF66666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C5000B"/>
        <bgColor rgb="FF800000"/>
      </patternFill>
    </fill>
    <fill>
      <patternFill patternType="solid">
        <fgColor rgb="FF000080"/>
        <bgColor rgb="FF000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 applyBorder="1" applyAlignment="1" applyProtection="1"/>
    <xf numFmtId="0" fontId="4" fillId="0" borderId="0" xfId="0" applyFont="1"/>
    <xf numFmtId="0" fontId="0" fillId="0" borderId="1" xfId="0" applyFont="1" applyBorder="1" applyAlignment="1">
      <alignment horizontal="right"/>
    </xf>
    <xf numFmtId="164" fontId="0" fillId="3" borderId="1" xfId="0" applyNumberFormat="1" applyFill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0" fontId="5" fillId="0" borderId="1" xfId="0" applyFont="1" applyBorder="1"/>
    <xf numFmtId="165" fontId="7" fillId="4" borderId="1" xfId="0" applyNumberFormat="1" applyFont="1" applyFill="1" applyBorder="1" applyAlignment="1" applyProtection="1">
      <protection locked="0"/>
    </xf>
    <xf numFmtId="0" fontId="8" fillId="5" borderId="1" xfId="0" applyFont="1" applyFill="1" applyBorder="1" applyAlignment="1" applyProtection="1">
      <protection locked="0"/>
    </xf>
    <xf numFmtId="164" fontId="8" fillId="5" borderId="1" xfId="0" applyNumberFormat="1" applyFont="1" applyFill="1" applyBorder="1" applyAlignment="1" applyProtection="1">
      <protection locked="0"/>
    </xf>
    <xf numFmtId="0" fontId="8" fillId="6" borderId="1" xfId="0" applyFont="1" applyFill="1" applyBorder="1" applyAlignment="1" applyProtection="1">
      <protection locked="0"/>
    </xf>
    <xf numFmtId="0" fontId="7" fillId="7" borderId="1" xfId="0" applyFont="1" applyFill="1" applyBorder="1" applyAlignment="1" applyProtection="1"/>
    <xf numFmtId="164" fontId="7" fillId="7" borderId="1" xfId="0" applyNumberFormat="1" applyFont="1" applyFill="1" applyBorder="1" applyAlignment="1" applyProtection="1"/>
    <xf numFmtId="165" fontId="7" fillId="8" borderId="1" xfId="0" applyNumberFormat="1" applyFont="1" applyFill="1" applyBorder="1" applyAlignment="1" applyProtection="1"/>
    <xf numFmtId="0" fontId="7" fillId="8" borderId="1" xfId="0" applyFont="1" applyFill="1" applyBorder="1" applyAlignment="1" applyProtection="1"/>
    <xf numFmtId="164" fontId="7" fillId="8" borderId="1" xfId="0" applyNumberFormat="1" applyFont="1" applyFill="1" applyBorder="1" applyAlignment="1" applyProtection="1"/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/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/>
    <xf numFmtId="164" fontId="11" fillId="2" borderId="0" xfId="0" applyNumberFormat="1" applyFont="1" applyFill="1"/>
    <xf numFmtId="167" fontId="7" fillId="4" borderId="1" xfId="0" applyNumberFormat="1" applyFont="1" applyFill="1" applyBorder="1" applyAlignment="1" applyProtection="1">
      <protection locked="0"/>
    </xf>
    <xf numFmtId="0" fontId="7" fillId="7" borderId="1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586"/>
      <rgbColor rgb="FF579D1C"/>
      <rgbColor rgb="FF111111"/>
      <rgbColor rgb="FF333300"/>
      <rgbColor rgb="FF993300"/>
      <rgbColor rgb="FF993366"/>
      <rgbColor rgb="FF4D4D4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pratama.github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66666"/>
  </sheetPr>
  <dimension ref="A1:A26"/>
  <sheetViews>
    <sheetView topLeftCell="A6" workbookViewId="0">
      <selection activeCell="D9" sqref="D9"/>
    </sheetView>
  </sheetViews>
  <sheetFormatPr defaultRowHeight="12.75"/>
  <sheetData>
    <row r="1" spans="1:1" ht="15">
      <c r="A1" s="1" t="s">
        <v>0</v>
      </c>
    </row>
    <row r="2" spans="1:1" ht="15">
      <c r="A2" s="2" t="s">
        <v>1</v>
      </c>
    </row>
    <row r="3" spans="1:1">
      <c r="A3" s="3" t="s">
        <v>2</v>
      </c>
    </row>
    <row r="6" spans="1:1" ht="15.75">
      <c r="A6" s="4" t="s">
        <v>3</v>
      </c>
    </row>
    <row r="8" spans="1:1">
      <c r="A8" t="s">
        <v>4</v>
      </c>
    </row>
    <row r="10" spans="1:1">
      <c r="A10" t="s">
        <v>5</v>
      </c>
    </row>
    <row r="12" spans="1:1">
      <c r="A12" t="s">
        <v>6</v>
      </c>
    </row>
    <row r="15" spans="1:1" ht="15.75">
      <c r="A15" s="4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  <row r="22" spans="1:1">
      <c r="A22" t="s">
        <v>12</v>
      </c>
    </row>
    <row r="23" spans="1:1">
      <c r="A23" t="s">
        <v>13</v>
      </c>
    </row>
    <row r="25" spans="1:1">
      <c r="A25" t="s">
        <v>14</v>
      </c>
    </row>
    <row r="26" spans="1:1">
      <c r="A26" t="s">
        <v>15</v>
      </c>
    </row>
  </sheetData>
  <hyperlinks>
    <hyperlink ref="A3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79D1C"/>
  </sheetPr>
  <dimension ref="A1:D38"/>
  <sheetViews>
    <sheetView tabSelected="1" zoomScale="88" zoomScaleNormal="88" workbookViewId="0">
      <pane ySplit="3" topLeftCell="A4" activePane="bottomLeft" state="frozen"/>
      <selection pane="bottomLeft" activeCell="C19" sqref="C19"/>
    </sheetView>
  </sheetViews>
  <sheetFormatPr defaultRowHeight="12.75"/>
  <cols>
    <col min="1" max="1" width="27.7109375"/>
    <col min="2" max="2" width="17.85546875"/>
    <col min="3" max="3" width="15.5703125" bestFit="1" customWidth="1"/>
    <col min="4" max="4" width="12.85546875"/>
  </cols>
  <sheetData>
    <row r="1" spans="1:4">
      <c r="A1" s="23" t="s">
        <v>16</v>
      </c>
      <c r="B1" s="23"/>
      <c r="C1" s="23"/>
    </row>
    <row r="2" spans="1:4">
      <c r="A2" s="23"/>
      <c r="B2" s="23"/>
      <c r="C2" s="23"/>
    </row>
    <row r="3" spans="1:4">
      <c r="A3" s="24"/>
      <c r="B3" s="25" t="s">
        <v>17</v>
      </c>
      <c r="C3" s="26" t="str">
        <f ca="1">TEXT(NOW(), "MMMM YYYY")</f>
        <v>November 2016</v>
      </c>
    </row>
    <row r="5" spans="1:4">
      <c r="A5" s="27" t="s">
        <v>18</v>
      </c>
      <c r="B5" s="27" t="s">
        <v>19</v>
      </c>
      <c r="C5" s="27" t="s">
        <v>20</v>
      </c>
    </row>
    <row r="6" spans="1:4">
      <c r="A6" s="5" t="s">
        <v>21</v>
      </c>
      <c r="B6" s="6"/>
      <c r="C6" s="7">
        <f>B6-D29+B36</f>
        <v>0</v>
      </c>
    </row>
    <row r="7" spans="1:4">
      <c r="A7" s="5" t="s">
        <v>22</v>
      </c>
      <c r="B7" s="6"/>
      <c r="C7" s="7">
        <f>B7-C29+D26+B32+B35</f>
        <v>0</v>
      </c>
    </row>
    <row r="9" spans="1:4">
      <c r="A9" s="28" t="s">
        <v>23</v>
      </c>
      <c r="B9" s="28" t="s">
        <v>24</v>
      </c>
      <c r="C9" s="28" t="s">
        <v>25</v>
      </c>
      <c r="D9" s="28"/>
    </row>
    <row r="10" spans="1:4">
      <c r="A10" s="28"/>
      <c r="B10" s="28"/>
      <c r="C10" s="27" t="s">
        <v>26</v>
      </c>
      <c r="D10" s="27" t="s">
        <v>27</v>
      </c>
    </row>
    <row r="11" spans="1:4">
      <c r="A11" s="5" t="s">
        <v>28</v>
      </c>
      <c r="B11" s="6"/>
      <c r="C11" s="7">
        <f>SUMIFS(pengeluaran!C:C, pengeluaran!B:B, ringkasan!A11, pengeluaran!D:D, "Tunai")</f>
        <v>0</v>
      </c>
      <c r="D11" s="7">
        <f>SUMIFS(pengeluaran!D:D, pengeluaran!C:C, ringkasan!B11, pengeluaran!E:E, "Rek. Bank")</f>
        <v>0</v>
      </c>
    </row>
    <row r="12" spans="1:4">
      <c r="A12" s="5" t="s">
        <v>29</v>
      </c>
      <c r="B12" s="6"/>
      <c r="C12" s="7">
        <f>SUMIFS(pengeluaran!C:C, pengeluaran!B:B, ringkasan!A12, pengeluaran!D:D, "Tunai")</f>
        <v>0</v>
      </c>
      <c r="D12" s="7">
        <f>SUMIFS(pengeluaran!D:D, pengeluaran!C:C, ringkasan!B12, pengeluaran!E:E, "Rek. Bank")</f>
        <v>0</v>
      </c>
    </row>
    <row r="13" spans="1:4">
      <c r="A13" s="5" t="s">
        <v>30</v>
      </c>
      <c r="B13" s="6"/>
      <c r="C13" s="7">
        <f>SUMIFS(pengeluaran!C:C, pengeluaran!B:B, ringkasan!A13, pengeluaran!D:D, "Tunai")</f>
        <v>0</v>
      </c>
      <c r="D13" s="7">
        <f>SUMIFS(pengeluaran!D:D, pengeluaran!C:C, ringkasan!B13, pengeluaran!E:E, "Rek. Bank")</f>
        <v>0</v>
      </c>
    </row>
    <row r="14" spans="1:4">
      <c r="A14" s="5" t="s">
        <v>31</v>
      </c>
      <c r="B14" s="6"/>
      <c r="C14" s="7">
        <f>SUMIFS(pengeluaran!C:C, pengeluaran!B:B, ringkasan!A14, pengeluaran!D:D, "Tunai")</f>
        <v>0</v>
      </c>
      <c r="D14" s="7">
        <f>SUMIFS(pengeluaran!D:D, pengeluaran!C:C, ringkasan!B14, pengeluaran!E:E, "Rek. Bank")</f>
        <v>0</v>
      </c>
    </row>
    <row r="15" spans="1:4">
      <c r="A15" s="5" t="s">
        <v>32</v>
      </c>
      <c r="B15" s="6"/>
      <c r="C15" s="7">
        <f>SUMIFS(pengeluaran!C:C, pengeluaran!B:B, ringkasan!A15, pengeluaran!D:D, "Tunai")</f>
        <v>0</v>
      </c>
      <c r="D15" s="7">
        <f>SUMIFS(pengeluaran!D:D, pengeluaran!C:C, ringkasan!B15, pengeluaran!E:E, "Rek. Bank")</f>
        <v>0</v>
      </c>
    </row>
    <row r="16" spans="1:4">
      <c r="A16" s="5" t="s">
        <v>33</v>
      </c>
      <c r="B16" s="6"/>
      <c r="C16" s="7">
        <f>SUMIFS(pengeluaran!C:C, pengeluaran!B:B, ringkasan!A16, pengeluaran!D:D, "Tunai")</f>
        <v>0</v>
      </c>
      <c r="D16" s="7">
        <f>SUMIFS(pengeluaran!D:D, pengeluaran!C:C, ringkasan!B16, pengeluaran!E:E, "Rek. Bank")</f>
        <v>0</v>
      </c>
    </row>
    <row r="17" spans="1:4">
      <c r="A17" s="5" t="s">
        <v>34</v>
      </c>
      <c r="B17" s="6"/>
      <c r="C17" s="7">
        <f>SUMIFS(pengeluaran!C:C, pengeluaran!B:B, ringkasan!A17, pengeluaran!D:D, "Tunai")</f>
        <v>0</v>
      </c>
      <c r="D17" s="7">
        <f>SUMIFS(pengeluaran!D:D, pengeluaran!C:C, ringkasan!B17, pengeluaran!E:E, "Rek. Bank")</f>
        <v>0</v>
      </c>
    </row>
    <row r="18" spans="1:4">
      <c r="A18" s="5" t="s">
        <v>35</v>
      </c>
      <c r="B18" s="6"/>
      <c r="C18" s="7">
        <f>SUMIFS(pengeluaran!C:C, pengeluaran!B:B, ringkasan!A18, pengeluaran!D:D, "Tunai")</f>
        <v>0</v>
      </c>
      <c r="D18" s="7">
        <f>SUMIFS(pengeluaran!D:D, pengeluaran!C:C, ringkasan!B18, pengeluaran!E:E, "Rek. Bank")</f>
        <v>0</v>
      </c>
    </row>
    <row r="19" spans="1:4">
      <c r="A19" s="5" t="s">
        <v>36</v>
      </c>
      <c r="B19" s="6"/>
      <c r="C19" s="7">
        <f>SUMIFS(pengeluaran!C:C, pengeluaran!B:B, ringkasan!A19, pengeluaran!D:D, "Tunai")</f>
        <v>0</v>
      </c>
      <c r="D19" s="7">
        <f>SUMIFS(pengeluaran!D:D, pengeluaran!C:C, ringkasan!B19, pengeluaran!E:E, "Rek. Bank")</f>
        <v>0</v>
      </c>
    </row>
    <row r="20" spans="1:4">
      <c r="A20" s="5" t="s">
        <v>37</v>
      </c>
      <c r="B20" s="6"/>
      <c r="C20" s="7">
        <f>SUMIFS(pengeluaran!C:C, pengeluaran!B:B, ringkasan!A20, pengeluaran!D:D, "Tunai")</f>
        <v>0</v>
      </c>
      <c r="D20" s="7">
        <f>SUMIFS(pengeluaran!D:D, pengeluaran!C:C, ringkasan!B20, pengeluaran!E:E, "Rek. Bank")</f>
        <v>0</v>
      </c>
    </row>
    <row r="21" spans="1:4">
      <c r="A21" s="5" t="s">
        <v>38</v>
      </c>
      <c r="B21" s="6"/>
      <c r="C21" s="7">
        <f>SUMIFS(pengeluaran!C:C, pengeluaran!B:B, ringkasan!A21, pengeluaran!D:D, "Tunai")</f>
        <v>0</v>
      </c>
      <c r="D21" s="7">
        <f>SUMIFS(pengeluaran!D:D, pengeluaran!C:C, ringkasan!B21, pengeluaran!E:E, "Rek. Bank")</f>
        <v>0</v>
      </c>
    </row>
    <row r="22" spans="1:4">
      <c r="A22" s="5" t="s">
        <v>39</v>
      </c>
      <c r="B22" s="6"/>
      <c r="C22" s="7">
        <f>SUMIFS(pengeluaran!C:C, pengeluaran!B:B, ringkasan!A22, pengeluaran!D:D, "Tunai")</f>
        <v>0</v>
      </c>
      <c r="D22" s="7">
        <f>SUMIFS(pengeluaran!D:D, pengeluaran!C:C, ringkasan!B22, pengeluaran!E:E, "Rek. Bank")</f>
        <v>0</v>
      </c>
    </row>
    <row r="23" spans="1:4">
      <c r="A23" s="5" t="s">
        <v>40</v>
      </c>
      <c r="B23" s="6"/>
      <c r="C23" s="7">
        <f>SUMIFS(pengeluaran!C:C, pengeluaran!B:B, ringkasan!A23, pengeluaran!D:D, "Tunai")</f>
        <v>0</v>
      </c>
      <c r="D23" s="7">
        <f>SUMIFS(pengeluaran!D:D, pengeluaran!C:C, ringkasan!B23, pengeluaran!E:E, "Rek. Bank")</f>
        <v>0</v>
      </c>
    </row>
    <row r="24" spans="1:4">
      <c r="A24" s="5" t="s">
        <v>41</v>
      </c>
      <c r="B24" s="6"/>
      <c r="C24" s="7">
        <f>SUMIFS(pengeluaran!C:C, pengeluaran!B:B, ringkasan!A24, pengeluaran!D:D, "Tunai")</f>
        <v>0</v>
      </c>
      <c r="D24" s="7">
        <f>SUMIFS(pengeluaran!D:D, pengeluaran!C:C, ringkasan!B24, pengeluaran!E:E, "Rek. Bank")</f>
        <v>0</v>
      </c>
    </row>
    <row r="25" spans="1:4">
      <c r="A25" s="5" t="s">
        <v>42</v>
      </c>
      <c r="B25" s="6"/>
      <c r="C25" s="7">
        <f>SUMIFS(pengeluaran!C:C, pengeluaran!B:B, ringkasan!A25, pengeluaran!D:D, "Tunai")</f>
        <v>0</v>
      </c>
      <c r="D25" s="7">
        <f>SUMIFS(pengeluaran!D:D, pengeluaran!C:C, ringkasan!B25, pengeluaran!E:E, "Rek. Bank")</f>
        <v>0</v>
      </c>
    </row>
    <row r="26" spans="1:4">
      <c r="A26" s="5" t="s">
        <v>43</v>
      </c>
      <c r="B26" s="6"/>
      <c r="C26" s="7">
        <f>SUMIFS(pengeluaran!C:C, pengeluaran!B:B, ringkasan!A26, pengeluaran!D:D, "Tunai")</f>
        <v>0</v>
      </c>
      <c r="D26" s="7">
        <f>SUMIFS(pengeluaran!D:D, pengeluaran!C:C, ringkasan!B26, pengeluaran!E:E, "Rek. Bank")</f>
        <v>0</v>
      </c>
    </row>
    <row r="27" spans="1:4">
      <c r="A27" s="5" t="s">
        <v>44</v>
      </c>
      <c r="B27" s="6"/>
      <c r="C27" s="7">
        <f>SUMIFS(pengeluaran!C:C, pengeluaran!B:B, ringkasan!A27, pengeluaran!D:D, "Tunai")</f>
        <v>0</v>
      </c>
      <c r="D27" s="7">
        <f>SUMIFS(pengeluaran!D:D, pengeluaran!C:C, ringkasan!B27, pengeluaran!E:E, "Rek. Bank")</f>
        <v>0</v>
      </c>
    </row>
    <row r="28" spans="1:4">
      <c r="A28" s="5" t="s">
        <v>45</v>
      </c>
      <c r="B28" s="6"/>
      <c r="C28" s="7">
        <f>SUMIFS(pengeluaran!C:C, pengeluaran!B:B, ringkasan!A28, pengeluaran!D:D, "Tunai")</f>
        <v>0</v>
      </c>
      <c r="D28" s="7">
        <f>SUMIFS(pengeluaran!D:D, pengeluaran!C:C, ringkasan!B28, pengeluaran!E:E, "Rek. Bank")</f>
        <v>0</v>
      </c>
    </row>
    <row r="29" spans="1:4">
      <c r="A29" s="8" t="s">
        <v>46</v>
      </c>
      <c r="B29" s="9">
        <f>SUM(B11:B28)</f>
        <v>0</v>
      </c>
      <c r="C29" s="9">
        <f>SUM(C11:C28)</f>
        <v>0</v>
      </c>
      <c r="D29" s="9">
        <f>SUM(D11:D28)-D26</f>
        <v>0</v>
      </c>
    </row>
    <row r="31" spans="1:4">
      <c r="A31" s="27" t="s">
        <v>47</v>
      </c>
      <c r="B31" s="27" t="s">
        <v>48</v>
      </c>
    </row>
    <row r="32" spans="1:4">
      <c r="A32" s="5" t="s">
        <v>49</v>
      </c>
      <c r="B32" s="7">
        <f>SUMIF(pemasukan!B:B, ringkasan!A32, pemasukan!C:C)</f>
        <v>0</v>
      </c>
    </row>
    <row r="33" spans="1:2">
      <c r="A33" s="5" t="s">
        <v>50</v>
      </c>
      <c r="B33" s="7">
        <f>SUMIF(pemasukan!B:B, ringkasan!A33, pemasukan!C:C)</f>
        <v>0</v>
      </c>
    </row>
    <row r="34" spans="1:2">
      <c r="A34" s="5" t="s">
        <v>51</v>
      </c>
      <c r="B34" s="7">
        <f>SUMIF(pemasukan!B:B, ringkasan!A34, pemasukan!C:C)</f>
        <v>0</v>
      </c>
    </row>
    <row r="35" spans="1:2">
      <c r="A35" s="5" t="s">
        <v>52</v>
      </c>
      <c r="B35" s="7">
        <f>SUMIF(pemasukan!B:B, ringkasan!A35, pemasukan!C:C)</f>
        <v>0</v>
      </c>
    </row>
    <row r="36" spans="1:2">
      <c r="A36" s="10" t="s">
        <v>46</v>
      </c>
      <c r="B36" s="9">
        <f>SUM(B32:B35)</f>
        <v>0</v>
      </c>
    </row>
    <row r="38" spans="1:2">
      <c r="A38" s="29" t="s">
        <v>53</v>
      </c>
      <c r="B38" s="30">
        <f>B36-(C29+D29)</f>
        <v>0</v>
      </c>
    </row>
  </sheetData>
  <mergeCells count="4">
    <mergeCell ref="A1:C2"/>
    <mergeCell ref="A9:A10"/>
    <mergeCell ref="B9:B10"/>
    <mergeCell ref="C9:D9"/>
  </mergeCells>
  <pageMargins left="0.78749999999999998" right="0.78749999999999998" top="1.0249999999999999" bottom="1.0249999999999999" header="0.78749999999999998" footer="0.78749999999999998"/>
  <pageSetup orientation="portrait" horizontalDpi="300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C5000B"/>
  </sheetPr>
  <dimension ref="A1:G7"/>
  <sheetViews>
    <sheetView zoomScale="110" zoomScaleNormal="110" workbookViewId="0">
      <pane ySplit="1" topLeftCell="A2" activePane="bottomLeft" state="frozen"/>
      <selection pane="bottomLeft" activeCell="E6" sqref="E6"/>
    </sheetView>
  </sheetViews>
  <sheetFormatPr defaultRowHeight="12.75"/>
  <cols>
    <col min="1" max="1" width="17.5703125" style="31"/>
    <col min="2" max="2" width="23.5703125" style="12"/>
    <col min="3" max="3" width="15" style="13"/>
    <col min="4" max="4" width="12.7109375" style="13"/>
    <col min="5" max="5" width="25.5703125" style="14"/>
    <col min="6" max="6" width="11.42578125"/>
    <col min="7" max="7" width="11.7109375" bestFit="1" customWidth="1"/>
  </cols>
  <sheetData>
    <row r="1" spans="1:7">
      <c r="A1" s="32" t="s">
        <v>54</v>
      </c>
      <c r="B1" s="15" t="s">
        <v>55</v>
      </c>
      <c r="C1" s="16" t="s">
        <v>48</v>
      </c>
      <c r="D1" s="16" t="s">
        <v>56</v>
      </c>
      <c r="E1" s="15" t="s">
        <v>57</v>
      </c>
    </row>
    <row r="7" spans="1:7">
      <c r="G7" s="22"/>
    </row>
  </sheetData>
  <dataValidations count="6">
    <dataValidation operator="equal" showErrorMessage="1" sqref="B1 D1"/>
    <dataValidation type="whole" operator="greaterThan" showErrorMessage="1" sqref="C1">
      <formula1>0</formula1>
      <formula2>0</formula2>
    </dataValidation>
    <dataValidation type="list" operator="equal" showErrorMessage="1" sqref="B2:B1048576">
      <formula1>master_data!$B$2:$B$19</formula1>
    </dataValidation>
    <dataValidation type="list" operator="equal" showErrorMessage="1" sqref="D2:D1048576">
      <formula1>master_data!$D$2:$D$3</formula1>
    </dataValidation>
    <dataValidation type="list" showInputMessage="1" showErrorMessage="1" sqref="A2:A1048576">
      <formula1>master_data!E1:E60</formula1>
    </dataValidation>
    <dataValidation showInputMessage="1" showErrorMessage="1" sqref="A1"/>
  </dataValidation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4586"/>
  </sheetPr>
  <dimension ref="A1:D1"/>
  <sheetViews>
    <sheetView zoomScale="136" zoomScaleNormal="136" workbookViewId="0">
      <pane ySplit="1" topLeftCell="A2" activePane="bottomLeft" state="frozen"/>
      <selection pane="bottomLeft" activeCell="A2" sqref="A2:XFD4"/>
    </sheetView>
  </sheetViews>
  <sheetFormatPr defaultRowHeight="12.75"/>
  <cols>
    <col min="1" max="1" width="17.5703125" style="11"/>
    <col min="2" max="2" width="23.5703125" style="12"/>
    <col min="3" max="3" width="15" style="13"/>
    <col min="4" max="4" width="25.5703125" style="14"/>
  </cols>
  <sheetData>
    <row r="1" spans="1:4">
      <c r="A1" s="17" t="s">
        <v>54</v>
      </c>
      <c r="B1" s="18" t="s">
        <v>55</v>
      </c>
      <c r="C1" s="19" t="s">
        <v>48</v>
      </c>
      <c r="D1" s="18" t="s">
        <v>57</v>
      </c>
    </row>
  </sheetData>
  <dataValidations count="4">
    <dataValidation type="whole" operator="greaterThan" showErrorMessage="1" sqref="C1">
      <formula1>0</formula1>
      <formula2>0</formula2>
    </dataValidation>
    <dataValidation type="list" operator="equal" showErrorMessage="1" sqref="A2:A1048576">
      <formula1>master_data!E1:E60</formula1>
    </dataValidation>
    <dataValidation operator="equal" showErrorMessage="1" sqref="A1 B1"/>
    <dataValidation type="list" operator="equal" showErrorMessage="1" sqref="B2:B1048576">
      <formula1>master_data!C2:C5</formula1>
    </dataValidation>
  </dataValidation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666666"/>
  </sheetPr>
  <dimension ref="A1:E60"/>
  <sheetViews>
    <sheetView zoomScale="120" zoomScaleNormal="120" workbookViewId="0">
      <selection activeCell="E2" sqref="E2"/>
    </sheetView>
  </sheetViews>
  <sheetFormatPr defaultRowHeight="12.75"/>
  <cols>
    <col min="1" max="1" width="19.140625"/>
    <col min="2" max="2" width="19.85546875"/>
    <col min="3" max="3" width="18"/>
    <col min="5" max="5" width="10.5703125" bestFit="1" customWidth="1"/>
  </cols>
  <sheetData>
    <row r="1" spans="1:5">
      <c r="A1" t="s">
        <v>58</v>
      </c>
      <c r="B1" s="20" t="s">
        <v>59</v>
      </c>
      <c r="C1" s="20" t="s">
        <v>60</v>
      </c>
      <c r="D1" s="20" t="s">
        <v>56</v>
      </c>
      <c r="E1" t="str">
        <f ca="1">TEXT(NOW()-30, "DD/MM/YYYY")</f>
        <v>22/10/2016</v>
      </c>
    </row>
    <row r="2" spans="1:5">
      <c r="B2" s="21" t="s">
        <v>29</v>
      </c>
      <c r="C2" s="21" t="s">
        <v>49</v>
      </c>
      <c r="D2" s="21" t="s">
        <v>27</v>
      </c>
      <c r="E2" t="str">
        <f ca="1">TEXT(NOW()-29, "DD/MM/YYYY")</f>
        <v>23/10/2016</v>
      </c>
    </row>
    <row r="3" spans="1:5">
      <c r="B3" s="21" t="s">
        <v>28</v>
      </c>
      <c r="C3" s="21" t="s">
        <v>50</v>
      </c>
      <c r="D3" s="21" t="s">
        <v>26</v>
      </c>
      <c r="E3" t="str">
        <f ca="1">TEXT(NOW()-28, "DD/MM/YYYY")</f>
        <v>24/10/2016</v>
      </c>
    </row>
    <row r="4" spans="1:5">
      <c r="B4" s="21" t="s">
        <v>30</v>
      </c>
      <c r="C4" s="21" t="s">
        <v>51</v>
      </c>
      <c r="E4" t="str">
        <f ca="1">TEXT(NOW()-27, "DD/MM/YYYY")</f>
        <v>25/10/2016</v>
      </c>
    </row>
    <row r="5" spans="1:5">
      <c r="B5" s="21" t="s">
        <v>31</v>
      </c>
      <c r="C5" s="21" t="s">
        <v>52</v>
      </c>
      <c r="E5" t="str">
        <f ca="1">TEXT(NOW()-26, "DD/MM/YYYY")</f>
        <v>26/10/2016</v>
      </c>
    </row>
    <row r="6" spans="1:5">
      <c r="B6" s="21" t="s">
        <v>32</v>
      </c>
      <c r="E6" t="str">
        <f ca="1">TEXT(NOW()-25, "DD/MM/YYYY")</f>
        <v>27/10/2016</v>
      </c>
    </row>
    <row r="7" spans="1:5">
      <c r="B7" s="21" t="s">
        <v>33</v>
      </c>
      <c r="E7" t="str">
        <f ca="1">TEXT(NOW()-24, "DD/MM/YYYY")</f>
        <v>28/10/2016</v>
      </c>
    </row>
    <row r="8" spans="1:5">
      <c r="B8" s="21" t="s">
        <v>34</v>
      </c>
      <c r="E8" t="str">
        <f ca="1">TEXT(NOW()-23, "DD/MM/YYYY")</f>
        <v>29/10/2016</v>
      </c>
    </row>
    <row r="9" spans="1:5">
      <c r="B9" s="21" t="s">
        <v>35</v>
      </c>
      <c r="E9" t="str">
        <f ca="1">TEXT(NOW()-22, "DD/MM/YYYY")</f>
        <v>30/10/2016</v>
      </c>
    </row>
    <row r="10" spans="1:5">
      <c r="B10" s="21" t="s">
        <v>36</v>
      </c>
      <c r="E10" t="str">
        <f ca="1">TEXT(NOW()-21, "DD/MM/YYYY")</f>
        <v>31/10/2016</v>
      </c>
    </row>
    <row r="11" spans="1:5">
      <c r="B11" s="21" t="s">
        <v>37</v>
      </c>
      <c r="E11" t="str">
        <f ca="1">TEXT(NOW()-20, "DD/MM/YYYY")</f>
        <v>01/11/2016</v>
      </c>
    </row>
    <row r="12" spans="1:5">
      <c r="B12" s="21" t="s">
        <v>38</v>
      </c>
      <c r="E12" t="str">
        <f ca="1">TEXT(NOW()-19, "DD/MM/YYYY")</f>
        <v>02/11/2016</v>
      </c>
    </row>
    <row r="13" spans="1:5">
      <c r="B13" s="21" t="s">
        <v>39</v>
      </c>
      <c r="E13" t="str">
        <f ca="1">TEXT(NOW()-18, "DD/MM/YYYY")</f>
        <v>03/11/2016</v>
      </c>
    </row>
    <row r="14" spans="1:5">
      <c r="B14" s="21" t="s">
        <v>40</v>
      </c>
      <c r="E14" t="str">
        <f ca="1">TEXT(NOW()-17, "DD/MM/YYYY")</f>
        <v>04/11/2016</v>
      </c>
    </row>
    <row r="15" spans="1:5">
      <c r="B15" s="21" t="s">
        <v>41</v>
      </c>
      <c r="E15" t="str">
        <f ca="1">TEXT(NOW()-16, "DD/MM/YYYY")</f>
        <v>05/11/2016</v>
      </c>
    </row>
    <row r="16" spans="1:5">
      <c r="B16" s="21" t="s">
        <v>42</v>
      </c>
      <c r="E16" t="str">
        <f ca="1">TEXT(NOW()-15, "DD/MM/YYYY")</f>
        <v>06/11/2016</v>
      </c>
    </row>
    <row r="17" spans="2:5">
      <c r="B17" s="21" t="s">
        <v>43</v>
      </c>
      <c r="E17" t="str">
        <f ca="1">TEXT(NOW()-14, "DD/MM/YYYY")</f>
        <v>07/11/2016</v>
      </c>
    </row>
    <row r="18" spans="2:5">
      <c r="B18" s="21" t="s">
        <v>44</v>
      </c>
      <c r="E18" t="str">
        <f ca="1">TEXT(NOW()-13, "DD/MM/YYYY")</f>
        <v>08/11/2016</v>
      </c>
    </row>
    <row r="19" spans="2:5">
      <c r="B19" s="21" t="s">
        <v>45</v>
      </c>
      <c r="E19" t="str">
        <f ca="1">TEXT(NOW()-12, "DD/MM/YYYY")</f>
        <v>09/11/2016</v>
      </c>
    </row>
    <row r="20" spans="2:5">
      <c r="E20" t="str">
        <f ca="1">TEXT(NOW()-11, "DD/MM/YYYY")</f>
        <v>10/11/2016</v>
      </c>
    </row>
    <row r="21" spans="2:5">
      <c r="E21" t="str">
        <f ca="1">TEXT(NOW()-10, "DD/MM/YYYY")</f>
        <v>11/11/2016</v>
      </c>
    </row>
    <row r="22" spans="2:5">
      <c r="E22" t="str">
        <f ca="1">TEXT(NOW()-9, "DD/MM/YYYY")</f>
        <v>12/11/2016</v>
      </c>
    </row>
    <row r="23" spans="2:5">
      <c r="E23" t="str">
        <f ca="1">TEXT(NOW()-8, "DD/MM/YYYY")</f>
        <v>13/11/2016</v>
      </c>
    </row>
    <row r="24" spans="2:5">
      <c r="E24" t="str">
        <f ca="1">TEXT(NOW()-7, "DD/MM/YYYY")</f>
        <v>14/11/2016</v>
      </c>
    </row>
    <row r="25" spans="2:5">
      <c r="E25" t="str">
        <f ca="1">TEXT(NOW()-6, "DD/MM/YYYY")</f>
        <v>15/11/2016</v>
      </c>
    </row>
    <row r="26" spans="2:5">
      <c r="E26" t="str">
        <f ca="1">TEXT(NOW()-5, "DD/MM/YYYY")</f>
        <v>16/11/2016</v>
      </c>
    </row>
    <row r="27" spans="2:5">
      <c r="E27" t="str">
        <f ca="1">TEXT(NOW()-4, "DD/MM/YYYY")</f>
        <v>17/11/2016</v>
      </c>
    </row>
    <row r="28" spans="2:5">
      <c r="E28" t="str">
        <f ca="1">TEXT(NOW()-3, "DD/MM/YYYY")</f>
        <v>18/11/2016</v>
      </c>
    </row>
    <row r="29" spans="2:5">
      <c r="E29" t="str">
        <f ca="1">TEXT(NOW()-2, "DD/MM/YYYY")</f>
        <v>19/11/2016</v>
      </c>
    </row>
    <row r="30" spans="2:5">
      <c r="E30" t="str">
        <f ca="1">TEXT(NOW()-1, "DD/MM/YYYY")</f>
        <v>20/11/2016</v>
      </c>
    </row>
    <row r="31" spans="2:5">
      <c r="E31" t="str">
        <f ca="1">TEXT(NOW(), "DD/MM/YYYY")</f>
        <v>21/11/2016</v>
      </c>
    </row>
    <row r="32" spans="2:5">
      <c r="E32" t="str">
        <f ca="1">TEXT(NOW()+1, "DD/MM/YYYY")</f>
        <v>22/11/2016</v>
      </c>
    </row>
    <row r="33" spans="5:5">
      <c r="E33" t="str">
        <f ca="1">TEXT(NOW()+2, "DD/MM/YYYY")</f>
        <v>23/11/2016</v>
      </c>
    </row>
    <row r="34" spans="5:5">
      <c r="E34" t="str">
        <f ca="1">TEXT(NOW()+3, "DD/MM/YYYY")</f>
        <v>24/11/2016</v>
      </c>
    </row>
    <row r="35" spans="5:5">
      <c r="E35" t="str">
        <f ca="1">TEXT(NOW()+4, "DD/MM/YYYY")</f>
        <v>25/11/2016</v>
      </c>
    </row>
    <row r="36" spans="5:5">
      <c r="E36" t="str">
        <f ca="1">TEXT(NOW()+5, "DD/MM/YYYY")</f>
        <v>26/11/2016</v>
      </c>
    </row>
    <row r="37" spans="5:5">
      <c r="E37" t="str">
        <f ca="1">TEXT(NOW()+6, "DD/MM/YYYY")</f>
        <v>27/11/2016</v>
      </c>
    </row>
    <row r="38" spans="5:5">
      <c r="E38" t="str">
        <f ca="1">TEXT(NOW()+7, "DD/MM/YYYY")</f>
        <v>28/11/2016</v>
      </c>
    </row>
    <row r="39" spans="5:5">
      <c r="E39" t="str">
        <f ca="1">TEXT(NOW()+8, "DD/MM/YYYY")</f>
        <v>29/11/2016</v>
      </c>
    </row>
    <row r="40" spans="5:5">
      <c r="E40" t="str">
        <f ca="1">TEXT(NOW()+9, "DD/MM/YYYY")</f>
        <v>30/11/2016</v>
      </c>
    </row>
    <row r="41" spans="5:5">
      <c r="E41" t="str">
        <f ca="1">TEXT(NOW()+10, "DD/MM/YYYY")</f>
        <v>01/12/2016</v>
      </c>
    </row>
    <row r="42" spans="5:5">
      <c r="E42" t="str">
        <f ca="1">TEXT(NOW()+11, "DD/MM/YYYY")</f>
        <v>02/12/2016</v>
      </c>
    </row>
    <row r="43" spans="5:5">
      <c r="E43" t="str">
        <f ca="1">TEXT(NOW()+12, "DD/MM/YYYY")</f>
        <v>03/12/2016</v>
      </c>
    </row>
    <row r="44" spans="5:5">
      <c r="E44" t="str">
        <f ca="1">TEXT(NOW()+13, "DD/MM/YYYY")</f>
        <v>04/12/2016</v>
      </c>
    </row>
    <row r="45" spans="5:5">
      <c r="E45" t="str">
        <f ca="1">TEXT(NOW()+14, "DD/MM/YYYY")</f>
        <v>05/12/2016</v>
      </c>
    </row>
    <row r="46" spans="5:5">
      <c r="E46" t="str">
        <f ca="1">TEXT(NOW()+15, "DD/MM/YYYY")</f>
        <v>06/12/2016</v>
      </c>
    </row>
    <row r="47" spans="5:5">
      <c r="E47" t="str">
        <f ca="1">TEXT(NOW()+16, "DD/MM/YYYY")</f>
        <v>07/12/2016</v>
      </c>
    </row>
    <row r="48" spans="5:5">
      <c r="E48" t="str">
        <f ca="1">TEXT(NOW()+17, "DD/MM/YYYY")</f>
        <v>08/12/2016</v>
      </c>
    </row>
    <row r="49" spans="5:5">
      <c r="E49" t="str">
        <f ca="1">TEXT(NOW()+18, "DD/MM/YYYY")</f>
        <v>09/12/2016</v>
      </c>
    </row>
    <row r="50" spans="5:5">
      <c r="E50" t="str">
        <f ca="1">TEXT(NOW()+19, "DD/MM/YYYY")</f>
        <v>10/12/2016</v>
      </c>
    </row>
    <row r="51" spans="5:5">
      <c r="E51" t="str">
        <f ca="1">TEXT(NOW()+20, "DD/MM/YYYY")</f>
        <v>11/12/2016</v>
      </c>
    </row>
    <row r="52" spans="5:5">
      <c r="E52" t="str">
        <f ca="1">TEXT(NOW()+21, "DD/MM/YYYY")</f>
        <v>12/12/2016</v>
      </c>
    </row>
    <row r="53" spans="5:5">
      <c r="E53" t="str">
        <f ca="1">TEXT(NOW()+22, "DD/MM/YYYY")</f>
        <v>13/12/2016</v>
      </c>
    </row>
    <row r="54" spans="5:5">
      <c r="E54" t="str">
        <f ca="1">TEXT(NOW()+23, "DD/MM/YYYY")</f>
        <v>14/12/2016</v>
      </c>
    </row>
    <row r="55" spans="5:5">
      <c r="E55" t="str">
        <f ca="1">TEXT(NOW()+24, "DD/MM/YYYY")</f>
        <v>15/12/2016</v>
      </c>
    </row>
    <row r="56" spans="5:5">
      <c r="E56" t="str">
        <f ca="1">TEXT(NOW()+25, "DD/MM/YYYY")</f>
        <v>16/12/2016</v>
      </c>
    </row>
    <row r="57" spans="5:5">
      <c r="E57" t="str">
        <f ca="1">TEXT(NOW()+26, "DD/MM/YYYY")</f>
        <v>17/12/2016</v>
      </c>
    </row>
    <row r="58" spans="5:5">
      <c r="E58" t="str">
        <f ca="1">TEXT(NOW()+27, "DD/MM/YYYY")</f>
        <v>18/12/2016</v>
      </c>
    </row>
    <row r="59" spans="5:5">
      <c r="E59" t="str">
        <f ca="1">TEXT(NOW()+28, "DD/MM/YYYY")</f>
        <v>19/12/2016</v>
      </c>
    </row>
    <row r="60" spans="5:5">
      <c r="E60" t="str">
        <f ca="1">TEXT(NOW()+29, "DD/MM/YYYY")</f>
        <v>20/12/2016</v>
      </c>
    </row>
  </sheetData>
  <autoFilter ref="B1:D19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14063</TotalTime>
  <Application>LibreOffice/4.3.3.2$Linux_ARM_EABI LibreOffice_project/430m0$Build-2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petunjuk_penggunaan</vt:lpstr>
      <vt:lpstr>ringkasan</vt:lpstr>
      <vt:lpstr>pengeluaran</vt:lpstr>
      <vt:lpstr>pemasukan</vt:lpstr>
      <vt:lpstr>master_data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64</cp:revision>
  <dcterms:created xsi:type="dcterms:W3CDTF">2016-11-20T20:47:20Z</dcterms:created>
  <dcterms:modified xsi:type="dcterms:W3CDTF">2016-11-21T05:20:00Z</dcterms:modified>
  <dc:language>en-GB</dc:language>
</cp:coreProperties>
</file>