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5"/>
  <workbookPr codeName="ThisWorkbook" defaultThemeVersion="124226"/>
  <mc:AlternateContent xmlns:mc="http://schemas.openxmlformats.org/markup-compatibility/2006">
    <mc:Choice Requires="x15">
      <x15ac:absPath xmlns:x15ac="http://schemas.microsoft.com/office/spreadsheetml/2010/11/ac" url="C:\Users\martin.prell\Documents\GitHub\dissertation\NodeXL\Egonetzwerk\"/>
    </mc:Choice>
  </mc:AlternateContent>
  <xr:revisionPtr revIDLastSave="0" documentId="13_ncr:1_{1E82FD42-92F8-4137-862A-23234C652B3D}" xr6:coauthVersionLast="36" xr6:coauthVersionMax="36" xr10:uidLastSave="{00000000-0000-0000-0000-000000000000}"/>
  <bookViews>
    <workbookView xWindow="-120" yWindow="-120" windowWidth="29040" windowHeight="1644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M81" i="1"/>
  <c r="M192" i="1"/>
  <c r="M166" i="1"/>
  <c r="M1089" i="1"/>
  <c r="M602" i="1"/>
  <c r="M990" i="1"/>
  <c r="M989" i="1"/>
  <c r="M988" i="1"/>
  <c r="M603" i="1"/>
  <c r="M637" i="1"/>
  <c r="M638" i="1"/>
  <c r="M12" i="1"/>
  <c r="M170" i="1"/>
  <c r="M169" i="1"/>
  <c r="M939" i="1"/>
  <c r="M123" i="1"/>
  <c r="M8" i="1"/>
  <c r="M967" i="1"/>
  <c r="M125" i="1"/>
  <c r="M1140" i="1"/>
  <c r="M568" i="1"/>
  <c r="M565" i="1"/>
  <c r="M567" i="1"/>
  <c r="M569" i="1"/>
  <c r="M566" i="1"/>
  <c r="M570" i="1"/>
  <c r="M940" i="1"/>
  <c r="M941" i="1"/>
  <c r="M977" i="1"/>
  <c r="M950" i="1"/>
  <c r="M118" i="1"/>
  <c r="M51" i="1"/>
  <c r="M50" i="1"/>
  <c r="M168" i="1"/>
  <c r="M995" i="1"/>
  <c r="M663" i="1"/>
  <c r="M1133" i="1"/>
  <c r="M958" i="1"/>
  <c r="M42" i="1"/>
  <c r="M115" i="1"/>
  <c r="M41" i="1"/>
  <c r="M114" i="1"/>
  <c r="M113" i="1"/>
  <c r="M110" i="1"/>
  <c r="M111" i="1"/>
  <c r="M112" i="1"/>
  <c r="M109" i="1"/>
  <c r="M108" i="1"/>
  <c r="M577" i="1"/>
  <c r="M576" i="1"/>
  <c r="M575" i="1"/>
  <c r="M574" i="1"/>
  <c r="M573" i="1"/>
  <c r="M572" i="1"/>
  <c r="M165" i="1"/>
  <c r="M164" i="1"/>
  <c r="M53" i="1"/>
  <c r="M601" i="1"/>
  <c r="M584" i="1"/>
  <c r="M587" i="1"/>
  <c r="M591" i="1"/>
  <c r="M590" i="1"/>
  <c r="M588" i="1"/>
  <c r="M1085" i="1"/>
  <c r="M589" i="1"/>
  <c r="M592" i="1"/>
  <c r="M598" i="1"/>
  <c r="M595" i="1"/>
  <c r="M1086" i="1"/>
  <c r="M599" i="1"/>
  <c r="M1088" i="1"/>
  <c r="M1087" i="1"/>
  <c r="M597" i="1"/>
  <c r="M600" i="1"/>
  <c r="M596" i="1"/>
  <c r="M594" i="1"/>
  <c r="M593" i="1"/>
  <c r="M585" i="1"/>
  <c r="M586" i="1"/>
  <c r="M583" i="1"/>
  <c r="M582" i="1"/>
  <c r="M1084" i="1"/>
  <c r="M581" i="1"/>
  <c r="M1083" i="1"/>
  <c r="M1082" i="1"/>
  <c r="M580" i="1"/>
  <c r="M579" i="1"/>
  <c r="M1185" i="1"/>
  <c r="M1184" i="1"/>
  <c r="M954" i="1"/>
  <c r="M1186" i="1"/>
  <c r="M55" i="1"/>
  <c r="M746" i="1"/>
  <c r="M127" i="1"/>
  <c r="M126" i="1"/>
  <c r="M961" i="1"/>
  <c r="M158" i="1"/>
  <c r="M960" i="1"/>
  <c r="M620" i="1"/>
  <c r="M128" i="1"/>
  <c r="M129" i="1"/>
  <c r="M56" i="1"/>
  <c r="M660" i="1"/>
  <c r="M976" i="1"/>
  <c r="M972" i="1"/>
  <c r="M973" i="1"/>
  <c r="M975" i="1"/>
  <c r="M971" i="1"/>
  <c r="M970" i="1"/>
  <c r="M969" i="1"/>
  <c r="M974" i="1"/>
  <c r="M968" i="1"/>
  <c r="M1134" i="1"/>
  <c r="M1135" i="1"/>
  <c r="M949" i="1"/>
  <c r="M948" i="1"/>
  <c r="M1182" i="1"/>
  <c r="M624" i="1"/>
  <c r="M124" i="1"/>
  <c r="M199" i="1"/>
  <c r="M195" i="1"/>
  <c r="M196" i="1"/>
  <c r="M629" i="1"/>
  <c r="M953" i="1"/>
  <c r="M604" i="1"/>
  <c r="M183" i="1"/>
  <c r="M578" i="1"/>
  <c r="M1081" i="1"/>
  <c r="M1080" i="1"/>
  <c r="M46" i="1"/>
  <c r="M636" i="1"/>
  <c r="M635" i="1"/>
  <c r="M634" i="1"/>
  <c r="M633" i="1"/>
  <c r="M45" i="1"/>
  <c r="M44" i="1"/>
  <c r="M43" i="1"/>
  <c r="M49" i="1"/>
  <c r="M48" i="1"/>
  <c r="M47" i="1"/>
  <c r="M1104" i="1"/>
  <c r="M1103" i="1"/>
  <c r="M1102" i="1"/>
  <c r="M965" i="1"/>
  <c r="M964" i="1"/>
  <c r="M963" i="1"/>
  <c r="M1068" i="1"/>
  <c r="M563" i="1"/>
  <c r="M987" i="1"/>
  <c r="M191" i="1"/>
  <c r="M82" i="1"/>
  <c r="M7" i="1"/>
  <c r="M962" i="1"/>
  <c r="M571" i="1"/>
  <c r="M1079" i="1"/>
  <c r="M9" i="1"/>
  <c r="M1139" i="1"/>
  <c r="M1132" i="1"/>
  <c r="M1131" i="1"/>
  <c r="M1130" i="1"/>
  <c r="M1090" i="1"/>
  <c r="M1181" i="1"/>
  <c r="M1180" i="1"/>
  <c r="M1179" i="1"/>
  <c r="M632" i="1"/>
  <c r="M630" i="1"/>
  <c r="M631" i="1"/>
  <c r="M1101" i="1"/>
  <c r="M614" i="1"/>
  <c r="M622" i="1"/>
  <c r="M621" i="1"/>
  <c r="M1095" i="1"/>
  <c r="M1189" i="1"/>
  <c r="M992" i="1"/>
  <c r="M991" i="1"/>
  <c r="M1078" i="1"/>
  <c r="M1105" i="1"/>
  <c r="M162" i="1"/>
  <c r="M161" i="1"/>
  <c r="M160" i="1"/>
  <c r="M159" i="1"/>
  <c r="M163" i="1"/>
  <c r="M1192" i="1"/>
  <c r="M1191" i="1"/>
  <c r="M122" i="1"/>
  <c r="M198" i="1"/>
  <c r="M197" i="1"/>
  <c r="M1129" i="1"/>
  <c r="M1016" i="1"/>
  <c r="M6" i="1"/>
  <c r="M80" i="1"/>
  <c r="M79" i="1"/>
  <c r="M205" i="1"/>
  <c r="M206" i="1"/>
  <c r="M116" i="1"/>
  <c r="M69" i="1"/>
  <c r="M70" i="1"/>
  <c r="M71" i="1"/>
  <c r="M72" i="1"/>
  <c r="M208" i="1"/>
  <c r="M207" i="1"/>
  <c r="M77" i="1"/>
  <c r="M76" i="1"/>
  <c r="M1020" i="1"/>
  <c r="M75" i="1"/>
  <c r="M74" i="1"/>
  <c r="M73" i="1"/>
  <c r="M983" i="1"/>
  <c r="M1019" i="1"/>
  <c r="M1070" i="1"/>
  <c r="M78" i="1"/>
  <c r="M984" i="1"/>
  <c r="M1069" i="1"/>
  <c r="M661" i="1"/>
  <c r="M662" i="1"/>
  <c r="M628" i="1"/>
  <c r="M957" i="1"/>
  <c r="M955" i="1"/>
  <c r="M956" i="1"/>
  <c r="M1187" i="1"/>
  <c r="M1188" i="1"/>
  <c r="M981" i="1"/>
  <c r="M945" i="1"/>
  <c r="M944" i="1"/>
  <c r="M946" i="1"/>
  <c r="M617" i="1"/>
  <c r="M619" i="1"/>
  <c r="M1093" i="1"/>
  <c r="M618" i="1"/>
  <c r="M1094" i="1"/>
  <c r="M616" i="1"/>
  <c r="M54" i="1"/>
  <c r="M11" i="1"/>
  <c r="M83" i="1"/>
  <c r="M10" i="1"/>
  <c r="M947" i="1"/>
  <c r="M167" i="1"/>
  <c r="M1007" i="1"/>
  <c r="M942" i="1"/>
  <c r="M943" i="1"/>
  <c r="M117" i="1"/>
  <c r="M564" i="1"/>
  <c r="M1017" i="1"/>
  <c r="M237" i="1"/>
  <c r="M239" i="1"/>
  <c r="M238" i="1"/>
  <c r="M1015" i="1"/>
  <c r="M1014" i="1"/>
  <c r="M68" i="1"/>
  <c r="M65" i="1"/>
  <c r="M1018" i="1"/>
  <c r="M64" i="1"/>
  <c r="M67" i="1"/>
  <c r="M4" i="1"/>
  <c r="M3" i="1"/>
  <c r="M63" i="1"/>
  <c r="M5" i="1"/>
  <c r="M66" i="1"/>
  <c r="M959" i="1"/>
  <c r="M1190" i="1"/>
  <c r="M194" i="1"/>
  <c r="M615" i="1"/>
  <c r="M610" i="1"/>
  <c r="M626" i="1"/>
  <c r="M625" i="1"/>
  <c r="M627" i="1"/>
  <c r="M201" i="1"/>
  <c r="M202" i="1"/>
  <c r="M203" i="1"/>
  <c r="M994" i="1"/>
  <c r="M200" i="1"/>
  <c r="M993" i="1"/>
  <c r="M193" i="1"/>
  <c r="M1177" i="1"/>
  <c r="M562" i="1"/>
  <c r="M561" i="1"/>
  <c r="M1077" i="1"/>
  <c r="M1076" i="1"/>
  <c r="M1176" i="1"/>
  <c r="M560" i="1"/>
  <c r="M1072" i="1"/>
  <c r="M559" i="1"/>
  <c r="M1074" i="1"/>
  <c r="M1071" i="1"/>
  <c r="M1073" i="1"/>
  <c r="M1067" i="1"/>
  <c r="M1075" i="1"/>
  <c r="M52" i="1"/>
  <c r="M119" i="1"/>
  <c r="M606" i="1"/>
  <c r="M605" i="1"/>
  <c r="M609" i="1"/>
  <c r="M608" i="1"/>
  <c r="M607" i="1"/>
  <c r="M966" i="1"/>
  <c r="M623" i="1"/>
  <c r="M1100" i="1"/>
  <c r="M1096" i="1"/>
  <c r="M1099" i="1"/>
  <c r="M1097" i="1"/>
  <c r="M1098" i="1"/>
  <c r="M120" i="1"/>
  <c r="M121" i="1"/>
  <c r="M666" i="1"/>
  <c r="M664" i="1"/>
  <c r="M665" i="1"/>
  <c r="M185" i="1"/>
  <c r="M986" i="1"/>
  <c r="M189" i="1"/>
  <c r="M190" i="1"/>
  <c r="M188" i="1"/>
  <c r="M985" i="1"/>
  <c r="M187" i="1"/>
  <c r="M186" i="1"/>
  <c r="M184" i="1"/>
  <c r="M1092" i="1"/>
  <c r="M612" i="1"/>
  <c r="M1091" i="1"/>
  <c r="M613" i="1"/>
  <c r="M611" i="1"/>
  <c r="M1127" i="1"/>
  <c r="M1126" i="1"/>
  <c r="M1125" i="1"/>
  <c r="M1178" i="1"/>
  <c r="M1124" i="1"/>
  <c r="M1123" i="1"/>
  <c r="M1122" i="1"/>
  <c r="M1116" i="1"/>
  <c r="M1115" i="1"/>
  <c r="M1109" i="1"/>
  <c r="M1108" i="1"/>
  <c r="M1107" i="1"/>
  <c r="M1114" i="1"/>
  <c r="M1106" i="1"/>
  <c r="M1121" i="1"/>
  <c r="M1117" i="1"/>
  <c r="M1112" i="1"/>
  <c r="M1111" i="1"/>
  <c r="M1110" i="1"/>
  <c r="M1113" i="1"/>
  <c r="M1118" i="1"/>
  <c r="M1119" i="1"/>
  <c r="M1120" i="1"/>
  <c r="M157" i="1"/>
  <c r="M156" i="1"/>
  <c r="M154" i="1"/>
  <c r="M153" i="1"/>
  <c r="M138" i="1"/>
  <c r="M137" i="1"/>
  <c r="M58" i="1"/>
  <c r="M152" i="1"/>
  <c r="M151" i="1"/>
  <c r="M148" i="1"/>
  <c r="M150" i="1"/>
  <c r="M149" i="1"/>
  <c r="M147" i="1"/>
  <c r="M59" i="1"/>
  <c r="M155" i="1"/>
  <c r="M140" i="1"/>
  <c r="M139" i="1"/>
  <c r="M141" i="1"/>
  <c r="M142" i="1"/>
  <c r="M146" i="1"/>
  <c r="M143" i="1"/>
  <c r="M145" i="1"/>
  <c r="M144" i="1"/>
  <c r="M135" i="1"/>
  <c r="M136" i="1"/>
  <c r="M134" i="1"/>
  <c r="M133" i="1"/>
  <c r="M132" i="1"/>
  <c r="M57" i="1"/>
  <c r="M131" i="1"/>
  <c r="M62" i="1"/>
  <c r="M61" i="1"/>
  <c r="M60" i="1"/>
  <c r="M130" i="1"/>
  <c r="M938" i="1"/>
  <c r="M865" i="1"/>
  <c r="M869" i="1"/>
  <c r="M866" i="1"/>
  <c r="M868" i="1"/>
  <c r="M1167" i="1"/>
  <c r="M864" i="1"/>
  <c r="M867" i="1"/>
  <c r="M1166" i="1"/>
  <c r="M924" i="1"/>
  <c r="M909" i="1"/>
  <c r="M919" i="1"/>
  <c r="M922" i="1"/>
  <c r="M921" i="1"/>
  <c r="M910" i="1"/>
  <c r="M911" i="1"/>
  <c r="M917" i="1"/>
  <c r="M912" i="1"/>
  <c r="M1172" i="1"/>
  <c r="M925" i="1"/>
  <c r="M920" i="1"/>
  <c r="M915" i="1"/>
  <c r="M926" i="1"/>
  <c r="M913" i="1"/>
  <c r="M923" i="1"/>
  <c r="M914" i="1"/>
  <c r="M916" i="1"/>
  <c r="M918" i="1"/>
  <c r="M852" i="1"/>
  <c r="M1164" i="1"/>
  <c r="M853" i="1"/>
  <c r="M894" i="1"/>
  <c r="M895" i="1"/>
  <c r="M883" i="1"/>
  <c r="M886" i="1"/>
  <c r="M892" i="1"/>
  <c r="M880" i="1"/>
  <c r="M891" i="1"/>
  <c r="M884" i="1"/>
  <c r="M893" i="1"/>
  <c r="M881" i="1"/>
  <c r="M882" i="1"/>
  <c r="M888" i="1"/>
  <c r="M887" i="1"/>
  <c r="M889" i="1"/>
  <c r="M890" i="1"/>
  <c r="M885" i="1"/>
  <c r="M1170" i="1"/>
  <c r="M934" i="1"/>
  <c r="M1175" i="1"/>
  <c r="M932" i="1"/>
  <c r="M936" i="1"/>
  <c r="M937" i="1"/>
  <c r="M929" i="1"/>
  <c r="M935" i="1"/>
  <c r="M930" i="1"/>
  <c r="M933" i="1"/>
  <c r="M931" i="1"/>
  <c r="M1174" i="1"/>
  <c r="M902" i="1"/>
  <c r="M899" i="1"/>
  <c r="M904" i="1"/>
  <c r="M903" i="1"/>
  <c r="M901" i="1"/>
  <c r="M897" i="1"/>
  <c r="M898" i="1"/>
  <c r="M900" i="1"/>
  <c r="M896" i="1"/>
  <c r="M1171" i="1"/>
  <c r="M872" i="1"/>
  <c r="M873" i="1"/>
  <c r="M1173" i="1"/>
  <c r="M928" i="1"/>
  <c r="M927" i="1"/>
  <c r="M1165" i="1"/>
  <c r="M859" i="1"/>
  <c r="M858" i="1"/>
  <c r="M862" i="1"/>
  <c r="M861" i="1"/>
  <c r="M863" i="1"/>
  <c r="M860" i="1"/>
  <c r="M877" i="1"/>
  <c r="M879" i="1"/>
  <c r="M875" i="1"/>
  <c r="M876" i="1"/>
  <c r="M878" i="1"/>
  <c r="M1169" i="1"/>
  <c r="M874" i="1"/>
  <c r="M871" i="1"/>
  <c r="M870" i="1"/>
  <c r="M1168" i="1"/>
  <c r="M848" i="1"/>
  <c r="M849" i="1"/>
  <c r="M844" i="1"/>
  <c r="M850" i="1"/>
  <c r="M845" i="1"/>
  <c r="M847" i="1"/>
  <c r="M851" i="1"/>
  <c r="M846" i="1"/>
  <c r="M1163" i="1"/>
  <c r="M841" i="1"/>
  <c r="M839" i="1"/>
  <c r="M840" i="1"/>
  <c r="M843" i="1"/>
  <c r="M842" i="1"/>
  <c r="M832" i="1"/>
  <c r="M836" i="1"/>
  <c r="M833" i="1"/>
  <c r="M835" i="1"/>
  <c r="M838" i="1"/>
  <c r="M834" i="1"/>
  <c r="M837" i="1"/>
  <c r="M825" i="1"/>
  <c r="M830" i="1"/>
  <c r="M822" i="1"/>
  <c r="M831" i="1"/>
  <c r="M827" i="1"/>
  <c r="M826" i="1"/>
  <c r="M823" i="1"/>
  <c r="M829" i="1"/>
  <c r="M824" i="1"/>
  <c r="M828" i="1"/>
  <c r="M815" i="1"/>
  <c r="M819" i="1"/>
  <c r="M820" i="1"/>
  <c r="M816" i="1"/>
  <c r="M821" i="1"/>
  <c r="M817" i="1"/>
  <c r="M1162" i="1"/>
  <c r="M818" i="1"/>
  <c r="M806" i="1"/>
  <c r="M809" i="1"/>
  <c r="M805" i="1"/>
  <c r="M814" i="1"/>
  <c r="M804" i="1"/>
  <c r="M811" i="1"/>
  <c r="M810" i="1"/>
  <c r="M813" i="1"/>
  <c r="M807" i="1"/>
  <c r="M812" i="1"/>
  <c r="M1161" i="1"/>
  <c r="M808" i="1"/>
  <c r="M1160" i="1"/>
  <c r="M792" i="1"/>
  <c r="M787" i="1"/>
  <c r="M786" i="1"/>
  <c r="M788" i="1"/>
  <c r="M793" i="1"/>
  <c r="M790" i="1"/>
  <c r="M791" i="1"/>
  <c r="M789" i="1"/>
  <c r="M1156" i="1"/>
  <c r="M774" i="1"/>
  <c r="M1152" i="1"/>
  <c r="M775" i="1"/>
  <c r="M780" i="1"/>
  <c r="M779" i="1"/>
  <c r="M782" i="1"/>
  <c r="M783" i="1"/>
  <c r="M773" i="1"/>
  <c r="M785" i="1"/>
  <c r="M784" i="1"/>
  <c r="M778" i="1"/>
  <c r="M1155" i="1"/>
  <c r="M781" i="1"/>
  <c r="M1153" i="1"/>
  <c r="M776" i="1"/>
  <c r="M1154" i="1"/>
  <c r="M777" i="1"/>
  <c r="M771" i="1"/>
  <c r="M1151" i="1"/>
  <c r="M770" i="1"/>
  <c r="M769" i="1"/>
  <c r="M772" i="1"/>
  <c r="M1150" i="1"/>
  <c r="M1149" i="1"/>
  <c r="M1148" i="1"/>
  <c r="M764" i="1"/>
  <c r="M1146" i="1"/>
  <c r="M766" i="1"/>
  <c r="M765" i="1"/>
  <c r="M1147" i="1"/>
  <c r="M759" i="1"/>
  <c r="M763" i="1"/>
  <c r="M760" i="1"/>
  <c r="M762" i="1"/>
  <c r="M761" i="1"/>
  <c r="M1145" i="1"/>
  <c r="M757" i="1"/>
  <c r="M758" i="1"/>
  <c r="M1143" i="1"/>
  <c r="M1144" i="1"/>
  <c r="M752" i="1"/>
  <c r="M748" i="1"/>
  <c r="M753" i="1"/>
  <c r="M749" i="1"/>
  <c r="M754" i="1"/>
  <c r="M747" i="1"/>
  <c r="M755" i="1"/>
  <c r="M751" i="1"/>
  <c r="M750" i="1"/>
  <c r="M756" i="1"/>
  <c r="M1142" i="1"/>
  <c r="M1141" i="1"/>
  <c r="M800" i="1"/>
  <c r="M801" i="1"/>
  <c r="M1159" i="1"/>
  <c r="M802" i="1"/>
  <c r="M803" i="1"/>
  <c r="M799" i="1"/>
  <c r="M798" i="1"/>
  <c r="M797" i="1"/>
  <c r="M795" i="1"/>
  <c r="M796" i="1"/>
  <c r="M794" i="1"/>
  <c r="M1158" i="1"/>
  <c r="M1157" i="1"/>
  <c r="M854" i="1"/>
  <c r="M856" i="1"/>
  <c r="M857" i="1"/>
  <c r="M855" i="1"/>
  <c r="M906" i="1"/>
  <c r="M908" i="1"/>
  <c r="M905" i="1"/>
  <c r="M907" i="1"/>
  <c r="M767" i="1"/>
  <c r="M768" i="1"/>
  <c r="M1183" i="1"/>
  <c r="M952" i="1"/>
  <c r="M951" i="1"/>
  <c r="M225" i="1"/>
  <c r="M224" i="1"/>
  <c r="M1006" i="1"/>
  <c r="M1005" i="1"/>
  <c r="M221" i="1"/>
  <c r="M220" i="1"/>
  <c r="M1002" i="1"/>
  <c r="M223" i="1"/>
  <c r="M1066" i="1"/>
  <c r="M216" i="1"/>
  <c r="M218" i="1"/>
  <c r="M217" i="1"/>
  <c r="M219" i="1"/>
  <c r="M214" i="1"/>
  <c r="M215" i="1"/>
  <c r="M212" i="1"/>
  <c r="M213" i="1"/>
  <c r="M222" i="1"/>
  <c r="M210" i="1"/>
  <c r="M211" i="1"/>
  <c r="M1004" i="1"/>
  <c r="M1003" i="1"/>
  <c r="M1065" i="1"/>
  <c r="M209" i="1"/>
  <c r="M204" i="1"/>
  <c r="M650" i="1"/>
  <c r="M649" i="1"/>
  <c r="M648" i="1"/>
  <c r="M647" i="1"/>
  <c r="M646" i="1"/>
  <c r="M645" i="1"/>
  <c r="M651" i="1"/>
  <c r="M655" i="1"/>
  <c r="M654" i="1"/>
  <c r="M642" i="1"/>
  <c r="M641" i="1"/>
  <c r="M644" i="1"/>
  <c r="M643" i="1"/>
  <c r="M653" i="1"/>
  <c r="M652" i="1"/>
  <c r="M1128" i="1"/>
  <c r="M656" i="1"/>
  <c r="M657" i="1"/>
  <c r="M658" i="1"/>
  <c r="M659" i="1"/>
  <c r="M640" i="1"/>
  <c r="M639" i="1"/>
  <c r="M234" i="1"/>
  <c r="M233" i="1"/>
  <c r="M231" i="1"/>
  <c r="M232" i="1"/>
  <c r="M1009" i="1"/>
  <c r="M1012" i="1"/>
  <c r="M1011" i="1"/>
  <c r="M235" i="1"/>
  <c r="M236" i="1"/>
  <c r="M230" i="1"/>
  <c r="M229" i="1"/>
  <c r="M228" i="1"/>
  <c r="M1008" i="1"/>
  <c r="M1013" i="1"/>
  <c r="M1010" i="1"/>
  <c r="M227" i="1"/>
  <c r="M176" i="1"/>
  <c r="M177" i="1"/>
  <c r="M180" i="1"/>
  <c r="M179" i="1"/>
  <c r="M181" i="1"/>
  <c r="M178" i="1"/>
  <c r="M182" i="1"/>
  <c r="M175" i="1"/>
  <c r="M982" i="1"/>
  <c r="M729" i="1"/>
  <c r="M728" i="1"/>
  <c r="M727" i="1"/>
  <c r="M726" i="1"/>
  <c r="M712" i="1"/>
  <c r="M711" i="1"/>
  <c r="M710" i="1"/>
  <c r="M709" i="1"/>
  <c r="M708" i="1"/>
  <c r="M707" i="1"/>
  <c r="M725" i="1"/>
  <c r="M724" i="1"/>
  <c r="M706" i="1"/>
  <c r="M705" i="1"/>
  <c r="M704" i="1"/>
  <c r="M702" i="1"/>
  <c r="M703" i="1"/>
  <c r="M701" i="1"/>
  <c r="M699" i="1"/>
  <c r="M698" i="1"/>
  <c r="M700" i="1"/>
  <c r="M685" i="1"/>
  <c r="M683" i="1"/>
  <c r="M684" i="1"/>
  <c r="M682" i="1"/>
  <c r="M686" i="1"/>
  <c r="M723" i="1"/>
  <c r="M722" i="1"/>
  <c r="M721" i="1"/>
  <c r="M720" i="1"/>
  <c r="M719" i="1"/>
  <c r="M718" i="1"/>
  <c r="M696" i="1"/>
  <c r="M697" i="1"/>
  <c r="M695" i="1"/>
  <c r="M694" i="1"/>
  <c r="M693" i="1"/>
  <c r="M737" i="1"/>
  <c r="M736" i="1"/>
  <c r="M681" i="1"/>
  <c r="M680" i="1"/>
  <c r="M678" i="1"/>
  <c r="M40" i="1"/>
  <c r="M679" i="1"/>
  <c r="M677" i="1"/>
  <c r="M676" i="1"/>
  <c r="M687" i="1"/>
  <c r="M688" i="1"/>
  <c r="M1137" i="1"/>
  <c r="M674" i="1"/>
  <c r="M675" i="1"/>
  <c r="M673" i="1"/>
  <c r="M735" i="1"/>
  <c r="M733" i="1"/>
  <c r="M734" i="1"/>
  <c r="M732" i="1"/>
  <c r="M691" i="1"/>
  <c r="M692" i="1"/>
  <c r="M690" i="1"/>
  <c r="M689" i="1"/>
  <c r="M738" i="1"/>
  <c r="M731" i="1"/>
  <c r="M730" i="1"/>
  <c r="M716" i="1"/>
  <c r="M715" i="1"/>
  <c r="M714" i="1"/>
  <c r="M713" i="1"/>
  <c r="M1138" i="1"/>
  <c r="M717" i="1"/>
  <c r="M742" i="1"/>
  <c r="M743" i="1"/>
  <c r="M741" i="1"/>
  <c r="M740" i="1"/>
  <c r="M739" i="1"/>
  <c r="M672" i="1"/>
  <c r="M671" i="1"/>
  <c r="M745" i="1"/>
  <c r="M744" i="1"/>
  <c r="M667" i="1"/>
  <c r="M668" i="1"/>
  <c r="M670" i="1"/>
  <c r="M669" i="1"/>
  <c r="M1136" i="1"/>
  <c r="M107" i="1"/>
  <c r="M35" i="1"/>
  <c r="M33" i="1"/>
  <c r="M31" i="1"/>
  <c r="M102" i="1"/>
  <c r="M32" i="1"/>
  <c r="M30" i="1"/>
  <c r="M101" i="1"/>
  <c r="M92" i="1"/>
  <c r="M91" i="1"/>
  <c r="M100" i="1"/>
  <c r="M99" i="1"/>
  <c r="M97" i="1"/>
  <c r="M29" i="1"/>
  <c r="M98" i="1"/>
  <c r="M28" i="1"/>
  <c r="M90" i="1"/>
  <c r="M23" i="1"/>
  <c r="M22" i="1"/>
  <c r="M27" i="1"/>
  <c r="M20" i="1"/>
  <c r="M21" i="1"/>
  <c r="M96" i="1"/>
  <c r="M95" i="1"/>
  <c r="M89" i="1"/>
  <c r="M34" i="1"/>
  <c r="M39" i="1"/>
  <c r="M37" i="1"/>
  <c r="M38" i="1"/>
  <c r="M16" i="1"/>
  <c r="M17" i="1"/>
  <c r="M36" i="1"/>
  <c r="M87" i="1"/>
  <c r="M86" i="1"/>
  <c r="M15" i="1"/>
  <c r="M19" i="1"/>
  <c r="M88" i="1"/>
  <c r="M18" i="1"/>
  <c r="M103" i="1"/>
  <c r="M93" i="1"/>
  <c r="M25" i="1"/>
  <c r="M24" i="1"/>
  <c r="M26" i="1"/>
  <c r="M94" i="1"/>
  <c r="M105" i="1"/>
  <c r="M104" i="1"/>
  <c r="M14" i="1"/>
  <c r="M106" i="1"/>
  <c r="M84" i="1"/>
  <c r="M13" i="1"/>
  <c r="M85" i="1"/>
  <c r="M174" i="1"/>
  <c r="M980" i="1"/>
  <c r="M173" i="1"/>
  <c r="M979" i="1"/>
  <c r="M171" i="1"/>
  <c r="M978" i="1"/>
  <c r="M172" i="1"/>
  <c r="M1000" i="1"/>
  <c r="M999" i="1"/>
  <c r="M1064" i="1"/>
  <c r="M1001" i="1"/>
  <c r="M997" i="1"/>
  <c r="M996" i="1"/>
  <c r="M998" i="1"/>
  <c r="M226" i="1"/>
  <c r="M491" i="1"/>
  <c r="M485" i="1"/>
  <c r="M482" i="1"/>
  <c r="M481" i="1"/>
  <c r="M483" i="1"/>
  <c r="M479" i="1"/>
  <c r="M487" i="1"/>
  <c r="M488" i="1"/>
  <c r="M484" i="1"/>
  <c r="M1054" i="1"/>
  <c r="M489" i="1"/>
  <c r="M486" i="1"/>
  <c r="M480" i="1"/>
  <c r="M490" i="1"/>
  <c r="M476" i="1"/>
  <c r="M477" i="1"/>
  <c r="M478" i="1"/>
  <c r="M475" i="1"/>
  <c r="M474" i="1"/>
  <c r="M473" i="1"/>
  <c r="M472" i="1"/>
  <c r="M468" i="1"/>
  <c r="M470" i="1"/>
  <c r="M471" i="1"/>
  <c r="M469" i="1"/>
  <c r="M1053" i="1"/>
  <c r="M466" i="1"/>
  <c r="M467" i="1"/>
  <c r="M465" i="1"/>
  <c r="M464" i="1"/>
  <c r="M462" i="1"/>
  <c r="M461" i="1"/>
  <c r="M463" i="1"/>
  <c r="M393" i="1"/>
  <c r="M394" i="1"/>
  <c r="M392" i="1"/>
  <c r="M390" i="1"/>
  <c r="M391" i="1"/>
  <c r="M389" i="1"/>
  <c r="M388" i="1"/>
  <c r="M386" i="1"/>
  <c r="M384" i="1"/>
  <c r="M385" i="1"/>
  <c r="M387" i="1"/>
  <c r="M382" i="1"/>
  <c r="M383" i="1"/>
  <c r="M381" i="1"/>
  <c r="M1041" i="1"/>
  <c r="M1040" i="1"/>
  <c r="M454" i="1"/>
  <c r="M457" i="1"/>
  <c r="M451" i="1"/>
  <c r="M450" i="1"/>
  <c r="M453" i="1"/>
  <c r="M1049" i="1"/>
  <c r="M458" i="1"/>
  <c r="M452" i="1"/>
  <c r="M455" i="1"/>
  <c r="M1052" i="1"/>
  <c r="M459" i="1"/>
  <c r="M449" i="1"/>
  <c r="M448" i="1"/>
  <c r="M1051" i="1"/>
  <c r="M1050" i="1"/>
  <c r="M460" i="1"/>
  <c r="M456" i="1"/>
  <c r="M379" i="1"/>
  <c r="M380" i="1"/>
  <c r="M378" i="1"/>
  <c r="M377" i="1"/>
  <c r="M376" i="1"/>
  <c r="M375" i="1"/>
  <c r="M374" i="1"/>
  <c r="M372" i="1"/>
  <c r="M373" i="1"/>
  <c r="M368" i="1"/>
  <c r="M370" i="1"/>
  <c r="M1037" i="1"/>
  <c r="M1038" i="1"/>
  <c r="M371" i="1"/>
  <c r="M369" i="1"/>
  <c r="M1039" i="1"/>
  <c r="M365" i="1"/>
  <c r="M367" i="1"/>
  <c r="M366" i="1"/>
  <c r="M361" i="1"/>
  <c r="M360" i="1"/>
  <c r="M357" i="1"/>
  <c r="M362" i="1"/>
  <c r="M355" i="1"/>
  <c r="M1036" i="1"/>
  <c r="M363" i="1"/>
  <c r="M358" i="1"/>
  <c r="M353" i="1"/>
  <c r="M359" i="1"/>
  <c r="M1034" i="1"/>
  <c r="M356" i="1"/>
  <c r="M364" i="1"/>
  <c r="M1035" i="1"/>
  <c r="M354" i="1"/>
  <c r="M313" i="1"/>
  <c r="M315" i="1"/>
  <c r="M1029" i="1"/>
  <c r="M1027" i="1"/>
  <c r="M314" i="1"/>
  <c r="M321" i="1"/>
  <c r="M322" i="1"/>
  <c r="M312" i="1"/>
  <c r="M316" i="1"/>
  <c r="M323" i="1"/>
  <c r="M317" i="1"/>
  <c r="M318" i="1"/>
  <c r="M319" i="1"/>
  <c r="M320" i="1"/>
  <c r="M1028" i="1"/>
  <c r="M447" i="1"/>
  <c r="M1048" i="1"/>
  <c r="M444" i="1"/>
  <c r="M443" i="1"/>
  <c r="M442" i="1"/>
  <c r="M445" i="1"/>
  <c r="M1047" i="1"/>
  <c r="M446" i="1"/>
  <c r="M438" i="1"/>
  <c r="M437" i="1"/>
  <c r="M436" i="1"/>
  <c r="M440" i="1"/>
  <c r="M439" i="1"/>
  <c r="M441" i="1"/>
  <c r="M346" i="1"/>
  <c r="M347" i="1"/>
  <c r="M351" i="1"/>
  <c r="M352" i="1"/>
  <c r="M1032" i="1"/>
  <c r="M350" i="1"/>
  <c r="M348" i="1"/>
  <c r="M349" i="1"/>
  <c r="M1033" i="1"/>
  <c r="M342" i="1"/>
  <c r="M338" i="1"/>
  <c r="M345" i="1"/>
  <c r="M341" i="1"/>
  <c r="M344" i="1"/>
  <c r="M339" i="1"/>
  <c r="M343" i="1"/>
  <c r="M340" i="1"/>
  <c r="M336" i="1"/>
  <c r="M1031" i="1"/>
  <c r="M337" i="1"/>
  <c r="M1058" i="1"/>
  <c r="M524" i="1"/>
  <c r="M525" i="1"/>
  <c r="M526" i="1"/>
  <c r="M1059" i="1"/>
  <c r="M507" i="1"/>
  <c r="M509" i="1"/>
  <c r="M508" i="1"/>
  <c r="M309" i="1"/>
  <c r="M310" i="1"/>
  <c r="M1026" i="1"/>
  <c r="M311" i="1"/>
  <c r="M305" i="1"/>
  <c r="M308" i="1"/>
  <c r="M306" i="1"/>
  <c r="M307" i="1"/>
  <c r="M303" i="1"/>
  <c r="M304" i="1"/>
  <c r="M325" i="1"/>
  <c r="M328" i="1"/>
  <c r="M326" i="1"/>
  <c r="M330" i="1"/>
  <c r="M327" i="1"/>
  <c r="M324" i="1"/>
  <c r="M329" i="1"/>
  <c r="M296" i="1"/>
  <c r="M298" i="1"/>
  <c r="M294" i="1"/>
  <c r="M300" i="1"/>
  <c r="M301" i="1"/>
  <c r="M302" i="1"/>
  <c r="M299" i="1"/>
  <c r="M297" i="1"/>
  <c r="M295" i="1"/>
  <c r="M288" i="1"/>
  <c r="M291" i="1"/>
  <c r="M289" i="1"/>
  <c r="M290" i="1"/>
  <c r="M293" i="1"/>
  <c r="M292" i="1"/>
  <c r="M285" i="1"/>
  <c r="M286" i="1"/>
  <c r="M282" i="1"/>
  <c r="M283" i="1"/>
  <c r="M287" i="1"/>
  <c r="M284" i="1"/>
  <c r="M1025" i="1"/>
  <c r="M279" i="1"/>
  <c r="M274" i="1"/>
  <c r="M280" i="1"/>
  <c r="M275" i="1"/>
  <c r="M276" i="1"/>
  <c r="M277" i="1"/>
  <c r="M281" i="1"/>
  <c r="M278" i="1"/>
  <c r="M1023" i="1"/>
  <c r="M1024" i="1"/>
  <c r="M504" i="1"/>
  <c r="M506" i="1"/>
  <c r="M505" i="1"/>
  <c r="M270" i="1"/>
  <c r="M273" i="1"/>
  <c r="M271" i="1"/>
  <c r="M272" i="1"/>
  <c r="M269" i="1"/>
  <c r="M502" i="1"/>
  <c r="M503" i="1"/>
  <c r="M501" i="1"/>
  <c r="M334" i="1"/>
  <c r="M335" i="1"/>
  <c r="M1030" i="1"/>
  <c r="M332" i="1"/>
  <c r="M333" i="1"/>
  <c r="M331" i="1"/>
  <c r="M522" i="1"/>
  <c r="M521" i="1"/>
  <c r="M523" i="1"/>
  <c r="M518" i="1"/>
  <c r="M519" i="1"/>
  <c r="M520" i="1"/>
  <c r="M516" i="1"/>
  <c r="M517" i="1"/>
  <c r="M497" i="1"/>
  <c r="M495" i="1"/>
  <c r="M500" i="1"/>
  <c r="M498" i="1"/>
  <c r="M494" i="1"/>
  <c r="M1057" i="1"/>
  <c r="M496" i="1"/>
  <c r="M499" i="1"/>
  <c r="M493" i="1"/>
  <c r="M492" i="1"/>
  <c r="M1056" i="1"/>
  <c r="M1055" i="1"/>
  <c r="M424" i="1"/>
  <c r="M425" i="1"/>
  <c r="M423" i="1"/>
  <c r="M417" i="1"/>
  <c r="M418" i="1"/>
  <c r="M419" i="1"/>
  <c r="M414" i="1"/>
  <c r="M422" i="1"/>
  <c r="M421" i="1"/>
  <c r="M415" i="1"/>
  <c r="M420" i="1"/>
  <c r="M1044" i="1"/>
  <c r="M416" i="1"/>
  <c r="M410" i="1"/>
  <c r="M412" i="1"/>
  <c r="M407" i="1"/>
  <c r="M408" i="1"/>
  <c r="M406" i="1"/>
  <c r="M413" i="1"/>
  <c r="M1043" i="1"/>
  <c r="M411" i="1"/>
  <c r="M405" i="1"/>
  <c r="M404" i="1"/>
  <c r="M1042" i="1"/>
  <c r="M409" i="1"/>
  <c r="M402" i="1"/>
  <c r="M399" i="1"/>
  <c r="M400" i="1"/>
  <c r="M401" i="1"/>
  <c r="M403" i="1"/>
  <c r="M396" i="1"/>
  <c r="M398" i="1"/>
  <c r="M395" i="1"/>
  <c r="M397" i="1"/>
  <c r="M426" i="1"/>
  <c r="M433" i="1"/>
  <c r="M429" i="1"/>
  <c r="M431" i="1"/>
  <c r="M432" i="1"/>
  <c r="M430" i="1"/>
  <c r="M1046" i="1"/>
  <c r="M434" i="1"/>
  <c r="M427" i="1"/>
  <c r="M435" i="1"/>
  <c r="M428" i="1"/>
  <c r="M1045" i="1"/>
  <c r="M545" i="1"/>
  <c r="M544" i="1"/>
  <c r="M547" i="1"/>
  <c r="M543" i="1"/>
  <c r="M546" i="1"/>
  <c r="M541" i="1"/>
  <c r="M539" i="1"/>
  <c r="M542" i="1"/>
  <c r="M1062" i="1"/>
  <c r="M540" i="1"/>
  <c r="M533" i="1"/>
  <c r="M536" i="1"/>
  <c r="M1061" i="1"/>
  <c r="M535" i="1"/>
  <c r="M538" i="1"/>
  <c r="M534" i="1"/>
  <c r="M537" i="1"/>
  <c r="M531" i="1"/>
  <c r="M532" i="1"/>
  <c r="M550" i="1"/>
  <c r="M548" i="1"/>
  <c r="M553" i="1"/>
  <c r="M549" i="1"/>
  <c r="M552" i="1"/>
  <c r="M551" i="1"/>
  <c r="M1063" i="1"/>
  <c r="M527" i="1"/>
  <c r="M530" i="1"/>
  <c r="M1060" i="1"/>
  <c r="M528" i="1"/>
  <c r="M529" i="1"/>
  <c r="M512" i="1"/>
  <c r="M514" i="1"/>
  <c r="M511" i="1"/>
  <c r="M515" i="1"/>
  <c r="M510" i="1"/>
  <c r="M513" i="1"/>
  <c r="M264" i="1"/>
  <c r="M266" i="1"/>
  <c r="M267" i="1"/>
  <c r="M268" i="1"/>
  <c r="M265" i="1"/>
  <c r="M1022" i="1"/>
  <c r="M556" i="1"/>
  <c r="M554" i="1"/>
  <c r="M555" i="1"/>
  <c r="M557" i="1"/>
  <c r="M558" i="1"/>
  <c r="M240" i="1"/>
  <c r="M243" i="1"/>
  <c r="M242" i="1"/>
  <c r="M245" i="1"/>
  <c r="M244" i="1"/>
  <c r="M241" i="1"/>
  <c r="M246" i="1"/>
  <c r="M253" i="1"/>
  <c r="M255" i="1"/>
  <c r="M254" i="1"/>
  <c r="M1021" i="1"/>
  <c r="M247" i="1"/>
  <c r="M252" i="1"/>
  <c r="M249" i="1"/>
  <c r="M256" i="1"/>
  <c r="M257" i="1"/>
  <c r="M259" i="1"/>
  <c r="M258" i="1"/>
  <c r="M250" i="1"/>
  <c r="M262" i="1"/>
  <c r="M260" i="1"/>
  <c r="M263" i="1"/>
  <c r="M261" i="1"/>
  <c r="M251" i="1"/>
  <c r="M248" i="1"/>
  <c r="B128" i="7"/>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<sst xmlns="http://schemas.openxmlformats.org/spreadsheetml/2006/main" count="10102" uniqueCount="1733">
  <si>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</si>
  <si>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</si>
  <si>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</si>
  <si>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</si>
  <si>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</si>
  <si>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</si>
  <si>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</si>
  <si>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</si>
  <si>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</si>
  <si>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</si>
  <si>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</si>
  <si>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</si>
  <si>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</si>
  <si>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</si>
  <si>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</si>
  <si>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</si>
  <si>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</si>
  <si>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</si>
  <si>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</si>
  <si>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</si>
  <si>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</si>
  <si>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</si>
  <si>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</si>
  <si>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</si>
  <si>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</si>
  <si>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</si>
  <si>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</si>
  <si>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</si>
  <si>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</si>
  <si>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</si>
  <si>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</si>
  <si>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</si>
  <si>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</si>
  <si>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</si>
  <si>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</si>
  <si>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</si>
  <si>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</si>
  <si>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</si>
  <si>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</si>
  <si>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</si>
  <si>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</si>
  <si>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</si>
  <si>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</si>
  <si>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</si>
  <si>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</si>
  <si>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</si>
  <si>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</si>
  <si>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</si>
  <si>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</si>
  <si>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</si>
  <si>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</si>
  <si>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</si>
  <si>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</si>
  <si>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</si>
  <si>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</si>
  <si>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</si>
  <si>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</si>
  <si>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</si>
  <si>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</si>
  <si>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</si>
  <si>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</si>
  <si>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</si>
  <si>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</si>
  <si>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</si>
  <si>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</si>
  <si>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</si>
  <si>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</si>
  <si>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</si>
  <si>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</si>
  <si>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</si>
  <si>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</si>
  <si>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</si>
  <si>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</si>
  <si>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</si>
  <si>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</si>
  <si>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</si>
  <si>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</si>
  <si>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</si>
  <si>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</si>
  <si>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</si>
  <si>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</si>
  <si>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</si>
  <si>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</si>
  <si>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</si>
  <si>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</si>
  <si>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</si>
  <si>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</si>
  <si>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</si>
  <si>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</si>
  <si>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</si>
  <si>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</si>
  <si>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</si>
  <si>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</si>
  <si>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</si>
  <si>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</si>
  <si>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</si>
  <si>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</si>
  <si>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</si>
  <si>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</si>
  <si>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</si>
  <si>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</si>
  <si>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</si>
  <si>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</si>
  <si>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</si>
  <si>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</si>
  <si>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</si>
  <si>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</si>
  <si>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</si>
  <si>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</si>
  <si>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</si>
  <si>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</si>
  <si>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</si>
  <si>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</si>
  <si>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</si>
  <si>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</si>
  <si>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</si>
  <si>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</si>
  <si>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</si>
  <si>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</si>
  <si>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</si>
  <si>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</si>
  <si>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</si>
  <si>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</si>
  <si>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</si>
  <si>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</si>
  <si>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</si>
  <si>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</si>
  <si>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</si>
  <si>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</si>
  <si>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</si>
  <si>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</si>
  <si>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</si>
  <si>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</si>
  <si>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</si>
  <si>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</si>
  <si>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</si>
  <si>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</si>
  <si>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</si>
  <si>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</si>
  <si>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</si>
  <si>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</si>
  <si>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</si>
  <si>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</si>
  <si>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</si>
  <si>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</si>
  <si>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</si>
  <si>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</si>
  <si>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</si>
  <si>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</si>
  <si>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</si>
  <si>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</si>
  <si>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</si>
  <si>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</si>
  <si>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</si>
  <si>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</si>
  <si>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</si>
  <si>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</si>
  <si>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</si>
  <si>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</si>
  <si>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</si>
  <si>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</si>
  <si>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</si>
  <si>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</si>
  <si>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</si>
  <si>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</si>
  <si>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</si>
  <si>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</si>
  <si>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</si>
  <si>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</si>
  <si>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</si>
  <si>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</si>
  <si>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</si>
  <si>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</si>
  <si>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</si>
  <si>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</si>
  <si>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</si>
  <si>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t>
  </si>
  <si>
    <t>Datierung</t>
  </si>
  <si>
    <t>Signatur</t>
  </si>
  <si>
    <t>#erdmuthe_benigna_ebersdorf</t>
  </si>
  <si>
    <t>#herr_tischer</t>
  </si>
  <si>
    <t>#graefin_castell</t>
  </si>
  <si>
    <t>#bruder_erdmuthe_benigna_ebersdorf</t>
  </si>
  <si>
    <t>#benigna_marie_ebersdorf</t>
  </si>
  <si>
    <t>#familie_erdmuthe_benigna_ebersdorf</t>
  </si>
  <si>
    <t>#nikolaus_ludwig_zinzendorf</t>
  </si>
  <si>
    <t>#frau_braunwald</t>
  </si>
  <si>
    <t>#christine_luise_oettingen</t>
  </si>
  <si>
    <t>#heinrich_wilhelm_solms</t>
  </si>
  <si>
    <t>#luise_wildenfels</t>
  </si>
  <si>
    <t>#charlotte_justine_gersdorf</t>
  </si>
  <si>
    <t>#dorothea</t>
  </si>
  <si>
    <t>#herr_krüger</t>
  </si>
  <si>
    <t>#sophie_theodore_castell</t>
  </si>
  <si>
    <t>#emilie1</t>
  </si>
  <si>
    <t>#erhardt_heinrich_mueller</t>
  </si>
  <si>
    <t>#erdmannii_promnitz</t>
  </si>
  <si>
    <t>#marie_christiane_lobenstein</t>
  </si>
  <si>
    <t>#salzmann1</t>
  </si>
  <si>
    <t>#hermann_burkhart_rossler</t>
  </si>
  <si>
    <t>#christian_koerber</t>
  </si>
  <si>
    <t>#christian_heinrich_waldenburg</t>
  </si>
  <si>
    <t>#christiane_theresia_schoenburg</t>
  </si>
  <si>
    <t>#johanna_auguste_charlotte_schoenburg</t>
  </si>
  <si>
    <t>#ernestine_eleonore_lobenstein</t>
  </si>
  <si>
    <t>#heinrichxxiv_koestritz</t>
  </si>
  <si>
    <t>#gottfried_grimm</t>
  </si>
  <si>
    <t>#beate_henriette_lobenstein</t>
  </si>
  <si>
    <t>#ernestine_eleonore_ebersdorf</t>
  </si>
  <si>
    <t>#henriette_bibiane_ebersdorf</t>
  </si>
  <si>
    <t>#martin_neidhart</t>
  </si>
  <si>
    <t>#luise_albertine_solms</t>
  </si>
  <si>
    <t>#jaegersberg1</t>
  </si>
  <si>
    <t>#peter_christoph_martini</t>
  </si>
  <si>
    <t>#johann_samuel_brunner</t>
  </si>
  <si>
    <t>#johann_conrad_zembsch</t>
  </si>
  <si>
    <t>#tante_erdmuthe_benigna_ebersdorf</t>
  </si>
  <si>
    <t>#graf_reder</t>
  </si>
  <si>
    <t>#heinrichxxvi_lobenstein_selbitz</t>
  </si>
  <si>
    <t>#juliane_rebecca_lobenstein_selbitz</t>
  </si>
  <si>
    <t>#ulrich_bogislaus_bonin</t>
  </si>
  <si>
    <t>#ludwig_friedrich_stein</t>
  </si>
  <si>
    <t>#heinrichxxiii_lobenstein</t>
  </si>
  <si>
    <t>#auguste_dorothea_schleiz</t>
  </si>
  <si>
    <t>#georg_paul_klein_nicolai</t>
  </si>
  <si>
    <t>#heinrichxxix_ebersdorf</t>
  </si>
  <si>
    <t>#specht1</t>
  </si>
  <si>
    <t>#fuchs1</t>
  </si>
  <si>
    <t>#johann_christoph_orlich</t>
  </si>
  <si>
    <t>#ehefrau_otto_heinrich_becker</t>
  </si>
  <si>
    <t>#bergrat_ebersdorf</t>
  </si>
  <si>
    <t>#berginspektor_ebersdorf</t>
  </si>
  <si>
    <t>#heinrichxi_schleiz</t>
  </si>
  <si>
    <t>#adam_friedrich_watzdorf</t>
  </si>
  <si>
    <t>#thiele1</t>
  </si>
  <si>
    <t>#heinrich_schubert</t>
  </si>
  <si>
    <t>#christoph_hessler</t>
  </si>
  <si>
    <t>#ernestine_hohenlohe</t>
  </si>
  <si>
    <t>#johann_eberhard_mueller</t>
  </si>
  <si>
    <t>#johann_alexander_zeller</t>
  </si>
  <si>
    <t>#kinder_erdmuthe_benigna_ebersdorf</t>
  </si>
  <si>
    <t>#erdmuth_dorothea_zinzendorf</t>
  </si>
  <si>
    <t>#sophie_elisabeth_untergreiz</t>
  </si>
  <si>
    <t>#kinder_heinrichxxiv_koestritz</t>
  </si>
  <si>
    <t>#heinrichxv_lobenstein</t>
  </si>
  <si>
    <t>#gem_konsistorium_gera</t>
  </si>
  <si>
    <t>#carl_otto_solms</t>
  </si>
  <si>
    <t>#marie_eleonore_koestritz</t>
  </si>
  <si>
    <t>#friedrich_ernst_solms</t>
  </si>
  <si>
    <t>#heinrichx_ebersdorf</t>
  </si>
  <si>
    <t>#augustus_geusau</t>
  </si>
  <si>
    <t>#graefin_in_dresden</t>
  </si>
  <si>
    <t>#familie_stengel</t>
  </si>
  <si>
    <t>#herr_lichtenstein</t>
  </si>
  <si>
    <t>#herr_von_watteville</t>
  </si>
  <si>
    <t>#kammerherr_gersdorf</t>
  </si>
  <si>
    <t>#friedrich_eberhard_collin</t>
  </si>
  <si>
    <t>#nitschmann</t>
  </si>
  <si>
    <t>#ehefrau_erbprinz</t>
  </si>
  <si>
    <t>#erbprinz</t>
  </si>
  <si>
    <t>#henriette_benigna_justine_zinzendorf</t>
  </si>
  <si>
    <t>#oderwitzer_leinenweber</t>
  </si>
  <si>
    <t>#sophie_charlotte_obergreiz</t>
  </si>
  <si>
    <t>#frau_bonacker</t>
  </si>
  <si>
    <t>#tante_nikolaus_ludwig_zinzendorf</t>
  </si>
  <si>
    <t>#henriette_katharina_gersdorf</t>
  </si>
  <si>
    <t>#familie_nikolaus_ludwig_zinzendorf</t>
  </si>
  <si>
    <t>#mittendorf1</t>
  </si>
  <si>
    <t>#erdmann_henckel_donnersmarck</t>
  </si>
  <si>
    <t>#johann_christoph_steinberger</t>
  </si>
  <si>
    <t>#klemperer1</t>
  </si>
  <si>
    <t>#familie_heinrichxxiv_koestritz</t>
  </si>
  <si>
    <t>#schneider1</t>
  </si>
  <si>
    <t>#laubacher_mensch</t>
  </si>
  <si>
    <t>#johann_friedrich_kuefner</t>
  </si>
  <si>
    <t>#elias_dantz</t>
  </si>
  <si>
    <t>#heinrich_augustin_andreae</t>
  </si>
  <si>
    <t>#grunewald1</t>
  </si>
  <si>
    <t>#johann_kessel</t>
  </si>
  <si>
    <t>#sophie_marie_koestritz</t>
  </si>
  <si>
    <t>#hilsemann1</t>
  </si>
  <si>
    <t>#gem_regierung_gera</t>
  </si>
  <si>
    <t>#johanne_dorothea_schleiz</t>
  </si>
  <si>
    <t>#helmond1</t>
  </si>
  <si>
    <t>#johann_caspar_jahn</t>
  </si>
  <si>
    <t>#august_hermann_francke</t>
  </si>
  <si>
    <t>#draxdorf1</t>
  </si>
  <si>
    <t>#haumann1</t>
  </si>
  <si>
    <t>#heinrichxviii_gera</t>
  </si>
  <si>
    <t>#heinrichii_obergreiz</t>
  </si>
  <si>
    <t>#christian_spindler</t>
  </si>
  <si>
    <t>#andreas_stengel</t>
  </si>
  <si>
    <t>#heinrichx_koestritz</t>
  </si>
  <si>
    <t>#komtesse_wurmbrand</t>
  </si>
  <si>
    <t>#johann_gottlieb_rossler</t>
  </si>
  <si>
    <t>#pabst1</t>
  </si>
  <si>
    <t>#person_schulpforde</t>
  </si>
  <si>
    <t>#schmidt1</t>
  </si>
  <si>
    <t>#ferdinande_charlotte_obergreiz</t>
  </si>
  <si>
    <t>#otto_heinrich_becker</t>
  </si>
  <si>
    <t>#christiane_magdalene_becker</t>
  </si>
  <si>
    <t>#henriette_amalie_obergreiz</t>
  </si>
  <si>
    <t>#miller1</t>
  </si>
  <si>
    <t>#albrecht_friedrich_grote</t>
  </si>
  <si>
    <t>#grafen_wittgenstein</t>
  </si>
  <si>
    <t>#johann_christian_jordan</t>
  </si>
  <si>
    <t>#ingolfinger</t>
  </si>
  <si>
    <t>#johann_georg_pertzsch</t>
  </si>
  <si>
    <t>#graf_otte</t>
  </si>
  <si>
    <t>#hirschberger_buerger</t>
  </si>
  <si>
    <t>#dioletz1</t>
  </si>
  <si>
    <t>#margang1</t>
  </si>
  <si>
    <t>#heinrich_solms</t>
  </si>
  <si>
    <t>#heinrichxiii_untergreiz</t>
  </si>
  <si>
    <t>1.1.2.1PI</t>
  </si>
  <si>
    <t>1.1.2.1</t>
  </si>
  <si>
    <t>1.1.2</t>
  </si>
  <si>
    <t>1.2.1</t>
  </si>
  <si>
    <t>3.1.1</t>
  </si>
  <si>
    <t>1.1.1</t>
  </si>
  <si>
    <t>1.1.2.2</t>
  </si>
  <si>
    <t>2.2PII.I</t>
  </si>
  <si>
    <t>3.2.2</t>
  </si>
  <si>
    <t>2.2.1PI</t>
  </si>
  <si>
    <t>2.2PII</t>
  </si>
  <si>
    <t>1.1.1PIV.II</t>
  </si>
  <si>
    <t>1.1.1PI</t>
  </si>
  <si>
    <t>3.2.3</t>
  </si>
  <si>
    <t>2.4.1</t>
  </si>
  <si>
    <t>2.2.1</t>
  </si>
  <si>
    <t>1.1.2.1PII</t>
  </si>
  <si>
    <t>1.1.2PI</t>
  </si>
  <si>
    <t>2.2PIII</t>
  </si>
  <si>
    <t>3.2.1</t>
  </si>
  <si>
    <t>2.1.1PI</t>
  </si>
  <si>
    <t>4.2.1</t>
  </si>
  <si>
    <t>2.1.a</t>
  </si>
  <si>
    <t>3.1.2</t>
  </si>
  <si>
    <t>1.1PI</t>
  </si>
  <si>
    <t>1.2.1PIV.I</t>
  </si>
  <si>
    <t>2.2.1PII</t>
  </si>
  <si>
    <t>2.1.1</t>
  </si>
  <si>
    <t>2.4PIV.II</t>
  </si>
  <si>
    <t>1.1.1.1</t>
  </si>
  <si>
    <t>3.3PIV.II</t>
  </si>
  <si>
    <t>2.4.1PII</t>
  </si>
  <si>
    <t>2.2PIV.I</t>
  </si>
  <si>
    <t>2.1PI</t>
  </si>
  <si>
    <t>1.2PIV.I</t>
  </si>
  <si>
    <t>1.1.1.1PIV.I</t>
  </si>
  <si>
    <t>1.2PII</t>
  </si>
  <si>
    <t>2.1PII</t>
  </si>
  <si>
    <t>4.3PIV.I</t>
  </si>
  <si>
    <t>1.1.2.3PI</t>
  </si>
  <si>
    <t>1.1.2.1PIPIV.I</t>
  </si>
  <si>
    <t>2.1.1PIV.I</t>
  </si>
  <si>
    <t>2.4.1PIV.I</t>
  </si>
  <si>
    <t>1.1.1PIV.I</t>
  </si>
  <si>
    <t>3.4PIV.I</t>
  </si>
  <si>
    <t>2.1.1PII</t>
  </si>
  <si>
    <t>2.2PIPIV.I</t>
  </si>
  <si>
    <t>1.1.2PII</t>
  </si>
  <si>
    <t>1.1.1PII</t>
  </si>
  <si>
    <t>2.1PIV.I</t>
  </si>
  <si>
    <t>3.2PIV.I</t>
  </si>
  <si>
    <t>1.1.2.1PIV.I</t>
  </si>
  <si>
    <t>1.1.2.1PIII</t>
  </si>
  <si>
    <t>1.2.1PI</t>
  </si>
  <si>
    <t>2.2PI</t>
  </si>
  <si>
    <t>2PIII</t>
  </si>
  <si>
    <t>1.1PII</t>
  </si>
  <si>
    <t>1.1PI.I</t>
  </si>
  <si>
    <t>EB_NLZ</t>
  </si>
  <si>
    <t>EB_H24</t>
  </si>
  <si>
    <t>--09</t>
  </si>
  <si>
    <t>oD</t>
  </si>
  <si>
    <t>---1</t>
  </si>
  <si>
    <t>--11</t>
  </si>
  <si>
    <t>R.20.B.24.b.a.133</t>
  </si>
  <si>
    <t>R.20.B.24.b.a.132</t>
  </si>
  <si>
    <t>R.20.B.24.b.a.131</t>
  </si>
  <si>
    <t>R.20.B.24.b.a.130</t>
  </si>
  <si>
    <t>R.20.B.24.b.a.129</t>
  </si>
  <si>
    <t>R.20.B.24.b.a.128</t>
  </si>
  <si>
    <t>R.20.B.24.b.a.126</t>
  </si>
  <si>
    <t>R.20.B.24.b.a.124</t>
  </si>
  <si>
    <t>R.20.B.24.b.a.121</t>
  </si>
  <si>
    <t>R.20.B.24.b.a.118</t>
  </si>
  <si>
    <t>R.20.B.24.b.a.117</t>
  </si>
  <si>
    <t>R.20.B.24.b.a.112</t>
  </si>
  <si>
    <t>R.20.B.24.b.a.111</t>
  </si>
  <si>
    <t>R.20.B.24.b.a.119</t>
  </si>
  <si>
    <t>R.20.B.24.b.a.109</t>
  </si>
  <si>
    <t>R.20.B.24.b.a.108</t>
  </si>
  <si>
    <t>R.20.B.24.b.a.115</t>
  </si>
  <si>
    <t>R.20.B.14.b.95_5rv</t>
  </si>
  <si>
    <t>R.20.B.24.b.a.138</t>
  </si>
  <si>
    <t>R.20.B.24.b.a.136</t>
  </si>
  <si>
    <t>R.20.B.24.b.a.134</t>
  </si>
  <si>
    <t>R.20.B.14.b.167</t>
  </si>
  <si>
    <t>R.20.B.24.b.a.110</t>
  </si>
  <si>
    <t>R.20.B.14.b.149</t>
  </si>
  <si>
    <t>Paragiatsherrschaft Köstritz, I Ab. Jüngere Linie Reuß (1586) 1666-1848, IV 16, 99r-102v</t>
  </si>
  <si>
    <t>Paragiatsherrschaft Köstritz, I Ab. Jüngere Linie Reuß (1586) 1666-1848, IV 16, 93r-94v IV 16</t>
  </si>
  <si>
    <t>Paragiatsherrschaft Köstritz, I Ab. Jüngere Linie Reuß (1586) 1666-1848, IV 16, 92r-v</t>
  </si>
  <si>
    <t>Paragiatsherrschaft Köstritz, I Ab. Jüngere Linie Reuß (1586) 1666-1848, IV 16, 97r-v</t>
  </si>
  <si>
    <t>Paragiatsherrschaft Köstritz, I Ab. Jüngere Linie Reuß (1586) 1666-1848, IV 16, 88r-v IV 16</t>
  </si>
  <si>
    <t>Paragiatsherrschaft Köstritz, I Ab. Jüngere Linie Reuß (1586) 1666-1848, IV 16, 83r-87v</t>
  </si>
  <si>
    <t>Paragiatsherrschaft Köstritz, I Ab. Jüngere Linie Reuß (1586) 1666-1848, IV 16, 8r-11v und 95r-v IV 16</t>
  </si>
  <si>
    <t>R.20.B.24.b.a.137</t>
  </si>
  <si>
    <t>R.20.B.24.b.a.113</t>
  </si>
  <si>
    <t>Paragiatsherrschaft Köstritz, I Ab. Jüngere Linie Reuß (1586) 1666-1848, IV 16, 77r-v IV 16</t>
  </si>
  <si>
    <t>Paragiatsherrschaft Köstritz, I Ab. Jüngere Linie Reuß (1586) 1666-1848, IV 16, 66r-69v</t>
  </si>
  <si>
    <t>Paragiatsherrschaft Köstritz, I Ab. Jüngere Linie Reuß (1586) 1666-1848, IV 16, 64r-v IV 16</t>
  </si>
  <si>
    <t>Paragiatsherrschaft Köstritz, I Ab. Jüngere Linie Reuß (1586) 1666-1848, IV 16, 56r-60v</t>
  </si>
  <si>
    <t>Paragiatsherrschaft Köstritz, I Ab. Jüngere Linie Reuß (1586) 1666-1848, IV 16, 36r-38v IV 16</t>
  </si>
  <si>
    <t>Paragiatsherrschaft Köstritz, I Ab. Jüngere Linie Reuß (1586) 1666-1848, IV 16, 34r-36v</t>
  </si>
  <si>
    <t>Paragiatsherrschaft Köstritz, I Ab. Jüngere Linie Reuß (1586) 1666-1848, IV 16, 90r-91v IV 16</t>
  </si>
  <si>
    <t>Paragiatsherrschaft Köstritz, I Ab. Jüngere Linie Reuß (1586) 1666-1848, IV 16, 32r-33v</t>
  </si>
  <si>
    <t>Paragiatsherrschaft Köstritz, I Ab. Jüngere Linie Reuß (1586) 1666-1848, IV 16, 27r-28v</t>
  </si>
  <si>
    <t>Paragiatsherrschaft Köstritz, I Ab. Jüngere Linie Reuß (1586) 1666-1848, IV 16, 25r-26v</t>
  </si>
  <si>
    <t>Paragiatsherrschaft Köstritz, I Ab. Jüngere Linie Reuß (1586) 1666-1848, IV 16, 230r-231v IV 16 IV 14</t>
  </si>
  <si>
    <t>Paragiatsherrschaft Köstritz, I Ab. Jüngere Linie Reuß (1586) 1666-1848, IV 16, 23r-24v</t>
  </si>
  <si>
    <t>R.20.B.24.b.a.122</t>
  </si>
  <si>
    <t>Paragiatsherrschaft Köstritz, I Ab. Jüngere Linie Reuß (1586) 1666-1848, IV 16, 227r-228v</t>
  </si>
  <si>
    <t>Paragiatsherrschaft Köstritz, I Ab. Jüngere Linie Reuß (1586) 1666-1848, IV 16, 220r-221v IV 16</t>
  </si>
  <si>
    <t>Paragiatsherrschaft Köstritz, I Ab. Jüngere Linie Reuß (1586) 1666-1848, IV 16, 200r-201v</t>
  </si>
  <si>
    <t>Paragiatsherrschaft Köstritz, I Ab. Jüngere Linie Reuß (1586) 1666-1848, IV 16, 81r-82v</t>
  </si>
  <si>
    <t>Paragiatsherrschaft Köstritz, I Ab. Jüngere Linie Reuß (1586) 1666-1848, IV 16, 218r-219v IV 16</t>
  </si>
  <si>
    <t>Paragiatsherrschaft Köstritz, I Ab. Jüngere Linie Reuß (1586) 1666-1848, IV 16, 87r-v IV 16</t>
  </si>
  <si>
    <t>Paragiatsherrschaft Köstritz, I Ab. Jüngere Linie Reuß (1586) 1666-1848, IV 16, 29r-31v</t>
  </si>
  <si>
    <t>Paragiatsherrschaft Köstritz, I Ab. Jüngere Linie Reuß (1586) 1666-1848, IV 16, 195r-195v IV 16</t>
  </si>
  <si>
    <t>Paragiatsherrschaft Köstritz, I Ab. Jüngere Linie Reuß (1586) 1666-1848, IV 16, 191r-192v</t>
  </si>
  <si>
    <t>Paragiatsherrschaft Köstritz, I Ab. Jüngere Linie Reuß (1586) 1666-1848, IV 16, 19r-v</t>
  </si>
  <si>
    <t>Paragiatsherrschaft Köstritz, I Ab. Jüngere Linie Reuß (1586) 1666-1848, IV 16, 189r-190v IV 12</t>
  </si>
  <si>
    <t>Paragiatsherrschaft Köstritz, I Ab. Jüngere Linie Reuß (1586) 1666-1848, IV 16, 140r-141v</t>
  </si>
  <si>
    <t>Paragiatsherrschaft Köstritz, I Ab. Jüngere Linie Reuß (1586) 1666-1848, IV 16, 17r-18v</t>
  </si>
  <si>
    <t>Paragiatsherrschaft Köstritz, I Ab. Jüngere Linie Reuß (1586) 1666-1848, IV 16, 138r-v</t>
  </si>
  <si>
    <t>Paragiatsherrschaft Köstritz, I Ab. Jüngere Linie Reuß (1586) 1666-1848, IV 16, 173r-174v IV 16</t>
  </si>
  <si>
    <t>Paragiatsherrschaft Köstritz, I Ab. Jüngere Linie Reuß (1586) 1666-1848, IV 16, 134r-135v IV16</t>
  </si>
  <si>
    <t>Paragiatsherrschaft Köstritz, I Ab. Jüngere Linie Reuß (1586) 1666-1848, IV 16, 120r-123v</t>
  </si>
  <si>
    <t>Paragiatsherrschaft Köstritz, I Ab. Jüngere Linie Reuß (1586) 1666-1848, IV 16, 117r-119v</t>
  </si>
  <si>
    <t>Paragiatsherrschaft Köstritz, I Ab. Jüngere Linie Reuß (1586) 1666-1848, IV 16, 110r-111v IV 16</t>
  </si>
  <si>
    <t>Paragiatsherrschaft Köstritz, I Ab. Jüngere Linie Reuß (1586) 1666-1848, IV 16, 106r-107v</t>
  </si>
  <si>
    <t>Paragiatsherrschaft Köstritz, I Ab. Jüngere Linie Reuß (1586) 1666-1848, IV 16, 1r-3v IV 16</t>
  </si>
  <si>
    <t>Paragiatsherrschaft Köstritz, I Ab. Jüngere Linie Reuß (1586) 1666-1848, IV 16, 78r-79v IV 16</t>
  </si>
  <si>
    <t>Paragiatsherrschaft Köstritz, I Ab. Jüngere Linie Reuß (1586) 1666-1848, IV 16, 4r-5v IV 16</t>
  </si>
  <si>
    <t>Paragiatsherrschaft Köstritz, I Ab. Jüngere Linie Reuß (1586) 1666-1848, IV 15, 80r-81v</t>
  </si>
  <si>
    <t>Paragiatsherrschaft Köstritz, I Ab. Jüngere Linie Reuß (1586) 1666-1848, IV 15, 3r-6v</t>
  </si>
  <si>
    <t>Paragiatsherrschaft Köstritz, I Ab. Jüngere Linie Reuß (1586) 1666-1848, IV 15, 176r-v</t>
  </si>
  <si>
    <t>R.20.B.24.b.a.107</t>
  </si>
  <si>
    <t>Paragiatsherrschaft Köstritz, I Ab. Jüngere Linie Reuß (1586) 1666-1848, IV 16, 62r-63v IV 16</t>
  </si>
  <si>
    <t>Paragiatsherrschaft Köstritz, I Ab. Jüngere Linie Reuß (1586) 1666-1848, IV 15, 56r-57v IV 15</t>
  </si>
  <si>
    <t>Paragiatsherrschaft Köstritz, I Ab. Jüngere Linie Reuß (1586) 1666-1848, IV 15, 1r-2v IV 15</t>
  </si>
  <si>
    <t>Paragiatsherrschaft Köstritz, I Ab. Jüngere Linie Reuß (1586) 1666-1848, IV 16, 124r-125v</t>
  </si>
  <si>
    <t>Paragiatsherrschaft Köstritz, I Ab. Jüngere Linie Reuß (1586) 1666-1848, IV 16, 157r-158v IV 16</t>
  </si>
  <si>
    <t>Paragiatsherrschaft Köstritz, I Ab. Jüngere Linie Reuß (1586) 1666-1848, IV 14, 23r-25v IV 16</t>
  </si>
  <si>
    <t>Paragiatsherrschaft Köstritz, I Ab. Jüngere Linie Reuß (1586) 1666-1848, IV 13, 3ar-4v</t>
  </si>
  <si>
    <t>Paragiatsherrschaft Köstritz, I Ab. Jüngere Linie Reuß (1586) 1666-1848, IV 18, 208r-211v IV 13 IV 13 IV 16</t>
  </si>
  <si>
    <t>Paragiatsherrschaft Köstritz, I Ab. Jüngere Linie Reuß (1586) 1666-1848, IV 16, 96r-v</t>
  </si>
  <si>
    <t>Paragiatsherrschaft Köstritz, II 1b Testamente, Familienfeiern, Genealogie, Prinzenerziehung, Privatbriefe, Hofhaltung (1682-1945), Nr. 138, 14r-15v</t>
  </si>
  <si>
    <t>R.20.B.24.b.a.120</t>
  </si>
  <si>
    <t>R.20.B.24.b.a.123</t>
  </si>
  <si>
    <t>R.20.B.24.b.a.114</t>
  </si>
  <si>
    <t>Paragiatsherrschaft Köstritz, I Ab. Jüngere Linie Reuß (1586) 1666-1848, IV 12, 4r-5v</t>
  </si>
  <si>
    <t>Paragiatsherrschaft Köstritz, I Ab. Jüngere Linie Reuß (1586) 1666-1848, IV 16, 193r-194v</t>
  </si>
  <si>
    <t>Paragiatsherrschaft Köstritz, I Ab. Jüngere Linie Reuß (1586) 1666-1848, IV 12, 1r-3v IV 16</t>
  </si>
  <si>
    <t>Paragiatsherrschaft Köstritz, I Ab. Jüngere Linie Reuß (1586) 1666-1848, IV 16, 16r-v</t>
  </si>
  <si>
    <t>Paragiatsherrschaft Köstritz, I Ab. Jüngere Linie Reuß (1586) 1666-1848, IV 16, 70r-71v</t>
  </si>
  <si>
    <t>Paragiatsherrschaft Köstritz, I Ab. Jüngere Linie Reuß (1586) 1666-1848, IV 16, 7r-v</t>
  </si>
  <si>
    <t>Paragiatsherrschaft Köstritz, I Ab. Jüngere Linie Reuß (1586) 1666-1848, IV 15, 62r-v</t>
  </si>
  <si>
    <t>Paragiatsherrschaft Köstritz, I Ab. Jüngere Linie Reuß (1586) 1666-1848, IV 7, 13r-v</t>
  </si>
  <si>
    <t>Directed</t>
  </si>
  <si>
    <t>LayoutAlgorithm░The graph was laid out using the Fruchterman-Reingold layout algorithm.▓GraphDirectedness░The graph is directed.</t>
  </si>
  <si>
    <t>Edge Weight</t>
  </si>
  <si>
    <t>Edge Weight (korpusangleich)</t>
  </si>
  <si>
    <t>Edge Weight (orig)</t>
  </si>
  <si>
    <t>EB</t>
  </si>
  <si>
    <t>Krüger</t>
  </si>
  <si>
    <t>NLZ</t>
  </si>
  <si>
    <t>H29</t>
  </si>
  <si>
    <t>Schubert</t>
  </si>
  <si>
    <t>H24</t>
  </si>
  <si>
    <t>Körber</t>
  </si>
  <si>
    <t>MEK</t>
  </si>
  <si>
    <t>AHF</t>
  </si>
  <si>
    <t>H18</t>
  </si>
  <si>
    <t>H23</t>
  </si>
  <si>
    <t>H2</t>
  </si>
  <si>
    <t>Klein-Nickolai</t>
  </si>
  <si>
    <t>H11</t>
  </si>
  <si>
    <t>Becker</t>
  </si>
  <si>
    <t>Watzdorf</t>
  </si>
  <si>
    <t>Zeller</t>
  </si>
  <si>
    <t>EDZ</t>
  </si>
  <si>
    <t>SEU</t>
  </si>
  <si>
    <t>H15</t>
  </si>
  <si>
    <t>COS</t>
  </si>
  <si>
    <t>H10</t>
  </si>
  <si>
    <t>H13</t>
  </si>
  <si>
    <t>Hauptrelation</t>
  </si>
  <si>
    <t>3.1er (pos)</t>
  </si>
  <si>
    <t>3.2er (neg)</t>
  </si>
  <si>
    <t>3.3er bis 3.6er</t>
  </si>
  <si>
    <t>Edge Weight (konfessionell)</t>
  </si>
  <si>
    <t>Orlich</t>
  </si>
  <si>
    <t>Edges</t>
  </si>
  <si>
    <t>Vertices[Y]</t>
  </si>
  <si>
    <t>red</t>
  </si>
  <si>
    <t>blue</t>
  </si>
  <si>
    <t>EB&lt;-&gt;H24</t>
  </si>
  <si>
    <t>EB&lt;-&gt;NLZ</t>
  </si>
  <si>
    <t>EB&lt;-&gt;MEK</t>
  </si>
  <si>
    <t>EB&lt;-&gt;EDZ</t>
  </si>
  <si>
    <t>EB&lt;-&gt;COS</t>
  </si>
  <si>
    <t>EB&lt;-&gt;Krüger</t>
  </si>
  <si>
    <t>EB&lt;-&gt;H11</t>
  </si>
  <si>
    <t>EB&lt;-&gt;Hirschberger</t>
  </si>
  <si>
    <t>EB&lt;-&gt;Zembsch</t>
  </si>
  <si>
    <t>EB&lt;-&gt;Watzdorf</t>
  </si>
  <si>
    <t>EB&lt;-&gt;Schubert</t>
  </si>
  <si>
    <t>EB&lt;-&gt;H15</t>
  </si>
  <si>
    <t>Workbook Settings 2</t>
  </si>
  <si>
    <t>mostly pos/neg</t>
  </si>
  <si>
    <t>pos/neg</t>
  </si>
  <si>
    <t>Bonin</t>
  </si>
  <si>
    <t>ja</t>
  </si>
  <si>
    <t>nein</t>
  </si>
  <si>
    <t>XML-ID</t>
  </si>
  <si>
    <t>e194</t>
  </si>
  <si>
    <t>e580</t>
  </si>
  <si>
    <t>e590</t>
  </si>
  <si>
    <t>e502</t>
  </si>
  <si>
    <t>e504</t>
  </si>
  <si>
    <t>e1094</t>
  </si>
  <si>
    <t>e494</t>
  </si>
  <si>
    <t>e237</t>
  </si>
  <si>
    <t>e238</t>
  </si>
  <si>
    <t>e1116</t>
  </si>
  <si>
    <t>e105</t>
  </si>
  <si>
    <t>e203</t>
  </si>
  <si>
    <t>e206</t>
  </si>
  <si>
    <t>e208</t>
  </si>
  <si>
    <t>e330</t>
  </si>
  <si>
    <t>e342</t>
  </si>
  <si>
    <t>e404</t>
  </si>
  <si>
    <t>e426</t>
  </si>
  <si>
    <t>e443</t>
  </si>
  <si>
    <t>e447</t>
  </si>
  <si>
    <t>e462</t>
  </si>
  <si>
    <t>e469</t>
  </si>
  <si>
    <t>e47</t>
  </si>
  <si>
    <t>e470</t>
  </si>
  <si>
    <t>e475</t>
  </si>
  <si>
    <t>e485</t>
  </si>
  <si>
    <t>e655</t>
  </si>
  <si>
    <t>e656</t>
  </si>
  <si>
    <t>e671</t>
  </si>
  <si>
    <t>e679</t>
  </si>
  <si>
    <t>e690</t>
  </si>
  <si>
    <t>e702</t>
  </si>
  <si>
    <t>e706</t>
  </si>
  <si>
    <t>e814</t>
  </si>
  <si>
    <t>e829</t>
  </si>
  <si>
    <t>e832</t>
  </si>
  <si>
    <t>e836</t>
  </si>
  <si>
    <t>e956</t>
  </si>
  <si>
    <t>e1069</t>
  </si>
  <si>
    <t>e1101</t>
  </si>
  <si>
    <t>e531</t>
  </si>
  <si>
    <t>e538</t>
  </si>
  <si>
    <t>e539</t>
  </si>
  <si>
    <t>e573</t>
  </si>
  <si>
    <t>e530</t>
  </si>
  <si>
    <t>e536</t>
  </si>
  <si>
    <t>e537</t>
  </si>
  <si>
    <t>e993</t>
  </si>
  <si>
    <t>e994</t>
  </si>
  <si>
    <t>e273</t>
  </si>
  <si>
    <t>e874</t>
  </si>
  <si>
    <t>e240</t>
  </si>
  <si>
    <t>e846</t>
  </si>
  <si>
    <t>e750</t>
  </si>
  <si>
    <t>e1098</t>
  </si>
  <si>
    <t>e1175</t>
  </si>
  <si>
    <t>e495</t>
  </si>
  <si>
    <t>e898</t>
  </si>
  <si>
    <t>e927</t>
  </si>
  <si>
    <t>e983</t>
  </si>
  <si>
    <t>e100</t>
  </si>
  <si>
    <t>e1000</t>
  </si>
  <si>
    <t>e1001</t>
  </si>
  <si>
    <t>e1002</t>
  </si>
  <si>
    <t>e1003</t>
  </si>
  <si>
    <t>e1004</t>
  </si>
  <si>
    <t>e1005</t>
  </si>
  <si>
    <t>e1006</t>
  </si>
  <si>
    <t>e1007</t>
  </si>
  <si>
    <t>e1008</t>
  </si>
  <si>
    <t>e1009</t>
  </si>
  <si>
    <t>e1010</t>
  </si>
  <si>
    <t>e1011</t>
  </si>
  <si>
    <t>e1012</t>
  </si>
  <si>
    <t>e1013</t>
  </si>
  <si>
    <t>e1014</t>
  </si>
  <si>
    <t>e1015</t>
  </si>
  <si>
    <t>e1016</t>
  </si>
  <si>
    <t>e1017</t>
  </si>
  <si>
    <t>e1018</t>
  </si>
  <si>
    <t>e102</t>
  </si>
  <si>
    <t>e1020</t>
  </si>
  <si>
    <t>e1023</t>
  </si>
  <si>
    <t>e1024</t>
  </si>
  <si>
    <t>e1025</t>
  </si>
  <si>
    <t>e1026</t>
  </si>
  <si>
    <t>e1027</t>
  </si>
  <si>
    <t>e1028</t>
  </si>
  <si>
    <t>e1029</t>
  </si>
  <si>
    <t>e103</t>
  </si>
  <si>
    <t>e1030</t>
  </si>
  <si>
    <t>e1031</t>
  </si>
  <si>
    <t>e1033</t>
  </si>
  <si>
    <t>e1034</t>
  </si>
  <si>
    <t>e1035</t>
  </si>
  <si>
    <t>e1036</t>
  </si>
  <si>
    <t>e1037</t>
  </si>
  <si>
    <t>e1038</t>
  </si>
  <si>
    <t>e1039</t>
  </si>
  <si>
    <t>e1040</t>
  </si>
  <si>
    <t>e1041</t>
  </si>
  <si>
    <t>e1042</t>
  </si>
  <si>
    <t>e1043</t>
  </si>
  <si>
    <t>e1045</t>
  </si>
  <si>
    <t>e1046</t>
  </si>
  <si>
    <t>e1047</t>
  </si>
  <si>
    <t>e1048</t>
  </si>
  <si>
    <t>e1049</t>
  </si>
  <si>
    <t>e1050</t>
  </si>
  <si>
    <t>e1051</t>
  </si>
  <si>
    <t>e1052</t>
  </si>
  <si>
    <t>e1053</t>
  </si>
  <si>
    <t>e1054</t>
  </si>
  <si>
    <t>e1056</t>
  </si>
  <si>
    <t>e1057</t>
  </si>
  <si>
    <t>e1058</t>
  </si>
  <si>
    <t>e1059</t>
  </si>
  <si>
    <t>e106</t>
  </si>
  <si>
    <t>e1060</t>
  </si>
  <si>
    <t>e1061</t>
  </si>
  <si>
    <t>e1062</t>
  </si>
  <si>
    <t>e1063</t>
  </si>
  <si>
    <t>e1064</t>
  </si>
  <si>
    <t>e1065</t>
  </si>
  <si>
    <t>e1066</t>
  </si>
  <si>
    <t>e1067</t>
  </si>
  <si>
    <t>e1068</t>
  </si>
  <si>
    <t>e107</t>
  </si>
  <si>
    <t>e1070</t>
  </si>
  <si>
    <t>e1071</t>
  </si>
  <si>
    <t>e1073</t>
  </si>
  <si>
    <t>e1074</t>
  </si>
  <si>
    <t>e1075</t>
  </si>
  <si>
    <t>e1076</t>
  </si>
  <si>
    <t>e1077</t>
  </si>
  <si>
    <t>e1078</t>
  </si>
  <si>
    <t>e1079</t>
  </si>
  <si>
    <t>e108</t>
  </si>
  <si>
    <t>e1080</t>
  </si>
  <si>
    <t>e1081</t>
  </si>
  <si>
    <t>e1083</t>
  </si>
  <si>
    <t>e1084</t>
  </si>
  <si>
    <t>e1087</t>
  </si>
  <si>
    <t>e1088</t>
  </si>
  <si>
    <t>e1089</t>
  </si>
  <si>
    <t>e109</t>
  </si>
  <si>
    <t>e1090</t>
  </si>
  <si>
    <t>e1091</t>
  </si>
  <si>
    <t>e1096</t>
  </si>
  <si>
    <t>e1097</t>
  </si>
  <si>
    <t>e1099</t>
  </si>
  <si>
    <t>e110</t>
  </si>
  <si>
    <t>e1100</t>
  </si>
  <si>
    <t>e1103</t>
  </si>
  <si>
    <t>e1104</t>
  </si>
  <si>
    <t>e1105</t>
  </si>
  <si>
    <t>e1106</t>
  </si>
  <si>
    <t>e1107</t>
  </si>
  <si>
    <t>e1108</t>
  </si>
  <si>
    <t>e1109</t>
  </si>
  <si>
    <t>e111</t>
  </si>
  <si>
    <t>e1110</t>
  </si>
  <si>
    <t>e1111</t>
  </si>
  <si>
    <t>e1112</t>
  </si>
  <si>
    <t>e1113</t>
  </si>
  <si>
    <t>e1114</t>
  </si>
  <si>
    <t>e1115</t>
  </si>
  <si>
    <t>e1119</t>
  </si>
  <si>
    <t>e112</t>
  </si>
  <si>
    <t>e1120</t>
  </si>
  <si>
    <t>e1121</t>
  </si>
  <si>
    <t>e1122</t>
  </si>
  <si>
    <t>e1123</t>
  </si>
  <si>
    <t>e1124</t>
  </si>
  <si>
    <t>e1125</t>
  </si>
  <si>
    <t>e1126</t>
  </si>
  <si>
    <t>e1127</t>
  </si>
  <si>
    <t>e113</t>
  </si>
  <si>
    <t>e1130</t>
  </si>
  <si>
    <t>e1132</t>
  </si>
  <si>
    <t>e1133</t>
  </si>
  <si>
    <t>e1134</t>
  </si>
  <si>
    <t>e1135</t>
  </si>
  <si>
    <t>e1136</t>
  </si>
  <si>
    <t>e1139</t>
  </si>
  <si>
    <t>e114</t>
  </si>
  <si>
    <t>e1141</t>
  </si>
  <si>
    <t>e1142</t>
  </si>
  <si>
    <t>e1143</t>
  </si>
  <si>
    <t>e1145</t>
  </si>
  <si>
    <t>e1146</t>
  </si>
  <si>
    <t>e1147</t>
  </si>
  <si>
    <t>e115</t>
  </si>
  <si>
    <t>e1150</t>
  </si>
  <si>
    <t>e1151</t>
  </si>
  <si>
    <t>e1152</t>
  </si>
  <si>
    <t>e1153</t>
  </si>
  <si>
    <t>e1154</t>
  </si>
  <si>
    <t>e1155</t>
  </si>
  <si>
    <t>e1156</t>
  </si>
  <si>
    <t>e1157</t>
  </si>
  <si>
    <t>e1158</t>
  </si>
  <si>
    <t>e1159</t>
  </si>
  <si>
    <t>e116</t>
  </si>
  <si>
    <t>e1160</t>
  </si>
  <si>
    <t>e1161</t>
  </si>
  <si>
    <t>e1162</t>
  </si>
  <si>
    <t>e1163</t>
  </si>
  <si>
    <t>e1164</t>
  </si>
  <si>
    <t>e1165</t>
  </si>
  <si>
    <t>e1166</t>
  </si>
  <si>
    <t>e1167</t>
  </si>
  <si>
    <t>e1168</t>
  </si>
  <si>
    <t>e1169</t>
  </si>
  <si>
    <t>e117</t>
  </si>
  <si>
    <t>e1170</t>
  </si>
  <si>
    <t>e1171</t>
  </si>
  <si>
    <t>e1172</t>
  </si>
  <si>
    <t>e1173</t>
  </si>
  <si>
    <t>e1176</t>
  </si>
  <si>
    <t>e1178</t>
  </si>
  <si>
    <t>e1179</t>
  </si>
  <si>
    <t>e118</t>
  </si>
  <si>
    <t>e1181</t>
  </si>
  <si>
    <t>e1182</t>
  </si>
  <si>
    <t>e1183</t>
  </si>
  <si>
    <t>e1184</t>
  </si>
  <si>
    <t>e1185</t>
  </si>
  <si>
    <t>e1186</t>
  </si>
  <si>
    <t>e1187</t>
  </si>
  <si>
    <t>e1188</t>
  </si>
  <si>
    <t>e1189</t>
  </si>
  <si>
    <t>e119</t>
  </si>
  <si>
    <t>e1190</t>
  </si>
  <si>
    <t>e1191</t>
  </si>
  <si>
    <t>e1192</t>
  </si>
  <si>
    <t>e1193</t>
  </si>
  <si>
    <t>e1194</t>
  </si>
  <si>
    <t>e1196</t>
  </si>
  <si>
    <t>e1197</t>
  </si>
  <si>
    <t>e1198</t>
  </si>
  <si>
    <t>e1199</t>
  </si>
  <si>
    <t>e1200</t>
  </si>
  <si>
    <t>e1202</t>
  </si>
  <si>
    <t>e1203</t>
  </si>
  <si>
    <t>e1204</t>
  </si>
  <si>
    <t>e1205</t>
  </si>
  <si>
    <t>e1206</t>
  </si>
  <si>
    <t>e1207</t>
  </si>
  <si>
    <t>e1208</t>
  </si>
  <si>
    <t>e1209</t>
  </si>
  <si>
    <t>e121</t>
  </si>
  <si>
    <t>e1210</t>
  </si>
  <si>
    <t>e1211</t>
  </si>
  <si>
    <t>e1213</t>
  </si>
  <si>
    <t>e1214</t>
  </si>
  <si>
    <t>e1216</t>
  </si>
  <si>
    <t>e1217</t>
  </si>
  <si>
    <t>e1218</t>
  </si>
  <si>
    <t>e1219</t>
  </si>
  <si>
    <t>e1220</t>
  </si>
  <si>
    <t>e1222</t>
  </si>
  <si>
    <t>e1223</t>
  </si>
  <si>
    <t>e1225</t>
  </si>
  <si>
    <t>e1226</t>
  </si>
  <si>
    <t>e1227</t>
  </si>
  <si>
    <t>e126</t>
  </si>
  <si>
    <t>e127</t>
  </si>
  <si>
    <t>e128</t>
  </si>
  <si>
    <t>e129</t>
  </si>
  <si>
    <t>e130</t>
  </si>
  <si>
    <t>e131</t>
  </si>
  <si>
    <t>e132</t>
  </si>
  <si>
    <t>e133</t>
  </si>
  <si>
    <t>e134</t>
  </si>
  <si>
    <t>e136</t>
  </si>
  <si>
    <t>e137</t>
  </si>
  <si>
    <t>e138</t>
  </si>
  <si>
    <t>e141</t>
  </si>
  <si>
    <t>e142</t>
  </si>
  <si>
    <t>e143</t>
  </si>
  <si>
    <t>e144</t>
  </si>
  <si>
    <t>e146</t>
  </si>
  <si>
    <t>e147</t>
  </si>
  <si>
    <t>e148</t>
  </si>
  <si>
    <t>e149</t>
  </si>
  <si>
    <t>e151</t>
  </si>
  <si>
    <t>e152</t>
  </si>
  <si>
    <t>e153</t>
  </si>
  <si>
    <t>e154</t>
  </si>
  <si>
    <t>e155</t>
  </si>
  <si>
    <t>e156</t>
  </si>
  <si>
    <t>e157</t>
  </si>
  <si>
    <t>e158</t>
  </si>
  <si>
    <t>e159</t>
  </si>
  <si>
    <t>e160</t>
  </si>
  <si>
    <t>e161</t>
  </si>
  <si>
    <t>e163</t>
  </si>
  <si>
    <t>e164</t>
  </si>
  <si>
    <t>e165</t>
  </si>
  <si>
    <t>e166</t>
  </si>
  <si>
    <t>e168</t>
  </si>
  <si>
    <t>e169</t>
  </si>
  <si>
    <t>e171</t>
  </si>
  <si>
    <t>e172</t>
  </si>
  <si>
    <t>e173</t>
  </si>
  <si>
    <t>e175</t>
  </si>
  <si>
    <t>e176</t>
  </si>
  <si>
    <t>e177</t>
  </si>
  <si>
    <t>e178</t>
  </si>
  <si>
    <t>e179</t>
  </si>
  <si>
    <t>e180</t>
  </si>
  <si>
    <t>e181</t>
  </si>
  <si>
    <t>e182</t>
  </si>
  <si>
    <t>e183</t>
  </si>
  <si>
    <t>e184</t>
  </si>
  <si>
    <t>e185</t>
  </si>
  <si>
    <t>e186</t>
  </si>
  <si>
    <t>e187</t>
  </si>
  <si>
    <t>e188</t>
  </si>
  <si>
    <t>e189</t>
  </si>
  <si>
    <t>e190</t>
  </si>
  <si>
    <t>e192</t>
  </si>
  <si>
    <t>e193</t>
  </si>
  <si>
    <t>e196</t>
  </si>
  <si>
    <t>e197</t>
  </si>
  <si>
    <t>e198</t>
  </si>
  <si>
    <t>e199</t>
  </si>
  <si>
    <t>e200</t>
  </si>
  <si>
    <t>e202</t>
  </si>
  <si>
    <t>e205</t>
  </si>
  <si>
    <t>e207</t>
  </si>
  <si>
    <t>e209</t>
  </si>
  <si>
    <t>e211</t>
  </si>
  <si>
    <t>e212</t>
  </si>
  <si>
    <t>e213</t>
  </si>
  <si>
    <t>e215</t>
  </si>
  <si>
    <t>e217</t>
  </si>
  <si>
    <t>e218</t>
  </si>
  <si>
    <t>e220</t>
  </si>
  <si>
    <t>e221</t>
  </si>
  <si>
    <t>e222</t>
  </si>
  <si>
    <t>e223</t>
  </si>
  <si>
    <t>e224</t>
  </si>
  <si>
    <t>e225</t>
  </si>
  <si>
    <t>e227</t>
  </si>
  <si>
    <t>e228</t>
  </si>
  <si>
    <t>e229</t>
  </si>
  <si>
    <t>e230</t>
  </si>
  <si>
    <t>e231</t>
  </si>
  <si>
    <t>e232</t>
  </si>
  <si>
    <t>e233</t>
  </si>
  <si>
    <t>e235</t>
  </si>
  <si>
    <t>e239</t>
  </si>
  <si>
    <t>e241</t>
  </si>
  <si>
    <t>e242</t>
  </si>
  <si>
    <t>e243</t>
  </si>
  <si>
    <t>e245</t>
  </si>
  <si>
    <t>e246</t>
  </si>
  <si>
    <t>e247</t>
  </si>
  <si>
    <t>e248</t>
  </si>
  <si>
    <t>e249</t>
  </si>
  <si>
    <t>e250</t>
  </si>
  <si>
    <t>e251</t>
  </si>
  <si>
    <t>e252</t>
  </si>
  <si>
    <t>e253</t>
  </si>
  <si>
    <t>e254</t>
  </si>
  <si>
    <t>e257</t>
  </si>
  <si>
    <t>e258</t>
  </si>
  <si>
    <t>e259</t>
  </si>
  <si>
    <t>e261</t>
  </si>
  <si>
    <t>e262</t>
  </si>
  <si>
    <t>e265</t>
  </si>
  <si>
    <t>e266</t>
  </si>
  <si>
    <t>e267</t>
  </si>
  <si>
    <t>e268</t>
  </si>
  <si>
    <t>e269</t>
  </si>
  <si>
    <t>e270</t>
  </si>
  <si>
    <t>e271</t>
  </si>
  <si>
    <t>e272</t>
  </si>
  <si>
    <t>e274</t>
  </si>
  <si>
    <t>e275</t>
  </si>
  <si>
    <t>e276</t>
  </si>
  <si>
    <t>e277</t>
  </si>
  <si>
    <t>e278</t>
  </si>
  <si>
    <t>e279</t>
  </si>
  <si>
    <t>e284</t>
  </si>
  <si>
    <t>e288</t>
  </si>
  <si>
    <t>e290</t>
  </si>
  <si>
    <t>e291</t>
  </si>
  <si>
    <t>e292</t>
  </si>
  <si>
    <t>e293</t>
  </si>
  <si>
    <t>e294</t>
  </si>
  <si>
    <t>e295</t>
  </si>
  <si>
    <t>e296</t>
  </si>
  <si>
    <t>e297</t>
  </si>
  <si>
    <t>e299</t>
  </si>
  <si>
    <t>e300</t>
  </si>
  <si>
    <t>e301</t>
  </si>
  <si>
    <t>e302</t>
  </si>
  <si>
    <t>e303</t>
  </si>
  <si>
    <t>e304</t>
  </si>
  <si>
    <t>e305</t>
  </si>
  <si>
    <t>e306</t>
  </si>
  <si>
    <t>e307</t>
  </si>
  <si>
    <t>e308</t>
  </si>
  <si>
    <t>e310</t>
  </si>
  <si>
    <t>e311</t>
  </si>
  <si>
    <t>e312</t>
  </si>
  <si>
    <t>e314</t>
  </si>
  <si>
    <t>e315</t>
  </si>
  <si>
    <t>e316</t>
  </si>
  <si>
    <t>e317</t>
  </si>
  <si>
    <t>e318</t>
  </si>
  <si>
    <t>e319</t>
  </si>
  <si>
    <t>e320</t>
  </si>
  <si>
    <t>e321</t>
  </si>
  <si>
    <t>e322</t>
  </si>
  <si>
    <t>e324</t>
  </si>
  <si>
    <t>e325</t>
  </si>
  <si>
    <t>e326</t>
  </si>
  <si>
    <t>e327</t>
  </si>
  <si>
    <t>e328</t>
  </si>
  <si>
    <t>e329</t>
  </si>
  <si>
    <t>e333</t>
  </si>
  <si>
    <t>e334</t>
  </si>
  <si>
    <t>e335</t>
  </si>
  <si>
    <t>e336</t>
  </si>
  <si>
    <t>e337</t>
  </si>
  <si>
    <t>e339</t>
  </si>
  <si>
    <t>e340</t>
  </si>
  <si>
    <t>e341</t>
  </si>
  <si>
    <t>e343</t>
  </si>
  <si>
    <t>e344</t>
  </si>
  <si>
    <t>e345</t>
  </si>
  <si>
    <t>e346</t>
  </si>
  <si>
    <t>e348</t>
  </si>
  <si>
    <t>e350</t>
  </si>
  <si>
    <t>e351</t>
  </si>
  <si>
    <t>e352</t>
  </si>
  <si>
    <t>e353</t>
  </si>
  <si>
    <t>e354</t>
  </si>
  <si>
    <t>e355</t>
  </si>
  <si>
    <t>e356</t>
  </si>
  <si>
    <t>e357</t>
  </si>
  <si>
    <t>e358</t>
  </si>
  <si>
    <t>e359</t>
  </si>
  <si>
    <t>e360</t>
  </si>
  <si>
    <t>e361</t>
  </si>
  <si>
    <t>e363</t>
  </si>
  <si>
    <t>e366</t>
  </si>
  <si>
    <t>e369</t>
  </si>
  <si>
    <t>e370</t>
  </si>
  <si>
    <t>e371</t>
  </si>
  <si>
    <t>e372</t>
  </si>
  <si>
    <t>e373</t>
  </si>
  <si>
    <t>e375</t>
  </si>
  <si>
    <t>e378</t>
  </si>
  <si>
    <t>e379</t>
  </si>
  <si>
    <t>e38</t>
  </si>
  <si>
    <t>e380</t>
  </si>
  <si>
    <t>e381</t>
  </si>
  <si>
    <t>e387</t>
  </si>
  <si>
    <t>e389</t>
  </si>
  <si>
    <t>e39</t>
  </si>
  <si>
    <t>e394</t>
  </si>
  <si>
    <t>e395</t>
  </si>
  <si>
    <t>e396</t>
  </si>
  <si>
    <t>e397</t>
  </si>
  <si>
    <t>e398</t>
  </si>
  <si>
    <t>e399</t>
  </si>
  <si>
    <t>e40</t>
  </si>
  <si>
    <t>e400</t>
  </si>
  <si>
    <t>e401</t>
  </si>
  <si>
    <t>e402</t>
  </si>
  <si>
    <t>e405</t>
  </si>
  <si>
    <t>e406</t>
  </si>
  <si>
    <t>e407</t>
  </si>
  <si>
    <t>e408</t>
  </si>
  <si>
    <t>e409</t>
  </si>
  <si>
    <t>e410</t>
  </si>
  <si>
    <t>e411</t>
  </si>
  <si>
    <t>e412</t>
  </si>
  <si>
    <t>e413</t>
  </si>
  <si>
    <t>e414</t>
  </si>
  <si>
    <t>e415</t>
  </si>
  <si>
    <t>e416</t>
  </si>
  <si>
    <t>e418</t>
  </si>
  <si>
    <t>e419</t>
  </si>
  <si>
    <t>e420</t>
  </si>
  <si>
    <t>e421</t>
  </si>
  <si>
    <t>e422</t>
  </si>
  <si>
    <t>e423</t>
  </si>
  <si>
    <t>e424</t>
  </si>
  <si>
    <t>e425</t>
  </si>
  <si>
    <t>e428</t>
  </si>
  <si>
    <t>e429</t>
  </si>
  <si>
    <t>e43</t>
  </si>
  <si>
    <t>e430</t>
  </si>
  <si>
    <t>e431</t>
  </si>
  <si>
    <t>e432</t>
  </si>
  <si>
    <t>e433</t>
  </si>
  <si>
    <t>e435</t>
  </si>
  <si>
    <t>e436</t>
  </si>
  <si>
    <t>e437</t>
  </si>
  <si>
    <t>e438</t>
  </si>
  <si>
    <t>e439</t>
  </si>
  <si>
    <t>e44</t>
  </si>
  <si>
    <t>e440</t>
  </si>
  <si>
    <t>e441</t>
  </si>
  <si>
    <t>e442</t>
  </si>
  <si>
    <t>e444</t>
  </si>
  <si>
    <t>e445</t>
  </si>
  <si>
    <t>e446</t>
  </si>
  <si>
    <t>e448</t>
  </si>
  <si>
    <t>e449</t>
  </si>
  <si>
    <t>e45</t>
  </si>
  <si>
    <t>e450</t>
  </si>
  <si>
    <t>e451</t>
  </si>
  <si>
    <t>e452</t>
  </si>
  <si>
    <t>e454</t>
  </si>
  <si>
    <t>e455</t>
  </si>
  <si>
    <t>e456</t>
  </si>
  <si>
    <t>e458</t>
  </si>
  <si>
    <t>e459</t>
  </si>
  <si>
    <t>e460</t>
  </si>
  <si>
    <t>e461</t>
  </si>
  <si>
    <t>e463</t>
  </si>
  <si>
    <t>e464</t>
  </si>
  <si>
    <t>e465</t>
  </si>
  <si>
    <t>e467</t>
  </si>
  <si>
    <t>e468</t>
  </si>
  <si>
    <t>e473</t>
  </si>
  <si>
    <t>e474</t>
  </si>
  <si>
    <t>e476</t>
  </si>
  <si>
    <t>e477</t>
  </si>
  <si>
    <t>e479</t>
  </si>
  <si>
    <t>e48</t>
  </si>
  <si>
    <t>e480</t>
  </si>
  <si>
    <t>e482</t>
  </si>
  <si>
    <t>e483</t>
  </si>
  <si>
    <t>e484</t>
  </si>
  <si>
    <t>e486</t>
  </si>
  <si>
    <t>e487</t>
  </si>
  <si>
    <t>e489</t>
  </si>
  <si>
    <t>e49</t>
  </si>
  <si>
    <t>e490</t>
  </si>
  <si>
    <t>e491</t>
  </si>
  <si>
    <t>e492</t>
  </si>
  <si>
    <t>e493</t>
  </si>
  <si>
    <t>e499</t>
  </si>
  <si>
    <t>e50</t>
  </si>
  <si>
    <t>e500</t>
  </si>
  <si>
    <t>e501</t>
  </si>
  <si>
    <t>e506</t>
  </si>
  <si>
    <t>e507</t>
  </si>
  <si>
    <t>e508</t>
  </si>
  <si>
    <t>e509</t>
  </si>
  <si>
    <t>e51</t>
  </si>
  <si>
    <t>e511</t>
  </si>
  <si>
    <t>e513</t>
  </si>
  <si>
    <t>e515</t>
  </si>
  <si>
    <t>e517</t>
  </si>
  <si>
    <t>e518</t>
  </si>
  <si>
    <t>e519</t>
  </si>
  <si>
    <t>e520</t>
  </si>
  <si>
    <t>e521</t>
  </si>
  <si>
    <t>e522</t>
  </si>
  <si>
    <t>e523</t>
  </si>
  <si>
    <t>e524</t>
  </si>
  <si>
    <t>e525</t>
  </si>
  <si>
    <t>e526</t>
  </si>
  <si>
    <t>e527</t>
  </si>
  <si>
    <t>e53</t>
  </si>
  <si>
    <t>e540</t>
  </si>
  <si>
    <t>e545</t>
  </si>
  <si>
    <t>e546</t>
  </si>
  <si>
    <t>e547</t>
  </si>
  <si>
    <t>e548</t>
  </si>
  <si>
    <t>e549</t>
  </si>
  <si>
    <t>e551</t>
  </si>
  <si>
    <t>e552</t>
  </si>
  <si>
    <t>e553</t>
  </si>
  <si>
    <t>e554</t>
  </si>
  <si>
    <t>e555</t>
  </si>
  <si>
    <t>e556</t>
  </si>
  <si>
    <t>e557</t>
  </si>
  <si>
    <t>e558</t>
  </si>
  <si>
    <t>e559</t>
  </si>
  <si>
    <t>e560</t>
  </si>
  <si>
    <t>e561</t>
  </si>
  <si>
    <t>e562</t>
  </si>
  <si>
    <t>e563</t>
  </si>
  <si>
    <t>e564</t>
  </si>
  <si>
    <t>e565</t>
  </si>
  <si>
    <t>e566</t>
  </si>
  <si>
    <t>e568</t>
  </si>
  <si>
    <t>e569</t>
  </si>
  <si>
    <t>e57</t>
  </si>
  <si>
    <t>e571</t>
  </si>
  <si>
    <t>e572</t>
  </si>
  <si>
    <t>e574</t>
  </si>
  <si>
    <t>e575</t>
  </si>
  <si>
    <t>e576</t>
  </si>
  <si>
    <t>e577</t>
  </si>
  <si>
    <t>e579</t>
  </si>
  <si>
    <t>e58</t>
  </si>
  <si>
    <t>e581</t>
  </si>
  <si>
    <t>e583</t>
  </si>
  <si>
    <t>e584</t>
  </si>
  <si>
    <t>e585</t>
  </si>
  <si>
    <t>e587</t>
  </si>
  <si>
    <t>e588</t>
  </si>
  <si>
    <t>e589</t>
  </si>
  <si>
    <t>e591</t>
  </si>
  <si>
    <t>e593</t>
  </si>
  <si>
    <t>e594</t>
  </si>
  <si>
    <t>e595</t>
  </si>
  <si>
    <t>e596</t>
  </si>
  <si>
    <t>e598</t>
  </si>
  <si>
    <t>e599</t>
  </si>
  <si>
    <t>e600</t>
  </si>
  <si>
    <t>e601</t>
  </si>
  <si>
    <t>e602</t>
  </si>
  <si>
    <t>e603</t>
  </si>
  <si>
    <t>e604</t>
  </si>
  <si>
    <t>e605</t>
  </si>
  <si>
    <t>e606</t>
  </si>
  <si>
    <t>e607</t>
  </si>
  <si>
    <t>e608</t>
  </si>
  <si>
    <t>e609</t>
  </si>
  <si>
    <t>e61</t>
  </si>
  <si>
    <t>e610</t>
  </si>
  <si>
    <t>e611</t>
  </si>
  <si>
    <t>e612</t>
  </si>
  <si>
    <t>e613</t>
  </si>
  <si>
    <t>e614</t>
  </si>
  <si>
    <t>e617</t>
  </si>
  <si>
    <t>e618</t>
  </si>
  <si>
    <t>e619</t>
  </si>
  <si>
    <t>e62</t>
  </si>
  <si>
    <t>e620</t>
  </si>
  <si>
    <t>e621</t>
  </si>
  <si>
    <t>e622</t>
  </si>
  <si>
    <t>e623</t>
  </si>
  <si>
    <t>e624</t>
  </si>
  <si>
    <t>e625</t>
  </si>
  <si>
    <t>e627</t>
  </si>
  <si>
    <t>e628</t>
  </si>
  <si>
    <t>e63</t>
  </si>
  <si>
    <t>e630</t>
  </si>
  <si>
    <t>e631</t>
  </si>
  <si>
    <t>e632</t>
  </si>
  <si>
    <t>e633</t>
  </si>
  <si>
    <t>e634</t>
  </si>
  <si>
    <t>e635</t>
  </si>
  <si>
    <t>e637</t>
  </si>
  <si>
    <t>e638</t>
  </si>
  <si>
    <t>e639</t>
  </si>
  <si>
    <t>e64</t>
  </si>
  <si>
    <t>e640</t>
  </si>
  <si>
    <t>e641</t>
  </si>
  <si>
    <t>e642</t>
  </si>
  <si>
    <t>e645</t>
  </si>
  <si>
    <t>e646</t>
  </si>
  <si>
    <t>e647</t>
  </si>
  <si>
    <t>e648</t>
  </si>
  <si>
    <t>e649</t>
  </si>
  <si>
    <t>e650</t>
  </si>
  <si>
    <t>e652</t>
  </si>
  <si>
    <t>e653</t>
  </si>
  <si>
    <t>e654</t>
  </si>
  <si>
    <t>e657</t>
  </si>
  <si>
    <t>e658</t>
  </si>
  <si>
    <t>e659</t>
  </si>
  <si>
    <t>e660</t>
  </si>
  <si>
    <t>e661</t>
  </si>
  <si>
    <t>e664</t>
  </si>
  <si>
    <t>e665</t>
  </si>
  <si>
    <t>e666</t>
  </si>
  <si>
    <t>e667</t>
  </si>
  <si>
    <t>e668</t>
  </si>
  <si>
    <t>e669</t>
  </si>
  <si>
    <t>e67</t>
  </si>
  <si>
    <t>e670</t>
  </si>
  <si>
    <t>e672</t>
  </si>
  <si>
    <t>e673</t>
  </si>
  <si>
    <t>e674</t>
  </si>
  <si>
    <t>e675</t>
  </si>
  <si>
    <t>e676</t>
  </si>
  <si>
    <t>e677</t>
  </si>
  <si>
    <t>e678</t>
  </si>
  <si>
    <t>e68</t>
  </si>
  <si>
    <t>e680</t>
  </si>
  <si>
    <t>e681</t>
  </si>
  <si>
    <t>e682</t>
  </si>
  <si>
    <t>e683</t>
  </si>
  <si>
    <t>e684</t>
  </si>
  <si>
    <t>e685</t>
  </si>
  <si>
    <t>e686</t>
  </si>
  <si>
    <t>e687</t>
  </si>
  <si>
    <t>e688</t>
  </si>
  <si>
    <t>e689</t>
  </si>
  <si>
    <t>e69</t>
  </si>
  <si>
    <t>e691</t>
  </si>
  <si>
    <t>e692</t>
  </si>
  <si>
    <t>e693</t>
  </si>
  <si>
    <t>e694</t>
  </si>
  <si>
    <t>e695</t>
  </si>
  <si>
    <t>e696</t>
  </si>
  <si>
    <t>e698</t>
  </si>
  <si>
    <t>e699</t>
  </si>
  <si>
    <t>e70</t>
  </si>
  <si>
    <t>e701</t>
  </si>
  <si>
    <t>e703</t>
  </si>
  <si>
    <t>e704</t>
  </si>
  <si>
    <t>e71</t>
  </si>
  <si>
    <t>e710</t>
  </si>
  <si>
    <t>e711</t>
  </si>
  <si>
    <t>e712</t>
  </si>
  <si>
    <t>e713</t>
  </si>
  <si>
    <t>e714</t>
  </si>
  <si>
    <t>e716</t>
  </si>
  <si>
    <t>e717</t>
  </si>
  <si>
    <t>e718</t>
  </si>
  <si>
    <t>e72</t>
  </si>
  <si>
    <t>e720</t>
  </si>
  <si>
    <t>e721</t>
  </si>
  <si>
    <t>e722</t>
  </si>
  <si>
    <t>e723</t>
  </si>
  <si>
    <t>e727</t>
  </si>
  <si>
    <t>e728</t>
  </si>
  <si>
    <t>e729</t>
  </si>
  <si>
    <t>e73</t>
  </si>
  <si>
    <t>e730</t>
  </si>
  <si>
    <t>e731</t>
  </si>
  <si>
    <t>e732</t>
  </si>
  <si>
    <t>e733</t>
  </si>
  <si>
    <t>e735</t>
  </si>
  <si>
    <t>e738</t>
  </si>
  <si>
    <t>e74</t>
  </si>
  <si>
    <t>e740</t>
  </si>
  <si>
    <t>e741</t>
  </si>
  <si>
    <t>e742</t>
  </si>
  <si>
    <t>e744</t>
  </si>
  <si>
    <t>e745</t>
  </si>
  <si>
    <t>e746</t>
  </si>
  <si>
    <t>e747</t>
  </si>
  <si>
    <t>e748</t>
  </si>
  <si>
    <t>e75</t>
  </si>
  <si>
    <t>e751</t>
  </si>
  <si>
    <t>e752</t>
  </si>
  <si>
    <t>e753</t>
  </si>
  <si>
    <t>e754</t>
  </si>
  <si>
    <t>e757</t>
  </si>
  <si>
    <t>e758</t>
  </si>
  <si>
    <t>e759</t>
  </si>
  <si>
    <t>e76</t>
  </si>
  <si>
    <t>e760</t>
  </si>
  <si>
    <t>e762</t>
  </si>
  <si>
    <t>e763</t>
  </si>
  <si>
    <t>e764</t>
  </si>
  <si>
    <t>e765</t>
  </si>
  <si>
    <t>e766</t>
  </si>
  <si>
    <t>e767</t>
  </si>
  <si>
    <t>e768</t>
  </si>
  <si>
    <t>e769</t>
  </si>
  <si>
    <t>e77</t>
  </si>
  <si>
    <t>e770</t>
  </si>
  <si>
    <t>e771</t>
  </si>
  <si>
    <t>e772</t>
  </si>
  <si>
    <t>e773</t>
  </si>
  <si>
    <t>e774</t>
  </si>
  <si>
    <t>e776</t>
  </si>
  <si>
    <t>e777</t>
  </si>
  <si>
    <t>e778</t>
  </si>
  <si>
    <t>e779</t>
  </si>
  <si>
    <t>e78</t>
  </si>
  <si>
    <t>e780</t>
  </si>
  <si>
    <t>e781</t>
  </si>
  <si>
    <t>e782</t>
  </si>
  <si>
    <t>e783</t>
  </si>
  <si>
    <t>e784</t>
  </si>
  <si>
    <t>e785</t>
  </si>
  <si>
    <t>e787</t>
  </si>
  <si>
    <t>e788</t>
  </si>
  <si>
    <t>e789</t>
  </si>
  <si>
    <t>e79</t>
  </si>
  <si>
    <t>e790</t>
  </si>
  <si>
    <t>e791</t>
  </si>
  <si>
    <t>e792</t>
  </si>
  <si>
    <t>e793</t>
  </si>
  <si>
    <t>e794</t>
  </si>
  <si>
    <t>e795</t>
  </si>
  <si>
    <t>e796</t>
  </si>
  <si>
    <t>e797</t>
  </si>
  <si>
    <t>e798</t>
  </si>
  <si>
    <t>e799</t>
  </si>
  <si>
    <t>e80</t>
  </si>
  <si>
    <t>e802</t>
  </si>
  <si>
    <t>e803</t>
  </si>
  <si>
    <t>e804</t>
  </si>
  <si>
    <t>e805</t>
  </si>
  <si>
    <t>e806</t>
  </si>
  <si>
    <t>e807</t>
  </si>
  <si>
    <t>e808</t>
  </si>
  <si>
    <t>e809</t>
  </si>
  <si>
    <t>e81</t>
  </si>
  <si>
    <t>e810</t>
  </si>
  <si>
    <t>e811</t>
  </si>
  <si>
    <t>e812</t>
  </si>
  <si>
    <t>e813</t>
  </si>
  <si>
    <t>e815</t>
  </si>
  <si>
    <t>e816</t>
  </si>
  <si>
    <t>e818</t>
  </si>
  <si>
    <t>e819</t>
  </si>
  <si>
    <t>e82</t>
  </si>
  <si>
    <t>e820</t>
  </si>
  <si>
    <t>e821</t>
  </si>
  <si>
    <t>e823</t>
  </si>
  <si>
    <t>e824</t>
  </si>
  <si>
    <t>e825</t>
  </si>
  <si>
    <t>e826</t>
  </si>
  <si>
    <t>e827</t>
  </si>
  <si>
    <t>e83</t>
  </si>
  <si>
    <t>e830</t>
  </si>
  <si>
    <t>e831</t>
  </si>
  <si>
    <t>e834</t>
  </si>
  <si>
    <t>e835</t>
  </si>
  <si>
    <t>e837</t>
  </si>
  <si>
    <t>e838</t>
  </si>
  <si>
    <t>e839</t>
  </si>
  <si>
    <t>e84</t>
  </si>
  <si>
    <t>e840</t>
  </si>
  <si>
    <t>e841</t>
  </si>
  <si>
    <t>e842</t>
  </si>
  <si>
    <t>e843</t>
  </si>
  <si>
    <t>e844</t>
  </si>
  <si>
    <t>e847</t>
  </si>
  <si>
    <t>e848</t>
  </si>
  <si>
    <t>e849</t>
  </si>
  <si>
    <t>e85</t>
  </si>
  <si>
    <t>e850</t>
  </si>
  <si>
    <t>e851</t>
  </si>
  <si>
    <t>e854</t>
  </si>
  <si>
    <t>e855</t>
  </si>
  <si>
    <t>e856</t>
  </si>
  <si>
    <t>e857</t>
  </si>
  <si>
    <t>e858</t>
  </si>
  <si>
    <t>e859</t>
  </si>
  <si>
    <t>e86</t>
  </si>
  <si>
    <t>e861</t>
  </si>
  <si>
    <t>e864</t>
  </si>
  <si>
    <t>e865</t>
  </si>
  <si>
    <t>e866</t>
  </si>
  <si>
    <t>e867</t>
  </si>
  <si>
    <t>e868</t>
  </si>
  <si>
    <t>e869</t>
  </si>
  <si>
    <t>e87</t>
  </si>
  <si>
    <t>e870</t>
  </si>
  <si>
    <t>e871</t>
  </si>
  <si>
    <t>e873</t>
  </si>
  <si>
    <t>e875</t>
  </si>
  <si>
    <t>e876</t>
  </si>
  <si>
    <t>e879</t>
  </si>
  <si>
    <t>e88</t>
  </si>
  <si>
    <t>e880</t>
  </si>
  <si>
    <t>e881</t>
  </si>
  <si>
    <t>e882</t>
  </si>
  <si>
    <t>e883</t>
  </si>
  <si>
    <t>e884</t>
  </si>
  <si>
    <t>e885</t>
  </si>
  <si>
    <t>e886</t>
  </si>
  <si>
    <t>e887</t>
  </si>
  <si>
    <t>e888</t>
  </si>
  <si>
    <t>e889</t>
  </si>
  <si>
    <t>e89</t>
  </si>
  <si>
    <t>e893</t>
  </si>
  <si>
    <t>e894</t>
  </si>
  <si>
    <t>e895</t>
  </si>
  <si>
    <t>e896</t>
  </si>
  <si>
    <t>e90</t>
  </si>
  <si>
    <t>e900</t>
  </si>
  <si>
    <t>e901</t>
  </si>
  <si>
    <t>e902</t>
  </si>
  <si>
    <t>e903</t>
  </si>
  <si>
    <t>e904</t>
  </si>
  <si>
    <t>e905</t>
  </si>
  <si>
    <t>e91</t>
  </si>
  <si>
    <t>e910</t>
  </si>
  <si>
    <t>e911</t>
  </si>
  <si>
    <t>e912</t>
  </si>
  <si>
    <t>e914</t>
  </si>
  <si>
    <t>e92</t>
  </si>
  <si>
    <t>e922</t>
  </si>
  <si>
    <t>e923</t>
  </si>
  <si>
    <t>e924</t>
  </si>
  <si>
    <t>e926</t>
  </si>
  <si>
    <t>e93</t>
  </si>
  <si>
    <t>e931</t>
  </si>
  <si>
    <t>e932</t>
  </si>
  <si>
    <t>e933</t>
  </si>
  <si>
    <t>e935</t>
  </si>
  <si>
    <t>e937</t>
  </si>
  <si>
    <t>e939</t>
  </si>
  <si>
    <t>e94</t>
  </si>
  <si>
    <t>e940</t>
  </si>
  <si>
    <t>e941</t>
  </si>
  <si>
    <t>e943</t>
  </si>
  <si>
    <t>e944</t>
  </si>
  <si>
    <t>e945</t>
  </si>
  <si>
    <t>e946</t>
  </si>
  <si>
    <t>e947</t>
  </si>
  <si>
    <t>e948</t>
  </si>
  <si>
    <t>e949</t>
  </si>
  <si>
    <t>e95</t>
  </si>
  <si>
    <t>e952</t>
  </si>
  <si>
    <t>e954</t>
  </si>
  <si>
    <t>e955</t>
  </si>
  <si>
    <t>e957</t>
  </si>
  <si>
    <t>e959</t>
  </si>
  <si>
    <t>e96</t>
  </si>
  <si>
    <t>e960</t>
  </si>
  <si>
    <t>e961</t>
  </si>
  <si>
    <t>e962</t>
  </si>
  <si>
    <t>e963</t>
  </si>
  <si>
    <t>e965</t>
  </si>
  <si>
    <t>e966</t>
  </si>
  <si>
    <t>e967</t>
  </si>
  <si>
    <t>e968</t>
  </si>
  <si>
    <t>e97</t>
  </si>
  <si>
    <t>e970</t>
  </si>
  <si>
    <t>e972</t>
  </si>
  <si>
    <t>e973</t>
  </si>
  <si>
    <t>e974</t>
  </si>
  <si>
    <t>e975</t>
  </si>
  <si>
    <t>e976</t>
  </si>
  <si>
    <t>e977</t>
  </si>
  <si>
    <t>e978</t>
  </si>
  <si>
    <t>e979</t>
  </si>
  <si>
    <t>e98</t>
  </si>
  <si>
    <t>e980</t>
  </si>
  <si>
    <t>e981</t>
  </si>
  <si>
    <t>e982</t>
  </si>
  <si>
    <t>e985</t>
  </si>
  <si>
    <t>e986</t>
  </si>
  <si>
    <t>e987</t>
  </si>
  <si>
    <t>e988</t>
  </si>
  <si>
    <t>e989</t>
  </si>
  <si>
    <t>e99</t>
  </si>
  <si>
    <t>e990</t>
  </si>
  <si>
    <t>e991</t>
  </si>
  <si>
    <t>e995</t>
  </si>
  <si>
    <t>e996</t>
  </si>
  <si>
    <t>e997</t>
  </si>
  <si>
    <t>e998</t>
  </si>
  <si>
    <t>e999</t>
  </si>
  <si>
    <t>e775</t>
  </si>
  <si>
    <t>e817</t>
  </si>
  <si>
    <t>e497</t>
  </si>
  <si>
    <t>e528</t>
  </si>
  <si>
    <t>e532</t>
  </si>
  <si>
    <t>e533</t>
  </si>
  <si>
    <t>e122</t>
  </si>
  <si>
    <t>e1019</t>
  </si>
  <si>
    <t>e1093</t>
  </si>
  <si>
    <t>e1095</t>
  </si>
  <si>
    <t>e1117</t>
  </si>
  <si>
    <t>e1174</t>
  </si>
  <si>
    <t>e1224</t>
  </si>
  <si>
    <t>e734</t>
  </si>
  <si>
    <t>e852</t>
  </si>
  <si>
    <t>e964</t>
  </si>
  <si>
    <t>e992</t>
  </si>
  <si>
    <t>e1021</t>
  </si>
  <si>
    <t>e204</t>
  </si>
  <si>
    <t>e46</t>
  </si>
  <si>
    <t>e828</t>
  </si>
  <si>
    <t>e260</t>
  </si>
  <si>
    <t>e66</t>
  </si>
  <si>
    <t>e289</t>
  </si>
  <si>
    <t>e309</t>
  </si>
  <si>
    <t>e365</t>
  </si>
  <si>
    <t>e376</t>
  </si>
  <si>
    <t>e512</t>
  </si>
  <si>
    <t>e1128</t>
  </si>
  <si>
    <t>e1129</t>
  </si>
  <si>
    <t>e1131</t>
  </si>
  <si>
    <t>e390</t>
  </si>
  <si>
    <t>e391</t>
  </si>
  <si>
    <t>e150</t>
  </si>
  <si>
    <t>e928</t>
  </si>
  <si>
    <t>e951</t>
  </si>
  <si>
    <t>e41</t>
  </si>
  <si>
    <t>e42</t>
  </si>
  <si>
    <t>e54</t>
  </si>
  <si>
    <t>e55</t>
  </si>
  <si>
    <t>e59</t>
  </si>
  <si>
    <t>e60</t>
  </si>
  <si>
    <t>e287</t>
  </si>
  <si>
    <t>e347</t>
  </si>
  <si>
    <t>e719</t>
  </si>
  <si>
    <t>e739</t>
  </si>
  <si>
    <t>e755</t>
  </si>
  <si>
    <t>e756</t>
  </si>
  <si>
    <t>e214</t>
  </si>
  <si>
    <t>e331</t>
  </si>
  <si>
    <t>e332</t>
  </si>
  <si>
    <t>e488</t>
  </si>
  <si>
    <t>e503</t>
  </si>
  <si>
    <t>e544</t>
  </si>
  <si>
    <t>e216</t>
  </si>
  <si>
    <t>e367</t>
  </si>
  <si>
    <t>e457</t>
  </si>
  <si>
    <t>e505</t>
  </si>
  <si>
    <t>e104</t>
  </si>
  <si>
    <t>e135</t>
  </si>
  <si>
    <t>e140</t>
  </si>
  <si>
    <t>e167</t>
  </si>
  <si>
    <t>e170</t>
  </si>
  <si>
    <t>e174</t>
  </si>
  <si>
    <t>e195</t>
  </si>
  <si>
    <t>e201</t>
  </si>
  <si>
    <t>e236</t>
  </si>
  <si>
    <t>e244</t>
  </si>
  <si>
    <t>e255</t>
  </si>
  <si>
    <t>e256</t>
  </si>
  <si>
    <t>e282</t>
  </si>
  <si>
    <t>e283</t>
  </si>
  <si>
    <t>e298</t>
  </si>
  <si>
    <t>e338</t>
  </si>
  <si>
    <t>e362</t>
  </si>
  <si>
    <t>e385</t>
  </si>
  <si>
    <t>e386</t>
  </si>
  <si>
    <t>e403</t>
  </si>
  <si>
    <t>e478</t>
  </si>
  <si>
    <t>e498</t>
  </si>
  <si>
    <t>e510</t>
  </si>
  <si>
    <t>e514</t>
  </si>
  <si>
    <t>e516</t>
  </si>
  <si>
    <t>e543</t>
  </si>
  <si>
    <t>e550</t>
  </si>
  <si>
    <t>e56</t>
  </si>
  <si>
    <t>e578</t>
  </si>
  <si>
    <t>e592</t>
  </si>
  <si>
    <t>e597</t>
  </si>
  <si>
    <t>e615</t>
  </si>
  <si>
    <t>e616</t>
  </si>
  <si>
    <t>e626</t>
  </si>
  <si>
    <t>e629</t>
  </si>
  <si>
    <t>e636</t>
  </si>
  <si>
    <t>e65</t>
  </si>
  <si>
    <t>e651</t>
  </si>
  <si>
    <t>e662</t>
  </si>
  <si>
    <t>e663</t>
  </si>
  <si>
    <t>e700</t>
  </si>
  <si>
    <t>e705</t>
  </si>
  <si>
    <t>e707</t>
  </si>
  <si>
    <t>e708</t>
  </si>
  <si>
    <t>e715</t>
  </si>
  <si>
    <t>e726</t>
  </si>
  <si>
    <t>e736</t>
  </si>
  <si>
    <t>e737</t>
  </si>
  <si>
    <t>e801</t>
  </si>
  <si>
    <t>e822</t>
  </si>
  <si>
    <t>e833</t>
  </si>
  <si>
    <t>e139</t>
  </si>
  <si>
    <t>e285</t>
  </si>
  <si>
    <t>e286</t>
  </si>
  <si>
    <t>e313</t>
  </si>
  <si>
    <t>e349</t>
  </si>
  <si>
    <t>e374</t>
  </si>
  <si>
    <t>e644</t>
  </si>
  <si>
    <t>e918</t>
  </si>
  <si>
    <t>e930</t>
  </si>
  <si>
    <t>e384</t>
  </si>
  <si>
    <t>e496</t>
  </si>
  <si>
    <t>e582</t>
  </si>
  <si>
    <t>e800</t>
  </si>
  <si>
    <t>e1072</t>
  </si>
  <si>
    <t>e1082</t>
  </si>
  <si>
    <t>e1137</t>
  </si>
  <si>
    <t>e1138</t>
  </si>
  <si>
    <t>e1140</t>
  </si>
  <si>
    <t>e1201</t>
  </si>
  <si>
    <t>e860</t>
  </si>
  <si>
    <t>e1148</t>
  </si>
  <si>
    <t>e434</t>
  </si>
  <si>
    <t>e761</t>
  </si>
  <si>
    <t>e950</t>
  </si>
  <si>
    <t>e567</t>
  </si>
  <si>
    <t>e570</t>
  </si>
  <si>
    <t>e393</t>
  </si>
  <si>
    <t>e120</t>
  </si>
  <si>
    <t>e123</t>
  </si>
  <si>
    <t>e124</t>
  </si>
  <si>
    <t>e125</t>
  </si>
  <si>
    <t>e323</t>
  </si>
  <si>
    <t>e417</t>
  </si>
  <si>
    <t>e529</t>
  </si>
  <si>
    <t>e534</t>
  </si>
  <si>
    <t>e535</t>
  </si>
  <si>
    <t>e383</t>
  </si>
  <si>
    <t>e101</t>
  </si>
  <si>
    <t>e1022</t>
  </si>
  <si>
    <t>e145</t>
  </si>
  <si>
    <t>e162</t>
  </si>
  <si>
    <t>e210</t>
  </si>
  <si>
    <t>e226</t>
  </si>
  <si>
    <t>e234</t>
  </si>
  <si>
    <t>e281</t>
  </si>
  <si>
    <t>e382</t>
  </si>
  <si>
    <t>e541</t>
  </si>
  <si>
    <t>e542</t>
  </si>
  <si>
    <t>e586</t>
  </si>
  <si>
    <t>e643</t>
  </si>
  <si>
    <t>e697</t>
  </si>
  <si>
    <t>e743</t>
  </si>
  <si>
    <t>e786</t>
  </si>
  <si>
    <t>e845</t>
  </si>
  <si>
    <t>e890</t>
  </si>
  <si>
    <t>e897</t>
  </si>
  <si>
    <t>e906</t>
  </si>
  <si>
    <t>e908</t>
  </si>
  <si>
    <t>e916</t>
  </si>
  <si>
    <t>e280</t>
  </si>
  <si>
    <t>e368</t>
  </si>
  <si>
    <t>e466</t>
  </si>
  <si>
    <t>e471</t>
  </si>
  <si>
    <t>e472</t>
  </si>
  <si>
    <t>e942</t>
  </si>
  <si>
    <t>e724</t>
  </si>
  <si>
    <t>e725</t>
  </si>
  <si>
    <t>e219</t>
  </si>
  <si>
    <t>e364</t>
  </si>
  <si>
    <t>e52</t>
  </si>
  <si>
    <t>e481</t>
  </si>
  <si>
    <t>e1032</t>
  </si>
  <si>
    <t>e1044</t>
  </si>
  <si>
    <t>e1055</t>
  </si>
  <si>
    <t>e1085</t>
  </si>
  <si>
    <t>e1086</t>
  </si>
  <si>
    <t>e1092</t>
  </si>
  <si>
    <t>e1102</t>
  </si>
  <si>
    <t>e1118</t>
  </si>
  <si>
    <t>e1144</t>
  </si>
  <si>
    <t>e1149</t>
  </si>
  <si>
    <t>e1177</t>
  </si>
  <si>
    <t>e1195</t>
  </si>
  <si>
    <t>e1212</t>
  </si>
  <si>
    <t>e1215</t>
  </si>
  <si>
    <t>e1221</t>
  </si>
  <si>
    <t>e862</t>
  </si>
  <si>
    <t>e863</t>
  </si>
  <si>
    <t>e872</t>
  </si>
  <si>
    <t>e877</t>
  </si>
  <si>
    <t>e878</t>
  </si>
  <si>
    <t>e891</t>
  </si>
  <si>
    <t>e892</t>
  </si>
  <si>
    <t>e899</t>
  </si>
  <si>
    <t>e907</t>
  </si>
  <si>
    <t>e909</t>
  </si>
  <si>
    <t>e913</t>
  </si>
  <si>
    <t>e915</t>
  </si>
  <si>
    <t>e919</t>
  </si>
  <si>
    <t>e920</t>
  </si>
  <si>
    <t>e921</t>
  </si>
  <si>
    <t>e925</t>
  </si>
  <si>
    <t>e934</t>
  </si>
  <si>
    <t>e936</t>
  </si>
  <si>
    <t>e938</t>
  </si>
  <si>
    <t>e953</t>
  </si>
  <si>
    <t>e958</t>
  </si>
  <si>
    <t>e969</t>
  </si>
  <si>
    <t>e971</t>
  </si>
  <si>
    <t>e984</t>
  </si>
  <si>
    <t>e427</t>
  </si>
  <si>
    <t>e453</t>
  </si>
  <si>
    <t>e749</t>
  </si>
  <si>
    <t>e709</t>
  </si>
  <si>
    <t>e388</t>
  </si>
  <si>
    <t>e853</t>
  </si>
  <si>
    <t>e917</t>
  </si>
  <si>
    <t>e929</t>
  </si>
  <si>
    <t>e263</t>
  </si>
  <si>
    <t>e264</t>
  </si>
  <si>
    <t>e392</t>
  </si>
  <si>
    <t>e191</t>
  </si>
  <si>
    <t>e1180</t>
  </si>
  <si>
    <t>e377</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</si>
  <si>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&lt;value&gt;Out-Degree&lt;/value&gt;_x000D_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&lt;value&gt;mostly pos/neg (narrow)&lt;/value&gt;_x000D_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name="EdgeColorDetails" serializeAs="String"&gt;_x000D_
        &lt;value&gt;False	False	0	10	241, 137, 4	46, 7, 195	False	False	True&lt;/value&gt;_x000D_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&lt;value&gt;Degree&lt;/value&gt;_x000D_
      &lt;/setting&gt;_x000D_
    &lt;/AutoFillUserSettings3&gt;_x000D_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&lt;LayoutUserSettings&gt;_x000D_
      &lt;setting name="Margin" serializeAs="String"&gt;_x000D_
        &lt;value&gt;10&lt;/value&gt;_x000D_
      &lt;/setting&gt;_x000D_
      &lt;setting name="FruchtermanReingoldIterations" serializeAs="String"&gt;_x000D_
        &lt;value&gt;100&lt;/value&gt;_x000D_
      &lt;/setting&gt;_x000D_
      &lt;setting name="BoxLayoutAlgorithm" serializeAs="String"&gt;_x000D_
        &lt;value&gt;Treemap&lt;/value&gt;_x000D_
      &lt;/setting&gt;_x000D_
      &lt;setting name="FruchtermanReingoldC" serializeAs="String"&gt;_x000D_
        &lt;value&gt;10&lt;/value&gt;_x000D_
      &lt;/setting&gt;_x000D_
      &lt;setting name="LayoutStyle" serializeAs="String"&gt;_x000D_
        &lt;value&gt;Normal&lt;/value&gt;_x000D_
      &lt;/setting&gt;_x000D_
      &lt;setting name="IntergroupEdgeStyle" serializeAs="String"&gt;_x000D_
        &lt;value&gt;Show&lt;/value&gt;_x000D_
      &lt;/setting&gt;_x000D_
      &lt;setting name="Layout" serializeAs="String"&gt;_x000D_
        &lt;value&gt;FruchtermanReingold&lt;/value&gt;_x000D_
      &lt;/setting&gt;_x000D_
    &lt;/LayoutUserSettings&gt;_x000D_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t>
  </si>
  <si>
    <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</si>
  <si>
    <t>Marked?</t>
  </si>
  <si>
    <t>Dimension</t>
  </si>
  <si>
    <t>Date</t>
  </si>
  <si>
    <t>Corpus</t>
  </si>
  <si>
    <t>Orig Edge Weight (absolute)</t>
  </si>
  <si>
    <t>Relative Edge Weight</t>
  </si>
  <si>
    <t>Vertex-Couple</t>
  </si>
  <si>
    <t>Religious Dimension?</t>
  </si>
  <si>
    <t>Absolute Religious Edge Weight</t>
  </si>
  <si>
    <t>Relative Religious Edge Weight</t>
  </si>
  <si>
    <t>Main Dimension</t>
  </si>
  <si>
    <t>Subdimension 3.n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</si>
</sst>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4">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0" fillId="2" borderId="1" xfId="1"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0" fontId="1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5" fillId="4" borderId="11" xfId="5" applyNumberFormat="1" applyBorder="1" applyAlignment="1"/>
    <xf numFmtId="0" fontId="10" fillId="2" borderId="11" xfId="1" applyNumberFormat="1" applyFont="1" applyBorder="1" applyAlignment="1"/>
    <xf numFmtId="0" fontId="0" fillId="0" borderId="0" xfId="2" applyNumberFormat="1" applyFont="1" applyBorder="1" applyAlignment="1"/>
    <xf numFmtId="1" fontId="10" fillId="4" borderId="1" xfId="5" applyNumberFormat="1" applyFont="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0" fillId="4" borderId="11" xfId="5" applyNumberFormat="1" applyFont="1" applyBorder="1" applyAlignment="1"/>
    <xf numFmtId="167" fontId="10"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Standard" xfId="0" builtinId="0"/>
  </cellStyles>
  <dxfs count="112">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1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575-41DC-A619-497543815478}"/>
            </c:ext>
          </c:extLst>
        </c:ser>
        <c:dLbls>
          <c:showLegendKey val="0"/>
          <c:showVal val="0"/>
          <c:showCatName val="0"/>
          <c:showSerName val="0"/>
          <c:showPercent val="0"/>
          <c:showBubbleSize val="0"/>
        </c:dLbls>
        <c:gapWidth val="0"/>
        <c:axId val="119107584"/>
        <c:axId val="119109888"/>
      </c:barChart>
      <c:catAx>
        <c:axId val="11910758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109888"/>
        <c:crosses val="autoZero"/>
        <c:auto val="1"/>
        <c:lblAlgn val="ctr"/>
        <c:lblOffset val="100"/>
        <c:noMultiLvlLbl val="0"/>
      </c:catAx>
      <c:valAx>
        <c:axId val="119109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10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709-4B8B-8543-81BC52AB660F}"/>
            </c:ext>
          </c:extLst>
        </c:ser>
        <c:dLbls>
          <c:showLegendKey val="0"/>
          <c:showVal val="0"/>
          <c:showCatName val="0"/>
          <c:showSerName val="0"/>
          <c:showPercent val="0"/>
          <c:showBubbleSize val="0"/>
        </c:dLbls>
        <c:gapWidth val="0"/>
        <c:axId val="124987648"/>
        <c:axId val="124998016"/>
      </c:barChart>
      <c:catAx>
        <c:axId val="12498764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24998016"/>
        <c:crosses val="autoZero"/>
        <c:auto val="1"/>
        <c:lblAlgn val="ctr"/>
        <c:lblOffset val="100"/>
        <c:noMultiLvlLbl val="0"/>
      </c:catAx>
      <c:valAx>
        <c:axId val="124998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4987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98F-4AFC-ADE3-F587FE0B1F85}"/>
            </c:ext>
          </c:extLst>
        </c:ser>
        <c:dLbls>
          <c:showLegendKey val="0"/>
          <c:showVal val="0"/>
          <c:showCatName val="0"/>
          <c:showSerName val="0"/>
          <c:showPercent val="0"/>
          <c:showBubbleSize val="0"/>
        </c:dLbls>
        <c:gapWidth val="0"/>
        <c:axId val="125026688"/>
        <c:axId val="125028608"/>
      </c:barChart>
      <c:catAx>
        <c:axId val="125026688"/>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overlay val="0"/>
        </c:title>
        <c:numFmt formatCode="#,##0.00" sourceLinked="1"/>
        <c:majorTickMark val="out"/>
        <c:minorTickMark val="none"/>
        <c:tickLblPos val="none"/>
        <c:crossAx val="125028608"/>
        <c:crosses val="autoZero"/>
        <c:auto val="1"/>
        <c:lblAlgn val="ctr"/>
        <c:lblOffset val="100"/>
        <c:noMultiLvlLbl val="0"/>
      </c:catAx>
      <c:valAx>
        <c:axId val="125028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026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105-4B62-AB98-3ED5A39D74ED}"/>
            </c:ext>
          </c:extLst>
        </c:ser>
        <c:dLbls>
          <c:showLegendKey val="0"/>
          <c:showVal val="0"/>
          <c:showCatName val="0"/>
          <c:showSerName val="0"/>
          <c:showPercent val="0"/>
          <c:showBubbleSize val="0"/>
        </c:dLbls>
        <c:gapWidth val="0"/>
        <c:axId val="122489088"/>
        <c:axId val="122503552"/>
      </c:barChart>
      <c:catAx>
        <c:axId val="122489088"/>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overlay val="0"/>
        </c:title>
        <c:numFmt formatCode="#,##0.00" sourceLinked="1"/>
        <c:majorTickMark val="out"/>
        <c:minorTickMark val="none"/>
        <c:tickLblPos val="none"/>
        <c:crossAx val="122503552"/>
        <c:crosses val="autoZero"/>
        <c:auto val="1"/>
        <c:lblAlgn val="ctr"/>
        <c:lblOffset val="100"/>
        <c:noMultiLvlLbl val="0"/>
      </c:catAx>
      <c:valAx>
        <c:axId val="1225035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2489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A30-414C-A141-79670C6E8964}"/>
            </c:ext>
          </c:extLst>
        </c:ser>
        <c:dLbls>
          <c:showLegendKey val="0"/>
          <c:showVal val="0"/>
          <c:showCatName val="0"/>
          <c:showSerName val="0"/>
          <c:showPercent val="0"/>
          <c:showBubbleSize val="0"/>
        </c:dLbls>
        <c:gapWidth val="0"/>
        <c:axId val="122548608"/>
        <c:axId val="122550528"/>
      </c:barChart>
      <c:catAx>
        <c:axId val="122548608"/>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overlay val="0"/>
        </c:title>
        <c:numFmt formatCode="#,##0.00" sourceLinked="1"/>
        <c:majorTickMark val="out"/>
        <c:minorTickMark val="none"/>
        <c:tickLblPos val="none"/>
        <c:crossAx val="122550528"/>
        <c:crosses val="autoZero"/>
        <c:auto val="1"/>
        <c:lblAlgn val="ctr"/>
        <c:lblOffset val="100"/>
        <c:noMultiLvlLbl val="0"/>
      </c:catAx>
      <c:valAx>
        <c:axId val="1225505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2548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0FA-4FA9-8DE7-A0FA50A77BD5}"/>
            </c:ext>
          </c:extLst>
        </c:ser>
        <c:dLbls>
          <c:showLegendKey val="0"/>
          <c:showVal val="0"/>
          <c:showCatName val="0"/>
          <c:showSerName val="0"/>
          <c:showPercent val="0"/>
          <c:showBubbleSize val="0"/>
        </c:dLbls>
        <c:gapWidth val="0"/>
        <c:axId val="125053184"/>
        <c:axId val="125075840"/>
      </c:barChart>
      <c:catAx>
        <c:axId val="12505318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overlay val="0"/>
        </c:title>
        <c:numFmt formatCode="#,##0.00" sourceLinked="1"/>
        <c:majorTickMark val="out"/>
        <c:minorTickMark val="none"/>
        <c:tickLblPos val="none"/>
        <c:crossAx val="125075840"/>
        <c:crosses val="autoZero"/>
        <c:auto val="1"/>
        <c:lblAlgn val="ctr"/>
        <c:lblOffset val="100"/>
        <c:noMultiLvlLbl val="0"/>
      </c:catAx>
      <c:valAx>
        <c:axId val="125075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053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F20-45AE-B749-C5362447D235}"/>
            </c:ext>
          </c:extLst>
        </c:ser>
        <c:dLbls>
          <c:showLegendKey val="0"/>
          <c:showVal val="0"/>
          <c:showCatName val="0"/>
          <c:showSerName val="0"/>
          <c:showPercent val="0"/>
          <c:showBubbleSize val="0"/>
        </c:dLbls>
        <c:gapWidth val="0"/>
        <c:axId val="125092224"/>
        <c:axId val="125094144"/>
      </c:barChart>
      <c:catAx>
        <c:axId val="125092224"/>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overlay val="0"/>
        </c:title>
        <c:numFmt formatCode="#,##0.00" sourceLinked="1"/>
        <c:majorTickMark val="out"/>
        <c:minorTickMark val="none"/>
        <c:tickLblPos val="none"/>
        <c:crossAx val="125094144"/>
        <c:crosses val="autoZero"/>
        <c:auto val="1"/>
        <c:lblAlgn val="ctr"/>
        <c:lblOffset val="100"/>
        <c:noMultiLvlLbl val="0"/>
      </c:catAx>
      <c:valAx>
        <c:axId val="125094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092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1F4-406B-BFF8-B5BDF362908C}"/>
            </c:ext>
          </c:extLst>
        </c:ser>
        <c:dLbls>
          <c:showLegendKey val="0"/>
          <c:showVal val="0"/>
          <c:showCatName val="0"/>
          <c:showSerName val="0"/>
          <c:showPercent val="0"/>
          <c:showBubbleSize val="0"/>
        </c:dLbls>
        <c:gapWidth val="0"/>
        <c:axId val="125466880"/>
        <c:axId val="125473152"/>
      </c:barChart>
      <c:catAx>
        <c:axId val="12546688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25473152"/>
        <c:crosses val="autoZero"/>
        <c:auto val="1"/>
        <c:lblAlgn val="ctr"/>
        <c:lblOffset val="100"/>
        <c:noMultiLvlLbl val="0"/>
      </c:catAx>
      <c:valAx>
        <c:axId val="125473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4668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4</c:v>
                </c:pt>
              </c:strCache>
            </c:strRef>
          </c:tx>
          <c:spPr>
            <a:solidFill>
              <a:schemeClr val="accent1"/>
            </a:solidFill>
          </c:spPr>
          <c:invertIfNegative val="0"/>
          <c:cat>
            <c:numRef>
              <c:f>'Overall Metrics'!$T$2:$T$45</c:f>
              <c:numCache>
                <c:formatCode>#,##0.00</c:formatCode>
                <c:ptCount val="44"/>
                <c:pt idx="0">
                  <c:v>197.28977966308594</c:v>
                </c:pt>
                <c:pt idx="1">
                  <c:v>420.64838852993279</c:v>
                </c:pt>
                <c:pt idx="2">
                  <c:v>644.00699739677964</c:v>
                </c:pt>
                <c:pt idx="3">
                  <c:v>867.36560626362643</c:v>
                </c:pt>
                <c:pt idx="4">
                  <c:v>1090.7242151304733</c:v>
                </c:pt>
                <c:pt idx="5">
                  <c:v>1314.0828239973202</c:v>
                </c:pt>
                <c:pt idx="6">
                  <c:v>1537.4414328641672</c:v>
                </c:pt>
                <c:pt idx="7">
                  <c:v>1760.8000417310141</c:v>
                </c:pt>
                <c:pt idx="8">
                  <c:v>1984.158650597861</c:v>
                </c:pt>
                <c:pt idx="9">
                  <c:v>2207.5172594647079</c:v>
                </c:pt>
                <c:pt idx="10">
                  <c:v>2430.8758683315546</c:v>
                </c:pt>
                <c:pt idx="11">
                  <c:v>2654.2344771984012</c:v>
                </c:pt>
                <c:pt idx="12">
                  <c:v>2877.5930860652479</c:v>
                </c:pt>
                <c:pt idx="13">
                  <c:v>3100.9516949320946</c:v>
                </c:pt>
                <c:pt idx="14">
                  <c:v>3324.3103037989413</c:v>
                </c:pt>
                <c:pt idx="15">
                  <c:v>3547.668912665788</c:v>
                </c:pt>
                <c:pt idx="16">
                  <c:v>3771.0275215326346</c:v>
                </c:pt>
                <c:pt idx="17">
                  <c:v>3994.3861303994813</c:v>
                </c:pt>
                <c:pt idx="18">
                  <c:v>4217.744739266328</c:v>
                </c:pt>
                <c:pt idx="19">
                  <c:v>4441.1033481331751</c:v>
                </c:pt>
                <c:pt idx="20">
                  <c:v>4664.4619570000223</c:v>
                </c:pt>
                <c:pt idx="21">
                  <c:v>4887.8205658668694</c:v>
                </c:pt>
                <c:pt idx="22">
                  <c:v>5111.1791747337165</c:v>
                </c:pt>
                <c:pt idx="23">
                  <c:v>5334.5377836005637</c:v>
                </c:pt>
                <c:pt idx="24">
                  <c:v>5557.8963924674108</c:v>
                </c:pt>
                <c:pt idx="25">
                  <c:v>5781.2550013342579</c:v>
                </c:pt>
                <c:pt idx="26">
                  <c:v>6004.6136102011051</c:v>
                </c:pt>
                <c:pt idx="27">
                  <c:v>6227.9722190679522</c:v>
                </c:pt>
                <c:pt idx="28">
                  <c:v>6451.3308279347993</c:v>
                </c:pt>
                <c:pt idx="29">
                  <c:v>6674.6894368016465</c:v>
                </c:pt>
                <c:pt idx="30">
                  <c:v>6898.0480456684936</c:v>
                </c:pt>
                <c:pt idx="31">
                  <c:v>7121.4066545353407</c:v>
                </c:pt>
                <c:pt idx="32">
                  <c:v>7344.7652634021879</c:v>
                </c:pt>
                <c:pt idx="33">
                  <c:v>7568.123872269035</c:v>
                </c:pt>
                <c:pt idx="34">
                  <c:v>7791.4824811358822</c:v>
                </c:pt>
                <c:pt idx="35">
                  <c:v>8014.8410900027293</c:v>
                </c:pt>
                <c:pt idx="36">
                  <c:v>8238.1996988695755</c:v>
                </c:pt>
                <c:pt idx="37">
                  <c:v>8461.5583077364226</c:v>
                </c:pt>
                <c:pt idx="38">
                  <c:v>8684.9169166032698</c:v>
                </c:pt>
                <c:pt idx="39">
                  <c:v>8908.2755254701169</c:v>
                </c:pt>
                <c:pt idx="40">
                  <c:v>9131.6341343369641</c:v>
                </c:pt>
                <c:pt idx="41">
                  <c:v>9354.9927432038112</c:v>
                </c:pt>
                <c:pt idx="42">
                  <c:v>9578.3513520706583</c:v>
                </c:pt>
                <c:pt idx="43">
                  <c:v>9801.7099609375</c:v>
                </c:pt>
              </c:numCache>
            </c:numRef>
          </c:cat>
          <c:val>
            <c:numRef>
              <c:f>'Overall Metrics'!$U$2:$U$45</c:f>
              <c:numCache>
                <c:formatCode>General</c:formatCode>
                <c:ptCount val="44"/>
                <c:pt idx="0">
                  <c:v>4</c:v>
                </c:pt>
                <c:pt idx="1">
                  <c:v>3</c:v>
                </c:pt>
                <c:pt idx="2">
                  <c:v>1</c:v>
                </c:pt>
                <c:pt idx="3">
                  <c:v>2</c:v>
                </c:pt>
                <c:pt idx="4">
                  <c:v>2</c:v>
                </c:pt>
                <c:pt idx="5">
                  <c:v>1</c:v>
                </c:pt>
                <c:pt idx="6">
                  <c:v>3</c:v>
                </c:pt>
                <c:pt idx="7">
                  <c:v>4</c:v>
                </c:pt>
                <c:pt idx="8">
                  <c:v>2</c:v>
                </c:pt>
                <c:pt idx="9">
                  <c:v>0</c:v>
                </c:pt>
                <c:pt idx="10">
                  <c:v>6</c:v>
                </c:pt>
                <c:pt idx="11">
                  <c:v>3</c:v>
                </c:pt>
                <c:pt idx="12">
                  <c:v>4</c:v>
                </c:pt>
                <c:pt idx="13">
                  <c:v>2</c:v>
                </c:pt>
                <c:pt idx="14">
                  <c:v>5</c:v>
                </c:pt>
                <c:pt idx="15">
                  <c:v>2</c:v>
                </c:pt>
                <c:pt idx="16">
                  <c:v>5</c:v>
                </c:pt>
                <c:pt idx="17">
                  <c:v>3</c:v>
                </c:pt>
                <c:pt idx="18">
                  <c:v>5</c:v>
                </c:pt>
                <c:pt idx="19">
                  <c:v>3</c:v>
                </c:pt>
                <c:pt idx="20">
                  <c:v>6</c:v>
                </c:pt>
                <c:pt idx="21">
                  <c:v>8</c:v>
                </c:pt>
                <c:pt idx="22">
                  <c:v>3</c:v>
                </c:pt>
                <c:pt idx="23">
                  <c:v>4</c:v>
                </c:pt>
                <c:pt idx="24">
                  <c:v>4</c:v>
                </c:pt>
                <c:pt idx="25">
                  <c:v>3</c:v>
                </c:pt>
                <c:pt idx="26">
                  <c:v>5</c:v>
                </c:pt>
                <c:pt idx="27">
                  <c:v>3</c:v>
                </c:pt>
                <c:pt idx="28">
                  <c:v>2</c:v>
                </c:pt>
                <c:pt idx="29">
                  <c:v>4</c:v>
                </c:pt>
                <c:pt idx="30">
                  <c:v>3</c:v>
                </c:pt>
                <c:pt idx="31">
                  <c:v>2</c:v>
                </c:pt>
                <c:pt idx="32">
                  <c:v>5</c:v>
                </c:pt>
                <c:pt idx="33">
                  <c:v>3</c:v>
                </c:pt>
                <c:pt idx="34">
                  <c:v>3</c:v>
                </c:pt>
                <c:pt idx="35">
                  <c:v>1</c:v>
                </c:pt>
                <c:pt idx="36">
                  <c:v>1</c:v>
                </c:pt>
                <c:pt idx="37">
                  <c:v>4</c:v>
                </c:pt>
                <c:pt idx="38">
                  <c:v>0</c:v>
                </c:pt>
                <c:pt idx="39">
                  <c:v>3</c:v>
                </c:pt>
                <c:pt idx="40">
                  <c:v>3</c:v>
                </c:pt>
                <c:pt idx="41">
                  <c:v>2</c:v>
                </c:pt>
                <c:pt idx="42">
                  <c:v>2</c:v>
                </c:pt>
                <c:pt idx="43">
                  <c:v>1</c:v>
                </c:pt>
              </c:numCache>
            </c:numRef>
          </c:val>
          <c:extLst>
            <c:ext xmlns:c16="http://schemas.microsoft.com/office/drawing/2014/chart" uri="{C3380CC4-5D6E-409C-BE32-E72D297353CC}">
              <c16:uniqueId val="{00000000-EFA8-43F9-9A62-84CB6A37F816}"/>
            </c:ext>
          </c:extLst>
        </c:ser>
        <c:dLbls>
          <c:showLegendKey val="0"/>
          <c:showVal val="0"/>
          <c:showCatName val="0"/>
          <c:showSerName val="0"/>
          <c:showPercent val="0"/>
          <c:showBubbleSize val="0"/>
        </c:dLbls>
        <c:gapWidth val="0"/>
        <c:axId val="138400128"/>
        <c:axId val="138401664"/>
      </c:barChart>
      <c:catAx>
        <c:axId val="138400128"/>
        <c:scaling>
          <c:orientation val="minMax"/>
        </c:scaling>
        <c:delete val="1"/>
        <c:axPos val="b"/>
        <c:numFmt formatCode="#,##0.00" sourceLinked="1"/>
        <c:majorTickMark val="out"/>
        <c:minorTickMark val="none"/>
        <c:tickLblPos val="none"/>
        <c:crossAx val="138401664"/>
        <c:crosses val="autoZero"/>
        <c:auto val="1"/>
        <c:lblAlgn val="ctr"/>
        <c:lblOffset val="100"/>
        <c:noMultiLvlLbl val="0"/>
      </c:catAx>
      <c:valAx>
        <c:axId val="138401664"/>
        <c:scaling>
          <c:orientation val="minMax"/>
        </c:scaling>
        <c:delete val="1"/>
        <c:axPos val="l"/>
        <c:numFmt formatCode="General" sourceLinked="1"/>
        <c:majorTickMark val="out"/>
        <c:minorTickMark val="none"/>
        <c:tickLblPos val="none"/>
        <c:crossAx val="13840012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AC1192" totalsRowShown="0" headerRowDxfId="110" dataDxfId="109">
  <autoFilter ref="A2:AC1192" xr:uid="{00000000-0009-0000-0100-000001000000}"/>
  <sortState ref="A3:AC1192">
    <sortCondition ref="A3:A1192"/>
    <sortCondition ref="B3:B1192"/>
    <sortCondition ref="P3:P1192"/>
  </sortState>
  <tableColumns count="29">
    <tableColumn id="1" xr3:uid="{00000000-0010-0000-0000-000001000000}" name="Vertex 1" dataDxfId="108" dataCellStyle="NodeXL Required"/>
    <tableColumn id="2" xr3:uid="{00000000-0010-0000-0000-000002000000}" name="Vertex 2" dataDxfId="107" dataCellStyle="NodeXL Required"/>
    <tableColumn id="3" xr3:uid="{00000000-0010-0000-0000-000003000000}" name="Color" dataDxfId="106" dataCellStyle="NodeXL Visual Property"/>
    <tableColumn id="4" xr3:uid="{00000000-0010-0000-0000-000004000000}" name="Width" dataDxfId="105" dataCellStyle="NodeXL Visual Property"/>
    <tableColumn id="11" xr3:uid="{00000000-0010-0000-0000-00000B000000}" name="Style" dataDxfId="104" dataCellStyle="NodeXL Visual Property"/>
    <tableColumn id="5" xr3:uid="{00000000-0010-0000-0000-000005000000}" name="Opacity" dataDxfId="103" dataCellStyle="NodeXL Visual Property"/>
    <tableColumn id="6" xr3:uid="{00000000-0010-0000-0000-000006000000}" name="Visibility" dataDxfId="102" dataCellStyle="NodeXL Visual Property"/>
    <tableColumn id="10" xr3:uid="{00000000-0010-0000-0000-00000A000000}" name="Label" dataDxfId="101" dataCellStyle="NodeXL Label"/>
    <tableColumn id="12" xr3:uid="{00000000-0010-0000-0000-00000C000000}" name="Label Text Color" dataDxfId="100" dataCellStyle="NodeXL Label"/>
    <tableColumn id="13" xr3:uid="{00000000-0010-0000-0000-00000D000000}" name="Label Font Size" dataDxfId="99" dataCellStyle="NodeXL Label"/>
    <tableColumn id="14" xr3:uid="{00000000-0010-0000-0000-00000E000000}" name="Reciprocated?" dataDxfId="98" dataCellStyle="NodeXL Graph Metric"/>
    <tableColumn id="7" xr3:uid="{00000000-0010-0000-0000-000007000000}" name="ID" dataDxfId="97" dataCellStyle="NodeXL Do Not Edit"/>
    <tableColumn id="9" xr3:uid="{00000000-0010-0000-0000-000009000000}" name="Dynamic Filter" dataDxfId="96" dataCellStyle="NodeXL Do Not Edit">
      <calculatedColumnFormula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calculatedColumnFormula>
    </tableColumn>
    <tableColumn id="15" xr3:uid="{00000000-0010-0000-0000-00000F000000}" name="Dimension" dataDxfId="95" dataCellStyle="Standard"/>
    <tableColumn id="16" xr3:uid="{00000000-0010-0000-0000-000010000000}" name="Corpus" dataDxfId="94" dataCellStyle="Standard"/>
    <tableColumn id="17" xr3:uid="{00000000-0010-0000-0000-000011000000}" name="Date" dataDxfId="93" dataCellStyle="Standard"/>
    <tableColumn id="18" xr3:uid="{00000000-0010-0000-0000-000012000000}" name="Signatur" dataDxfId="92" dataCellStyle="Standard"/>
    <tableColumn id="20" xr3:uid="{00000000-0010-0000-0000-000014000000}" name="Edge Weight" dataDxfId="91"/>
    <tableColumn id="8" xr3:uid="{00000000-0010-0000-0000-000008000000}" name="Orig Edge Weight (absolute)" dataDxfId="90" dataCellStyle="Standard"/>
    <tableColumn id="21" xr3:uid="{00000000-0010-0000-0000-000015000000}" name="Main Dimension" dataDxfId="89" dataCellStyle="Standard"/>
    <tableColumn id="22" xr3:uid="{00000000-0010-0000-0000-000016000000}" name="Subdimension 3.n" dataDxfId="88" dataCellStyle="Standard"/>
    <tableColumn id="24" xr3:uid="{00000000-0010-0000-0000-000018000000}" name="Relative Edge Weight" dataDxfId="87" dataCellStyle="Standard"/>
    <tableColumn id="25" xr3:uid="{00000000-0010-0000-0000-000019000000}" name="Relative Religious Edge Weight" dataDxfId="86" dataCellStyle="Standard"/>
    <tableColumn id="26" xr3:uid="{00000000-0010-0000-0000-00001A000000}" name="Vertex-Couple" dataDxfId="85" dataCellStyle="Standard"/>
    <tableColumn id="19" xr3:uid="{00000000-0010-0000-0000-000013000000}" name="Absolute Religious Edge Weight" dataDxfId="84"/>
    <tableColumn id="27" xr3:uid="{00000000-0010-0000-0000-00001B000000}" name="pos/neg" dataDxfId="83"/>
    <tableColumn id="28" xr3:uid="{00000000-0010-0000-0000-00001C000000}" name="mostly pos/neg" dataDxfId="82"/>
    <tableColumn id="23" xr3:uid="{00000000-0010-0000-0000-000017000000}" name="Religious Dimension?" dataDxfId="81"/>
    <tableColumn id="29" xr3:uid="{00000000-0010-0000-0000-00001D000000}" name="XML-ID" dataDxfId="80"/>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9" totalsRowShown="0" headerRowDxfId="0">
  <autoFilter ref="M1:P9"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137" totalsRowShown="0" headerRowDxfId="79" dataDxfId="78">
  <autoFilter ref="A2:AD137" xr:uid="{00000000-0009-0000-0100-000002000000}"/>
  <tableColumns count="30">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calculatedColumnFormula xml:space="preserve"> IF(AND(OR(NOT(ISNUMBER(Vertices[X])), Vertices[X] &gt;= Misc!$O$8), OR(NOT(ISNUMBER(Vertices[X])), Vertices[X] &lt;= Misc!$P$8),OR(NOT(ISNUMBER(Vertices[Y])), Vertices[Y] &gt;= Misc!$O$9), OR(NOT(ISNUMBER(Vertices[Y])), Vertices[Y] &lt;= Misc!$P$9),TRUE), TRUE, FALSE)</calculatedColumnFormula>
    </tableColumn>
    <tableColumn id="17" xr3:uid="{00000000-0010-0000-0100-000011000000}" name="Add Your Own Columns Here" dataDxfId="49" dataCellStyle="NodeXL Other Column"/>
    <tableColumn id="34" xr3:uid="{00000000-0010-0000-0100-000022000000}" name="Marked?" dataCellStyle="Standard"/>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1">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1192"/>
  <sheetViews>
    <sheetView tabSelected="1" workbookViewId="0">
      <pane xSplit="2" ySplit="2" topLeftCell="H3" activePane="bottomRight" state="frozen"/>
      <selection pane="topRight" activeCell="C1" sqref="C1"/>
      <selection pane="bottomLeft" activeCell="A3" sqref="A3"/>
      <selection pane="bottomRight" activeCell="U2" sqref="U2"/>
    </sheetView>
  </sheetViews>
  <sheetFormatPr baseColWidth="10" defaultColWidth="9.140625" defaultRowHeight="15" x14ac:dyDescent="0.25"/>
  <cols>
    <col min="1" max="1" width="30.5703125" style="1" customWidth="1"/>
    <col min="2" max="2" width="32" style="1" customWidth="1"/>
    <col min="3" max="3" width="7.85546875" bestFit="1" customWidth="1"/>
    <col min="4" max="4" width="8.7109375" style="2" bestFit="1" customWidth="1"/>
    <col min="5" max="5" width="7.7109375" style="2" bestFit="1" customWidth="1"/>
    <col min="6" max="6" width="9.85546875" style="2" bestFit="1" customWidth="1"/>
    <col min="7" max="7" width="11" bestFit="1" customWidth="1"/>
    <col min="8" max="8" width="8" style="1" bestFit="1" customWidth="1"/>
    <col min="9" max="9" width="12.28515625" bestFit="1" customWidth="1"/>
    <col min="10" max="10" width="12.42578125" bestFit="1" customWidth="1"/>
    <col min="11" max="11" width="15.5703125" hidden="1" customWidth="1"/>
    <col min="12" max="12" width="8.7109375" hidden="1" customWidth="1"/>
    <col min="13" max="13" width="4.140625" hidden="1" customWidth="1"/>
    <col min="14" max="14" width="17.28515625" customWidth="1"/>
    <col min="15" max="15" width="9.42578125" bestFit="1" customWidth="1"/>
    <col min="16" max="16" width="12" bestFit="1" customWidth="1"/>
    <col min="17" max="17" width="19.28515625" customWidth="1"/>
    <col min="18" max="18" width="10.5703125" customWidth="1"/>
    <col min="23" max="23" width="19" customWidth="1"/>
    <col min="25" max="25" width="16.42578125" customWidth="1"/>
    <col min="28" max="28" width="13.5703125" customWidth="1"/>
    <col min="29" max="29" width="9.5703125" bestFit="1" customWidth="1"/>
  </cols>
  <sheetData>
    <row r="1" spans="1:29" x14ac:dyDescent="0.25">
      <c r="C1" s="14" t="s">
        <v>39</v>
      </c>
      <c r="D1" s="15"/>
      <c r="E1" s="15"/>
      <c r="F1" s="15"/>
      <c r="G1" s="14"/>
      <c r="H1" s="13" t="s">
        <v>43</v>
      </c>
      <c r="I1" s="49"/>
      <c r="J1" s="49"/>
      <c r="K1" s="30" t="s">
        <v>42</v>
      </c>
      <c r="L1" s="16" t="s">
        <v>40</v>
      </c>
      <c r="M1" s="16"/>
    </row>
    <row r="2" spans="1:29" ht="30" customHeight="1" x14ac:dyDescent="0.25">
      <c r="A2" s="10" t="s">
        <v>0</v>
      </c>
      <c r="B2" s="10" t="s">
        <v>1</v>
      </c>
      <c r="C2" s="7" t="s">
        <v>2</v>
      </c>
      <c r="D2" s="7" t="s">
        <v>3</v>
      </c>
      <c r="E2" s="7" t="s">
        <v>129</v>
      </c>
      <c r="F2" s="7" t="s">
        <v>4</v>
      </c>
      <c r="G2" s="7" t="s">
        <v>11</v>
      </c>
      <c r="H2" s="10" t="s">
        <v>46</v>
      </c>
      <c r="I2" s="7" t="s">
        <v>159</v>
      </c>
      <c r="J2" s="7" t="s">
        <v>160</v>
      </c>
      <c r="K2" s="7" t="s">
        <v>164</v>
      </c>
      <c r="L2" s="7" t="s">
        <v>12</v>
      </c>
      <c r="M2" s="7" t="s">
        <v>38</v>
      </c>
      <c r="N2" s="7" t="s">
        <v>1722</v>
      </c>
      <c r="O2" s="7" t="s">
        <v>1724</v>
      </c>
      <c r="P2" s="7" t="s">
        <v>1723</v>
      </c>
      <c r="Q2" s="7" t="s">
        <v>178</v>
      </c>
      <c r="R2" s="7" t="s">
        <v>474</v>
      </c>
      <c r="S2" s="7" t="s">
        <v>1725</v>
      </c>
      <c r="T2" s="7" t="s">
        <v>1731</v>
      </c>
      <c r="U2" s="7" t="s">
        <v>1732</v>
      </c>
      <c r="V2" s="7" t="s">
        <v>1726</v>
      </c>
      <c r="W2" s="7" t="s">
        <v>1730</v>
      </c>
      <c r="X2" s="7" t="s">
        <v>1727</v>
      </c>
      <c r="Y2" s="7" t="s">
        <v>1729</v>
      </c>
      <c r="Z2" s="7" t="s">
        <v>524</v>
      </c>
      <c r="AA2" s="7" t="s">
        <v>523</v>
      </c>
      <c r="AB2" s="7" t="s">
        <v>1728</v>
      </c>
      <c r="AC2" s="7" t="s">
        <v>528</v>
      </c>
    </row>
    <row r="3" spans="1:29" ht="15" customHeight="1" x14ac:dyDescent="0.25">
      <c r="A3" s="61" t="s">
        <v>233</v>
      </c>
      <c r="B3" s="61" t="s">
        <v>179</v>
      </c>
      <c r="C3" s="62"/>
      <c r="D3" s="63"/>
      <c r="E3" s="64"/>
      <c r="F3" s="65"/>
      <c r="G3" s="62"/>
      <c r="H3" s="66"/>
      <c r="I3" s="67"/>
      <c r="J3" s="67"/>
      <c r="K3" s="31"/>
      <c r="L3" s="74">
        <v>3</v>
      </c>
      <c r="M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 t="s">
        <v>322</v>
      </c>
      <c r="O3" t="s">
        <v>373</v>
      </c>
      <c r="P3">
        <v>1714</v>
      </c>
      <c r="Q3" t="s">
        <v>415</v>
      </c>
      <c r="S3">
        <v>-1</v>
      </c>
      <c r="T3">
        <v>3</v>
      </c>
      <c r="U3" t="s">
        <v>502</v>
      </c>
      <c r="V3">
        <v>-0.34753363229167084</v>
      </c>
      <c r="W3">
        <v>-0.34753363229167084</v>
      </c>
      <c r="X3" t="s">
        <v>519</v>
      </c>
      <c r="Y3">
        <v>-1</v>
      </c>
      <c r="Z3">
        <v>-1</v>
      </c>
      <c r="AA3">
        <v>-1</v>
      </c>
      <c r="AB3" t="s">
        <v>527</v>
      </c>
      <c r="AC3" t="s">
        <v>530</v>
      </c>
    </row>
    <row r="4" spans="1:29" ht="15" customHeight="1" x14ac:dyDescent="0.25">
      <c r="A4" s="61" t="s">
        <v>233</v>
      </c>
      <c r="B4" s="61" t="s">
        <v>179</v>
      </c>
      <c r="C4" s="62"/>
      <c r="D4" s="63"/>
      <c r="E4" s="64"/>
      <c r="F4" s="65"/>
      <c r="G4" s="62"/>
      <c r="H4" s="66"/>
      <c r="I4" s="67"/>
      <c r="J4" s="67"/>
      <c r="K4" s="31"/>
      <c r="L4" s="74">
        <v>4</v>
      </c>
      <c r="M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 t="s">
        <v>321</v>
      </c>
      <c r="O4" t="s">
        <v>373</v>
      </c>
      <c r="P4">
        <v>1714</v>
      </c>
      <c r="Q4" t="s">
        <v>446</v>
      </c>
      <c r="S4">
        <v>1</v>
      </c>
      <c r="T4">
        <v>2</v>
      </c>
      <c r="V4">
        <v>0.34753363229167084</v>
      </c>
      <c r="W4">
        <v>0.69506726458334167</v>
      </c>
      <c r="X4" t="s">
        <v>519</v>
      </c>
      <c r="Y4">
        <v>2</v>
      </c>
      <c r="AA4">
        <v>-1</v>
      </c>
      <c r="AB4" t="s">
        <v>526</v>
      </c>
      <c r="AC4" t="s">
        <v>531</v>
      </c>
    </row>
    <row r="5" spans="1:29" x14ac:dyDescent="0.25">
      <c r="A5" s="61" t="s">
        <v>233</v>
      </c>
      <c r="B5" s="61" t="s">
        <v>205</v>
      </c>
      <c r="C5" s="62"/>
      <c r="D5" s="63"/>
      <c r="E5" s="64"/>
      <c r="F5" s="65"/>
      <c r="G5" s="62"/>
      <c r="H5" s="66"/>
      <c r="I5" s="67"/>
      <c r="J5" s="67"/>
      <c r="K5" s="31"/>
      <c r="L5" s="74">
        <v>5</v>
      </c>
      <c r="M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 t="s">
        <v>319</v>
      </c>
      <c r="O5" t="s">
        <v>373</v>
      </c>
      <c r="P5">
        <v>1714</v>
      </c>
      <c r="Q5" t="s">
        <v>444</v>
      </c>
      <c r="S5">
        <v>1</v>
      </c>
      <c r="T5">
        <v>1</v>
      </c>
      <c r="V5">
        <v>0.34753363229167084</v>
      </c>
      <c r="W5">
        <v>1.0426008968750125</v>
      </c>
      <c r="Y5">
        <v>3</v>
      </c>
      <c r="AB5" t="s">
        <v>527</v>
      </c>
      <c r="AC5" t="s">
        <v>529</v>
      </c>
    </row>
    <row r="6" spans="1:29" x14ac:dyDescent="0.25">
      <c r="A6" s="61" t="s">
        <v>223</v>
      </c>
      <c r="B6" s="61" t="s">
        <v>179</v>
      </c>
      <c r="C6" s="62"/>
      <c r="D6" s="63"/>
      <c r="E6" s="64"/>
      <c r="F6" s="65"/>
      <c r="G6" s="62"/>
      <c r="H6" s="66"/>
      <c r="I6" s="67"/>
      <c r="J6" s="67"/>
      <c r="K6" s="31"/>
      <c r="L6" s="74">
        <v>6</v>
      </c>
      <c r="M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 t="s">
        <v>314</v>
      </c>
      <c r="O6" t="s">
        <v>373</v>
      </c>
      <c r="P6">
        <v>1716</v>
      </c>
      <c r="Q6" t="s">
        <v>421</v>
      </c>
      <c r="S6">
        <v>1</v>
      </c>
      <c r="T6">
        <v>1</v>
      </c>
      <c r="V6">
        <v>0.34753363229167084</v>
      </c>
      <c r="W6">
        <v>1.0426008968750125</v>
      </c>
      <c r="Y6">
        <v>3</v>
      </c>
      <c r="AB6" t="s">
        <v>526</v>
      </c>
      <c r="AC6" t="s">
        <v>532</v>
      </c>
    </row>
    <row r="7" spans="1:29" x14ac:dyDescent="0.25">
      <c r="A7" s="61" t="s">
        <v>207</v>
      </c>
      <c r="B7" s="61" t="s">
        <v>179</v>
      </c>
      <c r="C7" s="62"/>
      <c r="D7" s="63"/>
      <c r="E7" s="64"/>
      <c r="F7" s="65"/>
      <c r="G7" s="62"/>
      <c r="H7" s="66"/>
      <c r="I7" s="67"/>
      <c r="J7" s="67"/>
      <c r="K7" s="31"/>
      <c r="L7" s="74">
        <v>7</v>
      </c>
      <c r="M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 t="s">
        <v>314</v>
      </c>
      <c r="O7" t="s">
        <v>373</v>
      </c>
      <c r="P7">
        <v>1716</v>
      </c>
      <c r="Q7" t="s">
        <v>421</v>
      </c>
      <c r="S7">
        <v>1</v>
      </c>
      <c r="T7">
        <v>1</v>
      </c>
      <c r="V7">
        <v>0.34753363229167084</v>
      </c>
      <c r="W7">
        <v>1.0426008968750125</v>
      </c>
      <c r="Y7">
        <v>3</v>
      </c>
      <c r="AB7" t="s">
        <v>526</v>
      </c>
      <c r="AC7" t="s">
        <v>533</v>
      </c>
    </row>
    <row r="8" spans="1:29" x14ac:dyDescent="0.25">
      <c r="A8" s="61" t="s">
        <v>183</v>
      </c>
      <c r="B8" s="61" t="s">
        <v>259</v>
      </c>
      <c r="C8" s="62"/>
      <c r="D8" s="63"/>
      <c r="E8" s="64"/>
      <c r="F8" s="65"/>
      <c r="G8" s="62"/>
      <c r="H8" s="66"/>
      <c r="I8" s="67"/>
      <c r="J8" s="67"/>
      <c r="K8" s="31"/>
      <c r="L8" s="74">
        <v>8</v>
      </c>
      <c r="M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
        <v>1.2</v>
      </c>
      <c r="O8" t="s">
        <v>372</v>
      </c>
      <c r="P8" t="s">
        <v>375</v>
      </c>
      <c r="Q8" t="s">
        <v>384</v>
      </c>
      <c r="S8">
        <v>1</v>
      </c>
      <c r="T8">
        <v>1</v>
      </c>
      <c r="V8">
        <v>1</v>
      </c>
      <c r="W8">
        <v>1</v>
      </c>
      <c r="Y8">
        <v>1</v>
      </c>
      <c r="AB8" t="s">
        <v>527</v>
      </c>
      <c r="AC8" t="s">
        <v>534</v>
      </c>
    </row>
    <row r="9" spans="1:29" x14ac:dyDescent="0.25">
      <c r="A9" s="61" t="s">
        <v>183</v>
      </c>
      <c r="B9" s="61" t="s">
        <v>205</v>
      </c>
      <c r="C9" s="62"/>
      <c r="D9" s="63"/>
      <c r="E9" s="64"/>
      <c r="F9" s="65"/>
      <c r="G9" s="62"/>
      <c r="H9" s="66"/>
      <c r="I9" s="67"/>
      <c r="J9" s="67"/>
      <c r="K9" s="31"/>
      <c r="L9" s="74">
        <v>9</v>
      </c>
      <c r="M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
        <v>1.2</v>
      </c>
      <c r="O9" t="s">
        <v>373</v>
      </c>
      <c r="P9">
        <v>1715</v>
      </c>
      <c r="Q9" t="s">
        <v>422</v>
      </c>
      <c r="S9">
        <v>1</v>
      </c>
      <c r="T9">
        <v>1</v>
      </c>
      <c r="V9">
        <v>0.34753363229167084</v>
      </c>
      <c r="W9">
        <v>0.34753363229167084</v>
      </c>
      <c r="Y9">
        <v>1</v>
      </c>
      <c r="AB9" t="s">
        <v>527</v>
      </c>
      <c r="AC9" t="s">
        <v>535</v>
      </c>
    </row>
    <row r="10" spans="1:29" x14ac:dyDescent="0.25">
      <c r="A10" s="61" t="s">
        <v>231</v>
      </c>
      <c r="B10" s="61" t="s">
        <v>179</v>
      </c>
      <c r="C10" s="62"/>
      <c r="D10" s="63"/>
      <c r="E10" s="64"/>
      <c r="F10" s="65"/>
      <c r="G10" s="62"/>
      <c r="H10" s="66"/>
      <c r="I10" s="67"/>
      <c r="J10" s="67"/>
      <c r="K10" s="31"/>
      <c r="L10" s="74">
        <v>10</v>
      </c>
      <c r="M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 t="s">
        <v>315</v>
      </c>
      <c r="O10" t="s">
        <v>373</v>
      </c>
      <c r="P10">
        <v>1714</v>
      </c>
      <c r="Q10" t="s">
        <v>441</v>
      </c>
      <c r="S10">
        <v>1</v>
      </c>
      <c r="T10">
        <v>1</v>
      </c>
      <c r="V10">
        <v>0.34753363229167084</v>
      </c>
      <c r="W10">
        <v>1.0426008968750125</v>
      </c>
      <c r="Y10">
        <v>3</v>
      </c>
      <c r="AB10" t="s">
        <v>526</v>
      </c>
      <c r="AC10" t="s">
        <v>536</v>
      </c>
    </row>
    <row r="11" spans="1:29" x14ac:dyDescent="0.25">
      <c r="A11" s="61" t="s">
        <v>230</v>
      </c>
      <c r="B11" s="61" t="s">
        <v>179</v>
      </c>
      <c r="C11" s="62"/>
      <c r="D11" s="63"/>
      <c r="E11" s="64"/>
      <c r="F11" s="65"/>
      <c r="G11" s="62"/>
      <c r="H11" s="66"/>
      <c r="I11" s="67"/>
      <c r="J11" s="67"/>
      <c r="K11" s="31"/>
      <c r="L11" s="74">
        <v>11</v>
      </c>
      <c r="M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 t="s">
        <v>315</v>
      </c>
      <c r="O11" t="s">
        <v>373</v>
      </c>
      <c r="P11">
        <v>1714</v>
      </c>
      <c r="Q11" t="s">
        <v>441</v>
      </c>
      <c r="S11">
        <v>1</v>
      </c>
      <c r="T11">
        <v>1</v>
      </c>
      <c r="V11">
        <v>0.34753363229167084</v>
      </c>
      <c r="W11">
        <v>1.0426008968750125</v>
      </c>
      <c r="Y11">
        <v>3</v>
      </c>
      <c r="AB11" t="s">
        <v>526</v>
      </c>
      <c r="AC11" t="s">
        <v>537</v>
      </c>
    </row>
    <row r="12" spans="1:29" x14ac:dyDescent="0.25">
      <c r="A12" s="61" t="s">
        <v>182</v>
      </c>
      <c r="B12" s="61" t="s">
        <v>185</v>
      </c>
      <c r="C12" s="62"/>
      <c r="D12" s="63"/>
      <c r="E12" s="64"/>
      <c r="F12" s="65"/>
      <c r="G12" s="62"/>
      <c r="H12" s="66"/>
      <c r="I12" s="67"/>
      <c r="J12" s="67"/>
      <c r="K12" s="31"/>
      <c r="L12" s="74">
        <v>12</v>
      </c>
      <c r="M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
        <v>3.1</v>
      </c>
      <c r="O12" t="s">
        <v>372</v>
      </c>
      <c r="P12" t="s">
        <v>376</v>
      </c>
      <c r="Q12" t="s">
        <v>382</v>
      </c>
      <c r="S12">
        <v>1</v>
      </c>
      <c r="T12">
        <v>3</v>
      </c>
      <c r="U12" t="s">
        <v>501</v>
      </c>
      <c r="V12">
        <v>1</v>
      </c>
      <c r="W12">
        <v>1</v>
      </c>
      <c r="Y12">
        <v>1</v>
      </c>
      <c r="Z12">
        <v>1</v>
      </c>
      <c r="AA12">
        <v>1</v>
      </c>
      <c r="AB12" t="s">
        <v>527</v>
      </c>
      <c r="AC12" t="s">
        <v>538</v>
      </c>
    </row>
    <row r="13" spans="1:29" x14ac:dyDescent="0.25">
      <c r="A13" s="61" t="s">
        <v>246</v>
      </c>
      <c r="B13" s="61" t="s">
        <v>179</v>
      </c>
      <c r="C13" s="62"/>
      <c r="D13" s="63"/>
      <c r="E13" s="64"/>
      <c r="F13" s="65"/>
      <c r="G13" s="62"/>
      <c r="H13" s="66"/>
      <c r="I13" s="67"/>
      <c r="J13" s="67"/>
      <c r="K13" s="31"/>
      <c r="L13" s="74">
        <v>13</v>
      </c>
      <c r="M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 t="s">
        <v>319</v>
      </c>
      <c r="O13" t="s">
        <v>373</v>
      </c>
      <c r="P13">
        <v>1712</v>
      </c>
      <c r="Q13" t="s">
        <v>466</v>
      </c>
      <c r="S13">
        <v>1</v>
      </c>
      <c r="T13">
        <v>1</v>
      </c>
      <c r="V13">
        <v>0.34753363229167084</v>
      </c>
      <c r="W13">
        <v>1.0426008968750125</v>
      </c>
      <c r="X13" t="s">
        <v>514</v>
      </c>
      <c r="Y13">
        <v>3</v>
      </c>
      <c r="AB13" t="s">
        <v>527</v>
      </c>
      <c r="AC13" t="s">
        <v>551</v>
      </c>
    </row>
    <row r="14" spans="1:29" x14ac:dyDescent="0.25">
      <c r="A14" s="61" t="s">
        <v>246</v>
      </c>
      <c r="B14" s="61" t="s">
        <v>179</v>
      </c>
      <c r="C14" s="62"/>
      <c r="D14" s="63"/>
      <c r="E14" s="64"/>
      <c r="F14" s="65"/>
      <c r="G14" s="62"/>
      <c r="H14" s="66"/>
      <c r="I14" s="67"/>
      <c r="J14" s="67"/>
      <c r="K14" s="31"/>
      <c r="L14" s="74">
        <v>14</v>
      </c>
      <c r="M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
        <v>1.1000000000000001</v>
      </c>
      <c r="O14" t="s">
        <v>373</v>
      </c>
      <c r="P14">
        <v>1712</v>
      </c>
      <c r="Q14" t="s">
        <v>457</v>
      </c>
      <c r="S14">
        <v>1</v>
      </c>
      <c r="T14">
        <v>1</v>
      </c>
      <c r="V14">
        <v>0.34753363229167084</v>
      </c>
      <c r="W14">
        <v>0.34753363229167084</v>
      </c>
      <c r="X14" t="s">
        <v>514</v>
      </c>
      <c r="Y14">
        <v>1</v>
      </c>
      <c r="AB14" t="s">
        <v>527</v>
      </c>
      <c r="AC14" t="s">
        <v>539</v>
      </c>
    </row>
    <row r="15" spans="1:29" x14ac:dyDescent="0.25">
      <c r="A15" s="61" t="s">
        <v>246</v>
      </c>
      <c r="B15" s="61" t="s">
        <v>179</v>
      </c>
      <c r="C15" s="62"/>
      <c r="D15" s="63"/>
      <c r="E15" s="64"/>
      <c r="F15" s="65"/>
      <c r="G15" s="62"/>
      <c r="H15" s="66"/>
      <c r="I15" s="67"/>
      <c r="J15" s="67"/>
      <c r="K15" s="31"/>
      <c r="L15" s="74">
        <v>15</v>
      </c>
      <c r="M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 t="s">
        <v>315</v>
      </c>
      <c r="O15" t="s">
        <v>373</v>
      </c>
      <c r="P15">
        <v>1712</v>
      </c>
      <c r="Q15" t="s">
        <v>465</v>
      </c>
      <c r="S15">
        <v>1</v>
      </c>
      <c r="T15">
        <v>1</v>
      </c>
      <c r="V15">
        <v>0.34753363229167084</v>
      </c>
      <c r="W15">
        <v>1.0426008968750125</v>
      </c>
      <c r="X15" t="s">
        <v>514</v>
      </c>
      <c r="Y15">
        <v>3</v>
      </c>
      <c r="AB15" t="s">
        <v>526</v>
      </c>
      <c r="AC15" t="s">
        <v>545</v>
      </c>
    </row>
    <row r="16" spans="1:29" x14ac:dyDescent="0.25">
      <c r="A16" s="61" t="s">
        <v>246</v>
      </c>
      <c r="B16" s="61" t="s">
        <v>179</v>
      </c>
      <c r="C16" s="62"/>
      <c r="D16" s="63"/>
      <c r="E16" s="64"/>
      <c r="F16" s="65"/>
      <c r="G16" s="62"/>
      <c r="H16" s="66"/>
      <c r="I16" s="67"/>
      <c r="J16" s="67"/>
      <c r="K16" s="31"/>
      <c r="L16" s="74">
        <v>16</v>
      </c>
      <c r="M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 t="s">
        <v>319</v>
      </c>
      <c r="O16" t="s">
        <v>373</v>
      </c>
      <c r="P16">
        <v>1712</v>
      </c>
      <c r="Q16" t="s">
        <v>458</v>
      </c>
      <c r="S16">
        <v>1</v>
      </c>
      <c r="T16">
        <v>1</v>
      </c>
      <c r="V16">
        <v>0.34753363229167084</v>
      </c>
      <c r="W16">
        <v>1.0426008968750125</v>
      </c>
      <c r="X16" t="s">
        <v>514</v>
      </c>
      <c r="Y16">
        <v>3</v>
      </c>
      <c r="AB16" t="s">
        <v>527</v>
      </c>
      <c r="AC16" t="s">
        <v>548</v>
      </c>
    </row>
    <row r="17" spans="1:29" x14ac:dyDescent="0.25">
      <c r="A17" s="61" t="s">
        <v>246</v>
      </c>
      <c r="B17" s="61" t="s">
        <v>179</v>
      </c>
      <c r="C17" s="62"/>
      <c r="D17" s="63"/>
      <c r="E17" s="64"/>
      <c r="F17" s="65"/>
      <c r="G17" s="62"/>
      <c r="H17" s="66"/>
      <c r="I17" s="67"/>
      <c r="J17" s="67"/>
      <c r="K17" s="31"/>
      <c r="L17" s="74">
        <v>17</v>
      </c>
      <c r="M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 t="s">
        <v>314</v>
      </c>
      <c r="O17" t="s">
        <v>373</v>
      </c>
      <c r="P17">
        <v>1712</v>
      </c>
      <c r="Q17" t="s">
        <v>458</v>
      </c>
      <c r="S17">
        <v>1</v>
      </c>
      <c r="T17">
        <v>1</v>
      </c>
      <c r="V17">
        <v>0.34753363229167084</v>
      </c>
      <c r="W17">
        <v>1.0426008968750125</v>
      </c>
      <c r="X17" t="s">
        <v>514</v>
      </c>
      <c r="Y17">
        <v>3</v>
      </c>
      <c r="AB17" t="s">
        <v>526</v>
      </c>
      <c r="AC17" t="s">
        <v>547</v>
      </c>
    </row>
    <row r="18" spans="1:29" x14ac:dyDescent="0.25">
      <c r="A18" s="61" t="s">
        <v>246</v>
      </c>
      <c r="B18" s="61" t="s">
        <v>179</v>
      </c>
      <c r="C18" s="62"/>
      <c r="D18" s="63"/>
      <c r="E18" s="64"/>
      <c r="F18" s="65"/>
      <c r="G18" s="62"/>
      <c r="H18" s="66"/>
      <c r="I18" s="67"/>
      <c r="J18" s="67"/>
      <c r="K18" s="31"/>
      <c r="L18" s="74">
        <v>18</v>
      </c>
      <c r="M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 t="s">
        <v>319</v>
      </c>
      <c r="O18" t="s">
        <v>373</v>
      </c>
      <c r="P18">
        <v>1713</v>
      </c>
      <c r="Q18" t="s">
        <v>467</v>
      </c>
      <c r="S18">
        <v>1</v>
      </c>
      <c r="T18">
        <v>1</v>
      </c>
      <c r="V18">
        <v>0.34753363229167084</v>
      </c>
      <c r="W18">
        <v>1.0426008968750125</v>
      </c>
      <c r="X18" t="s">
        <v>514</v>
      </c>
      <c r="Y18">
        <v>3</v>
      </c>
      <c r="AB18" t="s">
        <v>527</v>
      </c>
      <c r="AC18" t="s">
        <v>543</v>
      </c>
    </row>
    <row r="19" spans="1:29" x14ac:dyDescent="0.25">
      <c r="A19" s="61" t="s">
        <v>246</v>
      </c>
      <c r="B19" s="61" t="s">
        <v>179</v>
      </c>
      <c r="C19" s="62"/>
      <c r="D19" s="63"/>
      <c r="E19" s="64"/>
      <c r="F19" s="65"/>
      <c r="G19" s="62"/>
      <c r="H19" s="66"/>
      <c r="I19" s="67"/>
      <c r="J19" s="67"/>
      <c r="K19" s="31"/>
      <c r="L19" s="74">
        <v>19</v>
      </c>
      <c r="M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 t="s">
        <v>319</v>
      </c>
      <c r="O19" t="s">
        <v>373</v>
      </c>
      <c r="P19">
        <v>1713</v>
      </c>
      <c r="Q19" t="s">
        <v>436</v>
      </c>
      <c r="S19">
        <v>1</v>
      </c>
      <c r="T19">
        <v>1</v>
      </c>
      <c r="V19">
        <v>0.34753363229167084</v>
      </c>
      <c r="W19">
        <v>1.0426008968750125</v>
      </c>
      <c r="X19" t="s">
        <v>514</v>
      </c>
      <c r="Y19">
        <v>3</v>
      </c>
      <c r="AB19" t="s">
        <v>527</v>
      </c>
      <c r="AC19" t="s">
        <v>544</v>
      </c>
    </row>
    <row r="20" spans="1:29" x14ac:dyDescent="0.25">
      <c r="A20" s="61" t="s">
        <v>246</v>
      </c>
      <c r="B20" s="61" t="s">
        <v>179</v>
      </c>
      <c r="C20" s="62"/>
      <c r="D20" s="63"/>
      <c r="E20" s="64"/>
      <c r="F20" s="65"/>
      <c r="G20" s="62"/>
      <c r="H20" s="66"/>
      <c r="I20" s="67"/>
      <c r="J20" s="67"/>
      <c r="K20" s="31"/>
      <c r="L20" s="74">
        <v>20</v>
      </c>
      <c r="M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 t="s">
        <v>319</v>
      </c>
      <c r="O20" t="s">
        <v>373</v>
      </c>
      <c r="P20">
        <v>1713</v>
      </c>
      <c r="Q20" t="s">
        <v>412</v>
      </c>
      <c r="S20">
        <v>1</v>
      </c>
      <c r="T20">
        <v>1</v>
      </c>
      <c r="V20">
        <v>0.34753363229167084</v>
      </c>
      <c r="W20">
        <v>1.0426008968750125</v>
      </c>
      <c r="X20" t="s">
        <v>514</v>
      </c>
      <c r="Y20">
        <v>3</v>
      </c>
      <c r="AB20" t="s">
        <v>527</v>
      </c>
      <c r="AC20" t="s">
        <v>556</v>
      </c>
    </row>
    <row r="21" spans="1:29" x14ac:dyDescent="0.25">
      <c r="A21" s="61" t="s">
        <v>246</v>
      </c>
      <c r="B21" s="61" t="s">
        <v>179</v>
      </c>
      <c r="C21" s="62"/>
      <c r="D21" s="63"/>
      <c r="E21" s="64"/>
      <c r="F21" s="65"/>
      <c r="G21" s="62"/>
      <c r="H21" s="66"/>
      <c r="I21" s="67"/>
      <c r="J21" s="67"/>
      <c r="K21" s="31"/>
      <c r="L21" s="74">
        <v>21</v>
      </c>
      <c r="M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 t="s">
        <v>328</v>
      </c>
      <c r="O21" t="s">
        <v>373</v>
      </c>
      <c r="P21">
        <v>1713</v>
      </c>
      <c r="Q21" t="s">
        <v>412</v>
      </c>
      <c r="S21">
        <v>1</v>
      </c>
      <c r="T21">
        <v>2</v>
      </c>
      <c r="V21">
        <v>0.34753363229167084</v>
      </c>
      <c r="W21">
        <v>0.69506726458334167</v>
      </c>
      <c r="X21" t="s">
        <v>514</v>
      </c>
      <c r="Y21">
        <v>2</v>
      </c>
      <c r="AB21" t="s">
        <v>526</v>
      </c>
      <c r="AC21" t="s">
        <v>555</v>
      </c>
    </row>
    <row r="22" spans="1:29" x14ac:dyDescent="0.25">
      <c r="A22" s="61" t="s">
        <v>246</v>
      </c>
      <c r="B22" s="61" t="s">
        <v>179</v>
      </c>
      <c r="C22" s="62"/>
      <c r="D22" s="63"/>
      <c r="E22" s="64"/>
      <c r="F22" s="65"/>
      <c r="G22" s="62"/>
      <c r="H22" s="66"/>
      <c r="I22" s="67"/>
      <c r="J22" s="67"/>
      <c r="K22" s="31"/>
      <c r="L22" s="74">
        <v>22</v>
      </c>
      <c r="M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 t="s">
        <v>319</v>
      </c>
      <c r="O22" t="s">
        <v>373</v>
      </c>
      <c r="P22">
        <v>1713</v>
      </c>
      <c r="Q22" t="s">
        <v>411</v>
      </c>
      <c r="S22">
        <v>1</v>
      </c>
      <c r="T22">
        <v>1</v>
      </c>
      <c r="V22">
        <v>0.34753363229167084</v>
      </c>
      <c r="W22">
        <v>1.0426008968750125</v>
      </c>
      <c r="X22" t="s">
        <v>514</v>
      </c>
      <c r="Y22">
        <v>3</v>
      </c>
      <c r="AB22" t="s">
        <v>527</v>
      </c>
      <c r="AC22" t="s">
        <v>558</v>
      </c>
    </row>
    <row r="23" spans="1:29" x14ac:dyDescent="0.25">
      <c r="A23" s="61" t="s">
        <v>246</v>
      </c>
      <c r="B23" s="61" t="s">
        <v>179</v>
      </c>
      <c r="C23" s="62"/>
      <c r="D23" s="63"/>
      <c r="E23" s="64"/>
      <c r="F23" s="65"/>
      <c r="G23" s="62"/>
      <c r="H23" s="66"/>
      <c r="I23" s="67"/>
      <c r="J23" s="67"/>
      <c r="K23" s="31"/>
      <c r="L23" s="74">
        <v>23</v>
      </c>
      <c r="M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 t="s">
        <v>319</v>
      </c>
      <c r="O23" t="s">
        <v>373</v>
      </c>
      <c r="P23">
        <v>1713</v>
      </c>
      <c r="Q23" t="s">
        <v>445</v>
      </c>
      <c r="S23">
        <v>1</v>
      </c>
      <c r="T23">
        <v>1</v>
      </c>
      <c r="V23">
        <v>0.34753363229167084</v>
      </c>
      <c r="W23">
        <v>1.0426008968750125</v>
      </c>
      <c r="X23" t="s">
        <v>514</v>
      </c>
      <c r="Y23">
        <v>3</v>
      </c>
      <c r="AB23" t="s">
        <v>527</v>
      </c>
      <c r="AC23" t="s">
        <v>559</v>
      </c>
    </row>
    <row r="24" spans="1:29" x14ac:dyDescent="0.25">
      <c r="A24" s="61" t="s">
        <v>246</v>
      </c>
      <c r="B24" s="61" t="s">
        <v>179</v>
      </c>
      <c r="C24" s="62"/>
      <c r="D24" s="63"/>
      <c r="E24" s="64"/>
      <c r="F24" s="65"/>
      <c r="G24" s="62"/>
      <c r="H24" s="66"/>
      <c r="I24" s="67"/>
      <c r="J24" s="67"/>
      <c r="K24" s="31"/>
      <c r="L24" s="74">
        <v>24</v>
      </c>
      <c r="M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 t="s">
        <v>319</v>
      </c>
      <c r="O24" t="s">
        <v>373</v>
      </c>
      <c r="P24">
        <v>1714</v>
      </c>
      <c r="Q24" t="s">
        <v>444</v>
      </c>
      <c r="S24">
        <v>1</v>
      </c>
      <c r="T24">
        <v>1</v>
      </c>
      <c r="V24">
        <v>0.34753363229167084</v>
      </c>
      <c r="W24">
        <v>1.0426008968750125</v>
      </c>
      <c r="X24" t="s">
        <v>514</v>
      </c>
      <c r="Y24">
        <v>3</v>
      </c>
      <c r="AB24" t="s">
        <v>527</v>
      </c>
      <c r="AC24" t="s">
        <v>541</v>
      </c>
    </row>
    <row r="25" spans="1:29" x14ac:dyDescent="0.25">
      <c r="A25" s="61" t="s">
        <v>246</v>
      </c>
      <c r="B25" s="61" t="s">
        <v>179</v>
      </c>
      <c r="C25" s="62"/>
      <c r="D25" s="63"/>
      <c r="E25" s="64"/>
      <c r="F25" s="65"/>
      <c r="G25" s="62"/>
      <c r="H25" s="66"/>
      <c r="I25" s="67"/>
      <c r="J25" s="67"/>
      <c r="K25" s="31"/>
      <c r="L25" s="74">
        <v>25</v>
      </c>
      <c r="M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 t="s">
        <v>324</v>
      </c>
      <c r="O25" t="s">
        <v>373</v>
      </c>
      <c r="P25">
        <v>1714</v>
      </c>
      <c r="Q25" t="s">
        <v>444</v>
      </c>
      <c r="S25">
        <v>1</v>
      </c>
      <c r="T25">
        <v>2</v>
      </c>
      <c r="V25">
        <v>0.34753363229167084</v>
      </c>
      <c r="W25">
        <v>0.69506726458334167</v>
      </c>
      <c r="X25" t="s">
        <v>514</v>
      </c>
      <c r="Y25">
        <v>2</v>
      </c>
      <c r="AB25" t="s">
        <v>526</v>
      </c>
      <c r="AC25" t="s">
        <v>542</v>
      </c>
    </row>
    <row r="26" spans="1:29" x14ac:dyDescent="0.25">
      <c r="A26" s="61" t="s">
        <v>246</v>
      </c>
      <c r="B26" s="61" t="s">
        <v>179</v>
      </c>
      <c r="C26" s="62"/>
      <c r="D26" s="63"/>
      <c r="E26" s="64"/>
      <c r="F26" s="65"/>
      <c r="G26" s="62"/>
      <c r="H26" s="66"/>
      <c r="I26" s="67"/>
      <c r="J26" s="67"/>
      <c r="K26" s="31"/>
      <c r="L26" s="74">
        <v>26</v>
      </c>
      <c r="M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 t="s">
        <v>321</v>
      </c>
      <c r="O26" t="s">
        <v>373</v>
      </c>
      <c r="P26">
        <v>1714</v>
      </c>
      <c r="Q26" t="s">
        <v>444</v>
      </c>
      <c r="S26">
        <v>1</v>
      </c>
      <c r="T26">
        <v>2</v>
      </c>
      <c r="V26">
        <v>0.34753363229167084</v>
      </c>
      <c r="W26">
        <v>0.69506726458334167</v>
      </c>
      <c r="X26" t="s">
        <v>514</v>
      </c>
      <c r="Y26">
        <v>2</v>
      </c>
      <c r="AB26" t="s">
        <v>526</v>
      </c>
      <c r="AC26" t="s">
        <v>540</v>
      </c>
    </row>
    <row r="27" spans="1:29" x14ac:dyDescent="0.25">
      <c r="A27" s="61" t="s">
        <v>246</v>
      </c>
      <c r="B27" s="61" t="s">
        <v>179</v>
      </c>
      <c r="C27" s="62"/>
      <c r="D27" s="63"/>
      <c r="E27" s="64"/>
      <c r="F27" s="65"/>
      <c r="G27" s="62"/>
      <c r="H27" s="66"/>
      <c r="I27" s="67"/>
      <c r="J27" s="67"/>
      <c r="K27" s="31"/>
      <c r="L27" s="74">
        <v>27</v>
      </c>
      <c r="M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 t="s">
        <v>319</v>
      </c>
      <c r="O27" t="s">
        <v>373</v>
      </c>
      <c r="P27">
        <v>1714</v>
      </c>
      <c r="Q27" t="s">
        <v>469</v>
      </c>
      <c r="S27">
        <v>1</v>
      </c>
      <c r="T27">
        <v>1</v>
      </c>
      <c r="V27">
        <v>0.34753363229167084</v>
      </c>
      <c r="W27">
        <v>1.0426008968750125</v>
      </c>
      <c r="X27" t="s">
        <v>514</v>
      </c>
      <c r="Y27">
        <v>3</v>
      </c>
      <c r="AB27" t="s">
        <v>527</v>
      </c>
      <c r="AC27" t="s">
        <v>557</v>
      </c>
    </row>
    <row r="28" spans="1:29" x14ac:dyDescent="0.25">
      <c r="A28" s="61" t="s">
        <v>246</v>
      </c>
      <c r="B28" s="61" t="s">
        <v>179</v>
      </c>
      <c r="C28" s="62"/>
      <c r="D28" s="63"/>
      <c r="E28" s="64"/>
      <c r="F28" s="65"/>
      <c r="G28" s="62"/>
      <c r="H28" s="66"/>
      <c r="I28" s="67"/>
      <c r="J28" s="67"/>
      <c r="K28" s="31"/>
      <c r="L28" s="74">
        <v>28</v>
      </c>
      <c r="M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 t="s">
        <v>319</v>
      </c>
      <c r="O28" t="s">
        <v>373</v>
      </c>
      <c r="P28">
        <v>1714</v>
      </c>
      <c r="Q28" t="s">
        <v>408</v>
      </c>
      <c r="S28">
        <v>1</v>
      </c>
      <c r="T28">
        <v>1</v>
      </c>
      <c r="V28">
        <v>0.34753363229167084</v>
      </c>
      <c r="W28">
        <v>1.0426008968750125</v>
      </c>
      <c r="X28" t="s">
        <v>514</v>
      </c>
      <c r="Y28">
        <v>3</v>
      </c>
      <c r="AB28" t="s">
        <v>527</v>
      </c>
      <c r="AC28" t="s">
        <v>560</v>
      </c>
    </row>
    <row r="29" spans="1:29" x14ac:dyDescent="0.25">
      <c r="A29" s="61" t="s">
        <v>246</v>
      </c>
      <c r="B29" s="61" t="s">
        <v>179</v>
      </c>
      <c r="C29" s="62"/>
      <c r="D29" s="63"/>
      <c r="E29" s="64"/>
      <c r="F29" s="65"/>
      <c r="G29" s="62"/>
      <c r="H29" s="66"/>
      <c r="I29" s="67"/>
      <c r="J29" s="67"/>
      <c r="K29" s="31"/>
      <c r="L29" s="74">
        <v>29</v>
      </c>
      <c r="M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 t="s">
        <v>364</v>
      </c>
      <c r="O29" t="s">
        <v>373</v>
      </c>
      <c r="P29">
        <v>1714</v>
      </c>
      <c r="Q29" t="s">
        <v>408</v>
      </c>
      <c r="S29">
        <v>-1</v>
      </c>
      <c r="T29">
        <v>3</v>
      </c>
      <c r="U29" t="s">
        <v>502</v>
      </c>
      <c r="V29">
        <v>-0.34753363229167084</v>
      </c>
      <c r="W29">
        <v>-0.34753363229167084</v>
      </c>
      <c r="X29" t="s">
        <v>514</v>
      </c>
      <c r="Y29">
        <v>-1</v>
      </c>
      <c r="Z29">
        <v>-1</v>
      </c>
      <c r="AB29" t="s">
        <v>527</v>
      </c>
      <c r="AC29" t="s">
        <v>561</v>
      </c>
    </row>
    <row r="30" spans="1:29" x14ac:dyDescent="0.25">
      <c r="A30" s="61" t="s">
        <v>246</v>
      </c>
      <c r="B30" s="61" t="s">
        <v>179</v>
      </c>
      <c r="C30" s="62"/>
      <c r="D30" s="63"/>
      <c r="E30" s="64"/>
      <c r="F30" s="65"/>
      <c r="G30" s="62"/>
      <c r="H30" s="66"/>
      <c r="I30" s="67"/>
      <c r="J30" s="67"/>
      <c r="K30" s="31"/>
      <c r="L30" s="74">
        <v>30</v>
      </c>
      <c r="M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 t="s">
        <v>319</v>
      </c>
      <c r="O30" t="s">
        <v>373</v>
      </c>
      <c r="P30">
        <v>1714</v>
      </c>
      <c r="Q30" t="s">
        <v>405</v>
      </c>
      <c r="S30">
        <v>1</v>
      </c>
      <c r="T30">
        <v>1</v>
      </c>
      <c r="V30">
        <v>0.34753363229167084</v>
      </c>
      <c r="W30">
        <v>1.0426008968750125</v>
      </c>
      <c r="X30" t="s">
        <v>514</v>
      </c>
      <c r="Y30">
        <v>3</v>
      </c>
      <c r="AB30" t="s">
        <v>527</v>
      </c>
      <c r="AC30" t="s">
        <v>562</v>
      </c>
    </row>
    <row r="31" spans="1:29" x14ac:dyDescent="0.25">
      <c r="A31" s="61" t="s">
        <v>246</v>
      </c>
      <c r="B31" s="61" t="s">
        <v>179</v>
      </c>
      <c r="C31" s="62"/>
      <c r="D31" s="63"/>
      <c r="E31" s="64"/>
      <c r="F31" s="65"/>
      <c r="G31" s="62"/>
      <c r="H31" s="66"/>
      <c r="I31" s="67"/>
      <c r="J31" s="67"/>
      <c r="K31" s="31"/>
      <c r="L31" s="74">
        <v>31</v>
      </c>
      <c r="M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 t="s">
        <v>319</v>
      </c>
      <c r="O31" t="s">
        <v>373</v>
      </c>
      <c r="P31">
        <v>1714</v>
      </c>
      <c r="Q31" t="s">
        <v>402</v>
      </c>
      <c r="S31">
        <v>1</v>
      </c>
      <c r="T31">
        <v>1</v>
      </c>
      <c r="V31">
        <v>0.34753363229167084</v>
      </c>
      <c r="W31">
        <v>1.0426008968750125</v>
      </c>
      <c r="X31" t="s">
        <v>514</v>
      </c>
      <c r="Y31">
        <v>3</v>
      </c>
      <c r="AB31" t="s">
        <v>527</v>
      </c>
      <c r="AC31" t="s">
        <v>563</v>
      </c>
    </row>
    <row r="32" spans="1:29" x14ac:dyDescent="0.25">
      <c r="A32" s="61" t="s">
        <v>246</v>
      </c>
      <c r="B32" s="61" t="s">
        <v>179</v>
      </c>
      <c r="C32" s="62"/>
      <c r="D32" s="63"/>
      <c r="E32" s="64"/>
      <c r="F32" s="65"/>
      <c r="G32" s="62"/>
      <c r="H32" s="66"/>
      <c r="I32" s="67"/>
      <c r="J32" s="67"/>
      <c r="K32" s="31"/>
      <c r="L32" s="74">
        <v>32</v>
      </c>
      <c r="M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 t="s">
        <v>319</v>
      </c>
      <c r="O32" t="s">
        <v>373</v>
      </c>
      <c r="P32">
        <v>1714</v>
      </c>
      <c r="Q32" t="s">
        <v>402</v>
      </c>
      <c r="S32">
        <v>1</v>
      </c>
      <c r="T32">
        <v>1</v>
      </c>
      <c r="V32">
        <v>0.34753363229167084</v>
      </c>
      <c r="W32">
        <v>1.0426008968750125</v>
      </c>
      <c r="X32" t="s">
        <v>514</v>
      </c>
      <c r="Y32">
        <v>3</v>
      </c>
      <c r="AB32" t="s">
        <v>527</v>
      </c>
      <c r="AC32" t="s">
        <v>564</v>
      </c>
    </row>
    <row r="33" spans="1:29" x14ac:dyDescent="0.25">
      <c r="A33" s="61" t="s">
        <v>246</v>
      </c>
      <c r="B33" s="61" t="s">
        <v>179</v>
      </c>
      <c r="C33" s="62"/>
      <c r="D33" s="63"/>
      <c r="E33" s="64"/>
      <c r="F33" s="65"/>
      <c r="G33" s="62"/>
      <c r="H33" s="66"/>
      <c r="I33" s="67"/>
      <c r="J33" s="67"/>
      <c r="K33" s="31"/>
      <c r="L33" s="74">
        <v>33</v>
      </c>
      <c r="M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 t="s">
        <v>314</v>
      </c>
      <c r="O33" t="s">
        <v>373</v>
      </c>
      <c r="P33">
        <v>1714</v>
      </c>
      <c r="Q33" t="s">
        <v>402</v>
      </c>
      <c r="S33">
        <v>1</v>
      </c>
      <c r="T33">
        <v>1</v>
      </c>
      <c r="V33">
        <v>0.34753363229167084</v>
      </c>
      <c r="W33">
        <v>1.0426008968750125</v>
      </c>
      <c r="X33" t="s">
        <v>514</v>
      </c>
      <c r="Y33">
        <v>3</v>
      </c>
      <c r="AB33" t="s">
        <v>526</v>
      </c>
      <c r="AC33" t="s">
        <v>565</v>
      </c>
    </row>
    <row r="34" spans="1:29" x14ac:dyDescent="0.25">
      <c r="A34" s="61" t="s">
        <v>246</v>
      </c>
      <c r="B34" s="61" t="s">
        <v>179</v>
      </c>
      <c r="C34" s="62"/>
      <c r="D34" s="63"/>
      <c r="E34" s="64"/>
      <c r="F34" s="65"/>
      <c r="G34" s="62"/>
      <c r="H34" s="66"/>
      <c r="I34" s="67"/>
      <c r="J34" s="67"/>
      <c r="K34" s="31"/>
      <c r="L34" s="74">
        <v>34</v>
      </c>
      <c r="M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 t="s">
        <v>315</v>
      </c>
      <c r="O34" t="s">
        <v>373</v>
      </c>
      <c r="P34">
        <v>1715</v>
      </c>
      <c r="Q34" t="s">
        <v>422</v>
      </c>
      <c r="S34">
        <v>1</v>
      </c>
      <c r="T34">
        <v>1</v>
      </c>
      <c r="V34">
        <v>0.34753363229167084</v>
      </c>
      <c r="W34">
        <v>1.0426008968750125</v>
      </c>
      <c r="X34" t="s">
        <v>514</v>
      </c>
      <c r="Y34">
        <v>3</v>
      </c>
      <c r="AB34" t="s">
        <v>526</v>
      </c>
      <c r="AC34" t="s">
        <v>554</v>
      </c>
    </row>
    <row r="35" spans="1:29" x14ac:dyDescent="0.25">
      <c r="A35" s="61" t="s">
        <v>246</v>
      </c>
      <c r="B35" s="61" t="s">
        <v>179</v>
      </c>
      <c r="C35" s="62"/>
      <c r="D35" s="63"/>
      <c r="E35" s="64"/>
      <c r="F35" s="65"/>
      <c r="G35" s="62"/>
      <c r="H35" s="66"/>
      <c r="I35" s="67"/>
      <c r="J35" s="67"/>
      <c r="K35" s="31"/>
      <c r="L35" s="74">
        <v>35</v>
      </c>
      <c r="M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 t="s">
        <v>319</v>
      </c>
      <c r="O35" t="s">
        <v>372</v>
      </c>
      <c r="P35">
        <v>1722</v>
      </c>
      <c r="Q35" t="s">
        <v>389</v>
      </c>
      <c r="S35">
        <v>1</v>
      </c>
      <c r="T35">
        <v>1</v>
      </c>
      <c r="V35">
        <v>1</v>
      </c>
      <c r="W35">
        <v>3</v>
      </c>
      <c r="X35" t="s">
        <v>514</v>
      </c>
      <c r="Y35">
        <v>3</v>
      </c>
      <c r="AB35" t="s">
        <v>527</v>
      </c>
      <c r="AC35" t="s">
        <v>566</v>
      </c>
    </row>
    <row r="36" spans="1:29" x14ac:dyDescent="0.25">
      <c r="A36" s="61" t="s">
        <v>246</v>
      </c>
      <c r="B36" s="61" t="s">
        <v>205</v>
      </c>
      <c r="C36" s="62"/>
      <c r="D36" s="63"/>
      <c r="E36" s="64"/>
      <c r="F36" s="65"/>
      <c r="G36" s="62"/>
      <c r="H36" s="66"/>
      <c r="I36" s="67"/>
      <c r="J36" s="67"/>
      <c r="K36" s="31"/>
      <c r="L36" s="74">
        <v>36</v>
      </c>
      <c r="M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 t="s">
        <v>361</v>
      </c>
      <c r="O36" t="s">
        <v>373</v>
      </c>
      <c r="P36">
        <v>1712</v>
      </c>
      <c r="Q36" t="s">
        <v>426</v>
      </c>
      <c r="S36">
        <v>1</v>
      </c>
      <c r="T36">
        <v>1</v>
      </c>
      <c r="V36">
        <v>0.34753363229167084</v>
      </c>
      <c r="W36">
        <v>1.0426008968750125</v>
      </c>
      <c r="Y36">
        <v>3</v>
      </c>
      <c r="AB36" t="s">
        <v>526</v>
      </c>
      <c r="AC36" t="s">
        <v>546</v>
      </c>
    </row>
    <row r="37" spans="1:29" x14ac:dyDescent="0.25">
      <c r="A37" s="61" t="s">
        <v>246</v>
      </c>
      <c r="B37" s="61" t="s">
        <v>205</v>
      </c>
      <c r="C37" s="62"/>
      <c r="D37" s="63"/>
      <c r="E37" s="64"/>
      <c r="F37" s="65"/>
      <c r="G37" s="62"/>
      <c r="H37" s="66"/>
      <c r="I37" s="67"/>
      <c r="J37" s="67"/>
      <c r="K37" s="31"/>
      <c r="L37" s="74">
        <v>37</v>
      </c>
      <c r="M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
        <v>1.2</v>
      </c>
      <c r="O37" t="s">
        <v>373</v>
      </c>
      <c r="P37">
        <v>1712</v>
      </c>
      <c r="Q37" t="s">
        <v>425</v>
      </c>
      <c r="S37">
        <v>1</v>
      </c>
      <c r="T37">
        <v>1</v>
      </c>
      <c r="V37">
        <v>0.34753363229167084</v>
      </c>
      <c r="W37">
        <v>0.34753363229167084</v>
      </c>
      <c r="Y37">
        <v>1</v>
      </c>
      <c r="AB37" t="s">
        <v>527</v>
      </c>
      <c r="AC37" t="s">
        <v>550</v>
      </c>
    </row>
    <row r="38" spans="1:29" x14ac:dyDescent="0.25">
      <c r="A38" s="61" t="s">
        <v>246</v>
      </c>
      <c r="B38" s="61" t="s">
        <v>205</v>
      </c>
      <c r="C38" s="62"/>
      <c r="D38" s="63"/>
      <c r="E38" s="64"/>
      <c r="F38" s="65"/>
      <c r="G38" s="62"/>
      <c r="H38" s="66"/>
      <c r="I38" s="67"/>
      <c r="J38" s="67"/>
      <c r="K38" s="31"/>
      <c r="L38" s="74">
        <v>38</v>
      </c>
      <c r="M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 t="s">
        <v>319</v>
      </c>
      <c r="O38" t="s">
        <v>373</v>
      </c>
      <c r="P38">
        <v>1712</v>
      </c>
      <c r="Q38" t="s">
        <v>425</v>
      </c>
      <c r="S38">
        <v>1</v>
      </c>
      <c r="T38">
        <v>1</v>
      </c>
      <c r="V38">
        <v>0.34753363229167084</v>
      </c>
      <c r="W38">
        <v>1.0426008968750125</v>
      </c>
      <c r="Y38">
        <v>3</v>
      </c>
      <c r="AB38" t="s">
        <v>527</v>
      </c>
      <c r="AC38" t="s">
        <v>549</v>
      </c>
    </row>
    <row r="39" spans="1:29" x14ac:dyDescent="0.25">
      <c r="A39" s="61" t="s">
        <v>246</v>
      </c>
      <c r="B39" s="61" t="s">
        <v>205</v>
      </c>
      <c r="C39" s="62"/>
      <c r="D39" s="63"/>
      <c r="E39" s="64"/>
      <c r="F39" s="65"/>
      <c r="G39" s="62"/>
      <c r="H39" s="66"/>
      <c r="I39" s="67"/>
      <c r="J39" s="67"/>
      <c r="K39" s="31"/>
      <c r="L39" s="74">
        <v>39</v>
      </c>
      <c r="M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 t="s">
        <v>319</v>
      </c>
      <c r="O39" t="s">
        <v>373</v>
      </c>
      <c r="P39">
        <v>1712</v>
      </c>
      <c r="Q39" t="s">
        <v>424</v>
      </c>
      <c r="S39">
        <v>1</v>
      </c>
      <c r="T39">
        <v>1</v>
      </c>
      <c r="V39">
        <v>0.34753363229167084</v>
      </c>
      <c r="W39">
        <v>1.0426008968750125</v>
      </c>
      <c r="Y39">
        <v>3</v>
      </c>
      <c r="AB39" t="s">
        <v>527</v>
      </c>
      <c r="AC39" t="s">
        <v>553</v>
      </c>
    </row>
    <row r="40" spans="1:29" x14ac:dyDescent="0.25">
      <c r="A40" s="61" t="s">
        <v>246</v>
      </c>
      <c r="B40" s="61" t="s">
        <v>247</v>
      </c>
      <c r="C40" s="62"/>
      <c r="D40" s="63"/>
      <c r="E40" s="64"/>
      <c r="F40" s="65"/>
      <c r="G40" s="62"/>
      <c r="H40" s="66"/>
      <c r="I40" s="67"/>
      <c r="J40" s="67"/>
      <c r="K40" s="31"/>
      <c r="L40" s="74">
        <v>40</v>
      </c>
      <c r="M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
        <v>1.2</v>
      </c>
      <c r="O40" t="s">
        <v>373</v>
      </c>
      <c r="P40">
        <v>1712</v>
      </c>
      <c r="Q40" t="s">
        <v>425</v>
      </c>
      <c r="S40">
        <v>1</v>
      </c>
      <c r="T40">
        <v>1</v>
      </c>
      <c r="V40">
        <v>0.34753363229167084</v>
      </c>
      <c r="W40">
        <v>0.34753363229167084</v>
      </c>
      <c r="Y40">
        <v>1</v>
      </c>
      <c r="AB40" t="s">
        <v>527</v>
      </c>
      <c r="AC40" t="s">
        <v>552</v>
      </c>
    </row>
    <row r="41" spans="1:29" x14ac:dyDescent="0.25">
      <c r="A41" s="61" t="s">
        <v>190</v>
      </c>
      <c r="B41" s="61" t="s">
        <v>179</v>
      </c>
      <c r="C41" s="62"/>
      <c r="D41" s="63"/>
      <c r="E41" s="64"/>
      <c r="F41" s="65"/>
      <c r="G41" s="62"/>
      <c r="H41" s="66"/>
      <c r="I41" s="67"/>
      <c r="J41" s="67"/>
      <c r="K41" s="31"/>
      <c r="L41" s="74">
        <v>41</v>
      </c>
      <c r="M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 t="s">
        <v>319</v>
      </c>
      <c r="O41" t="s">
        <v>372</v>
      </c>
      <c r="P41">
        <v>1725</v>
      </c>
      <c r="Q41" t="s">
        <v>385</v>
      </c>
      <c r="S41">
        <v>1</v>
      </c>
      <c r="T41">
        <v>1</v>
      </c>
      <c r="V41">
        <v>1</v>
      </c>
      <c r="W41">
        <v>3</v>
      </c>
      <c r="Y41">
        <v>3</v>
      </c>
      <c r="AB41" t="s">
        <v>527</v>
      </c>
      <c r="AC41" t="s">
        <v>567</v>
      </c>
    </row>
    <row r="42" spans="1:29" x14ac:dyDescent="0.25">
      <c r="A42" s="61" t="s">
        <v>190</v>
      </c>
      <c r="B42" s="61" t="s">
        <v>179</v>
      </c>
      <c r="C42" s="62"/>
      <c r="D42" s="63"/>
      <c r="E42" s="64"/>
      <c r="F42" s="65"/>
      <c r="G42" s="62"/>
      <c r="H42" s="66"/>
      <c r="I42" s="67"/>
      <c r="J42" s="67"/>
      <c r="K42" s="31"/>
      <c r="L42" s="74">
        <v>42</v>
      </c>
      <c r="M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 t="s">
        <v>319</v>
      </c>
      <c r="O42" t="s">
        <v>372</v>
      </c>
      <c r="P42" t="s">
        <v>376</v>
      </c>
      <c r="Q42" t="s">
        <v>382</v>
      </c>
      <c r="S42">
        <v>1</v>
      </c>
      <c r="T42">
        <v>1</v>
      </c>
      <c r="V42">
        <v>1</v>
      </c>
      <c r="W42">
        <v>3</v>
      </c>
      <c r="Y42">
        <v>3</v>
      </c>
      <c r="AB42" t="s">
        <v>527</v>
      </c>
      <c r="AC42" t="s">
        <v>568</v>
      </c>
    </row>
    <row r="43" spans="1:29" x14ac:dyDescent="0.25">
      <c r="A43" s="61" t="s">
        <v>201</v>
      </c>
      <c r="B43" s="61" t="s">
        <v>179</v>
      </c>
      <c r="C43" s="62"/>
      <c r="D43" s="63"/>
      <c r="E43" s="64"/>
      <c r="F43" s="65"/>
      <c r="G43" s="62"/>
      <c r="H43" s="66"/>
      <c r="I43" s="67"/>
      <c r="J43" s="67"/>
      <c r="K43" s="31"/>
      <c r="L43" s="74">
        <v>43</v>
      </c>
      <c r="M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 t="s">
        <v>315</v>
      </c>
      <c r="O43" t="s">
        <v>373</v>
      </c>
      <c r="P43">
        <v>1713</v>
      </c>
      <c r="Q43" t="s">
        <v>419</v>
      </c>
      <c r="S43">
        <v>1</v>
      </c>
      <c r="T43">
        <v>1</v>
      </c>
      <c r="V43">
        <v>0.34753363229167084</v>
      </c>
      <c r="W43">
        <v>1.0426008968750125</v>
      </c>
      <c r="Y43">
        <v>3</v>
      </c>
      <c r="AB43" t="s">
        <v>526</v>
      </c>
      <c r="AC43" t="s">
        <v>569</v>
      </c>
    </row>
    <row r="44" spans="1:29" x14ac:dyDescent="0.25">
      <c r="A44" s="61" t="s">
        <v>201</v>
      </c>
      <c r="B44" s="61" t="s">
        <v>205</v>
      </c>
      <c r="C44" s="62"/>
      <c r="D44" s="63"/>
      <c r="E44" s="64"/>
      <c r="F44" s="65"/>
      <c r="G44" s="62"/>
      <c r="H44" s="66"/>
      <c r="I44" s="67"/>
      <c r="J44" s="67"/>
      <c r="K44" s="31"/>
      <c r="L44" s="74">
        <v>44</v>
      </c>
      <c r="M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
        <v>1.2</v>
      </c>
      <c r="O44" t="s">
        <v>373</v>
      </c>
      <c r="P44">
        <v>1713</v>
      </c>
      <c r="Q44" t="s">
        <v>419</v>
      </c>
      <c r="S44">
        <v>1</v>
      </c>
      <c r="T44">
        <v>1</v>
      </c>
      <c r="V44">
        <v>0.34753363229167084</v>
      </c>
      <c r="W44">
        <v>0.34753363229167084</v>
      </c>
      <c r="Y44">
        <v>1</v>
      </c>
      <c r="AB44" t="s">
        <v>527</v>
      </c>
      <c r="AC44" t="s">
        <v>570</v>
      </c>
    </row>
    <row r="45" spans="1:29" x14ac:dyDescent="0.25">
      <c r="A45" s="61" t="s">
        <v>201</v>
      </c>
      <c r="B45" s="61" t="s">
        <v>205</v>
      </c>
      <c r="C45" s="62"/>
      <c r="D45" s="63"/>
      <c r="E45" s="64"/>
      <c r="F45" s="65"/>
      <c r="G45" s="62"/>
      <c r="H45" s="66"/>
      <c r="I45" s="67"/>
      <c r="J45" s="67"/>
      <c r="K45" s="31"/>
      <c r="L45" s="74">
        <v>45</v>
      </c>
      <c r="M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 t="s">
        <v>317</v>
      </c>
      <c r="O45" t="s">
        <v>373</v>
      </c>
      <c r="P45">
        <v>1713</v>
      </c>
      <c r="Q45" t="s">
        <v>419</v>
      </c>
      <c r="S45">
        <v>1</v>
      </c>
      <c r="T45">
        <v>1</v>
      </c>
      <c r="V45">
        <v>0.34753363229167084</v>
      </c>
      <c r="W45">
        <v>0.69506726458334167</v>
      </c>
      <c r="Y45">
        <v>2</v>
      </c>
      <c r="AB45" t="s">
        <v>526</v>
      </c>
      <c r="AC45" t="s">
        <v>571</v>
      </c>
    </row>
    <row r="46" spans="1:29" x14ac:dyDescent="0.25">
      <c r="A46" s="61" t="s">
        <v>200</v>
      </c>
      <c r="B46" s="61" t="s">
        <v>179</v>
      </c>
      <c r="C46" s="62"/>
      <c r="D46" s="63"/>
      <c r="E46" s="64"/>
      <c r="F46" s="65"/>
      <c r="G46" s="62"/>
      <c r="H46" s="66"/>
      <c r="I46" s="67"/>
      <c r="J46" s="67"/>
      <c r="K46" s="31"/>
      <c r="L46" s="74">
        <v>46</v>
      </c>
      <c r="M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 t="s">
        <v>326</v>
      </c>
      <c r="O46" t="s">
        <v>373</v>
      </c>
      <c r="P46">
        <v>1714</v>
      </c>
      <c r="Q46" t="s">
        <v>416</v>
      </c>
      <c r="S46">
        <v>1</v>
      </c>
      <c r="T46">
        <v>1</v>
      </c>
      <c r="V46">
        <v>0.34753363229167084</v>
      </c>
      <c r="W46">
        <v>1.0426008968750125</v>
      </c>
      <c r="Y46">
        <v>3</v>
      </c>
      <c r="AB46" t="s">
        <v>527</v>
      </c>
      <c r="AC46" t="s">
        <v>572</v>
      </c>
    </row>
    <row r="47" spans="1:29" x14ac:dyDescent="0.25">
      <c r="A47" s="61" t="s">
        <v>202</v>
      </c>
      <c r="B47" s="61" t="s">
        <v>179</v>
      </c>
      <c r="C47" s="62"/>
      <c r="D47" s="63"/>
      <c r="E47" s="64"/>
      <c r="F47" s="65"/>
      <c r="G47" s="62"/>
      <c r="H47" s="66"/>
      <c r="I47" s="67"/>
      <c r="J47" s="67"/>
      <c r="K47" s="31"/>
      <c r="L47" s="74">
        <v>47</v>
      </c>
      <c r="M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 t="s">
        <v>315</v>
      </c>
      <c r="O47" t="s">
        <v>373</v>
      </c>
      <c r="P47">
        <v>1713</v>
      </c>
      <c r="Q47" t="s">
        <v>419</v>
      </c>
      <c r="S47">
        <v>1</v>
      </c>
      <c r="T47">
        <v>1</v>
      </c>
      <c r="V47">
        <v>0.34753363229167084</v>
      </c>
      <c r="W47">
        <v>1.0426008968750125</v>
      </c>
      <c r="Y47">
        <v>3</v>
      </c>
      <c r="AB47" t="s">
        <v>526</v>
      </c>
      <c r="AC47" t="s">
        <v>573</v>
      </c>
    </row>
    <row r="48" spans="1:29" x14ac:dyDescent="0.25">
      <c r="A48" s="61" t="s">
        <v>202</v>
      </c>
      <c r="B48" s="61" t="s">
        <v>205</v>
      </c>
      <c r="C48" s="62"/>
      <c r="D48" s="63"/>
      <c r="E48" s="64"/>
      <c r="F48" s="65"/>
      <c r="G48" s="62"/>
      <c r="H48" s="66"/>
      <c r="I48" s="67"/>
      <c r="J48" s="67"/>
      <c r="K48" s="31"/>
      <c r="L48" s="74">
        <v>48</v>
      </c>
      <c r="M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
        <v>1.2</v>
      </c>
      <c r="O48" t="s">
        <v>373</v>
      </c>
      <c r="P48">
        <v>1713</v>
      </c>
      <c r="Q48" t="s">
        <v>419</v>
      </c>
      <c r="S48">
        <v>1</v>
      </c>
      <c r="T48">
        <v>1</v>
      </c>
      <c r="V48">
        <v>0.34753363229167084</v>
      </c>
      <c r="W48">
        <v>0.34753363229167084</v>
      </c>
      <c r="Y48">
        <v>1</v>
      </c>
      <c r="AB48" t="s">
        <v>527</v>
      </c>
      <c r="AC48" t="s">
        <v>574</v>
      </c>
    </row>
    <row r="49" spans="1:29" x14ac:dyDescent="0.25">
      <c r="A49" s="61" t="s">
        <v>202</v>
      </c>
      <c r="B49" s="61" t="s">
        <v>205</v>
      </c>
      <c r="C49" s="62"/>
      <c r="D49" s="63"/>
      <c r="E49" s="64"/>
      <c r="F49" s="65"/>
      <c r="G49" s="62"/>
      <c r="H49" s="66"/>
      <c r="I49" s="67"/>
      <c r="J49" s="67"/>
      <c r="K49" s="31"/>
      <c r="L49" s="74">
        <v>49</v>
      </c>
      <c r="M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 t="s">
        <v>317</v>
      </c>
      <c r="O49" t="s">
        <v>373</v>
      </c>
      <c r="P49">
        <v>1713</v>
      </c>
      <c r="Q49" t="s">
        <v>419</v>
      </c>
      <c r="S49">
        <v>1</v>
      </c>
      <c r="T49">
        <v>1</v>
      </c>
      <c r="V49">
        <v>0.34753363229167084</v>
      </c>
      <c r="W49">
        <v>0.69506726458334167</v>
      </c>
      <c r="Y49">
        <v>2</v>
      </c>
      <c r="AB49" t="s">
        <v>526</v>
      </c>
      <c r="AC49" t="s">
        <v>575</v>
      </c>
    </row>
    <row r="50" spans="1:29" x14ac:dyDescent="0.25">
      <c r="A50" s="61" t="s">
        <v>187</v>
      </c>
      <c r="B50" s="61" t="s">
        <v>179</v>
      </c>
      <c r="C50" s="62"/>
      <c r="D50" s="63"/>
      <c r="E50" s="64"/>
      <c r="F50" s="65"/>
      <c r="G50" s="62"/>
      <c r="H50" s="66"/>
      <c r="I50" s="67"/>
      <c r="J50" s="67"/>
      <c r="K50" s="31"/>
      <c r="L50" s="74">
        <v>50</v>
      </c>
      <c r="M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 t="s">
        <v>319</v>
      </c>
      <c r="O50" t="s">
        <v>372</v>
      </c>
      <c r="P50">
        <v>1723</v>
      </c>
      <c r="Q50" t="s">
        <v>388</v>
      </c>
      <c r="S50">
        <v>1</v>
      </c>
      <c r="T50">
        <v>1</v>
      </c>
      <c r="V50">
        <v>1</v>
      </c>
      <c r="W50">
        <v>3</v>
      </c>
      <c r="Y50">
        <v>3</v>
      </c>
      <c r="AB50" t="s">
        <v>527</v>
      </c>
      <c r="AC50" t="s">
        <v>576</v>
      </c>
    </row>
    <row r="51" spans="1:29" x14ac:dyDescent="0.25">
      <c r="A51" s="61" t="s">
        <v>187</v>
      </c>
      <c r="B51" s="61" t="s">
        <v>185</v>
      </c>
      <c r="C51" s="62"/>
      <c r="D51" s="63"/>
      <c r="E51" s="64"/>
      <c r="F51" s="65"/>
      <c r="G51" s="62"/>
      <c r="H51" s="66"/>
      <c r="I51" s="67"/>
      <c r="J51" s="67"/>
      <c r="K51" s="31"/>
      <c r="L51" s="74">
        <v>51</v>
      </c>
      <c r="M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 t="s">
        <v>319</v>
      </c>
      <c r="O51" t="s">
        <v>372</v>
      </c>
      <c r="P51">
        <v>1723</v>
      </c>
      <c r="Q51" t="s">
        <v>388</v>
      </c>
      <c r="S51">
        <v>1</v>
      </c>
      <c r="T51">
        <v>1</v>
      </c>
      <c r="V51">
        <v>1</v>
      </c>
      <c r="W51">
        <v>3</v>
      </c>
      <c r="Y51">
        <v>3</v>
      </c>
      <c r="AB51" t="s">
        <v>527</v>
      </c>
      <c r="AC51" t="s">
        <v>577</v>
      </c>
    </row>
    <row r="52" spans="1:29" x14ac:dyDescent="0.25">
      <c r="A52" s="61" t="s">
        <v>236</v>
      </c>
      <c r="B52" s="61" t="s">
        <v>179</v>
      </c>
      <c r="C52" s="62"/>
      <c r="D52" s="63"/>
      <c r="E52" s="64"/>
      <c r="F52" s="65"/>
      <c r="G52" s="62"/>
      <c r="H52" s="66"/>
      <c r="I52" s="67"/>
      <c r="J52" s="67"/>
      <c r="K52" s="31"/>
      <c r="L52" s="74">
        <v>52</v>
      </c>
      <c r="M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 t="s">
        <v>332</v>
      </c>
      <c r="O52" t="s">
        <v>373</v>
      </c>
      <c r="P52">
        <v>1714</v>
      </c>
      <c r="Q52" t="s">
        <v>454</v>
      </c>
      <c r="S52">
        <v>1</v>
      </c>
      <c r="T52">
        <v>2</v>
      </c>
      <c r="V52">
        <v>0.34753363229167084</v>
      </c>
      <c r="W52">
        <v>0.69506726458334167</v>
      </c>
      <c r="Y52">
        <v>2</v>
      </c>
      <c r="AB52" t="s">
        <v>526</v>
      </c>
      <c r="AC52" t="s">
        <v>578</v>
      </c>
    </row>
    <row r="53" spans="1:29" x14ac:dyDescent="0.25">
      <c r="A53" s="61" t="s">
        <v>191</v>
      </c>
      <c r="B53" s="61" t="s">
        <v>179</v>
      </c>
      <c r="C53" s="62"/>
      <c r="D53" s="63"/>
      <c r="E53" s="64"/>
      <c r="F53" s="65"/>
      <c r="G53" s="62"/>
      <c r="H53" s="66"/>
      <c r="I53" s="67"/>
      <c r="J53" s="67"/>
      <c r="K53" s="31"/>
      <c r="L53" s="74">
        <v>53</v>
      </c>
      <c r="M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 t="s">
        <v>315</v>
      </c>
      <c r="O53" t="s">
        <v>372</v>
      </c>
      <c r="P53">
        <v>1723</v>
      </c>
      <c r="Q53" t="s">
        <v>395</v>
      </c>
      <c r="S53">
        <v>1</v>
      </c>
      <c r="T53">
        <v>1</v>
      </c>
      <c r="V53">
        <v>1</v>
      </c>
      <c r="W53">
        <v>3</v>
      </c>
      <c r="Y53">
        <v>3</v>
      </c>
      <c r="AB53" t="s">
        <v>526</v>
      </c>
      <c r="AC53" t="s">
        <v>579</v>
      </c>
    </row>
    <row r="54" spans="1:29" x14ac:dyDescent="0.25">
      <c r="A54" s="61" t="s">
        <v>229</v>
      </c>
      <c r="B54" s="61" t="s">
        <v>179</v>
      </c>
      <c r="C54" s="62"/>
      <c r="D54" s="63"/>
      <c r="E54" s="64"/>
      <c r="F54" s="65"/>
      <c r="G54" s="62"/>
      <c r="H54" s="66"/>
      <c r="I54" s="67"/>
      <c r="J54" s="67"/>
      <c r="K54" s="31"/>
      <c r="L54" s="74">
        <v>54</v>
      </c>
      <c r="M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 t="s">
        <v>315</v>
      </c>
      <c r="O54" t="s">
        <v>373</v>
      </c>
      <c r="P54">
        <v>1714</v>
      </c>
      <c r="Q54" t="s">
        <v>441</v>
      </c>
      <c r="S54">
        <v>1</v>
      </c>
      <c r="T54">
        <v>1</v>
      </c>
      <c r="V54">
        <v>0.34753363229167084</v>
      </c>
      <c r="W54">
        <v>1.0426008968750125</v>
      </c>
      <c r="Y54">
        <v>3</v>
      </c>
      <c r="AB54" t="s">
        <v>526</v>
      </c>
      <c r="AC54" t="s">
        <v>580</v>
      </c>
    </row>
    <row r="55" spans="1:29" x14ac:dyDescent="0.25">
      <c r="A55" s="61" t="s">
        <v>194</v>
      </c>
      <c r="B55" s="61" t="s">
        <v>179</v>
      </c>
      <c r="C55" s="62"/>
      <c r="D55" s="63"/>
      <c r="E55" s="64"/>
      <c r="F55" s="65"/>
      <c r="G55" s="62"/>
      <c r="H55" s="66"/>
      <c r="I55" s="67"/>
      <c r="J55" s="67"/>
      <c r="K55" s="31"/>
      <c r="L55" s="74">
        <v>55</v>
      </c>
      <c r="M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 t="s">
        <v>315</v>
      </c>
      <c r="O55" t="s">
        <v>373</v>
      </c>
      <c r="P55">
        <v>1714</v>
      </c>
      <c r="Q55" t="s">
        <v>402</v>
      </c>
      <c r="S55">
        <v>1</v>
      </c>
      <c r="T55">
        <v>1</v>
      </c>
      <c r="V55">
        <v>0.34753363229167084</v>
      </c>
      <c r="W55">
        <v>1.0426008968750125</v>
      </c>
      <c r="Y55">
        <v>3</v>
      </c>
      <c r="AB55" t="s">
        <v>526</v>
      </c>
      <c r="AC55" t="s">
        <v>581</v>
      </c>
    </row>
    <row r="56" spans="1:29" x14ac:dyDescent="0.25">
      <c r="A56" s="61" t="s">
        <v>196</v>
      </c>
      <c r="B56" s="61" t="s">
        <v>205</v>
      </c>
      <c r="C56" s="62"/>
      <c r="D56" s="63"/>
      <c r="E56" s="64"/>
      <c r="F56" s="65"/>
      <c r="G56" s="62"/>
      <c r="H56" s="66"/>
      <c r="I56" s="67"/>
      <c r="J56" s="67"/>
      <c r="K56" s="31"/>
      <c r="L56" s="74">
        <v>56</v>
      </c>
      <c r="M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 t="s">
        <v>315</v>
      </c>
      <c r="O56" t="s">
        <v>373</v>
      </c>
      <c r="P56">
        <v>1713</v>
      </c>
      <c r="Q56" t="s">
        <v>407</v>
      </c>
      <c r="S56">
        <v>1</v>
      </c>
      <c r="T56">
        <v>1</v>
      </c>
      <c r="V56">
        <v>0.34753363229167084</v>
      </c>
      <c r="W56">
        <v>1.0426008968750125</v>
      </c>
      <c r="Y56">
        <v>3</v>
      </c>
      <c r="AB56" t="s">
        <v>526</v>
      </c>
      <c r="AC56" t="s">
        <v>582</v>
      </c>
    </row>
    <row r="57" spans="1:29" x14ac:dyDescent="0.25">
      <c r="A57" s="61" t="s">
        <v>241</v>
      </c>
      <c r="B57" s="61" t="s">
        <v>179</v>
      </c>
      <c r="C57" s="62"/>
      <c r="D57" s="63"/>
      <c r="E57" s="64"/>
      <c r="F57" s="65"/>
      <c r="G57" s="62"/>
      <c r="H57" s="66"/>
      <c r="I57" s="67"/>
      <c r="J57" s="67"/>
      <c r="K57" s="31"/>
      <c r="L57" s="74">
        <v>57</v>
      </c>
      <c r="M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 t="s">
        <v>319</v>
      </c>
      <c r="O57" t="s">
        <v>372</v>
      </c>
      <c r="P57">
        <v>1723</v>
      </c>
      <c r="Q57" t="s">
        <v>394</v>
      </c>
      <c r="S57">
        <v>1</v>
      </c>
      <c r="T57">
        <v>1</v>
      </c>
      <c r="V57">
        <v>1</v>
      </c>
      <c r="W57">
        <v>3</v>
      </c>
      <c r="X57" t="s">
        <v>513</v>
      </c>
      <c r="Y57">
        <v>3</v>
      </c>
      <c r="AA57">
        <v>1</v>
      </c>
      <c r="AB57" t="s">
        <v>527</v>
      </c>
      <c r="AC57" t="s">
        <v>588</v>
      </c>
    </row>
    <row r="58" spans="1:29" x14ac:dyDescent="0.25">
      <c r="A58" s="61" t="s">
        <v>241</v>
      </c>
      <c r="B58" s="61" t="s">
        <v>179</v>
      </c>
      <c r="C58" s="62"/>
      <c r="D58" s="63"/>
      <c r="E58" s="64"/>
      <c r="F58" s="65"/>
      <c r="G58" s="62"/>
      <c r="H58" s="66"/>
      <c r="I58" s="67"/>
      <c r="J58" s="67"/>
      <c r="K58" s="31"/>
      <c r="L58" s="74">
        <v>58</v>
      </c>
      <c r="M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 t="s">
        <v>319</v>
      </c>
      <c r="O58" t="s">
        <v>372</v>
      </c>
      <c r="P58">
        <v>1724</v>
      </c>
      <c r="Q58" t="s">
        <v>378</v>
      </c>
      <c r="S58">
        <v>1</v>
      </c>
      <c r="T58">
        <v>1</v>
      </c>
      <c r="V58">
        <v>1</v>
      </c>
      <c r="W58">
        <v>3</v>
      </c>
      <c r="X58" t="s">
        <v>513</v>
      </c>
      <c r="Y58">
        <v>3</v>
      </c>
      <c r="AA58">
        <v>1</v>
      </c>
      <c r="AB58" t="s">
        <v>527</v>
      </c>
      <c r="AC58" t="s">
        <v>584</v>
      </c>
    </row>
    <row r="59" spans="1:29" x14ac:dyDescent="0.25">
      <c r="A59" s="61" t="s">
        <v>241</v>
      </c>
      <c r="B59" s="61" t="s">
        <v>179</v>
      </c>
      <c r="C59" s="62"/>
      <c r="D59" s="63"/>
      <c r="E59" s="64"/>
      <c r="F59" s="65"/>
      <c r="G59" s="62"/>
      <c r="H59" s="66"/>
      <c r="I59" s="67"/>
      <c r="J59" s="67"/>
      <c r="K59" s="31"/>
      <c r="L59" s="74">
        <v>59</v>
      </c>
      <c r="M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 t="s">
        <v>319</v>
      </c>
      <c r="O59" t="s">
        <v>372</v>
      </c>
      <c r="P59">
        <v>1727</v>
      </c>
      <c r="Q59" t="s">
        <v>383</v>
      </c>
      <c r="S59">
        <v>1</v>
      </c>
      <c r="T59">
        <v>1</v>
      </c>
      <c r="V59">
        <v>1</v>
      </c>
      <c r="W59">
        <v>3</v>
      </c>
      <c r="X59" t="s">
        <v>513</v>
      </c>
      <c r="Y59">
        <v>3</v>
      </c>
      <c r="AA59">
        <v>1</v>
      </c>
      <c r="AB59" t="s">
        <v>527</v>
      </c>
      <c r="AC59" t="s">
        <v>583</v>
      </c>
    </row>
    <row r="60" spans="1:29" x14ac:dyDescent="0.25">
      <c r="A60" s="61" t="s">
        <v>241</v>
      </c>
      <c r="B60" s="61" t="s">
        <v>205</v>
      </c>
      <c r="C60" s="62"/>
      <c r="D60" s="63"/>
      <c r="E60" s="64"/>
      <c r="F60" s="65"/>
      <c r="G60" s="62"/>
      <c r="H60" s="66"/>
      <c r="I60" s="67"/>
      <c r="J60" s="67"/>
      <c r="K60" s="31"/>
      <c r="L60" s="74">
        <v>60</v>
      </c>
      <c r="M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
        <v>1.2</v>
      </c>
      <c r="O60" t="s">
        <v>373</v>
      </c>
      <c r="P60">
        <v>1715</v>
      </c>
      <c r="Q60" t="s">
        <v>422</v>
      </c>
      <c r="S60">
        <v>1</v>
      </c>
      <c r="T60">
        <v>1</v>
      </c>
      <c r="V60">
        <v>0.34753363229167084</v>
      </c>
      <c r="W60">
        <v>0.34753363229167084</v>
      </c>
      <c r="Y60">
        <v>1</v>
      </c>
      <c r="AB60" t="s">
        <v>527</v>
      </c>
      <c r="AC60" t="s">
        <v>585</v>
      </c>
    </row>
    <row r="61" spans="1:29" x14ac:dyDescent="0.25">
      <c r="A61" s="61" t="s">
        <v>241</v>
      </c>
      <c r="B61" s="61" t="s">
        <v>185</v>
      </c>
      <c r="C61" s="62"/>
      <c r="D61" s="63"/>
      <c r="E61" s="64"/>
      <c r="F61" s="65"/>
      <c r="G61" s="62"/>
      <c r="H61" s="66"/>
      <c r="I61" s="67"/>
      <c r="J61" s="67"/>
      <c r="K61" s="31"/>
      <c r="L61" s="74">
        <v>61</v>
      </c>
      <c r="M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
        <v>4.3</v>
      </c>
      <c r="O61" t="s">
        <v>372</v>
      </c>
      <c r="P61">
        <v>1721</v>
      </c>
      <c r="Q61" t="s">
        <v>393</v>
      </c>
      <c r="S61">
        <v>1</v>
      </c>
      <c r="T61">
        <v>4</v>
      </c>
      <c r="V61">
        <v>1</v>
      </c>
      <c r="W61">
        <v>1</v>
      </c>
      <c r="Y61">
        <v>1</v>
      </c>
      <c r="AB61" t="s">
        <v>527</v>
      </c>
      <c r="AC61" t="s">
        <v>586</v>
      </c>
    </row>
    <row r="62" spans="1:29" x14ac:dyDescent="0.25">
      <c r="A62" s="61" t="s">
        <v>241</v>
      </c>
      <c r="B62" s="61" t="s">
        <v>185</v>
      </c>
      <c r="C62" s="62"/>
      <c r="D62" s="63"/>
      <c r="E62" s="64"/>
      <c r="F62" s="65"/>
      <c r="G62" s="62"/>
      <c r="H62" s="66"/>
      <c r="I62" s="67"/>
      <c r="J62" s="67"/>
      <c r="K62" s="31"/>
      <c r="L62" s="74">
        <v>62</v>
      </c>
      <c r="M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
        <v>1.2</v>
      </c>
      <c r="O62" t="s">
        <v>372</v>
      </c>
      <c r="P62">
        <v>1722</v>
      </c>
      <c r="Q62" t="s">
        <v>390</v>
      </c>
      <c r="S62">
        <v>1</v>
      </c>
      <c r="T62">
        <v>1</v>
      </c>
      <c r="V62">
        <v>1</v>
      </c>
      <c r="W62">
        <v>1</v>
      </c>
      <c r="Y62">
        <v>1</v>
      </c>
      <c r="AB62" t="s">
        <v>527</v>
      </c>
      <c r="AC62" t="s">
        <v>587</v>
      </c>
    </row>
    <row r="63" spans="1:29" x14ac:dyDescent="0.25">
      <c r="A63" s="61" t="s">
        <v>179</v>
      </c>
      <c r="B63" s="61" t="s">
        <v>233</v>
      </c>
      <c r="C63" s="62"/>
      <c r="D63" s="63"/>
      <c r="E63" s="64"/>
      <c r="F63" s="65"/>
      <c r="G63" s="62"/>
      <c r="H63" s="66"/>
      <c r="I63" s="67"/>
      <c r="J63" s="67"/>
      <c r="K63" s="31"/>
      <c r="L63" s="74">
        <v>63</v>
      </c>
      <c r="M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
        <v>3.2</v>
      </c>
      <c r="O63" t="s">
        <v>373</v>
      </c>
      <c r="P63">
        <v>1713</v>
      </c>
      <c r="Q63" t="s">
        <v>436</v>
      </c>
      <c r="S63">
        <v>-1</v>
      </c>
      <c r="T63">
        <v>3</v>
      </c>
      <c r="U63" t="s">
        <v>502</v>
      </c>
      <c r="V63">
        <v>-0.34753363229167084</v>
      </c>
      <c r="W63">
        <v>-0.34753363229167084</v>
      </c>
      <c r="X63" t="s">
        <v>519</v>
      </c>
      <c r="Y63">
        <v>-1</v>
      </c>
      <c r="Z63">
        <v>-1</v>
      </c>
      <c r="AA63">
        <v>-1</v>
      </c>
      <c r="AB63" t="s">
        <v>527</v>
      </c>
      <c r="AC63" t="s">
        <v>959</v>
      </c>
    </row>
    <row r="64" spans="1:29" x14ac:dyDescent="0.25">
      <c r="A64" s="61" t="s">
        <v>179</v>
      </c>
      <c r="B64" s="61" t="s">
        <v>233</v>
      </c>
      <c r="C64" s="62"/>
      <c r="D64" s="63"/>
      <c r="E64" s="64"/>
      <c r="F64" s="65"/>
      <c r="G64" s="62"/>
      <c r="H64" s="66"/>
      <c r="I64" s="67"/>
      <c r="J64" s="67"/>
      <c r="K64" s="31"/>
      <c r="L64" s="74">
        <v>64</v>
      </c>
      <c r="M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
        <v>3.2</v>
      </c>
      <c r="O64" t="s">
        <v>373</v>
      </c>
      <c r="P64">
        <v>1713</v>
      </c>
      <c r="Q64" t="s">
        <v>445</v>
      </c>
      <c r="S64">
        <v>-1</v>
      </c>
      <c r="T64">
        <v>3</v>
      </c>
      <c r="U64" t="s">
        <v>502</v>
      </c>
      <c r="V64">
        <v>-0.34753363229167084</v>
      </c>
      <c r="W64">
        <v>-0.34753363229167084</v>
      </c>
      <c r="X64" t="s">
        <v>519</v>
      </c>
      <c r="Y64">
        <v>-1</v>
      </c>
      <c r="Z64">
        <v>-1</v>
      </c>
      <c r="AA64">
        <v>-1</v>
      </c>
      <c r="AB64" t="s">
        <v>527</v>
      </c>
      <c r="AC64" t="s">
        <v>1233</v>
      </c>
    </row>
    <row r="65" spans="1:29" x14ac:dyDescent="0.25">
      <c r="A65" s="61" t="s">
        <v>179</v>
      </c>
      <c r="B65" s="61" t="s">
        <v>233</v>
      </c>
      <c r="C65" s="62"/>
      <c r="D65" s="63"/>
      <c r="E65" s="64"/>
      <c r="F65" s="65"/>
      <c r="G65" s="62"/>
      <c r="H65" s="66"/>
      <c r="I65" s="67"/>
      <c r="J65" s="67"/>
      <c r="K65" s="31"/>
      <c r="L65" s="74">
        <v>65</v>
      </c>
      <c r="M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 t="s">
        <v>334</v>
      </c>
      <c r="O65" t="s">
        <v>373</v>
      </c>
      <c r="P65">
        <v>1713</v>
      </c>
      <c r="Q65" t="s">
        <v>427</v>
      </c>
      <c r="S65">
        <v>1</v>
      </c>
      <c r="T65">
        <v>2</v>
      </c>
      <c r="V65">
        <v>0.34753363229167084</v>
      </c>
      <c r="W65">
        <v>0.69506726458334167</v>
      </c>
      <c r="X65" t="s">
        <v>519</v>
      </c>
      <c r="Y65">
        <v>2</v>
      </c>
      <c r="AA65">
        <v>-1</v>
      </c>
      <c r="AB65" t="s">
        <v>526</v>
      </c>
      <c r="AC65" t="s">
        <v>1268</v>
      </c>
    </row>
    <row r="66" spans="1:29" x14ac:dyDescent="0.25">
      <c r="A66" s="61" t="s">
        <v>179</v>
      </c>
      <c r="B66" s="61" t="s">
        <v>233</v>
      </c>
      <c r="C66" s="62"/>
      <c r="D66" s="63"/>
      <c r="E66" s="64"/>
      <c r="F66" s="65"/>
      <c r="G66" s="62"/>
      <c r="H66" s="66"/>
      <c r="I66" s="67"/>
      <c r="J66" s="67"/>
      <c r="K66" s="31"/>
      <c r="L66" s="74">
        <v>66</v>
      </c>
      <c r="M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
        <v>3.2</v>
      </c>
      <c r="O66" t="s">
        <v>373</v>
      </c>
      <c r="P66">
        <v>1714</v>
      </c>
      <c r="Q66" t="s">
        <v>444</v>
      </c>
      <c r="S66">
        <v>-1</v>
      </c>
      <c r="T66">
        <v>3</v>
      </c>
      <c r="U66" t="s">
        <v>502</v>
      </c>
      <c r="V66">
        <v>-0.34753363229167084</v>
      </c>
      <c r="W66">
        <v>-0.34753363229167084</v>
      </c>
      <c r="X66" t="s">
        <v>519</v>
      </c>
      <c r="Y66">
        <v>-1</v>
      </c>
      <c r="Z66">
        <v>-1</v>
      </c>
      <c r="AA66">
        <v>-1</v>
      </c>
      <c r="AB66" t="s">
        <v>527</v>
      </c>
      <c r="AC66" t="s">
        <v>852</v>
      </c>
    </row>
    <row r="67" spans="1:29" x14ac:dyDescent="0.25">
      <c r="A67" s="61" t="s">
        <v>179</v>
      </c>
      <c r="B67" s="61" t="s">
        <v>233</v>
      </c>
      <c r="C67" s="62"/>
      <c r="D67" s="63"/>
      <c r="E67" s="64"/>
      <c r="F67" s="65"/>
      <c r="G67" s="62"/>
      <c r="H67" s="66"/>
      <c r="I67" s="67"/>
      <c r="J67" s="67"/>
      <c r="K67" s="31"/>
      <c r="L67" s="74">
        <v>67</v>
      </c>
      <c r="M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
        <v>3.2</v>
      </c>
      <c r="O67" t="s">
        <v>373</v>
      </c>
      <c r="P67">
        <v>1714</v>
      </c>
      <c r="Q67" t="s">
        <v>446</v>
      </c>
      <c r="S67">
        <v>-1</v>
      </c>
      <c r="T67">
        <v>3</v>
      </c>
      <c r="U67" t="s">
        <v>502</v>
      </c>
      <c r="V67">
        <v>-0.34753363229167084</v>
      </c>
      <c r="W67">
        <v>-0.34753363229167084</v>
      </c>
      <c r="X67" t="s">
        <v>519</v>
      </c>
      <c r="Y67">
        <v>-1</v>
      </c>
      <c r="Z67">
        <v>-1</v>
      </c>
      <c r="AA67">
        <v>-1</v>
      </c>
      <c r="AB67" t="s">
        <v>527</v>
      </c>
      <c r="AC67" t="s">
        <v>1143</v>
      </c>
    </row>
    <row r="68" spans="1:29" x14ac:dyDescent="0.25">
      <c r="A68" s="61" t="s">
        <v>179</v>
      </c>
      <c r="B68" s="61" t="s">
        <v>303</v>
      </c>
      <c r="C68" s="62"/>
      <c r="D68" s="63"/>
      <c r="E68" s="64"/>
      <c r="F68" s="65"/>
      <c r="G68" s="62"/>
      <c r="H68" s="66"/>
      <c r="I68" s="67"/>
      <c r="J68" s="67"/>
      <c r="K68" s="31"/>
      <c r="L68" s="74">
        <v>68</v>
      </c>
      <c r="M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 t="s">
        <v>316</v>
      </c>
      <c r="O68" t="s">
        <v>373</v>
      </c>
      <c r="P68">
        <v>1714</v>
      </c>
      <c r="Q68" t="s">
        <v>444</v>
      </c>
      <c r="S68">
        <v>1</v>
      </c>
      <c r="T68">
        <v>1</v>
      </c>
      <c r="V68">
        <v>0.34753363229167084</v>
      </c>
      <c r="W68">
        <v>1.0426008968750125</v>
      </c>
      <c r="Y68">
        <v>3</v>
      </c>
      <c r="AB68" t="s">
        <v>526</v>
      </c>
      <c r="AC68" t="s">
        <v>862</v>
      </c>
    </row>
    <row r="69" spans="1:29" x14ac:dyDescent="0.25">
      <c r="A69" s="61" t="s">
        <v>179</v>
      </c>
      <c r="B69" s="61" t="s">
        <v>291</v>
      </c>
      <c r="C69" s="62"/>
      <c r="D69" s="63"/>
      <c r="E69" s="64"/>
      <c r="F69" s="65"/>
      <c r="G69" s="62"/>
      <c r="H69" s="66"/>
      <c r="I69" s="67"/>
      <c r="J69" s="67"/>
      <c r="K69" s="31"/>
      <c r="L69" s="74">
        <v>69</v>
      </c>
      <c r="M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
        <v>3.1</v>
      </c>
      <c r="O69" t="s">
        <v>373</v>
      </c>
      <c r="P69">
        <v>1713</v>
      </c>
      <c r="Q69" t="s">
        <v>411</v>
      </c>
      <c r="S69">
        <v>1</v>
      </c>
      <c r="T69">
        <v>3</v>
      </c>
      <c r="U69" t="s">
        <v>501</v>
      </c>
      <c r="V69">
        <v>0.34753363229167084</v>
      </c>
      <c r="W69">
        <v>0.34753363229167084</v>
      </c>
      <c r="Y69">
        <v>1</v>
      </c>
      <c r="Z69">
        <v>1</v>
      </c>
      <c r="AB69" t="s">
        <v>527</v>
      </c>
      <c r="AC69" t="s">
        <v>1229</v>
      </c>
    </row>
    <row r="70" spans="1:29" x14ac:dyDescent="0.25">
      <c r="A70" s="61" t="s">
        <v>179</v>
      </c>
      <c r="B70" s="61" t="s">
        <v>291</v>
      </c>
      <c r="C70" s="62"/>
      <c r="D70" s="63"/>
      <c r="E70" s="64"/>
      <c r="F70" s="65"/>
      <c r="G70" s="62"/>
      <c r="H70" s="66"/>
      <c r="I70" s="67"/>
      <c r="J70" s="67"/>
      <c r="K70" s="31"/>
      <c r="L70" s="74">
        <v>70</v>
      </c>
      <c r="M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 t="s">
        <v>322</v>
      </c>
      <c r="O70" t="s">
        <v>373</v>
      </c>
      <c r="P70">
        <v>1713</v>
      </c>
      <c r="Q70" t="s">
        <v>411</v>
      </c>
      <c r="S70">
        <v>-1</v>
      </c>
      <c r="T70">
        <v>3</v>
      </c>
      <c r="U70" t="s">
        <v>502</v>
      </c>
      <c r="V70">
        <v>-0.34753363229167084</v>
      </c>
      <c r="W70">
        <v>-0.34753363229167084</v>
      </c>
      <c r="Y70">
        <v>-1</v>
      </c>
      <c r="Z70">
        <v>-1</v>
      </c>
      <c r="AB70" t="s">
        <v>527</v>
      </c>
      <c r="AC70" t="s">
        <v>1228</v>
      </c>
    </row>
    <row r="71" spans="1:29" x14ac:dyDescent="0.25">
      <c r="A71" s="61" t="s">
        <v>179</v>
      </c>
      <c r="B71" s="61" t="s">
        <v>291</v>
      </c>
      <c r="C71" s="62"/>
      <c r="D71" s="63"/>
      <c r="E71" s="64"/>
      <c r="F71" s="65"/>
      <c r="G71" s="62"/>
      <c r="H71" s="66"/>
      <c r="I71" s="67"/>
      <c r="J71" s="67"/>
      <c r="K71" s="31"/>
      <c r="L71" s="74">
        <v>71</v>
      </c>
      <c r="M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 t="s">
        <v>315</v>
      </c>
      <c r="O71" t="s">
        <v>373</v>
      </c>
      <c r="P71">
        <v>1714</v>
      </c>
      <c r="Q71" t="s">
        <v>416</v>
      </c>
      <c r="S71">
        <v>1</v>
      </c>
      <c r="T71">
        <v>1</v>
      </c>
      <c r="V71">
        <v>0.34753363229167084</v>
      </c>
      <c r="W71">
        <v>1.0426008968750125</v>
      </c>
      <c r="Y71">
        <v>3</v>
      </c>
      <c r="AB71" t="s">
        <v>526</v>
      </c>
      <c r="AC71" t="s">
        <v>1126</v>
      </c>
    </row>
    <row r="72" spans="1:29" x14ac:dyDescent="0.25">
      <c r="A72" s="61" t="s">
        <v>179</v>
      </c>
      <c r="B72" s="61" t="s">
        <v>291</v>
      </c>
      <c r="C72" s="62"/>
      <c r="D72" s="63"/>
      <c r="E72" s="64"/>
      <c r="F72" s="65"/>
      <c r="G72" s="62"/>
      <c r="H72" s="66"/>
      <c r="I72" s="67"/>
      <c r="J72" s="67"/>
      <c r="K72" s="31"/>
      <c r="L72" s="74">
        <v>72</v>
      </c>
      <c r="M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
        <v>2.1</v>
      </c>
      <c r="O72" t="s">
        <v>373</v>
      </c>
      <c r="P72">
        <v>1715</v>
      </c>
      <c r="Q72" t="s">
        <v>437</v>
      </c>
      <c r="S72">
        <v>1</v>
      </c>
      <c r="T72">
        <v>2</v>
      </c>
      <c r="V72">
        <v>0.34753363229167084</v>
      </c>
      <c r="W72">
        <v>0.69506726458334167</v>
      </c>
      <c r="Y72">
        <v>2</v>
      </c>
      <c r="AB72" t="s">
        <v>526</v>
      </c>
      <c r="AC72" t="s">
        <v>924</v>
      </c>
    </row>
    <row r="73" spans="1:29" x14ac:dyDescent="0.25">
      <c r="A73" s="61" t="s">
        <v>179</v>
      </c>
      <c r="B73" s="61" t="s">
        <v>285</v>
      </c>
      <c r="C73" s="62"/>
      <c r="D73" s="63"/>
      <c r="E73" s="64"/>
      <c r="F73" s="65"/>
      <c r="G73" s="62"/>
      <c r="H73" s="66"/>
      <c r="I73" s="67"/>
      <c r="J73" s="67"/>
      <c r="K73" s="31"/>
      <c r="L73" s="74">
        <v>73</v>
      </c>
      <c r="M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 t="s">
        <v>314</v>
      </c>
      <c r="O73" t="s">
        <v>373</v>
      </c>
      <c r="P73">
        <v>1712</v>
      </c>
      <c r="Q73" t="s">
        <v>434</v>
      </c>
      <c r="S73">
        <v>1</v>
      </c>
      <c r="T73">
        <v>1</v>
      </c>
      <c r="V73">
        <v>0.34753363229167084</v>
      </c>
      <c r="W73">
        <v>1.0426008968750125</v>
      </c>
      <c r="Y73">
        <v>3</v>
      </c>
      <c r="AB73" t="s">
        <v>526</v>
      </c>
      <c r="AC73" t="s">
        <v>979</v>
      </c>
    </row>
    <row r="74" spans="1:29" x14ac:dyDescent="0.25">
      <c r="A74" s="61" t="s">
        <v>179</v>
      </c>
      <c r="B74" s="61" t="s">
        <v>285</v>
      </c>
      <c r="C74" s="62"/>
      <c r="D74" s="63"/>
      <c r="E74" s="64"/>
      <c r="F74" s="65"/>
      <c r="G74" s="62"/>
      <c r="H74" s="66"/>
      <c r="I74" s="67"/>
      <c r="J74" s="67"/>
      <c r="K74" s="31"/>
      <c r="L74" s="74">
        <v>74</v>
      </c>
      <c r="M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
        <v>1.2</v>
      </c>
      <c r="O74" t="s">
        <v>373</v>
      </c>
      <c r="P74">
        <v>1712</v>
      </c>
      <c r="Q74" t="s">
        <v>426</v>
      </c>
      <c r="S74">
        <v>1</v>
      </c>
      <c r="T74">
        <v>1</v>
      </c>
      <c r="V74">
        <v>0.34753363229167084</v>
      </c>
      <c r="W74">
        <v>0.34753363229167084</v>
      </c>
      <c r="Y74">
        <v>1</v>
      </c>
      <c r="AB74" t="s">
        <v>527</v>
      </c>
      <c r="AC74" t="s">
        <v>1024</v>
      </c>
    </row>
    <row r="75" spans="1:29" x14ac:dyDescent="0.25">
      <c r="A75" s="61" t="s">
        <v>179</v>
      </c>
      <c r="B75" s="61" t="s">
        <v>285</v>
      </c>
      <c r="C75" s="62"/>
      <c r="D75" s="63"/>
      <c r="E75" s="64"/>
      <c r="F75" s="65"/>
      <c r="G75" s="62"/>
      <c r="H75" s="66"/>
      <c r="I75" s="67"/>
      <c r="J75" s="67"/>
      <c r="K75" s="31"/>
      <c r="L75" s="74">
        <v>75</v>
      </c>
      <c r="M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 t="s">
        <v>314</v>
      </c>
      <c r="O75" t="s">
        <v>373</v>
      </c>
      <c r="P75">
        <v>1713</v>
      </c>
      <c r="Q75" t="s">
        <v>429</v>
      </c>
      <c r="S75">
        <v>1</v>
      </c>
      <c r="T75">
        <v>1</v>
      </c>
      <c r="V75">
        <v>0.34753363229167084</v>
      </c>
      <c r="W75">
        <v>1.0426008968750125</v>
      </c>
      <c r="Y75">
        <v>3</v>
      </c>
      <c r="AB75" t="s">
        <v>526</v>
      </c>
      <c r="AC75" t="s">
        <v>1300</v>
      </c>
    </row>
    <row r="76" spans="1:29" x14ac:dyDescent="0.25">
      <c r="A76" s="61" t="s">
        <v>179</v>
      </c>
      <c r="B76" s="61" t="s">
        <v>285</v>
      </c>
      <c r="C76" s="62"/>
      <c r="D76" s="63"/>
      <c r="E76" s="64"/>
      <c r="F76" s="65"/>
      <c r="G76" s="62"/>
      <c r="H76" s="66"/>
      <c r="I76" s="67"/>
      <c r="J76" s="67"/>
      <c r="K76" s="31"/>
      <c r="L76" s="74">
        <v>76</v>
      </c>
      <c r="M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
        <v>3.4</v>
      </c>
      <c r="O76" t="s">
        <v>373</v>
      </c>
      <c r="P76">
        <v>1714</v>
      </c>
      <c r="Q76" t="s">
        <v>402</v>
      </c>
      <c r="S76">
        <v>1</v>
      </c>
      <c r="T76">
        <v>3</v>
      </c>
      <c r="U76" t="s">
        <v>503</v>
      </c>
      <c r="V76">
        <v>0.34753363229167084</v>
      </c>
      <c r="W76">
        <v>0.69506726458334167</v>
      </c>
      <c r="Y76">
        <v>2</v>
      </c>
      <c r="AB76" t="s">
        <v>526</v>
      </c>
      <c r="AC76" t="s">
        <v>1348</v>
      </c>
    </row>
    <row r="77" spans="1:29" x14ac:dyDescent="0.25">
      <c r="A77" s="61" t="s">
        <v>179</v>
      </c>
      <c r="B77" s="61" t="s">
        <v>285</v>
      </c>
      <c r="C77" s="62"/>
      <c r="D77" s="63"/>
      <c r="E77" s="64"/>
      <c r="F77" s="65"/>
      <c r="G77" s="62"/>
      <c r="H77" s="66"/>
      <c r="I77" s="67"/>
      <c r="J77" s="67"/>
      <c r="K77" s="31"/>
      <c r="L77" s="74">
        <v>77</v>
      </c>
      <c r="M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 t="s">
        <v>329</v>
      </c>
      <c r="O77" t="s">
        <v>373</v>
      </c>
      <c r="P77">
        <v>1714</v>
      </c>
      <c r="Q77" t="s">
        <v>402</v>
      </c>
      <c r="S77">
        <v>1</v>
      </c>
      <c r="T77">
        <v>2</v>
      </c>
      <c r="V77">
        <v>0.34753363229167084</v>
      </c>
      <c r="W77">
        <v>0.69506726458334167</v>
      </c>
      <c r="Y77">
        <v>2</v>
      </c>
      <c r="AB77" t="s">
        <v>526</v>
      </c>
      <c r="AC77" t="s">
        <v>1349</v>
      </c>
    </row>
    <row r="78" spans="1:29" x14ac:dyDescent="0.25">
      <c r="A78" s="61" t="s">
        <v>179</v>
      </c>
      <c r="B78" s="61" t="s">
        <v>285</v>
      </c>
      <c r="C78" s="62"/>
      <c r="D78" s="63"/>
      <c r="E78" s="64"/>
      <c r="F78" s="65"/>
      <c r="G78" s="62"/>
      <c r="H78" s="66"/>
      <c r="I78" s="67"/>
      <c r="J78" s="67"/>
      <c r="K78" s="31"/>
      <c r="L78" s="74">
        <v>78</v>
      </c>
      <c r="M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 t="s">
        <v>314</v>
      </c>
      <c r="O78" t="s">
        <v>373</v>
      </c>
      <c r="P78">
        <v>1715</v>
      </c>
      <c r="Q78" t="s">
        <v>437</v>
      </c>
      <c r="S78">
        <v>1</v>
      </c>
      <c r="T78">
        <v>1</v>
      </c>
      <c r="V78">
        <v>0.34753363229167084</v>
      </c>
      <c r="W78">
        <v>1.0426008968750125</v>
      </c>
      <c r="Y78">
        <v>3</v>
      </c>
      <c r="AB78" t="s">
        <v>526</v>
      </c>
      <c r="AC78" t="s">
        <v>927</v>
      </c>
    </row>
    <row r="79" spans="1:29" x14ac:dyDescent="0.25">
      <c r="A79" s="61" t="s">
        <v>179</v>
      </c>
      <c r="B79" s="61" t="s">
        <v>223</v>
      </c>
      <c r="C79" s="62"/>
      <c r="D79" s="63"/>
      <c r="E79" s="64"/>
      <c r="F79" s="65"/>
      <c r="G79" s="62"/>
      <c r="H79" s="66"/>
      <c r="I79" s="67"/>
      <c r="J79" s="67"/>
      <c r="K79" s="31"/>
      <c r="L79" s="74">
        <v>79</v>
      </c>
      <c r="M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 t="s">
        <v>331</v>
      </c>
      <c r="O79" t="s">
        <v>373</v>
      </c>
      <c r="P79">
        <v>1716</v>
      </c>
      <c r="Q79" t="s">
        <v>435</v>
      </c>
      <c r="S79">
        <v>1</v>
      </c>
      <c r="T79">
        <v>1</v>
      </c>
      <c r="V79">
        <v>0.34753363229167084</v>
      </c>
      <c r="W79">
        <v>1.0426008968750125</v>
      </c>
      <c r="Y79">
        <v>3</v>
      </c>
      <c r="AB79" t="s">
        <v>526</v>
      </c>
      <c r="AC79" t="s">
        <v>944</v>
      </c>
    </row>
    <row r="80" spans="1:29" x14ac:dyDescent="0.25">
      <c r="A80" s="61" t="s">
        <v>179</v>
      </c>
      <c r="B80" s="61" t="s">
        <v>223</v>
      </c>
      <c r="C80" s="62"/>
      <c r="D80" s="63"/>
      <c r="E80" s="64"/>
      <c r="F80" s="65"/>
      <c r="G80" s="62"/>
      <c r="H80" s="66"/>
      <c r="I80" s="67"/>
      <c r="J80" s="67"/>
      <c r="K80" s="31"/>
      <c r="L80" s="74">
        <v>80</v>
      </c>
      <c r="M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 t="s">
        <v>319</v>
      </c>
      <c r="O80" t="s">
        <v>373</v>
      </c>
      <c r="P80">
        <v>1716</v>
      </c>
      <c r="Q80" t="s">
        <v>421</v>
      </c>
      <c r="S80">
        <v>1</v>
      </c>
      <c r="T80">
        <v>1</v>
      </c>
      <c r="V80">
        <v>0.34753363229167084</v>
      </c>
      <c r="W80">
        <v>1.0426008968750125</v>
      </c>
      <c r="Y80">
        <v>3</v>
      </c>
      <c r="AB80" t="s">
        <v>527</v>
      </c>
      <c r="AC80" t="s">
        <v>1079</v>
      </c>
    </row>
    <row r="81" spans="1:29" x14ac:dyDescent="0.25">
      <c r="A81" s="61" t="s">
        <v>179</v>
      </c>
      <c r="B81" s="61" t="s">
        <v>250</v>
      </c>
      <c r="C81" s="62"/>
      <c r="D81" s="63"/>
      <c r="E81" s="64"/>
      <c r="F81" s="65"/>
      <c r="G81" s="62"/>
      <c r="H81" s="66"/>
      <c r="I81" s="67"/>
      <c r="J81" s="67"/>
      <c r="K81" s="31"/>
      <c r="L81" s="68">
        <v>81</v>
      </c>
      <c r="M81" s="68"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
        <v>3.4</v>
      </c>
      <c r="O81" t="s">
        <v>372</v>
      </c>
      <c r="P81">
        <v>1724</v>
      </c>
      <c r="Q81" t="s">
        <v>378</v>
      </c>
      <c r="R81" s="7"/>
      <c r="S81">
        <v>1</v>
      </c>
      <c r="T81">
        <v>3</v>
      </c>
      <c r="U81" t="s">
        <v>503</v>
      </c>
      <c r="V81" s="7">
        <v>1</v>
      </c>
      <c r="W81">
        <v>2</v>
      </c>
      <c r="Y81">
        <v>2</v>
      </c>
      <c r="AB81" t="s">
        <v>526</v>
      </c>
      <c r="AC81" t="s">
        <v>750</v>
      </c>
    </row>
    <row r="82" spans="1:29" x14ac:dyDescent="0.25">
      <c r="A82" s="61" t="s">
        <v>179</v>
      </c>
      <c r="B82" s="61" t="s">
        <v>207</v>
      </c>
      <c r="C82" s="62"/>
      <c r="D82" s="63"/>
      <c r="E82" s="64"/>
      <c r="F82" s="65"/>
      <c r="G82" s="62"/>
      <c r="H82" s="66"/>
      <c r="I82" s="67"/>
      <c r="J82" s="67"/>
      <c r="K82" s="31"/>
      <c r="L82" s="74">
        <v>82</v>
      </c>
      <c r="M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
        <v>1.2</v>
      </c>
      <c r="O82" t="s">
        <v>373</v>
      </c>
      <c r="P82">
        <v>1716</v>
      </c>
      <c r="Q82" t="s">
        <v>421</v>
      </c>
      <c r="S82">
        <v>1</v>
      </c>
      <c r="T82">
        <v>1</v>
      </c>
      <c r="V82">
        <v>0.34753363229167084</v>
      </c>
      <c r="W82">
        <v>0.34753363229167084</v>
      </c>
      <c r="Y82">
        <v>1</v>
      </c>
      <c r="AB82" t="s">
        <v>527</v>
      </c>
      <c r="AC82" t="s">
        <v>1083</v>
      </c>
    </row>
    <row r="83" spans="1:29" x14ac:dyDescent="0.25">
      <c r="A83" s="61" t="s">
        <v>179</v>
      </c>
      <c r="B83" s="61" t="s">
        <v>231</v>
      </c>
      <c r="C83" s="62"/>
      <c r="D83" s="63"/>
      <c r="E83" s="64"/>
      <c r="F83" s="65"/>
      <c r="G83" s="62"/>
      <c r="H83" s="66"/>
      <c r="I83" s="67"/>
      <c r="J83" s="67"/>
      <c r="K83" s="31"/>
      <c r="L83" s="74">
        <v>83</v>
      </c>
      <c r="M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
        <v>3.1</v>
      </c>
      <c r="O83" t="s">
        <v>373</v>
      </c>
      <c r="P83">
        <v>1714</v>
      </c>
      <c r="Q83" t="s">
        <v>441</v>
      </c>
      <c r="S83">
        <v>1</v>
      </c>
      <c r="T83">
        <v>3</v>
      </c>
      <c r="U83" t="s">
        <v>501</v>
      </c>
      <c r="V83">
        <v>0.34753363229167084</v>
      </c>
      <c r="W83">
        <v>0.34753363229167084</v>
      </c>
      <c r="Y83">
        <v>1</v>
      </c>
      <c r="Z83">
        <v>1</v>
      </c>
      <c r="AA83">
        <v>1</v>
      </c>
      <c r="AB83" t="s">
        <v>527</v>
      </c>
      <c r="AC83" t="s">
        <v>885</v>
      </c>
    </row>
    <row r="84" spans="1:29" x14ac:dyDescent="0.25">
      <c r="A84" s="61" t="s">
        <v>179</v>
      </c>
      <c r="B84" s="61" t="s">
        <v>246</v>
      </c>
      <c r="C84" s="62"/>
      <c r="D84" s="63"/>
      <c r="E84" s="64"/>
      <c r="F84" s="65"/>
      <c r="G84" s="62"/>
      <c r="H84" s="66"/>
      <c r="I84" s="67"/>
      <c r="J84" s="67"/>
      <c r="K84" s="31"/>
      <c r="L84" s="74">
        <v>84</v>
      </c>
      <c r="M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 t="s">
        <v>319</v>
      </c>
      <c r="O84" t="s">
        <v>373</v>
      </c>
      <c r="P84">
        <v>1711</v>
      </c>
      <c r="Q84" t="s">
        <v>464</v>
      </c>
      <c r="S84">
        <v>1</v>
      </c>
      <c r="T84">
        <v>1</v>
      </c>
      <c r="V84">
        <v>0.34753363229167084</v>
      </c>
      <c r="W84">
        <v>1.0426008968750125</v>
      </c>
      <c r="X84" t="s">
        <v>514</v>
      </c>
      <c r="Y84">
        <v>3</v>
      </c>
      <c r="AB84" t="s">
        <v>527</v>
      </c>
      <c r="AC84" t="s">
        <v>1306</v>
      </c>
    </row>
    <row r="85" spans="1:29" x14ac:dyDescent="0.25">
      <c r="A85" s="61" t="s">
        <v>179</v>
      </c>
      <c r="B85" s="61" t="s">
        <v>246</v>
      </c>
      <c r="C85" s="62"/>
      <c r="D85" s="63"/>
      <c r="E85" s="64"/>
      <c r="F85" s="65"/>
      <c r="G85" s="62"/>
      <c r="H85" s="66"/>
      <c r="I85" s="67"/>
      <c r="J85" s="67"/>
      <c r="K85" s="31"/>
      <c r="L85" s="74">
        <v>85</v>
      </c>
      <c r="M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 t="s">
        <v>324</v>
      </c>
      <c r="O85" t="s">
        <v>373</v>
      </c>
      <c r="P85">
        <v>1712</v>
      </c>
      <c r="Q85" t="s">
        <v>466</v>
      </c>
      <c r="S85">
        <v>1</v>
      </c>
      <c r="T85">
        <v>2</v>
      </c>
      <c r="V85">
        <v>0.34753363229167084</v>
      </c>
      <c r="W85">
        <v>0.69506726458334167</v>
      </c>
      <c r="X85" t="s">
        <v>514</v>
      </c>
      <c r="Y85">
        <v>2</v>
      </c>
      <c r="AB85" t="s">
        <v>526</v>
      </c>
      <c r="AC85" t="s">
        <v>1045</v>
      </c>
    </row>
    <row r="86" spans="1:29" x14ac:dyDescent="0.25">
      <c r="A86" s="61" t="s">
        <v>179</v>
      </c>
      <c r="B86" s="61" t="s">
        <v>246</v>
      </c>
      <c r="C86" s="62"/>
      <c r="D86" s="63"/>
      <c r="E86" s="64"/>
      <c r="F86" s="65"/>
      <c r="G86" s="62"/>
      <c r="H86" s="66"/>
      <c r="I86" s="67"/>
      <c r="J86" s="67"/>
      <c r="K86" s="31"/>
      <c r="L86" s="74">
        <v>86</v>
      </c>
      <c r="M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
        <v>3.4</v>
      </c>
      <c r="O86" t="s">
        <v>373</v>
      </c>
      <c r="P86">
        <v>1712</v>
      </c>
      <c r="Q86" t="s">
        <v>465</v>
      </c>
      <c r="S86">
        <v>1</v>
      </c>
      <c r="T86">
        <v>3</v>
      </c>
      <c r="U86" t="s">
        <v>503</v>
      </c>
      <c r="V86">
        <v>0.34753363229167084</v>
      </c>
      <c r="W86">
        <v>0.69506726458334167</v>
      </c>
      <c r="X86" t="s">
        <v>514</v>
      </c>
      <c r="Y86">
        <v>2</v>
      </c>
      <c r="AB86" t="s">
        <v>526</v>
      </c>
      <c r="AC86" t="s">
        <v>1004</v>
      </c>
    </row>
    <row r="87" spans="1:29" x14ac:dyDescent="0.25">
      <c r="A87" s="61" t="s">
        <v>179</v>
      </c>
      <c r="B87" s="61" t="s">
        <v>246</v>
      </c>
      <c r="C87" s="62"/>
      <c r="D87" s="63"/>
      <c r="E87" s="64"/>
      <c r="F87" s="65"/>
      <c r="G87" s="62"/>
      <c r="H87" s="66"/>
      <c r="I87" s="67"/>
      <c r="J87" s="67"/>
      <c r="K87" s="31"/>
      <c r="L87" s="74">
        <v>87</v>
      </c>
      <c r="M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 t="s">
        <v>317</v>
      </c>
      <c r="O87" t="s">
        <v>373</v>
      </c>
      <c r="P87">
        <v>1712</v>
      </c>
      <c r="Q87" t="s">
        <v>465</v>
      </c>
      <c r="S87">
        <v>1</v>
      </c>
      <c r="T87">
        <v>1</v>
      </c>
      <c r="V87">
        <v>0.34753363229167084</v>
      </c>
      <c r="W87">
        <v>0.69506726458334167</v>
      </c>
      <c r="X87" t="s">
        <v>514</v>
      </c>
      <c r="Y87">
        <v>2</v>
      </c>
      <c r="AB87" t="s">
        <v>526</v>
      </c>
      <c r="AC87" t="s">
        <v>1008</v>
      </c>
    </row>
    <row r="88" spans="1:29" x14ac:dyDescent="0.25">
      <c r="A88" s="61" t="s">
        <v>179</v>
      </c>
      <c r="B88" s="61" t="s">
        <v>246</v>
      </c>
      <c r="C88" s="62"/>
      <c r="D88" s="63"/>
      <c r="E88" s="64"/>
      <c r="F88" s="65"/>
      <c r="G88" s="62"/>
      <c r="H88" s="66"/>
      <c r="I88" s="67"/>
      <c r="J88" s="67"/>
      <c r="K88" s="31"/>
      <c r="L88" s="74">
        <v>88</v>
      </c>
      <c r="M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 t="s">
        <v>319</v>
      </c>
      <c r="O88" t="s">
        <v>373</v>
      </c>
      <c r="P88">
        <v>1713</v>
      </c>
      <c r="Q88" t="s">
        <v>467</v>
      </c>
      <c r="S88">
        <v>1</v>
      </c>
      <c r="T88">
        <v>1</v>
      </c>
      <c r="V88">
        <v>0.34753363229167084</v>
      </c>
      <c r="W88">
        <v>1.0426008968750125</v>
      </c>
      <c r="X88" t="s">
        <v>514</v>
      </c>
      <c r="Y88">
        <v>3</v>
      </c>
      <c r="AB88" t="s">
        <v>527</v>
      </c>
      <c r="AC88" t="s">
        <v>953</v>
      </c>
    </row>
    <row r="89" spans="1:29" x14ac:dyDescent="0.25">
      <c r="A89" s="61" t="s">
        <v>179</v>
      </c>
      <c r="B89" s="61" t="s">
        <v>246</v>
      </c>
      <c r="C89" s="62"/>
      <c r="D89" s="63"/>
      <c r="E89" s="64"/>
      <c r="F89" s="65"/>
      <c r="G89" s="62"/>
      <c r="H89" s="66"/>
      <c r="I89" s="67"/>
      <c r="J89" s="67"/>
      <c r="K89" s="31"/>
      <c r="L89" s="74">
        <v>89</v>
      </c>
      <c r="M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 t="s">
        <v>326</v>
      </c>
      <c r="O89" t="s">
        <v>373</v>
      </c>
      <c r="P89">
        <v>1713</v>
      </c>
      <c r="Q89" t="s">
        <v>420</v>
      </c>
      <c r="S89">
        <v>1</v>
      </c>
      <c r="T89">
        <v>1</v>
      </c>
      <c r="V89">
        <v>0.34753363229167084</v>
      </c>
      <c r="W89">
        <v>1.0426008968750125</v>
      </c>
      <c r="X89" t="s">
        <v>514</v>
      </c>
      <c r="Y89">
        <v>3</v>
      </c>
      <c r="AB89" t="s">
        <v>527</v>
      </c>
      <c r="AC89" t="s">
        <v>1092</v>
      </c>
    </row>
    <row r="90" spans="1:29" x14ac:dyDescent="0.25">
      <c r="A90" s="61" t="s">
        <v>179</v>
      </c>
      <c r="B90" s="61" t="s">
        <v>246</v>
      </c>
      <c r="C90" s="62"/>
      <c r="D90" s="63"/>
      <c r="E90" s="64"/>
      <c r="F90" s="65"/>
      <c r="G90" s="62"/>
      <c r="H90" s="66"/>
      <c r="I90" s="67"/>
      <c r="J90" s="67"/>
      <c r="K90" s="31"/>
      <c r="L90" s="74">
        <v>90</v>
      </c>
      <c r="M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 t="s">
        <v>326</v>
      </c>
      <c r="O90" t="s">
        <v>373</v>
      </c>
      <c r="P90">
        <v>1713</v>
      </c>
      <c r="Q90" t="s">
        <v>445</v>
      </c>
      <c r="S90">
        <v>1</v>
      </c>
      <c r="T90">
        <v>1</v>
      </c>
      <c r="V90">
        <v>0.34753363229167084</v>
      </c>
      <c r="W90">
        <v>1.0426008968750125</v>
      </c>
      <c r="X90" t="s">
        <v>514</v>
      </c>
      <c r="Y90">
        <v>3</v>
      </c>
      <c r="AB90" t="s">
        <v>527</v>
      </c>
      <c r="AC90" t="s">
        <v>1240</v>
      </c>
    </row>
    <row r="91" spans="1:29" x14ac:dyDescent="0.25">
      <c r="A91" s="61" t="s">
        <v>179</v>
      </c>
      <c r="B91" s="61" t="s">
        <v>246</v>
      </c>
      <c r="C91" s="62"/>
      <c r="D91" s="63"/>
      <c r="E91" s="64"/>
      <c r="F91" s="65"/>
      <c r="G91" s="62"/>
      <c r="H91" s="66"/>
      <c r="I91" s="67"/>
      <c r="J91" s="67"/>
      <c r="K91" s="31"/>
      <c r="L91" s="74">
        <v>91</v>
      </c>
      <c r="M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 t="s">
        <v>326</v>
      </c>
      <c r="O91" t="s">
        <v>373</v>
      </c>
      <c r="P91">
        <v>1713</v>
      </c>
      <c r="Q91" t="s">
        <v>427</v>
      </c>
      <c r="S91">
        <v>1</v>
      </c>
      <c r="T91">
        <v>1</v>
      </c>
      <c r="V91">
        <v>0.34753363229167084</v>
      </c>
      <c r="W91">
        <v>1.0426008968750125</v>
      </c>
      <c r="X91" t="s">
        <v>514</v>
      </c>
      <c r="Y91">
        <v>3</v>
      </c>
      <c r="AB91" t="s">
        <v>527</v>
      </c>
      <c r="AC91" t="s">
        <v>1270</v>
      </c>
    </row>
    <row r="92" spans="1:29" x14ac:dyDescent="0.25">
      <c r="A92" s="61" t="s">
        <v>179</v>
      </c>
      <c r="B92" s="61" t="s">
        <v>246</v>
      </c>
      <c r="C92" s="62"/>
      <c r="D92" s="63"/>
      <c r="E92" s="64"/>
      <c r="F92" s="65"/>
      <c r="G92" s="62"/>
      <c r="H92" s="66"/>
      <c r="I92" s="67"/>
      <c r="J92" s="67"/>
      <c r="K92" s="31"/>
      <c r="L92" s="74">
        <v>92</v>
      </c>
      <c r="M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 t="s">
        <v>326</v>
      </c>
      <c r="O92" t="s">
        <v>373</v>
      </c>
      <c r="P92">
        <v>1713</v>
      </c>
      <c r="Q92" t="s">
        <v>429</v>
      </c>
      <c r="S92">
        <v>1</v>
      </c>
      <c r="T92">
        <v>1</v>
      </c>
      <c r="V92">
        <v>0.34753363229167084</v>
      </c>
      <c r="W92">
        <v>1.0426008968750125</v>
      </c>
      <c r="X92" t="s">
        <v>514</v>
      </c>
      <c r="Y92">
        <v>3</v>
      </c>
      <c r="AB92" t="s">
        <v>527</v>
      </c>
      <c r="AC92" t="s">
        <v>1299</v>
      </c>
    </row>
    <row r="93" spans="1:29" x14ac:dyDescent="0.25">
      <c r="A93" s="61" t="s">
        <v>179</v>
      </c>
      <c r="B93" s="61" t="s">
        <v>246</v>
      </c>
      <c r="C93" s="62"/>
      <c r="D93" s="63"/>
      <c r="E93" s="64"/>
      <c r="F93" s="65"/>
      <c r="G93" s="62"/>
      <c r="H93" s="66"/>
      <c r="I93" s="67"/>
      <c r="J93" s="67"/>
      <c r="K93" s="31"/>
      <c r="L93" s="74">
        <v>93</v>
      </c>
      <c r="M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 t="s">
        <v>326</v>
      </c>
      <c r="O93" t="s">
        <v>373</v>
      </c>
      <c r="P93">
        <v>1714</v>
      </c>
      <c r="Q93" t="s">
        <v>441</v>
      </c>
      <c r="S93">
        <v>1</v>
      </c>
      <c r="T93">
        <v>1</v>
      </c>
      <c r="V93">
        <v>0.34753363229167084</v>
      </c>
      <c r="W93">
        <v>1.0426008968750125</v>
      </c>
      <c r="X93" t="s">
        <v>514</v>
      </c>
      <c r="Y93">
        <v>3</v>
      </c>
      <c r="AB93" t="s">
        <v>527</v>
      </c>
      <c r="AC93" t="s">
        <v>886</v>
      </c>
    </row>
    <row r="94" spans="1:29" x14ac:dyDescent="0.25">
      <c r="A94" s="61" t="s">
        <v>179</v>
      </c>
      <c r="B94" s="61" t="s">
        <v>246</v>
      </c>
      <c r="C94" s="62"/>
      <c r="D94" s="63"/>
      <c r="E94" s="64"/>
      <c r="F94" s="65"/>
      <c r="G94" s="62"/>
      <c r="H94" s="66"/>
      <c r="I94" s="67"/>
      <c r="J94" s="67"/>
      <c r="K94" s="31"/>
      <c r="L94" s="74">
        <v>94</v>
      </c>
      <c r="M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 t="s">
        <v>319</v>
      </c>
      <c r="O94" t="s">
        <v>373</v>
      </c>
      <c r="P94">
        <v>1714</v>
      </c>
      <c r="Q94" t="s">
        <v>444</v>
      </c>
      <c r="S94">
        <v>1</v>
      </c>
      <c r="T94">
        <v>1</v>
      </c>
      <c r="V94">
        <v>0.34753363229167084</v>
      </c>
      <c r="W94">
        <v>1.0426008968750125</v>
      </c>
      <c r="X94" t="s">
        <v>514</v>
      </c>
      <c r="Y94">
        <v>3</v>
      </c>
      <c r="AB94" t="s">
        <v>527</v>
      </c>
      <c r="AC94" t="s">
        <v>851</v>
      </c>
    </row>
    <row r="95" spans="1:29" x14ac:dyDescent="0.25">
      <c r="A95" s="61" t="s">
        <v>179</v>
      </c>
      <c r="B95" s="61" t="s">
        <v>246</v>
      </c>
      <c r="C95" s="62"/>
      <c r="D95" s="63"/>
      <c r="E95" s="64"/>
      <c r="F95" s="65"/>
      <c r="G95" s="62"/>
      <c r="H95" s="66"/>
      <c r="I95" s="67"/>
      <c r="J95" s="67"/>
      <c r="K95" s="31"/>
      <c r="L95" s="74">
        <v>95</v>
      </c>
      <c r="M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 t="s">
        <v>326</v>
      </c>
      <c r="O95" t="s">
        <v>373</v>
      </c>
      <c r="P95">
        <v>1714</v>
      </c>
      <c r="Q95" t="s">
        <v>416</v>
      </c>
      <c r="S95">
        <v>1</v>
      </c>
      <c r="T95">
        <v>1</v>
      </c>
      <c r="V95">
        <v>0.34753363229167084</v>
      </c>
      <c r="W95">
        <v>1.0426008968750125</v>
      </c>
      <c r="X95" t="s">
        <v>514</v>
      </c>
      <c r="Y95">
        <v>3</v>
      </c>
      <c r="AB95" t="s">
        <v>527</v>
      </c>
      <c r="AC95" t="s">
        <v>1130</v>
      </c>
    </row>
    <row r="96" spans="1:29" x14ac:dyDescent="0.25">
      <c r="A96" s="61" t="s">
        <v>179</v>
      </c>
      <c r="B96" s="61" t="s">
        <v>246</v>
      </c>
      <c r="C96" s="62"/>
      <c r="D96" s="63"/>
      <c r="E96" s="64"/>
      <c r="F96" s="65"/>
      <c r="G96" s="62"/>
      <c r="H96" s="66"/>
      <c r="I96" s="67"/>
      <c r="J96" s="67"/>
      <c r="K96" s="31"/>
      <c r="L96" s="74">
        <v>96</v>
      </c>
      <c r="M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 t="s">
        <v>317</v>
      </c>
      <c r="O96" t="s">
        <v>373</v>
      </c>
      <c r="P96">
        <v>1714</v>
      </c>
      <c r="Q96" t="s">
        <v>446</v>
      </c>
      <c r="S96">
        <v>1</v>
      </c>
      <c r="T96">
        <v>1</v>
      </c>
      <c r="V96">
        <v>0.34753363229167084</v>
      </c>
      <c r="W96">
        <v>0.69506726458334167</v>
      </c>
      <c r="X96" t="s">
        <v>514</v>
      </c>
      <c r="Y96">
        <v>2</v>
      </c>
      <c r="AB96" t="s">
        <v>526</v>
      </c>
      <c r="AC96" t="s">
        <v>1144</v>
      </c>
    </row>
    <row r="97" spans="1:29" x14ac:dyDescent="0.25">
      <c r="A97" s="61" t="s">
        <v>179</v>
      </c>
      <c r="B97" s="61" t="s">
        <v>246</v>
      </c>
      <c r="C97" s="62"/>
      <c r="D97" s="63"/>
      <c r="E97" s="64"/>
      <c r="F97" s="65"/>
      <c r="G97" s="62"/>
      <c r="H97" s="66"/>
      <c r="I97" s="67"/>
      <c r="J97" s="67"/>
      <c r="K97" s="31"/>
      <c r="L97" s="74">
        <v>97</v>
      </c>
      <c r="M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 t="s">
        <v>319</v>
      </c>
      <c r="O97" t="s">
        <v>373</v>
      </c>
      <c r="P97">
        <v>1714</v>
      </c>
      <c r="Q97" t="s">
        <v>408</v>
      </c>
      <c r="S97">
        <v>1</v>
      </c>
      <c r="T97">
        <v>1</v>
      </c>
      <c r="V97">
        <v>0.34753363229167084</v>
      </c>
      <c r="W97">
        <v>1.0426008968750125</v>
      </c>
      <c r="X97" t="s">
        <v>514</v>
      </c>
      <c r="Y97">
        <v>3</v>
      </c>
      <c r="AB97" t="s">
        <v>527</v>
      </c>
      <c r="AC97" t="s">
        <v>1244</v>
      </c>
    </row>
    <row r="98" spans="1:29" x14ac:dyDescent="0.25">
      <c r="A98" s="61" t="s">
        <v>179</v>
      </c>
      <c r="B98" s="61" t="s">
        <v>246</v>
      </c>
      <c r="C98" s="62"/>
      <c r="D98" s="63"/>
      <c r="E98" s="64"/>
      <c r="F98" s="65"/>
      <c r="G98" s="62"/>
      <c r="H98" s="66"/>
      <c r="I98" s="67"/>
      <c r="J98" s="67"/>
      <c r="K98" s="31"/>
      <c r="L98" s="74">
        <v>98</v>
      </c>
      <c r="M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 t="s">
        <v>319</v>
      </c>
      <c r="O98" t="s">
        <v>373</v>
      </c>
      <c r="P98">
        <v>1714</v>
      </c>
      <c r="Q98" t="s">
        <v>408</v>
      </c>
      <c r="S98">
        <v>1</v>
      </c>
      <c r="T98">
        <v>1</v>
      </c>
      <c r="V98">
        <v>0.34753363229167084</v>
      </c>
      <c r="W98">
        <v>1.0426008968750125</v>
      </c>
      <c r="X98" t="s">
        <v>514</v>
      </c>
      <c r="Y98">
        <v>3</v>
      </c>
      <c r="AB98" t="s">
        <v>527</v>
      </c>
      <c r="AC98" t="s">
        <v>1247</v>
      </c>
    </row>
    <row r="99" spans="1:29" x14ac:dyDescent="0.25">
      <c r="A99" s="61" t="s">
        <v>179</v>
      </c>
      <c r="B99" s="61" t="s">
        <v>246</v>
      </c>
      <c r="C99" s="62"/>
      <c r="D99" s="63"/>
      <c r="E99" s="64"/>
      <c r="F99" s="65"/>
      <c r="G99" s="62"/>
      <c r="H99" s="66"/>
      <c r="I99" s="67"/>
      <c r="J99" s="67"/>
      <c r="K99" s="31"/>
      <c r="L99" s="74">
        <v>99</v>
      </c>
      <c r="M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 t="s">
        <v>326</v>
      </c>
      <c r="O99" t="s">
        <v>373</v>
      </c>
      <c r="P99">
        <v>1714</v>
      </c>
      <c r="Q99" t="s">
        <v>408</v>
      </c>
      <c r="S99">
        <v>1</v>
      </c>
      <c r="T99">
        <v>1</v>
      </c>
      <c r="V99">
        <v>0.34753363229167084</v>
      </c>
      <c r="W99">
        <v>1.0426008968750125</v>
      </c>
      <c r="X99" t="s">
        <v>514</v>
      </c>
      <c r="Y99">
        <v>3</v>
      </c>
      <c r="AB99" t="s">
        <v>527</v>
      </c>
      <c r="AC99" t="s">
        <v>1251</v>
      </c>
    </row>
    <row r="100" spans="1:29" x14ac:dyDescent="0.25">
      <c r="A100" s="61" t="s">
        <v>179</v>
      </c>
      <c r="B100" s="61" t="s">
        <v>246</v>
      </c>
      <c r="C100" s="62"/>
      <c r="D100" s="63"/>
      <c r="E100" s="64"/>
      <c r="F100" s="65"/>
      <c r="G100" s="62"/>
      <c r="H100" s="66"/>
      <c r="I100" s="67"/>
      <c r="J100" s="67"/>
      <c r="K100" s="31"/>
      <c r="L100" s="74">
        <v>100</v>
      </c>
      <c r="M1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 t="s">
        <v>337</v>
      </c>
      <c r="O100" t="s">
        <v>373</v>
      </c>
      <c r="P100">
        <v>1714</v>
      </c>
      <c r="Q100" t="s">
        <v>408</v>
      </c>
      <c r="S100">
        <v>1</v>
      </c>
      <c r="T100">
        <v>3</v>
      </c>
      <c r="U100" t="s">
        <v>501</v>
      </c>
      <c r="V100">
        <v>0.34753363229167084</v>
      </c>
      <c r="W100">
        <v>0.34753363229167084</v>
      </c>
      <c r="X100" t="s">
        <v>514</v>
      </c>
      <c r="Y100">
        <v>1</v>
      </c>
      <c r="Z100">
        <v>1</v>
      </c>
      <c r="AB100" t="s">
        <v>527</v>
      </c>
      <c r="AC100" t="s">
        <v>1256</v>
      </c>
    </row>
    <row r="101" spans="1:29" x14ac:dyDescent="0.25">
      <c r="A101" s="61" t="s">
        <v>179</v>
      </c>
      <c r="B101" s="61" t="s">
        <v>246</v>
      </c>
      <c r="C101" s="62"/>
      <c r="D101" s="63"/>
      <c r="E101" s="64"/>
      <c r="F101" s="65"/>
      <c r="G101" s="62"/>
      <c r="H101" s="66"/>
      <c r="I101" s="67"/>
      <c r="J101" s="67"/>
      <c r="K101" s="31"/>
      <c r="L101" s="74">
        <v>101</v>
      </c>
      <c r="M1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 t="s">
        <v>326</v>
      </c>
      <c r="O101" t="s">
        <v>373</v>
      </c>
      <c r="P101">
        <v>1714</v>
      </c>
      <c r="Q101" t="s">
        <v>459</v>
      </c>
      <c r="S101">
        <v>1</v>
      </c>
      <c r="T101">
        <v>1</v>
      </c>
      <c r="V101">
        <v>0.34753363229167084</v>
      </c>
      <c r="W101">
        <v>1.0426008968750125</v>
      </c>
      <c r="X101" t="s">
        <v>514</v>
      </c>
      <c r="Y101">
        <v>3</v>
      </c>
      <c r="AB101" t="s">
        <v>527</v>
      </c>
      <c r="AC101" t="s">
        <v>1339</v>
      </c>
    </row>
    <row r="102" spans="1:29" x14ac:dyDescent="0.25">
      <c r="A102" s="61" t="s">
        <v>179</v>
      </c>
      <c r="B102" s="61" t="s">
        <v>246</v>
      </c>
      <c r="C102" s="62"/>
      <c r="D102" s="63"/>
      <c r="E102" s="64"/>
      <c r="F102" s="65"/>
      <c r="G102" s="62"/>
      <c r="H102" s="66"/>
      <c r="I102" s="67"/>
      <c r="J102" s="67"/>
      <c r="K102" s="31"/>
      <c r="L102" s="74">
        <v>102</v>
      </c>
      <c r="M1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 t="s">
        <v>319</v>
      </c>
      <c r="O102" t="s">
        <v>373</v>
      </c>
      <c r="P102">
        <v>1714</v>
      </c>
      <c r="Q102" t="s">
        <v>402</v>
      </c>
      <c r="S102">
        <v>1</v>
      </c>
      <c r="T102">
        <v>1</v>
      </c>
      <c r="V102">
        <v>0.34753363229167084</v>
      </c>
      <c r="W102">
        <v>1.0426008968750125</v>
      </c>
      <c r="X102" t="s">
        <v>514</v>
      </c>
      <c r="Y102">
        <v>3</v>
      </c>
      <c r="AB102" t="s">
        <v>527</v>
      </c>
      <c r="AC102" t="s">
        <v>1355</v>
      </c>
    </row>
    <row r="103" spans="1:29" x14ac:dyDescent="0.25">
      <c r="A103" s="61" t="s">
        <v>179</v>
      </c>
      <c r="B103" s="61" t="s">
        <v>246</v>
      </c>
      <c r="C103" s="62"/>
      <c r="D103" s="63"/>
      <c r="E103" s="64"/>
      <c r="F103" s="65"/>
      <c r="G103" s="62"/>
      <c r="H103" s="66"/>
      <c r="I103" s="67"/>
      <c r="J103" s="67"/>
      <c r="K103" s="31"/>
      <c r="L103" s="74">
        <v>103</v>
      </c>
      <c r="M1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 t="s">
        <v>319</v>
      </c>
      <c r="O103" t="s">
        <v>373</v>
      </c>
      <c r="P103">
        <v>1716</v>
      </c>
      <c r="Q103" t="s">
        <v>435</v>
      </c>
      <c r="S103">
        <v>1</v>
      </c>
      <c r="T103">
        <v>1</v>
      </c>
      <c r="V103">
        <v>0.34753363229167084</v>
      </c>
      <c r="W103">
        <v>1.0426008968750125</v>
      </c>
      <c r="X103" t="s">
        <v>514</v>
      </c>
      <c r="Y103">
        <v>3</v>
      </c>
      <c r="AB103" t="s">
        <v>527</v>
      </c>
      <c r="AC103" t="s">
        <v>943</v>
      </c>
    </row>
    <row r="104" spans="1:29" x14ac:dyDescent="0.25">
      <c r="A104" s="61" t="s">
        <v>179</v>
      </c>
      <c r="B104" s="61" t="s">
        <v>246</v>
      </c>
      <c r="C104" s="62"/>
      <c r="D104" s="63"/>
      <c r="E104" s="64"/>
      <c r="F104" s="65"/>
      <c r="G104" s="62"/>
      <c r="H104" s="66"/>
      <c r="I104" s="67"/>
      <c r="J104" s="67"/>
      <c r="K104" s="31"/>
      <c r="L104" s="74">
        <v>104</v>
      </c>
      <c r="M1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 t="s">
        <v>319</v>
      </c>
      <c r="O104" t="s">
        <v>373</v>
      </c>
      <c r="P104">
        <v>1717</v>
      </c>
      <c r="Q104" t="s">
        <v>453</v>
      </c>
      <c r="S104">
        <v>1</v>
      </c>
      <c r="T104">
        <v>1</v>
      </c>
      <c r="V104">
        <v>0.34753363229167084</v>
      </c>
      <c r="W104">
        <v>1.0426008968750125</v>
      </c>
      <c r="X104" t="s">
        <v>514</v>
      </c>
      <c r="Y104">
        <v>3</v>
      </c>
      <c r="AB104" t="s">
        <v>527</v>
      </c>
      <c r="AC104" t="s">
        <v>805</v>
      </c>
    </row>
    <row r="105" spans="1:29" x14ac:dyDescent="0.25">
      <c r="A105" s="61" t="s">
        <v>179</v>
      </c>
      <c r="B105" s="61" t="s">
        <v>246</v>
      </c>
      <c r="C105" s="62"/>
      <c r="D105" s="63"/>
      <c r="E105" s="64"/>
      <c r="F105" s="65"/>
      <c r="G105" s="62"/>
      <c r="H105" s="66"/>
      <c r="I105" s="67"/>
      <c r="J105" s="67"/>
      <c r="K105" s="31"/>
      <c r="L105" s="74">
        <v>105</v>
      </c>
      <c r="M1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 t="s">
        <v>326</v>
      </c>
      <c r="O105" t="s">
        <v>373</v>
      </c>
      <c r="P105">
        <v>1717</v>
      </c>
      <c r="Q105" t="s">
        <v>470</v>
      </c>
      <c r="S105">
        <v>1</v>
      </c>
      <c r="T105">
        <v>1</v>
      </c>
      <c r="V105">
        <v>0.34753363229167084</v>
      </c>
      <c r="W105">
        <v>1.0426008968750125</v>
      </c>
      <c r="X105" t="s">
        <v>514</v>
      </c>
      <c r="Y105">
        <v>3</v>
      </c>
      <c r="AB105" t="s">
        <v>527</v>
      </c>
      <c r="AC105" t="s">
        <v>835</v>
      </c>
    </row>
    <row r="106" spans="1:29" x14ac:dyDescent="0.25">
      <c r="A106" s="61" t="s">
        <v>179</v>
      </c>
      <c r="B106" s="61" t="s">
        <v>246</v>
      </c>
      <c r="C106" s="62"/>
      <c r="D106" s="63"/>
      <c r="E106" s="64"/>
      <c r="F106" s="65"/>
      <c r="G106" s="62"/>
      <c r="H106" s="66"/>
      <c r="I106" s="67"/>
      <c r="J106" s="67"/>
      <c r="K106" s="31"/>
      <c r="L106" s="74">
        <v>106</v>
      </c>
      <c r="M1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 t="s">
        <v>319</v>
      </c>
      <c r="O106" t="s">
        <v>373</v>
      </c>
      <c r="P106">
        <v>1722</v>
      </c>
      <c r="Q106" t="s">
        <v>460</v>
      </c>
      <c r="S106">
        <v>1</v>
      </c>
      <c r="T106">
        <v>1</v>
      </c>
      <c r="V106">
        <v>0.34753363229167084</v>
      </c>
      <c r="W106">
        <v>1.0426008968750125</v>
      </c>
      <c r="X106" t="s">
        <v>514</v>
      </c>
      <c r="Y106">
        <v>3</v>
      </c>
      <c r="AB106" t="s">
        <v>527</v>
      </c>
      <c r="AC106" t="s">
        <v>1422</v>
      </c>
    </row>
    <row r="107" spans="1:29" x14ac:dyDescent="0.25">
      <c r="A107" s="61" t="s">
        <v>179</v>
      </c>
      <c r="B107" s="61" t="s">
        <v>246</v>
      </c>
      <c r="C107" s="62"/>
      <c r="D107" s="63"/>
      <c r="E107" s="64"/>
      <c r="F107" s="65"/>
      <c r="G107" s="62"/>
      <c r="H107" s="66"/>
      <c r="I107" s="67"/>
      <c r="J107" s="67"/>
      <c r="K107" s="31"/>
      <c r="L107" s="74">
        <v>107</v>
      </c>
      <c r="M1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 t="s">
        <v>326</v>
      </c>
      <c r="O107" t="s">
        <v>372</v>
      </c>
      <c r="P107">
        <v>1722</v>
      </c>
      <c r="Q107" t="s">
        <v>389</v>
      </c>
      <c r="S107">
        <v>1</v>
      </c>
      <c r="T107">
        <v>1</v>
      </c>
      <c r="V107">
        <v>1</v>
      </c>
      <c r="W107">
        <v>3</v>
      </c>
      <c r="X107" t="s">
        <v>514</v>
      </c>
      <c r="Y107">
        <v>3</v>
      </c>
      <c r="AB107" t="s">
        <v>527</v>
      </c>
      <c r="AC107" t="s">
        <v>1448</v>
      </c>
    </row>
    <row r="108" spans="1:29" x14ac:dyDescent="0.25">
      <c r="A108" s="61" t="s">
        <v>179</v>
      </c>
      <c r="B108" s="61" t="s">
        <v>190</v>
      </c>
      <c r="C108" s="62"/>
      <c r="D108" s="63"/>
      <c r="E108" s="64"/>
      <c r="F108" s="65"/>
      <c r="G108" s="62"/>
      <c r="H108" s="66"/>
      <c r="I108" s="67"/>
      <c r="J108" s="67"/>
      <c r="K108" s="31"/>
      <c r="L108" s="74">
        <v>108</v>
      </c>
      <c r="M1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
        <v>1.2</v>
      </c>
      <c r="O108" t="s">
        <v>372</v>
      </c>
      <c r="P108">
        <v>1721</v>
      </c>
      <c r="Q108" t="s">
        <v>393</v>
      </c>
      <c r="S108">
        <v>1</v>
      </c>
      <c r="T108">
        <v>1</v>
      </c>
      <c r="V108">
        <v>1</v>
      </c>
      <c r="W108">
        <v>1</v>
      </c>
      <c r="Y108">
        <v>1</v>
      </c>
      <c r="AB108" t="s">
        <v>527</v>
      </c>
      <c r="AC108" t="s">
        <v>1409</v>
      </c>
    </row>
    <row r="109" spans="1:29" x14ac:dyDescent="0.25">
      <c r="A109" s="61" t="s">
        <v>179</v>
      </c>
      <c r="B109" s="61" t="s">
        <v>190</v>
      </c>
      <c r="C109" s="62"/>
      <c r="D109" s="63"/>
      <c r="E109" s="64"/>
      <c r="F109" s="65"/>
      <c r="G109" s="62"/>
      <c r="H109" s="66"/>
      <c r="I109" s="67"/>
      <c r="J109" s="67"/>
      <c r="K109" s="31"/>
      <c r="L109" s="74">
        <v>109</v>
      </c>
      <c r="M1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
        <v>1.2</v>
      </c>
      <c r="O109" t="s">
        <v>372</v>
      </c>
      <c r="P109">
        <v>1721</v>
      </c>
      <c r="Q109" t="s">
        <v>392</v>
      </c>
      <c r="S109">
        <v>1</v>
      </c>
      <c r="T109">
        <v>1</v>
      </c>
      <c r="V109">
        <v>1</v>
      </c>
      <c r="W109">
        <v>1</v>
      </c>
      <c r="Y109">
        <v>1</v>
      </c>
      <c r="AB109" t="s">
        <v>527</v>
      </c>
      <c r="AC109" t="s">
        <v>1415</v>
      </c>
    </row>
    <row r="110" spans="1:29" x14ac:dyDescent="0.25">
      <c r="A110" s="61" t="s">
        <v>179</v>
      </c>
      <c r="B110" s="61" t="s">
        <v>190</v>
      </c>
      <c r="C110" s="62"/>
      <c r="D110" s="63"/>
      <c r="E110" s="64"/>
      <c r="F110" s="65"/>
      <c r="G110" s="62"/>
      <c r="H110" s="66"/>
      <c r="I110" s="67"/>
      <c r="J110" s="67"/>
      <c r="K110" s="31"/>
      <c r="L110" s="74">
        <v>110</v>
      </c>
      <c r="M1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
        <v>1.2</v>
      </c>
      <c r="O110" t="s">
        <v>372</v>
      </c>
      <c r="P110">
        <v>1724</v>
      </c>
      <c r="Q110" t="s">
        <v>387</v>
      </c>
      <c r="S110">
        <v>1</v>
      </c>
      <c r="T110">
        <v>1</v>
      </c>
      <c r="V110">
        <v>1</v>
      </c>
      <c r="W110">
        <v>1</v>
      </c>
      <c r="Y110">
        <v>1</v>
      </c>
      <c r="AB110" t="s">
        <v>527</v>
      </c>
      <c r="AC110" t="s">
        <v>605</v>
      </c>
    </row>
    <row r="111" spans="1:29" x14ac:dyDescent="0.25">
      <c r="A111" s="61" t="s">
        <v>179</v>
      </c>
      <c r="B111" s="61" t="s">
        <v>190</v>
      </c>
      <c r="C111" s="62"/>
      <c r="D111" s="63"/>
      <c r="E111" s="64"/>
      <c r="F111" s="65"/>
      <c r="G111" s="62"/>
      <c r="H111" s="66"/>
      <c r="I111" s="67"/>
      <c r="J111" s="67"/>
      <c r="K111" s="31"/>
      <c r="L111" s="74">
        <v>111</v>
      </c>
      <c r="M1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
        <v>4.0999999999999996</v>
      </c>
      <c r="O111" t="s">
        <v>372</v>
      </c>
      <c r="P111">
        <v>1724</v>
      </c>
      <c r="Q111" t="s">
        <v>387</v>
      </c>
      <c r="S111">
        <v>1</v>
      </c>
      <c r="T111">
        <v>4</v>
      </c>
      <c r="V111">
        <v>1</v>
      </c>
      <c r="W111">
        <v>2</v>
      </c>
      <c r="Y111">
        <v>2</v>
      </c>
      <c r="AB111" t="s">
        <v>526</v>
      </c>
      <c r="AC111" t="s">
        <v>604</v>
      </c>
    </row>
    <row r="112" spans="1:29" x14ac:dyDescent="0.25">
      <c r="A112" s="61" t="s">
        <v>179</v>
      </c>
      <c r="B112" s="61" t="s">
        <v>190</v>
      </c>
      <c r="C112" s="62"/>
      <c r="D112" s="63"/>
      <c r="E112" s="64"/>
      <c r="F112" s="65"/>
      <c r="G112" s="62"/>
      <c r="H112" s="66"/>
      <c r="I112" s="67"/>
      <c r="J112" s="67"/>
      <c r="K112" s="31"/>
      <c r="L112" s="74">
        <v>112</v>
      </c>
      <c r="M1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 t="s">
        <v>317</v>
      </c>
      <c r="O112" t="s">
        <v>372</v>
      </c>
      <c r="P112">
        <v>1724</v>
      </c>
      <c r="Q112" t="s">
        <v>387</v>
      </c>
      <c r="S112">
        <v>1</v>
      </c>
      <c r="T112">
        <v>1</v>
      </c>
      <c r="V112">
        <v>1</v>
      </c>
      <c r="W112">
        <v>2</v>
      </c>
      <c r="Y112">
        <v>2</v>
      </c>
      <c r="AB112" t="s">
        <v>526</v>
      </c>
      <c r="AC112" t="s">
        <v>603</v>
      </c>
    </row>
    <row r="113" spans="1:29" x14ac:dyDescent="0.25">
      <c r="A113" s="61" t="s">
        <v>179</v>
      </c>
      <c r="B113" s="61" t="s">
        <v>190</v>
      </c>
      <c r="C113" s="62"/>
      <c r="D113" s="63"/>
      <c r="E113" s="64"/>
      <c r="F113" s="65"/>
      <c r="G113" s="62"/>
      <c r="H113" s="66"/>
      <c r="I113" s="67"/>
      <c r="J113" s="67"/>
      <c r="K113" s="31"/>
      <c r="L113" s="74">
        <v>113</v>
      </c>
      <c r="M1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
        <v>1.2</v>
      </c>
      <c r="O113" t="s">
        <v>372</v>
      </c>
      <c r="P113">
        <v>1724</v>
      </c>
      <c r="Q113" t="s">
        <v>391</v>
      </c>
      <c r="S113">
        <v>1</v>
      </c>
      <c r="T113">
        <v>1</v>
      </c>
      <c r="V113">
        <v>1</v>
      </c>
      <c r="W113">
        <v>1</v>
      </c>
      <c r="Y113">
        <v>1</v>
      </c>
      <c r="AB113" t="s">
        <v>527</v>
      </c>
      <c r="AC113" t="s">
        <v>615</v>
      </c>
    </row>
    <row r="114" spans="1:29" x14ac:dyDescent="0.25">
      <c r="A114" s="61" t="s">
        <v>179</v>
      </c>
      <c r="B114" s="61" t="s">
        <v>190</v>
      </c>
      <c r="C114" s="62"/>
      <c r="D114" s="63"/>
      <c r="E114" s="64"/>
      <c r="F114" s="65"/>
      <c r="G114" s="62"/>
      <c r="H114" s="66"/>
      <c r="I114" s="67"/>
      <c r="J114" s="67"/>
      <c r="K114" s="31"/>
      <c r="L114" s="74">
        <v>114</v>
      </c>
      <c r="M1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 t="s">
        <v>317</v>
      </c>
      <c r="O114" t="s">
        <v>372</v>
      </c>
      <c r="P114">
        <v>1725</v>
      </c>
      <c r="Q114" t="s">
        <v>385</v>
      </c>
      <c r="S114">
        <v>1</v>
      </c>
      <c r="T114">
        <v>1</v>
      </c>
      <c r="V114">
        <v>1</v>
      </c>
      <c r="W114">
        <v>2</v>
      </c>
      <c r="Y114">
        <v>2</v>
      </c>
      <c r="AB114" t="s">
        <v>526</v>
      </c>
      <c r="AC114" t="s">
        <v>654</v>
      </c>
    </row>
    <row r="115" spans="1:29" x14ac:dyDescent="0.25">
      <c r="A115" s="61" t="s">
        <v>179</v>
      </c>
      <c r="B115" s="61" t="s">
        <v>190</v>
      </c>
      <c r="C115" s="62"/>
      <c r="D115" s="63"/>
      <c r="E115" s="64"/>
      <c r="F115" s="65"/>
      <c r="G115" s="62"/>
      <c r="H115" s="66"/>
      <c r="I115" s="67"/>
      <c r="J115" s="67"/>
      <c r="K115" s="31"/>
      <c r="L115" s="74">
        <v>115</v>
      </c>
      <c r="M1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 t="s">
        <v>318</v>
      </c>
      <c r="O115" t="s">
        <v>372</v>
      </c>
      <c r="P115">
        <v>1725</v>
      </c>
      <c r="Q115" t="s">
        <v>385</v>
      </c>
      <c r="S115">
        <v>1</v>
      </c>
      <c r="T115">
        <v>3</v>
      </c>
      <c r="U115" t="s">
        <v>501</v>
      </c>
      <c r="V115">
        <v>1</v>
      </c>
      <c r="W115">
        <v>1</v>
      </c>
      <c r="Y115">
        <v>1</v>
      </c>
      <c r="Z115">
        <v>1</v>
      </c>
      <c r="AA115">
        <v>1</v>
      </c>
      <c r="AB115" t="s">
        <v>527</v>
      </c>
      <c r="AC115" t="s">
        <v>660</v>
      </c>
    </row>
    <row r="116" spans="1:29" x14ac:dyDescent="0.25">
      <c r="A116" s="61" t="s">
        <v>179</v>
      </c>
      <c r="B116" s="61" t="s">
        <v>290</v>
      </c>
      <c r="C116" s="62"/>
      <c r="D116" s="63"/>
      <c r="E116" s="64"/>
      <c r="F116" s="65"/>
      <c r="G116" s="62"/>
      <c r="H116" s="66"/>
      <c r="I116" s="67"/>
      <c r="J116" s="67"/>
      <c r="K116" s="31"/>
      <c r="L116" s="74">
        <v>116</v>
      </c>
      <c r="M1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
        <v>3.2</v>
      </c>
      <c r="O116" t="s">
        <v>373</v>
      </c>
      <c r="P116">
        <v>1715</v>
      </c>
      <c r="Q116" t="s">
        <v>437</v>
      </c>
      <c r="S116">
        <v>-1</v>
      </c>
      <c r="T116">
        <v>3</v>
      </c>
      <c r="U116" t="s">
        <v>502</v>
      </c>
      <c r="V116">
        <v>-0.34753363229167084</v>
      </c>
      <c r="W116">
        <v>-0.34753363229167084</v>
      </c>
      <c r="Y116">
        <v>-1</v>
      </c>
      <c r="Z116">
        <v>-1</v>
      </c>
      <c r="AA116">
        <v>-1</v>
      </c>
      <c r="AB116" t="s">
        <v>527</v>
      </c>
      <c r="AC116" t="s">
        <v>931</v>
      </c>
    </row>
    <row r="117" spans="1:29" x14ac:dyDescent="0.25">
      <c r="A117" s="61" t="s">
        <v>179</v>
      </c>
      <c r="B117" s="61" t="s">
        <v>300</v>
      </c>
      <c r="C117" s="62"/>
      <c r="D117" s="63"/>
      <c r="E117" s="64"/>
      <c r="F117" s="65"/>
      <c r="G117" s="62"/>
      <c r="H117" s="66"/>
      <c r="I117" s="67"/>
      <c r="J117" s="67"/>
      <c r="K117" s="31"/>
      <c r="L117" s="74">
        <v>117</v>
      </c>
      <c r="M1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
        <v>1.2</v>
      </c>
      <c r="O117" t="s">
        <v>373</v>
      </c>
      <c r="P117">
        <v>1714</v>
      </c>
      <c r="Q117" t="s">
        <v>443</v>
      </c>
      <c r="S117">
        <v>1</v>
      </c>
      <c r="T117">
        <v>1</v>
      </c>
      <c r="V117">
        <v>0.34753363229167084</v>
      </c>
      <c r="W117">
        <v>0.34753363229167084</v>
      </c>
      <c r="Y117">
        <v>1</v>
      </c>
      <c r="AB117" t="s">
        <v>527</v>
      </c>
      <c r="AC117" t="s">
        <v>871</v>
      </c>
    </row>
    <row r="118" spans="1:29" x14ac:dyDescent="0.25">
      <c r="A118" s="61" t="s">
        <v>179</v>
      </c>
      <c r="B118" s="61" t="s">
        <v>187</v>
      </c>
      <c r="C118" s="62"/>
      <c r="D118" s="63"/>
      <c r="E118" s="64"/>
      <c r="F118" s="65"/>
      <c r="G118" s="62"/>
      <c r="H118" s="66"/>
      <c r="I118" s="67"/>
      <c r="J118" s="67"/>
      <c r="K118" s="31"/>
      <c r="L118" s="74">
        <v>118</v>
      </c>
      <c r="M1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
        <v>2.4</v>
      </c>
      <c r="O118" t="s">
        <v>372</v>
      </c>
      <c r="P118">
        <v>1723</v>
      </c>
      <c r="Q118" t="s">
        <v>388</v>
      </c>
      <c r="S118">
        <v>1</v>
      </c>
      <c r="T118">
        <v>2</v>
      </c>
      <c r="V118">
        <v>1</v>
      </c>
      <c r="W118">
        <v>2</v>
      </c>
      <c r="Y118">
        <v>2</v>
      </c>
      <c r="AB118" t="s">
        <v>526</v>
      </c>
      <c r="AC118" t="s">
        <v>1481</v>
      </c>
    </row>
    <row r="119" spans="1:29" x14ac:dyDescent="0.25">
      <c r="A119" s="61" t="s">
        <v>179</v>
      </c>
      <c r="B119" s="61" t="s">
        <v>236</v>
      </c>
      <c r="C119" s="62"/>
      <c r="D119" s="63"/>
      <c r="E119" s="64"/>
      <c r="F119" s="65"/>
      <c r="G119" s="62"/>
      <c r="H119" s="66"/>
      <c r="I119" s="67"/>
      <c r="J119" s="67"/>
      <c r="K119" s="31"/>
      <c r="L119" s="74">
        <v>119</v>
      </c>
      <c r="M1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9" t="s">
        <v>314</v>
      </c>
      <c r="O119" t="s">
        <v>373</v>
      </c>
      <c r="P119">
        <v>1717</v>
      </c>
      <c r="Q119" t="s">
        <v>453</v>
      </c>
      <c r="S119">
        <v>1</v>
      </c>
      <c r="T119">
        <v>1</v>
      </c>
      <c r="V119">
        <v>0.34753363229167084</v>
      </c>
      <c r="W119">
        <v>1.0426008968750125</v>
      </c>
      <c r="Y119">
        <v>3</v>
      </c>
      <c r="AB119" t="s">
        <v>526</v>
      </c>
      <c r="AC119" t="s">
        <v>801</v>
      </c>
    </row>
    <row r="120" spans="1:29" x14ac:dyDescent="0.25">
      <c r="A120" s="61" t="s">
        <v>179</v>
      </c>
      <c r="B120" s="61" t="s">
        <v>310</v>
      </c>
      <c r="C120" s="62"/>
      <c r="D120" s="63"/>
      <c r="E120" s="64"/>
      <c r="F120" s="65"/>
      <c r="G120" s="62"/>
      <c r="H120" s="66"/>
      <c r="I120" s="67"/>
      <c r="J120" s="67"/>
      <c r="K120" s="31"/>
      <c r="L120" s="74">
        <v>120</v>
      </c>
      <c r="M1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0">
        <v>3.4</v>
      </c>
      <c r="O120" t="s">
        <v>373</v>
      </c>
      <c r="P120">
        <v>1712</v>
      </c>
      <c r="Q120" t="s">
        <v>457</v>
      </c>
      <c r="S120">
        <v>1</v>
      </c>
      <c r="T120">
        <v>3</v>
      </c>
      <c r="U120" t="s">
        <v>503</v>
      </c>
      <c r="V120">
        <v>0.34753363229167084</v>
      </c>
      <c r="W120">
        <v>0.69506726458334167</v>
      </c>
      <c r="Y120">
        <v>2</v>
      </c>
      <c r="AB120" t="s">
        <v>526</v>
      </c>
      <c r="AC120" t="s">
        <v>743</v>
      </c>
    </row>
    <row r="121" spans="1:29" x14ac:dyDescent="0.25">
      <c r="A121" s="61" t="s">
        <v>179</v>
      </c>
      <c r="B121" s="61" t="s">
        <v>310</v>
      </c>
      <c r="C121" s="62"/>
      <c r="D121" s="63"/>
      <c r="E121" s="64"/>
      <c r="F121" s="65"/>
      <c r="G121" s="62"/>
      <c r="H121" s="66"/>
      <c r="I121" s="67"/>
      <c r="J121" s="67"/>
      <c r="K121" s="31"/>
      <c r="L121" s="74">
        <v>121</v>
      </c>
      <c r="M1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1" t="s">
        <v>318</v>
      </c>
      <c r="O121" t="s">
        <v>373</v>
      </c>
      <c r="P121">
        <v>1712</v>
      </c>
      <c r="Q121" t="s">
        <v>457</v>
      </c>
      <c r="S121">
        <v>1</v>
      </c>
      <c r="T121">
        <v>3</v>
      </c>
      <c r="U121" t="s">
        <v>501</v>
      </c>
      <c r="V121">
        <v>0.34753363229167084</v>
      </c>
      <c r="W121">
        <v>0.34753363229167084</v>
      </c>
      <c r="Y121">
        <v>1</v>
      </c>
      <c r="Z121">
        <v>1</v>
      </c>
      <c r="AA121">
        <v>1</v>
      </c>
      <c r="AB121" t="s">
        <v>527</v>
      </c>
      <c r="AC121" t="s">
        <v>732</v>
      </c>
    </row>
    <row r="122" spans="1:29" x14ac:dyDescent="0.25">
      <c r="A122" s="61" t="s">
        <v>179</v>
      </c>
      <c r="B122" s="61" t="s">
        <v>286</v>
      </c>
      <c r="C122" s="62"/>
      <c r="D122" s="63"/>
      <c r="E122" s="64"/>
      <c r="F122" s="65"/>
      <c r="G122" s="62"/>
      <c r="H122" s="66"/>
      <c r="I122" s="67"/>
      <c r="J122" s="67"/>
      <c r="K122" s="31"/>
      <c r="L122" s="74">
        <v>122</v>
      </c>
      <c r="M1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2">
        <v>2.1</v>
      </c>
      <c r="O122" t="s">
        <v>373</v>
      </c>
      <c r="P122">
        <v>1712</v>
      </c>
      <c r="Q122" t="s">
        <v>434</v>
      </c>
      <c r="S122">
        <v>1</v>
      </c>
      <c r="T122">
        <v>2</v>
      </c>
      <c r="V122">
        <v>0.34753363229167084</v>
      </c>
      <c r="W122">
        <v>0.69506726458334167</v>
      </c>
      <c r="Y122">
        <v>2</v>
      </c>
      <c r="AB122" t="s">
        <v>526</v>
      </c>
      <c r="AC122" t="s">
        <v>984</v>
      </c>
    </row>
    <row r="123" spans="1:29" x14ac:dyDescent="0.25">
      <c r="A123" s="61" t="s">
        <v>179</v>
      </c>
      <c r="B123" s="61" t="s">
        <v>258</v>
      </c>
      <c r="C123" s="62"/>
      <c r="D123" s="63"/>
      <c r="E123" s="64"/>
      <c r="F123" s="65"/>
      <c r="G123" s="62"/>
      <c r="H123" s="66"/>
      <c r="I123" s="67"/>
      <c r="J123" s="67"/>
      <c r="K123" s="31"/>
      <c r="L123" s="74">
        <v>123</v>
      </c>
      <c r="M1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3">
        <v>1.2</v>
      </c>
      <c r="O123" t="s">
        <v>372</v>
      </c>
      <c r="P123" t="s">
        <v>375</v>
      </c>
      <c r="Q123" t="s">
        <v>384</v>
      </c>
      <c r="S123">
        <v>1</v>
      </c>
      <c r="T123">
        <v>1</v>
      </c>
      <c r="V123">
        <v>1</v>
      </c>
      <c r="W123">
        <v>1</v>
      </c>
      <c r="Y123">
        <v>1</v>
      </c>
      <c r="AB123" t="s">
        <v>527</v>
      </c>
      <c r="AC123" t="s">
        <v>677</v>
      </c>
    </row>
    <row r="124" spans="1:29" x14ac:dyDescent="0.25">
      <c r="A124" s="61" t="s">
        <v>179</v>
      </c>
      <c r="B124" s="61" t="s">
        <v>275</v>
      </c>
      <c r="C124" s="62"/>
      <c r="D124" s="63"/>
      <c r="E124" s="64"/>
      <c r="F124" s="65"/>
      <c r="G124" s="62"/>
      <c r="H124" s="66"/>
      <c r="I124" s="67"/>
      <c r="J124" s="67"/>
      <c r="K124" s="31"/>
      <c r="L124" s="74">
        <v>124</v>
      </c>
      <c r="M1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4" t="s">
        <v>322</v>
      </c>
      <c r="O124" t="s">
        <v>373</v>
      </c>
      <c r="P124">
        <v>1713</v>
      </c>
      <c r="Q124" t="s">
        <v>411</v>
      </c>
      <c r="S124">
        <v>-1</v>
      </c>
      <c r="T124">
        <v>3</v>
      </c>
      <c r="U124" t="s">
        <v>502</v>
      </c>
      <c r="V124">
        <v>-0.34753363229167084</v>
      </c>
      <c r="W124">
        <v>-0.34753363229167084</v>
      </c>
      <c r="Y124">
        <v>-1</v>
      </c>
      <c r="Z124">
        <v>-1</v>
      </c>
      <c r="AA124">
        <v>-1</v>
      </c>
      <c r="AB124" t="s">
        <v>527</v>
      </c>
      <c r="AC124" t="s">
        <v>1224</v>
      </c>
    </row>
    <row r="125" spans="1:29" x14ac:dyDescent="0.25">
      <c r="A125" s="61" t="s">
        <v>179</v>
      </c>
      <c r="B125" s="61" t="s">
        <v>259</v>
      </c>
      <c r="C125" s="62"/>
      <c r="D125" s="63"/>
      <c r="E125" s="64"/>
      <c r="F125" s="65"/>
      <c r="G125" s="62"/>
      <c r="H125" s="66"/>
      <c r="I125" s="67"/>
      <c r="J125" s="67"/>
      <c r="K125" s="31"/>
      <c r="L125" s="74">
        <v>125</v>
      </c>
      <c r="M1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5" t="s">
        <v>317</v>
      </c>
      <c r="O125" t="s">
        <v>372</v>
      </c>
      <c r="P125" t="s">
        <v>375</v>
      </c>
      <c r="Q125" t="s">
        <v>384</v>
      </c>
      <c r="S125">
        <v>1</v>
      </c>
      <c r="T125">
        <v>1</v>
      </c>
      <c r="V125">
        <v>1</v>
      </c>
      <c r="W125">
        <v>2</v>
      </c>
      <c r="Y125">
        <v>2</v>
      </c>
      <c r="AB125" t="s">
        <v>526</v>
      </c>
      <c r="AC125" t="s">
        <v>676</v>
      </c>
    </row>
    <row r="126" spans="1:29" x14ac:dyDescent="0.25">
      <c r="A126" s="61" t="s">
        <v>179</v>
      </c>
      <c r="B126" s="61" t="s">
        <v>268</v>
      </c>
      <c r="C126" s="62"/>
      <c r="D126" s="63"/>
      <c r="E126" s="64"/>
      <c r="F126" s="65"/>
      <c r="G126" s="62"/>
      <c r="H126" s="66"/>
      <c r="I126" s="67"/>
      <c r="J126" s="67"/>
      <c r="K126" s="31"/>
      <c r="L126" s="74">
        <v>126</v>
      </c>
      <c r="M1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6">
        <v>1.2</v>
      </c>
      <c r="O126" t="s">
        <v>373</v>
      </c>
      <c r="P126">
        <v>1714</v>
      </c>
      <c r="Q126" t="s">
        <v>404</v>
      </c>
      <c r="S126">
        <v>1</v>
      </c>
      <c r="T126">
        <v>1</v>
      </c>
      <c r="V126">
        <v>0.34753363229167084</v>
      </c>
      <c r="W126">
        <v>0.34753363229167084</v>
      </c>
      <c r="Y126">
        <v>1</v>
      </c>
      <c r="AB126" t="s">
        <v>527</v>
      </c>
      <c r="AC126" t="s">
        <v>1317</v>
      </c>
    </row>
    <row r="127" spans="1:29" x14ac:dyDescent="0.25">
      <c r="A127" s="61" t="s">
        <v>179</v>
      </c>
      <c r="B127" s="61" t="s">
        <v>268</v>
      </c>
      <c r="C127" s="62"/>
      <c r="D127" s="63"/>
      <c r="E127" s="64"/>
      <c r="F127" s="65"/>
      <c r="G127" s="62"/>
      <c r="H127" s="66"/>
      <c r="I127" s="67"/>
      <c r="J127" s="67"/>
      <c r="K127" s="31"/>
      <c r="L127" s="74">
        <v>127</v>
      </c>
      <c r="M1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7">
        <v>4.3</v>
      </c>
      <c r="O127" t="s">
        <v>373</v>
      </c>
      <c r="P127">
        <v>1714</v>
      </c>
      <c r="Q127" t="s">
        <v>404</v>
      </c>
      <c r="S127">
        <v>1</v>
      </c>
      <c r="T127">
        <v>4</v>
      </c>
      <c r="V127">
        <v>0.34753363229167084</v>
      </c>
      <c r="W127">
        <v>0.34753363229167084</v>
      </c>
      <c r="Y127">
        <v>1</v>
      </c>
      <c r="AB127" t="s">
        <v>527</v>
      </c>
      <c r="AC127" t="s">
        <v>1318</v>
      </c>
    </row>
    <row r="128" spans="1:29" x14ac:dyDescent="0.25">
      <c r="A128" s="61" t="s">
        <v>179</v>
      </c>
      <c r="B128" s="61" t="s">
        <v>196</v>
      </c>
      <c r="C128" s="62"/>
      <c r="D128" s="63"/>
      <c r="E128" s="64"/>
      <c r="F128" s="65"/>
      <c r="G128" s="62"/>
      <c r="H128" s="66"/>
      <c r="I128" s="67"/>
      <c r="J128" s="67"/>
      <c r="K128" s="31"/>
      <c r="L128" s="74">
        <v>128</v>
      </c>
      <c r="M1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8">
        <v>1.2</v>
      </c>
      <c r="O128" t="s">
        <v>373</v>
      </c>
      <c r="P128">
        <v>1713</v>
      </c>
      <c r="Q128" t="s">
        <v>407</v>
      </c>
      <c r="S128">
        <v>1</v>
      </c>
      <c r="T128">
        <v>1</v>
      </c>
      <c r="V128">
        <v>0.34753363229167084</v>
      </c>
      <c r="W128">
        <v>0.34753363229167084</v>
      </c>
      <c r="Y128">
        <v>1</v>
      </c>
      <c r="AB128" t="s">
        <v>527</v>
      </c>
      <c r="AC128" t="s">
        <v>1292</v>
      </c>
    </row>
    <row r="129" spans="1:29" x14ac:dyDescent="0.25">
      <c r="A129" s="61" t="s">
        <v>179</v>
      </c>
      <c r="B129" s="61" t="s">
        <v>196</v>
      </c>
      <c r="C129" s="62"/>
      <c r="D129" s="63"/>
      <c r="E129" s="64"/>
      <c r="F129" s="65"/>
      <c r="G129" s="62"/>
      <c r="H129" s="66"/>
      <c r="I129" s="67"/>
      <c r="J129" s="67"/>
      <c r="K129" s="31"/>
      <c r="L129" s="74">
        <v>129</v>
      </c>
      <c r="M1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29">
        <v>2.1</v>
      </c>
      <c r="O129" t="s">
        <v>373</v>
      </c>
      <c r="P129">
        <v>1713</v>
      </c>
      <c r="Q129" t="s">
        <v>407</v>
      </c>
      <c r="S129">
        <v>1</v>
      </c>
      <c r="T129">
        <v>2</v>
      </c>
      <c r="V129">
        <v>0.34753363229167084</v>
      </c>
      <c r="W129">
        <v>0.69506726458334167</v>
      </c>
      <c r="Y129">
        <v>2</v>
      </c>
      <c r="AB129" t="s">
        <v>526</v>
      </c>
      <c r="AC129" t="s">
        <v>1290</v>
      </c>
    </row>
    <row r="130" spans="1:29" x14ac:dyDescent="0.25">
      <c r="A130" s="61" t="s">
        <v>179</v>
      </c>
      <c r="B130" s="61" t="s">
        <v>241</v>
      </c>
      <c r="C130" s="62"/>
      <c r="D130" s="63"/>
      <c r="E130" s="64"/>
      <c r="F130" s="65"/>
      <c r="G130" s="62"/>
      <c r="H130" s="66"/>
      <c r="I130" s="67"/>
      <c r="J130" s="67"/>
      <c r="K130" s="31"/>
      <c r="L130" s="74">
        <v>130</v>
      </c>
      <c r="M1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0">
        <v>3.1</v>
      </c>
      <c r="O130" t="s">
        <v>373</v>
      </c>
      <c r="P130">
        <v>1722</v>
      </c>
      <c r="Q130" t="s">
        <v>460</v>
      </c>
      <c r="S130">
        <v>1</v>
      </c>
      <c r="T130">
        <v>3</v>
      </c>
      <c r="U130" t="s">
        <v>501</v>
      </c>
      <c r="V130">
        <v>0.34753363229167084</v>
      </c>
      <c r="W130">
        <v>0.34753363229167084</v>
      </c>
      <c r="X130" t="s">
        <v>513</v>
      </c>
      <c r="Y130">
        <v>1</v>
      </c>
      <c r="Z130">
        <v>1</v>
      </c>
      <c r="AA130">
        <v>1</v>
      </c>
      <c r="AB130" t="s">
        <v>527</v>
      </c>
      <c r="AC130" t="s">
        <v>1450</v>
      </c>
    </row>
    <row r="131" spans="1:29" x14ac:dyDescent="0.25">
      <c r="A131" s="61" t="s">
        <v>179</v>
      </c>
      <c r="B131" s="61" t="s">
        <v>241</v>
      </c>
      <c r="C131" s="62"/>
      <c r="D131" s="63"/>
      <c r="E131" s="64"/>
      <c r="F131" s="65"/>
      <c r="G131" s="62"/>
      <c r="H131" s="66"/>
      <c r="I131" s="67"/>
      <c r="J131" s="67"/>
      <c r="K131" s="31"/>
      <c r="L131" s="74">
        <v>131</v>
      </c>
      <c r="M1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1" t="s">
        <v>326</v>
      </c>
      <c r="O131" t="s">
        <v>372</v>
      </c>
      <c r="P131">
        <v>1722</v>
      </c>
      <c r="Q131" t="s">
        <v>389</v>
      </c>
      <c r="S131">
        <v>1</v>
      </c>
      <c r="T131">
        <v>1</v>
      </c>
      <c r="V131">
        <v>1</v>
      </c>
      <c r="W131">
        <v>3</v>
      </c>
      <c r="X131" t="s">
        <v>513</v>
      </c>
      <c r="Y131">
        <v>3</v>
      </c>
      <c r="AA131">
        <v>1</v>
      </c>
      <c r="AB131" t="s">
        <v>527</v>
      </c>
      <c r="AC131" t="s">
        <v>1441</v>
      </c>
    </row>
    <row r="132" spans="1:29" x14ac:dyDescent="0.25">
      <c r="A132" s="61" t="s">
        <v>179</v>
      </c>
      <c r="B132" s="61" t="s">
        <v>241</v>
      </c>
      <c r="C132" s="62"/>
      <c r="D132" s="63"/>
      <c r="E132" s="64"/>
      <c r="F132" s="65"/>
      <c r="G132" s="62"/>
      <c r="H132" s="66"/>
      <c r="I132" s="67"/>
      <c r="J132" s="67"/>
      <c r="K132" s="31"/>
      <c r="L132" s="74">
        <v>132</v>
      </c>
      <c r="M1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2" t="s">
        <v>319</v>
      </c>
      <c r="O132" t="s">
        <v>372</v>
      </c>
      <c r="P132">
        <v>1724</v>
      </c>
      <c r="Q132" t="s">
        <v>387</v>
      </c>
      <c r="S132">
        <v>1</v>
      </c>
      <c r="T132">
        <v>1</v>
      </c>
      <c r="V132">
        <v>1</v>
      </c>
      <c r="W132">
        <v>3</v>
      </c>
      <c r="X132" t="s">
        <v>513</v>
      </c>
      <c r="Y132">
        <v>3</v>
      </c>
      <c r="AA132">
        <v>1</v>
      </c>
      <c r="AB132" t="s">
        <v>527</v>
      </c>
      <c r="AC132" t="s">
        <v>598</v>
      </c>
    </row>
    <row r="133" spans="1:29" x14ac:dyDescent="0.25">
      <c r="A133" s="61" t="s">
        <v>179</v>
      </c>
      <c r="B133" s="61" t="s">
        <v>241</v>
      </c>
      <c r="C133" s="62"/>
      <c r="D133" s="63"/>
      <c r="E133" s="64"/>
      <c r="F133" s="65"/>
      <c r="G133" s="62"/>
      <c r="H133" s="66"/>
      <c r="I133" s="67"/>
      <c r="J133" s="67"/>
      <c r="K133" s="31"/>
      <c r="L133" s="74">
        <v>133</v>
      </c>
      <c r="M1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3" t="s">
        <v>317</v>
      </c>
      <c r="O133" t="s">
        <v>372</v>
      </c>
      <c r="P133">
        <v>1724</v>
      </c>
      <c r="Q133" t="s">
        <v>391</v>
      </c>
      <c r="S133">
        <v>1</v>
      </c>
      <c r="T133">
        <v>1</v>
      </c>
      <c r="V133">
        <v>1</v>
      </c>
      <c r="W133">
        <v>2</v>
      </c>
      <c r="X133" t="s">
        <v>513</v>
      </c>
      <c r="Y133">
        <v>2</v>
      </c>
      <c r="AA133">
        <v>1</v>
      </c>
      <c r="AB133" t="s">
        <v>526</v>
      </c>
      <c r="AC133" t="s">
        <v>614</v>
      </c>
    </row>
    <row r="134" spans="1:29" x14ac:dyDescent="0.25">
      <c r="A134" s="61" t="s">
        <v>179</v>
      </c>
      <c r="B134" s="61" t="s">
        <v>241</v>
      </c>
      <c r="C134" s="62"/>
      <c r="D134" s="63"/>
      <c r="E134" s="64"/>
      <c r="F134" s="65"/>
      <c r="G134" s="62"/>
      <c r="H134" s="66"/>
      <c r="I134" s="67"/>
      <c r="J134" s="67"/>
      <c r="K134" s="31"/>
      <c r="L134" s="74">
        <v>134</v>
      </c>
      <c r="M1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4">
        <v>4.2</v>
      </c>
      <c r="O134" t="s">
        <v>372</v>
      </c>
      <c r="P134">
        <v>1724</v>
      </c>
      <c r="Q134" t="s">
        <v>461</v>
      </c>
      <c r="S134">
        <v>1</v>
      </c>
      <c r="T134">
        <v>4</v>
      </c>
      <c r="V134">
        <v>1</v>
      </c>
      <c r="W134">
        <v>1</v>
      </c>
      <c r="X134" t="s">
        <v>513</v>
      </c>
      <c r="Y134">
        <v>1</v>
      </c>
      <c r="AA134">
        <v>1</v>
      </c>
      <c r="AB134" t="s">
        <v>527</v>
      </c>
      <c r="AC134" t="s">
        <v>621</v>
      </c>
    </row>
    <row r="135" spans="1:29" x14ac:dyDescent="0.25">
      <c r="A135" s="61" t="s">
        <v>179</v>
      </c>
      <c r="B135" s="61" t="s">
        <v>241</v>
      </c>
      <c r="C135" s="62"/>
      <c r="D135" s="63"/>
      <c r="E135" s="64"/>
      <c r="F135" s="65"/>
      <c r="G135" s="62"/>
      <c r="H135" s="66"/>
      <c r="I135" s="67"/>
      <c r="J135" s="67"/>
      <c r="K135" s="31"/>
      <c r="L135" s="74">
        <v>135</v>
      </c>
      <c r="M1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5" t="s">
        <v>317</v>
      </c>
      <c r="O135" t="s">
        <v>372</v>
      </c>
      <c r="P135">
        <v>1724</v>
      </c>
      <c r="Q135" t="s">
        <v>461</v>
      </c>
      <c r="S135">
        <v>1</v>
      </c>
      <c r="T135">
        <v>1</v>
      </c>
      <c r="V135">
        <v>1</v>
      </c>
      <c r="W135">
        <v>2</v>
      </c>
      <c r="X135" t="s">
        <v>513</v>
      </c>
      <c r="Y135">
        <v>2</v>
      </c>
      <c r="AA135">
        <v>1</v>
      </c>
      <c r="AB135" t="s">
        <v>526</v>
      </c>
      <c r="AC135" t="s">
        <v>630</v>
      </c>
    </row>
    <row r="136" spans="1:29" x14ac:dyDescent="0.25">
      <c r="A136" s="61" t="s">
        <v>179</v>
      </c>
      <c r="B136" s="61" t="s">
        <v>241</v>
      </c>
      <c r="C136" s="62"/>
      <c r="D136" s="63"/>
      <c r="E136" s="64"/>
      <c r="F136" s="65"/>
      <c r="G136" s="62"/>
      <c r="H136" s="66"/>
      <c r="I136" s="67"/>
      <c r="J136" s="67"/>
      <c r="K136" s="31"/>
      <c r="L136" s="74">
        <v>136</v>
      </c>
      <c r="M1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6" t="s">
        <v>335</v>
      </c>
      <c r="O136" t="s">
        <v>372</v>
      </c>
      <c r="P136">
        <v>1724</v>
      </c>
      <c r="Q136" t="s">
        <v>461</v>
      </c>
      <c r="S136">
        <v>1</v>
      </c>
      <c r="T136">
        <v>4</v>
      </c>
      <c r="V136">
        <v>1</v>
      </c>
      <c r="W136">
        <v>2</v>
      </c>
      <c r="X136" t="s">
        <v>513</v>
      </c>
      <c r="Y136">
        <v>2</v>
      </c>
      <c r="AA136">
        <v>1</v>
      </c>
      <c r="AB136" t="s">
        <v>526</v>
      </c>
      <c r="AC136" t="s">
        <v>622</v>
      </c>
    </row>
    <row r="137" spans="1:29" x14ac:dyDescent="0.25">
      <c r="A137" s="61" t="s">
        <v>179</v>
      </c>
      <c r="B137" s="61" t="s">
        <v>241</v>
      </c>
      <c r="C137" s="62"/>
      <c r="D137" s="63"/>
      <c r="E137" s="64"/>
      <c r="F137" s="65"/>
      <c r="G137" s="62"/>
      <c r="H137" s="66"/>
      <c r="I137" s="67"/>
      <c r="J137" s="67"/>
      <c r="K137" s="31"/>
      <c r="L137" s="74">
        <v>137</v>
      </c>
      <c r="M1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7">
        <v>1.2</v>
      </c>
      <c r="O137" t="s">
        <v>372</v>
      </c>
      <c r="P137">
        <v>1724</v>
      </c>
      <c r="Q137" t="s">
        <v>378</v>
      </c>
      <c r="S137">
        <v>1</v>
      </c>
      <c r="T137">
        <v>1</v>
      </c>
      <c r="V137">
        <v>1</v>
      </c>
      <c r="W137">
        <v>1</v>
      </c>
      <c r="X137" t="s">
        <v>513</v>
      </c>
      <c r="Y137">
        <v>1</v>
      </c>
      <c r="AA137">
        <v>1</v>
      </c>
      <c r="AB137" t="s">
        <v>527</v>
      </c>
      <c r="AC137" t="s">
        <v>752</v>
      </c>
    </row>
    <row r="138" spans="1:29" x14ac:dyDescent="0.25">
      <c r="A138" s="61" t="s">
        <v>179</v>
      </c>
      <c r="B138" s="61" t="s">
        <v>241</v>
      </c>
      <c r="C138" s="62"/>
      <c r="D138" s="63"/>
      <c r="E138" s="64"/>
      <c r="F138" s="65"/>
      <c r="G138" s="62"/>
      <c r="H138" s="66"/>
      <c r="I138" s="67"/>
      <c r="J138" s="67"/>
      <c r="K138" s="31"/>
      <c r="L138" s="74">
        <v>138</v>
      </c>
      <c r="M1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8">
        <v>4.0999999999999996</v>
      </c>
      <c r="O138" t="s">
        <v>372</v>
      </c>
      <c r="P138">
        <v>1724</v>
      </c>
      <c r="Q138" t="s">
        <v>378</v>
      </c>
      <c r="S138">
        <v>1</v>
      </c>
      <c r="T138">
        <v>4</v>
      </c>
      <c r="V138">
        <v>1</v>
      </c>
      <c r="W138">
        <v>2</v>
      </c>
      <c r="X138" t="s">
        <v>513</v>
      </c>
      <c r="Y138">
        <v>2</v>
      </c>
      <c r="AA138">
        <v>1</v>
      </c>
      <c r="AB138" t="s">
        <v>526</v>
      </c>
      <c r="AC138" t="s">
        <v>753</v>
      </c>
    </row>
    <row r="139" spans="1:29" x14ac:dyDescent="0.25">
      <c r="A139" s="61" t="s">
        <v>179</v>
      </c>
      <c r="B139" s="61" t="s">
        <v>241</v>
      </c>
      <c r="C139" s="62"/>
      <c r="D139" s="63"/>
      <c r="E139" s="64"/>
      <c r="F139" s="65"/>
      <c r="G139" s="62"/>
      <c r="H139" s="66"/>
      <c r="I139" s="67"/>
      <c r="J139" s="67"/>
      <c r="K139" s="31"/>
      <c r="L139" s="74">
        <v>139</v>
      </c>
      <c r="M1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39">
        <v>4.0999999999999996</v>
      </c>
      <c r="O139" t="s">
        <v>372</v>
      </c>
      <c r="P139">
        <v>1725</v>
      </c>
      <c r="Q139" t="s">
        <v>385</v>
      </c>
      <c r="S139">
        <v>1</v>
      </c>
      <c r="T139">
        <v>4</v>
      </c>
      <c r="V139">
        <v>1</v>
      </c>
      <c r="W139">
        <v>2</v>
      </c>
      <c r="X139" t="s">
        <v>513</v>
      </c>
      <c r="Y139">
        <v>2</v>
      </c>
      <c r="AA139">
        <v>1</v>
      </c>
      <c r="AB139" t="s">
        <v>526</v>
      </c>
      <c r="AC139" t="s">
        <v>662</v>
      </c>
    </row>
    <row r="140" spans="1:29" x14ac:dyDescent="0.25">
      <c r="A140" s="61" t="s">
        <v>179</v>
      </c>
      <c r="B140" s="61" t="s">
        <v>241</v>
      </c>
      <c r="C140" s="62"/>
      <c r="D140" s="63"/>
      <c r="E140" s="64"/>
      <c r="F140" s="65"/>
      <c r="G140" s="62"/>
      <c r="H140" s="66"/>
      <c r="I140" s="67"/>
      <c r="J140" s="67"/>
      <c r="K140" s="31"/>
      <c r="L140" s="74">
        <v>140</v>
      </c>
      <c r="M1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0" t="s">
        <v>317</v>
      </c>
      <c r="O140" t="s">
        <v>372</v>
      </c>
      <c r="P140">
        <v>1725</v>
      </c>
      <c r="Q140" t="s">
        <v>385</v>
      </c>
      <c r="S140">
        <v>1</v>
      </c>
      <c r="T140">
        <v>1</v>
      </c>
      <c r="V140">
        <v>1</v>
      </c>
      <c r="W140">
        <v>2</v>
      </c>
      <c r="X140" t="s">
        <v>513</v>
      </c>
      <c r="Y140">
        <v>2</v>
      </c>
      <c r="AA140">
        <v>1</v>
      </c>
      <c r="AB140" t="s">
        <v>526</v>
      </c>
      <c r="AC140" t="s">
        <v>652</v>
      </c>
    </row>
    <row r="141" spans="1:29" x14ac:dyDescent="0.25">
      <c r="A141" s="61" t="s">
        <v>179</v>
      </c>
      <c r="B141" s="61" t="s">
        <v>241</v>
      </c>
      <c r="C141" s="62"/>
      <c r="D141" s="63"/>
      <c r="E141" s="64"/>
      <c r="F141" s="65"/>
      <c r="G141" s="62"/>
      <c r="H141" s="66"/>
      <c r="I141" s="67"/>
      <c r="J141" s="67"/>
      <c r="K141" s="31"/>
      <c r="L141" s="74">
        <v>141</v>
      </c>
      <c r="M1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1" t="s">
        <v>317</v>
      </c>
      <c r="O141" t="s">
        <v>372</v>
      </c>
      <c r="P141">
        <v>1725</v>
      </c>
      <c r="Q141" t="s">
        <v>385</v>
      </c>
      <c r="S141">
        <v>1</v>
      </c>
      <c r="T141">
        <v>1</v>
      </c>
      <c r="V141">
        <v>1</v>
      </c>
      <c r="W141">
        <v>2</v>
      </c>
      <c r="X141" t="s">
        <v>513</v>
      </c>
      <c r="Y141">
        <v>2</v>
      </c>
      <c r="AA141">
        <v>1</v>
      </c>
      <c r="AB141" t="s">
        <v>526</v>
      </c>
      <c r="AC141" t="s">
        <v>661</v>
      </c>
    </row>
    <row r="142" spans="1:29" x14ac:dyDescent="0.25">
      <c r="A142" s="61" t="s">
        <v>179</v>
      </c>
      <c r="B142" s="61" t="s">
        <v>241</v>
      </c>
      <c r="C142" s="62"/>
      <c r="D142" s="63"/>
      <c r="E142" s="64"/>
      <c r="F142" s="65"/>
      <c r="G142" s="62"/>
      <c r="H142" s="66"/>
      <c r="I142" s="67"/>
      <c r="J142" s="67"/>
      <c r="K142" s="31"/>
      <c r="L142" s="74">
        <v>142</v>
      </c>
      <c r="M1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2" t="s">
        <v>317</v>
      </c>
      <c r="O142" t="s">
        <v>372</v>
      </c>
      <c r="P142">
        <v>1725</v>
      </c>
      <c r="Q142" t="s">
        <v>385</v>
      </c>
      <c r="S142">
        <v>1</v>
      </c>
      <c r="T142">
        <v>1</v>
      </c>
      <c r="V142">
        <v>1</v>
      </c>
      <c r="W142">
        <v>2</v>
      </c>
      <c r="X142" t="s">
        <v>513</v>
      </c>
      <c r="Y142">
        <v>2</v>
      </c>
      <c r="AA142">
        <v>1</v>
      </c>
      <c r="AB142" t="s">
        <v>526</v>
      </c>
      <c r="AC142" t="s">
        <v>667</v>
      </c>
    </row>
    <row r="143" spans="1:29" x14ac:dyDescent="0.25">
      <c r="A143" s="61" t="s">
        <v>179</v>
      </c>
      <c r="B143" s="61" t="s">
        <v>241</v>
      </c>
      <c r="C143" s="62"/>
      <c r="D143" s="63"/>
      <c r="E143" s="64"/>
      <c r="F143" s="65"/>
      <c r="G143" s="62"/>
      <c r="H143" s="66"/>
      <c r="I143" s="67"/>
      <c r="J143" s="67"/>
      <c r="K143" s="31"/>
      <c r="L143" s="74">
        <v>143</v>
      </c>
      <c r="M1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3">
        <v>1.2</v>
      </c>
      <c r="O143" t="s">
        <v>372</v>
      </c>
      <c r="P143">
        <v>1727</v>
      </c>
      <c r="Q143" t="s">
        <v>386</v>
      </c>
      <c r="S143">
        <v>1</v>
      </c>
      <c r="T143">
        <v>1</v>
      </c>
      <c r="V143">
        <v>1</v>
      </c>
      <c r="W143">
        <v>1</v>
      </c>
      <c r="X143" t="s">
        <v>513</v>
      </c>
      <c r="Y143">
        <v>1</v>
      </c>
      <c r="AA143">
        <v>1</v>
      </c>
      <c r="AB143" t="s">
        <v>527</v>
      </c>
      <c r="AC143" t="s">
        <v>637</v>
      </c>
    </row>
    <row r="144" spans="1:29" x14ac:dyDescent="0.25">
      <c r="A144" s="61" t="s">
        <v>179</v>
      </c>
      <c r="B144" s="61" t="s">
        <v>241</v>
      </c>
      <c r="C144" s="62"/>
      <c r="D144" s="63"/>
      <c r="E144" s="64"/>
      <c r="F144" s="65"/>
      <c r="G144" s="62"/>
      <c r="H144" s="66"/>
      <c r="I144" s="67"/>
      <c r="J144" s="67"/>
      <c r="K144" s="31"/>
      <c r="L144" s="74">
        <v>144</v>
      </c>
      <c r="M1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4" t="s">
        <v>319</v>
      </c>
      <c r="O144" t="s">
        <v>372</v>
      </c>
      <c r="P144">
        <v>1727</v>
      </c>
      <c r="Q144" t="s">
        <v>386</v>
      </c>
      <c r="S144">
        <v>1</v>
      </c>
      <c r="T144">
        <v>1</v>
      </c>
      <c r="V144">
        <v>1</v>
      </c>
      <c r="W144">
        <v>3</v>
      </c>
      <c r="X144" t="s">
        <v>513</v>
      </c>
      <c r="Y144">
        <v>3</v>
      </c>
      <c r="AA144">
        <v>1</v>
      </c>
      <c r="AB144" t="s">
        <v>527</v>
      </c>
      <c r="AC144" t="s">
        <v>635</v>
      </c>
    </row>
    <row r="145" spans="1:29" x14ac:dyDescent="0.25">
      <c r="A145" s="61" t="s">
        <v>179</v>
      </c>
      <c r="B145" s="61" t="s">
        <v>241</v>
      </c>
      <c r="C145" s="62"/>
      <c r="D145" s="63"/>
      <c r="E145" s="64"/>
      <c r="F145" s="65"/>
      <c r="G145" s="62"/>
      <c r="H145" s="66"/>
      <c r="I145" s="67"/>
      <c r="J145" s="67"/>
      <c r="K145" s="31"/>
      <c r="L145" s="74">
        <v>145</v>
      </c>
      <c r="M1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5" t="s">
        <v>317</v>
      </c>
      <c r="O145" t="s">
        <v>372</v>
      </c>
      <c r="P145">
        <v>1727</v>
      </c>
      <c r="Q145" t="s">
        <v>386</v>
      </c>
      <c r="S145">
        <v>1</v>
      </c>
      <c r="T145">
        <v>1</v>
      </c>
      <c r="V145">
        <v>1</v>
      </c>
      <c r="W145">
        <v>2</v>
      </c>
      <c r="X145" t="s">
        <v>513</v>
      </c>
      <c r="Y145">
        <v>2</v>
      </c>
      <c r="AA145">
        <v>1</v>
      </c>
      <c r="AB145" t="s">
        <v>526</v>
      </c>
      <c r="AC145" t="s">
        <v>636</v>
      </c>
    </row>
    <row r="146" spans="1:29" x14ac:dyDescent="0.25">
      <c r="A146" s="61" t="s">
        <v>179</v>
      </c>
      <c r="B146" s="61" t="s">
        <v>241</v>
      </c>
      <c r="C146" s="62"/>
      <c r="D146" s="63"/>
      <c r="E146" s="64"/>
      <c r="F146" s="65"/>
      <c r="G146" s="62"/>
      <c r="H146" s="66"/>
      <c r="I146" s="67"/>
      <c r="J146" s="67"/>
      <c r="K146" s="31"/>
      <c r="L146" s="74">
        <v>146</v>
      </c>
      <c r="M1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6">
        <v>1.2</v>
      </c>
      <c r="O146" t="s">
        <v>372</v>
      </c>
      <c r="P146">
        <v>1729</v>
      </c>
      <c r="Q146" t="s">
        <v>423</v>
      </c>
      <c r="S146">
        <v>1</v>
      </c>
      <c r="T146">
        <v>1</v>
      </c>
      <c r="V146">
        <v>1</v>
      </c>
      <c r="W146">
        <v>1</v>
      </c>
      <c r="X146" t="s">
        <v>513</v>
      </c>
      <c r="Y146">
        <v>1</v>
      </c>
      <c r="AA146">
        <v>1</v>
      </c>
      <c r="AB146" t="s">
        <v>527</v>
      </c>
      <c r="AC146" t="s">
        <v>640</v>
      </c>
    </row>
    <row r="147" spans="1:29" x14ac:dyDescent="0.25">
      <c r="A147" s="61" t="s">
        <v>179</v>
      </c>
      <c r="B147" s="61" t="s">
        <v>241</v>
      </c>
      <c r="C147" s="62"/>
      <c r="D147" s="63"/>
      <c r="E147" s="64"/>
      <c r="F147" s="65"/>
      <c r="G147" s="62"/>
      <c r="H147" s="66"/>
      <c r="I147" s="67"/>
      <c r="J147" s="67"/>
      <c r="K147" s="31"/>
      <c r="L147" s="74">
        <v>147</v>
      </c>
      <c r="M1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7">
        <v>1.2</v>
      </c>
      <c r="O147" t="s">
        <v>372</v>
      </c>
      <c r="P147" t="s">
        <v>374</v>
      </c>
      <c r="Q147" t="s">
        <v>380</v>
      </c>
      <c r="S147">
        <v>1</v>
      </c>
      <c r="T147">
        <v>1</v>
      </c>
      <c r="V147">
        <v>1</v>
      </c>
      <c r="W147">
        <v>1</v>
      </c>
      <c r="X147" t="s">
        <v>513</v>
      </c>
      <c r="Y147">
        <v>1</v>
      </c>
      <c r="AA147">
        <v>1</v>
      </c>
      <c r="AB147" t="s">
        <v>527</v>
      </c>
      <c r="AC147" t="s">
        <v>736</v>
      </c>
    </row>
    <row r="148" spans="1:29" x14ac:dyDescent="0.25">
      <c r="A148" s="61" t="s">
        <v>179</v>
      </c>
      <c r="B148" s="61" t="s">
        <v>241</v>
      </c>
      <c r="C148" s="62"/>
      <c r="D148" s="63"/>
      <c r="E148" s="64"/>
      <c r="F148" s="65"/>
      <c r="G148" s="62"/>
      <c r="H148" s="66"/>
      <c r="I148" s="67"/>
      <c r="J148" s="67"/>
      <c r="K148" s="31"/>
      <c r="L148" s="74">
        <v>148</v>
      </c>
      <c r="M1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8">
        <v>3.5</v>
      </c>
      <c r="O148" t="s">
        <v>372</v>
      </c>
      <c r="P148" t="s">
        <v>374</v>
      </c>
      <c r="Q148" t="s">
        <v>380</v>
      </c>
      <c r="S148">
        <v>1</v>
      </c>
      <c r="T148">
        <v>3</v>
      </c>
      <c r="U148" t="s">
        <v>503</v>
      </c>
      <c r="V148">
        <v>1</v>
      </c>
      <c r="W148">
        <v>2</v>
      </c>
      <c r="X148" t="s">
        <v>513</v>
      </c>
      <c r="Y148">
        <v>2</v>
      </c>
      <c r="AA148">
        <v>1</v>
      </c>
      <c r="AB148" t="s">
        <v>526</v>
      </c>
      <c r="AC148" t="s">
        <v>739</v>
      </c>
    </row>
    <row r="149" spans="1:29" x14ac:dyDescent="0.25">
      <c r="A149" s="61" t="s">
        <v>179</v>
      </c>
      <c r="B149" s="61" t="s">
        <v>241</v>
      </c>
      <c r="C149" s="62"/>
      <c r="D149" s="63"/>
      <c r="E149" s="64"/>
      <c r="F149" s="65"/>
      <c r="G149" s="62"/>
      <c r="H149" s="66"/>
      <c r="I149" s="67"/>
      <c r="J149" s="67"/>
      <c r="K149" s="31"/>
      <c r="L149" s="74">
        <v>149</v>
      </c>
      <c r="M1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49">
        <v>4.0999999999999996</v>
      </c>
      <c r="O149" t="s">
        <v>372</v>
      </c>
      <c r="P149" t="s">
        <v>374</v>
      </c>
      <c r="Q149" t="s">
        <v>380</v>
      </c>
      <c r="S149">
        <v>1</v>
      </c>
      <c r="T149">
        <v>4</v>
      </c>
      <c r="V149">
        <v>1</v>
      </c>
      <c r="W149">
        <v>2</v>
      </c>
      <c r="X149" t="s">
        <v>513</v>
      </c>
      <c r="Y149">
        <v>2</v>
      </c>
      <c r="AA149">
        <v>1</v>
      </c>
      <c r="AB149" t="s">
        <v>526</v>
      </c>
      <c r="AC149" t="s">
        <v>737</v>
      </c>
    </row>
    <row r="150" spans="1:29" x14ac:dyDescent="0.25">
      <c r="A150" s="61" t="s">
        <v>179</v>
      </c>
      <c r="B150" s="61" t="s">
        <v>241</v>
      </c>
      <c r="C150" s="62"/>
      <c r="D150" s="63"/>
      <c r="E150" s="64"/>
      <c r="F150" s="65"/>
      <c r="G150" s="62"/>
      <c r="H150" s="66"/>
      <c r="I150" s="67"/>
      <c r="J150" s="67"/>
      <c r="K150" s="31"/>
      <c r="L150" s="74">
        <v>150</v>
      </c>
      <c r="M1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0" t="s">
        <v>330</v>
      </c>
      <c r="O150" t="s">
        <v>372</v>
      </c>
      <c r="P150" t="s">
        <v>374</v>
      </c>
      <c r="Q150" t="s">
        <v>380</v>
      </c>
      <c r="S150">
        <v>1</v>
      </c>
      <c r="T150">
        <v>1</v>
      </c>
      <c r="V150">
        <v>1</v>
      </c>
      <c r="W150">
        <v>3</v>
      </c>
      <c r="X150" t="s">
        <v>513</v>
      </c>
      <c r="Y150">
        <v>3</v>
      </c>
      <c r="AA150">
        <v>1</v>
      </c>
      <c r="AB150" t="s">
        <v>526</v>
      </c>
      <c r="AC150" t="s">
        <v>738</v>
      </c>
    </row>
    <row r="151" spans="1:29" x14ac:dyDescent="0.25">
      <c r="A151" s="61" t="s">
        <v>179</v>
      </c>
      <c r="B151" s="61" t="s">
        <v>241</v>
      </c>
      <c r="C151" s="62"/>
      <c r="D151" s="63"/>
      <c r="E151" s="64"/>
      <c r="F151" s="65"/>
      <c r="G151" s="62"/>
      <c r="H151" s="66"/>
      <c r="I151" s="67"/>
      <c r="J151" s="67"/>
      <c r="K151" s="31"/>
      <c r="L151" s="74">
        <v>151</v>
      </c>
      <c r="M1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1">
        <v>1.2</v>
      </c>
      <c r="O151" t="s">
        <v>372</v>
      </c>
      <c r="P151" t="s">
        <v>374</v>
      </c>
      <c r="Q151" t="s">
        <v>379</v>
      </c>
      <c r="S151">
        <v>1</v>
      </c>
      <c r="T151">
        <v>1</v>
      </c>
      <c r="V151">
        <v>1</v>
      </c>
      <c r="W151">
        <v>1</v>
      </c>
      <c r="X151" t="s">
        <v>513</v>
      </c>
      <c r="Y151">
        <v>1</v>
      </c>
      <c r="AA151">
        <v>1</v>
      </c>
      <c r="AB151" t="s">
        <v>527</v>
      </c>
      <c r="AC151" t="s">
        <v>746</v>
      </c>
    </row>
    <row r="152" spans="1:29" x14ac:dyDescent="0.25">
      <c r="A152" s="61" t="s">
        <v>179</v>
      </c>
      <c r="B152" s="61" t="s">
        <v>241</v>
      </c>
      <c r="C152" s="62"/>
      <c r="D152" s="63"/>
      <c r="E152" s="64"/>
      <c r="F152" s="65"/>
      <c r="G152" s="62"/>
      <c r="H152" s="66"/>
      <c r="I152" s="67"/>
      <c r="J152" s="67"/>
      <c r="K152" s="31"/>
      <c r="L152" s="74">
        <v>152</v>
      </c>
      <c r="M1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2">
        <v>4.0999999999999996</v>
      </c>
      <c r="O152" t="s">
        <v>372</v>
      </c>
      <c r="P152" t="s">
        <v>374</v>
      </c>
      <c r="Q152" t="s">
        <v>379</v>
      </c>
      <c r="S152">
        <v>1</v>
      </c>
      <c r="T152">
        <v>4</v>
      </c>
      <c r="V152">
        <v>1</v>
      </c>
      <c r="W152">
        <v>2</v>
      </c>
      <c r="X152" t="s">
        <v>513</v>
      </c>
      <c r="Y152">
        <v>2</v>
      </c>
      <c r="AA152">
        <v>1</v>
      </c>
      <c r="AB152" t="s">
        <v>526</v>
      </c>
      <c r="AC152" t="s">
        <v>747</v>
      </c>
    </row>
    <row r="153" spans="1:29" x14ac:dyDescent="0.25">
      <c r="A153" s="61" t="s">
        <v>179</v>
      </c>
      <c r="B153" s="61" t="s">
        <v>241</v>
      </c>
      <c r="C153" s="62"/>
      <c r="D153" s="63"/>
      <c r="E153" s="64"/>
      <c r="F153" s="65"/>
      <c r="G153" s="62"/>
      <c r="H153" s="66"/>
      <c r="I153" s="67"/>
      <c r="J153" s="67"/>
      <c r="K153" s="31"/>
      <c r="L153" s="74">
        <v>153</v>
      </c>
      <c r="M1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3">
        <v>3.1</v>
      </c>
      <c r="O153" t="s">
        <v>372</v>
      </c>
      <c r="P153" t="s">
        <v>377</v>
      </c>
      <c r="Q153" t="s">
        <v>398</v>
      </c>
      <c r="S153">
        <v>1</v>
      </c>
      <c r="T153">
        <v>3</v>
      </c>
      <c r="U153" t="s">
        <v>501</v>
      </c>
      <c r="V153">
        <v>1</v>
      </c>
      <c r="W153">
        <v>1</v>
      </c>
      <c r="X153" t="s">
        <v>513</v>
      </c>
      <c r="Y153">
        <v>1</v>
      </c>
      <c r="Z153">
        <v>1</v>
      </c>
      <c r="AA153">
        <v>1</v>
      </c>
      <c r="AB153" t="s">
        <v>527</v>
      </c>
      <c r="AC153" t="s">
        <v>763</v>
      </c>
    </row>
    <row r="154" spans="1:29" x14ac:dyDescent="0.25">
      <c r="A154" s="61" t="s">
        <v>179</v>
      </c>
      <c r="B154" s="61" t="s">
        <v>241</v>
      </c>
      <c r="C154" s="62"/>
      <c r="D154" s="63"/>
      <c r="E154" s="64"/>
      <c r="F154" s="65"/>
      <c r="G154" s="62"/>
      <c r="H154" s="66"/>
      <c r="I154" s="67"/>
      <c r="J154" s="67"/>
      <c r="K154" s="31"/>
      <c r="L154" s="74">
        <v>154</v>
      </c>
      <c r="M1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4" t="s">
        <v>317</v>
      </c>
      <c r="O154" t="s">
        <v>372</v>
      </c>
      <c r="P154" t="s">
        <v>377</v>
      </c>
      <c r="Q154" t="s">
        <v>398</v>
      </c>
      <c r="S154">
        <v>1</v>
      </c>
      <c r="T154">
        <v>1</v>
      </c>
      <c r="V154">
        <v>1</v>
      </c>
      <c r="W154">
        <v>2</v>
      </c>
      <c r="X154" t="s">
        <v>513</v>
      </c>
      <c r="Y154">
        <v>2</v>
      </c>
      <c r="AA154">
        <v>1</v>
      </c>
      <c r="AB154" t="s">
        <v>526</v>
      </c>
      <c r="AC154" t="s">
        <v>764</v>
      </c>
    </row>
    <row r="155" spans="1:29" x14ac:dyDescent="0.25">
      <c r="A155" s="61" t="s">
        <v>179</v>
      </c>
      <c r="B155" s="61" t="s">
        <v>241</v>
      </c>
      <c r="C155" s="62"/>
      <c r="D155" s="63"/>
      <c r="E155" s="64"/>
      <c r="F155" s="65"/>
      <c r="G155" s="62"/>
      <c r="H155" s="66"/>
      <c r="I155" s="67"/>
      <c r="J155" s="67"/>
      <c r="K155" s="31"/>
      <c r="L155" s="74">
        <v>155</v>
      </c>
      <c r="M1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5" t="s">
        <v>319</v>
      </c>
      <c r="O155" t="s">
        <v>372</v>
      </c>
      <c r="P155" t="s">
        <v>375</v>
      </c>
      <c r="Q155" t="s">
        <v>384</v>
      </c>
      <c r="S155">
        <v>1</v>
      </c>
      <c r="T155">
        <v>1</v>
      </c>
      <c r="V155">
        <v>1</v>
      </c>
      <c r="W155">
        <v>3</v>
      </c>
      <c r="X155" t="s">
        <v>513</v>
      </c>
      <c r="Y155">
        <v>3</v>
      </c>
      <c r="AA155">
        <v>1</v>
      </c>
      <c r="AB155" t="s">
        <v>527</v>
      </c>
      <c r="AC155" t="s">
        <v>671</v>
      </c>
    </row>
    <row r="156" spans="1:29" x14ac:dyDescent="0.25">
      <c r="A156" s="61" t="s">
        <v>179</v>
      </c>
      <c r="B156" s="61" t="s">
        <v>241</v>
      </c>
      <c r="C156" s="62"/>
      <c r="D156" s="63"/>
      <c r="E156" s="64"/>
      <c r="F156" s="65"/>
      <c r="G156" s="62"/>
      <c r="H156" s="66"/>
      <c r="I156" s="67"/>
      <c r="J156" s="67"/>
      <c r="K156" s="31"/>
      <c r="L156" s="74">
        <v>156</v>
      </c>
      <c r="M1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6">
        <v>1.2</v>
      </c>
      <c r="O156" t="s">
        <v>372</v>
      </c>
      <c r="P156" t="s">
        <v>375</v>
      </c>
      <c r="Q156" t="s">
        <v>396</v>
      </c>
      <c r="S156">
        <v>1</v>
      </c>
      <c r="T156">
        <v>1</v>
      </c>
      <c r="V156">
        <v>1</v>
      </c>
      <c r="W156">
        <v>1</v>
      </c>
      <c r="X156" t="s">
        <v>513</v>
      </c>
      <c r="Y156">
        <v>1</v>
      </c>
      <c r="AA156">
        <v>1</v>
      </c>
      <c r="AB156" t="s">
        <v>527</v>
      </c>
      <c r="AC156" t="s">
        <v>793</v>
      </c>
    </row>
    <row r="157" spans="1:29" x14ac:dyDescent="0.25">
      <c r="A157" s="61" t="s">
        <v>179</v>
      </c>
      <c r="B157" s="61" t="s">
        <v>241</v>
      </c>
      <c r="C157" s="62"/>
      <c r="D157" s="63"/>
      <c r="E157" s="64"/>
      <c r="F157" s="65"/>
      <c r="G157" s="62"/>
      <c r="H157" s="66"/>
      <c r="I157" s="67"/>
      <c r="J157" s="67"/>
      <c r="K157" s="31"/>
      <c r="L157" s="74">
        <v>157</v>
      </c>
      <c r="M1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7">
        <v>3.3</v>
      </c>
      <c r="O157" t="s">
        <v>372</v>
      </c>
      <c r="P157" t="s">
        <v>375</v>
      </c>
      <c r="Q157" t="s">
        <v>396</v>
      </c>
      <c r="S157">
        <v>1</v>
      </c>
      <c r="T157">
        <v>3</v>
      </c>
      <c r="U157" t="s">
        <v>503</v>
      </c>
      <c r="V157">
        <v>1</v>
      </c>
      <c r="W157">
        <v>1</v>
      </c>
      <c r="X157" t="s">
        <v>513</v>
      </c>
      <c r="Y157">
        <v>1</v>
      </c>
      <c r="AA157">
        <v>1</v>
      </c>
      <c r="AB157" t="s">
        <v>527</v>
      </c>
      <c r="AC157" t="s">
        <v>794</v>
      </c>
    </row>
    <row r="158" spans="1:29" x14ac:dyDescent="0.25">
      <c r="A158" s="61" t="s">
        <v>179</v>
      </c>
      <c r="B158" s="61" t="s">
        <v>195</v>
      </c>
      <c r="C158" s="62"/>
      <c r="D158" s="63"/>
      <c r="E158" s="64"/>
      <c r="F158" s="65"/>
      <c r="G158" s="62"/>
      <c r="H158" s="66"/>
      <c r="I158" s="67"/>
      <c r="J158" s="67"/>
      <c r="K158" s="31"/>
      <c r="L158" s="74">
        <v>158</v>
      </c>
      <c r="M1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8">
        <v>3.2</v>
      </c>
      <c r="O158" t="s">
        <v>373</v>
      </c>
      <c r="P158">
        <v>1713</v>
      </c>
      <c r="Q158" t="s">
        <v>406</v>
      </c>
      <c r="S158">
        <v>-1</v>
      </c>
      <c r="T158">
        <v>3</v>
      </c>
      <c r="U158" t="s">
        <v>502</v>
      </c>
      <c r="V158">
        <v>-0.34753363229167084</v>
      </c>
      <c r="W158">
        <v>-0.34753363229167084</v>
      </c>
      <c r="Y158">
        <v>-1</v>
      </c>
      <c r="Z158">
        <v>-1</v>
      </c>
      <c r="AA158">
        <v>-1</v>
      </c>
      <c r="AB158" t="s">
        <v>527</v>
      </c>
      <c r="AC158" t="s">
        <v>1302</v>
      </c>
    </row>
    <row r="159" spans="1:29" x14ac:dyDescent="0.25">
      <c r="A159" s="61" t="s">
        <v>179</v>
      </c>
      <c r="B159" s="61" t="s">
        <v>271</v>
      </c>
      <c r="C159" s="62"/>
      <c r="D159" s="63"/>
      <c r="E159" s="64"/>
      <c r="F159" s="65"/>
      <c r="G159" s="62"/>
      <c r="H159" s="66"/>
      <c r="I159" s="67"/>
      <c r="J159" s="67"/>
      <c r="K159" s="31"/>
      <c r="L159" s="74">
        <v>159</v>
      </c>
      <c r="M1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59">
        <v>1.2</v>
      </c>
      <c r="O159" t="s">
        <v>373</v>
      </c>
      <c r="P159">
        <v>1712</v>
      </c>
      <c r="Q159" t="s">
        <v>431</v>
      </c>
      <c r="S159">
        <v>1</v>
      </c>
      <c r="T159">
        <v>1</v>
      </c>
      <c r="V159">
        <v>0.34753363229167084</v>
      </c>
      <c r="W159">
        <v>0.34753363229167084</v>
      </c>
      <c r="Y159">
        <v>1</v>
      </c>
      <c r="AB159" t="s">
        <v>527</v>
      </c>
      <c r="AC159" t="s">
        <v>1019</v>
      </c>
    </row>
    <row r="160" spans="1:29" x14ac:dyDescent="0.25">
      <c r="A160" s="61" t="s">
        <v>179</v>
      </c>
      <c r="B160" s="61" t="s">
        <v>271</v>
      </c>
      <c r="C160" s="62"/>
      <c r="D160" s="63"/>
      <c r="E160" s="64"/>
      <c r="F160" s="65"/>
      <c r="G160" s="62"/>
      <c r="H160" s="66"/>
      <c r="I160" s="67"/>
      <c r="J160" s="67"/>
      <c r="K160" s="31"/>
      <c r="L160" s="74">
        <v>160</v>
      </c>
      <c r="M1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0">
        <v>1.2</v>
      </c>
      <c r="O160" t="s">
        <v>373</v>
      </c>
      <c r="P160">
        <v>1712</v>
      </c>
      <c r="Q160" t="s">
        <v>426</v>
      </c>
      <c r="S160">
        <v>1</v>
      </c>
      <c r="T160">
        <v>1</v>
      </c>
      <c r="V160">
        <v>0.34753363229167084</v>
      </c>
      <c r="W160">
        <v>0.34753363229167084</v>
      </c>
      <c r="Y160">
        <v>1</v>
      </c>
      <c r="AB160" t="s">
        <v>527</v>
      </c>
      <c r="AC160" t="s">
        <v>1032</v>
      </c>
    </row>
    <row r="161" spans="1:29" x14ac:dyDescent="0.25">
      <c r="A161" s="61" t="s">
        <v>179</v>
      </c>
      <c r="B161" s="61" t="s">
        <v>271</v>
      </c>
      <c r="C161" s="62"/>
      <c r="D161" s="63"/>
      <c r="E161" s="64"/>
      <c r="F161" s="65"/>
      <c r="G161" s="62"/>
      <c r="H161" s="66"/>
      <c r="I161" s="67"/>
      <c r="J161" s="67"/>
      <c r="K161" s="31"/>
      <c r="L161" s="74">
        <v>161</v>
      </c>
      <c r="M1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1" t="s">
        <v>317</v>
      </c>
      <c r="O161" t="s">
        <v>373</v>
      </c>
      <c r="P161">
        <v>1712</v>
      </c>
      <c r="Q161" t="s">
        <v>426</v>
      </c>
      <c r="S161">
        <v>1</v>
      </c>
      <c r="T161">
        <v>1</v>
      </c>
      <c r="V161">
        <v>0.34753363229167084</v>
      </c>
      <c r="W161">
        <v>0.69506726458334167</v>
      </c>
      <c r="Y161">
        <v>2</v>
      </c>
      <c r="AB161" t="s">
        <v>526</v>
      </c>
      <c r="AC161" t="s">
        <v>1033</v>
      </c>
    </row>
    <row r="162" spans="1:29" x14ac:dyDescent="0.25">
      <c r="A162" s="61" t="s">
        <v>179</v>
      </c>
      <c r="B162" s="61" t="s">
        <v>271</v>
      </c>
      <c r="C162" s="62"/>
      <c r="D162" s="63"/>
      <c r="E162" s="64"/>
      <c r="F162" s="65"/>
      <c r="G162" s="62"/>
      <c r="H162" s="66"/>
      <c r="I162" s="67"/>
      <c r="J162" s="67"/>
      <c r="K162" s="31"/>
      <c r="L162" s="74">
        <v>162</v>
      </c>
      <c r="M1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2">
        <v>1.2</v>
      </c>
      <c r="O162" t="s">
        <v>373</v>
      </c>
      <c r="P162">
        <v>1714</v>
      </c>
      <c r="Q162" t="s">
        <v>418</v>
      </c>
      <c r="S162">
        <v>1</v>
      </c>
      <c r="T162">
        <v>1</v>
      </c>
      <c r="V162">
        <v>0.34753363229167084</v>
      </c>
      <c r="W162">
        <v>0.34753363229167084</v>
      </c>
      <c r="Y162">
        <v>1</v>
      </c>
      <c r="AB162" t="s">
        <v>527</v>
      </c>
      <c r="AC162" t="s">
        <v>1121</v>
      </c>
    </row>
    <row r="163" spans="1:29" x14ac:dyDescent="0.25">
      <c r="A163" s="61" t="s">
        <v>179</v>
      </c>
      <c r="B163" s="61" t="s">
        <v>271</v>
      </c>
      <c r="C163" s="62"/>
      <c r="D163" s="63"/>
      <c r="E163" s="64"/>
      <c r="F163" s="65"/>
      <c r="G163" s="62"/>
      <c r="H163" s="66"/>
      <c r="I163" s="67"/>
      <c r="J163" s="67"/>
      <c r="K163" s="31"/>
      <c r="L163" s="74">
        <v>163</v>
      </c>
      <c r="M1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3">
        <v>1.2</v>
      </c>
      <c r="O163" t="s">
        <v>373</v>
      </c>
      <c r="P163">
        <v>1715</v>
      </c>
      <c r="Q163" t="s">
        <v>433</v>
      </c>
      <c r="S163">
        <v>1</v>
      </c>
      <c r="T163">
        <v>1</v>
      </c>
      <c r="V163">
        <v>0.34753363229167084</v>
      </c>
      <c r="W163">
        <v>0.34753363229167084</v>
      </c>
      <c r="Y163">
        <v>1</v>
      </c>
      <c r="AB163" t="s">
        <v>527</v>
      </c>
      <c r="AC163" t="s">
        <v>990</v>
      </c>
    </row>
    <row r="164" spans="1:29" x14ac:dyDescent="0.25">
      <c r="A164" s="61" t="s">
        <v>179</v>
      </c>
      <c r="B164" s="61" t="s">
        <v>266</v>
      </c>
      <c r="C164" s="62"/>
      <c r="D164" s="63"/>
      <c r="E164" s="64"/>
      <c r="F164" s="65"/>
      <c r="G164" s="62"/>
      <c r="H164" s="66"/>
      <c r="I164" s="67"/>
      <c r="J164" s="67"/>
      <c r="K164" s="31"/>
      <c r="L164" s="74">
        <v>164</v>
      </c>
      <c r="M1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4">
        <v>1.2</v>
      </c>
      <c r="O164" t="s">
        <v>372</v>
      </c>
      <c r="P164">
        <v>1723</v>
      </c>
      <c r="Q164" t="s">
        <v>395</v>
      </c>
      <c r="S164">
        <v>1</v>
      </c>
      <c r="T164">
        <v>1</v>
      </c>
      <c r="V164">
        <v>1</v>
      </c>
      <c r="W164">
        <v>1</v>
      </c>
      <c r="Y164">
        <v>1</v>
      </c>
      <c r="AB164" t="s">
        <v>527</v>
      </c>
      <c r="AC164" t="s">
        <v>1392</v>
      </c>
    </row>
    <row r="165" spans="1:29" x14ac:dyDescent="0.25">
      <c r="A165" s="61" t="s">
        <v>179</v>
      </c>
      <c r="B165" s="61" t="s">
        <v>266</v>
      </c>
      <c r="C165" s="62"/>
      <c r="D165" s="63"/>
      <c r="E165" s="64"/>
      <c r="F165" s="65"/>
      <c r="G165" s="62"/>
      <c r="H165" s="66"/>
      <c r="I165" s="67"/>
      <c r="J165" s="67"/>
      <c r="K165" s="31"/>
      <c r="L165" s="74">
        <v>165</v>
      </c>
      <c r="M1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5">
        <v>1.2</v>
      </c>
      <c r="O165" t="s">
        <v>372</v>
      </c>
      <c r="P165">
        <v>1724</v>
      </c>
      <c r="Q165" t="s">
        <v>391</v>
      </c>
      <c r="S165">
        <v>1</v>
      </c>
      <c r="T165">
        <v>1</v>
      </c>
      <c r="V165">
        <v>1</v>
      </c>
      <c r="W165">
        <v>1</v>
      </c>
      <c r="Y165">
        <v>1</v>
      </c>
      <c r="AB165" t="s">
        <v>527</v>
      </c>
      <c r="AC165" t="s">
        <v>617</v>
      </c>
    </row>
    <row r="166" spans="1:29" x14ac:dyDescent="0.25">
      <c r="A166" s="61" t="s">
        <v>179</v>
      </c>
      <c r="B166" s="61" t="s">
        <v>252</v>
      </c>
      <c r="C166" s="62"/>
      <c r="D166" s="63"/>
      <c r="E166" s="64"/>
      <c r="F166" s="65"/>
      <c r="G166" s="62"/>
      <c r="H166" s="66"/>
      <c r="I166" s="67"/>
      <c r="J166" s="67"/>
      <c r="K166" s="31"/>
      <c r="L166" s="74">
        <v>166</v>
      </c>
      <c r="M1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6">
        <v>3.1</v>
      </c>
      <c r="O166" t="s">
        <v>372</v>
      </c>
      <c r="P166" t="s">
        <v>374</v>
      </c>
      <c r="Q166" t="s">
        <v>380</v>
      </c>
      <c r="S166">
        <v>1</v>
      </c>
      <c r="T166">
        <v>3</v>
      </c>
      <c r="U166" t="s">
        <v>501</v>
      </c>
      <c r="V166">
        <v>1</v>
      </c>
      <c r="W166">
        <v>1</v>
      </c>
      <c r="Y166">
        <v>1</v>
      </c>
      <c r="Z166">
        <v>1</v>
      </c>
      <c r="AA166">
        <v>1</v>
      </c>
      <c r="AB166" t="s">
        <v>527</v>
      </c>
      <c r="AC166" t="s">
        <v>726</v>
      </c>
    </row>
    <row r="167" spans="1:29" x14ac:dyDescent="0.25">
      <c r="A167" s="61" t="s">
        <v>179</v>
      </c>
      <c r="B167" s="61" t="s">
        <v>298</v>
      </c>
      <c r="C167" s="62"/>
      <c r="D167" s="63"/>
      <c r="E167" s="64"/>
      <c r="F167" s="65"/>
      <c r="G167" s="62"/>
      <c r="H167" s="66"/>
      <c r="I167" s="67"/>
      <c r="J167" s="67"/>
      <c r="K167" s="31"/>
      <c r="L167" s="74">
        <v>167</v>
      </c>
      <c r="M1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7">
        <v>1.2</v>
      </c>
      <c r="O167" t="s">
        <v>373</v>
      </c>
      <c r="P167">
        <v>1714</v>
      </c>
      <c r="Q167" t="s">
        <v>443</v>
      </c>
      <c r="S167">
        <v>1</v>
      </c>
      <c r="T167">
        <v>1</v>
      </c>
      <c r="V167">
        <v>0.34753363229167084</v>
      </c>
      <c r="W167">
        <v>0.34753363229167084</v>
      </c>
      <c r="Y167">
        <v>1</v>
      </c>
      <c r="AB167" t="s">
        <v>527</v>
      </c>
      <c r="AC167" t="s">
        <v>873</v>
      </c>
    </row>
    <row r="168" spans="1:29" x14ac:dyDescent="0.25">
      <c r="A168" s="61" t="s">
        <v>179</v>
      </c>
      <c r="B168" s="61" t="s">
        <v>263</v>
      </c>
      <c r="C168" s="62"/>
      <c r="D168" s="63"/>
      <c r="E168" s="64"/>
      <c r="F168" s="65"/>
      <c r="G168" s="62"/>
      <c r="H168" s="66"/>
      <c r="I168" s="67"/>
      <c r="J168" s="67"/>
      <c r="K168" s="31"/>
      <c r="L168" s="74">
        <v>168</v>
      </c>
      <c r="M1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8">
        <v>1.2</v>
      </c>
      <c r="O168" t="s">
        <v>372</v>
      </c>
      <c r="P168">
        <v>1722</v>
      </c>
      <c r="Q168" t="s">
        <v>389</v>
      </c>
      <c r="S168">
        <v>1</v>
      </c>
      <c r="T168">
        <v>1</v>
      </c>
      <c r="V168">
        <v>1</v>
      </c>
      <c r="W168">
        <v>1</v>
      </c>
      <c r="Y168">
        <v>1</v>
      </c>
      <c r="AB168" t="s">
        <v>527</v>
      </c>
      <c r="AC168" t="s">
        <v>1447</v>
      </c>
    </row>
    <row r="169" spans="1:29" x14ac:dyDescent="0.25">
      <c r="A169" s="61" t="s">
        <v>179</v>
      </c>
      <c r="B169" s="61" t="s">
        <v>256</v>
      </c>
      <c r="C169" s="62"/>
      <c r="D169" s="63"/>
      <c r="E169" s="64"/>
      <c r="F169" s="65"/>
      <c r="G169" s="62"/>
      <c r="H169" s="66"/>
      <c r="I169" s="67"/>
      <c r="J169" s="67"/>
      <c r="K169" s="31"/>
      <c r="L169" s="74">
        <v>169</v>
      </c>
      <c r="M1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69" t="s">
        <v>316</v>
      </c>
      <c r="O169" t="s">
        <v>372</v>
      </c>
      <c r="P169" t="s">
        <v>376</v>
      </c>
      <c r="Q169" t="s">
        <v>382</v>
      </c>
      <c r="S169">
        <v>1</v>
      </c>
      <c r="T169">
        <v>1</v>
      </c>
      <c r="V169">
        <v>1</v>
      </c>
      <c r="W169">
        <v>3</v>
      </c>
      <c r="Y169">
        <v>3</v>
      </c>
      <c r="AB169" t="s">
        <v>526</v>
      </c>
      <c r="AC169" t="s">
        <v>690</v>
      </c>
    </row>
    <row r="170" spans="1:29" x14ac:dyDescent="0.25">
      <c r="A170" s="61" t="s">
        <v>179</v>
      </c>
      <c r="B170" s="61" t="s">
        <v>256</v>
      </c>
      <c r="C170" s="62"/>
      <c r="D170" s="63"/>
      <c r="E170" s="64"/>
      <c r="F170" s="65"/>
      <c r="G170" s="62"/>
      <c r="H170" s="66"/>
      <c r="I170" s="67"/>
      <c r="J170" s="67"/>
      <c r="K170" s="31"/>
      <c r="L170" s="74">
        <v>170</v>
      </c>
      <c r="M1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0" t="s">
        <v>318</v>
      </c>
      <c r="O170" t="s">
        <v>372</v>
      </c>
      <c r="P170" t="s">
        <v>376</v>
      </c>
      <c r="Q170" t="s">
        <v>382</v>
      </c>
      <c r="S170">
        <v>1</v>
      </c>
      <c r="T170">
        <v>3</v>
      </c>
      <c r="U170" t="s">
        <v>501</v>
      </c>
      <c r="V170">
        <v>1</v>
      </c>
      <c r="W170">
        <v>1</v>
      </c>
      <c r="Y170">
        <v>1</v>
      </c>
      <c r="Z170">
        <v>1</v>
      </c>
      <c r="AA170">
        <v>1</v>
      </c>
      <c r="AB170" t="s">
        <v>527</v>
      </c>
      <c r="AC170" t="s">
        <v>691</v>
      </c>
    </row>
    <row r="171" spans="1:29" x14ac:dyDescent="0.25">
      <c r="A171" s="61" t="s">
        <v>179</v>
      </c>
      <c r="B171" s="61" t="s">
        <v>248</v>
      </c>
      <c r="C171" s="62"/>
      <c r="D171" s="63"/>
      <c r="E171" s="64"/>
      <c r="F171" s="65"/>
      <c r="G171" s="62"/>
      <c r="H171" s="66"/>
      <c r="I171" s="67"/>
      <c r="J171" s="67"/>
      <c r="K171" s="31"/>
      <c r="L171" s="74">
        <v>171</v>
      </c>
      <c r="M1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1" t="s">
        <v>319</v>
      </c>
      <c r="O171" t="s">
        <v>373</v>
      </c>
      <c r="P171">
        <v>1711</v>
      </c>
      <c r="Q171" t="s">
        <v>464</v>
      </c>
      <c r="S171">
        <v>1</v>
      </c>
      <c r="T171">
        <v>1</v>
      </c>
      <c r="V171">
        <v>0.34753363229167084</v>
      </c>
      <c r="W171">
        <v>1.0426008968750125</v>
      </c>
      <c r="Y171">
        <v>3</v>
      </c>
      <c r="AB171" t="s">
        <v>527</v>
      </c>
      <c r="AC171" t="s">
        <v>1316</v>
      </c>
    </row>
    <row r="172" spans="1:29" x14ac:dyDescent="0.25">
      <c r="A172" s="61" t="s">
        <v>179</v>
      </c>
      <c r="B172" s="61" t="s">
        <v>248</v>
      </c>
      <c r="C172" s="62"/>
      <c r="D172" s="63"/>
      <c r="E172" s="64"/>
      <c r="F172" s="65"/>
      <c r="G172" s="62"/>
      <c r="H172" s="66"/>
      <c r="I172" s="67"/>
      <c r="J172" s="67"/>
      <c r="K172" s="31"/>
      <c r="L172" s="74">
        <v>172</v>
      </c>
      <c r="M1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2" t="s">
        <v>324</v>
      </c>
      <c r="O172" t="s">
        <v>373</v>
      </c>
      <c r="P172">
        <v>1712</v>
      </c>
      <c r="Q172" t="s">
        <v>466</v>
      </c>
      <c r="S172">
        <v>1</v>
      </c>
      <c r="T172">
        <v>2</v>
      </c>
      <c r="V172">
        <v>0.34753363229167084</v>
      </c>
      <c r="W172">
        <v>0.69506726458334167</v>
      </c>
      <c r="Y172">
        <v>2</v>
      </c>
      <c r="AB172" t="s">
        <v>526</v>
      </c>
      <c r="AC172" t="s">
        <v>1036</v>
      </c>
    </row>
    <row r="173" spans="1:29" x14ac:dyDescent="0.25">
      <c r="A173" s="61" t="s">
        <v>179</v>
      </c>
      <c r="B173" s="61" t="s">
        <v>248</v>
      </c>
      <c r="C173" s="62"/>
      <c r="D173" s="63"/>
      <c r="E173" s="64"/>
      <c r="F173" s="65"/>
      <c r="G173" s="62"/>
      <c r="H173" s="66"/>
      <c r="I173" s="67"/>
      <c r="J173" s="67"/>
      <c r="K173" s="31"/>
      <c r="L173" s="74">
        <v>173</v>
      </c>
      <c r="M1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3" t="s">
        <v>326</v>
      </c>
      <c r="O173" t="s">
        <v>373</v>
      </c>
      <c r="P173">
        <v>1714</v>
      </c>
      <c r="Q173" t="s">
        <v>459</v>
      </c>
      <c r="S173">
        <v>1</v>
      </c>
      <c r="T173">
        <v>1</v>
      </c>
      <c r="V173">
        <v>0.34753363229167084</v>
      </c>
      <c r="W173">
        <v>1.0426008968750125</v>
      </c>
      <c r="Y173">
        <v>3</v>
      </c>
      <c r="AB173" t="s">
        <v>527</v>
      </c>
      <c r="AC173" t="s">
        <v>1338</v>
      </c>
    </row>
    <row r="174" spans="1:29" x14ac:dyDescent="0.25">
      <c r="A174" s="61" t="s">
        <v>179</v>
      </c>
      <c r="B174" s="61" t="s">
        <v>248</v>
      </c>
      <c r="C174" s="62"/>
      <c r="D174" s="63"/>
      <c r="E174" s="64"/>
      <c r="F174" s="65"/>
      <c r="G174" s="62"/>
      <c r="H174" s="66"/>
      <c r="I174" s="67"/>
      <c r="J174" s="67"/>
      <c r="K174" s="31"/>
      <c r="L174" s="74">
        <v>174</v>
      </c>
      <c r="M1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4" t="s">
        <v>319</v>
      </c>
      <c r="O174" t="s">
        <v>373</v>
      </c>
      <c r="P174">
        <v>1714</v>
      </c>
      <c r="Q174" t="s">
        <v>402</v>
      </c>
      <c r="S174">
        <v>1</v>
      </c>
      <c r="T174">
        <v>1</v>
      </c>
      <c r="V174">
        <v>0.34753363229167084</v>
      </c>
      <c r="W174">
        <v>1.0426008968750125</v>
      </c>
      <c r="Y174">
        <v>3</v>
      </c>
      <c r="AB174" t="s">
        <v>527</v>
      </c>
      <c r="AC174" t="s">
        <v>1354</v>
      </c>
    </row>
    <row r="175" spans="1:29" x14ac:dyDescent="0.25">
      <c r="A175" s="61" t="s">
        <v>179</v>
      </c>
      <c r="B175" s="61" t="s">
        <v>245</v>
      </c>
      <c r="C175" s="62"/>
      <c r="D175" s="63"/>
      <c r="E175" s="64"/>
      <c r="F175" s="65"/>
      <c r="G175" s="62"/>
      <c r="H175" s="66"/>
      <c r="I175" s="67"/>
      <c r="J175" s="67"/>
      <c r="K175" s="31"/>
      <c r="L175" s="74">
        <v>175</v>
      </c>
      <c r="M1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5" t="s">
        <v>322</v>
      </c>
      <c r="O175" t="s">
        <v>373</v>
      </c>
      <c r="P175">
        <v>1712</v>
      </c>
      <c r="Q175" t="s">
        <v>466</v>
      </c>
      <c r="S175">
        <v>-1</v>
      </c>
      <c r="T175">
        <v>3</v>
      </c>
      <c r="U175" t="s">
        <v>502</v>
      </c>
      <c r="V175">
        <v>-0.34753363229167084</v>
      </c>
      <c r="W175">
        <v>-0.34753363229167084</v>
      </c>
      <c r="Y175">
        <v>-1</v>
      </c>
      <c r="Z175">
        <v>-1</v>
      </c>
      <c r="AA175">
        <v>-1</v>
      </c>
      <c r="AB175" t="s">
        <v>527</v>
      </c>
      <c r="AC175" t="s">
        <v>1212</v>
      </c>
    </row>
    <row r="176" spans="1:29" x14ac:dyDescent="0.25">
      <c r="A176" s="61" t="s">
        <v>179</v>
      </c>
      <c r="B176" s="61" t="s">
        <v>245</v>
      </c>
      <c r="C176" s="62"/>
      <c r="D176" s="63"/>
      <c r="E176" s="64"/>
      <c r="F176" s="65"/>
      <c r="G176" s="62"/>
      <c r="H176" s="66"/>
      <c r="I176" s="67"/>
      <c r="J176" s="67"/>
      <c r="K176" s="31"/>
      <c r="L176" s="74">
        <v>176</v>
      </c>
      <c r="M1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6" t="s">
        <v>319</v>
      </c>
      <c r="O176" t="s">
        <v>373</v>
      </c>
      <c r="P176">
        <v>1712</v>
      </c>
      <c r="Q176" t="s">
        <v>434</v>
      </c>
      <c r="S176">
        <v>1</v>
      </c>
      <c r="T176">
        <v>1</v>
      </c>
      <c r="V176">
        <v>0.34753363229167084</v>
      </c>
      <c r="W176">
        <v>1.0426008968750125</v>
      </c>
      <c r="Y176">
        <v>3</v>
      </c>
      <c r="AB176" t="s">
        <v>527</v>
      </c>
      <c r="AC176" t="s">
        <v>973</v>
      </c>
    </row>
    <row r="177" spans="1:29" x14ac:dyDescent="0.25">
      <c r="A177" s="61" t="s">
        <v>179</v>
      </c>
      <c r="B177" s="61" t="s">
        <v>245</v>
      </c>
      <c r="C177" s="62"/>
      <c r="D177" s="63"/>
      <c r="E177" s="64"/>
      <c r="F177" s="65"/>
      <c r="G177" s="62"/>
      <c r="H177" s="66"/>
      <c r="I177" s="67"/>
      <c r="J177" s="67"/>
      <c r="K177" s="31"/>
      <c r="L177" s="74">
        <v>177</v>
      </c>
      <c r="M1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7">
        <v>3.2</v>
      </c>
      <c r="O177" t="s">
        <v>373</v>
      </c>
      <c r="P177">
        <v>1715</v>
      </c>
      <c r="Q177" t="s">
        <v>437</v>
      </c>
      <c r="S177">
        <v>-1</v>
      </c>
      <c r="T177">
        <v>3</v>
      </c>
      <c r="U177" t="s">
        <v>502</v>
      </c>
      <c r="V177">
        <v>-0.34753363229167084</v>
      </c>
      <c r="W177">
        <v>-0.34753363229167084</v>
      </c>
      <c r="Y177">
        <v>-1</v>
      </c>
      <c r="Z177">
        <v>-1</v>
      </c>
      <c r="AA177">
        <v>-1</v>
      </c>
      <c r="AB177" t="s">
        <v>527</v>
      </c>
      <c r="AC177" t="s">
        <v>928</v>
      </c>
    </row>
    <row r="178" spans="1:29" x14ac:dyDescent="0.25">
      <c r="A178" s="61" t="s">
        <v>179</v>
      </c>
      <c r="B178" s="61" t="s">
        <v>245</v>
      </c>
      <c r="C178" s="62"/>
      <c r="D178" s="63"/>
      <c r="E178" s="64"/>
      <c r="F178" s="65"/>
      <c r="G178" s="62"/>
      <c r="H178" s="66"/>
      <c r="I178" s="67"/>
      <c r="J178" s="67"/>
      <c r="K178" s="31"/>
      <c r="L178" s="74">
        <v>178</v>
      </c>
      <c r="M1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8">
        <v>3.3</v>
      </c>
      <c r="O178" t="s">
        <v>373</v>
      </c>
      <c r="P178">
        <v>1717</v>
      </c>
      <c r="Q178" t="s">
        <v>448</v>
      </c>
      <c r="S178">
        <v>1</v>
      </c>
      <c r="T178">
        <v>3</v>
      </c>
      <c r="U178" t="s">
        <v>503</v>
      </c>
      <c r="V178">
        <v>0.34753363229167084</v>
      </c>
      <c r="W178">
        <v>0.34753363229167084</v>
      </c>
      <c r="Y178">
        <v>1</v>
      </c>
      <c r="AB178" t="s">
        <v>527</v>
      </c>
      <c r="AC178" t="s">
        <v>817</v>
      </c>
    </row>
    <row r="179" spans="1:29" x14ac:dyDescent="0.25">
      <c r="A179" s="61" t="s">
        <v>179</v>
      </c>
      <c r="B179" s="61" t="s">
        <v>245</v>
      </c>
      <c r="C179" s="62"/>
      <c r="D179" s="63"/>
      <c r="E179" s="64"/>
      <c r="F179" s="65"/>
      <c r="G179" s="62"/>
      <c r="H179" s="66"/>
      <c r="I179" s="67"/>
      <c r="J179" s="67"/>
      <c r="K179" s="31"/>
      <c r="L179" s="74">
        <v>179</v>
      </c>
      <c r="M1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79" t="s">
        <v>319</v>
      </c>
      <c r="O179" t="s">
        <v>373</v>
      </c>
      <c r="P179">
        <v>1717</v>
      </c>
      <c r="Q179" t="s">
        <v>448</v>
      </c>
      <c r="S179">
        <v>1</v>
      </c>
      <c r="T179">
        <v>1</v>
      </c>
      <c r="V179">
        <v>0.34753363229167084</v>
      </c>
      <c r="W179">
        <v>1.0426008968750125</v>
      </c>
      <c r="Y179">
        <v>3</v>
      </c>
      <c r="AB179" t="s">
        <v>527</v>
      </c>
      <c r="AC179" t="s">
        <v>819</v>
      </c>
    </row>
    <row r="180" spans="1:29" x14ac:dyDescent="0.25">
      <c r="A180" s="61" t="s">
        <v>179</v>
      </c>
      <c r="B180" s="61" t="s">
        <v>245</v>
      </c>
      <c r="C180" s="62"/>
      <c r="D180" s="63"/>
      <c r="E180" s="64"/>
      <c r="F180" s="65"/>
      <c r="G180" s="62"/>
      <c r="H180" s="66"/>
      <c r="I180" s="67"/>
      <c r="J180" s="67"/>
      <c r="K180" s="31"/>
      <c r="L180" s="74">
        <v>180</v>
      </c>
      <c r="M1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0" t="s">
        <v>321</v>
      </c>
      <c r="O180" t="s">
        <v>373</v>
      </c>
      <c r="P180">
        <v>1717</v>
      </c>
      <c r="Q180" t="s">
        <v>448</v>
      </c>
      <c r="S180">
        <v>1</v>
      </c>
      <c r="T180">
        <v>2</v>
      </c>
      <c r="V180">
        <v>0.34753363229167084</v>
      </c>
      <c r="W180">
        <v>0.69506726458334167</v>
      </c>
      <c r="Y180">
        <v>2</v>
      </c>
      <c r="AB180" t="s">
        <v>526</v>
      </c>
      <c r="AC180" t="s">
        <v>820</v>
      </c>
    </row>
    <row r="181" spans="1:29" x14ac:dyDescent="0.25">
      <c r="A181" s="61" t="s">
        <v>179</v>
      </c>
      <c r="B181" s="61" t="s">
        <v>245</v>
      </c>
      <c r="C181" s="62"/>
      <c r="D181" s="63"/>
      <c r="E181" s="64"/>
      <c r="F181" s="65"/>
      <c r="G181" s="62"/>
      <c r="H181" s="66"/>
      <c r="I181" s="67"/>
      <c r="J181" s="67"/>
      <c r="K181" s="31"/>
      <c r="L181" s="74">
        <v>181</v>
      </c>
      <c r="M1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1" t="s">
        <v>322</v>
      </c>
      <c r="O181" t="s">
        <v>373</v>
      </c>
      <c r="P181">
        <v>1717</v>
      </c>
      <c r="Q181" t="s">
        <v>448</v>
      </c>
      <c r="S181">
        <v>-1</v>
      </c>
      <c r="T181">
        <v>3</v>
      </c>
      <c r="U181" t="s">
        <v>502</v>
      </c>
      <c r="V181">
        <v>-0.34753363229167084</v>
      </c>
      <c r="W181">
        <v>-0.34753363229167084</v>
      </c>
      <c r="Y181">
        <v>-1</v>
      </c>
      <c r="Z181">
        <v>-1</v>
      </c>
      <c r="AA181">
        <v>-1</v>
      </c>
      <c r="AB181" t="s">
        <v>527</v>
      </c>
      <c r="AC181" t="s">
        <v>816</v>
      </c>
    </row>
    <row r="182" spans="1:29" x14ac:dyDescent="0.25">
      <c r="A182" s="61" t="s">
        <v>179</v>
      </c>
      <c r="B182" s="61" t="s">
        <v>245</v>
      </c>
      <c r="C182" s="62"/>
      <c r="D182" s="63"/>
      <c r="E182" s="64"/>
      <c r="F182" s="65"/>
      <c r="G182" s="62"/>
      <c r="H182" s="66"/>
      <c r="I182" s="67"/>
      <c r="J182" s="67"/>
      <c r="K182" s="31"/>
      <c r="L182" s="74">
        <v>182</v>
      </c>
      <c r="M1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2" t="s">
        <v>322</v>
      </c>
      <c r="O182" t="s">
        <v>373</v>
      </c>
      <c r="P182">
        <v>1717</v>
      </c>
      <c r="Q182" t="s">
        <v>448</v>
      </c>
      <c r="S182">
        <v>-1</v>
      </c>
      <c r="T182">
        <v>3</v>
      </c>
      <c r="U182" t="s">
        <v>502</v>
      </c>
      <c r="V182">
        <v>-0.34753363229167084</v>
      </c>
      <c r="W182">
        <v>-0.34753363229167084</v>
      </c>
      <c r="Y182">
        <v>-1</v>
      </c>
      <c r="Z182">
        <v>-1</v>
      </c>
      <c r="AA182">
        <v>-1</v>
      </c>
      <c r="AB182" t="s">
        <v>527</v>
      </c>
      <c r="AC182" t="s">
        <v>818</v>
      </c>
    </row>
    <row r="183" spans="1:29" x14ac:dyDescent="0.25">
      <c r="A183" s="61" t="s">
        <v>179</v>
      </c>
      <c r="B183" s="61" t="s">
        <v>281</v>
      </c>
      <c r="C183" s="62"/>
      <c r="D183" s="63"/>
      <c r="E183" s="64"/>
      <c r="F183" s="65"/>
      <c r="G183" s="62"/>
      <c r="H183" s="66"/>
      <c r="I183" s="67"/>
      <c r="J183" s="67"/>
      <c r="K183" s="31"/>
      <c r="L183" s="74">
        <v>183</v>
      </c>
      <c r="M1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3" t="s">
        <v>319</v>
      </c>
      <c r="O183" t="s">
        <v>373</v>
      </c>
      <c r="P183">
        <v>1712</v>
      </c>
      <c r="Q183" t="s">
        <v>414</v>
      </c>
      <c r="S183">
        <v>1</v>
      </c>
      <c r="T183">
        <v>1</v>
      </c>
      <c r="V183">
        <v>0.34753363229167084</v>
      </c>
      <c r="W183">
        <v>1.0426008968750125</v>
      </c>
      <c r="Y183">
        <v>3</v>
      </c>
      <c r="AB183" t="s">
        <v>527</v>
      </c>
      <c r="AC183" t="s">
        <v>1153</v>
      </c>
    </row>
    <row r="184" spans="1:29" x14ac:dyDescent="0.25">
      <c r="A184" s="61" t="s">
        <v>179</v>
      </c>
      <c r="B184" s="61" t="s">
        <v>224</v>
      </c>
      <c r="C184" s="62"/>
      <c r="D184" s="63"/>
      <c r="E184" s="64"/>
      <c r="F184" s="65"/>
      <c r="G184" s="62"/>
      <c r="H184" s="66"/>
      <c r="I184" s="67"/>
      <c r="J184" s="67"/>
      <c r="K184" s="31"/>
      <c r="L184" s="74">
        <v>184</v>
      </c>
      <c r="M1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4" t="s">
        <v>331</v>
      </c>
      <c r="O184" t="s">
        <v>373</v>
      </c>
      <c r="P184">
        <v>1712</v>
      </c>
      <c r="Q184" t="s">
        <v>457</v>
      </c>
      <c r="S184">
        <v>1</v>
      </c>
      <c r="T184">
        <v>1</v>
      </c>
      <c r="V184">
        <v>0.34753363229167084</v>
      </c>
      <c r="W184">
        <v>1.0426008968750125</v>
      </c>
      <c r="Y184">
        <v>3</v>
      </c>
      <c r="AB184" t="s">
        <v>526</v>
      </c>
      <c r="AC184" t="s">
        <v>680</v>
      </c>
    </row>
    <row r="185" spans="1:29" x14ac:dyDescent="0.25">
      <c r="A185" s="61" t="s">
        <v>179</v>
      </c>
      <c r="B185" s="61" t="s">
        <v>224</v>
      </c>
      <c r="C185" s="62"/>
      <c r="D185" s="63"/>
      <c r="E185" s="64"/>
      <c r="F185" s="65"/>
      <c r="G185" s="62"/>
      <c r="H185" s="66"/>
      <c r="I185" s="67"/>
      <c r="J185" s="67"/>
      <c r="K185" s="31"/>
      <c r="L185" s="74">
        <v>185</v>
      </c>
      <c r="M1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5" t="s">
        <v>316</v>
      </c>
      <c r="O185" t="s">
        <v>373</v>
      </c>
      <c r="P185">
        <v>1713</v>
      </c>
      <c r="Q185" t="s">
        <v>412</v>
      </c>
      <c r="S185">
        <v>1</v>
      </c>
      <c r="T185">
        <v>1</v>
      </c>
      <c r="V185">
        <v>0.34753363229167084</v>
      </c>
      <c r="W185">
        <v>1.0426008968750125</v>
      </c>
      <c r="Y185">
        <v>3</v>
      </c>
      <c r="AB185" t="s">
        <v>526</v>
      </c>
      <c r="AC185" t="s">
        <v>1204</v>
      </c>
    </row>
    <row r="186" spans="1:29" x14ac:dyDescent="0.25">
      <c r="A186" s="61" t="s">
        <v>179</v>
      </c>
      <c r="B186" s="61" t="s">
        <v>224</v>
      </c>
      <c r="C186" s="62"/>
      <c r="D186" s="63"/>
      <c r="E186" s="64"/>
      <c r="F186" s="65"/>
      <c r="G186" s="62"/>
      <c r="H186" s="66"/>
      <c r="I186" s="67"/>
      <c r="J186" s="67"/>
      <c r="K186" s="31"/>
      <c r="L186" s="74">
        <v>186</v>
      </c>
      <c r="M1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6" t="s">
        <v>316</v>
      </c>
      <c r="O186" t="s">
        <v>373</v>
      </c>
      <c r="P186">
        <v>1714</v>
      </c>
      <c r="Q186" t="s">
        <v>440</v>
      </c>
      <c r="S186">
        <v>1</v>
      </c>
      <c r="T186">
        <v>1</v>
      </c>
      <c r="V186">
        <v>0.34753363229167084</v>
      </c>
      <c r="W186">
        <v>1.0426008968750125</v>
      </c>
      <c r="Y186">
        <v>3</v>
      </c>
      <c r="AB186" t="s">
        <v>526</v>
      </c>
      <c r="AC186" t="s">
        <v>901</v>
      </c>
    </row>
    <row r="187" spans="1:29" x14ac:dyDescent="0.25">
      <c r="A187" s="61" t="s">
        <v>179</v>
      </c>
      <c r="B187" s="61" t="s">
        <v>224</v>
      </c>
      <c r="C187" s="62"/>
      <c r="D187" s="63"/>
      <c r="E187" s="64"/>
      <c r="F187" s="65"/>
      <c r="G187" s="62"/>
      <c r="H187" s="66"/>
      <c r="I187" s="67"/>
      <c r="J187" s="67"/>
      <c r="K187" s="31"/>
      <c r="L187" s="74">
        <v>187</v>
      </c>
      <c r="M1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7" t="s">
        <v>331</v>
      </c>
      <c r="O187" t="s">
        <v>373</v>
      </c>
      <c r="P187">
        <v>1714</v>
      </c>
      <c r="Q187" t="s">
        <v>454</v>
      </c>
      <c r="S187">
        <v>1</v>
      </c>
      <c r="T187">
        <v>1</v>
      </c>
      <c r="V187">
        <v>0.34753363229167084</v>
      </c>
      <c r="W187">
        <v>1.0426008968750125</v>
      </c>
      <c r="Y187">
        <v>3</v>
      </c>
      <c r="AB187" t="s">
        <v>526</v>
      </c>
      <c r="AC187" t="s">
        <v>910</v>
      </c>
    </row>
    <row r="188" spans="1:29" x14ac:dyDescent="0.25">
      <c r="A188" s="61" t="s">
        <v>179</v>
      </c>
      <c r="B188" s="61" t="s">
        <v>224</v>
      </c>
      <c r="C188" s="62"/>
      <c r="D188" s="63"/>
      <c r="E188" s="64"/>
      <c r="F188" s="65"/>
      <c r="G188" s="62"/>
      <c r="H188" s="66"/>
      <c r="I188" s="67"/>
      <c r="J188" s="67"/>
      <c r="K188" s="31"/>
      <c r="L188" s="74">
        <v>188</v>
      </c>
      <c r="M1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8">
        <v>4.2</v>
      </c>
      <c r="O188" t="s">
        <v>373</v>
      </c>
      <c r="P188">
        <v>1716</v>
      </c>
      <c r="Q188" t="s">
        <v>435</v>
      </c>
      <c r="S188">
        <v>1</v>
      </c>
      <c r="T188">
        <v>4</v>
      </c>
      <c r="V188">
        <v>0.34753363229167084</v>
      </c>
      <c r="W188">
        <v>0.34753363229167084</v>
      </c>
      <c r="Y188">
        <v>1</v>
      </c>
      <c r="AB188" t="s">
        <v>527</v>
      </c>
      <c r="AC188" t="s">
        <v>935</v>
      </c>
    </row>
    <row r="189" spans="1:29" x14ac:dyDescent="0.25">
      <c r="A189" s="61" t="s">
        <v>179</v>
      </c>
      <c r="B189" s="61" t="s">
        <v>224</v>
      </c>
      <c r="C189" s="62"/>
      <c r="D189" s="63"/>
      <c r="E189" s="64"/>
      <c r="F189" s="65"/>
      <c r="G189" s="62"/>
      <c r="H189" s="66"/>
      <c r="I189" s="67"/>
      <c r="J189" s="67"/>
      <c r="K189" s="31"/>
      <c r="L189" s="74">
        <v>189</v>
      </c>
      <c r="M1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89" t="s">
        <v>319</v>
      </c>
      <c r="O189" t="s">
        <v>373</v>
      </c>
      <c r="P189">
        <v>1716</v>
      </c>
      <c r="Q189" t="s">
        <v>435</v>
      </c>
      <c r="S189">
        <v>1</v>
      </c>
      <c r="T189">
        <v>1</v>
      </c>
      <c r="V189">
        <v>0.34753363229167084</v>
      </c>
      <c r="W189">
        <v>1.0426008968750125</v>
      </c>
      <c r="Y189">
        <v>3</v>
      </c>
      <c r="AB189" t="s">
        <v>527</v>
      </c>
      <c r="AC189" t="s">
        <v>937</v>
      </c>
    </row>
    <row r="190" spans="1:29" x14ac:dyDescent="0.25">
      <c r="A190" s="61" t="s">
        <v>179</v>
      </c>
      <c r="B190" s="61" t="s">
        <v>224</v>
      </c>
      <c r="C190" s="62"/>
      <c r="D190" s="63"/>
      <c r="E190" s="64"/>
      <c r="F190" s="65"/>
      <c r="G190" s="62"/>
      <c r="H190" s="66"/>
      <c r="I190" s="67"/>
      <c r="J190" s="67"/>
      <c r="K190" s="31"/>
      <c r="L190" s="74">
        <v>190</v>
      </c>
      <c r="M1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0" t="s">
        <v>335</v>
      </c>
      <c r="O190" t="s">
        <v>373</v>
      </c>
      <c r="P190">
        <v>1716</v>
      </c>
      <c r="Q190" t="s">
        <v>435</v>
      </c>
      <c r="S190">
        <v>1</v>
      </c>
      <c r="T190">
        <v>4</v>
      </c>
      <c r="V190">
        <v>0.34753363229167084</v>
      </c>
      <c r="W190">
        <v>0.69506726458334167</v>
      </c>
      <c r="Y190">
        <v>2</v>
      </c>
      <c r="AB190" t="s">
        <v>526</v>
      </c>
      <c r="AC190" t="s">
        <v>936</v>
      </c>
    </row>
    <row r="191" spans="1:29" x14ac:dyDescent="0.25">
      <c r="A191" s="61" t="s">
        <v>179</v>
      </c>
      <c r="B191" s="61" t="s">
        <v>206</v>
      </c>
      <c r="C191" s="62"/>
      <c r="D191" s="63"/>
      <c r="E191" s="64"/>
      <c r="F191" s="65"/>
      <c r="G191" s="62"/>
      <c r="H191" s="66"/>
      <c r="I191" s="67"/>
      <c r="J191" s="67"/>
      <c r="K191" s="31"/>
      <c r="L191" s="74">
        <v>191</v>
      </c>
      <c r="M1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1">
        <v>3.4</v>
      </c>
      <c r="O191" t="s">
        <v>373</v>
      </c>
      <c r="P191">
        <v>1713</v>
      </c>
      <c r="Q191" t="s">
        <v>420</v>
      </c>
      <c r="S191">
        <v>1</v>
      </c>
      <c r="T191">
        <v>3</v>
      </c>
      <c r="U191" t="s">
        <v>503</v>
      </c>
      <c r="V191">
        <v>0.34753363229167084</v>
      </c>
      <c r="W191">
        <v>0.69506726458334167</v>
      </c>
      <c r="Y191">
        <v>2</v>
      </c>
      <c r="AB191" t="s">
        <v>526</v>
      </c>
      <c r="AC191" t="s">
        <v>1088</v>
      </c>
    </row>
    <row r="192" spans="1:29" x14ac:dyDescent="0.25">
      <c r="A192" s="61" t="s">
        <v>179</v>
      </c>
      <c r="B192" s="61" t="s">
        <v>251</v>
      </c>
      <c r="C192" s="62"/>
      <c r="D192" s="63"/>
      <c r="E192" s="64"/>
      <c r="F192" s="65"/>
      <c r="G192" s="62"/>
      <c r="H192" s="66"/>
      <c r="I192" s="67"/>
      <c r="J192" s="67"/>
      <c r="K192" s="31"/>
      <c r="L192" s="74">
        <v>192</v>
      </c>
      <c r="M1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2" t="s">
        <v>314</v>
      </c>
      <c r="O192" t="s">
        <v>372</v>
      </c>
      <c r="P192" t="s">
        <v>374</v>
      </c>
      <c r="Q192" t="s">
        <v>379</v>
      </c>
      <c r="S192">
        <v>1</v>
      </c>
      <c r="T192">
        <v>1</v>
      </c>
      <c r="V192">
        <v>1</v>
      </c>
      <c r="W192">
        <v>3</v>
      </c>
      <c r="Y192">
        <v>3</v>
      </c>
      <c r="AB192" t="s">
        <v>526</v>
      </c>
      <c r="AC192" t="s">
        <v>745</v>
      </c>
    </row>
    <row r="193" spans="1:29" x14ac:dyDescent="0.25">
      <c r="A193" s="61" t="s">
        <v>179</v>
      </c>
      <c r="B193" s="61" t="s">
        <v>308</v>
      </c>
      <c r="C193" s="62"/>
      <c r="D193" s="63"/>
      <c r="E193" s="64"/>
      <c r="F193" s="65"/>
      <c r="G193" s="62"/>
      <c r="H193" s="66"/>
      <c r="I193" s="67"/>
      <c r="J193" s="67"/>
      <c r="K193" s="31"/>
      <c r="L193" s="74">
        <v>193</v>
      </c>
      <c r="M1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3">
        <v>1.2</v>
      </c>
      <c r="O193" t="s">
        <v>373</v>
      </c>
      <c r="P193">
        <v>1722</v>
      </c>
      <c r="Q193" t="s">
        <v>449</v>
      </c>
      <c r="S193">
        <v>1</v>
      </c>
      <c r="T193">
        <v>1</v>
      </c>
      <c r="V193">
        <v>0.34753363229167084</v>
      </c>
      <c r="W193">
        <v>0.34753363229167084</v>
      </c>
      <c r="Y193">
        <v>1</v>
      </c>
      <c r="AB193" t="s">
        <v>527</v>
      </c>
      <c r="AC193" t="s">
        <v>814</v>
      </c>
    </row>
    <row r="194" spans="1:29" x14ac:dyDescent="0.25">
      <c r="A194" s="61" t="s">
        <v>179</v>
      </c>
      <c r="B194" s="61" t="s">
        <v>304</v>
      </c>
      <c r="C194" s="62"/>
      <c r="D194" s="63"/>
      <c r="E194" s="64"/>
      <c r="F194" s="65"/>
      <c r="G194" s="62"/>
      <c r="H194" s="66"/>
      <c r="I194" s="67"/>
      <c r="J194" s="67"/>
      <c r="K194" s="31"/>
      <c r="L194" s="74">
        <v>194</v>
      </c>
      <c r="M1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4">
        <v>1.2</v>
      </c>
      <c r="O194" t="s">
        <v>373</v>
      </c>
      <c r="P194">
        <v>1718</v>
      </c>
      <c r="Q194" t="s">
        <v>447</v>
      </c>
      <c r="S194">
        <v>1</v>
      </c>
      <c r="T194">
        <v>1</v>
      </c>
      <c r="V194">
        <v>0.34753363229167084</v>
      </c>
      <c r="W194">
        <v>0.34753363229167084</v>
      </c>
      <c r="Y194">
        <v>1</v>
      </c>
      <c r="AB194" t="s">
        <v>527</v>
      </c>
      <c r="AC194" t="s">
        <v>850</v>
      </c>
    </row>
    <row r="195" spans="1:29" x14ac:dyDescent="0.25">
      <c r="A195" s="61" t="s">
        <v>179</v>
      </c>
      <c r="B195" s="61" t="s">
        <v>277</v>
      </c>
      <c r="C195" s="62"/>
      <c r="D195" s="63"/>
      <c r="E195" s="64"/>
      <c r="F195" s="65"/>
      <c r="G195" s="62"/>
      <c r="H195" s="66"/>
      <c r="I195" s="67"/>
      <c r="J195" s="67"/>
      <c r="K195" s="31"/>
      <c r="L195" s="74">
        <v>195</v>
      </c>
      <c r="M1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5" t="s">
        <v>319</v>
      </c>
      <c r="O195" t="s">
        <v>373</v>
      </c>
      <c r="P195">
        <v>1713</v>
      </c>
      <c r="Q195" t="s">
        <v>412</v>
      </c>
      <c r="S195">
        <v>1</v>
      </c>
      <c r="T195">
        <v>1</v>
      </c>
      <c r="V195">
        <v>0.34753363229167084</v>
      </c>
      <c r="W195">
        <v>1.0426008968750125</v>
      </c>
      <c r="Y195">
        <v>3</v>
      </c>
      <c r="AB195" t="s">
        <v>527</v>
      </c>
      <c r="AC195" t="s">
        <v>1196</v>
      </c>
    </row>
    <row r="196" spans="1:29" x14ac:dyDescent="0.25">
      <c r="A196" s="61" t="s">
        <v>179</v>
      </c>
      <c r="B196" s="61" t="s">
        <v>277</v>
      </c>
      <c r="C196" s="62"/>
      <c r="D196" s="63"/>
      <c r="E196" s="64"/>
      <c r="F196" s="65"/>
      <c r="G196" s="62"/>
      <c r="H196" s="66"/>
      <c r="I196" s="67"/>
      <c r="J196" s="67"/>
      <c r="K196" s="31"/>
      <c r="L196" s="74">
        <v>196</v>
      </c>
      <c r="M1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6" t="s">
        <v>319</v>
      </c>
      <c r="O196" t="s">
        <v>373</v>
      </c>
      <c r="P196">
        <v>1713</v>
      </c>
      <c r="Q196" t="s">
        <v>412</v>
      </c>
      <c r="S196">
        <v>1</v>
      </c>
      <c r="T196">
        <v>1</v>
      </c>
      <c r="V196">
        <v>0.34753363229167084</v>
      </c>
      <c r="W196">
        <v>1.0426008968750125</v>
      </c>
      <c r="Y196">
        <v>3</v>
      </c>
      <c r="AB196" t="s">
        <v>527</v>
      </c>
      <c r="AC196" t="s">
        <v>1197</v>
      </c>
    </row>
    <row r="197" spans="1:29" x14ac:dyDescent="0.25">
      <c r="A197" s="61" t="s">
        <v>179</v>
      </c>
      <c r="B197" s="61" t="s">
        <v>287</v>
      </c>
      <c r="C197" s="62"/>
      <c r="D197" s="63"/>
      <c r="E197" s="64"/>
      <c r="F197" s="65"/>
      <c r="G197" s="62"/>
      <c r="H197" s="66"/>
      <c r="I197" s="67"/>
      <c r="J197" s="67"/>
      <c r="K197" s="31"/>
      <c r="L197" s="74">
        <v>197</v>
      </c>
      <c r="M1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7">
        <v>1.2</v>
      </c>
      <c r="O197" t="s">
        <v>373</v>
      </c>
      <c r="P197">
        <v>1712</v>
      </c>
      <c r="Q197" t="s">
        <v>434</v>
      </c>
      <c r="S197">
        <v>1</v>
      </c>
      <c r="T197">
        <v>1</v>
      </c>
      <c r="V197">
        <v>0.34753363229167084</v>
      </c>
      <c r="W197">
        <v>0.34753363229167084</v>
      </c>
      <c r="Y197">
        <v>1</v>
      </c>
      <c r="AB197" t="s">
        <v>527</v>
      </c>
      <c r="AC197" t="s">
        <v>982</v>
      </c>
    </row>
    <row r="198" spans="1:29" x14ac:dyDescent="0.25">
      <c r="A198" s="61" t="s">
        <v>179</v>
      </c>
      <c r="B198" s="61" t="s">
        <v>287</v>
      </c>
      <c r="C198" s="62"/>
      <c r="D198" s="63"/>
      <c r="E198" s="64"/>
      <c r="F198" s="65"/>
      <c r="G198" s="62"/>
      <c r="H198" s="66"/>
      <c r="I198" s="67"/>
      <c r="J198" s="67"/>
      <c r="K198" s="31"/>
      <c r="L198" s="74">
        <v>198</v>
      </c>
      <c r="M1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8" t="s">
        <v>314</v>
      </c>
      <c r="O198" t="s">
        <v>373</v>
      </c>
      <c r="P198">
        <v>1712</v>
      </c>
      <c r="Q198" t="s">
        <v>434</v>
      </c>
      <c r="S198">
        <v>1</v>
      </c>
      <c r="T198">
        <v>1</v>
      </c>
      <c r="V198">
        <v>0.34753363229167084</v>
      </c>
      <c r="W198">
        <v>1.0426008968750125</v>
      </c>
      <c r="Y198">
        <v>3</v>
      </c>
      <c r="AB198" t="s">
        <v>526</v>
      </c>
      <c r="AC198" t="s">
        <v>983</v>
      </c>
    </row>
    <row r="199" spans="1:29" x14ac:dyDescent="0.25">
      <c r="A199" s="61" t="s">
        <v>179</v>
      </c>
      <c r="B199" s="61" t="s">
        <v>276</v>
      </c>
      <c r="C199" s="62"/>
      <c r="D199" s="63"/>
      <c r="E199" s="64"/>
      <c r="F199" s="65"/>
      <c r="G199" s="62"/>
      <c r="H199" s="66"/>
      <c r="I199" s="67"/>
      <c r="J199" s="67"/>
      <c r="K199" s="31"/>
      <c r="L199" s="74">
        <v>199</v>
      </c>
      <c r="M1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99" t="s">
        <v>322</v>
      </c>
      <c r="O199" t="s">
        <v>373</v>
      </c>
      <c r="P199">
        <v>1713</v>
      </c>
      <c r="Q199" t="s">
        <v>411</v>
      </c>
      <c r="S199">
        <v>-1</v>
      </c>
      <c r="T199">
        <v>3</v>
      </c>
      <c r="U199" t="s">
        <v>502</v>
      </c>
      <c r="V199">
        <v>-0.34753363229167084</v>
      </c>
      <c r="W199">
        <v>-0.34753363229167084</v>
      </c>
      <c r="Y199">
        <v>-1</v>
      </c>
      <c r="Z199">
        <v>-1</v>
      </c>
      <c r="AA199">
        <v>-1</v>
      </c>
      <c r="AB199" t="s">
        <v>527</v>
      </c>
      <c r="AC199" t="s">
        <v>1223</v>
      </c>
    </row>
    <row r="200" spans="1:29" x14ac:dyDescent="0.25">
      <c r="A200" s="61" t="s">
        <v>179</v>
      </c>
      <c r="B200" s="61" t="s">
        <v>235</v>
      </c>
      <c r="C200" s="62"/>
      <c r="D200" s="63"/>
      <c r="E200" s="64"/>
      <c r="F200" s="65"/>
      <c r="G200" s="62"/>
      <c r="H200" s="66"/>
      <c r="I200" s="67"/>
      <c r="J200" s="67"/>
      <c r="K200" s="31"/>
      <c r="L200" s="74">
        <v>200</v>
      </c>
      <c r="M2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0">
        <v>3.2</v>
      </c>
      <c r="O200" t="s">
        <v>372</v>
      </c>
      <c r="P200">
        <v>1725</v>
      </c>
      <c r="Q200" t="s">
        <v>399</v>
      </c>
      <c r="S200">
        <v>-1</v>
      </c>
      <c r="T200">
        <v>3</v>
      </c>
      <c r="U200" t="s">
        <v>502</v>
      </c>
      <c r="V200">
        <v>-1</v>
      </c>
      <c r="W200">
        <v>-1</v>
      </c>
      <c r="X200" t="s">
        <v>520</v>
      </c>
      <c r="Y200">
        <v>-1</v>
      </c>
      <c r="Z200">
        <v>-1</v>
      </c>
      <c r="AA200">
        <v>-1</v>
      </c>
      <c r="AB200" t="s">
        <v>527</v>
      </c>
      <c r="AC200" t="s">
        <v>1378</v>
      </c>
    </row>
    <row r="201" spans="1:29" x14ac:dyDescent="0.25">
      <c r="A201" s="61" t="s">
        <v>179</v>
      </c>
      <c r="B201" s="61" t="s">
        <v>235</v>
      </c>
      <c r="C201" s="62"/>
      <c r="D201" s="63"/>
      <c r="E201" s="64"/>
      <c r="F201" s="65"/>
      <c r="G201" s="62"/>
      <c r="H201" s="66"/>
      <c r="I201" s="67"/>
      <c r="J201" s="67"/>
      <c r="K201" s="31"/>
      <c r="L201" s="74">
        <v>201</v>
      </c>
      <c r="M2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1">
        <v>3.2</v>
      </c>
      <c r="O201" t="s">
        <v>372</v>
      </c>
      <c r="P201">
        <v>1725</v>
      </c>
      <c r="Q201" t="s">
        <v>397</v>
      </c>
      <c r="S201">
        <v>-1</v>
      </c>
      <c r="T201">
        <v>3</v>
      </c>
      <c r="U201" t="s">
        <v>502</v>
      </c>
      <c r="V201">
        <v>-1</v>
      </c>
      <c r="W201">
        <v>-1</v>
      </c>
      <c r="X201" t="s">
        <v>520</v>
      </c>
      <c r="Y201">
        <v>-1</v>
      </c>
      <c r="Z201">
        <v>-1</v>
      </c>
      <c r="AA201">
        <v>-1</v>
      </c>
      <c r="AB201" t="s">
        <v>527</v>
      </c>
      <c r="AC201" t="s">
        <v>789</v>
      </c>
    </row>
    <row r="202" spans="1:29" x14ac:dyDescent="0.25">
      <c r="A202" s="61" t="s">
        <v>179</v>
      </c>
      <c r="B202" s="61" t="s">
        <v>235</v>
      </c>
      <c r="C202" s="62"/>
      <c r="D202" s="63"/>
      <c r="E202" s="64"/>
      <c r="F202" s="65"/>
      <c r="G202" s="62"/>
      <c r="H202" s="66"/>
      <c r="I202" s="67"/>
      <c r="J202" s="67"/>
      <c r="K202" s="31"/>
      <c r="L202" s="74">
        <v>202</v>
      </c>
      <c r="M2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2" t="s">
        <v>322</v>
      </c>
      <c r="O202" t="s">
        <v>372</v>
      </c>
      <c r="P202" t="s">
        <v>377</v>
      </c>
      <c r="Q202" t="s">
        <v>398</v>
      </c>
      <c r="S202">
        <v>-1</v>
      </c>
      <c r="T202">
        <v>3</v>
      </c>
      <c r="U202" t="s">
        <v>502</v>
      </c>
      <c r="V202">
        <v>-1</v>
      </c>
      <c r="W202">
        <v>-1</v>
      </c>
      <c r="X202" t="s">
        <v>520</v>
      </c>
      <c r="Y202">
        <v>-1</v>
      </c>
      <c r="Z202">
        <v>-1</v>
      </c>
      <c r="AA202">
        <v>-1</v>
      </c>
      <c r="AB202" t="s">
        <v>527</v>
      </c>
      <c r="AC202" t="s">
        <v>777</v>
      </c>
    </row>
    <row r="203" spans="1:29" x14ac:dyDescent="0.25">
      <c r="A203" s="61" t="s">
        <v>179</v>
      </c>
      <c r="B203" s="61" t="s">
        <v>235</v>
      </c>
      <c r="C203" s="62"/>
      <c r="D203" s="63"/>
      <c r="E203" s="64"/>
      <c r="F203" s="65"/>
      <c r="G203" s="62"/>
      <c r="H203" s="66"/>
      <c r="I203" s="67"/>
      <c r="J203" s="67"/>
      <c r="K203" s="31"/>
      <c r="L203" s="74">
        <v>203</v>
      </c>
      <c r="M2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3" t="s">
        <v>322</v>
      </c>
      <c r="O203" t="s">
        <v>372</v>
      </c>
      <c r="P203" t="s">
        <v>375</v>
      </c>
      <c r="Q203" t="s">
        <v>381</v>
      </c>
      <c r="S203">
        <v>-1</v>
      </c>
      <c r="T203">
        <v>3</v>
      </c>
      <c r="U203" t="s">
        <v>502</v>
      </c>
      <c r="V203">
        <v>-1</v>
      </c>
      <c r="W203">
        <v>-1</v>
      </c>
      <c r="X203" t="s">
        <v>520</v>
      </c>
      <c r="Y203">
        <v>-1</v>
      </c>
      <c r="Z203">
        <v>-1</v>
      </c>
      <c r="AA203">
        <v>-1</v>
      </c>
      <c r="AB203" t="s">
        <v>527</v>
      </c>
      <c r="AC203" t="s">
        <v>720</v>
      </c>
    </row>
    <row r="204" spans="1:29" x14ac:dyDescent="0.25">
      <c r="A204" s="61" t="s">
        <v>179</v>
      </c>
      <c r="B204" s="61" t="s">
        <v>312</v>
      </c>
      <c r="C204" s="62"/>
      <c r="D204" s="63"/>
      <c r="E204" s="64"/>
      <c r="F204" s="65"/>
      <c r="G204" s="62"/>
      <c r="H204" s="66"/>
      <c r="I204" s="67"/>
      <c r="J204" s="67"/>
      <c r="K204" s="31"/>
      <c r="L204" s="74">
        <v>204</v>
      </c>
      <c r="M2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4">
        <v>1.2</v>
      </c>
      <c r="O204" t="s">
        <v>373</v>
      </c>
      <c r="P204">
        <v>1712</v>
      </c>
      <c r="Q204" t="s">
        <v>466</v>
      </c>
      <c r="S204">
        <v>1</v>
      </c>
      <c r="T204">
        <v>1</v>
      </c>
      <c r="V204">
        <v>0.34753363229167084</v>
      </c>
      <c r="W204">
        <v>0.34753363229167084</v>
      </c>
      <c r="Y204">
        <v>1</v>
      </c>
      <c r="AB204" t="s">
        <v>527</v>
      </c>
      <c r="AC204" t="s">
        <v>1286</v>
      </c>
    </row>
    <row r="205" spans="1:29" x14ac:dyDescent="0.25">
      <c r="A205" s="61" t="s">
        <v>179</v>
      </c>
      <c r="B205" s="61" t="s">
        <v>289</v>
      </c>
      <c r="C205" s="62"/>
      <c r="D205" s="63"/>
      <c r="E205" s="64"/>
      <c r="F205" s="65"/>
      <c r="G205" s="62"/>
      <c r="H205" s="66"/>
      <c r="I205" s="67"/>
      <c r="J205" s="67"/>
      <c r="K205" s="31"/>
      <c r="L205" s="74">
        <v>205</v>
      </c>
      <c r="M2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5">
        <v>1.2</v>
      </c>
      <c r="O205" t="s">
        <v>373</v>
      </c>
      <c r="P205">
        <v>1713</v>
      </c>
      <c r="Q205" t="s">
        <v>436</v>
      </c>
      <c r="S205">
        <v>1</v>
      </c>
      <c r="T205">
        <v>1</v>
      </c>
      <c r="V205">
        <v>0.34753363229167084</v>
      </c>
      <c r="W205">
        <v>0.34753363229167084</v>
      </c>
      <c r="Y205">
        <v>1</v>
      </c>
      <c r="AB205" t="s">
        <v>527</v>
      </c>
      <c r="AC205" t="s">
        <v>963</v>
      </c>
    </row>
    <row r="206" spans="1:29" x14ac:dyDescent="0.25">
      <c r="A206" s="61" t="s">
        <v>179</v>
      </c>
      <c r="B206" s="61" t="s">
        <v>289</v>
      </c>
      <c r="C206" s="62"/>
      <c r="D206" s="63"/>
      <c r="E206" s="64"/>
      <c r="F206" s="65"/>
      <c r="G206" s="62"/>
      <c r="H206" s="66"/>
      <c r="I206" s="67"/>
      <c r="J206" s="67"/>
      <c r="K206" s="31"/>
      <c r="L206" s="74">
        <v>206</v>
      </c>
      <c r="M2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6" t="s">
        <v>322</v>
      </c>
      <c r="O206" t="s">
        <v>373</v>
      </c>
      <c r="P206">
        <v>1716</v>
      </c>
      <c r="Q206" t="s">
        <v>435</v>
      </c>
      <c r="S206">
        <v>-1</v>
      </c>
      <c r="T206">
        <v>3</v>
      </c>
      <c r="U206" t="s">
        <v>502</v>
      </c>
      <c r="V206">
        <v>-0.34753363229167084</v>
      </c>
      <c r="W206">
        <v>-0.34753363229167084</v>
      </c>
      <c r="Y206">
        <v>-1</v>
      </c>
      <c r="Z206">
        <v>-1</v>
      </c>
      <c r="AA206">
        <v>-1</v>
      </c>
      <c r="AB206" t="s">
        <v>527</v>
      </c>
      <c r="AC206" t="s">
        <v>940</v>
      </c>
    </row>
    <row r="207" spans="1:29" x14ac:dyDescent="0.25">
      <c r="A207" s="61" t="s">
        <v>179</v>
      </c>
      <c r="B207" s="61" t="s">
        <v>292</v>
      </c>
      <c r="C207" s="62"/>
      <c r="D207" s="63"/>
      <c r="E207" s="64"/>
      <c r="F207" s="65"/>
      <c r="G207" s="62"/>
      <c r="H207" s="66"/>
      <c r="I207" s="67"/>
      <c r="J207" s="67"/>
      <c r="K207" s="31"/>
      <c r="L207" s="74">
        <v>207</v>
      </c>
      <c r="M2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7">
        <v>1.2</v>
      </c>
      <c r="O207" t="s">
        <v>373</v>
      </c>
      <c r="P207">
        <v>1715</v>
      </c>
      <c r="Q207" t="s">
        <v>439</v>
      </c>
      <c r="S207">
        <v>1</v>
      </c>
      <c r="T207">
        <v>1</v>
      </c>
      <c r="V207">
        <v>0.34753363229167084</v>
      </c>
      <c r="W207">
        <v>0.34753363229167084</v>
      </c>
      <c r="Y207">
        <v>1</v>
      </c>
      <c r="AB207" t="s">
        <v>527</v>
      </c>
      <c r="AC207" t="s">
        <v>921</v>
      </c>
    </row>
    <row r="208" spans="1:29" x14ac:dyDescent="0.25">
      <c r="A208" s="61" t="s">
        <v>179</v>
      </c>
      <c r="B208" s="61" t="s">
        <v>292</v>
      </c>
      <c r="C208" s="62"/>
      <c r="D208" s="63"/>
      <c r="E208" s="64"/>
      <c r="F208" s="65"/>
      <c r="G208" s="62"/>
      <c r="H208" s="66"/>
      <c r="I208" s="67"/>
      <c r="J208" s="67"/>
      <c r="K208" s="31"/>
      <c r="L208" s="74">
        <v>208</v>
      </c>
      <c r="M2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8" t="s">
        <v>317</v>
      </c>
      <c r="O208" t="s">
        <v>373</v>
      </c>
      <c r="P208">
        <v>1715</v>
      </c>
      <c r="Q208" t="s">
        <v>438</v>
      </c>
      <c r="S208">
        <v>1</v>
      </c>
      <c r="T208">
        <v>1</v>
      </c>
      <c r="V208">
        <v>0.34753363229167084</v>
      </c>
      <c r="W208">
        <v>0.69506726458334167</v>
      </c>
      <c r="Y208">
        <v>2</v>
      </c>
      <c r="AB208" t="s">
        <v>526</v>
      </c>
      <c r="AC208" t="s">
        <v>966</v>
      </c>
    </row>
    <row r="209" spans="1:29" x14ac:dyDescent="0.25">
      <c r="A209" s="61" t="s">
        <v>179</v>
      </c>
      <c r="B209" s="61" t="s">
        <v>232</v>
      </c>
      <c r="C209" s="62"/>
      <c r="D209" s="63"/>
      <c r="E209" s="64"/>
      <c r="F209" s="65"/>
      <c r="G209" s="62"/>
      <c r="H209" s="66"/>
      <c r="I209" s="67"/>
      <c r="J209" s="67"/>
      <c r="K209" s="31"/>
      <c r="L209" s="74">
        <v>209</v>
      </c>
      <c r="M2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09" t="s">
        <v>324</v>
      </c>
      <c r="O209" t="s">
        <v>373</v>
      </c>
      <c r="P209">
        <v>1711</v>
      </c>
      <c r="Q209" t="s">
        <v>464</v>
      </c>
      <c r="S209">
        <v>1</v>
      </c>
      <c r="T209">
        <v>2</v>
      </c>
      <c r="V209">
        <v>0.34753363229167084</v>
      </c>
      <c r="W209">
        <v>0.69506726458334167</v>
      </c>
      <c r="X209" t="s">
        <v>516</v>
      </c>
      <c r="Y209">
        <v>2</v>
      </c>
      <c r="AA209">
        <v>-1</v>
      </c>
      <c r="AB209" t="s">
        <v>526</v>
      </c>
      <c r="AC209" t="s">
        <v>1327</v>
      </c>
    </row>
    <row r="210" spans="1:29" x14ac:dyDescent="0.25">
      <c r="A210" s="61" t="s">
        <v>179</v>
      </c>
      <c r="B210" s="61" t="s">
        <v>232</v>
      </c>
      <c r="C210" s="62"/>
      <c r="D210" s="63"/>
      <c r="E210" s="64"/>
      <c r="F210" s="65"/>
      <c r="G210" s="62"/>
      <c r="H210" s="66"/>
      <c r="I210" s="67"/>
      <c r="J210" s="67"/>
      <c r="K210" s="31"/>
      <c r="L210" s="74">
        <v>210</v>
      </c>
      <c r="M2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0">
        <v>1.2</v>
      </c>
      <c r="O210" t="s">
        <v>373</v>
      </c>
      <c r="P210">
        <v>1712</v>
      </c>
      <c r="Q210" t="s">
        <v>465</v>
      </c>
      <c r="S210">
        <v>1</v>
      </c>
      <c r="T210">
        <v>1</v>
      </c>
      <c r="V210">
        <v>0.34753363229167084</v>
      </c>
      <c r="W210">
        <v>0.34753363229167084</v>
      </c>
      <c r="X210" t="s">
        <v>516</v>
      </c>
      <c r="Y210">
        <v>1</v>
      </c>
      <c r="AA210">
        <v>-1</v>
      </c>
      <c r="AB210" t="s">
        <v>527</v>
      </c>
      <c r="AC210" t="s">
        <v>1013</v>
      </c>
    </row>
    <row r="211" spans="1:29" x14ac:dyDescent="0.25">
      <c r="A211" s="61" t="s">
        <v>179</v>
      </c>
      <c r="B211" s="61" t="s">
        <v>232</v>
      </c>
      <c r="C211" s="62"/>
      <c r="D211" s="63"/>
      <c r="E211" s="64"/>
      <c r="F211" s="65"/>
      <c r="G211" s="62"/>
      <c r="H211" s="66"/>
      <c r="I211" s="67"/>
      <c r="J211" s="67"/>
      <c r="K211" s="31"/>
      <c r="L211" s="74">
        <v>211</v>
      </c>
      <c r="M2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1" t="s">
        <v>315</v>
      </c>
      <c r="O211" t="s">
        <v>373</v>
      </c>
      <c r="P211">
        <v>1712</v>
      </c>
      <c r="Q211" t="s">
        <v>465</v>
      </c>
      <c r="S211">
        <v>1</v>
      </c>
      <c r="T211">
        <v>1</v>
      </c>
      <c r="V211">
        <v>0.34753363229167084</v>
      </c>
      <c r="W211">
        <v>1.0426008968750125</v>
      </c>
      <c r="X211" t="s">
        <v>516</v>
      </c>
      <c r="Y211">
        <v>3</v>
      </c>
      <c r="AA211">
        <v>-1</v>
      </c>
      <c r="AB211" t="s">
        <v>526</v>
      </c>
      <c r="AC211" t="s">
        <v>1009</v>
      </c>
    </row>
    <row r="212" spans="1:29" x14ac:dyDescent="0.25">
      <c r="A212" s="61" t="s">
        <v>179</v>
      </c>
      <c r="B212" s="61" t="s">
        <v>232</v>
      </c>
      <c r="C212" s="62"/>
      <c r="D212" s="63"/>
      <c r="E212" s="64"/>
      <c r="F212" s="65"/>
      <c r="G212" s="62"/>
      <c r="H212" s="66"/>
      <c r="I212" s="67"/>
      <c r="J212" s="67"/>
      <c r="K212" s="31"/>
      <c r="L212" s="74">
        <v>212</v>
      </c>
      <c r="M2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2" t="s">
        <v>316</v>
      </c>
      <c r="O212" t="s">
        <v>373</v>
      </c>
      <c r="P212">
        <v>1712</v>
      </c>
      <c r="Q212" t="s">
        <v>414</v>
      </c>
      <c r="S212">
        <v>1</v>
      </c>
      <c r="T212">
        <v>1</v>
      </c>
      <c r="V212">
        <v>0.34753363229167084</v>
      </c>
      <c r="W212">
        <v>1.0426008968750125</v>
      </c>
      <c r="X212" t="s">
        <v>516</v>
      </c>
      <c r="Y212">
        <v>3</v>
      </c>
      <c r="AA212">
        <v>-1</v>
      </c>
      <c r="AB212" t="s">
        <v>526</v>
      </c>
      <c r="AC212" t="s">
        <v>1156</v>
      </c>
    </row>
    <row r="213" spans="1:29" x14ac:dyDescent="0.25">
      <c r="A213" s="61" t="s">
        <v>179</v>
      </c>
      <c r="B213" s="61" t="s">
        <v>232</v>
      </c>
      <c r="C213" s="62"/>
      <c r="D213" s="63"/>
      <c r="E213" s="64"/>
      <c r="F213" s="65"/>
      <c r="G213" s="62"/>
      <c r="H213" s="66"/>
      <c r="I213" s="67"/>
      <c r="J213" s="67"/>
      <c r="K213" s="31"/>
      <c r="L213" s="74">
        <v>213</v>
      </c>
      <c r="M2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3" t="s">
        <v>316</v>
      </c>
      <c r="O213" t="s">
        <v>373</v>
      </c>
      <c r="P213">
        <v>1712</v>
      </c>
      <c r="Q213" t="s">
        <v>414</v>
      </c>
      <c r="S213">
        <v>1</v>
      </c>
      <c r="T213">
        <v>1</v>
      </c>
      <c r="V213">
        <v>0.34753363229167084</v>
      </c>
      <c r="W213">
        <v>1.0426008968750125</v>
      </c>
      <c r="X213" t="s">
        <v>516</v>
      </c>
      <c r="Y213">
        <v>3</v>
      </c>
      <c r="AA213">
        <v>-1</v>
      </c>
      <c r="AB213" t="s">
        <v>526</v>
      </c>
      <c r="AC213" t="s">
        <v>1157</v>
      </c>
    </row>
    <row r="214" spans="1:29" x14ac:dyDescent="0.25">
      <c r="A214" s="61" t="s">
        <v>179</v>
      </c>
      <c r="B214" s="61" t="s">
        <v>232</v>
      </c>
      <c r="C214" s="62"/>
      <c r="D214" s="63"/>
      <c r="E214" s="64"/>
      <c r="F214" s="65"/>
      <c r="G214" s="62"/>
      <c r="H214" s="66"/>
      <c r="I214" s="67"/>
      <c r="J214" s="67"/>
      <c r="K214" s="31"/>
      <c r="L214" s="74">
        <v>214</v>
      </c>
      <c r="M2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4" t="s">
        <v>314</v>
      </c>
      <c r="O214" t="s">
        <v>373</v>
      </c>
      <c r="P214">
        <v>1713</v>
      </c>
      <c r="Q214" t="s">
        <v>451</v>
      </c>
      <c r="S214">
        <v>1</v>
      </c>
      <c r="T214">
        <v>1</v>
      </c>
      <c r="V214">
        <v>0.34753363229167084</v>
      </c>
      <c r="W214">
        <v>1.0426008968750125</v>
      </c>
      <c r="X214" t="s">
        <v>516</v>
      </c>
      <c r="Y214">
        <v>3</v>
      </c>
      <c r="AA214">
        <v>-1</v>
      </c>
      <c r="AB214" t="s">
        <v>526</v>
      </c>
      <c r="AC214" t="s">
        <v>1183</v>
      </c>
    </row>
    <row r="215" spans="1:29" x14ac:dyDescent="0.25">
      <c r="A215" s="61" t="s">
        <v>179</v>
      </c>
      <c r="B215" s="61" t="s">
        <v>232</v>
      </c>
      <c r="C215" s="62"/>
      <c r="D215" s="63"/>
      <c r="E215" s="64"/>
      <c r="F215" s="65"/>
      <c r="G215" s="62"/>
      <c r="H215" s="66"/>
      <c r="I215" s="67"/>
      <c r="J215" s="67"/>
      <c r="K215" s="31"/>
      <c r="L215" s="74">
        <v>215</v>
      </c>
      <c r="M2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5" t="s">
        <v>314</v>
      </c>
      <c r="O215" t="s">
        <v>373</v>
      </c>
      <c r="P215">
        <v>1713</v>
      </c>
      <c r="Q215" t="s">
        <v>451</v>
      </c>
      <c r="S215">
        <v>1</v>
      </c>
      <c r="T215">
        <v>1</v>
      </c>
      <c r="V215">
        <v>0.34753363229167084</v>
      </c>
      <c r="W215">
        <v>1.0426008968750125</v>
      </c>
      <c r="X215" t="s">
        <v>516</v>
      </c>
      <c r="Y215">
        <v>3</v>
      </c>
      <c r="AA215">
        <v>-1</v>
      </c>
      <c r="AB215" t="s">
        <v>526</v>
      </c>
      <c r="AC215" t="s">
        <v>1191</v>
      </c>
    </row>
    <row r="216" spans="1:29" x14ac:dyDescent="0.25">
      <c r="A216" s="61" t="s">
        <v>179</v>
      </c>
      <c r="B216" s="61" t="s">
        <v>232</v>
      </c>
      <c r="C216" s="62"/>
      <c r="D216" s="63"/>
      <c r="E216" s="64"/>
      <c r="F216" s="65"/>
      <c r="G216" s="62"/>
      <c r="H216" s="66"/>
      <c r="I216" s="67"/>
      <c r="J216" s="67"/>
      <c r="K216" s="31"/>
      <c r="L216" s="74">
        <v>216</v>
      </c>
      <c r="M2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6">
        <v>3.2</v>
      </c>
      <c r="O216" t="s">
        <v>373</v>
      </c>
      <c r="P216">
        <v>1713</v>
      </c>
      <c r="Q216" t="s">
        <v>412</v>
      </c>
      <c r="S216">
        <v>-1</v>
      </c>
      <c r="T216">
        <v>3</v>
      </c>
      <c r="U216" t="s">
        <v>502</v>
      </c>
      <c r="V216">
        <v>-0.34753363229167084</v>
      </c>
      <c r="W216">
        <v>-0.34753363229167084</v>
      </c>
      <c r="X216" t="s">
        <v>516</v>
      </c>
      <c r="Y216">
        <v>-1</v>
      </c>
      <c r="Z216">
        <v>-1</v>
      </c>
      <c r="AA216">
        <v>-1</v>
      </c>
      <c r="AB216" t="s">
        <v>527</v>
      </c>
      <c r="AC216" t="s">
        <v>1207</v>
      </c>
    </row>
    <row r="217" spans="1:29" x14ac:dyDescent="0.25">
      <c r="A217" s="61" t="s">
        <v>179</v>
      </c>
      <c r="B217" s="61" t="s">
        <v>232</v>
      </c>
      <c r="C217" s="62"/>
      <c r="D217" s="63"/>
      <c r="E217" s="64"/>
      <c r="F217" s="65"/>
      <c r="G217" s="62"/>
      <c r="H217" s="66"/>
      <c r="I217" s="67"/>
      <c r="J217" s="67"/>
      <c r="K217" s="31"/>
      <c r="L217" s="74">
        <v>217</v>
      </c>
      <c r="M2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7">
        <v>3.3</v>
      </c>
      <c r="O217" t="s">
        <v>373</v>
      </c>
      <c r="P217">
        <v>1713</v>
      </c>
      <c r="Q217" t="s">
        <v>412</v>
      </c>
      <c r="S217">
        <v>1</v>
      </c>
      <c r="T217">
        <v>3</v>
      </c>
      <c r="U217" t="s">
        <v>503</v>
      </c>
      <c r="V217">
        <v>0.34753363229167084</v>
      </c>
      <c r="W217">
        <v>0.34753363229167084</v>
      </c>
      <c r="X217" t="s">
        <v>516</v>
      </c>
      <c r="Y217">
        <v>1</v>
      </c>
      <c r="AA217">
        <v>-1</v>
      </c>
      <c r="AB217" t="s">
        <v>527</v>
      </c>
      <c r="AC217" t="s">
        <v>1202</v>
      </c>
    </row>
    <row r="218" spans="1:29" x14ac:dyDescent="0.25">
      <c r="A218" s="61" t="s">
        <v>179</v>
      </c>
      <c r="B218" s="61" t="s">
        <v>232</v>
      </c>
      <c r="C218" s="62"/>
      <c r="D218" s="63"/>
      <c r="E218" s="64"/>
      <c r="F218" s="65"/>
      <c r="G218" s="62"/>
      <c r="H218" s="66"/>
      <c r="I218" s="67"/>
      <c r="J218" s="67"/>
      <c r="K218" s="31"/>
      <c r="L218" s="74">
        <v>218</v>
      </c>
      <c r="M2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8">
        <v>4.2</v>
      </c>
      <c r="O218" t="s">
        <v>373</v>
      </c>
      <c r="P218">
        <v>1713</v>
      </c>
      <c r="Q218" t="s">
        <v>412</v>
      </c>
      <c r="S218">
        <v>1</v>
      </c>
      <c r="T218">
        <v>4</v>
      </c>
      <c r="V218">
        <v>0.34753363229167084</v>
      </c>
      <c r="W218">
        <v>0.34753363229167084</v>
      </c>
      <c r="X218" t="s">
        <v>516</v>
      </c>
      <c r="Y218">
        <v>1</v>
      </c>
      <c r="AA218">
        <v>-1</v>
      </c>
      <c r="AB218" t="s">
        <v>527</v>
      </c>
      <c r="AC218" t="s">
        <v>1203</v>
      </c>
    </row>
    <row r="219" spans="1:29" x14ac:dyDescent="0.25">
      <c r="A219" s="61" t="s">
        <v>179</v>
      </c>
      <c r="B219" s="61" t="s">
        <v>232</v>
      </c>
      <c r="C219" s="62"/>
      <c r="D219" s="63"/>
      <c r="E219" s="64"/>
      <c r="F219" s="65"/>
      <c r="G219" s="62"/>
      <c r="H219" s="66"/>
      <c r="I219" s="67"/>
      <c r="J219" s="67"/>
      <c r="K219" s="31"/>
      <c r="L219" s="74">
        <v>219</v>
      </c>
      <c r="M2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19" t="s">
        <v>315</v>
      </c>
      <c r="O219" t="s">
        <v>373</v>
      </c>
      <c r="P219">
        <v>1713</v>
      </c>
      <c r="Q219" t="s">
        <v>412</v>
      </c>
      <c r="S219">
        <v>1</v>
      </c>
      <c r="T219">
        <v>1</v>
      </c>
      <c r="V219">
        <v>0.34753363229167084</v>
      </c>
      <c r="W219">
        <v>1.0426008968750125</v>
      </c>
      <c r="X219" t="s">
        <v>516</v>
      </c>
      <c r="Y219">
        <v>3</v>
      </c>
      <c r="AA219">
        <v>-1</v>
      </c>
      <c r="AB219" t="s">
        <v>526</v>
      </c>
      <c r="AC219" t="s">
        <v>1199</v>
      </c>
    </row>
    <row r="220" spans="1:29" x14ac:dyDescent="0.25">
      <c r="A220" s="61" t="s">
        <v>179</v>
      </c>
      <c r="B220" s="61" t="s">
        <v>232</v>
      </c>
      <c r="C220" s="62"/>
      <c r="D220" s="63"/>
      <c r="E220" s="64"/>
      <c r="F220" s="65"/>
      <c r="G220" s="62"/>
      <c r="H220" s="66"/>
      <c r="I220" s="67"/>
      <c r="J220" s="67"/>
      <c r="K220" s="31"/>
      <c r="L220" s="74">
        <v>220</v>
      </c>
      <c r="M2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0" t="s">
        <v>315</v>
      </c>
      <c r="O220" t="s">
        <v>373</v>
      </c>
      <c r="P220">
        <v>1713</v>
      </c>
      <c r="Q220" t="s">
        <v>407</v>
      </c>
      <c r="S220">
        <v>1</v>
      </c>
      <c r="T220">
        <v>1</v>
      </c>
      <c r="V220">
        <v>0.34753363229167084</v>
      </c>
      <c r="W220">
        <v>1.0426008968750125</v>
      </c>
      <c r="X220" t="s">
        <v>516</v>
      </c>
      <c r="Y220">
        <v>3</v>
      </c>
      <c r="AA220">
        <v>-1</v>
      </c>
      <c r="AB220" t="s">
        <v>526</v>
      </c>
      <c r="AC220" t="s">
        <v>1279</v>
      </c>
    </row>
    <row r="221" spans="1:29" x14ac:dyDescent="0.25">
      <c r="A221" s="61" t="s">
        <v>179</v>
      </c>
      <c r="B221" s="61" t="s">
        <v>232</v>
      </c>
      <c r="C221" s="62"/>
      <c r="D221" s="63"/>
      <c r="E221" s="64"/>
      <c r="F221" s="65"/>
      <c r="G221" s="62"/>
      <c r="H221" s="66"/>
      <c r="I221" s="67"/>
      <c r="J221" s="67"/>
      <c r="K221" s="31"/>
      <c r="L221" s="74">
        <v>221</v>
      </c>
      <c r="M2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1" t="s">
        <v>324</v>
      </c>
      <c r="O221" t="s">
        <v>373</v>
      </c>
      <c r="P221">
        <v>1713</v>
      </c>
      <c r="Q221" t="s">
        <v>407</v>
      </c>
      <c r="S221">
        <v>1</v>
      </c>
      <c r="T221">
        <v>2</v>
      </c>
      <c r="V221">
        <v>0.34753363229167084</v>
      </c>
      <c r="W221">
        <v>0.69506726458334167</v>
      </c>
      <c r="X221" t="s">
        <v>516</v>
      </c>
      <c r="Y221">
        <v>2</v>
      </c>
      <c r="AA221">
        <v>-1</v>
      </c>
      <c r="AB221" t="s">
        <v>526</v>
      </c>
      <c r="AC221" t="s">
        <v>1280</v>
      </c>
    </row>
    <row r="222" spans="1:29" x14ac:dyDescent="0.25">
      <c r="A222" s="61" t="s">
        <v>179</v>
      </c>
      <c r="B222" s="61" t="s">
        <v>232</v>
      </c>
      <c r="C222" s="62"/>
      <c r="D222" s="63"/>
      <c r="E222" s="64"/>
      <c r="F222" s="65"/>
      <c r="G222" s="62"/>
      <c r="H222" s="66"/>
      <c r="I222" s="67"/>
      <c r="J222" s="67"/>
      <c r="K222" s="31"/>
      <c r="L222" s="74">
        <v>222</v>
      </c>
      <c r="M2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2">
        <v>1.2</v>
      </c>
      <c r="O222" t="s">
        <v>373</v>
      </c>
      <c r="P222">
        <v>1714</v>
      </c>
      <c r="Q222" t="s">
        <v>418</v>
      </c>
      <c r="S222">
        <v>1</v>
      </c>
      <c r="T222">
        <v>1</v>
      </c>
      <c r="V222">
        <v>0.34753363229167084</v>
      </c>
      <c r="W222">
        <v>0.34753363229167084</v>
      </c>
      <c r="X222" t="s">
        <v>516</v>
      </c>
      <c r="Y222">
        <v>1</v>
      </c>
      <c r="AA222">
        <v>-1</v>
      </c>
      <c r="AB222" t="s">
        <v>527</v>
      </c>
      <c r="AC222" t="s">
        <v>1124</v>
      </c>
    </row>
    <row r="223" spans="1:29" x14ac:dyDescent="0.25">
      <c r="A223" s="61" t="s">
        <v>179</v>
      </c>
      <c r="B223" s="61" t="s">
        <v>232</v>
      </c>
      <c r="C223" s="62"/>
      <c r="D223" s="63"/>
      <c r="E223" s="64"/>
      <c r="F223" s="65"/>
      <c r="G223" s="62"/>
      <c r="H223" s="66"/>
      <c r="I223" s="67"/>
      <c r="J223" s="67"/>
      <c r="K223" s="31"/>
      <c r="L223" s="74">
        <v>223</v>
      </c>
      <c r="M2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3" t="s">
        <v>315</v>
      </c>
      <c r="O223" t="s">
        <v>373</v>
      </c>
      <c r="P223">
        <v>1714</v>
      </c>
      <c r="Q223" t="s">
        <v>408</v>
      </c>
      <c r="S223">
        <v>1</v>
      </c>
      <c r="T223">
        <v>1</v>
      </c>
      <c r="V223">
        <v>0.34753363229167084</v>
      </c>
      <c r="W223">
        <v>1.0426008968750125</v>
      </c>
      <c r="X223" t="s">
        <v>516</v>
      </c>
      <c r="Y223">
        <v>3</v>
      </c>
      <c r="AA223">
        <v>-1</v>
      </c>
      <c r="AB223" t="s">
        <v>526</v>
      </c>
      <c r="AC223" t="s">
        <v>1253</v>
      </c>
    </row>
    <row r="224" spans="1:29" x14ac:dyDescent="0.25">
      <c r="A224" s="61" t="s">
        <v>179</v>
      </c>
      <c r="B224" s="61" t="s">
        <v>232</v>
      </c>
      <c r="C224" s="62"/>
      <c r="D224" s="63"/>
      <c r="E224" s="64"/>
      <c r="F224" s="65"/>
      <c r="G224" s="62"/>
      <c r="H224" s="66"/>
      <c r="I224" s="67"/>
      <c r="J224" s="67"/>
      <c r="K224" s="31"/>
      <c r="L224" s="74">
        <v>224</v>
      </c>
      <c r="M2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4" t="s">
        <v>314</v>
      </c>
      <c r="O224" t="s">
        <v>373</v>
      </c>
      <c r="P224">
        <v>1714</v>
      </c>
      <c r="Q224" t="s">
        <v>417</v>
      </c>
      <c r="S224">
        <v>1</v>
      </c>
      <c r="T224">
        <v>1</v>
      </c>
      <c r="V224">
        <v>0.34753363229167084</v>
      </c>
      <c r="W224">
        <v>1.0426008968750125</v>
      </c>
      <c r="X224" t="s">
        <v>516</v>
      </c>
      <c r="Y224">
        <v>3</v>
      </c>
      <c r="AA224">
        <v>-1</v>
      </c>
      <c r="AB224" t="s">
        <v>526</v>
      </c>
      <c r="AC224" t="s">
        <v>1314</v>
      </c>
    </row>
    <row r="225" spans="1:29" x14ac:dyDescent="0.25">
      <c r="A225" s="61" t="s">
        <v>179</v>
      </c>
      <c r="B225" s="61" t="s">
        <v>232</v>
      </c>
      <c r="C225" s="62"/>
      <c r="D225" s="63"/>
      <c r="E225" s="64"/>
      <c r="F225" s="65"/>
      <c r="G225" s="62"/>
      <c r="H225" s="66"/>
      <c r="I225" s="67"/>
      <c r="J225" s="67"/>
      <c r="K225" s="31"/>
      <c r="L225" s="74">
        <v>225</v>
      </c>
      <c r="M2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5" t="s">
        <v>317</v>
      </c>
      <c r="O225" t="s">
        <v>373</v>
      </c>
      <c r="P225">
        <v>1714</v>
      </c>
      <c r="Q225" t="s">
        <v>404</v>
      </c>
      <c r="S225">
        <v>1</v>
      </c>
      <c r="T225">
        <v>1</v>
      </c>
      <c r="V225">
        <v>0.34753363229167084</v>
      </c>
      <c r="W225">
        <v>0.69506726458334167</v>
      </c>
      <c r="X225" t="s">
        <v>516</v>
      </c>
      <c r="Y225">
        <v>2</v>
      </c>
      <c r="AA225">
        <v>-1</v>
      </c>
      <c r="AB225" t="s">
        <v>526</v>
      </c>
      <c r="AC225" t="s">
        <v>1325</v>
      </c>
    </row>
    <row r="226" spans="1:29" x14ac:dyDescent="0.25">
      <c r="A226" s="61" t="s">
        <v>179</v>
      </c>
      <c r="B226" s="61" t="s">
        <v>313</v>
      </c>
      <c r="C226" s="62"/>
      <c r="D226" s="63"/>
      <c r="E226" s="64"/>
      <c r="F226" s="65"/>
      <c r="G226" s="62"/>
      <c r="H226" s="66"/>
      <c r="I226" s="67"/>
      <c r="J226" s="67"/>
      <c r="K226" s="31"/>
      <c r="L226" s="74">
        <v>226</v>
      </c>
      <c r="M2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6" t="s">
        <v>315</v>
      </c>
      <c r="O226" t="s">
        <v>373</v>
      </c>
      <c r="P226">
        <v>1712</v>
      </c>
      <c r="Q226" t="s">
        <v>466</v>
      </c>
      <c r="S226">
        <v>1</v>
      </c>
      <c r="T226">
        <v>1</v>
      </c>
      <c r="V226">
        <v>0.34753363229167084</v>
      </c>
      <c r="W226">
        <v>1.0426008968750125</v>
      </c>
      <c r="Y226">
        <v>3</v>
      </c>
      <c r="AB226" t="s">
        <v>526</v>
      </c>
      <c r="AC226" t="s">
        <v>1000</v>
      </c>
    </row>
    <row r="227" spans="1:29" x14ac:dyDescent="0.25">
      <c r="A227" s="61" t="s">
        <v>179</v>
      </c>
      <c r="B227" s="61" t="s">
        <v>244</v>
      </c>
      <c r="C227" s="62"/>
      <c r="D227" s="63"/>
      <c r="E227" s="64"/>
      <c r="F227" s="65"/>
      <c r="G227" s="62"/>
      <c r="H227" s="66"/>
      <c r="I227" s="67"/>
      <c r="J227" s="67"/>
      <c r="K227" s="31"/>
      <c r="L227" s="74">
        <v>227</v>
      </c>
      <c r="M2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7">
        <v>3.2</v>
      </c>
      <c r="O227" t="s">
        <v>373</v>
      </c>
      <c r="P227">
        <v>1712</v>
      </c>
      <c r="Q227" t="s">
        <v>466</v>
      </c>
      <c r="S227">
        <v>-1</v>
      </c>
      <c r="T227">
        <v>3</v>
      </c>
      <c r="U227" t="s">
        <v>502</v>
      </c>
      <c r="V227">
        <v>-0.34753363229167084</v>
      </c>
      <c r="W227">
        <v>-0.34753363229167084</v>
      </c>
      <c r="X227" t="s">
        <v>521</v>
      </c>
      <c r="Y227">
        <v>-1</v>
      </c>
      <c r="Z227">
        <v>-1</v>
      </c>
      <c r="AA227">
        <v>-1</v>
      </c>
      <c r="AB227" t="s">
        <v>527</v>
      </c>
      <c r="AC227" t="s">
        <v>1241</v>
      </c>
    </row>
    <row r="228" spans="1:29" x14ac:dyDescent="0.25">
      <c r="A228" s="61" t="s">
        <v>179</v>
      </c>
      <c r="B228" s="61" t="s">
        <v>244</v>
      </c>
      <c r="C228" s="62"/>
      <c r="D228" s="63"/>
      <c r="E228" s="64"/>
      <c r="F228" s="65"/>
      <c r="G228" s="62"/>
      <c r="H228" s="66"/>
      <c r="I228" s="67"/>
      <c r="J228" s="67"/>
      <c r="K228" s="31"/>
      <c r="L228" s="74">
        <v>228</v>
      </c>
      <c r="M2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8" t="s">
        <v>320</v>
      </c>
      <c r="O228" t="s">
        <v>373</v>
      </c>
      <c r="P228">
        <v>1712</v>
      </c>
      <c r="Q228" t="s">
        <v>432</v>
      </c>
      <c r="S228">
        <v>1</v>
      </c>
      <c r="T228">
        <v>1</v>
      </c>
      <c r="V228">
        <v>0.34753363229167084</v>
      </c>
      <c r="W228">
        <v>0.34753363229167084</v>
      </c>
      <c r="X228" t="s">
        <v>521</v>
      </c>
      <c r="Y228">
        <v>1</v>
      </c>
      <c r="AA228">
        <v>-1</v>
      </c>
      <c r="AB228" t="s">
        <v>527</v>
      </c>
      <c r="AC228" t="s">
        <v>991</v>
      </c>
    </row>
    <row r="229" spans="1:29" x14ac:dyDescent="0.25">
      <c r="A229" s="61" t="s">
        <v>179</v>
      </c>
      <c r="B229" s="61" t="s">
        <v>244</v>
      </c>
      <c r="C229" s="62"/>
      <c r="D229" s="63"/>
      <c r="E229" s="64"/>
      <c r="F229" s="65"/>
      <c r="G229" s="62"/>
      <c r="H229" s="66"/>
      <c r="I229" s="67"/>
      <c r="J229" s="67"/>
      <c r="K229" s="31"/>
      <c r="L229" s="74">
        <v>229</v>
      </c>
      <c r="M2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29" t="s">
        <v>315</v>
      </c>
      <c r="O229" t="s">
        <v>373</v>
      </c>
      <c r="P229">
        <v>1712</v>
      </c>
      <c r="Q229" t="s">
        <v>428</v>
      </c>
      <c r="S229">
        <v>1</v>
      </c>
      <c r="T229">
        <v>1</v>
      </c>
      <c r="V229">
        <v>0.34753363229167084</v>
      </c>
      <c r="W229">
        <v>1.0426008968750125</v>
      </c>
      <c r="X229" t="s">
        <v>521</v>
      </c>
      <c r="Y229">
        <v>3</v>
      </c>
      <c r="AA229">
        <v>-1</v>
      </c>
      <c r="AB229" t="s">
        <v>526</v>
      </c>
      <c r="AC229" t="s">
        <v>1049</v>
      </c>
    </row>
    <row r="230" spans="1:29" x14ac:dyDescent="0.25">
      <c r="A230" s="61" t="s">
        <v>179</v>
      </c>
      <c r="B230" s="61" t="s">
        <v>244</v>
      </c>
      <c r="C230" s="62"/>
      <c r="D230" s="63"/>
      <c r="E230" s="64"/>
      <c r="F230" s="65"/>
      <c r="G230" s="62"/>
      <c r="H230" s="66"/>
      <c r="I230" s="67"/>
      <c r="J230" s="67"/>
      <c r="K230" s="31"/>
      <c r="L230" s="74">
        <v>230</v>
      </c>
      <c r="M2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0" t="s">
        <v>322</v>
      </c>
      <c r="O230" t="s">
        <v>373</v>
      </c>
      <c r="P230">
        <v>1712</v>
      </c>
      <c r="Q230" t="s">
        <v>424</v>
      </c>
      <c r="S230">
        <v>-1</v>
      </c>
      <c r="T230">
        <v>3</v>
      </c>
      <c r="U230" t="s">
        <v>502</v>
      </c>
      <c r="V230">
        <v>-0.34753363229167084</v>
      </c>
      <c r="W230">
        <v>-0.34753363229167084</v>
      </c>
      <c r="X230" t="s">
        <v>521</v>
      </c>
      <c r="Y230">
        <v>-1</v>
      </c>
      <c r="Z230">
        <v>-1</v>
      </c>
      <c r="AA230">
        <v>-1</v>
      </c>
      <c r="AB230" t="s">
        <v>527</v>
      </c>
      <c r="AC230" t="s">
        <v>1067</v>
      </c>
    </row>
    <row r="231" spans="1:29" x14ac:dyDescent="0.25">
      <c r="A231" s="61" t="s">
        <v>179</v>
      </c>
      <c r="B231" s="61" t="s">
        <v>244</v>
      </c>
      <c r="C231" s="62"/>
      <c r="D231" s="63"/>
      <c r="E231" s="64"/>
      <c r="F231" s="65"/>
      <c r="G231" s="62"/>
      <c r="H231" s="66"/>
      <c r="I231" s="67"/>
      <c r="J231" s="67"/>
      <c r="K231" s="31"/>
      <c r="L231" s="74">
        <v>231</v>
      </c>
      <c r="M2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1" t="s">
        <v>319</v>
      </c>
      <c r="O231" t="s">
        <v>373</v>
      </c>
      <c r="P231">
        <v>1712</v>
      </c>
      <c r="Q231" t="s">
        <v>414</v>
      </c>
      <c r="S231">
        <v>1</v>
      </c>
      <c r="T231">
        <v>1</v>
      </c>
      <c r="V231">
        <v>0.34753363229167084</v>
      </c>
      <c r="W231">
        <v>1.0426008968750125</v>
      </c>
      <c r="X231" t="s">
        <v>521</v>
      </c>
      <c r="Y231">
        <v>3</v>
      </c>
      <c r="AA231">
        <v>-1</v>
      </c>
      <c r="AB231" t="s">
        <v>527</v>
      </c>
      <c r="AC231" t="s">
        <v>1151</v>
      </c>
    </row>
    <row r="232" spans="1:29" x14ac:dyDescent="0.25">
      <c r="A232" s="61" t="s">
        <v>179</v>
      </c>
      <c r="B232" s="61" t="s">
        <v>244</v>
      </c>
      <c r="C232" s="62"/>
      <c r="D232" s="63"/>
      <c r="E232" s="64"/>
      <c r="F232" s="65"/>
      <c r="G232" s="62"/>
      <c r="H232" s="66"/>
      <c r="I232" s="67"/>
      <c r="J232" s="67"/>
      <c r="K232" s="31"/>
      <c r="L232" s="74">
        <v>232</v>
      </c>
      <c r="M2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2">
        <v>3.2</v>
      </c>
      <c r="O232" t="s">
        <v>373</v>
      </c>
      <c r="P232">
        <v>1713</v>
      </c>
      <c r="Q232" t="s">
        <v>430</v>
      </c>
      <c r="S232">
        <v>-1</v>
      </c>
      <c r="T232">
        <v>3</v>
      </c>
      <c r="U232" t="s">
        <v>502</v>
      </c>
      <c r="V232">
        <v>-0.34753363229167084</v>
      </c>
      <c r="W232">
        <v>-0.34753363229167084</v>
      </c>
      <c r="X232" t="s">
        <v>521</v>
      </c>
      <c r="Y232">
        <v>-1</v>
      </c>
      <c r="Z232">
        <v>-1</v>
      </c>
      <c r="AA232">
        <v>-1</v>
      </c>
      <c r="AB232" t="s">
        <v>527</v>
      </c>
      <c r="AC232" t="s">
        <v>1107</v>
      </c>
    </row>
    <row r="233" spans="1:29" x14ac:dyDescent="0.25">
      <c r="A233" s="61" t="s">
        <v>179</v>
      </c>
      <c r="B233" s="61" t="s">
        <v>244</v>
      </c>
      <c r="C233" s="62"/>
      <c r="D233" s="63"/>
      <c r="E233" s="64"/>
      <c r="F233" s="65"/>
      <c r="G233" s="62"/>
      <c r="H233" s="66"/>
      <c r="I233" s="67"/>
      <c r="J233" s="67"/>
      <c r="K233" s="31"/>
      <c r="L233" s="74">
        <v>233</v>
      </c>
      <c r="M2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3" t="s">
        <v>362</v>
      </c>
      <c r="O233" t="s">
        <v>373</v>
      </c>
      <c r="P233">
        <v>1713</v>
      </c>
      <c r="Q233" t="s">
        <v>451</v>
      </c>
      <c r="S233">
        <v>1</v>
      </c>
      <c r="T233">
        <v>1</v>
      </c>
      <c r="V233">
        <v>0.34753363229167084</v>
      </c>
      <c r="W233">
        <v>1.0426008968750125</v>
      </c>
      <c r="X233" t="s">
        <v>521</v>
      </c>
      <c r="Y233">
        <v>3</v>
      </c>
      <c r="AA233">
        <v>-1</v>
      </c>
      <c r="AB233" t="s">
        <v>527</v>
      </c>
      <c r="AC233" t="s">
        <v>1179</v>
      </c>
    </row>
    <row r="234" spans="1:29" x14ac:dyDescent="0.25">
      <c r="A234" s="61" t="s">
        <v>179</v>
      </c>
      <c r="B234" s="61" t="s">
        <v>244</v>
      </c>
      <c r="C234" s="62"/>
      <c r="D234" s="63"/>
      <c r="E234" s="64"/>
      <c r="F234" s="65"/>
      <c r="G234" s="62"/>
      <c r="H234" s="66"/>
      <c r="I234" s="67"/>
      <c r="J234" s="67"/>
      <c r="K234" s="31"/>
      <c r="L234" s="74">
        <v>234</v>
      </c>
      <c r="M2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4" t="s">
        <v>322</v>
      </c>
      <c r="O234" t="s">
        <v>373</v>
      </c>
      <c r="P234">
        <v>1714</v>
      </c>
      <c r="Q234" t="s">
        <v>417</v>
      </c>
      <c r="S234">
        <v>-1</v>
      </c>
      <c r="T234">
        <v>3</v>
      </c>
      <c r="U234" t="s">
        <v>502</v>
      </c>
      <c r="V234">
        <v>-0.34753363229167084</v>
      </c>
      <c r="W234">
        <v>-0.34753363229167084</v>
      </c>
      <c r="X234" t="s">
        <v>521</v>
      </c>
      <c r="Y234">
        <v>-1</v>
      </c>
      <c r="Z234">
        <v>-1</v>
      </c>
      <c r="AA234">
        <v>-1</v>
      </c>
      <c r="AB234" t="s">
        <v>527</v>
      </c>
      <c r="AC234" t="s">
        <v>1309</v>
      </c>
    </row>
    <row r="235" spans="1:29" x14ac:dyDescent="0.25">
      <c r="A235" s="61" t="s">
        <v>179</v>
      </c>
      <c r="B235" s="61" t="s">
        <v>244</v>
      </c>
      <c r="C235" s="62"/>
      <c r="D235" s="63"/>
      <c r="E235" s="64"/>
      <c r="F235" s="65"/>
      <c r="G235" s="62"/>
      <c r="H235" s="66"/>
      <c r="I235" s="67"/>
      <c r="J235" s="67"/>
      <c r="K235" s="31"/>
      <c r="L235" s="74">
        <v>235</v>
      </c>
      <c r="M2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5">
        <v>3.2</v>
      </c>
      <c r="O235" t="s">
        <v>373</v>
      </c>
      <c r="P235">
        <v>1715</v>
      </c>
      <c r="Q235" t="s">
        <v>422</v>
      </c>
      <c r="S235">
        <v>-1</v>
      </c>
      <c r="T235">
        <v>3</v>
      </c>
      <c r="U235" t="s">
        <v>502</v>
      </c>
      <c r="V235">
        <v>-0.34753363229167084</v>
      </c>
      <c r="W235">
        <v>-0.34753363229167084</v>
      </c>
      <c r="X235" t="s">
        <v>521</v>
      </c>
      <c r="Y235">
        <v>-1</v>
      </c>
      <c r="Z235">
        <v>-1</v>
      </c>
      <c r="AA235">
        <v>-1</v>
      </c>
      <c r="AB235" t="s">
        <v>527</v>
      </c>
      <c r="AC235" t="s">
        <v>1071</v>
      </c>
    </row>
    <row r="236" spans="1:29" x14ac:dyDescent="0.25">
      <c r="A236" s="61" t="s">
        <v>179</v>
      </c>
      <c r="B236" s="61" t="s">
        <v>244</v>
      </c>
      <c r="C236" s="62"/>
      <c r="D236" s="63"/>
      <c r="E236" s="64"/>
      <c r="F236" s="65"/>
      <c r="G236" s="62"/>
      <c r="H236" s="66"/>
      <c r="I236" s="67"/>
      <c r="J236" s="67"/>
      <c r="K236" s="31"/>
      <c r="L236" s="74">
        <v>236</v>
      </c>
      <c r="M2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6">
        <v>3.2</v>
      </c>
      <c r="O236" t="s">
        <v>373</v>
      </c>
      <c r="P236">
        <v>1715</v>
      </c>
      <c r="Q236" t="s">
        <v>422</v>
      </c>
      <c r="S236">
        <v>-1</v>
      </c>
      <c r="T236">
        <v>3</v>
      </c>
      <c r="U236" t="s">
        <v>502</v>
      </c>
      <c r="V236">
        <v>-0.34753363229167084</v>
      </c>
      <c r="W236">
        <v>-0.34753363229167084</v>
      </c>
      <c r="X236" t="s">
        <v>521</v>
      </c>
      <c r="Y236">
        <v>-1</v>
      </c>
      <c r="Z236">
        <v>-1</v>
      </c>
      <c r="AA236">
        <v>-1</v>
      </c>
      <c r="AB236" t="s">
        <v>527</v>
      </c>
      <c r="AC236" t="s">
        <v>1072</v>
      </c>
    </row>
    <row r="237" spans="1:29" x14ac:dyDescent="0.25">
      <c r="A237" s="61" t="s">
        <v>179</v>
      </c>
      <c r="B237" s="61" t="s">
        <v>222</v>
      </c>
      <c r="C237" s="62"/>
      <c r="D237" s="63"/>
      <c r="E237" s="64"/>
      <c r="F237" s="65"/>
      <c r="G237" s="62"/>
      <c r="H237" s="66"/>
      <c r="I237" s="67"/>
      <c r="J237" s="67"/>
      <c r="K237" s="31"/>
      <c r="L237" s="74">
        <v>237</v>
      </c>
      <c r="M2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7">
        <v>1.2</v>
      </c>
      <c r="O237" t="s">
        <v>373</v>
      </c>
      <c r="P237">
        <v>1713</v>
      </c>
      <c r="Q237" t="s">
        <v>407</v>
      </c>
      <c r="S237">
        <v>1</v>
      </c>
      <c r="T237">
        <v>1</v>
      </c>
      <c r="V237">
        <v>0.34753363229167084</v>
      </c>
      <c r="W237">
        <v>0.34753363229167084</v>
      </c>
      <c r="Y237">
        <v>1</v>
      </c>
      <c r="AB237" t="s">
        <v>527</v>
      </c>
      <c r="AC237" t="s">
        <v>1293</v>
      </c>
    </row>
    <row r="238" spans="1:29" x14ac:dyDescent="0.25">
      <c r="A238" s="61" t="s">
        <v>179</v>
      </c>
      <c r="B238" s="61" t="s">
        <v>222</v>
      </c>
      <c r="C238" s="62"/>
      <c r="D238" s="63"/>
      <c r="E238" s="64"/>
      <c r="F238" s="65"/>
      <c r="G238" s="62"/>
      <c r="H238" s="66"/>
      <c r="I238" s="67"/>
      <c r="J238" s="67"/>
      <c r="K238" s="31"/>
      <c r="L238" s="74">
        <v>238</v>
      </c>
      <c r="M2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8">
        <v>1.2</v>
      </c>
      <c r="O238" t="s">
        <v>373</v>
      </c>
      <c r="P238">
        <v>1716</v>
      </c>
      <c r="Q238" t="s">
        <v>421</v>
      </c>
      <c r="S238">
        <v>1</v>
      </c>
      <c r="T238">
        <v>1</v>
      </c>
      <c r="V238">
        <v>0.34753363229167084</v>
      </c>
      <c r="W238">
        <v>0.34753363229167084</v>
      </c>
      <c r="Y238">
        <v>1</v>
      </c>
      <c r="AB238" t="s">
        <v>527</v>
      </c>
      <c r="AC238" t="s">
        <v>1084</v>
      </c>
    </row>
    <row r="239" spans="1:29" x14ac:dyDescent="0.25">
      <c r="A239" s="61" t="s">
        <v>179</v>
      </c>
      <c r="B239" s="61" t="s">
        <v>222</v>
      </c>
      <c r="C239" s="62"/>
      <c r="D239" s="63"/>
      <c r="E239" s="64"/>
      <c r="F239" s="65"/>
      <c r="G239" s="62"/>
      <c r="H239" s="66"/>
      <c r="I239" s="67"/>
      <c r="J239" s="67"/>
      <c r="K239" s="31"/>
      <c r="L239" s="74">
        <v>239</v>
      </c>
      <c r="M2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39" t="s">
        <v>317</v>
      </c>
      <c r="O239" t="s">
        <v>373</v>
      </c>
      <c r="P239">
        <v>1716</v>
      </c>
      <c r="Q239" t="s">
        <v>421</v>
      </c>
      <c r="S239">
        <v>1</v>
      </c>
      <c r="T239">
        <v>1</v>
      </c>
      <c r="V239">
        <v>0.34753363229167084</v>
      </c>
      <c r="W239">
        <v>0.69506726458334167</v>
      </c>
      <c r="Y239">
        <v>2</v>
      </c>
      <c r="AB239" t="s">
        <v>526</v>
      </c>
      <c r="AC239" t="s">
        <v>1086</v>
      </c>
    </row>
    <row r="240" spans="1:29" x14ac:dyDescent="0.25">
      <c r="A240" s="61" t="s">
        <v>179</v>
      </c>
      <c r="B240" s="61" t="s">
        <v>205</v>
      </c>
      <c r="C240" s="62" t="s">
        <v>509</v>
      </c>
      <c r="D240" s="63"/>
      <c r="E240" s="64"/>
      <c r="F240" s="65"/>
      <c r="G240" s="62"/>
      <c r="H240" s="66"/>
      <c r="I240" s="67"/>
      <c r="J240" s="67"/>
      <c r="K240" s="31"/>
      <c r="L240" s="74">
        <v>240</v>
      </c>
      <c r="M2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0">
        <v>3.4</v>
      </c>
      <c r="O240" t="s">
        <v>373</v>
      </c>
      <c r="P240">
        <v>1711</v>
      </c>
      <c r="Q240" t="s">
        <v>464</v>
      </c>
      <c r="S240">
        <v>1</v>
      </c>
      <c r="T240">
        <v>3</v>
      </c>
      <c r="U240" t="s">
        <v>503</v>
      </c>
      <c r="V240">
        <v>0.62707182319956967</v>
      </c>
      <c r="W240">
        <v>1.2541436463991393</v>
      </c>
      <c r="X240" t="s">
        <v>510</v>
      </c>
      <c r="Y240">
        <v>2</v>
      </c>
      <c r="AA240">
        <v>1</v>
      </c>
      <c r="AB240" t="s">
        <v>526</v>
      </c>
      <c r="AC240" t="s">
        <v>1394</v>
      </c>
    </row>
    <row r="241" spans="1:29" x14ac:dyDescent="0.25">
      <c r="A241" s="61" t="s">
        <v>179</v>
      </c>
      <c r="B241" s="61" t="s">
        <v>205</v>
      </c>
      <c r="C241" s="62" t="s">
        <v>509</v>
      </c>
      <c r="D241" s="63"/>
      <c r="E241" s="64"/>
      <c r="F241" s="65"/>
      <c r="G241" s="62"/>
      <c r="H241" s="66"/>
      <c r="I241" s="67"/>
      <c r="J241" s="67"/>
      <c r="K241" s="31"/>
      <c r="L241" s="74">
        <v>241</v>
      </c>
      <c r="M2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1" t="s">
        <v>315</v>
      </c>
      <c r="O241" t="s">
        <v>373</v>
      </c>
      <c r="P241">
        <v>1711</v>
      </c>
      <c r="Q241" t="s">
        <v>464</v>
      </c>
      <c r="S241">
        <v>1</v>
      </c>
      <c r="T241">
        <v>1</v>
      </c>
      <c r="V241">
        <v>0.62707182319956967</v>
      </c>
      <c r="W241">
        <v>1.8812154695987089</v>
      </c>
      <c r="X241" t="s">
        <v>510</v>
      </c>
      <c r="Y241">
        <v>3</v>
      </c>
      <c r="AA241">
        <v>1</v>
      </c>
      <c r="AB241" t="s">
        <v>526</v>
      </c>
      <c r="AC241" t="s">
        <v>1353</v>
      </c>
    </row>
    <row r="242" spans="1:29" x14ac:dyDescent="0.25">
      <c r="A242" s="61" t="s">
        <v>179</v>
      </c>
      <c r="B242" s="61" t="s">
        <v>205</v>
      </c>
      <c r="C242" s="62" t="s">
        <v>509</v>
      </c>
      <c r="D242" s="63"/>
      <c r="E242" s="64"/>
      <c r="F242" s="65"/>
      <c r="G242" s="62"/>
      <c r="H242" s="66"/>
      <c r="I242" s="67"/>
      <c r="J242" s="67"/>
      <c r="K242" s="31"/>
      <c r="L242" s="74">
        <v>242</v>
      </c>
      <c r="M2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2" t="s">
        <v>371</v>
      </c>
      <c r="O242" t="s">
        <v>373</v>
      </c>
      <c r="P242">
        <v>1711</v>
      </c>
      <c r="Q242" t="s">
        <v>464</v>
      </c>
      <c r="S242">
        <v>1</v>
      </c>
      <c r="T242">
        <v>1</v>
      </c>
      <c r="V242">
        <v>0.62707182319956967</v>
      </c>
      <c r="W242">
        <v>0.62707182319956967</v>
      </c>
      <c r="X242" t="s">
        <v>510</v>
      </c>
      <c r="Y242">
        <v>1</v>
      </c>
      <c r="AA242">
        <v>1</v>
      </c>
      <c r="AB242" t="s">
        <v>527</v>
      </c>
      <c r="AC242" t="s">
        <v>1379</v>
      </c>
    </row>
    <row r="243" spans="1:29" x14ac:dyDescent="0.25">
      <c r="A243" s="61" t="s">
        <v>179</v>
      </c>
      <c r="B243" s="61" t="s">
        <v>205</v>
      </c>
      <c r="C243" s="62" t="s">
        <v>509</v>
      </c>
      <c r="D243" s="63"/>
      <c r="E243" s="64"/>
      <c r="F243" s="65"/>
      <c r="G243" s="62"/>
      <c r="H243" s="66"/>
      <c r="I243" s="67"/>
      <c r="J243" s="67"/>
      <c r="K243" s="31"/>
      <c r="L243" s="74">
        <v>243</v>
      </c>
      <c r="M2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3" t="s">
        <v>370</v>
      </c>
      <c r="O243" t="s">
        <v>373</v>
      </c>
      <c r="P243">
        <v>1711</v>
      </c>
      <c r="Q243" t="s">
        <v>464</v>
      </c>
      <c r="S243">
        <v>1</v>
      </c>
      <c r="T243">
        <v>1</v>
      </c>
      <c r="V243">
        <v>0.62707182319956967</v>
      </c>
      <c r="W243">
        <v>0.62707182319956967</v>
      </c>
      <c r="X243" t="s">
        <v>510</v>
      </c>
      <c r="Y243">
        <v>1</v>
      </c>
      <c r="AA243">
        <v>1</v>
      </c>
      <c r="AB243" t="s">
        <v>527</v>
      </c>
      <c r="AC243" t="s">
        <v>1387</v>
      </c>
    </row>
    <row r="244" spans="1:29" x14ac:dyDescent="0.25">
      <c r="A244" s="61" t="s">
        <v>179</v>
      </c>
      <c r="B244" s="61" t="s">
        <v>205</v>
      </c>
      <c r="C244" s="62" t="s">
        <v>509</v>
      </c>
      <c r="D244" s="63"/>
      <c r="E244" s="64"/>
      <c r="F244" s="65"/>
      <c r="G244" s="62"/>
      <c r="H244" s="66"/>
      <c r="I244" s="67"/>
      <c r="J244" s="67"/>
      <c r="K244" s="31"/>
      <c r="L244" s="74">
        <v>244</v>
      </c>
      <c r="M2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4" t="s">
        <v>341</v>
      </c>
      <c r="O244" t="s">
        <v>373</v>
      </c>
      <c r="P244">
        <v>1711</v>
      </c>
      <c r="Q244" t="s">
        <v>464</v>
      </c>
      <c r="S244">
        <v>1</v>
      </c>
      <c r="T244">
        <v>2</v>
      </c>
      <c r="V244">
        <v>0.62707182319956967</v>
      </c>
      <c r="W244">
        <v>1.2541436463991393</v>
      </c>
      <c r="X244" t="s">
        <v>510</v>
      </c>
      <c r="Y244">
        <v>2</v>
      </c>
      <c r="AA244">
        <v>1</v>
      </c>
      <c r="AB244" t="s">
        <v>526</v>
      </c>
      <c r="AC244" t="s">
        <v>1361</v>
      </c>
    </row>
    <row r="245" spans="1:29" x14ac:dyDescent="0.25">
      <c r="A245" s="61" t="s">
        <v>179</v>
      </c>
      <c r="B245" s="61" t="s">
        <v>205</v>
      </c>
      <c r="C245" s="62" t="s">
        <v>509</v>
      </c>
      <c r="D245" s="63"/>
      <c r="E245" s="64"/>
      <c r="F245" s="65"/>
      <c r="G245" s="62"/>
      <c r="H245" s="66"/>
      <c r="I245" s="67"/>
      <c r="J245" s="67"/>
      <c r="K245" s="31"/>
      <c r="L245" s="74">
        <v>245</v>
      </c>
      <c r="M2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5" t="s">
        <v>359</v>
      </c>
      <c r="O245" t="s">
        <v>373</v>
      </c>
      <c r="P245">
        <v>1711</v>
      </c>
      <c r="Q245" t="s">
        <v>464</v>
      </c>
      <c r="S245">
        <v>1</v>
      </c>
      <c r="T245">
        <v>2</v>
      </c>
      <c r="V245">
        <v>0.62707182319956967</v>
      </c>
      <c r="W245">
        <v>1.2541436463991393</v>
      </c>
      <c r="X245" t="s">
        <v>510</v>
      </c>
      <c r="Y245">
        <v>2</v>
      </c>
      <c r="AA245">
        <v>1</v>
      </c>
      <c r="AB245" t="s">
        <v>526</v>
      </c>
      <c r="AC245" t="s">
        <v>1370</v>
      </c>
    </row>
    <row r="246" spans="1:29" x14ac:dyDescent="0.25">
      <c r="A246" s="61" t="s">
        <v>179</v>
      </c>
      <c r="B246" s="61" t="s">
        <v>205</v>
      </c>
      <c r="C246" s="62" t="s">
        <v>509</v>
      </c>
      <c r="D246" s="63"/>
      <c r="E246" s="64"/>
      <c r="F246" s="65"/>
      <c r="G246" s="62"/>
      <c r="H246" s="66"/>
      <c r="I246" s="67"/>
      <c r="J246" s="67"/>
      <c r="K246" s="31"/>
      <c r="L246" s="74">
        <v>246</v>
      </c>
      <c r="M2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6" t="s">
        <v>335</v>
      </c>
      <c r="O246" t="s">
        <v>373</v>
      </c>
      <c r="P246">
        <v>1711</v>
      </c>
      <c r="Q246" t="s">
        <v>464</v>
      </c>
      <c r="S246">
        <v>1</v>
      </c>
      <c r="T246">
        <v>4</v>
      </c>
      <c r="V246">
        <v>0.62707182319956967</v>
      </c>
      <c r="W246">
        <v>1.2541436463991393</v>
      </c>
      <c r="X246" t="s">
        <v>510</v>
      </c>
      <c r="Y246">
        <v>2</v>
      </c>
      <c r="AA246">
        <v>1</v>
      </c>
      <c r="AB246" t="s">
        <v>526</v>
      </c>
      <c r="AC246" t="s">
        <v>1296</v>
      </c>
    </row>
    <row r="247" spans="1:29" x14ac:dyDescent="0.25">
      <c r="A247" s="61" t="s">
        <v>179</v>
      </c>
      <c r="B247" s="61" t="s">
        <v>205</v>
      </c>
      <c r="C247" s="62" t="s">
        <v>509</v>
      </c>
      <c r="D247" s="63"/>
      <c r="E247" s="64"/>
      <c r="F247" s="65"/>
      <c r="G247" s="62"/>
      <c r="H247" s="66"/>
      <c r="I247" s="67"/>
      <c r="J247" s="67"/>
      <c r="K247" s="31"/>
      <c r="L247" s="74">
        <v>247</v>
      </c>
      <c r="M2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7">
        <v>2.1</v>
      </c>
      <c r="O247" t="s">
        <v>373</v>
      </c>
      <c r="P247">
        <v>1712</v>
      </c>
      <c r="Q247" t="s">
        <v>466</v>
      </c>
      <c r="S247">
        <v>1</v>
      </c>
      <c r="T247">
        <v>2</v>
      </c>
      <c r="V247">
        <v>0.62707182319956967</v>
      </c>
      <c r="W247">
        <v>1.2541436463991393</v>
      </c>
      <c r="X247" t="s">
        <v>510</v>
      </c>
      <c r="Y247">
        <v>2</v>
      </c>
      <c r="AA247">
        <v>1</v>
      </c>
      <c r="AB247" t="s">
        <v>526</v>
      </c>
      <c r="AC247" t="s">
        <v>1188</v>
      </c>
    </row>
    <row r="248" spans="1:29" x14ac:dyDescent="0.25">
      <c r="A248" s="75" t="s">
        <v>179</v>
      </c>
      <c r="B248" s="75" t="s">
        <v>205</v>
      </c>
      <c r="C248" s="62" t="s">
        <v>509</v>
      </c>
      <c r="D248" s="63"/>
      <c r="E248" s="64"/>
      <c r="F248" s="65"/>
      <c r="G248" s="62"/>
      <c r="H248" s="66"/>
      <c r="I248" s="67"/>
      <c r="J248" s="67"/>
      <c r="K248" s="31"/>
      <c r="L248" s="74">
        <v>248</v>
      </c>
      <c r="M2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8">
        <v>2.2000000000000002</v>
      </c>
      <c r="O248" t="s">
        <v>373</v>
      </c>
      <c r="P248">
        <v>1712</v>
      </c>
      <c r="Q248" t="s">
        <v>466</v>
      </c>
      <c r="S248">
        <v>1</v>
      </c>
      <c r="T248">
        <v>2</v>
      </c>
      <c r="V248">
        <v>0.62707182319956967</v>
      </c>
      <c r="W248">
        <v>1.2541436463991393</v>
      </c>
      <c r="X248" t="s">
        <v>510</v>
      </c>
      <c r="Y248">
        <v>2</v>
      </c>
      <c r="AA248">
        <v>1</v>
      </c>
      <c r="AB248" t="s">
        <v>526</v>
      </c>
      <c r="AC248" t="s">
        <v>988</v>
      </c>
    </row>
    <row r="249" spans="1:29" x14ac:dyDescent="0.25">
      <c r="A249" s="61" t="s">
        <v>179</v>
      </c>
      <c r="B249" s="61" t="s">
        <v>205</v>
      </c>
      <c r="C249" s="62" t="s">
        <v>509</v>
      </c>
      <c r="D249" s="63"/>
      <c r="E249" s="64"/>
      <c r="F249" s="65"/>
      <c r="G249" s="62"/>
      <c r="H249" s="66"/>
      <c r="I249" s="67"/>
      <c r="J249" s="67"/>
      <c r="K249" s="31"/>
      <c r="L249" s="74">
        <v>249</v>
      </c>
      <c r="M2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49">
        <v>3.3</v>
      </c>
      <c r="O249" t="s">
        <v>373</v>
      </c>
      <c r="P249">
        <v>1712</v>
      </c>
      <c r="Q249" t="s">
        <v>466</v>
      </c>
      <c r="S249">
        <v>1</v>
      </c>
      <c r="T249">
        <v>3</v>
      </c>
      <c r="U249" t="s">
        <v>503</v>
      </c>
      <c r="V249">
        <v>0.62707182319956967</v>
      </c>
      <c r="W249">
        <v>0.62707182319956967</v>
      </c>
      <c r="X249" t="s">
        <v>510</v>
      </c>
      <c r="Y249">
        <v>1</v>
      </c>
      <c r="AA249">
        <v>1</v>
      </c>
      <c r="AB249" t="s">
        <v>527</v>
      </c>
      <c r="AC249" t="s">
        <v>1169</v>
      </c>
    </row>
    <row r="250" spans="1:29" x14ac:dyDescent="0.25">
      <c r="A250" s="61" t="s">
        <v>179</v>
      </c>
      <c r="B250" s="61" t="s">
        <v>205</v>
      </c>
      <c r="C250" s="62" t="s">
        <v>509</v>
      </c>
      <c r="D250" s="63"/>
      <c r="E250" s="64"/>
      <c r="F250" s="65"/>
      <c r="G250" s="62"/>
      <c r="H250" s="66"/>
      <c r="I250" s="67"/>
      <c r="J250" s="67"/>
      <c r="K250" s="31"/>
      <c r="L250" s="74">
        <v>250</v>
      </c>
      <c r="M2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0">
        <v>3.5</v>
      </c>
      <c r="O250" t="s">
        <v>373</v>
      </c>
      <c r="P250">
        <v>1712</v>
      </c>
      <c r="Q250" t="s">
        <v>466</v>
      </c>
      <c r="S250">
        <v>1</v>
      </c>
      <c r="T250">
        <v>3</v>
      </c>
      <c r="U250" t="s">
        <v>503</v>
      </c>
      <c r="V250">
        <v>0.62707182319956967</v>
      </c>
      <c r="W250">
        <v>1.2541436463991393</v>
      </c>
      <c r="X250" t="s">
        <v>510</v>
      </c>
      <c r="Y250">
        <v>2</v>
      </c>
      <c r="AA250">
        <v>1</v>
      </c>
      <c r="AB250" t="s">
        <v>526</v>
      </c>
      <c r="AC250" t="s">
        <v>993</v>
      </c>
    </row>
    <row r="251" spans="1:29" x14ac:dyDescent="0.25">
      <c r="A251" s="61" t="s">
        <v>179</v>
      </c>
      <c r="B251" s="61" t="s">
        <v>205</v>
      </c>
      <c r="C251" s="62" t="s">
        <v>509</v>
      </c>
      <c r="D251" s="63"/>
      <c r="E251" s="64"/>
      <c r="F251" s="65"/>
      <c r="G251" s="62"/>
      <c r="H251" s="66"/>
      <c r="I251" s="67"/>
      <c r="J251" s="67"/>
      <c r="K251" s="31"/>
      <c r="L251" s="74">
        <v>251</v>
      </c>
      <c r="M2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1">
        <v>3.5</v>
      </c>
      <c r="O251" t="s">
        <v>373</v>
      </c>
      <c r="P251">
        <v>1712</v>
      </c>
      <c r="Q251" t="s">
        <v>466</v>
      </c>
      <c r="S251">
        <v>1</v>
      </c>
      <c r="T251">
        <v>3</v>
      </c>
      <c r="U251" t="s">
        <v>503</v>
      </c>
      <c r="V251">
        <v>0.62707182319956967</v>
      </c>
      <c r="W251">
        <v>1.2541436463991393</v>
      </c>
      <c r="X251" t="s">
        <v>510</v>
      </c>
      <c r="Y251">
        <v>2</v>
      </c>
      <c r="AA251">
        <v>1</v>
      </c>
      <c r="AB251" t="s">
        <v>526</v>
      </c>
      <c r="AC251" t="s">
        <v>1087</v>
      </c>
    </row>
    <row r="252" spans="1:29" x14ac:dyDescent="0.25">
      <c r="A252" s="61" t="s">
        <v>179</v>
      </c>
      <c r="B252" s="61" t="s">
        <v>205</v>
      </c>
      <c r="C252" s="62" t="s">
        <v>509</v>
      </c>
      <c r="D252" s="63"/>
      <c r="E252" s="64"/>
      <c r="F252" s="65"/>
      <c r="G252" s="62"/>
      <c r="H252" s="66"/>
      <c r="I252" s="67"/>
      <c r="J252" s="67"/>
      <c r="K252" s="31"/>
      <c r="L252" s="74">
        <v>252</v>
      </c>
      <c r="M2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2" t="s">
        <v>319</v>
      </c>
      <c r="O252" t="s">
        <v>373</v>
      </c>
      <c r="P252">
        <v>1712</v>
      </c>
      <c r="Q252" t="s">
        <v>466</v>
      </c>
      <c r="S252">
        <v>1</v>
      </c>
      <c r="T252">
        <v>1</v>
      </c>
      <c r="V252">
        <v>0.62707182319956967</v>
      </c>
      <c r="W252">
        <v>1.8812154695987089</v>
      </c>
      <c r="X252" t="s">
        <v>510</v>
      </c>
      <c r="Y252">
        <v>3</v>
      </c>
      <c r="AA252">
        <v>1</v>
      </c>
      <c r="AB252" t="s">
        <v>527</v>
      </c>
      <c r="AC252" t="s">
        <v>1178</v>
      </c>
    </row>
    <row r="253" spans="1:29" x14ac:dyDescent="0.25">
      <c r="A253" s="61" t="s">
        <v>179</v>
      </c>
      <c r="B253" s="61" t="s">
        <v>205</v>
      </c>
      <c r="C253" s="62" t="s">
        <v>509</v>
      </c>
      <c r="D253" s="63"/>
      <c r="E253" s="64"/>
      <c r="F253" s="65"/>
      <c r="G253" s="62"/>
      <c r="H253" s="66"/>
      <c r="I253" s="67"/>
      <c r="J253" s="67"/>
      <c r="K253" s="31"/>
      <c r="L253" s="74">
        <v>253</v>
      </c>
      <c r="M2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3" t="s">
        <v>331</v>
      </c>
      <c r="O253" t="s">
        <v>373</v>
      </c>
      <c r="P253">
        <v>1712</v>
      </c>
      <c r="Q253" t="s">
        <v>466</v>
      </c>
      <c r="S253">
        <v>1</v>
      </c>
      <c r="T253">
        <v>1</v>
      </c>
      <c r="V253">
        <v>0.62707182319956967</v>
      </c>
      <c r="W253">
        <v>1.8812154695987089</v>
      </c>
      <c r="X253" t="s">
        <v>510</v>
      </c>
      <c r="Y253">
        <v>3</v>
      </c>
      <c r="AA253">
        <v>1</v>
      </c>
      <c r="AB253" t="s">
        <v>526</v>
      </c>
      <c r="AC253" t="s">
        <v>1245</v>
      </c>
    </row>
    <row r="254" spans="1:29" x14ac:dyDescent="0.25">
      <c r="A254" s="61" t="s">
        <v>179</v>
      </c>
      <c r="B254" s="61" t="s">
        <v>205</v>
      </c>
      <c r="C254" s="62" t="s">
        <v>509</v>
      </c>
      <c r="D254" s="63"/>
      <c r="E254" s="64"/>
      <c r="F254" s="65"/>
      <c r="G254" s="62"/>
      <c r="H254" s="66"/>
      <c r="I254" s="67"/>
      <c r="J254" s="67"/>
      <c r="K254" s="31"/>
      <c r="L254" s="74">
        <v>254</v>
      </c>
      <c r="M2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4" t="s">
        <v>338</v>
      </c>
      <c r="O254" t="s">
        <v>373</v>
      </c>
      <c r="P254">
        <v>1712</v>
      </c>
      <c r="Q254" t="s">
        <v>466</v>
      </c>
      <c r="S254">
        <v>1</v>
      </c>
      <c r="T254">
        <v>1</v>
      </c>
      <c r="V254">
        <v>0.62707182319956967</v>
      </c>
      <c r="W254">
        <v>0.62707182319956967</v>
      </c>
      <c r="X254" t="s">
        <v>510</v>
      </c>
      <c r="Y254">
        <v>1</v>
      </c>
      <c r="AA254">
        <v>1</v>
      </c>
      <c r="AB254" t="s">
        <v>527</v>
      </c>
      <c r="AC254" t="s">
        <v>1221</v>
      </c>
    </row>
    <row r="255" spans="1:29" x14ac:dyDescent="0.25">
      <c r="A255" s="61" t="s">
        <v>179</v>
      </c>
      <c r="B255" s="61" t="s">
        <v>205</v>
      </c>
      <c r="C255" s="62" t="s">
        <v>509</v>
      </c>
      <c r="D255" s="63"/>
      <c r="E255" s="64"/>
      <c r="F255" s="65"/>
      <c r="G255" s="62"/>
      <c r="H255" s="66"/>
      <c r="I255" s="67"/>
      <c r="J255" s="67"/>
      <c r="K255" s="31"/>
      <c r="L255" s="74">
        <v>255</v>
      </c>
      <c r="M2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5" t="s">
        <v>324</v>
      </c>
      <c r="O255" t="s">
        <v>373</v>
      </c>
      <c r="P255">
        <v>1712</v>
      </c>
      <c r="Q255" t="s">
        <v>466</v>
      </c>
      <c r="S255">
        <v>1</v>
      </c>
      <c r="T255">
        <v>2</v>
      </c>
      <c r="V255">
        <v>0.62707182319956967</v>
      </c>
      <c r="W255">
        <v>1.2541436463991393</v>
      </c>
      <c r="X255" t="s">
        <v>510</v>
      </c>
      <c r="Y255">
        <v>2</v>
      </c>
      <c r="AA255">
        <v>1</v>
      </c>
      <c r="AB255" t="s">
        <v>526</v>
      </c>
      <c r="AC255" t="s">
        <v>1102</v>
      </c>
    </row>
    <row r="256" spans="1:29" x14ac:dyDescent="0.25">
      <c r="A256" s="61" t="s">
        <v>179</v>
      </c>
      <c r="B256" s="61" t="s">
        <v>205</v>
      </c>
      <c r="C256" s="62" t="s">
        <v>509</v>
      </c>
      <c r="D256" s="63"/>
      <c r="E256" s="64"/>
      <c r="F256" s="65"/>
      <c r="G256" s="62"/>
      <c r="H256" s="66"/>
      <c r="I256" s="67"/>
      <c r="J256" s="67"/>
      <c r="K256" s="31"/>
      <c r="L256" s="74">
        <v>256</v>
      </c>
      <c r="M2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6" t="s">
        <v>324</v>
      </c>
      <c r="O256" t="s">
        <v>373</v>
      </c>
      <c r="P256">
        <v>1712</v>
      </c>
      <c r="Q256" t="s">
        <v>466</v>
      </c>
      <c r="S256">
        <v>1</v>
      </c>
      <c r="T256">
        <v>2</v>
      </c>
      <c r="V256">
        <v>0.62707182319956967</v>
      </c>
      <c r="W256">
        <v>1.2541436463991393</v>
      </c>
      <c r="X256" t="s">
        <v>510</v>
      </c>
      <c r="Y256">
        <v>2</v>
      </c>
      <c r="AA256">
        <v>1</v>
      </c>
      <c r="AB256" t="s">
        <v>526</v>
      </c>
      <c r="AC256" t="s">
        <v>1135</v>
      </c>
    </row>
    <row r="257" spans="1:29" x14ac:dyDescent="0.25">
      <c r="A257" s="61" t="s">
        <v>179</v>
      </c>
      <c r="B257" s="61" t="s">
        <v>205</v>
      </c>
      <c r="C257" s="62" t="s">
        <v>509</v>
      </c>
      <c r="D257" s="63"/>
      <c r="E257" s="64"/>
      <c r="F257" s="65"/>
      <c r="G257" s="62"/>
      <c r="H257" s="66"/>
      <c r="I257" s="67"/>
      <c r="J257" s="67"/>
      <c r="K257" s="31"/>
      <c r="L257" s="74">
        <v>257</v>
      </c>
      <c r="M2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7" t="s">
        <v>324</v>
      </c>
      <c r="O257" t="s">
        <v>373</v>
      </c>
      <c r="P257">
        <v>1712</v>
      </c>
      <c r="Q257" t="s">
        <v>466</v>
      </c>
      <c r="S257">
        <v>1</v>
      </c>
      <c r="T257">
        <v>2</v>
      </c>
      <c r="V257">
        <v>0.62707182319956967</v>
      </c>
      <c r="W257">
        <v>1.2541436463991393</v>
      </c>
      <c r="X257" t="s">
        <v>510</v>
      </c>
      <c r="Y257">
        <v>2</v>
      </c>
      <c r="AA257">
        <v>1</v>
      </c>
      <c r="AB257" t="s">
        <v>526</v>
      </c>
      <c r="AC257" t="s">
        <v>1160</v>
      </c>
    </row>
    <row r="258" spans="1:29" x14ac:dyDescent="0.25">
      <c r="A258" s="61" t="s">
        <v>179</v>
      </c>
      <c r="B258" s="61" t="s">
        <v>205</v>
      </c>
      <c r="C258" s="62" t="s">
        <v>509</v>
      </c>
      <c r="D258" s="63"/>
      <c r="E258" s="64"/>
      <c r="F258" s="65"/>
      <c r="G258" s="62"/>
      <c r="H258" s="66"/>
      <c r="I258" s="67"/>
      <c r="J258" s="67"/>
      <c r="K258" s="31"/>
      <c r="L258" s="74">
        <v>258</v>
      </c>
      <c r="M2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8" t="s">
        <v>324</v>
      </c>
      <c r="O258" t="s">
        <v>373</v>
      </c>
      <c r="P258">
        <v>1712</v>
      </c>
      <c r="Q258" t="s">
        <v>466</v>
      </c>
      <c r="S258">
        <v>1</v>
      </c>
      <c r="T258">
        <v>2</v>
      </c>
      <c r="V258">
        <v>0.62707182319956967</v>
      </c>
      <c r="W258">
        <v>1.2541436463991393</v>
      </c>
      <c r="X258" t="s">
        <v>510</v>
      </c>
      <c r="Y258">
        <v>2</v>
      </c>
      <c r="AA258">
        <v>1</v>
      </c>
      <c r="AB258" t="s">
        <v>526</v>
      </c>
      <c r="AC258" t="s">
        <v>1232</v>
      </c>
    </row>
    <row r="259" spans="1:29" x14ac:dyDescent="0.25">
      <c r="A259" s="61" t="s">
        <v>179</v>
      </c>
      <c r="B259" s="61" t="s">
        <v>205</v>
      </c>
      <c r="C259" s="62" t="s">
        <v>509</v>
      </c>
      <c r="D259" s="63"/>
      <c r="E259" s="64"/>
      <c r="F259" s="65"/>
      <c r="G259" s="62"/>
      <c r="H259" s="66"/>
      <c r="I259" s="67"/>
      <c r="J259" s="67"/>
      <c r="K259" s="31"/>
      <c r="L259" s="74">
        <v>259</v>
      </c>
      <c r="M2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59" t="s">
        <v>332</v>
      </c>
      <c r="O259" t="s">
        <v>373</v>
      </c>
      <c r="P259">
        <v>1712</v>
      </c>
      <c r="Q259" t="s">
        <v>466</v>
      </c>
      <c r="S259">
        <v>1</v>
      </c>
      <c r="T259">
        <v>2</v>
      </c>
      <c r="V259">
        <v>0.62707182319956967</v>
      </c>
      <c r="W259">
        <v>1.2541436463991393</v>
      </c>
      <c r="X259" t="s">
        <v>510</v>
      </c>
      <c r="Y259">
        <v>2</v>
      </c>
      <c r="AA259">
        <v>1</v>
      </c>
      <c r="AB259" t="s">
        <v>526</v>
      </c>
      <c r="AC259" t="s">
        <v>1127</v>
      </c>
    </row>
    <row r="260" spans="1:29" x14ac:dyDescent="0.25">
      <c r="A260" s="61" t="s">
        <v>179</v>
      </c>
      <c r="B260" s="61" t="s">
        <v>205</v>
      </c>
      <c r="C260" s="62" t="s">
        <v>509</v>
      </c>
      <c r="D260" s="63"/>
      <c r="E260" s="64"/>
      <c r="F260" s="65"/>
      <c r="G260" s="62"/>
      <c r="H260" s="66"/>
      <c r="I260" s="67"/>
      <c r="J260" s="67"/>
      <c r="K260" s="31"/>
      <c r="L260" s="74">
        <v>260</v>
      </c>
      <c r="M2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0" t="s">
        <v>318</v>
      </c>
      <c r="O260" t="s">
        <v>373</v>
      </c>
      <c r="P260">
        <v>1712</v>
      </c>
      <c r="Q260" t="s">
        <v>466</v>
      </c>
      <c r="S260">
        <v>1</v>
      </c>
      <c r="T260">
        <v>3</v>
      </c>
      <c r="U260" t="s">
        <v>501</v>
      </c>
      <c r="V260">
        <v>0.62707182319956967</v>
      </c>
      <c r="W260">
        <v>0.62707182319956967</v>
      </c>
      <c r="X260" t="s">
        <v>510</v>
      </c>
      <c r="Y260">
        <v>1</v>
      </c>
      <c r="Z260">
        <v>1</v>
      </c>
      <c r="AA260">
        <v>1</v>
      </c>
      <c r="AB260" t="s">
        <v>527</v>
      </c>
      <c r="AC260" t="s">
        <v>1074</v>
      </c>
    </row>
    <row r="261" spans="1:29" x14ac:dyDescent="0.25">
      <c r="A261" s="61" t="s">
        <v>179</v>
      </c>
      <c r="B261" s="61" t="s">
        <v>205</v>
      </c>
      <c r="C261" s="62" t="s">
        <v>509</v>
      </c>
      <c r="D261" s="63"/>
      <c r="E261" s="64"/>
      <c r="F261" s="65"/>
      <c r="G261" s="62"/>
      <c r="H261" s="66"/>
      <c r="I261" s="67"/>
      <c r="J261" s="67"/>
      <c r="K261" s="31"/>
      <c r="L261" s="74">
        <v>261</v>
      </c>
      <c r="M2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1" t="s">
        <v>322</v>
      </c>
      <c r="O261" t="s">
        <v>373</v>
      </c>
      <c r="P261">
        <v>1712</v>
      </c>
      <c r="Q261" t="s">
        <v>466</v>
      </c>
      <c r="S261">
        <v>-1</v>
      </c>
      <c r="T261">
        <v>3</v>
      </c>
      <c r="U261" t="s">
        <v>502</v>
      </c>
      <c r="V261">
        <v>-0.62707182319956967</v>
      </c>
      <c r="W261">
        <v>-0.62707182319956967</v>
      </c>
      <c r="X261" t="s">
        <v>510</v>
      </c>
      <c r="Y261">
        <v>-1</v>
      </c>
      <c r="Z261">
        <v>-1</v>
      </c>
      <c r="AA261">
        <v>1</v>
      </c>
      <c r="AB261" t="s">
        <v>527</v>
      </c>
      <c r="AC261" t="s">
        <v>1026</v>
      </c>
    </row>
    <row r="262" spans="1:29" x14ac:dyDescent="0.25">
      <c r="A262" s="61" t="s">
        <v>179</v>
      </c>
      <c r="B262" s="61" t="s">
        <v>205</v>
      </c>
      <c r="C262" s="62" t="s">
        <v>509</v>
      </c>
      <c r="D262" s="63"/>
      <c r="E262" s="64"/>
      <c r="F262" s="65"/>
      <c r="G262" s="62"/>
      <c r="H262" s="66"/>
      <c r="I262" s="67"/>
      <c r="J262" s="67"/>
      <c r="K262" s="31"/>
      <c r="L262" s="74">
        <v>262</v>
      </c>
      <c r="M2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2" t="s">
        <v>335</v>
      </c>
      <c r="O262" t="s">
        <v>373</v>
      </c>
      <c r="P262">
        <v>1712</v>
      </c>
      <c r="Q262" t="s">
        <v>466</v>
      </c>
      <c r="S262">
        <v>1</v>
      </c>
      <c r="T262">
        <v>4</v>
      </c>
      <c r="V262">
        <v>0.62707182319956967</v>
      </c>
      <c r="W262">
        <v>1.2541436463991393</v>
      </c>
      <c r="X262" t="s">
        <v>510</v>
      </c>
      <c r="Y262">
        <v>2</v>
      </c>
      <c r="AA262">
        <v>1</v>
      </c>
      <c r="AB262" t="s">
        <v>526</v>
      </c>
      <c r="AC262" t="s">
        <v>1066</v>
      </c>
    </row>
    <row r="263" spans="1:29" x14ac:dyDescent="0.25">
      <c r="A263" s="61" t="s">
        <v>179</v>
      </c>
      <c r="B263" s="61" t="s">
        <v>205</v>
      </c>
      <c r="C263" s="62" t="s">
        <v>509</v>
      </c>
      <c r="D263" s="63"/>
      <c r="E263" s="64"/>
      <c r="F263" s="65"/>
      <c r="G263" s="62"/>
      <c r="H263" s="66"/>
      <c r="I263" s="67"/>
      <c r="J263" s="67"/>
      <c r="K263" s="31"/>
      <c r="L263" s="74">
        <v>263</v>
      </c>
      <c r="M2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3" t="s">
        <v>335</v>
      </c>
      <c r="O263" t="s">
        <v>373</v>
      </c>
      <c r="P263">
        <v>1712</v>
      </c>
      <c r="Q263" t="s">
        <v>466</v>
      </c>
      <c r="S263">
        <v>1</v>
      </c>
      <c r="T263">
        <v>4</v>
      </c>
      <c r="V263">
        <v>0.62707182319956967</v>
      </c>
      <c r="W263">
        <v>1.2541436463991393</v>
      </c>
      <c r="X263" t="s">
        <v>510</v>
      </c>
      <c r="Y263">
        <v>2</v>
      </c>
      <c r="AA263">
        <v>1</v>
      </c>
      <c r="AB263" t="s">
        <v>526</v>
      </c>
      <c r="AC263" t="s">
        <v>1080</v>
      </c>
    </row>
    <row r="264" spans="1:29" x14ac:dyDescent="0.25">
      <c r="A264" s="61" t="s">
        <v>179</v>
      </c>
      <c r="B264" s="61" t="s">
        <v>205</v>
      </c>
      <c r="C264" s="62" t="s">
        <v>509</v>
      </c>
      <c r="D264" s="63"/>
      <c r="E264" s="64"/>
      <c r="F264" s="65"/>
      <c r="G264" s="62"/>
      <c r="H264" s="66"/>
      <c r="I264" s="67"/>
      <c r="J264" s="67"/>
      <c r="K264" s="31"/>
      <c r="L264" s="74">
        <v>264</v>
      </c>
      <c r="M2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4">
        <v>2.5</v>
      </c>
      <c r="O264" t="s">
        <v>373</v>
      </c>
      <c r="P264">
        <v>1712</v>
      </c>
      <c r="Q264" t="s">
        <v>457</v>
      </c>
      <c r="S264">
        <v>1</v>
      </c>
      <c r="T264">
        <v>2</v>
      </c>
      <c r="V264">
        <v>0.62707182319956967</v>
      </c>
      <c r="W264">
        <v>1.2541436463991393</v>
      </c>
      <c r="X264" t="s">
        <v>510</v>
      </c>
      <c r="Y264">
        <v>2</v>
      </c>
      <c r="AA264">
        <v>1</v>
      </c>
      <c r="AB264" t="s">
        <v>526</v>
      </c>
      <c r="AC264" t="s">
        <v>751</v>
      </c>
    </row>
    <row r="265" spans="1:29" x14ac:dyDescent="0.25">
      <c r="A265" s="61" t="s">
        <v>179</v>
      </c>
      <c r="B265" s="61" t="s">
        <v>205</v>
      </c>
      <c r="C265" s="62" t="s">
        <v>509</v>
      </c>
      <c r="D265" s="63"/>
      <c r="E265" s="64"/>
      <c r="F265" s="65"/>
      <c r="G265" s="62"/>
      <c r="H265" s="66"/>
      <c r="I265" s="67"/>
      <c r="J265" s="67"/>
      <c r="K265" s="31"/>
      <c r="L265" s="74">
        <v>265</v>
      </c>
      <c r="M2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5" t="s">
        <v>362</v>
      </c>
      <c r="O265" t="s">
        <v>373</v>
      </c>
      <c r="P265">
        <v>1712</v>
      </c>
      <c r="Q265" t="s">
        <v>457</v>
      </c>
      <c r="S265">
        <v>1</v>
      </c>
      <c r="T265">
        <v>1</v>
      </c>
      <c r="V265">
        <v>0.62707182319956967</v>
      </c>
      <c r="W265">
        <v>1.8812154695987089</v>
      </c>
      <c r="X265" t="s">
        <v>510</v>
      </c>
      <c r="Y265">
        <v>3</v>
      </c>
      <c r="AA265">
        <v>1</v>
      </c>
      <c r="AB265" t="s">
        <v>527</v>
      </c>
      <c r="AC265" t="s">
        <v>646</v>
      </c>
    </row>
    <row r="266" spans="1:29" x14ac:dyDescent="0.25">
      <c r="A266" s="61" t="s">
        <v>179</v>
      </c>
      <c r="B266" s="61" t="s">
        <v>205</v>
      </c>
      <c r="C266" s="62" t="s">
        <v>509</v>
      </c>
      <c r="D266" s="63"/>
      <c r="E266" s="64"/>
      <c r="F266" s="65"/>
      <c r="G266" s="62"/>
      <c r="H266" s="66"/>
      <c r="I266" s="67"/>
      <c r="J266" s="67"/>
      <c r="K266" s="31"/>
      <c r="L266" s="74">
        <v>266</v>
      </c>
      <c r="M2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6" t="s">
        <v>331</v>
      </c>
      <c r="O266" t="s">
        <v>373</v>
      </c>
      <c r="P266">
        <v>1712</v>
      </c>
      <c r="Q266" t="s">
        <v>457</v>
      </c>
      <c r="S266">
        <v>1</v>
      </c>
      <c r="T266">
        <v>1</v>
      </c>
      <c r="V266">
        <v>0.62707182319956967</v>
      </c>
      <c r="W266">
        <v>1.8812154695987089</v>
      </c>
      <c r="X266" t="s">
        <v>510</v>
      </c>
      <c r="Y266">
        <v>3</v>
      </c>
      <c r="AA266">
        <v>1</v>
      </c>
      <c r="AB266" t="s">
        <v>526</v>
      </c>
      <c r="AC266" t="s">
        <v>689</v>
      </c>
    </row>
    <row r="267" spans="1:29" x14ac:dyDescent="0.25">
      <c r="A267" s="61" t="s">
        <v>179</v>
      </c>
      <c r="B267" s="61" t="s">
        <v>205</v>
      </c>
      <c r="C267" s="62" t="s">
        <v>509</v>
      </c>
      <c r="D267" s="63"/>
      <c r="E267" s="64"/>
      <c r="F267" s="65"/>
      <c r="G267" s="62"/>
      <c r="H267" s="66"/>
      <c r="I267" s="67"/>
      <c r="J267" s="67"/>
      <c r="K267" s="31"/>
      <c r="L267" s="74">
        <v>267</v>
      </c>
      <c r="M2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7" t="s">
        <v>340</v>
      </c>
      <c r="O267" t="s">
        <v>373</v>
      </c>
      <c r="P267">
        <v>1712</v>
      </c>
      <c r="Q267" t="s">
        <v>457</v>
      </c>
      <c r="S267">
        <v>1</v>
      </c>
      <c r="T267">
        <v>2</v>
      </c>
      <c r="V267">
        <v>0.62707182319956967</v>
      </c>
      <c r="W267">
        <v>1.2541436463991393</v>
      </c>
      <c r="X267" t="s">
        <v>510</v>
      </c>
      <c r="Y267">
        <v>2</v>
      </c>
      <c r="AA267">
        <v>1</v>
      </c>
      <c r="AB267" t="s">
        <v>526</v>
      </c>
      <c r="AC267" t="s">
        <v>674</v>
      </c>
    </row>
    <row r="268" spans="1:29" x14ac:dyDescent="0.25">
      <c r="A268" s="61" t="s">
        <v>179</v>
      </c>
      <c r="B268" s="61" t="s">
        <v>205</v>
      </c>
      <c r="C268" s="62" t="s">
        <v>509</v>
      </c>
      <c r="D268" s="63"/>
      <c r="E268" s="64"/>
      <c r="F268" s="65"/>
      <c r="G268" s="62"/>
      <c r="H268" s="66"/>
      <c r="I268" s="67"/>
      <c r="J268" s="67"/>
      <c r="K268" s="31"/>
      <c r="L268" s="74">
        <v>268</v>
      </c>
      <c r="M2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8" t="s">
        <v>324</v>
      </c>
      <c r="O268" t="s">
        <v>373</v>
      </c>
      <c r="P268">
        <v>1712</v>
      </c>
      <c r="Q268" t="s">
        <v>457</v>
      </c>
      <c r="S268">
        <v>1</v>
      </c>
      <c r="T268">
        <v>2</v>
      </c>
      <c r="V268">
        <v>0.62707182319956967</v>
      </c>
      <c r="W268">
        <v>1.2541436463991393</v>
      </c>
      <c r="X268" t="s">
        <v>510</v>
      </c>
      <c r="Y268">
        <v>2</v>
      </c>
      <c r="AA268">
        <v>1</v>
      </c>
      <c r="AB268" t="s">
        <v>526</v>
      </c>
      <c r="AC268" t="s">
        <v>656</v>
      </c>
    </row>
    <row r="269" spans="1:29" x14ac:dyDescent="0.25">
      <c r="A269" s="61" t="s">
        <v>179</v>
      </c>
      <c r="B269" s="61" t="s">
        <v>205</v>
      </c>
      <c r="C269" s="62" t="s">
        <v>509</v>
      </c>
      <c r="D269" s="63"/>
      <c r="E269" s="64"/>
      <c r="F269" s="65"/>
      <c r="G269" s="62"/>
      <c r="H269" s="66"/>
      <c r="I269" s="67"/>
      <c r="J269" s="67"/>
      <c r="K269" s="31"/>
      <c r="L269" s="74">
        <v>269</v>
      </c>
      <c r="M2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69">
        <v>3.1</v>
      </c>
      <c r="O269" t="s">
        <v>373</v>
      </c>
      <c r="P269">
        <v>1712</v>
      </c>
      <c r="Q269" t="s">
        <v>434</v>
      </c>
      <c r="S269">
        <v>1</v>
      </c>
      <c r="T269">
        <v>3</v>
      </c>
      <c r="U269" t="s">
        <v>501</v>
      </c>
      <c r="V269">
        <v>0.62707182319956967</v>
      </c>
      <c r="W269">
        <v>0.62707182319956967</v>
      </c>
      <c r="X269" t="s">
        <v>510</v>
      </c>
      <c r="Y269">
        <v>1</v>
      </c>
      <c r="Z269">
        <v>1</v>
      </c>
      <c r="AA269">
        <v>1</v>
      </c>
      <c r="AB269" t="s">
        <v>527</v>
      </c>
      <c r="AC269" t="s">
        <v>972</v>
      </c>
    </row>
    <row r="270" spans="1:29" x14ac:dyDescent="0.25">
      <c r="A270" s="61" t="s">
        <v>179</v>
      </c>
      <c r="B270" s="61" t="s">
        <v>205</v>
      </c>
      <c r="C270" s="62" t="s">
        <v>509</v>
      </c>
      <c r="D270" s="63"/>
      <c r="E270" s="64"/>
      <c r="F270" s="65"/>
      <c r="G270" s="62"/>
      <c r="H270" s="66"/>
      <c r="I270" s="67"/>
      <c r="J270" s="67"/>
      <c r="K270" s="31"/>
      <c r="L270" s="74">
        <v>270</v>
      </c>
      <c r="M2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0">
        <v>3.3</v>
      </c>
      <c r="O270" t="s">
        <v>373</v>
      </c>
      <c r="P270">
        <v>1712</v>
      </c>
      <c r="Q270" t="s">
        <v>434</v>
      </c>
      <c r="S270">
        <v>1</v>
      </c>
      <c r="T270">
        <v>3</v>
      </c>
      <c r="U270" t="s">
        <v>503</v>
      </c>
      <c r="V270">
        <v>0.62707182319956967</v>
      </c>
      <c r="W270">
        <v>0.62707182319956967</v>
      </c>
      <c r="X270" t="s">
        <v>510</v>
      </c>
      <c r="Y270">
        <v>1</v>
      </c>
      <c r="AA270">
        <v>1</v>
      </c>
      <c r="AB270" t="s">
        <v>527</v>
      </c>
      <c r="AC270" t="s">
        <v>981</v>
      </c>
    </row>
    <row r="271" spans="1:29" x14ac:dyDescent="0.25">
      <c r="A271" s="61" t="s">
        <v>179</v>
      </c>
      <c r="B271" s="61" t="s">
        <v>205</v>
      </c>
      <c r="C271" s="62" t="s">
        <v>509</v>
      </c>
      <c r="D271" s="63"/>
      <c r="E271" s="64"/>
      <c r="F271" s="65"/>
      <c r="G271" s="62"/>
      <c r="H271" s="66"/>
      <c r="I271" s="67"/>
      <c r="J271" s="67"/>
      <c r="K271" s="31"/>
      <c r="L271" s="74">
        <v>271</v>
      </c>
      <c r="M2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1">
        <v>3.4</v>
      </c>
      <c r="O271" t="s">
        <v>373</v>
      </c>
      <c r="P271">
        <v>1712</v>
      </c>
      <c r="Q271" t="s">
        <v>434</v>
      </c>
      <c r="S271">
        <v>1</v>
      </c>
      <c r="T271">
        <v>3</v>
      </c>
      <c r="U271" t="s">
        <v>503</v>
      </c>
      <c r="V271">
        <v>0.62707182319956967</v>
      </c>
      <c r="W271">
        <v>1.2541436463991393</v>
      </c>
      <c r="X271" t="s">
        <v>510</v>
      </c>
      <c r="Y271">
        <v>2</v>
      </c>
      <c r="AA271">
        <v>1</v>
      </c>
      <c r="AB271" t="s">
        <v>526</v>
      </c>
      <c r="AC271" t="s">
        <v>977</v>
      </c>
    </row>
    <row r="272" spans="1:29" x14ac:dyDescent="0.25">
      <c r="A272" s="61" t="s">
        <v>179</v>
      </c>
      <c r="B272" s="61" t="s">
        <v>205</v>
      </c>
      <c r="C272" s="62" t="s">
        <v>509</v>
      </c>
      <c r="D272" s="63"/>
      <c r="E272" s="64"/>
      <c r="F272" s="65"/>
      <c r="G272" s="62"/>
      <c r="H272" s="66"/>
      <c r="I272" s="67"/>
      <c r="J272" s="67"/>
      <c r="K272" s="31"/>
      <c r="L272" s="74">
        <v>272</v>
      </c>
      <c r="M2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2" t="s">
        <v>331</v>
      </c>
      <c r="O272" t="s">
        <v>373</v>
      </c>
      <c r="P272">
        <v>1712</v>
      </c>
      <c r="Q272" t="s">
        <v>434</v>
      </c>
      <c r="S272">
        <v>1</v>
      </c>
      <c r="T272">
        <v>1</v>
      </c>
      <c r="V272">
        <v>0.62707182319956967</v>
      </c>
      <c r="W272">
        <v>1.8812154695987089</v>
      </c>
      <c r="X272" t="s">
        <v>510</v>
      </c>
      <c r="Y272">
        <v>3</v>
      </c>
      <c r="AA272">
        <v>1</v>
      </c>
      <c r="AB272" t="s">
        <v>526</v>
      </c>
      <c r="AC272" t="s">
        <v>974</v>
      </c>
    </row>
    <row r="273" spans="1:29" x14ac:dyDescent="0.25">
      <c r="A273" s="61" t="s">
        <v>179</v>
      </c>
      <c r="B273" s="61" t="s">
        <v>205</v>
      </c>
      <c r="C273" s="62" t="s">
        <v>509</v>
      </c>
      <c r="D273" s="63"/>
      <c r="E273" s="64"/>
      <c r="F273" s="65"/>
      <c r="G273" s="62"/>
      <c r="H273" s="66"/>
      <c r="I273" s="67"/>
      <c r="J273" s="67"/>
      <c r="K273" s="31"/>
      <c r="L273" s="74">
        <v>273</v>
      </c>
      <c r="M2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3" t="s">
        <v>324</v>
      </c>
      <c r="O273" t="s">
        <v>373</v>
      </c>
      <c r="P273">
        <v>1712</v>
      </c>
      <c r="Q273" t="s">
        <v>434</v>
      </c>
      <c r="S273">
        <v>1</v>
      </c>
      <c r="T273">
        <v>2</v>
      </c>
      <c r="V273">
        <v>0.62707182319956967</v>
      </c>
      <c r="W273">
        <v>1.2541436463991393</v>
      </c>
      <c r="X273" t="s">
        <v>510</v>
      </c>
      <c r="Y273">
        <v>2</v>
      </c>
      <c r="AA273">
        <v>1</v>
      </c>
      <c r="AB273" t="s">
        <v>526</v>
      </c>
      <c r="AC273" t="s">
        <v>980</v>
      </c>
    </row>
    <row r="274" spans="1:29" x14ac:dyDescent="0.25">
      <c r="A274" s="61" t="s">
        <v>179</v>
      </c>
      <c r="B274" s="61" t="s">
        <v>205</v>
      </c>
      <c r="C274" s="62" t="s">
        <v>509</v>
      </c>
      <c r="D274" s="63"/>
      <c r="E274" s="64"/>
      <c r="F274" s="65"/>
      <c r="G274" s="62"/>
      <c r="H274" s="66"/>
      <c r="I274" s="67"/>
      <c r="J274" s="67"/>
      <c r="K274" s="31"/>
      <c r="L274" s="74">
        <v>274</v>
      </c>
      <c r="M2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4">
        <v>2.2000000000000002</v>
      </c>
      <c r="O274" t="s">
        <v>373</v>
      </c>
      <c r="P274">
        <v>1712</v>
      </c>
      <c r="Q274" t="s">
        <v>432</v>
      </c>
      <c r="S274">
        <v>1</v>
      </c>
      <c r="T274">
        <v>2</v>
      </c>
      <c r="V274">
        <v>0.62707182319956967</v>
      </c>
      <c r="W274">
        <v>1.2541436463991393</v>
      </c>
      <c r="X274" t="s">
        <v>510</v>
      </c>
      <c r="Y274">
        <v>2</v>
      </c>
      <c r="AA274">
        <v>1</v>
      </c>
      <c r="AB274" t="s">
        <v>526</v>
      </c>
      <c r="AC274" t="s">
        <v>1002</v>
      </c>
    </row>
    <row r="275" spans="1:29" x14ac:dyDescent="0.25">
      <c r="A275" s="61" t="s">
        <v>179</v>
      </c>
      <c r="B275" s="61" t="s">
        <v>205</v>
      </c>
      <c r="C275" s="62" t="s">
        <v>509</v>
      </c>
      <c r="D275" s="63"/>
      <c r="E275" s="64"/>
      <c r="F275" s="65"/>
      <c r="G275" s="62"/>
      <c r="H275" s="66"/>
      <c r="I275" s="67"/>
      <c r="J275" s="67"/>
      <c r="K275" s="31"/>
      <c r="L275" s="74">
        <v>275</v>
      </c>
      <c r="M2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5">
        <v>3.1</v>
      </c>
      <c r="O275" t="s">
        <v>373</v>
      </c>
      <c r="P275">
        <v>1712</v>
      </c>
      <c r="Q275" t="s">
        <v>432</v>
      </c>
      <c r="S275">
        <v>1</v>
      </c>
      <c r="T275">
        <v>3</v>
      </c>
      <c r="U275" t="s">
        <v>501</v>
      </c>
      <c r="V275">
        <v>0.62707182319956967</v>
      </c>
      <c r="W275">
        <v>0.62707182319956967</v>
      </c>
      <c r="X275" t="s">
        <v>510</v>
      </c>
      <c r="Y275">
        <v>1</v>
      </c>
      <c r="Z275">
        <v>1</v>
      </c>
      <c r="AA275">
        <v>1</v>
      </c>
      <c r="AB275" t="s">
        <v>527</v>
      </c>
      <c r="AC275" t="s">
        <v>999</v>
      </c>
    </row>
    <row r="276" spans="1:29" x14ac:dyDescent="0.25">
      <c r="A276" s="61" t="s">
        <v>179</v>
      </c>
      <c r="B276" s="61" t="s">
        <v>205</v>
      </c>
      <c r="C276" s="62" t="s">
        <v>509</v>
      </c>
      <c r="D276" s="63"/>
      <c r="E276" s="64"/>
      <c r="F276" s="65"/>
      <c r="G276" s="62"/>
      <c r="H276" s="66"/>
      <c r="I276" s="67"/>
      <c r="J276" s="67"/>
      <c r="K276" s="31"/>
      <c r="L276" s="74">
        <v>276</v>
      </c>
      <c r="M2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6">
        <v>3.3</v>
      </c>
      <c r="O276" t="s">
        <v>373</v>
      </c>
      <c r="P276">
        <v>1712</v>
      </c>
      <c r="Q276" t="s">
        <v>432</v>
      </c>
      <c r="S276">
        <v>1</v>
      </c>
      <c r="T276">
        <v>3</v>
      </c>
      <c r="U276" t="s">
        <v>503</v>
      </c>
      <c r="V276">
        <v>0.62707182319956967</v>
      </c>
      <c r="W276">
        <v>0.62707182319956967</v>
      </c>
      <c r="X276" t="s">
        <v>510</v>
      </c>
      <c r="Y276">
        <v>1</v>
      </c>
      <c r="AA276">
        <v>1</v>
      </c>
      <c r="AB276" t="s">
        <v>527</v>
      </c>
      <c r="AC276" t="s">
        <v>992</v>
      </c>
    </row>
    <row r="277" spans="1:29" x14ac:dyDescent="0.25">
      <c r="A277" s="61" t="s">
        <v>179</v>
      </c>
      <c r="B277" s="61" t="s">
        <v>205</v>
      </c>
      <c r="C277" s="62" t="s">
        <v>509</v>
      </c>
      <c r="D277" s="63"/>
      <c r="E277" s="64"/>
      <c r="F277" s="65"/>
      <c r="G277" s="62"/>
      <c r="H277" s="66"/>
      <c r="I277" s="67"/>
      <c r="J277" s="67"/>
      <c r="K277" s="31"/>
      <c r="L277" s="74">
        <v>277</v>
      </c>
      <c r="M2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7">
        <v>3.3</v>
      </c>
      <c r="O277" t="s">
        <v>373</v>
      </c>
      <c r="P277">
        <v>1712</v>
      </c>
      <c r="Q277" t="s">
        <v>432</v>
      </c>
      <c r="S277">
        <v>1</v>
      </c>
      <c r="T277">
        <v>3</v>
      </c>
      <c r="U277" t="s">
        <v>503</v>
      </c>
      <c r="V277">
        <v>0.62707182319956967</v>
      </c>
      <c r="W277">
        <v>0.62707182319956967</v>
      </c>
      <c r="X277" t="s">
        <v>510</v>
      </c>
      <c r="Y277">
        <v>1</v>
      </c>
      <c r="AA277">
        <v>1</v>
      </c>
      <c r="AB277" t="s">
        <v>527</v>
      </c>
      <c r="AC277" t="s">
        <v>996</v>
      </c>
    </row>
    <row r="278" spans="1:29" x14ac:dyDescent="0.25">
      <c r="A278" s="61" t="s">
        <v>179</v>
      </c>
      <c r="B278" s="61" t="s">
        <v>205</v>
      </c>
      <c r="C278" s="62" t="s">
        <v>509</v>
      </c>
      <c r="D278" s="63"/>
      <c r="E278" s="64"/>
      <c r="F278" s="65"/>
      <c r="G278" s="62"/>
      <c r="H278" s="66"/>
      <c r="I278" s="67"/>
      <c r="J278" s="67"/>
      <c r="K278" s="31"/>
      <c r="L278" s="74">
        <v>278</v>
      </c>
      <c r="M2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8">
        <v>3.3</v>
      </c>
      <c r="O278" t="s">
        <v>373</v>
      </c>
      <c r="P278">
        <v>1712</v>
      </c>
      <c r="Q278" t="s">
        <v>432</v>
      </c>
      <c r="S278">
        <v>1</v>
      </c>
      <c r="T278">
        <v>3</v>
      </c>
      <c r="U278" t="s">
        <v>503</v>
      </c>
      <c r="V278">
        <v>0.62707182319956967</v>
      </c>
      <c r="W278">
        <v>0.62707182319956967</v>
      </c>
      <c r="X278" t="s">
        <v>510</v>
      </c>
      <c r="Y278">
        <v>1</v>
      </c>
      <c r="AA278">
        <v>1</v>
      </c>
      <c r="AB278" t="s">
        <v>527</v>
      </c>
      <c r="AC278" t="s">
        <v>998</v>
      </c>
    </row>
    <row r="279" spans="1:29" x14ac:dyDescent="0.25">
      <c r="A279" s="61" t="s">
        <v>179</v>
      </c>
      <c r="B279" s="61" t="s">
        <v>205</v>
      </c>
      <c r="C279" s="62" t="s">
        <v>509</v>
      </c>
      <c r="D279" s="63"/>
      <c r="E279" s="64"/>
      <c r="F279" s="65"/>
      <c r="G279" s="62"/>
      <c r="H279" s="66"/>
      <c r="I279" s="67"/>
      <c r="J279" s="67"/>
      <c r="K279" s="31"/>
      <c r="L279" s="74">
        <v>279</v>
      </c>
      <c r="M2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79" t="s">
        <v>343</v>
      </c>
      <c r="O279" t="s">
        <v>373</v>
      </c>
      <c r="P279">
        <v>1712</v>
      </c>
      <c r="Q279" t="s">
        <v>432</v>
      </c>
      <c r="S279">
        <v>1</v>
      </c>
      <c r="T279">
        <v>1</v>
      </c>
      <c r="V279">
        <v>0.62707182319956967</v>
      </c>
      <c r="W279">
        <v>1.2541436463991393</v>
      </c>
      <c r="X279" t="s">
        <v>510</v>
      </c>
      <c r="Y279">
        <v>2</v>
      </c>
      <c r="AA279">
        <v>1</v>
      </c>
      <c r="AB279" t="s">
        <v>526</v>
      </c>
      <c r="AC279" t="s">
        <v>1003</v>
      </c>
    </row>
    <row r="280" spans="1:29" x14ac:dyDescent="0.25">
      <c r="A280" s="61" t="s">
        <v>179</v>
      </c>
      <c r="B280" s="61" t="s">
        <v>205</v>
      </c>
      <c r="C280" s="62" t="s">
        <v>509</v>
      </c>
      <c r="D280" s="63"/>
      <c r="E280" s="64"/>
      <c r="F280" s="65"/>
      <c r="G280" s="62"/>
      <c r="H280" s="66"/>
      <c r="I280" s="67"/>
      <c r="J280" s="67"/>
      <c r="K280" s="31"/>
      <c r="L280" s="74">
        <v>280</v>
      </c>
      <c r="M2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0" t="s">
        <v>340</v>
      </c>
      <c r="O280" t="s">
        <v>373</v>
      </c>
      <c r="P280">
        <v>1712</v>
      </c>
      <c r="Q280" t="s">
        <v>432</v>
      </c>
      <c r="S280">
        <v>1</v>
      </c>
      <c r="T280">
        <v>2</v>
      </c>
      <c r="V280">
        <v>0.62707182319956967</v>
      </c>
      <c r="W280">
        <v>1.2541436463991393</v>
      </c>
      <c r="X280" t="s">
        <v>510</v>
      </c>
      <c r="Y280">
        <v>2</v>
      </c>
      <c r="AA280">
        <v>1</v>
      </c>
      <c r="AB280" t="s">
        <v>526</v>
      </c>
      <c r="AC280" t="s">
        <v>1001</v>
      </c>
    </row>
    <row r="281" spans="1:29" x14ac:dyDescent="0.25">
      <c r="A281" s="61" t="s">
        <v>179</v>
      </c>
      <c r="B281" s="61" t="s">
        <v>205</v>
      </c>
      <c r="C281" s="62" t="s">
        <v>509</v>
      </c>
      <c r="D281" s="63"/>
      <c r="E281" s="64"/>
      <c r="F281" s="65"/>
      <c r="G281" s="62"/>
      <c r="H281" s="66"/>
      <c r="I281" s="67"/>
      <c r="J281" s="67"/>
      <c r="K281" s="31"/>
      <c r="L281" s="74">
        <v>281</v>
      </c>
      <c r="M2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1" t="s">
        <v>324</v>
      </c>
      <c r="O281" t="s">
        <v>373</v>
      </c>
      <c r="P281">
        <v>1712</v>
      </c>
      <c r="Q281" t="s">
        <v>432</v>
      </c>
      <c r="S281">
        <v>1</v>
      </c>
      <c r="T281">
        <v>2</v>
      </c>
      <c r="V281">
        <v>0.62707182319956967</v>
      </c>
      <c r="W281">
        <v>1.2541436463991393</v>
      </c>
      <c r="X281" t="s">
        <v>510</v>
      </c>
      <c r="Y281">
        <v>2</v>
      </c>
      <c r="AA281">
        <v>1</v>
      </c>
      <c r="AB281" t="s">
        <v>526</v>
      </c>
      <c r="AC281" t="s">
        <v>994</v>
      </c>
    </row>
    <row r="282" spans="1:29" x14ac:dyDescent="0.25">
      <c r="A282" s="61" t="s">
        <v>179</v>
      </c>
      <c r="B282" s="61" t="s">
        <v>205</v>
      </c>
      <c r="C282" s="62" t="s">
        <v>509</v>
      </c>
      <c r="D282" s="63"/>
      <c r="E282" s="64"/>
      <c r="F282" s="65"/>
      <c r="G282" s="62"/>
      <c r="H282" s="66"/>
      <c r="I282" s="67"/>
      <c r="J282" s="67"/>
      <c r="K282" s="31"/>
      <c r="L282" s="74">
        <v>282</v>
      </c>
      <c r="M2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2">
        <v>3.3</v>
      </c>
      <c r="O282" t="s">
        <v>373</v>
      </c>
      <c r="P282">
        <v>1712</v>
      </c>
      <c r="Q282" t="s">
        <v>465</v>
      </c>
      <c r="S282">
        <v>1</v>
      </c>
      <c r="T282">
        <v>3</v>
      </c>
      <c r="U282" t="s">
        <v>503</v>
      </c>
      <c r="V282">
        <v>0.62707182319956967</v>
      </c>
      <c r="W282">
        <v>0.62707182319956967</v>
      </c>
      <c r="X282" t="s">
        <v>510</v>
      </c>
      <c r="Y282">
        <v>1</v>
      </c>
      <c r="AA282">
        <v>1</v>
      </c>
      <c r="AB282" t="s">
        <v>527</v>
      </c>
      <c r="AC282" t="s">
        <v>1010</v>
      </c>
    </row>
    <row r="283" spans="1:29" x14ac:dyDescent="0.25">
      <c r="A283" s="61" t="s">
        <v>179</v>
      </c>
      <c r="B283" s="61" t="s">
        <v>205</v>
      </c>
      <c r="C283" s="62" t="s">
        <v>509</v>
      </c>
      <c r="D283" s="63"/>
      <c r="E283" s="64"/>
      <c r="F283" s="65"/>
      <c r="G283" s="62"/>
      <c r="H283" s="66"/>
      <c r="I283" s="67"/>
      <c r="J283" s="67"/>
      <c r="K283" s="31"/>
      <c r="L283" s="74">
        <v>283</v>
      </c>
      <c r="M2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3">
        <v>3.4</v>
      </c>
      <c r="O283" t="s">
        <v>373</v>
      </c>
      <c r="P283">
        <v>1712</v>
      </c>
      <c r="Q283" t="s">
        <v>465</v>
      </c>
      <c r="S283">
        <v>1</v>
      </c>
      <c r="T283">
        <v>3</v>
      </c>
      <c r="U283" t="s">
        <v>503</v>
      </c>
      <c r="V283">
        <v>0.62707182319956967</v>
      </c>
      <c r="W283">
        <v>1.2541436463991393</v>
      </c>
      <c r="X283" t="s">
        <v>510</v>
      </c>
      <c r="Y283">
        <v>2</v>
      </c>
      <c r="AA283">
        <v>1</v>
      </c>
      <c r="AB283" t="s">
        <v>526</v>
      </c>
      <c r="AC283" t="s">
        <v>1007</v>
      </c>
    </row>
    <row r="284" spans="1:29" x14ac:dyDescent="0.25">
      <c r="A284" s="61" t="s">
        <v>179</v>
      </c>
      <c r="B284" s="61" t="s">
        <v>205</v>
      </c>
      <c r="C284" s="62" t="s">
        <v>509</v>
      </c>
      <c r="D284" s="63"/>
      <c r="E284" s="64"/>
      <c r="F284" s="65"/>
      <c r="G284" s="62"/>
      <c r="H284" s="66"/>
      <c r="I284" s="67"/>
      <c r="J284" s="67"/>
      <c r="K284" s="31"/>
      <c r="L284" s="74">
        <v>284</v>
      </c>
      <c r="M2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4">
        <v>4.2</v>
      </c>
      <c r="O284" t="s">
        <v>373</v>
      </c>
      <c r="P284">
        <v>1712</v>
      </c>
      <c r="Q284" t="s">
        <v>465</v>
      </c>
      <c r="S284">
        <v>1</v>
      </c>
      <c r="T284">
        <v>4</v>
      </c>
      <c r="V284">
        <v>0.62707182319956967</v>
      </c>
      <c r="W284">
        <v>0.62707182319956967</v>
      </c>
      <c r="X284" t="s">
        <v>510</v>
      </c>
      <c r="Y284">
        <v>1</v>
      </c>
      <c r="AA284">
        <v>1</v>
      </c>
      <c r="AB284" t="s">
        <v>527</v>
      </c>
      <c r="AC284" t="s">
        <v>1005</v>
      </c>
    </row>
    <row r="285" spans="1:29" x14ac:dyDescent="0.25">
      <c r="A285" s="61" t="s">
        <v>179</v>
      </c>
      <c r="B285" s="61" t="s">
        <v>205</v>
      </c>
      <c r="C285" s="62" t="s">
        <v>509</v>
      </c>
      <c r="D285" s="63"/>
      <c r="E285" s="64"/>
      <c r="F285" s="65"/>
      <c r="G285" s="62"/>
      <c r="H285" s="66"/>
      <c r="I285" s="67"/>
      <c r="J285" s="67"/>
      <c r="K285" s="31"/>
      <c r="L285" s="74">
        <v>285</v>
      </c>
      <c r="M2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5" t="s">
        <v>324</v>
      </c>
      <c r="O285" t="s">
        <v>373</v>
      </c>
      <c r="P285">
        <v>1712</v>
      </c>
      <c r="Q285" t="s">
        <v>465</v>
      </c>
      <c r="S285">
        <v>1</v>
      </c>
      <c r="T285">
        <v>2</v>
      </c>
      <c r="V285">
        <v>0.62707182319956967</v>
      </c>
      <c r="W285">
        <v>1.2541436463991393</v>
      </c>
      <c r="X285" t="s">
        <v>510</v>
      </c>
      <c r="Y285">
        <v>2</v>
      </c>
      <c r="AA285">
        <v>1</v>
      </c>
      <c r="AB285" t="s">
        <v>526</v>
      </c>
      <c r="AC285" t="s">
        <v>1012</v>
      </c>
    </row>
    <row r="286" spans="1:29" x14ac:dyDescent="0.25">
      <c r="A286" s="61" t="s">
        <v>179</v>
      </c>
      <c r="B286" s="61" t="s">
        <v>205</v>
      </c>
      <c r="C286" s="62" t="s">
        <v>509</v>
      </c>
      <c r="D286" s="63"/>
      <c r="E286" s="64"/>
      <c r="F286" s="65"/>
      <c r="G286" s="62"/>
      <c r="H286" s="66"/>
      <c r="I286" s="67"/>
      <c r="J286" s="67"/>
      <c r="K286" s="31"/>
      <c r="L286" s="74">
        <v>286</v>
      </c>
      <c r="M2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6" t="s">
        <v>335</v>
      </c>
      <c r="O286" t="s">
        <v>373</v>
      </c>
      <c r="P286">
        <v>1712</v>
      </c>
      <c r="Q286" t="s">
        <v>465</v>
      </c>
      <c r="S286">
        <v>1</v>
      </c>
      <c r="T286">
        <v>4</v>
      </c>
      <c r="V286">
        <v>0.62707182319956967</v>
      </c>
      <c r="W286">
        <v>1.2541436463991393</v>
      </c>
      <c r="X286" t="s">
        <v>510</v>
      </c>
      <c r="Y286">
        <v>2</v>
      </c>
      <c r="AA286">
        <v>1</v>
      </c>
      <c r="AB286" t="s">
        <v>526</v>
      </c>
      <c r="AC286" t="s">
        <v>1006</v>
      </c>
    </row>
    <row r="287" spans="1:29" x14ac:dyDescent="0.25">
      <c r="A287" s="61" t="s">
        <v>179</v>
      </c>
      <c r="B287" s="61" t="s">
        <v>205</v>
      </c>
      <c r="C287" s="62" t="s">
        <v>509</v>
      </c>
      <c r="D287" s="63"/>
      <c r="E287" s="64"/>
      <c r="F287" s="65"/>
      <c r="G287" s="62"/>
      <c r="H287" s="66"/>
      <c r="I287" s="67"/>
      <c r="J287" s="67"/>
      <c r="K287" s="31"/>
      <c r="L287" s="74">
        <v>287</v>
      </c>
      <c r="M2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7" t="s">
        <v>335</v>
      </c>
      <c r="O287" t="s">
        <v>373</v>
      </c>
      <c r="P287">
        <v>1712</v>
      </c>
      <c r="Q287" t="s">
        <v>465</v>
      </c>
      <c r="S287">
        <v>1</v>
      </c>
      <c r="T287">
        <v>4</v>
      </c>
      <c r="V287">
        <v>0.62707182319956967</v>
      </c>
      <c r="W287">
        <v>1.2541436463991393</v>
      </c>
      <c r="X287" t="s">
        <v>510</v>
      </c>
      <c r="Y287">
        <v>2</v>
      </c>
      <c r="AA287">
        <v>1</v>
      </c>
      <c r="AB287" t="s">
        <v>526</v>
      </c>
      <c r="AC287" t="s">
        <v>1011</v>
      </c>
    </row>
    <row r="288" spans="1:29" x14ac:dyDescent="0.25">
      <c r="A288" s="61" t="s">
        <v>179</v>
      </c>
      <c r="B288" s="61" t="s">
        <v>205</v>
      </c>
      <c r="C288" s="62" t="s">
        <v>509</v>
      </c>
      <c r="D288" s="63"/>
      <c r="E288" s="64"/>
      <c r="F288" s="65"/>
      <c r="G288" s="62"/>
      <c r="H288" s="66"/>
      <c r="I288" s="67"/>
      <c r="J288" s="67"/>
      <c r="K288" s="31"/>
      <c r="L288" s="74">
        <v>288</v>
      </c>
      <c r="M2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8" t="s">
        <v>330</v>
      </c>
      <c r="O288" t="s">
        <v>373</v>
      </c>
      <c r="P288">
        <v>1712</v>
      </c>
      <c r="Q288" t="s">
        <v>431</v>
      </c>
      <c r="S288">
        <v>1</v>
      </c>
      <c r="T288">
        <v>1</v>
      </c>
      <c r="V288">
        <v>0.62707182319956967</v>
      </c>
      <c r="W288">
        <v>1.8812154695987089</v>
      </c>
      <c r="X288" t="s">
        <v>510</v>
      </c>
      <c r="Y288">
        <v>3</v>
      </c>
      <c r="AA288">
        <v>1</v>
      </c>
      <c r="AB288" t="s">
        <v>526</v>
      </c>
      <c r="AC288" t="s">
        <v>1020</v>
      </c>
    </row>
    <row r="289" spans="1:29" x14ac:dyDescent="0.25">
      <c r="A289" s="61" t="s">
        <v>179</v>
      </c>
      <c r="B289" s="61" t="s">
        <v>205</v>
      </c>
      <c r="C289" s="62" t="s">
        <v>509</v>
      </c>
      <c r="D289" s="63"/>
      <c r="E289" s="64"/>
      <c r="F289" s="65"/>
      <c r="G289" s="62"/>
      <c r="H289" s="66"/>
      <c r="I289" s="67"/>
      <c r="J289" s="67"/>
      <c r="K289" s="31"/>
      <c r="L289" s="74">
        <v>289</v>
      </c>
      <c r="M2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89" t="s">
        <v>338</v>
      </c>
      <c r="O289" t="s">
        <v>373</v>
      </c>
      <c r="P289">
        <v>1712</v>
      </c>
      <c r="Q289" t="s">
        <v>431</v>
      </c>
      <c r="S289">
        <v>1</v>
      </c>
      <c r="T289">
        <v>1</v>
      </c>
      <c r="V289">
        <v>0.62707182319956967</v>
      </c>
      <c r="W289">
        <v>0.62707182319956967</v>
      </c>
      <c r="X289" t="s">
        <v>510</v>
      </c>
      <c r="Y289">
        <v>1</v>
      </c>
      <c r="AA289">
        <v>1</v>
      </c>
      <c r="AB289" t="s">
        <v>527</v>
      </c>
      <c r="AC289" t="s">
        <v>1017</v>
      </c>
    </row>
    <row r="290" spans="1:29" x14ac:dyDescent="0.25">
      <c r="A290" s="61" t="s">
        <v>179</v>
      </c>
      <c r="B290" s="61" t="s">
        <v>205</v>
      </c>
      <c r="C290" s="62" t="s">
        <v>509</v>
      </c>
      <c r="D290" s="63"/>
      <c r="E290" s="64"/>
      <c r="F290" s="65"/>
      <c r="G290" s="62"/>
      <c r="H290" s="66"/>
      <c r="I290" s="67"/>
      <c r="J290" s="67"/>
      <c r="K290" s="31"/>
      <c r="L290" s="74">
        <v>290</v>
      </c>
      <c r="M2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0" t="s">
        <v>324</v>
      </c>
      <c r="O290" t="s">
        <v>373</v>
      </c>
      <c r="P290">
        <v>1712</v>
      </c>
      <c r="Q290" t="s">
        <v>431</v>
      </c>
      <c r="S290">
        <v>1</v>
      </c>
      <c r="T290">
        <v>2</v>
      </c>
      <c r="V290">
        <v>0.62707182319956967</v>
      </c>
      <c r="W290">
        <v>1.2541436463991393</v>
      </c>
      <c r="X290" t="s">
        <v>510</v>
      </c>
      <c r="Y290">
        <v>2</v>
      </c>
      <c r="AA290">
        <v>1</v>
      </c>
      <c r="AB290" t="s">
        <v>526</v>
      </c>
      <c r="AC290" t="s">
        <v>1016</v>
      </c>
    </row>
    <row r="291" spans="1:29" x14ac:dyDescent="0.25">
      <c r="A291" s="61" t="s">
        <v>179</v>
      </c>
      <c r="B291" s="61" t="s">
        <v>205</v>
      </c>
      <c r="C291" s="62" t="s">
        <v>509</v>
      </c>
      <c r="D291" s="63"/>
      <c r="E291" s="64"/>
      <c r="F291" s="65"/>
      <c r="G291" s="62"/>
      <c r="H291" s="66"/>
      <c r="I291" s="67"/>
      <c r="J291" s="67"/>
      <c r="K291" s="31"/>
      <c r="L291" s="74">
        <v>291</v>
      </c>
      <c r="M2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1" t="s">
        <v>337</v>
      </c>
      <c r="O291" t="s">
        <v>373</v>
      </c>
      <c r="P291">
        <v>1712</v>
      </c>
      <c r="Q291" t="s">
        <v>431</v>
      </c>
      <c r="S291">
        <v>1</v>
      </c>
      <c r="T291">
        <v>3</v>
      </c>
      <c r="U291" t="s">
        <v>501</v>
      </c>
      <c r="V291">
        <v>0.62707182319956967</v>
      </c>
      <c r="W291">
        <v>0.62707182319956967</v>
      </c>
      <c r="X291" t="s">
        <v>510</v>
      </c>
      <c r="Y291">
        <v>1</v>
      </c>
      <c r="Z291">
        <v>1</v>
      </c>
      <c r="AA291">
        <v>1</v>
      </c>
      <c r="AB291" t="s">
        <v>527</v>
      </c>
      <c r="AC291" t="s">
        <v>1014</v>
      </c>
    </row>
    <row r="292" spans="1:29" x14ac:dyDescent="0.25">
      <c r="A292" s="61" t="s">
        <v>179</v>
      </c>
      <c r="B292" s="61" t="s">
        <v>205</v>
      </c>
      <c r="C292" s="62" t="s">
        <v>509</v>
      </c>
      <c r="D292" s="63"/>
      <c r="E292" s="64"/>
      <c r="F292" s="65"/>
      <c r="G292" s="62"/>
      <c r="H292" s="66"/>
      <c r="I292" s="67"/>
      <c r="J292" s="67"/>
      <c r="K292" s="31"/>
      <c r="L292" s="74">
        <v>292</v>
      </c>
      <c r="M2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2" t="s">
        <v>337</v>
      </c>
      <c r="O292" t="s">
        <v>373</v>
      </c>
      <c r="P292">
        <v>1712</v>
      </c>
      <c r="Q292" t="s">
        <v>431</v>
      </c>
      <c r="S292">
        <v>1</v>
      </c>
      <c r="T292">
        <v>3</v>
      </c>
      <c r="U292" t="s">
        <v>501</v>
      </c>
      <c r="V292">
        <v>0.62707182319956967</v>
      </c>
      <c r="W292">
        <v>0.62707182319956967</v>
      </c>
      <c r="X292" t="s">
        <v>510</v>
      </c>
      <c r="Y292">
        <v>1</v>
      </c>
      <c r="Z292">
        <v>1</v>
      </c>
      <c r="AA292">
        <v>1</v>
      </c>
      <c r="AB292" t="s">
        <v>527</v>
      </c>
      <c r="AC292" t="s">
        <v>1018</v>
      </c>
    </row>
    <row r="293" spans="1:29" x14ac:dyDescent="0.25">
      <c r="A293" s="61" t="s">
        <v>179</v>
      </c>
      <c r="B293" s="61" t="s">
        <v>205</v>
      </c>
      <c r="C293" s="62" t="s">
        <v>509</v>
      </c>
      <c r="D293" s="63"/>
      <c r="E293" s="64"/>
      <c r="F293" s="65"/>
      <c r="G293" s="62"/>
      <c r="H293" s="66"/>
      <c r="I293" s="67"/>
      <c r="J293" s="67"/>
      <c r="K293" s="31"/>
      <c r="L293" s="74">
        <v>293</v>
      </c>
      <c r="M2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3" t="s">
        <v>322</v>
      </c>
      <c r="O293" t="s">
        <v>373</v>
      </c>
      <c r="P293">
        <v>1712</v>
      </c>
      <c r="Q293" t="s">
        <v>431</v>
      </c>
      <c r="S293">
        <v>-1</v>
      </c>
      <c r="T293">
        <v>3</v>
      </c>
      <c r="U293" t="s">
        <v>502</v>
      </c>
      <c r="V293">
        <v>-0.62707182319956967</v>
      </c>
      <c r="W293">
        <v>-0.62707182319956967</v>
      </c>
      <c r="X293" t="s">
        <v>510</v>
      </c>
      <c r="Y293">
        <v>-1</v>
      </c>
      <c r="Z293">
        <v>-1</v>
      </c>
      <c r="AA293">
        <v>1</v>
      </c>
      <c r="AB293" t="s">
        <v>527</v>
      </c>
      <c r="AC293" t="s">
        <v>1015</v>
      </c>
    </row>
    <row r="294" spans="1:29" x14ac:dyDescent="0.25">
      <c r="A294" s="61" t="s">
        <v>179</v>
      </c>
      <c r="B294" s="61" t="s">
        <v>205</v>
      </c>
      <c r="C294" s="62" t="s">
        <v>509</v>
      </c>
      <c r="D294" s="63"/>
      <c r="E294" s="64"/>
      <c r="F294" s="65"/>
      <c r="G294" s="62"/>
      <c r="H294" s="66"/>
      <c r="I294" s="67"/>
      <c r="J294" s="67"/>
      <c r="K294" s="31"/>
      <c r="L294" s="74">
        <v>294</v>
      </c>
      <c r="M2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4">
        <v>4.3</v>
      </c>
      <c r="O294" t="s">
        <v>373</v>
      </c>
      <c r="P294">
        <v>1712</v>
      </c>
      <c r="Q294" t="s">
        <v>426</v>
      </c>
      <c r="S294">
        <v>1</v>
      </c>
      <c r="T294">
        <v>4</v>
      </c>
      <c r="V294">
        <v>0.62707182319956967</v>
      </c>
      <c r="W294">
        <v>0.62707182319956967</v>
      </c>
      <c r="X294" t="s">
        <v>510</v>
      </c>
      <c r="Y294">
        <v>1</v>
      </c>
      <c r="AA294">
        <v>1</v>
      </c>
      <c r="AB294" t="s">
        <v>527</v>
      </c>
      <c r="AC294" t="s">
        <v>1021</v>
      </c>
    </row>
    <row r="295" spans="1:29" x14ac:dyDescent="0.25">
      <c r="A295" s="61" t="s">
        <v>179</v>
      </c>
      <c r="B295" s="61" t="s">
        <v>205</v>
      </c>
      <c r="C295" s="62" t="s">
        <v>509</v>
      </c>
      <c r="D295" s="63"/>
      <c r="E295" s="64"/>
      <c r="F295" s="65"/>
      <c r="G295" s="62"/>
      <c r="H295" s="66"/>
      <c r="I295" s="67"/>
      <c r="J295" s="67"/>
      <c r="K295" s="31"/>
      <c r="L295" s="74">
        <v>295</v>
      </c>
      <c r="M2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5">
        <v>4.3</v>
      </c>
      <c r="O295" t="s">
        <v>373</v>
      </c>
      <c r="P295">
        <v>1712</v>
      </c>
      <c r="Q295" t="s">
        <v>426</v>
      </c>
      <c r="S295">
        <v>1</v>
      </c>
      <c r="T295">
        <v>4</v>
      </c>
      <c r="V295">
        <v>0.62707182319956967</v>
      </c>
      <c r="W295">
        <v>0.62707182319956967</v>
      </c>
      <c r="X295" t="s">
        <v>510</v>
      </c>
      <c r="Y295">
        <v>1</v>
      </c>
      <c r="AA295">
        <v>1</v>
      </c>
      <c r="AB295" t="s">
        <v>527</v>
      </c>
      <c r="AC295" t="s">
        <v>1030</v>
      </c>
    </row>
    <row r="296" spans="1:29" x14ac:dyDescent="0.25">
      <c r="A296" s="61" t="s">
        <v>179</v>
      </c>
      <c r="B296" s="61" t="s">
        <v>205</v>
      </c>
      <c r="C296" s="62" t="s">
        <v>509</v>
      </c>
      <c r="D296" s="63"/>
      <c r="E296" s="64"/>
      <c r="F296" s="65"/>
      <c r="G296" s="62"/>
      <c r="H296" s="66"/>
      <c r="I296" s="67"/>
      <c r="J296" s="67"/>
      <c r="K296" s="31"/>
      <c r="L296" s="74">
        <v>296</v>
      </c>
      <c r="M2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6" t="s">
        <v>343</v>
      </c>
      <c r="O296" t="s">
        <v>373</v>
      </c>
      <c r="P296">
        <v>1712</v>
      </c>
      <c r="Q296" t="s">
        <v>426</v>
      </c>
      <c r="S296">
        <v>1</v>
      </c>
      <c r="T296">
        <v>1</v>
      </c>
      <c r="V296">
        <v>0.62707182319956967</v>
      </c>
      <c r="W296">
        <v>1.2541436463991393</v>
      </c>
      <c r="X296" t="s">
        <v>510</v>
      </c>
      <c r="Y296">
        <v>2</v>
      </c>
      <c r="AA296">
        <v>1</v>
      </c>
      <c r="AB296" t="s">
        <v>526</v>
      </c>
      <c r="AC296" t="s">
        <v>1034</v>
      </c>
    </row>
    <row r="297" spans="1:29" x14ac:dyDescent="0.25">
      <c r="A297" s="61" t="s">
        <v>179</v>
      </c>
      <c r="B297" s="61" t="s">
        <v>205</v>
      </c>
      <c r="C297" s="62" t="s">
        <v>509</v>
      </c>
      <c r="D297" s="63"/>
      <c r="E297" s="64"/>
      <c r="F297" s="65"/>
      <c r="G297" s="62"/>
      <c r="H297" s="66"/>
      <c r="I297" s="67"/>
      <c r="J297" s="67"/>
      <c r="K297" s="31"/>
      <c r="L297" s="74">
        <v>297</v>
      </c>
      <c r="M2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7" t="s">
        <v>341</v>
      </c>
      <c r="O297" t="s">
        <v>373</v>
      </c>
      <c r="P297">
        <v>1712</v>
      </c>
      <c r="Q297" t="s">
        <v>426</v>
      </c>
      <c r="S297">
        <v>1</v>
      </c>
      <c r="T297">
        <v>2</v>
      </c>
      <c r="V297">
        <v>0.62707182319956967</v>
      </c>
      <c r="W297">
        <v>1.2541436463991393</v>
      </c>
      <c r="X297" t="s">
        <v>510</v>
      </c>
      <c r="Y297">
        <v>2</v>
      </c>
      <c r="AA297">
        <v>1</v>
      </c>
      <c r="AB297" t="s">
        <v>526</v>
      </c>
      <c r="AC297" t="s">
        <v>1022</v>
      </c>
    </row>
    <row r="298" spans="1:29" x14ac:dyDescent="0.25">
      <c r="A298" s="61" t="s">
        <v>179</v>
      </c>
      <c r="B298" s="61" t="s">
        <v>205</v>
      </c>
      <c r="C298" s="62" t="s">
        <v>509</v>
      </c>
      <c r="D298" s="63"/>
      <c r="E298" s="64"/>
      <c r="F298" s="65"/>
      <c r="G298" s="62"/>
      <c r="H298" s="66"/>
      <c r="I298" s="67"/>
      <c r="J298" s="67"/>
      <c r="K298" s="31"/>
      <c r="L298" s="74">
        <v>298</v>
      </c>
      <c r="M2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8" t="s">
        <v>351</v>
      </c>
      <c r="O298" t="s">
        <v>373</v>
      </c>
      <c r="P298">
        <v>1712</v>
      </c>
      <c r="Q298" t="s">
        <v>426</v>
      </c>
      <c r="S298">
        <v>1</v>
      </c>
      <c r="T298">
        <v>2</v>
      </c>
      <c r="V298">
        <v>0.62707182319956967</v>
      </c>
      <c r="W298">
        <v>1.2541436463991393</v>
      </c>
      <c r="X298" t="s">
        <v>510</v>
      </c>
      <c r="Y298">
        <v>2</v>
      </c>
      <c r="AA298">
        <v>1</v>
      </c>
      <c r="AB298" t="s">
        <v>526</v>
      </c>
      <c r="AC298" t="s">
        <v>1023</v>
      </c>
    </row>
    <row r="299" spans="1:29" x14ac:dyDescent="0.25">
      <c r="A299" s="61" t="s">
        <v>179</v>
      </c>
      <c r="B299" s="61" t="s">
        <v>205</v>
      </c>
      <c r="C299" s="62" t="s">
        <v>509</v>
      </c>
      <c r="D299" s="63"/>
      <c r="E299" s="64"/>
      <c r="F299" s="65"/>
      <c r="G299" s="62"/>
      <c r="H299" s="66"/>
      <c r="I299" s="67"/>
      <c r="J299" s="67"/>
      <c r="K299" s="31"/>
      <c r="L299" s="74">
        <v>299</v>
      </c>
      <c r="M2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299" t="s">
        <v>351</v>
      </c>
      <c r="O299" t="s">
        <v>373</v>
      </c>
      <c r="P299">
        <v>1712</v>
      </c>
      <c r="Q299" t="s">
        <v>426</v>
      </c>
      <c r="S299">
        <v>1</v>
      </c>
      <c r="T299">
        <v>2</v>
      </c>
      <c r="V299">
        <v>0.62707182319956967</v>
      </c>
      <c r="W299">
        <v>1.2541436463991393</v>
      </c>
      <c r="X299" t="s">
        <v>510</v>
      </c>
      <c r="Y299">
        <v>2</v>
      </c>
      <c r="AA299">
        <v>1</v>
      </c>
      <c r="AB299" t="s">
        <v>526</v>
      </c>
      <c r="AC299" t="s">
        <v>1031</v>
      </c>
    </row>
    <row r="300" spans="1:29" x14ac:dyDescent="0.25">
      <c r="A300" s="61" t="s">
        <v>179</v>
      </c>
      <c r="B300" s="61" t="s">
        <v>205</v>
      </c>
      <c r="C300" s="62" t="s">
        <v>509</v>
      </c>
      <c r="D300" s="63"/>
      <c r="E300" s="64"/>
      <c r="F300" s="65"/>
      <c r="G300" s="62"/>
      <c r="H300" s="66"/>
      <c r="I300" s="67"/>
      <c r="J300" s="67"/>
      <c r="K300" s="31"/>
      <c r="L300" s="74">
        <v>300</v>
      </c>
      <c r="M3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0" t="s">
        <v>340</v>
      </c>
      <c r="O300" t="s">
        <v>373</v>
      </c>
      <c r="P300">
        <v>1712</v>
      </c>
      <c r="Q300" t="s">
        <v>426</v>
      </c>
      <c r="S300">
        <v>1</v>
      </c>
      <c r="T300">
        <v>2</v>
      </c>
      <c r="V300">
        <v>0.62707182319956967</v>
      </c>
      <c r="W300">
        <v>1.2541436463991393</v>
      </c>
      <c r="X300" t="s">
        <v>510</v>
      </c>
      <c r="Y300">
        <v>2</v>
      </c>
      <c r="AA300">
        <v>1</v>
      </c>
      <c r="AB300" t="s">
        <v>526</v>
      </c>
      <c r="AC300" t="s">
        <v>1029</v>
      </c>
    </row>
    <row r="301" spans="1:29" x14ac:dyDescent="0.25">
      <c r="A301" s="61" t="s">
        <v>179</v>
      </c>
      <c r="B301" s="61" t="s">
        <v>205</v>
      </c>
      <c r="C301" s="62" t="s">
        <v>509</v>
      </c>
      <c r="D301" s="63"/>
      <c r="E301" s="64"/>
      <c r="F301" s="65"/>
      <c r="G301" s="62"/>
      <c r="H301" s="66"/>
      <c r="I301" s="67"/>
      <c r="J301" s="67"/>
      <c r="K301" s="31"/>
      <c r="L301" s="74">
        <v>301</v>
      </c>
      <c r="M3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1" t="s">
        <v>324</v>
      </c>
      <c r="O301" t="s">
        <v>373</v>
      </c>
      <c r="P301">
        <v>1712</v>
      </c>
      <c r="Q301" t="s">
        <v>426</v>
      </c>
      <c r="S301">
        <v>1</v>
      </c>
      <c r="T301">
        <v>2</v>
      </c>
      <c r="V301">
        <v>0.62707182319956967</v>
      </c>
      <c r="W301">
        <v>1.2541436463991393</v>
      </c>
      <c r="X301" t="s">
        <v>510</v>
      </c>
      <c r="Y301">
        <v>2</v>
      </c>
      <c r="AA301">
        <v>1</v>
      </c>
      <c r="AB301" t="s">
        <v>526</v>
      </c>
      <c r="AC301" t="s">
        <v>1025</v>
      </c>
    </row>
    <row r="302" spans="1:29" x14ac:dyDescent="0.25">
      <c r="A302" s="61" t="s">
        <v>179</v>
      </c>
      <c r="B302" s="61" t="s">
        <v>205</v>
      </c>
      <c r="C302" s="62" t="s">
        <v>509</v>
      </c>
      <c r="D302" s="63"/>
      <c r="E302" s="64"/>
      <c r="F302" s="65"/>
      <c r="G302" s="62"/>
      <c r="H302" s="66"/>
      <c r="I302" s="67"/>
      <c r="J302" s="67"/>
      <c r="K302" s="31"/>
      <c r="L302" s="74">
        <v>302</v>
      </c>
      <c r="M3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2" t="s">
        <v>324</v>
      </c>
      <c r="O302" t="s">
        <v>373</v>
      </c>
      <c r="P302">
        <v>1712</v>
      </c>
      <c r="Q302" t="s">
        <v>426</v>
      </c>
      <c r="S302">
        <v>1</v>
      </c>
      <c r="T302">
        <v>2</v>
      </c>
      <c r="V302">
        <v>0.62707182319956967</v>
      </c>
      <c r="W302">
        <v>1.2541436463991393</v>
      </c>
      <c r="X302" t="s">
        <v>510</v>
      </c>
      <c r="Y302">
        <v>2</v>
      </c>
      <c r="AA302">
        <v>1</v>
      </c>
      <c r="AB302" t="s">
        <v>526</v>
      </c>
      <c r="AC302" t="s">
        <v>1028</v>
      </c>
    </row>
    <row r="303" spans="1:29" x14ac:dyDescent="0.25">
      <c r="A303" s="61" t="s">
        <v>179</v>
      </c>
      <c r="B303" s="61" t="s">
        <v>205</v>
      </c>
      <c r="C303" s="62" t="s">
        <v>509</v>
      </c>
      <c r="D303" s="63"/>
      <c r="E303" s="64"/>
      <c r="F303" s="65"/>
      <c r="G303" s="62"/>
      <c r="H303" s="66"/>
      <c r="I303" s="67"/>
      <c r="J303" s="67"/>
      <c r="K303" s="31"/>
      <c r="L303" s="74">
        <v>303</v>
      </c>
      <c r="M3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3" t="s">
        <v>341</v>
      </c>
      <c r="O303" t="s">
        <v>373</v>
      </c>
      <c r="P303">
        <v>1712</v>
      </c>
      <c r="Q303" t="s">
        <v>428</v>
      </c>
      <c r="S303">
        <v>1</v>
      </c>
      <c r="T303">
        <v>2</v>
      </c>
      <c r="V303">
        <v>0.62707182319956967</v>
      </c>
      <c r="W303">
        <v>1.2541436463991393</v>
      </c>
      <c r="X303" t="s">
        <v>510</v>
      </c>
      <c r="Y303">
        <v>2</v>
      </c>
      <c r="AA303">
        <v>1</v>
      </c>
      <c r="AB303" t="s">
        <v>526</v>
      </c>
      <c r="AC303" t="s">
        <v>1051</v>
      </c>
    </row>
    <row r="304" spans="1:29" x14ac:dyDescent="0.25">
      <c r="A304" s="61" t="s">
        <v>179</v>
      </c>
      <c r="B304" s="61" t="s">
        <v>205</v>
      </c>
      <c r="C304" s="62" t="s">
        <v>509</v>
      </c>
      <c r="D304" s="63"/>
      <c r="E304" s="64"/>
      <c r="F304" s="65"/>
      <c r="G304" s="62"/>
      <c r="H304" s="66"/>
      <c r="I304" s="67"/>
      <c r="J304" s="67"/>
      <c r="K304" s="31"/>
      <c r="L304" s="74">
        <v>304</v>
      </c>
      <c r="M3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4" t="s">
        <v>324</v>
      </c>
      <c r="O304" t="s">
        <v>373</v>
      </c>
      <c r="P304">
        <v>1712</v>
      </c>
      <c r="Q304" t="s">
        <v>428</v>
      </c>
      <c r="S304">
        <v>1</v>
      </c>
      <c r="T304">
        <v>2</v>
      </c>
      <c r="V304">
        <v>0.62707182319956967</v>
      </c>
      <c r="W304">
        <v>1.2541436463991393</v>
      </c>
      <c r="X304" t="s">
        <v>510</v>
      </c>
      <c r="Y304">
        <v>2</v>
      </c>
      <c r="AA304">
        <v>1</v>
      </c>
      <c r="AB304" t="s">
        <v>526</v>
      </c>
      <c r="AC304" t="s">
        <v>1050</v>
      </c>
    </row>
    <row r="305" spans="1:29" x14ac:dyDescent="0.25">
      <c r="A305" s="61" t="s">
        <v>179</v>
      </c>
      <c r="B305" s="61" t="s">
        <v>205</v>
      </c>
      <c r="C305" s="62" t="s">
        <v>509</v>
      </c>
      <c r="D305" s="63"/>
      <c r="E305" s="64"/>
      <c r="F305" s="65"/>
      <c r="G305" s="62"/>
      <c r="H305" s="66"/>
      <c r="I305" s="67"/>
      <c r="J305" s="67"/>
      <c r="K305" s="31"/>
      <c r="L305" s="74">
        <v>305</v>
      </c>
      <c r="M3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5">
        <v>1.2</v>
      </c>
      <c r="O305" t="s">
        <v>373</v>
      </c>
      <c r="P305">
        <v>1712</v>
      </c>
      <c r="Q305" t="s">
        <v>425</v>
      </c>
      <c r="S305">
        <v>1</v>
      </c>
      <c r="T305">
        <v>1</v>
      </c>
      <c r="V305">
        <v>0.62707182319956967</v>
      </c>
      <c r="W305">
        <v>0.62707182319956967</v>
      </c>
      <c r="X305" t="s">
        <v>510</v>
      </c>
      <c r="Y305">
        <v>1</v>
      </c>
      <c r="AA305">
        <v>1</v>
      </c>
      <c r="AB305" t="s">
        <v>527</v>
      </c>
      <c r="AC305" t="s">
        <v>1059</v>
      </c>
    </row>
    <row r="306" spans="1:29" x14ac:dyDescent="0.25">
      <c r="A306" s="61" t="s">
        <v>179</v>
      </c>
      <c r="B306" s="61" t="s">
        <v>205</v>
      </c>
      <c r="C306" s="62" t="s">
        <v>509</v>
      </c>
      <c r="D306" s="63"/>
      <c r="E306" s="64"/>
      <c r="F306" s="65"/>
      <c r="G306" s="62"/>
      <c r="H306" s="66"/>
      <c r="I306" s="67"/>
      <c r="J306" s="67"/>
      <c r="K306" s="31"/>
      <c r="L306" s="74">
        <v>306</v>
      </c>
      <c r="M3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6">
        <v>4.2</v>
      </c>
      <c r="O306" t="s">
        <v>373</v>
      </c>
      <c r="P306">
        <v>1712</v>
      </c>
      <c r="Q306" t="s">
        <v>425</v>
      </c>
      <c r="S306">
        <v>1</v>
      </c>
      <c r="T306">
        <v>4</v>
      </c>
      <c r="V306">
        <v>0.62707182319956967</v>
      </c>
      <c r="W306">
        <v>0.62707182319956967</v>
      </c>
      <c r="X306" t="s">
        <v>510</v>
      </c>
      <c r="Y306">
        <v>1</v>
      </c>
      <c r="AA306">
        <v>1</v>
      </c>
      <c r="AB306" t="s">
        <v>527</v>
      </c>
      <c r="AC306" t="s">
        <v>1057</v>
      </c>
    </row>
    <row r="307" spans="1:29" x14ac:dyDescent="0.25">
      <c r="A307" s="61" t="s">
        <v>179</v>
      </c>
      <c r="B307" s="61" t="s">
        <v>205</v>
      </c>
      <c r="C307" s="62" t="s">
        <v>509</v>
      </c>
      <c r="D307" s="63"/>
      <c r="E307" s="64"/>
      <c r="F307" s="65"/>
      <c r="G307" s="62"/>
      <c r="H307" s="66"/>
      <c r="I307" s="67"/>
      <c r="J307" s="67"/>
      <c r="K307" s="31"/>
      <c r="L307" s="74">
        <v>307</v>
      </c>
      <c r="M3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7" t="s">
        <v>330</v>
      </c>
      <c r="O307" t="s">
        <v>373</v>
      </c>
      <c r="P307">
        <v>1712</v>
      </c>
      <c r="Q307" t="s">
        <v>425</v>
      </c>
      <c r="S307">
        <v>1</v>
      </c>
      <c r="T307">
        <v>1</v>
      </c>
      <c r="V307">
        <v>0.62707182319956967</v>
      </c>
      <c r="W307">
        <v>1.8812154695987089</v>
      </c>
      <c r="X307" t="s">
        <v>510</v>
      </c>
      <c r="Y307">
        <v>3</v>
      </c>
      <c r="AA307">
        <v>1</v>
      </c>
      <c r="AB307" t="s">
        <v>526</v>
      </c>
      <c r="AC307" t="s">
        <v>1056</v>
      </c>
    </row>
    <row r="308" spans="1:29" x14ac:dyDescent="0.25">
      <c r="A308" s="61" t="s">
        <v>179</v>
      </c>
      <c r="B308" s="61" t="s">
        <v>205</v>
      </c>
      <c r="C308" s="62" t="s">
        <v>509</v>
      </c>
      <c r="D308" s="63"/>
      <c r="E308" s="64"/>
      <c r="F308" s="65"/>
      <c r="G308" s="62"/>
      <c r="H308" s="66"/>
      <c r="I308" s="67"/>
      <c r="J308" s="67"/>
      <c r="K308" s="31"/>
      <c r="L308" s="74">
        <v>308</v>
      </c>
      <c r="M3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8" t="s">
        <v>335</v>
      </c>
      <c r="O308" t="s">
        <v>373</v>
      </c>
      <c r="P308">
        <v>1712</v>
      </c>
      <c r="Q308" t="s">
        <v>425</v>
      </c>
      <c r="S308">
        <v>1</v>
      </c>
      <c r="T308">
        <v>4</v>
      </c>
      <c r="V308">
        <v>0.62707182319956967</v>
      </c>
      <c r="W308">
        <v>1.2541436463991393</v>
      </c>
      <c r="X308" t="s">
        <v>510</v>
      </c>
      <c r="Y308">
        <v>2</v>
      </c>
      <c r="AA308">
        <v>1</v>
      </c>
      <c r="AB308" t="s">
        <v>526</v>
      </c>
      <c r="AC308" t="s">
        <v>1058</v>
      </c>
    </row>
    <row r="309" spans="1:29" x14ac:dyDescent="0.25">
      <c r="A309" s="61" t="s">
        <v>179</v>
      </c>
      <c r="B309" s="61" t="s">
        <v>205</v>
      </c>
      <c r="C309" s="62" t="s">
        <v>509</v>
      </c>
      <c r="D309" s="63"/>
      <c r="E309" s="64"/>
      <c r="F309" s="65"/>
      <c r="G309" s="62"/>
      <c r="H309" s="66"/>
      <c r="I309" s="67"/>
      <c r="J309" s="67"/>
      <c r="K309" s="31"/>
      <c r="L309" s="74">
        <v>309</v>
      </c>
      <c r="M3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09">
        <v>2.1</v>
      </c>
      <c r="O309" t="s">
        <v>373</v>
      </c>
      <c r="P309">
        <v>1712</v>
      </c>
      <c r="Q309" t="s">
        <v>424</v>
      </c>
      <c r="S309">
        <v>1</v>
      </c>
      <c r="T309">
        <v>2</v>
      </c>
      <c r="V309">
        <v>0.62707182319956967</v>
      </c>
      <c r="W309">
        <v>1.2541436463991393</v>
      </c>
      <c r="X309" t="s">
        <v>510</v>
      </c>
      <c r="Y309">
        <v>2</v>
      </c>
      <c r="AA309">
        <v>1</v>
      </c>
      <c r="AB309" t="s">
        <v>526</v>
      </c>
      <c r="AC309" t="s">
        <v>1068</v>
      </c>
    </row>
    <row r="310" spans="1:29" x14ac:dyDescent="0.25">
      <c r="A310" s="61" t="s">
        <v>179</v>
      </c>
      <c r="B310" s="61" t="s">
        <v>205</v>
      </c>
      <c r="C310" s="62" t="s">
        <v>509</v>
      </c>
      <c r="D310" s="63"/>
      <c r="E310" s="64"/>
      <c r="F310" s="65"/>
      <c r="G310" s="62"/>
      <c r="H310" s="66"/>
      <c r="I310" s="67"/>
      <c r="J310" s="67"/>
      <c r="K310" s="31"/>
      <c r="L310" s="74">
        <v>310</v>
      </c>
      <c r="M3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0" t="s">
        <v>341</v>
      </c>
      <c r="O310" t="s">
        <v>373</v>
      </c>
      <c r="P310">
        <v>1712</v>
      </c>
      <c r="Q310" t="s">
        <v>424</v>
      </c>
      <c r="S310">
        <v>1</v>
      </c>
      <c r="T310">
        <v>2</v>
      </c>
      <c r="V310">
        <v>0.62707182319956967</v>
      </c>
      <c r="W310">
        <v>1.2541436463991393</v>
      </c>
      <c r="X310" t="s">
        <v>510</v>
      </c>
      <c r="Y310">
        <v>2</v>
      </c>
      <c r="AA310">
        <v>1</v>
      </c>
      <c r="AB310" t="s">
        <v>526</v>
      </c>
      <c r="AC310" t="s">
        <v>1065</v>
      </c>
    </row>
    <row r="311" spans="1:29" x14ac:dyDescent="0.25">
      <c r="A311" s="61" t="s">
        <v>179</v>
      </c>
      <c r="B311" s="61" t="s">
        <v>205</v>
      </c>
      <c r="C311" s="62" t="s">
        <v>509</v>
      </c>
      <c r="D311" s="63"/>
      <c r="E311" s="64"/>
      <c r="F311" s="65"/>
      <c r="G311" s="62"/>
      <c r="H311" s="66"/>
      <c r="I311" s="67"/>
      <c r="J311" s="67"/>
      <c r="K311" s="31"/>
      <c r="L311" s="74">
        <v>311</v>
      </c>
      <c r="M3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1" t="s">
        <v>324</v>
      </c>
      <c r="O311" t="s">
        <v>373</v>
      </c>
      <c r="P311">
        <v>1712</v>
      </c>
      <c r="Q311" t="s">
        <v>424</v>
      </c>
      <c r="S311">
        <v>1</v>
      </c>
      <c r="T311">
        <v>2</v>
      </c>
      <c r="V311">
        <v>0.62707182319956967</v>
      </c>
      <c r="W311">
        <v>1.2541436463991393</v>
      </c>
      <c r="X311" t="s">
        <v>510</v>
      </c>
      <c r="Y311">
        <v>2</v>
      </c>
      <c r="AA311">
        <v>1</v>
      </c>
      <c r="AB311" t="s">
        <v>526</v>
      </c>
      <c r="AC311" t="s">
        <v>1063</v>
      </c>
    </row>
    <row r="312" spans="1:29" x14ac:dyDescent="0.25">
      <c r="A312" s="61" t="s">
        <v>179</v>
      </c>
      <c r="B312" s="61" t="s">
        <v>205</v>
      </c>
      <c r="C312" s="62" t="s">
        <v>509</v>
      </c>
      <c r="D312" s="63"/>
      <c r="E312" s="64"/>
      <c r="F312" s="65"/>
      <c r="G312" s="62"/>
      <c r="H312" s="66"/>
      <c r="I312" s="67"/>
      <c r="J312" s="67"/>
      <c r="K312" s="31"/>
      <c r="L312" s="74">
        <v>312</v>
      </c>
      <c r="M3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2">
        <v>3.4</v>
      </c>
      <c r="O312" t="s">
        <v>373</v>
      </c>
      <c r="P312">
        <v>1712</v>
      </c>
      <c r="Q312" t="s">
        <v>414</v>
      </c>
      <c r="S312">
        <v>1</v>
      </c>
      <c r="T312">
        <v>3</v>
      </c>
      <c r="U312" t="s">
        <v>503</v>
      </c>
      <c r="V312">
        <v>0.62707182319956967</v>
      </c>
      <c r="W312">
        <v>1.2541436463991393</v>
      </c>
      <c r="X312" t="s">
        <v>510</v>
      </c>
      <c r="Y312">
        <v>2</v>
      </c>
      <c r="AA312">
        <v>1</v>
      </c>
      <c r="AB312" t="s">
        <v>526</v>
      </c>
      <c r="AC312" t="s">
        <v>1162</v>
      </c>
    </row>
    <row r="313" spans="1:29" x14ac:dyDescent="0.25">
      <c r="A313" s="61" t="s">
        <v>179</v>
      </c>
      <c r="B313" s="61" t="s">
        <v>205</v>
      </c>
      <c r="C313" s="62" t="s">
        <v>509</v>
      </c>
      <c r="D313" s="63"/>
      <c r="E313" s="64"/>
      <c r="F313" s="65"/>
      <c r="G313" s="62"/>
      <c r="H313" s="66"/>
      <c r="I313" s="67"/>
      <c r="J313" s="67"/>
      <c r="K313" s="31"/>
      <c r="L313" s="74">
        <v>313</v>
      </c>
      <c r="M3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3">
        <v>4.3</v>
      </c>
      <c r="O313" t="s">
        <v>373</v>
      </c>
      <c r="P313">
        <v>1712</v>
      </c>
      <c r="Q313" t="s">
        <v>414</v>
      </c>
      <c r="S313">
        <v>1</v>
      </c>
      <c r="T313">
        <v>4</v>
      </c>
      <c r="V313">
        <v>0.62707182319956967</v>
      </c>
      <c r="W313">
        <v>0.62707182319956967</v>
      </c>
      <c r="X313" t="s">
        <v>510</v>
      </c>
      <c r="Y313">
        <v>1</v>
      </c>
      <c r="AA313">
        <v>1</v>
      </c>
      <c r="AB313" t="s">
        <v>527</v>
      </c>
      <c r="AC313" t="s">
        <v>1165</v>
      </c>
    </row>
    <row r="314" spans="1:29" x14ac:dyDescent="0.25">
      <c r="A314" s="61" t="s">
        <v>179</v>
      </c>
      <c r="B314" s="61" t="s">
        <v>205</v>
      </c>
      <c r="C314" s="62" t="s">
        <v>509</v>
      </c>
      <c r="D314" s="63"/>
      <c r="E314" s="64"/>
      <c r="F314" s="65"/>
      <c r="G314" s="62"/>
      <c r="H314" s="66"/>
      <c r="I314" s="67"/>
      <c r="J314" s="67"/>
      <c r="K314" s="31"/>
      <c r="L314" s="74">
        <v>314</v>
      </c>
      <c r="M3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4">
        <v>4.3</v>
      </c>
      <c r="O314" t="s">
        <v>373</v>
      </c>
      <c r="P314">
        <v>1712</v>
      </c>
      <c r="Q314" t="s">
        <v>414</v>
      </c>
      <c r="S314">
        <v>1</v>
      </c>
      <c r="T314">
        <v>4</v>
      </c>
      <c r="V314">
        <v>0.62707182319956967</v>
      </c>
      <c r="W314">
        <v>0.62707182319956967</v>
      </c>
      <c r="X314" t="s">
        <v>510</v>
      </c>
      <c r="Y314">
        <v>1</v>
      </c>
      <c r="AA314">
        <v>1</v>
      </c>
      <c r="AB314" t="s">
        <v>527</v>
      </c>
      <c r="AC314" t="s">
        <v>1174</v>
      </c>
    </row>
    <row r="315" spans="1:29" x14ac:dyDescent="0.25">
      <c r="A315" s="61" t="s">
        <v>179</v>
      </c>
      <c r="B315" s="61" t="s">
        <v>205</v>
      </c>
      <c r="C315" s="62" t="s">
        <v>509</v>
      </c>
      <c r="D315" s="63"/>
      <c r="E315" s="64"/>
      <c r="F315" s="65"/>
      <c r="G315" s="62"/>
      <c r="H315" s="66"/>
      <c r="I315" s="67"/>
      <c r="J315" s="67"/>
      <c r="K315" s="31"/>
      <c r="L315" s="74">
        <v>315</v>
      </c>
      <c r="M3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5" t="s">
        <v>343</v>
      </c>
      <c r="O315" t="s">
        <v>373</v>
      </c>
      <c r="P315">
        <v>1712</v>
      </c>
      <c r="Q315" t="s">
        <v>414</v>
      </c>
      <c r="S315">
        <v>1</v>
      </c>
      <c r="T315">
        <v>1</v>
      </c>
      <c r="V315">
        <v>0.62707182319956967</v>
      </c>
      <c r="W315">
        <v>1.2541436463991393</v>
      </c>
      <c r="X315" t="s">
        <v>510</v>
      </c>
      <c r="Y315">
        <v>2</v>
      </c>
      <c r="AA315">
        <v>1</v>
      </c>
      <c r="AB315" t="s">
        <v>526</v>
      </c>
      <c r="AC315" t="s">
        <v>1168</v>
      </c>
    </row>
    <row r="316" spans="1:29" x14ac:dyDescent="0.25">
      <c r="A316" s="61" t="s">
        <v>179</v>
      </c>
      <c r="B316" s="61" t="s">
        <v>205</v>
      </c>
      <c r="C316" s="62" t="s">
        <v>509</v>
      </c>
      <c r="D316" s="63"/>
      <c r="E316" s="64"/>
      <c r="F316" s="65"/>
      <c r="G316" s="62"/>
      <c r="H316" s="66"/>
      <c r="I316" s="67"/>
      <c r="J316" s="67"/>
      <c r="K316" s="31"/>
      <c r="L316" s="74">
        <v>316</v>
      </c>
      <c r="M3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6" t="s">
        <v>340</v>
      </c>
      <c r="O316" t="s">
        <v>373</v>
      </c>
      <c r="P316">
        <v>1712</v>
      </c>
      <c r="Q316" t="s">
        <v>414</v>
      </c>
      <c r="S316">
        <v>1</v>
      </c>
      <c r="T316">
        <v>2</v>
      </c>
      <c r="V316">
        <v>0.62707182319956967</v>
      </c>
      <c r="W316">
        <v>1.2541436463991393</v>
      </c>
      <c r="X316" t="s">
        <v>510</v>
      </c>
      <c r="Y316">
        <v>2</v>
      </c>
      <c r="AA316">
        <v>1</v>
      </c>
      <c r="AB316" t="s">
        <v>526</v>
      </c>
      <c r="AC316" t="s">
        <v>1161</v>
      </c>
    </row>
    <row r="317" spans="1:29" x14ac:dyDescent="0.25">
      <c r="A317" s="61" t="s">
        <v>179</v>
      </c>
      <c r="B317" s="61" t="s">
        <v>205</v>
      </c>
      <c r="C317" s="62" t="s">
        <v>509</v>
      </c>
      <c r="D317" s="63"/>
      <c r="E317" s="64"/>
      <c r="F317" s="65"/>
      <c r="G317" s="62"/>
      <c r="H317" s="66"/>
      <c r="I317" s="67"/>
      <c r="J317" s="67"/>
      <c r="K317" s="31"/>
      <c r="L317" s="74">
        <v>317</v>
      </c>
      <c r="M3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7" t="s">
        <v>324</v>
      </c>
      <c r="O317" t="s">
        <v>373</v>
      </c>
      <c r="P317">
        <v>1712</v>
      </c>
      <c r="Q317" t="s">
        <v>414</v>
      </c>
      <c r="S317">
        <v>1</v>
      </c>
      <c r="T317">
        <v>2</v>
      </c>
      <c r="V317">
        <v>0.62707182319956967</v>
      </c>
      <c r="W317">
        <v>1.2541436463991393</v>
      </c>
      <c r="X317" t="s">
        <v>510</v>
      </c>
      <c r="Y317">
        <v>2</v>
      </c>
      <c r="AA317">
        <v>1</v>
      </c>
      <c r="AB317" t="s">
        <v>526</v>
      </c>
      <c r="AC317" t="s">
        <v>1149</v>
      </c>
    </row>
    <row r="318" spans="1:29" x14ac:dyDescent="0.25">
      <c r="A318" s="61" t="s">
        <v>179</v>
      </c>
      <c r="B318" s="61" t="s">
        <v>205</v>
      </c>
      <c r="C318" s="62" t="s">
        <v>509</v>
      </c>
      <c r="D318" s="63"/>
      <c r="E318" s="64"/>
      <c r="F318" s="65"/>
      <c r="G318" s="62"/>
      <c r="H318" s="66"/>
      <c r="I318" s="67"/>
      <c r="J318" s="67"/>
      <c r="K318" s="31"/>
      <c r="L318" s="74">
        <v>318</v>
      </c>
      <c r="M3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8" t="s">
        <v>324</v>
      </c>
      <c r="O318" t="s">
        <v>373</v>
      </c>
      <c r="P318">
        <v>1712</v>
      </c>
      <c r="Q318" t="s">
        <v>414</v>
      </c>
      <c r="S318">
        <v>1</v>
      </c>
      <c r="T318">
        <v>2</v>
      </c>
      <c r="V318">
        <v>0.62707182319956967</v>
      </c>
      <c r="W318">
        <v>1.2541436463991393</v>
      </c>
      <c r="X318" t="s">
        <v>510</v>
      </c>
      <c r="Y318">
        <v>2</v>
      </c>
      <c r="AA318">
        <v>1</v>
      </c>
      <c r="AB318" t="s">
        <v>526</v>
      </c>
      <c r="AC318" t="s">
        <v>1150</v>
      </c>
    </row>
    <row r="319" spans="1:29" x14ac:dyDescent="0.25">
      <c r="A319" s="61" t="s">
        <v>179</v>
      </c>
      <c r="B319" s="61" t="s">
        <v>205</v>
      </c>
      <c r="C319" s="62" t="s">
        <v>509</v>
      </c>
      <c r="D319" s="63"/>
      <c r="E319" s="64"/>
      <c r="F319" s="65"/>
      <c r="G319" s="62"/>
      <c r="H319" s="66"/>
      <c r="I319" s="67"/>
      <c r="J319" s="67"/>
      <c r="K319" s="31"/>
      <c r="L319" s="74">
        <v>319</v>
      </c>
      <c r="M3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19" t="s">
        <v>324</v>
      </c>
      <c r="O319" t="s">
        <v>373</v>
      </c>
      <c r="P319">
        <v>1712</v>
      </c>
      <c r="Q319" t="s">
        <v>414</v>
      </c>
      <c r="S319">
        <v>1</v>
      </c>
      <c r="T319">
        <v>2</v>
      </c>
      <c r="V319">
        <v>0.62707182319956967</v>
      </c>
      <c r="W319">
        <v>1.2541436463991393</v>
      </c>
      <c r="X319" t="s">
        <v>510</v>
      </c>
      <c r="Y319">
        <v>2</v>
      </c>
      <c r="AA319">
        <v>1</v>
      </c>
      <c r="AB319" t="s">
        <v>526</v>
      </c>
      <c r="AC319" t="s">
        <v>1152</v>
      </c>
    </row>
    <row r="320" spans="1:29" x14ac:dyDescent="0.25">
      <c r="A320" s="61" t="s">
        <v>179</v>
      </c>
      <c r="B320" s="61" t="s">
        <v>205</v>
      </c>
      <c r="C320" s="62" t="s">
        <v>509</v>
      </c>
      <c r="D320" s="63"/>
      <c r="E320" s="64"/>
      <c r="F320" s="65"/>
      <c r="G320" s="62"/>
      <c r="H320" s="66"/>
      <c r="I320" s="67"/>
      <c r="J320" s="67"/>
      <c r="K320" s="31"/>
      <c r="L320" s="74">
        <v>320</v>
      </c>
      <c r="M3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0" t="s">
        <v>322</v>
      </c>
      <c r="O320" t="s">
        <v>373</v>
      </c>
      <c r="P320">
        <v>1712</v>
      </c>
      <c r="Q320" t="s">
        <v>414</v>
      </c>
      <c r="S320">
        <v>-1</v>
      </c>
      <c r="T320">
        <v>3</v>
      </c>
      <c r="U320" t="s">
        <v>502</v>
      </c>
      <c r="V320">
        <v>-0.62707182319956967</v>
      </c>
      <c r="W320">
        <v>-0.62707182319956967</v>
      </c>
      <c r="X320" t="s">
        <v>510</v>
      </c>
      <c r="Y320">
        <v>-1</v>
      </c>
      <c r="Z320">
        <v>-1</v>
      </c>
      <c r="AA320">
        <v>1</v>
      </c>
      <c r="AB320" t="s">
        <v>527</v>
      </c>
      <c r="AC320" t="s">
        <v>1148</v>
      </c>
    </row>
    <row r="321" spans="1:29" x14ac:dyDescent="0.25">
      <c r="A321" s="61" t="s">
        <v>179</v>
      </c>
      <c r="B321" s="61" t="s">
        <v>205</v>
      </c>
      <c r="C321" s="62" t="s">
        <v>509</v>
      </c>
      <c r="D321" s="63"/>
      <c r="E321" s="64"/>
      <c r="F321" s="65"/>
      <c r="G321" s="62"/>
      <c r="H321" s="66"/>
      <c r="I321" s="67"/>
      <c r="J321" s="67"/>
      <c r="K321" s="31"/>
      <c r="L321" s="74">
        <v>321</v>
      </c>
      <c r="M3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1" t="s">
        <v>335</v>
      </c>
      <c r="O321" t="s">
        <v>373</v>
      </c>
      <c r="P321">
        <v>1712</v>
      </c>
      <c r="Q321" t="s">
        <v>414</v>
      </c>
      <c r="S321">
        <v>1</v>
      </c>
      <c r="T321">
        <v>4</v>
      </c>
      <c r="V321">
        <v>0.62707182319956967</v>
      </c>
      <c r="W321">
        <v>1.2541436463991393</v>
      </c>
      <c r="X321" t="s">
        <v>510</v>
      </c>
      <c r="Y321">
        <v>2</v>
      </c>
      <c r="AA321">
        <v>1</v>
      </c>
      <c r="AB321" t="s">
        <v>526</v>
      </c>
      <c r="AC321" t="s">
        <v>1159</v>
      </c>
    </row>
    <row r="322" spans="1:29" x14ac:dyDescent="0.25">
      <c r="A322" s="61" t="s">
        <v>179</v>
      </c>
      <c r="B322" s="61" t="s">
        <v>205</v>
      </c>
      <c r="C322" s="62" t="s">
        <v>509</v>
      </c>
      <c r="D322" s="63"/>
      <c r="E322" s="64"/>
      <c r="F322" s="65"/>
      <c r="G322" s="62"/>
      <c r="H322" s="66"/>
      <c r="I322" s="67"/>
      <c r="J322" s="67"/>
      <c r="K322" s="31"/>
      <c r="L322" s="74">
        <v>322</v>
      </c>
      <c r="M3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2" t="s">
        <v>335</v>
      </c>
      <c r="O322" t="s">
        <v>373</v>
      </c>
      <c r="P322">
        <v>1712</v>
      </c>
      <c r="Q322" t="s">
        <v>414</v>
      </c>
      <c r="S322">
        <v>1</v>
      </c>
      <c r="T322">
        <v>4</v>
      </c>
      <c r="V322">
        <v>0.62707182319956967</v>
      </c>
      <c r="W322">
        <v>1.2541436463991393</v>
      </c>
      <c r="X322" t="s">
        <v>510</v>
      </c>
      <c r="Y322">
        <v>2</v>
      </c>
      <c r="AA322">
        <v>1</v>
      </c>
      <c r="AB322" t="s">
        <v>526</v>
      </c>
      <c r="AC322" t="s">
        <v>1163</v>
      </c>
    </row>
    <row r="323" spans="1:29" x14ac:dyDescent="0.25">
      <c r="A323" s="61" t="s">
        <v>179</v>
      </c>
      <c r="B323" s="61" t="s">
        <v>205</v>
      </c>
      <c r="C323" s="62" t="s">
        <v>509</v>
      </c>
      <c r="D323" s="63"/>
      <c r="E323" s="64"/>
      <c r="F323" s="65"/>
      <c r="G323" s="62"/>
      <c r="H323" s="66"/>
      <c r="I323" s="67"/>
      <c r="J323" s="67"/>
      <c r="K323" s="31"/>
      <c r="L323" s="74">
        <v>323</v>
      </c>
      <c r="M3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3" t="s">
        <v>335</v>
      </c>
      <c r="O323" t="s">
        <v>373</v>
      </c>
      <c r="P323">
        <v>1712</v>
      </c>
      <c r="Q323" t="s">
        <v>414</v>
      </c>
      <c r="S323">
        <v>1</v>
      </c>
      <c r="T323">
        <v>4</v>
      </c>
      <c r="V323">
        <v>0.62707182319956967</v>
      </c>
      <c r="W323">
        <v>1.2541436463991393</v>
      </c>
      <c r="X323" t="s">
        <v>510</v>
      </c>
      <c r="Y323">
        <v>2</v>
      </c>
      <c r="AA323">
        <v>1</v>
      </c>
      <c r="AB323" t="s">
        <v>526</v>
      </c>
      <c r="AC323" t="s">
        <v>1164</v>
      </c>
    </row>
    <row r="324" spans="1:29" x14ac:dyDescent="0.25">
      <c r="A324" s="61" t="s">
        <v>179</v>
      </c>
      <c r="B324" s="61" t="s">
        <v>205</v>
      </c>
      <c r="C324" s="62" t="s">
        <v>509</v>
      </c>
      <c r="D324" s="63"/>
      <c r="E324" s="64"/>
      <c r="F324" s="65"/>
      <c r="G324" s="62"/>
      <c r="H324" s="66"/>
      <c r="I324" s="67"/>
      <c r="J324" s="67"/>
      <c r="K324" s="31"/>
      <c r="L324" s="74">
        <v>324</v>
      </c>
      <c r="M3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4">
        <v>3.1</v>
      </c>
      <c r="O324" t="s">
        <v>373</v>
      </c>
      <c r="P324">
        <v>1712</v>
      </c>
      <c r="Q324" t="s">
        <v>458</v>
      </c>
      <c r="S324">
        <v>1</v>
      </c>
      <c r="T324">
        <v>3</v>
      </c>
      <c r="U324" t="s">
        <v>501</v>
      </c>
      <c r="V324">
        <v>0.62707182319956967</v>
      </c>
      <c r="W324">
        <v>0.62707182319956967</v>
      </c>
      <c r="X324" t="s">
        <v>510</v>
      </c>
      <c r="Y324">
        <v>1</v>
      </c>
      <c r="Z324">
        <v>1</v>
      </c>
      <c r="AA324">
        <v>1</v>
      </c>
      <c r="AB324" t="s">
        <v>527</v>
      </c>
      <c r="AC324" t="s">
        <v>1037</v>
      </c>
    </row>
    <row r="325" spans="1:29" x14ac:dyDescent="0.25">
      <c r="A325" s="61" t="s">
        <v>179</v>
      </c>
      <c r="B325" s="61" t="s">
        <v>205</v>
      </c>
      <c r="C325" s="62" t="s">
        <v>509</v>
      </c>
      <c r="D325" s="63"/>
      <c r="E325" s="64"/>
      <c r="F325" s="65"/>
      <c r="G325" s="62"/>
      <c r="H325" s="66"/>
      <c r="I325" s="67"/>
      <c r="J325" s="67"/>
      <c r="K325" s="31"/>
      <c r="L325" s="74">
        <v>325</v>
      </c>
      <c r="M3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5" t="s">
        <v>314</v>
      </c>
      <c r="O325" t="s">
        <v>373</v>
      </c>
      <c r="P325">
        <v>1712</v>
      </c>
      <c r="Q325" t="s">
        <v>458</v>
      </c>
      <c r="S325">
        <v>1</v>
      </c>
      <c r="T325">
        <v>1</v>
      </c>
      <c r="V325">
        <v>0.62707182319956967</v>
      </c>
      <c r="W325">
        <v>1.8812154695987089</v>
      </c>
      <c r="X325" t="s">
        <v>510</v>
      </c>
      <c r="Y325">
        <v>3</v>
      </c>
      <c r="AA325">
        <v>1</v>
      </c>
      <c r="AB325" t="s">
        <v>526</v>
      </c>
      <c r="AC325" t="s">
        <v>1043</v>
      </c>
    </row>
    <row r="326" spans="1:29" x14ac:dyDescent="0.25">
      <c r="A326" s="61" t="s">
        <v>179</v>
      </c>
      <c r="B326" s="61" t="s">
        <v>205</v>
      </c>
      <c r="C326" s="62" t="s">
        <v>509</v>
      </c>
      <c r="D326" s="63"/>
      <c r="E326" s="64"/>
      <c r="F326" s="65"/>
      <c r="G326" s="62"/>
      <c r="H326" s="66"/>
      <c r="I326" s="67"/>
      <c r="J326" s="67"/>
      <c r="K326" s="31"/>
      <c r="L326" s="74">
        <v>326</v>
      </c>
      <c r="M3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6" t="s">
        <v>341</v>
      </c>
      <c r="O326" t="s">
        <v>373</v>
      </c>
      <c r="P326">
        <v>1712</v>
      </c>
      <c r="Q326" t="s">
        <v>458</v>
      </c>
      <c r="S326">
        <v>1</v>
      </c>
      <c r="T326">
        <v>2</v>
      </c>
      <c r="V326">
        <v>0.62707182319956967</v>
      </c>
      <c r="W326">
        <v>1.2541436463991393</v>
      </c>
      <c r="X326" t="s">
        <v>510</v>
      </c>
      <c r="Y326">
        <v>2</v>
      </c>
      <c r="AA326">
        <v>1</v>
      </c>
      <c r="AB326" t="s">
        <v>526</v>
      </c>
      <c r="AC326" t="s">
        <v>1041</v>
      </c>
    </row>
    <row r="327" spans="1:29" x14ac:dyDescent="0.25">
      <c r="A327" s="61" t="s">
        <v>179</v>
      </c>
      <c r="B327" s="61" t="s">
        <v>205</v>
      </c>
      <c r="C327" s="62" t="s">
        <v>509</v>
      </c>
      <c r="D327" s="63"/>
      <c r="E327" s="64"/>
      <c r="F327" s="65"/>
      <c r="G327" s="62"/>
      <c r="H327" s="66"/>
      <c r="I327" s="67"/>
      <c r="J327" s="67"/>
      <c r="K327" s="31"/>
      <c r="L327" s="74">
        <v>327</v>
      </c>
      <c r="M3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7" t="s">
        <v>340</v>
      </c>
      <c r="O327" t="s">
        <v>373</v>
      </c>
      <c r="P327">
        <v>1712</v>
      </c>
      <c r="Q327" t="s">
        <v>458</v>
      </c>
      <c r="S327">
        <v>1</v>
      </c>
      <c r="T327">
        <v>2</v>
      </c>
      <c r="V327">
        <v>0.62707182319956967</v>
      </c>
      <c r="W327">
        <v>1.2541436463991393</v>
      </c>
      <c r="X327" t="s">
        <v>510</v>
      </c>
      <c r="Y327">
        <v>2</v>
      </c>
      <c r="AA327">
        <v>1</v>
      </c>
      <c r="AB327" t="s">
        <v>526</v>
      </c>
      <c r="AC327" t="s">
        <v>1038</v>
      </c>
    </row>
    <row r="328" spans="1:29" x14ac:dyDescent="0.25">
      <c r="A328" s="61" t="s">
        <v>179</v>
      </c>
      <c r="B328" s="61" t="s">
        <v>205</v>
      </c>
      <c r="C328" s="62" t="s">
        <v>509</v>
      </c>
      <c r="D328" s="63"/>
      <c r="E328" s="64"/>
      <c r="F328" s="65"/>
      <c r="G328" s="62"/>
      <c r="H328" s="66"/>
      <c r="I328" s="67"/>
      <c r="J328" s="67"/>
      <c r="K328" s="31"/>
      <c r="L328" s="74">
        <v>328</v>
      </c>
      <c r="M3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8" t="s">
        <v>337</v>
      </c>
      <c r="O328" t="s">
        <v>373</v>
      </c>
      <c r="P328">
        <v>1712</v>
      </c>
      <c r="Q328" t="s">
        <v>458</v>
      </c>
      <c r="S328">
        <v>1</v>
      </c>
      <c r="T328">
        <v>3</v>
      </c>
      <c r="U328" t="s">
        <v>501</v>
      </c>
      <c r="V328">
        <v>0.62707182319956967</v>
      </c>
      <c r="W328">
        <v>0.62707182319956967</v>
      </c>
      <c r="X328" t="s">
        <v>510</v>
      </c>
      <c r="Y328">
        <v>1</v>
      </c>
      <c r="Z328">
        <v>1</v>
      </c>
      <c r="AA328">
        <v>1</v>
      </c>
      <c r="AB328" t="s">
        <v>527</v>
      </c>
      <c r="AC328" t="s">
        <v>1035</v>
      </c>
    </row>
    <row r="329" spans="1:29" x14ac:dyDescent="0.25">
      <c r="A329" s="61" t="s">
        <v>179</v>
      </c>
      <c r="B329" s="61" t="s">
        <v>205</v>
      </c>
      <c r="C329" s="62" t="s">
        <v>509</v>
      </c>
      <c r="D329" s="63"/>
      <c r="E329" s="64"/>
      <c r="F329" s="65"/>
      <c r="G329" s="62"/>
      <c r="H329" s="66"/>
      <c r="I329" s="67"/>
      <c r="J329" s="67"/>
      <c r="K329" s="31"/>
      <c r="L329" s="74">
        <v>329</v>
      </c>
      <c r="M3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29" t="s">
        <v>337</v>
      </c>
      <c r="O329" t="s">
        <v>373</v>
      </c>
      <c r="P329">
        <v>1712</v>
      </c>
      <c r="Q329" t="s">
        <v>458</v>
      </c>
      <c r="S329">
        <v>1</v>
      </c>
      <c r="T329">
        <v>3</v>
      </c>
      <c r="U329" t="s">
        <v>501</v>
      </c>
      <c r="V329">
        <v>0.62707182319956967</v>
      </c>
      <c r="W329">
        <v>0.62707182319956967</v>
      </c>
      <c r="X329" t="s">
        <v>510</v>
      </c>
      <c r="Y329">
        <v>1</v>
      </c>
      <c r="Z329">
        <v>1</v>
      </c>
      <c r="AA329">
        <v>1</v>
      </c>
      <c r="AB329" t="s">
        <v>527</v>
      </c>
      <c r="AC329" t="s">
        <v>1042</v>
      </c>
    </row>
    <row r="330" spans="1:29" x14ac:dyDescent="0.25">
      <c r="A330" s="61" t="s">
        <v>179</v>
      </c>
      <c r="B330" s="61" t="s">
        <v>205</v>
      </c>
      <c r="C330" s="62" t="s">
        <v>509</v>
      </c>
      <c r="D330" s="63"/>
      <c r="E330" s="64"/>
      <c r="F330" s="65"/>
      <c r="G330" s="62"/>
      <c r="H330" s="66"/>
      <c r="I330" s="67"/>
      <c r="J330" s="67"/>
      <c r="K330" s="31"/>
      <c r="L330" s="74">
        <v>330</v>
      </c>
      <c r="M3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0" t="s">
        <v>335</v>
      </c>
      <c r="O330" t="s">
        <v>373</v>
      </c>
      <c r="P330">
        <v>1712</v>
      </c>
      <c r="Q330" t="s">
        <v>458</v>
      </c>
      <c r="S330">
        <v>1</v>
      </c>
      <c r="T330">
        <v>4</v>
      </c>
      <c r="V330">
        <v>0.62707182319956967</v>
      </c>
      <c r="W330">
        <v>1.2541436463991393</v>
      </c>
      <c r="X330" t="s">
        <v>510</v>
      </c>
      <c r="Y330">
        <v>2</v>
      </c>
      <c r="AA330">
        <v>1</v>
      </c>
      <c r="AB330" t="s">
        <v>526</v>
      </c>
      <c r="AC330" t="s">
        <v>1039</v>
      </c>
    </row>
    <row r="331" spans="1:29" x14ac:dyDescent="0.25">
      <c r="A331" s="61" t="s">
        <v>179</v>
      </c>
      <c r="B331" s="61" t="s">
        <v>205</v>
      </c>
      <c r="C331" s="62" t="s">
        <v>509</v>
      </c>
      <c r="D331" s="63"/>
      <c r="E331" s="64"/>
      <c r="F331" s="65"/>
      <c r="G331" s="62"/>
      <c r="H331" s="66"/>
      <c r="I331" s="67"/>
      <c r="J331" s="67"/>
      <c r="K331" s="31"/>
      <c r="L331" s="74">
        <v>331</v>
      </c>
      <c r="M3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1" t="s">
        <v>319</v>
      </c>
      <c r="O331" t="s">
        <v>373</v>
      </c>
      <c r="P331">
        <v>1713</v>
      </c>
      <c r="Q331" t="s">
        <v>467</v>
      </c>
      <c r="S331">
        <v>1</v>
      </c>
      <c r="T331">
        <v>1</v>
      </c>
      <c r="V331">
        <v>0.62707182319956967</v>
      </c>
      <c r="W331">
        <v>1.8812154695987089</v>
      </c>
      <c r="X331" t="s">
        <v>510</v>
      </c>
      <c r="Y331">
        <v>3</v>
      </c>
      <c r="AA331">
        <v>1</v>
      </c>
      <c r="AB331" t="s">
        <v>527</v>
      </c>
      <c r="AC331" t="s">
        <v>952</v>
      </c>
    </row>
    <row r="332" spans="1:29" x14ac:dyDescent="0.25">
      <c r="A332" s="61" t="s">
        <v>179</v>
      </c>
      <c r="B332" s="61" t="s">
        <v>205</v>
      </c>
      <c r="C332" s="62" t="s">
        <v>509</v>
      </c>
      <c r="D332" s="63"/>
      <c r="E332" s="64"/>
      <c r="F332" s="65"/>
      <c r="G332" s="62"/>
      <c r="H332" s="66"/>
      <c r="I332" s="67"/>
      <c r="J332" s="67"/>
      <c r="K332" s="31"/>
      <c r="L332" s="74">
        <v>332</v>
      </c>
      <c r="M3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2" t="s">
        <v>362</v>
      </c>
      <c r="O332" t="s">
        <v>373</v>
      </c>
      <c r="P332">
        <v>1713</v>
      </c>
      <c r="Q332" t="s">
        <v>467</v>
      </c>
      <c r="S332">
        <v>1</v>
      </c>
      <c r="T332">
        <v>1</v>
      </c>
      <c r="V332">
        <v>0.62707182319956967</v>
      </c>
      <c r="W332">
        <v>1.8812154695987089</v>
      </c>
      <c r="X332" t="s">
        <v>510</v>
      </c>
      <c r="Y332">
        <v>3</v>
      </c>
      <c r="AA332">
        <v>1</v>
      </c>
      <c r="AB332" t="s">
        <v>527</v>
      </c>
      <c r="AC332" t="s">
        <v>955</v>
      </c>
    </row>
    <row r="333" spans="1:29" x14ac:dyDescent="0.25">
      <c r="A333" s="61" t="s">
        <v>179</v>
      </c>
      <c r="B333" s="61" t="s">
        <v>205</v>
      </c>
      <c r="C333" s="62" t="s">
        <v>509</v>
      </c>
      <c r="D333" s="63"/>
      <c r="E333" s="64"/>
      <c r="F333" s="65"/>
      <c r="G333" s="62"/>
      <c r="H333" s="66"/>
      <c r="I333" s="67"/>
      <c r="J333" s="67"/>
      <c r="K333" s="31"/>
      <c r="L333" s="74">
        <v>333</v>
      </c>
      <c r="M3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3" t="s">
        <v>324</v>
      </c>
      <c r="O333" t="s">
        <v>373</v>
      </c>
      <c r="P333">
        <v>1713</v>
      </c>
      <c r="Q333" t="s">
        <v>467</v>
      </c>
      <c r="S333">
        <v>1</v>
      </c>
      <c r="T333">
        <v>2</v>
      </c>
      <c r="V333">
        <v>0.62707182319956967</v>
      </c>
      <c r="W333">
        <v>1.2541436463991393</v>
      </c>
      <c r="X333" t="s">
        <v>510</v>
      </c>
      <c r="Y333">
        <v>2</v>
      </c>
      <c r="AA333">
        <v>1</v>
      </c>
      <c r="AB333" t="s">
        <v>526</v>
      </c>
      <c r="AC333" t="s">
        <v>954</v>
      </c>
    </row>
    <row r="334" spans="1:29" x14ac:dyDescent="0.25">
      <c r="A334" s="61" t="s">
        <v>179</v>
      </c>
      <c r="B334" s="61" t="s">
        <v>205</v>
      </c>
      <c r="C334" s="62" t="s">
        <v>509</v>
      </c>
      <c r="D334" s="63"/>
      <c r="E334" s="64"/>
      <c r="F334" s="65"/>
      <c r="G334" s="62"/>
      <c r="H334" s="66"/>
      <c r="I334" s="67"/>
      <c r="J334" s="67"/>
      <c r="K334" s="31"/>
      <c r="L334" s="74">
        <v>334</v>
      </c>
      <c r="M3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4" t="s">
        <v>324</v>
      </c>
      <c r="O334" t="s">
        <v>373</v>
      </c>
      <c r="P334">
        <v>1713</v>
      </c>
      <c r="Q334" t="s">
        <v>436</v>
      </c>
      <c r="S334">
        <v>1</v>
      </c>
      <c r="T334">
        <v>2</v>
      </c>
      <c r="V334">
        <v>0.62707182319956967</v>
      </c>
      <c r="W334">
        <v>1.2541436463991393</v>
      </c>
      <c r="X334" t="s">
        <v>510</v>
      </c>
      <c r="Y334">
        <v>2</v>
      </c>
      <c r="AA334">
        <v>1</v>
      </c>
      <c r="AB334" t="s">
        <v>526</v>
      </c>
      <c r="AC334" t="s">
        <v>960</v>
      </c>
    </row>
    <row r="335" spans="1:29" x14ac:dyDescent="0.25">
      <c r="A335" s="61" t="s">
        <v>179</v>
      </c>
      <c r="B335" s="61" t="s">
        <v>205</v>
      </c>
      <c r="C335" s="62" t="s">
        <v>509</v>
      </c>
      <c r="D335" s="63"/>
      <c r="E335" s="64"/>
      <c r="F335" s="65"/>
      <c r="G335" s="62"/>
      <c r="H335" s="66"/>
      <c r="I335" s="67"/>
      <c r="J335" s="67"/>
      <c r="K335" s="31"/>
      <c r="L335" s="74">
        <v>335</v>
      </c>
      <c r="M3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5" t="s">
        <v>337</v>
      </c>
      <c r="O335" t="s">
        <v>373</v>
      </c>
      <c r="P335">
        <v>1713</v>
      </c>
      <c r="Q335" t="s">
        <v>436</v>
      </c>
      <c r="S335">
        <v>1</v>
      </c>
      <c r="T335">
        <v>3</v>
      </c>
      <c r="U335" t="s">
        <v>501</v>
      </c>
      <c r="V335">
        <v>0.62707182319956967</v>
      </c>
      <c r="W335">
        <v>0.62707182319956967</v>
      </c>
      <c r="X335" t="s">
        <v>510</v>
      </c>
      <c r="Y335">
        <v>1</v>
      </c>
      <c r="Z335">
        <v>1</v>
      </c>
      <c r="AA335">
        <v>1</v>
      </c>
      <c r="AB335" t="s">
        <v>527</v>
      </c>
      <c r="AC335" t="s">
        <v>958</v>
      </c>
    </row>
    <row r="336" spans="1:29" x14ac:dyDescent="0.25">
      <c r="A336" s="61" t="s">
        <v>179</v>
      </c>
      <c r="B336" s="61" t="s">
        <v>205</v>
      </c>
      <c r="C336" s="62" t="s">
        <v>509</v>
      </c>
      <c r="D336" s="63"/>
      <c r="E336" s="64"/>
      <c r="F336" s="65"/>
      <c r="G336" s="62"/>
      <c r="H336" s="66"/>
      <c r="I336" s="67"/>
      <c r="J336" s="67"/>
      <c r="K336" s="31"/>
      <c r="L336" s="74">
        <v>336</v>
      </c>
      <c r="M3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6" t="s">
        <v>337</v>
      </c>
      <c r="O336" t="s">
        <v>373</v>
      </c>
      <c r="P336">
        <v>1713</v>
      </c>
      <c r="Q336" t="s">
        <v>420</v>
      </c>
      <c r="S336">
        <v>1</v>
      </c>
      <c r="T336">
        <v>3</v>
      </c>
      <c r="U336" t="s">
        <v>501</v>
      </c>
      <c r="V336">
        <v>0.62707182319956967</v>
      </c>
      <c r="W336">
        <v>0.62707182319956967</v>
      </c>
      <c r="X336" t="s">
        <v>510</v>
      </c>
      <c r="Y336">
        <v>1</v>
      </c>
      <c r="Z336">
        <v>1</v>
      </c>
      <c r="AA336">
        <v>1</v>
      </c>
      <c r="AB336" t="s">
        <v>527</v>
      </c>
      <c r="AC336" t="s">
        <v>1091</v>
      </c>
    </row>
    <row r="337" spans="1:29" x14ac:dyDescent="0.25">
      <c r="A337" s="61" t="s">
        <v>179</v>
      </c>
      <c r="B337" s="61" t="s">
        <v>205</v>
      </c>
      <c r="C337" s="62" t="s">
        <v>509</v>
      </c>
      <c r="D337" s="63"/>
      <c r="E337" s="64"/>
      <c r="F337" s="65"/>
      <c r="G337" s="62"/>
      <c r="H337" s="66"/>
      <c r="I337" s="67"/>
      <c r="J337" s="67"/>
      <c r="K337" s="31"/>
      <c r="L337" s="74">
        <v>337</v>
      </c>
      <c r="M3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7" t="s">
        <v>335</v>
      </c>
      <c r="O337" t="s">
        <v>373</v>
      </c>
      <c r="P337">
        <v>1713</v>
      </c>
      <c r="Q337" t="s">
        <v>420</v>
      </c>
      <c r="S337">
        <v>1</v>
      </c>
      <c r="T337">
        <v>4</v>
      </c>
      <c r="V337">
        <v>0.62707182319956967</v>
      </c>
      <c r="W337">
        <v>1.2541436463991393</v>
      </c>
      <c r="X337" t="s">
        <v>510</v>
      </c>
      <c r="Y337">
        <v>2</v>
      </c>
      <c r="AA337">
        <v>1</v>
      </c>
      <c r="AB337" t="s">
        <v>526</v>
      </c>
      <c r="AC337" t="s">
        <v>1089</v>
      </c>
    </row>
    <row r="338" spans="1:29" x14ac:dyDescent="0.25">
      <c r="A338" s="61" t="s">
        <v>179</v>
      </c>
      <c r="B338" s="61" t="s">
        <v>205</v>
      </c>
      <c r="C338" s="62" t="s">
        <v>509</v>
      </c>
      <c r="D338" s="63"/>
      <c r="E338" s="64"/>
      <c r="F338" s="65"/>
      <c r="G338" s="62"/>
      <c r="H338" s="66"/>
      <c r="I338" s="67"/>
      <c r="J338" s="67"/>
      <c r="K338" s="31"/>
      <c r="L338" s="74">
        <v>338</v>
      </c>
      <c r="M3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8">
        <v>3.3</v>
      </c>
      <c r="O338" t="s">
        <v>373</v>
      </c>
      <c r="P338">
        <v>1713</v>
      </c>
      <c r="Q338" t="s">
        <v>419</v>
      </c>
      <c r="S338">
        <v>1</v>
      </c>
      <c r="T338">
        <v>3</v>
      </c>
      <c r="U338" t="s">
        <v>503</v>
      </c>
      <c r="V338">
        <v>0.62707182319956967</v>
      </c>
      <c r="W338">
        <v>0.62707182319956967</v>
      </c>
      <c r="X338" t="s">
        <v>510</v>
      </c>
      <c r="Y338">
        <v>1</v>
      </c>
      <c r="AA338">
        <v>1</v>
      </c>
      <c r="AB338" t="s">
        <v>527</v>
      </c>
      <c r="AC338" t="s">
        <v>1099</v>
      </c>
    </row>
    <row r="339" spans="1:29" x14ac:dyDescent="0.25">
      <c r="A339" s="61" t="s">
        <v>179</v>
      </c>
      <c r="B339" s="61" t="s">
        <v>205</v>
      </c>
      <c r="C339" s="62" t="s">
        <v>509</v>
      </c>
      <c r="D339" s="63"/>
      <c r="E339" s="64"/>
      <c r="F339" s="65"/>
      <c r="G339" s="62"/>
      <c r="H339" s="66"/>
      <c r="I339" s="67"/>
      <c r="J339" s="67"/>
      <c r="K339" s="31"/>
      <c r="L339" s="74">
        <v>339</v>
      </c>
      <c r="M3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39">
        <v>3.5</v>
      </c>
      <c r="O339" t="s">
        <v>373</v>
      </c>
      <c r="P339">
        <v>1713</v>
      </c>
      <c r="Q339" t="s">
        <v>419</v>
      </c>
      <c r="S339">
        <v>1</v>
      </c>
      <c r="T339">
        <v>3</v>
      </c>
      <c r="U339" t="s">
        <v>503</v>
      </c>
      <c r="V339">
        <v>0.62707182319956967</v>
      </c>
      <c r="W339">
        <v>1.2541436463991393</v>
      </c>
      <c r="X339" t="s">
        <v>510</v>
      </c>
      <c r="Y339">
        <v>2</v>
      </c>
      <c r="AA339">
        <v>1</v>
      </c>
      <c r="AB339" t="s">
        <v>526</v>
      </c>
      <c r="AC339" t="s">
        <v>1095</v>
      </c>
    </row>
    <row r="340" spans="1:29" x14ac:dyDescent="0.25">
      <c r="A340" s="61" t="s">
        <v>179</v>
      </c>
      <c r="B340" s="61" t="s">
        <v>205</v>
      </c>
      <c r="C340" s="62" t="s">
        <v>509</v>
      </c>
      <c r="D340" s="63"/>
      <c r="E340" s="64"/>
      <c r="F340" s="65"/>
      <c r="G340" s="62"/>
      <c r="H340" s="66"/>
      <c r="I340" s="67"/>
      <c r="J340" s="67"/>
      <c r="K340" s="31"/>
      <c r="L340" s="74">
        <v>340</v>
      </c>
      <c r="M3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0">
        <v>4.0999999999999996</v>
      </c>
      <c r="O340" t="s">
        <v>373</v>
      </c>
      <c r="P340">
        <v>1713</v>
      </c>
      <c r="Q340" t="s">
        <v>419</v>
      </c>
      <c r="S340">
        <v>1</v>
      </c>
      <c r="T340">
        <v>4</v>
      </c>
      <c r="V340">
        <v>0.62707182319956967</v>
      </c>
      <c r="W340">
        <v>1.2541436463991393</v>
      </c>
      <c r="X340" t="s">
        <v>510</v>
      </c>
      <c r="Y340">
        <v>2</v>
      </c>
      <c r="AA340">
        <v>1</v>
      </c>
      <c r="AB340" t="s">
        <v>526</v>
      </c>
      <c r="AC340" t="s">
        <v>1093</v>
      </c>
    </row>
    <row r="341" spans="1:29" x14ac:dyDescent="0.25">
      <c r="A341" s="61" t="s">
        <v>179</v>
      </c>
      <c r="B341" s="61" t="s">
        <v>205</v>
      </c>
      <c r="C341" s="62" t="s">
        <v>509</v>
      </c>
      <c r="D341" s="63"/>
      <c r="E341" s="64"/>
      <c r="F341" s="65"/>
      <c r="G341" s="62"/>
      <c r="H341" s="66"/>
      <c r="I341" s="67"/>
      <c r="J341" s="67"/>
      <c r="K341" s="31"/>
      <c r="L341" s="74">
        <v>341</v>
      </c>
      <c r="M3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1">
        <v>4.2</v>
      </c>
      <c r="O341" t="s">
        <v>373</v>
      </c>
      <c r="P341">
        <v>1713</v>
      </c>
      <c r="Q341" t="s">
        <v>419</v>
      </c>
      <c r="S341">
        <v>1</v>
      </c>
      <c r="T341">
        <v>4</v>
      </c>
      <c r="V341">
        <v>0.62707182319956967</v>
      </c>
      <c r="W341">
        <v>0.62707182319956967</v>
      </c>
      <c r="X341" t="s">
        <v>510</v>
      </c>
      <c r="Y341">
        <v>1</v>
      </c>
      <c r="AA341">
        <v>1</v>
      </c>
      <c r="AB341" t="s">
        <v>527</v>
      </c>
      <c r="AC341" t="s">
        <v>1097</v>
      </c>
    </row>
    <row r="342" spans="1:29" x14ac:dyDescent="0.25">
      <c r="A342" s="61" t="s">
        <v>179</v>
      </c>
      <c r="B342" s="61" t="s">
        <v>205</v>
      </c>
      <c r="C342" s="62" t="s">
        <v>509</v>
      </c>
      <c r="D342" s="63"/>
      <c r="E342" s="64"/>
      <c r="F342" s="65"/>
      <c r="G342" s="62"/>
      <c r="H342" s="66"/>
      <c r="I342" s="67"/>
      <c r="J342" s="67"/>
      <c r="K342" s="31"/>
      <c r="L342" s="74">
        <v>342</v>
      </c>
      <c r="M3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2" t="s">
        <v>314</v>
      </c>
      <c r="O342" t="s">
        <v>373</v>
      </c>
      <c r="P342">
        <v>1713</v>
      </c>
      <c r="Q342" t="s">
        <v>419</v>
      </c>
      <c r="S342">
        <v>1</v>
      </c>
      <c r="T342">
        <v>1</v>
      </c>
      <c r="V342">
        <v>0.62707182319956967</v>
      </c>
      <c r="W342">
        <v>1.8812154695987089</v>
      </c>
      <c r="X342" t="s">
        <v>510</v>
      </c>
      <c r="Y342">
        <v>3</v>
      </c>
      <c r="AA342">
        <v>1</v>
      </c>
      <c r="AB342" t="s">
        <v>526</v>
      </c>
      <c r="AC342" t="s">
        <v>1094</v>
      </c>
    </row>
    <row r="343" spans="1:29" x14ac:dyDescent="0.25">
      <c r="A343" s="61" t="s">
        <v>179</v>
      </c>
      <c r="B343" s="61" t="s">
        <v>205</v>
      </c>
      <c r="C343" s="62" t="s">
        <v>509</v>
      </c>
      <c r="D343" s="63"/>
      <c r="E343" s="64"/>
      <c r="F343" s="65"/>
      <c r="G343" s="62"/>
      <c r="H343" s="66"/>
      <c r="I343" s="67"/>
      <c r="J343" s="67"/>
      <c r="K343" s="31"/>
      <c r="L343" s="74">
        <v>343</v>
      </c>
      <c r="M3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3" t="s">
        <v>314</v>
      </c>
      <c r="O343" t="s">
        <v>373</v>
      </c>
      <c r="P343">
        <v>1713</v>
      </c>
      <c r="Q343" t="s">
        <v>419</v>
      </c>
      <c r="S343">
        <v>1</v>
      </c>
      <c r="T343">
        <v>1</v>
      </c>
      <c r="V343">
        <v>0.62707182319956967</v>
      </c>
      <c r="W343">
        <v>1.8812154695987089</v>
      </c>
      <c r="X343" t="s">
        <v>510</v>
      </c>
      <c r="Y343">
        <v>3</v>
      </c>
      <c r="AA343">
        <v>1</v>
      </c>
      <c r="AB343" t="s">
        <v>526</v>
      </c>
      <c r="AC343" t="s">
        <v>1103</v>
      </c>
    </row>
    <row r="344" spans="1:29" x14ac:dyDescent="0.25">
      <c r="A344" s="61" t="s">
        <v>179</v>
      </c>
      <c r="B344" s="61" t="s">
        <v>205</v>
      </c>
      <c r="C344" s="62" t="s">
        <v>509</v>
      </c>
      <c r="D344" s="63"/>
      <c r="E344" s="64"/>
      <c r="F344" s="65"/>
      <c r="G344" s="62"/>
      <c r="H344" s="66"/>
      <c r="I344" s="67"/>
      <c r="J344" s="67"/>
      <c r="K344" s="31"/>
      <c r="L344" s="74">
        <v>344</v>
      </c>
      <c r="M3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4" t="s">
        <v>330</v>
      </c>
      <c r="O344" t="s">
        <v>373</v>
      </c>
      <c r="P344">
        <v>1713</v>
      </c>
      <c r="Q344" t="s">
        <v>419</v>
      </c>
      <c r="S344">
        <v>1</v>
      </c>
      <c r="T344">
        <v>1</v>
      </c>
      <c r="V344">
        <v>0.62707182319956967</v>
      </c>
      <c r="W344">
        <v>1.8812154695987089</v>
      </c>
      <c r="X344" t="s">
        <v>510</v>
      </c>
      <c r="Y344">
        <v>3</v>
      </c>
      <c r="AA344">
        <v>1</v>
      </c>
      <c r="AB344" t="s">
        <v>526</v>
      </c>
      <c r="AC344" t="s">
        <v>1096</v>
      </c>
    </row>
    <row r="345" spans="1:29" x14ac:dyDescent="0.25">
      <c r="A345" s="61" t="s">
        <v>179</v>
      </c>
      <c r="B345" s="61" t="s">
        <v>205</v>
      </c>
      <c r="C345" s="62" t="s">
        <v>509</v>
      </c>
      <c r="D345" s="63"/>
      <c r="E345" s="64"/>
      <c r="F345" s="65"/>
      <c r="G345" s="62"/>
      <c r="H345" s="66"/>
      <c r="I345" s="67"/>
      <c r="J345" s="67"/>
      <c r="K345" s="31"/>
      <c r="L345" s="74">
        <v>345</v>
      </c>
      <c r="M3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5" t="s">
        <v>335</v>
      </c>
      <c r="O345" t="s">
        <v>373</v>
      </c>
      <c r="P345">
        <v>1713</v>
      </c>
      <c r="Q345" t="s">
        <v>419</v>
      </c>
      <c r="S345">
        <v>1</v>
      </c>
      <c r="T345">
        <v>4</v>
      </c>
      <c r="V345">
        <v>0.62707182319956967</v>
      </c>
      <c r="W345">
        <v>1.2541436463991393</v>
      </c>
      <c r="X345" t="s">
        <v>510</v>
      </c>
      <c r="Y345">
        <v>2</v>
      </c>
      <c r="AA345">
        <v>1</v>
      </c>
      <c r="AB345" t="s">
        <v>526</v>
      </c>
      <c r="AC345" t="s">
        <v>1098</v>
      </c>
    </row>
    <row r="346" spans="1:29" x14ac:dyDescent="0.25">
      <c r="A346" s="61" t="s">
        <v>179</v>
      </c>
      <c r="B346" s="61" t="s">
        <v>205</v>
      </c>
      <c r="C346" s="62" t="s">
        <v>509</v>
      </c>
      <c r="D346" s="63"/>
      <c r="E346" s="64"/>
      <c r="F346" s="65"/>
      <c r="G346" s="62"/>
      <c r="H346" s="66"/>
      <c r="I346" s="67"/>
      <c r="J346" s="67"/>
      <c r="K346" s="31"/>
      <c r="L346" s="74">
        <v>346</v>
      </c>
      <c r="M3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6">
        <v>1.2</v>
      </c>
      <c r="O346" t="s">
        <v>373</v>
      </c>
      <c r="P346">
        <v>1713</v>
      </c>
      <c r="Q346" t="s">
        <v>430</v>
      </c>
      <c r="S346">
        <v>1</v>
      </c>
      <c r="T346">
        <v>1</v>
      </c>
      <c r="V346">
        <v>0.62707182319956967</v>
      </c>
      <c r="W346">
        <v>0.62707182319956967</v>
      </c>
      <c r="X346" t="s">
        <v>510</v>
      </c>
      <c r="Y346">
        <v>1</v>
      </c>
      <c r="AA346">
        <v>1</v>
      </c>
      <c r="AB346" t="s">
        <v>527</v>
      </c>
      <c r="AC346" t="s">
        <v>1115</v>
      </c>
    </row>
    <row r="347" spans="1:29" x14ac:dyDescent="0.25">
      <c r="A347" s="61" t="s">
        <v>179</v>
      </c>
      <c r="B347" s="61" t="s">
        <v>205</v>
      </c>
      <c r="C347" s="62" t="s">
        <v>509</v>
      </c>
      <c r="D347" s="63"/>
      <c r="E347" s="64"/>
      <c r="F347" s="65"/>
      <c r="G347" s="62"/>
      <c r="H347" s="66"/>
      <c r="I347" s="67"/>
      <c r="J347" s="67"/>
      <c r="K347" s="31"/>
      <c r="L347" s="74">
        <v>347</v>
      </c>
      <c r="M3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7">
        <v>3.4</v>
      </c>
      <c r="O347" t="s">
        <v>373</v>
      </c>
      <c r="P347">
        <v>1713</v>
      </c>
      <c r="Q347" t="s">
        <v>430</v>
      </c>
      <c r="S347">
        <v>1</v>
      </c>
      <c r="T347">
        <v>3</v>
      </c>
      <c r="U347" t="s">
        <v>503</v>
      </c>
      <c r="V347">
        <v>0.62707182319956967</v>
      </c>
      <c r="W347">
        <v>1.2541436463991393</v>
      </c>
      <c r="X347" t="s">
        <v>510</v>
      </c>
      <c r="Y347">
        <v>2</v>
      </c>
      <c r="AA347">
        <v>1</v>
      </c>
      <c r="AB347" t="s">
        <v>526</v>
      </c>
      <c r="AC347" t="s">
        <v>1114</v>
      </c>
    </row>
    <row r="348" spans="1:29" x14ac:dyDescent="0.25">
      <c r="A348" s="61" t="s">
        <v>179</v>
      </c>
      <c r="B348" s="61" t="s">
        <v>205</v>
      </c>
      <c r="C348" s="62" t="s">
        <v>509</v>
      </c>
      <c r="D348" s="63"/>
      <c r="E348" s="64"/>
      <c r="F348" s="65"/>
      <c r="G348" s="62"/>
      <c r="H348" s="66"/>
      <c r="I348" s="67"/>
      <c r="J348" s="67"/>
      <c r="K348" s="31"/>
      <c r="L348" s="74">
        <v>348</v>
      </c>
      <c r="M3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8">
        <v>4.2</v>
      </c>
      <c r="O348" t="s">
        <v>373</v>
      </c>
      <c r="P348">
        <v>1713</v>
      </c>
      <c r="Q348" t="s">
        <v>430</v>
      </c>
      <c r="S348">
        <v>1</v>
      </c>
      <c r="T348">
        <v>4</v>
      </c>
      <c r="V348">
        <v>0.62707182319956967</v>
      </c>
      <c r="W348">
        <v>0.62707182319956967</v>
      </c>
      <c r="X348" t="s">
        <v>510</v>
      </c>
      <c r="Y348">
        <v>1</v>
      </c>
      <c r="AA348">
        <v>1</v>
      </c>
      <c r="AB348" t="s">
        <v>527</v>
      </c>
      <c r="AC348" t="s">
        <v>1105</v>
      </c>
    </row>
    <row r="349" spans="1:29" x14ac:dyDescent="0.25">
      <c r="A349" s="61" t="s">
        <v>179</v>
      </c>
      <c r="B349" s="61" t="s">
        <v>205</v>
      </c>
      <c r="C349" s="62" t="s">
        <v>509</v>
      </c>
      <c r="D349" s="63"/>
      <c r="E349" s="64"/>
      <c r="F349" s="65"/>
      <c r="G349" s="62"/>
      <c r="H349" s="66"/>
      <c r="I349" s="67"/>
      <c r="J349" s="67"/>
      <c r="K349" s="31"/>
      <c r="L349" s="74">
        <v>349</v>
      </c>
      <c r="M3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49" t="s">
        <v>330</v>
      </c>
      <c r="O349" t="s">
        <v>373</v>
      </c>
      <c r="P349">
        <v>1713</v>
      </c>
      <c r="Q349" t="s">
        <v>430</v>
      </c>
      <c r="S349">
        <v>1</v>
      </c>
      <c r="T349">
        <v>1</v>
      </c>
      <c r="V349">
        <v>0.62707182319956967</v>
      </c>
      <c r="W349">
        <v>1.8812154695987089</v>
      </c>
      <c r="X349" t="s">
        <v>510</v>
      </c>
      <c r="Y349">
        <v>3</v>
      </c>
      <c r="AA349">
        <v>1</v>
      </c>
      <c r="AB349" t="s">
        <v>526</v>
      </c>
      <c r="AC349" t="s">
        <v>1104</v>
      </c>
    </row>
    <row r="350" spans="1:29" x14ac:dyDescent="0.25">
      <c r="A350" s="61" t="s">
        <v>179</v>
      </c>
      <c r="B350" s="61" t="s">
        <v>205</v>
      </c>
      <c r="C350" s="62" t="s">
        <v>509</v>
      </c>
      <c r="D350" s="63"/>
      <c r="E350" s="64"/>
      <c r="F350" s="65"/>
      <c r="G350" s="62"/>
      <c r="H350" s="66"/>
      <c r="I350" s="67"/>
      <c r="J350" s="67"/>
      <c r="K350" s="31"/>
      <c r="L350" s="74">
        <v>350</v>
      </c>
      <c r="M3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0" t="s">
        <v>324</v>
      </c>
      <c r="O350" t="s">
        <v>373</v>
      </c>
      <c r="P350">
        <v>1713</v>
      </c>
      <c r="Q350" t="s">
        <v>430</v>
      </c>
      <c r="S350">
        <v>1</v>
      </c>
      <c r="T350">
        <v>2</v>
      </c>
      <c r="V350">
        <v>0.62707182319956967</v>
      </c>
      <c r="W350">
        <v>1.2541436463991393</v>
      </c>
      <c r="X350" t="s">
        <v>510</v>
      </c>
      <c r="Y350">
        <v>2</v>
      </c>
      <c r="AA350">
        <v>1</v>
      </c>
      <c r="AB350" t="s">
        <v>526</v>
      </c>
      <c r="AC350" t="s">
        <v>1106</v>
      </c>
    </row>
    <row r="351" spans="1:29" x14ac:dyDescent="0.25">
      <c r="A351" s="61" t="s">
        <v>179</v>
      </c>
      <c r="B351" s="61" t="s">
        <v>205</v>
      </c>
      <c r="C351" s="62" t="s">
        <v>509</v>
      </c>
      <c r="D351" s="63"/>
      <c r="E351" s="64"/>
      <c r="F351" s="65"/>
      <c r="G351" s="62"/>
      <c r="H351" s="66"/>
      <c r="I351" s="67"/>
      <c r="J351" s="67"/>
      <c r="K351" s="31"/>
      <c r="L351" s="74">
        <v>351</v>
      </c>
      <c r="M3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1" t="s">
        <v>318</v>
      </c>
      <c r="O351" t="s">
        <v>373</v>
      </c>
      <c r="P351">
        <v>1713</v>
      </c>
      <c r="Q351" t="s">
        <v>430</v>
      </c>
      <c r="S351">
        <v>1</v>
      </c>
      <c r="T351">
        <v>3</v>
      </c>
      <c r="U351" t="s">
        <v>501</v>
      </c>
      <c r="V351">
        <v>0.62707182319956967</v>
      </c>
      <c r="W351">
        <v>0.62707182319956967</v>
      </c>
      <c r="X351" t="s">
        <v>510</v>
      </c>
      <c r="Y351">
        <v>1</v>
      </c>
      <c r="Z351">
        <v>1</v>
      </c>
      <c r="AA351">
        <v>1</v>
      </c>
      <c r="AB351" t="s">
        <v>527</v>
      </c>
      <c r="AC351" t="s">
        <v>1113</v>
      </c>
    </row>
    <row r="352" spans="1:29" x14ac:dyDescent="0.25">
      <c r="A352" s="61" t="s">
        <v>179</v>
      </c>
      <c r="B352" s="61" t="s">
        <v>205</v>
      </c>
      <c r="C352" s="62" t="s">
        <v>509</v>
      </c>
      <c r="D352" s="63"/>
      <c r="E352" s="64"/>
      <c r="F352" s="65"/>
      <c r="G352" s="62"/>
      <c r="H352" s="66"/>
      <c r="I352" s="67"/>
      <c r="J352" s="67"/>
      <c r="K352" s="31"/>
      <c r="L352" s="74">
        <v>352</v>
      </c>
      <c r="M3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2" t="s">
        <v>335</v>
      </c>
      <c r="O352" t="s">
        <v>373</v>
      </c>
      <c r="P352">
        <v>1713</v>
      </c>
      <c r="Q352" t="s">
        <v>430</v>
      </c>
      <c r="S352">
        <v>1</v>
      </c>
      <c r="T352">
        <v>4</v>
      </c>
      <c r="V352">
        <v>0.62707182319956967</v>
      </c>
      <c r="W352">
        <v>1.2541436463991393</v>
      </c>
      <c r="X352" t="s">
        <v>510</v>
      </c>
      <c r="Y352">
        <v>2</v>
      </c>
      <c r="AA352">
        <v>1</v>
      </c>
      <c r="AB352" t="s">
        <v>526</v>
      </c>
      <c r="AC352" t="s">
        <v>1109</v>
      </c>
    </row>
    <row r="353" spans="1:29" x14ac:dyDescent="0.25">
      <c r="A353" s="61" t="s">
        <v>179</v>
      </c>
      <c r="B353" s="61" t="s">
        <v>205</v>
      </c>
      <c r="C353" s="62" t="s">
        <v>509</v>
      </c>
      <c r="D353" s="63"/>
      <c r="E353" s="64"/>
      <c r="F353" s="65"/>
      <c r="G353" s="62"/>
      <c r="H353" s="66"/>
      <c r="I353" s="67"/>
      <c r="J353" s="67"/>
      <c r="K353" s="31"/>
      <c r="L353" s="74">
        <v>353</v>
      </c>
      <c r="M3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3">
        <v>3.1</v>
      </c>
      <c r="O353" t="s">
        <v>373</v>
      </c>
      <c r="P353">
        <v>1713</v>
      </c>
      <c r="Q353" t="s">
        <v>451</v>
      </c>
      <c r="S353">
        <v>1</v>
      </c>
      <c r="T353">
        <v>3</v>
      </c>
      <c r="U353" t="s">
        <v>501</v>
      </c>
      <c r="V353">
        <v>0.62707182319956967</v>
      </c>
      <c r="W353">
        <v>0.62707182319956967</v>
      </c>
      <c r="X353" t="s">
        <v>510</v>
      </c>
      <c r="Y353">
        <v>1</v>
      </c>
      <c r="Z353">
        <v>1</v>
      </c>
      <c r="AA353">
        <v>1</v>
      </c>
      <c r="AB353" t="s">
        <v>527</v>
      </c>
      <c r="AC353" t="s">
        <v>1181</v>
      </c>
    </row>
    <row r="354" spans="1:29" x14ac:dyDescent="0.25">
      <c r="A354" s="61" t="s">
        <v>179</v>
      </c>
      <c r="B354" s="61" t="s">
        <v>205</v>
      </c>
      <c r="C354" s="62" t="s">
        <v>509</v>
      </c>
      <c r="D354" s="63"/>
      <c r="E354" s="64"/>
      <c r="F354" s="65"/>
      <c r="G354" s="62"/>
      <c r="H354" s="66"/>
      <c r="I354" s="67"/>
      <c r="J354" s="67"/>
      <c r="K354" s="31"/>
      <c r="L354" s="74">
        <v>354</v>
      </c>
      <c r="M3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4">
        <v>3.4</v>
      </c>
      <c r="O354" t="s">
        <v>373</v>
      </c>
      <c r="P354">
        <v>1713</v>
      </c>
      <c r="Q354" t="s">
        <v>451</v>
      </c>
      <c r="S354">
        <v>1</v>
      </c>
      <c r="T354">
        <v>3</v>
      </c>
      <c r="U354" t="s">
        <v>503</v>
      </c>
      <c r="V354">
        <v>0.62707182319956967</v>
      </c>
      <c r="W354">
        <v>1.2541436463991393</v>
      </c>
      <c r="X354" t="s">
        <v>510</v>
      </c>
      <c r="Y354">
        <v>2</v>
      </c>
      <c r="AA354">
        <v>1</v>
      </c>
      <c r="AB354" t="s">
        <v>526</v>
      </c>
      <c r="AC354" t="s">
        <v>1175</v>
      </c>
    </row>
    <row r="355" spans="1:29" x14ac:dyDescent="0.25">
      <c r="A355" s="61" t="s">
        <v>179</v>
      </c>
      <c r="B355" s="61" t="s">
        <v>205</v>
      </c>
      <c r="C355" s="62" t="s">
        <v>509</v>
      </c>
      <c r="D355" s="63"/>
      <c r="E355" s="64"/>
      <c r="F355" s="65"/>
      <c r="G355" s="62"/>
      <c r="H355" s="66"/>
      <c r="I355" s="67"/>
      <c r="J355" s="67"/>
      <c r="K355" s="31"/>
      <c r="L355" s="74">
        <v>355</v>
      </c>
      <c r="M3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5">
        <v>4.2</v>
      </c>
      <c r="O355" t="s">
        <v>373</v>
      </c>
      <c r="P355">
        <v>1713</v>
      </c>
      <c r="Q355" t="s">
        <v>451</v>
      </c>
      <c r="S355">
        <v>1</v>
      </c>
      <c r="T355">
        <v>4</v>
      </c>
      <c r="V355">
        <v>0.62707182319956967</v>
      </c>
      <c r="W355">
        <v>0.62707182319956967</v>
      </c>
      <c r="X355" t="s">
        <v>510</v>
      </c>
      <c r="Y355">
        <v>1</v>
      </c>
      <c r="AA355">
        <v>1</v>
      </c>
      <c r="AB355" t="s">
        <v>527</v>
      </c>
      <c r="AC355" t="s">
        <v>1185</v>
      </c>
    </row>
    <row r="356" spans="1:29" x14ac:dyDescent="0.25">
      <c r="A356" s="61" t="s">
        <v>179</v>
      </c>
      <c r="B356" s="61" t="s">
        <v>205</v>
      </c>
      <c r="C356" s="62" t="s">
        <v>509</v>
      </c>
      <c r="D356" s="63"/>
      <c r="E356" s="64"/>
      <c r="F356" s="65"/>
      <c r="G356" s="62"/>
      <c r="H356" s="66"/>
      <c r="I356" s="67"/>
      <c r="J356" s="67"/>
      <c r="K356" s="31"/>
      <c r="L356" s="74">
        <v>356</v>
      </c>
      <c r="M3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6" t="s">
        <v>343</v>
      </c>
      <c r="O356" t="s">
        <v>373</v>
      </c>
      <c r="P356">
        <v>1713</v>
      </c>
      <c r="Q356" t="s">
        <v>451</v>
      </c>
      <c r="S356">
        <v>1</v>
      </c>
      <c r="T356">
        <v>1</v>
      </c>
      <c r="V356">
        <v>0.62707182319956967</v>
      </c>
      <c r="W356">
        <v>1.2541436463991393</v>
      </c>
      <c r="X356" t="s">
        <v>510</v>
      </c>
      <c r="Y356">
        <v>2</v>
      </c>
      <c r="AA356">
        <v>1</v>
      </c>
      <c r="AB356" t="s">
        <v>526</v>
      </c>
      <c r="AC356" t="s">
        <v>1177</v>
      </c>
    </row>
    <row r="357" spans="1:29" x14ac:dyDescent="0.25">
      <c r="A357" s="61" t="s">
        <v>179</v>
      </c>
      <c r="B357" s="61" t="s">
        <v>205</v>
      </c>
      <c r="C357" s="62" t="s">
        <v>509</v>
      </c>
      <c r="D357" s="63"/>
      <c r="E357" s="64"/>
      <c r="F357" s="65"/>
      <c r="G357" s="62"/>
      <c r="H357" s="66"/>
      <c r="I357" s="67"/>
      <c r="J357" s="67"/>
      <c r="K357" s="31"/>
      <c r="L357" s="74">
        <v>357</v>
      </c>
      <c r="M3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7" t="s">
        <v>338</v>
      </c>
      <c r="O357" t="s">
        <v>373</v>
      </c>
      <c r="P357">
        <v>1713</v>
      </c>
      <c r="Q357" t="s">
        <v>451</v>
      </c>
      <c r="S357">
        <v>1</v>
      </c>
      <c r="T357">
        <v>1</v>
      </c>
      <c r="V357">
        <v>0.62707182319956967</v>
      </c>
      <c r="W357">
        <v>0.62707182319956967</v>
      </c>
      <c r="X357" t="s">
        <v>510</v>
      </c>
      <c r="Y357">
        <v>1</v>
      </c>
      <c r="AA357">
        <v>1</v>
      </c>
      <c r="AB357" t="s">
        <v>527</v>
      </c>
      <c r="AC357" t="s">
        <v>1187</v>
      </c>
    </row>
    <row r="358" spans="1:29" x14ac:dyDescent="0.25">
      <c r="A358" s="61" t="s">
        <v>179</v>
      </c>
      <c r="B358" s="61" t="s">
        <v>205</v>
      </c>
      <c r="C358" s="62" t="s">
        <v>509</v>
      </c>
      <c r="D358" s="63"/>
      <c r="E358" s="64"/>
      <c r="F358" s="65"/>
      <c r="G358" s="62"/>
      <c r="H358" s="66"/>
      <c r="I358" s="67"/>
      <c r="J358" s="67"/>
      <c r="K358" s="31"/>
      <c r="L358" s="74">
        <v>358</v>
      </c>
      <c r="M3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8" t="s">
        <v>341</v>
      </c>
      <c r="O358" t="s">
        <v>373</v>
      </c>
      <c r="P358">
        <v>1713</v>
      </c>
      <c r="Q358" t="s">
        <v>451</v>
      </c>
      <c r="S358">
        <v>1</v>
      </c>
      <c r="T358">
        <v>2</v>
      </c>
      <c r="V358">
        <v>0.62707182319956967</v>
      </c>
      <c r="W358">
        <v>1.2541436463991393</v>
      </c>
      <c r="X358" t="s">
        <v>510</v>
      </c>
      <c r="Y358">
        <v>2</v>
      </c>
      <c r="AA358">
        <v>1</v>
      </c>
      <c r="AB358" t="s">
        <v>526</v>
      </c>
      <c r="AC358" t="s">
        <v>1182</v>
      </c>
    </row>
    <row r="359" spans="1:29" x14ac:dyDescent="0.25">
      <c r="A359" s="61" t="s">
        <v>179</v>
      </c>
      <c r="B359" s="61" t="s">
        <v>205</v>
      </c>
      <c r="C359" s="62" t="s">
        <v>509</v>
      </c>
      <c r="D359" s="63"/>
      <c r="E359" s="64"/>
      <c r="F359" s="65"/>
      <c r="G359" s="62"/>
      <c r="H359" s="66"/>
      <c r="I359" s="67"/>
      <c r="J359" s="67"/>
      <c r="K359" s="31"/>
      <c r="L359" s="74">
        <v>359</v>
      </c>
      <c r="M3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59" t="s">
        <v>334</v>
      </c>
      <c r="O359" t="s">
        <v>373</v>
      </c>
      <c r="P359">
        <v>1713</v>
      </c>
      <c r="Q359" t="s">
        <v>451</v>
      </c>
      <c r="S359">
        <v>1</v>
      </c>
      <c r="T359">
        <v>2</v>
      </c>
      <c r="V359">
        <v>0.62707182319956967</v>
      </c>
      <c r="W359">
        <v>1.2541436463991393</v>
      </c>
      <c r="X359" t="s">
        <v>510</v>
      </c>
      <c r="Y359">
        <v>2</v>
      </c>
      <c r="AA359">
        <v>1</v>
      </c>
      <c r="AB359" t="s">
        <v>526</v>
      </c>
      <c r="AC359" t="s">
        <v>1180</v>
      </c>
    </row>
    <row r="360" spans="1:29" x14ac:dyDescent="0.25">
      <c r="A360" s="61" t="s">
        <v>179</v>
      </c>
      <c r="B360" s="61" t="s">
        <v>205</v>
      </c>
      <c r="C360" s="62" t="s">
        <v>509</v>
      </c>
      <c r="D360" s="63"/>
      <c r="E360" s="64"/>
      <c r="F360" s="65"/>
      <c r="G360" s="62"/>
      <c r="H360" s="66"/>
      <c r="I360" s="67"/>
      <c r="J360" s="67"/>
      <c r="K360" s="31"/>
      <c r="L360" s="74">
        <v>360</v>
      </c>
      <c r="M3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0" t="s">
        <v>324</v>
      </c>
      <c r="O360" t="s">
        <v>373</v>
      </c>
      <c r="P360">
        <v>1713</v>
      </c>
      <c r="Q360" t="s">
        <v>451</v>
      </c>
      <c r="S360">
        <v>1</v>
      </c>
      <c r="T360">
        <v>2</v>
      </c>
      <c r="V360">
        <v>0.62707182319956967</v>
      </c>
      <c r="W360">
        <v>1.2541436463991393</v>
      </c>
      <c r="X360" t="s">
        <v>510</v>
      </c>
      <c r="Y360">
        <v>2</v>
      </c>
      <c r="AA360">
        <v>1</v>
      </c>
      <c r="AB360" t="s">
        <v>526</v>
      </c>
      <c r="AC360" t="s">
        <v>1189</v>
      </c>
    </row>
    <row r="361" spans="1:29" x14ac:dyDescent="0.25">
      <c r="A361" s="61" t="s">
        <v>179</v>
      </c>
      <c r="B361" s="61" t="s">
        <v>205</v>
      </c>
      <c r="C361" s="62" t="s">
        <v>509</v>
      </c>
      <c r="D361" s="63"/>
      <c r="E361" s="64"/>
      <c r="F361" s="65"/>
      <c r="G361" s="62"/>
      <c r="H361" s="66"/>
      <c r="I361" s="67"/>
      <c r="J361" s="67"/>
      <c r="K361" s="31"/>
      <c r="L361" s="74">
        <v>361</v>
      </c>
      <c r="M3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1" t="s">
        <v>335</v>
      </c>
      <c r="O361" t="s">
        <v>373</v>
      </c>
      <c r="P361">
        <v>1713</v>
      </c>
      <c r="Q361" t="s">
        <v>451</v>
      </c>
      <c r="S361">
        <v>1</v>
      </c>
      <c r="T361">
        <v>4</v>
      </c>
      <c r="V361">
        <v>0.62707182319956967</v>
      </c>
      <c r="W361">
        <v>1.2541436463991393</v>
      </c>
      <c r="X361" t="s">
        <v>510</v>
      </c>
      <c r="Y361">
        <v>2</v>
      </c>
      <c r="AA361">
        <v>1</v>
      </c>
      <c r="AB361" t="s">
        <v>526</v>
      </c>
      <c r="AC361" t="s">
        <v>1176</v>
      </c>
    </row>
    <row r="362" spans="1:29" x14ac:dyDescent="0.25">
      <c r="A362" s="61" t="s">
        <v>179</v>
      </c>
      <c r="B362" s="61" t="s">
        <v>205</v>
      </c>
      <c r="C362" s="62" t="s">
        <v>509</v>
      </c>
      <c r="D362" s="63"/>
      <c r="E362" s="64"/>
      <c r="F362" s="65"/>
      <c r="G362" s="62"/>
      <c r="H362" s="66"/>
      <c r="I362" s="67"/>
      <c r="J362" s="67"/>
      <c r="K362" s="31"/>
      <c r="L362" s="74">
        <v>362</v>
      </c>
      <c r="M3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2" t="s">
        <v>335</v>
      </c>
      <c r="O362" t="s">
        <v>373</v>
      </c>
      <c r="P362">
        <v>1713</v>
      </c>
      <c r="Q362" t="s">
        <v>451</v>
      </c>
      <c r="S362">
        <v>1</v>
      </c>
      <c r="T362">
        <v>4</v>
      </c>
      <c r="V362">
        <v>0.62707182319956967</v>
      </c>
      <c r="W362">
        <v>1.2541436463991393</v>
      </c>
      <c r="X362" t="s">
        <v>510</v>
      </c>
      <c r="Y362">
        <v>2</v>
      </c>
      <c r="AA362">
        <v>1</v>
      </c>
      <c r="AB362" t="s">
        <v>526</v>
      </c>
      <c r="AC362" t="s">
        <v>1184</v>
      </c>
    </row>
    <row r="363" spans="1:29" x14ac:dyDescent="0.25">
      <c r="A363" s="61" t="s">
        <v>179</v>
      </c>
      <c r="B363" s="61" t="s">
        <v>205</v>
      </c>
      <c r="C363" s="62" t="s">
        <v>509</v>
      </c>
      <c r="D363" s="63"/>
      <c r="E363" s="64"/>
      <c r="F363" s="65"/>
      <c r="G363" s="62"/>
      <c r="H363" s="66"/>
      <c r="I363" s="67"/>
      <c r="J363" s="67"/>
      <c r="K363" s="31"/>
      <c r="L363" s="74">
        <v>363</v>
      </c>
      <c r="M3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3" t="s">
        <v>335</v>
      </c>
      <c r="O363" t="s">
        <v>373</v>
      </c>
      <c r="P363">
        <v>1713</v>
      </c>
      <c r="Q363" t="s">
        <v>451</v>
      </c>
      <c r="S363">
        <v>1</v>
      </c>
      <c r="T363">
        <v>4</v>
      </c>
      <c r="V363">
        <v>0.62707182319956967</v>
      </c>
      <c r="W363">
        <v>1.2541436463991393</v>
      </c>
      <c r="X363" t="s">
        <v>510</v>
      </c>
      <c r="Y363">
        <v>2</v>
      </c>
      <c r="AA363">
        <v>1</v>
      </c>
      <c r="AB363" t="s">
        <v>526</v>
      </c>
      <c r="AC363" t="s">
        <v>1186</v>
      </c>
    </row>
    <row r="364" spans="1:29" x14ac:dyDescent="0.25">
      <c r="A364" s="61" t="s">
        <v>179</v>
      </c>
      <c r="B364" s="61" t="s">
        <v>205</v>
      </c>
      <c r="C364" s="62" t="s">
        <v>509</v>
      </c>
      <c r="D364" s="63"/>
      <c r="E364" s="64"/>
      <c r="F364" s="65"/>
      <c r="G364" s="62"/>
      <c r="H364" s="66"/>
      <c r="I364" s="67"/>
      <c r="J364" s="67"/>
      <c r="K364" s="31"/>
      <c r="L364" s="74">
        <v>364</v>
      </c>
      <c r="M3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4" t="s">
        <v>335</v>
      </c>
      <c r="O364" t="s">
        <v>373</v>
      </c>
      <c r="P364">
        <v>1713</v>
      </c>
      <c r="Q364" t="s">
        <v>451</v>
      </c>
      <c r="S364">
        <v>1</v>
      </c>
      <c r="T364">
        <v>4</v>
      </c>
      <c r="V364">
        <v>0.62707182319956967</v>
      </c>
      <c r="W364">
        <v>1.2541436463991393</v>
      </c>
      <c r="X364" t="s">
        <v>510</v>
      </c>
      <c r="Y364">
        <v>2</v>
      </c>
      <c r="AA364">
        <v>1</v>
      </c>
      <c r="AB364" t="s">
        <v>526</v>
      </c>
      <c r="AC364" t="s">
        <v>1190</v>
      </c>
    </row>
    <row r="365" spans="1:29" x14ac:dyDescent="0.25">
      <c r="A365" s="61" t="s">
        <v>179</v>
      </c>
      <c r="B365" s="61" t="s">
        <v>205</v>
      </c>
      <c r="C365" s="62" t="s">
        <v>509</v>
      </c>
      <c r="D365" s="63"/>
      <c r="E365" s="64"/>
      <c r="F365" s="65"/>
      <c r="G365" s="62"/>
      <c r="H365" s="66"/>
      <c r="I365" s="67"/>
      <c r="J365" s="67"/>
      <c r="K365" s="31"/>
      <c r="L365" s="74">
        <v>365</v>
      </c>
      <c r="M3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5">
        <v>3.3</v>
      </c>
      <c r="O365" t="s">
        <v>373</v>
      </c>
      <c r="P365">
        <v>1713</v>
      </c>
      <c r="Q365" t="s">
        <v>413</v>
      </c>
      <c r="S365">
        <v>1</v>
      </c>
      <c r="T365">
        <v>3</v>
      </c>
      <c r="U365" t="s">
        <v>503</v>
      </c>
      <c r="V365">
        <v>0.62707182319956967</v>
      </c>
      <c r="W365">
        <v>0.62707182319956967</v>
      </c>
      <c r="X365" t="s">
        <v>510</v>
      </c>
      <c r="Y365">
        <v>1</v>
      </c>
      <c r="AA365">
        <v>1</v>
      </c>
      <c r="AB365" t="s">
        <v>527</v>
      </c>
      <c r="AC365" t="s">
        <v>1195</v>
      </c>
    </row>
    <row r="366" spans="1:29" x14ac:dyDescent="0.25">
      <c r="A366" s="61" t="s">
        <v>179</v>
      </c>
      <c r="B366" s="61" t="s">
        <v>205</v>
      </c>
      <c r="C366" s="62" t="s">
        <v>509</v>
      </c>
      <c r="D366" s="63"/>
      <c r="E366" s="64"/>
      <c r="F366" s="65"/>
      <c r="G366" s="62"/>
      <c r="H366" s="66"/>
      <c r="I366" s="67"/>
      <c r="J366" s="67"/>
      <c r="K366" s="31"/>
      <c r="L366" s="74">
        <v>366</v>
      </c>
      <c r="M3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6" t="s">
        <v>319</v>
      </c>
      <c r="O366" t="s">
        <v>373</v>
      </c>
      <c r="P366">
        <v>1713</v>
      </c>
      <c r="Q366" t="s">
        <v>413</v>
      </c>
      <c r="S366">
        <v>1</v>
      </c>
      <c r="T366">
        <v>1</v>
      </c>
      <c r="V366">
        <v>0.62707182319956967</v>
      </c>
      <c r="W366">
        <v>1.8812154695987089</v>
      </c>
      <c r="X366" t="s">
        <v>510</v>
      </c>
      <c r="Y366">
        <v>3</v>
      </c>
      <c r="AA366">
        <v>1</v>
      </c>
      <c r="AB366" t="s">
        <v>527</v>
      </c>
      <c r="AC366" t="s">
        <v>1192</v>
      </c>
    </row>
    <row r="367" spans="1:29" x14ac:dyDescent="0.25">
      <c r="A367" s="61" t="s">
        <v>179</v>
      </c>
      <c r="B367" s="61" t="s">
        <v>205</v>
      </c>
      <c r="C367" s="62" t="s">
        <v>509</v>
      </c>
      <c r="D367" s="63"/>
      <c r="E367" s="64"/>
      <c r="F367" s="65"/>
      <c r="G367" s="62"/>
      <c r="H367" s="66"/>
      <c r="I367" s="67"/>
      <c r="J367" s="67"/>
      <c r="K367" s="31"/>
      <c r="L367" s="74">
        <v>367</v>
      </c>
      <c r="M3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7" t="s">
        <v>324</v>
      </c>
      <c r="O367" t="s">
        <v>373</v>
      </c>
      <c r="P367">
        <v>1713</v>
      </c>
      <c r="Q367" t="s">
        <v>413</v>
      </c>
      <c r="S367">
        <v>1</v>
      </c>
      <c r="T367">
        <v>2</v>
      </c>
      <c r="V367">
        <v>0.62707182319956967</v>
      </c>
      <c r="W367">
        <v>1.2541436463991393</v>
      </c>
      <c r="X367" t="s">
        <v>510</v>
      </c>
      <c r="Y367">
        <v>2</v>
      </c>
      <c r="AA367">
        <v>1</v>
      </c>
      <c r="AB367" t="s">
        <v>526</v>
      </c>
      <c r="AC367" t="s">
        <v>1194</v>
      </c>
    </row>
    <row r="368" spans="1:29" x14ac:dyDescent="0.25">
      <c r="A368" s="61" t="s">
        <v>179</v>
      </c>
      <c r="B368" s="61" t="s">
        <v>205</v>
      </c>
      <c r="C368" s="62" t="s">
        <v>509</v>
      </c>
      <c r="D368" s="63"/>
      <c r="E368" s="64"/>
      <c r="F368" s="65"/>
      <c r="G368" s="62"/>
      <c r="H368" s="66"/>
      <c r="I368" s="67"/>
      <c r="J368" s="67"/>
      <c r="K368" s="31"/>
      <c r="L368" s="74">
        <v>368</v>
      </c>
      <c r="M3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8">
        <v>3.1</v>
      </c>
      <c r="O368" t="s">
        <v>373</v>
      </c>
      <c r="P368">
        <v>1713</v>
      </c>
      <c r="Q368" t="s">
        <v>412</v>
      </c>
      <c r="S368">
        <v>1</v>
      </c>
      <c r="T368">
        <v>3</v>
      </c>
      <c r="U368" t="s">
        <v>501</v>
      </c>
      <c r="V368">
        <v>0.62707182319956967</v>
      </c>
      <c r="W368">
        <v>0.62707182319956967</v>
      </c>
      <c r="X368" t="s">
        <v>510</v>
      </c>
      <c r="Y368">
        <v>1</v>
      </c>
      <c r="Z368">
        <v>1</v>
      </c>
      <c r="AA368">
        <v>1</v>
      </c>
      <c r="AB368" t="s">
        <v>527</v>
      </c>
      <c r="AC368" t="s">
        <v>1208</v>
      </c>
    </row>
    <row r="369" spans="1:29" x14ac:dyDescent="0.25">
      <c r="A369" s="61" t="s">
        <v>179</v>
      </c>
      <c r="B369" s="61" t="s">
        <v>205</v>
      </c>
      <c r="C369" s="62" t="s">
        <v>509</v>
      </c>
      <c r="D369" s="63"/>
      <c r="E369" s="64"/>
      <c r="F369" s="65"/>
      <c r="G369" s="62"/>
      <c r="H369" s="66"/>
      <c r="I369" s="67"/>
      <c r="J369" s="67"/>
      <c r="K369" s="31"/>
      <c r="L369" s="74">
        <v>369</v>
      </c>
      <c r="M3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69">
        <v>3.3</v>
      </c>
      <c r="O369" t="s">
        <v>373</v>
      </c>
      <c r="P369">
        <v>1713</v>
      </c>
      <c r="Q369" t="s">
        <v>412</v>
      </c>
      <c r="S369">
        <v>1</v>
      </c>
      <c r="T369">
        <v>3</v>
      </c>
      <c r="U369" t="s">
        <v>503</v>
      </c>
      <c r="V369">
        <v>0.62707182319956967</v>
      </c>
      <c r="W369">
        <v>0.62707182319956967</v>
      </c>
      <c r="X369" t="s">
        <v>510</v>
      </c>
      <c r="Y369">
        <v>1</v>
      </c>
      <c r="AA369">
        <v>1</v>
      </c>
      <c r="AB369" t="s">
        <v>527</v>
      </c>
      <c r="AC369" t="s">
        <v>1201</v>
      </c>
    </row>
    <row r="370" spans="1:29" x14ac:dyDescent="0.25">
      <c r="A370" s="61" t="s">
        <v>179</v>
      </c>
      <c r="B370" s="61" t="s">
        <v>205</v>
      </c>
      <c r="C370" s="62" t="s">
        <v>509</v>
      </c>
      <c r="D370" s="63"/>
      <c r="E370" s="64"/>
      <c r="F370" s="65"/>
      <c r="G370" s="62"/>
      <c r="H370" s="66"/>
      <c r="I370" s="67"/>
      <c r="J370" s="67"/>
      <c r="K370" s="31"/>
      <c r="L370" s="74">
        <v>370</v>
      </c>
      <c r="M3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0" t="s">
        <v>351</v>
      </c>
      <c r="O370" t="s">
        <v>373</v>
      </c>
      <c r="P370">
        <v>1713</v>
      </c>
      <c r="Q370" t="s">
        <v>412</v>
      </c>
      <c r="S370">
        <v>1</v>
      </c>
      <c r="T370">
        <v>2</v>
      </c>
      <c r="V370">
        <v>0.62707182319956967</v>
      </c>
      <c r="W370">
        <v>1.2541436463991393</v>
      </c>
      <c r="X370" t="s">
        <v>510</v>
      </c>
      <c r="Y370">
        <v>2</v>
      </c>
      <c r="AA370">
        <v>1</v>
      </c>
      <c r="AB370" t="s">
        <v>526</v>
      </c>
      <c r="AC370" t="s">
        <v>1206</v>
      </c>
    </row>
    <row r="371" spans="1:29" x14ac:dyDescent="0.25">
      <c r="A371" s="61" t="s">
        <v>179</v>
      </c>
      <c r="B371" s="61" t="s">
        <v>205</v>
      </c>
      <c r="C371" s="62" t="s">
        <v>509</v>
      </c>
      <c r="D371" s="63"/>
      <c r="E371" s="64"/>
      <c r="F371" s="65"/>
      <c r="G371" s="62"/>
      <c r="H371" s="66"/>
      <c r="I371" s="67"/>
      <c r="J371" s="67"/>
      <c r="K371" s="31"/>
      <c r="L371" s="74">
        <v>371</v>
      </c>
      <c r="M3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1" t="s">
        <v>335</v>
      </c>
      <c r="O371" t="s">
        <v>373</v>
      </c>
      <c r="P371">
        <v>1713</v>
      </c>
      <c r="Q371" t="s">
        <v>412</v>
      </c>
      <c r="S371">
        <v>1</v>
      </c>
      <c r="T371">
        <v>4</v>
      </c>
      <c r="V371">
        <v>0.62707182319956967</v>
      </c>
      <c r="W371">
        <v>1.2541436463991393</v>
      </c>
      <c r="X371" t="s">
        <v>510</v>
      </c>
      <c r="Y371">
        <v>2</v>
      </c>
      <c r="AA371">
        <v>1</v>
      </c>
      <c r="AB371" t="s">
        <v>526</v>
      </c>
      <c r="AC371" t="s">
        <v>1205</v>
      </c>
    </row>
    <row r="372" spans="1:29" x14ac:dyDescent="0.25">
      <c r="A372" s="61" t="s">
        <v>179</v>
      </c>
      <c r="B372" s="61" t="s">
        <v>205</v>
      </c>
      <c r="C372" s="62" t="s">
        <v>509</v>
      </c>
      <c r="D372" s="63"/>
      <c r="E372" s="64"/>
      <c r="F372" s="65"/>
      <c r="G372" s="62"/>
      <c r="H372" s="66"/>
      <c r="I372" s="67"/>
      <c r="J372" s="67"/>
      <c r="K372" s="31"/>
      <c r="L372" s="74">
        <v>372</v>
      </c>
      <c r="M3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2" t="s">
        <v>319</v>
      </c>
      <c r="O372" t="s">
        <v>373</v>
      </c>
      <c r="P372">
        <v>1713</v>
      </c>
      <c r="Q372" t="s">
        <v>468</v>
      </c>
      <c r="S372">
        <v>1</v>
      </c>
      <c r="T372">
        <v>1</v>
      </c>
      <c r="V372">
        <v>0.62707182319956967</v>
      </c>
      <c r="W372">
        <v>1.8812154695987089</v>
      </c>
      <c r="X372" t="s">
        <v>510</v>
      </c>
      <c r="Y372">
        <v>3</v>
      </c>
      <c r="AA372">
        <v>1</v>
      </c>
      <c r="AB372" t="s">
        <v>527</v>
      </c>
      <c r="AC372" t="s">
        <v>1214</v>
      </c>
    </row>
    <row r="373" spans="1:29" x14ac:dyDescent="0.25">
      <c r="A373" s="61" t="s">
        <v>179</v>
      </c>
      <c r="B373" s="61" t="s">
        <v>205</v>
      </c>
      <c r="C373" s="62" t="s">
        <v>509</v>
      </c>
      <c r="D373" s="63"/>
      <c r="E373" s="64"/>
      <c r="F373" s="65"/>
      <c r="G373" s="62"/>
      <c r="H373" s="66"/>
      <c r="I373" s="67"/>
      <c r="J373" s="67"/>
      <c r="K373" s="31"/>
      <c r="L373" s="74">
        <v>373</v>
      </c>
      <c r="M3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3" t="s">
        <v>319</v>
      </c>
      <c r="O373" t="s">
        <v>373</v>
      </c>
      <c r="P373">
        <v>1713</v>
      </c>
      <c r="Q373" t="s">
        <v>468</v>
      </c>
      <c r="S373">
        <v>1</v>
      </c>
      <c r="T373">
        <v>1</v>
      </c>
      <c r="V373">
        <v>0.62707182319956967</v>
      </c>
      <c r="W373">
        <v>1.8812154695987089</v>
      </c>
      <c r="X373" t="s">
        <v>510</v>
      </c>
      <c r="Y373">
        <v>3</v>
      </c>
      <c r="AA373">
        <v>1</v>
      </c>
      <c r="AB373" t="s">
        <v>527</v>
      </c>
      <c r="AC373" t="s">
        <v>1215</v>
      </c>
    </row>
    <row r="374" spans="1:29" x14ac:dyDescent="0.25">
      <c r="A374" s="61" t="s">
        <v>179</v>
      </c>
      <c r="B374" s="61" t="s">
        <v>205</v>
      </c>
      <c r="C374" s="62" t="s">
        <v>509</v>
      </c>
      <c r="D374" s="63"/>
      <c r="E374" s="64"/>
      <c r="F374" s="65"/>
      <c r="G374" s="62"/>
      <c r="H374" s="66"/>
      <c r="I374" s="67"/>
      <c r="J374" s="67"/>
      <c r="K374" s="31"/>
      <c r="L374" s="74">
        <v>374</v>
      </c>
      <c r="M3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4" t="s">
        <v>326</v>
      </c>
      <c r="O374" t="s">
        <v>373</v>
      </c>
      <c r="P374">
        <v>1713</v>
      </c>
      <c r="Q374" t="s">
        <v>468</v>
      </c>
      <c r="S374">
        <v>1</v>
      </c>
      <c r="T374">
        <v>1</v>
      </c>
      <c r="V374">
        <v>0.62707182319956967</v>
      </c>
      <c r="W374">
        <v>1.8812154695987089</v>
      </c>
      <c r="X374" t="s">
        <v>510</v>
      </c>
      <c r="Y374">
        <v>3</v>
      </c>
      <c r="AA374">
        <v>1</v>
      </c>
      <c r="AB374" t="s">
        <v>527</v>
      </c>
      <c r="AC374" t="s">
        <v>1216</v>
      </c>
    </row>
    <row r="375" spans="1:29" x14ac:dyDescent="0.25">
      <c r="A375" s="61" t="s">
        <v>179</v>
      </c>
      <c r="B375" s="61" t="s">
        <v>205</v>
      </c>
      <c r="C375" s="62" t="s">
        <v>509</v>
      </c>
      <c r="D375" s="63"/>
      <c r="E375" s="64"/>
      <c r="F375" s="65"/>
      <c r="G375" s="62"/>
      <c r="H375" s="66"/>
      <c r="I375" s="67"/>
      <c r="J375" s="67"/>
      <c r="K375" s="31"/>
      <c r="L375" s="74">
        <v>375</v>
      </c>
      <c r="M3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5" t="s">
        <v>345</v>
      </c>
      <c r="O375" t="s">
        <v>373</v>
      </c>
      <c r="P375">
        <v>1713</v>
      </c>
      <c r="Q375" t="s">
        <v>468</v>
      </c>
      <c r="S375">
        <v>1</v>
      </c>
      <c r="T375">
        <v>2</v>
      </c>
      <c r="V375">
        <v>0.62707182319956967</v>
      </c>
      <c r="W375">
        <v>1.2541436463991393</v>
      </c>
      <c r="X375" t="s">
        <v>510</v>
      </c>
      <c r="Y375">
        <v>2</v>
      </c>
      <c r="AA375">
        <v>1</v>
      </c>
      <c r="AB375" t="s">
        <v>526</v>
      </c>
      <c r="AC375" t="s">
        <v>1220</v>
      </c>
    </row>
    <row r="376" spans="1:29" x14ac:dyDescent="0.25">
      <c r="A376" s="61" t="s">
        <v>179</v>
      </c>
      <c r="B376" s="61" t="s">
        <v>205</v>
      </c>
      <c r="C376" s="62" t="s">
        <v>509</v>
      </c>
      <c r="D376" s="63"/>
      <c r="E376" s="64"/>
      <c r="F376" s="65"/>
      <c r="G376" s="62"/>
      <c r="H376" s="66"/>
      <c r="I376" s="67"/>
      <c r="J376" s="67"/>
      <c r="K376" s="31"/>
      <c r="L376" s="74">
        <v>376</v>
      </c>
      <c r="M3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6" t="s">
        <v>338</v>
      </c>
      <c r="O376" t="s">
        <v>373</v>
      </c>
      <c r="P376">
        <v>1713</v>
      </c>
      <c r="Q376" t="s">
        <v>411</v>
      </c>
      <c r="S376">
        <v>1</v>
      </c>
      <c r="T376">
        <v>1</v>
      </c>
      <c r="V376">
        <v>0.62707182319956967</v>
      </c>
      <c r="W376">
        <v>0.62707182319956967</v>
      </c>
      <c r="X376" t="s">
        <v>510</v>
      </c>
      <c r="Y376">
        <v>1</v>
      </c>
      <c r="AA376">
        <v>1</v>
      </c>
      <c r="AB376" t="s">
        <v>527</v>
      </c>
      <c r="AC376" t="s">
        <v>1225</v>
      </c>
    </row>
    <row r="377" spans="1:29" x14ac:dyDescent="0.25">
      <c r="A377" s="61" t="s">
        <v>179</v>
      </c>
      <c r="B377" s="61" t="s">
        <v>205</v>
      </c>
      <c r="C377" s="62" t="s">
        <v>509</v>
      </c>
      <c r="D377" s="63"/>
      <c r="E377" s="64"/>
      <c r="F377" s="65"/>
      <c r="G377" s="62"/>
      <c r="H377" s="66"/>
      <c r="I377" s="67"/>
      <c r="J377" s="67"/>
      <c r="K377" s="31"/>
      <c r="L377" s="74">
        <v>377</v>
      </c>
      <c r="M3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7" t="s">
        <v>345</v>
      </c>
      <c r="O377" t="s">
        <v>373</v>
      </c>
      <c r="P377">
        <v>1713</v>
      </c>
      <c r="Q377" t="s">
        <v>411</v>
      </c>
      <c r="S377">
        <v>1</v>
      </c>
      <c r="T377">
        <v>2</v>
      </c>
      <c r="V377">
        <v>0.62707182319956967</v>
      </c>
      <c r="W377">
        <v>1.2541436463991393</v>
      </c>
      <c r="X377" t="s">
        <v>510</v>
      </c>
      <c r="Y377">
        <v>2</v>
      </c>
      <c r="AA377">
        <v>1</v>
      </c>
      <c r="AB377" t="s">
        <v>526</v>
      </c>
      <c r="AC377" t="s">
        <v>1226</v>
      </c>
    </row>
    <row r="378" spans="1:29" x14ac:dyDescent="0.25">
      <c r="A378" s="61" t="s">
        <v>179</v>
      </c>
      <c r="B378" s="61" t="s">
        <v>205</v>
      </c>
      <c r="C378" s="62" t="s">
        <v>509</v>
      </c>
      <c r="D378" s="63"/>
      <c r="E378" s="64"/>
      <c r="F378" s="65"/>
      <c r="G378" s="62"/>
      <c r="H378" s="66"/>
      <c r="I378" s="67"/>
      <c r="J378" s="67"/>
      <c r="K378" s="31"/>
      <c r="L378" s="74">
        <v>378</v>
      </c>
      <c r="M3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8" t="s">
        <v>319</v>
      </c>
      <c r="O378" t="s">
        <v>373</v>
      </c>
      <c r="P378">
        <v>1713</v>
      </c>
      <c r="Q378" t="s">
        <v>445</v>
      </c>
      <c r="S378">
        <v>1</v>
      </c>
      <c r="T378">
        <v>1</v>
      </c>
      <c r="V378">
        <v>0.62707182319956967</v>
      </c>
      <c r="W378">
        <v>1.8812154695987089</v>
      </c>
      <c r="X378" t="s">
        <v>510</v>
      </c>
      <c r="Y378">
        <v>3</v>
      </c>
      <c r="AA378">
        <v>1</v>
      </c>
      <c r="AB378" t="s">
        <v>527</v>
      </c>
      <c r="AC378" t="s">
        <v>1231</v>
      </c>
    </row>
    <row r="379" spans="1:29" x14ac:dyDescent="0.25">
      <c r="A379" s="61" t="s">
        <v>179</v>
      </c>
      <c r="B379" s="61" t="s">
        <v>205</v>
      </c>
      <c r="C379" s="62" t="s">
        <v>509</v>
      </c>
      <c r="D379" s="63"/>
      <c r="E379" s="64"/>
      <c r="F379" s="65"/>
      <c r="G379" s="62"/>
      <c r="H379" s="66"/>
      <c r="I379" s="67"/>
      <c r="J379" s="67"/>
      <c r="K379" s="31"/>
      <c r="L379" s="74">
        <v>379</v>
      </c>
      <c r="M3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79" t="s">
        <v>362</v>
      </c>
      <c r="O379" t="s">
        <v>373</v>
      </c>
      <c r="P379">
        <v>1713</v>
      </c>
      <c r="Q379" t="s">
        <v>445</v>
      </c>
      <c r="S379">
        <v>1</v>
      </c>
      <c r="T379">
        <v>1</v>
      </c>
      <c r="V379">
        <v>0.62707182319956967</v>
      </c>
      <c r="W379">
        <v>1.8812154695987089</v>
      </c>
      <c r="X379" t="s">
        <v>510</v>
      </c>
      <c r="Y379">
        <v>3</v>
      </c>
      <c r="AA379">
        <v>1</v>
      </c>
      <c r="AB379" t="s">
        <v>527</v>
      </c>
      <c r="AC379" t="s">
        <v>1234</v>
      </c>
    </row>
    <row r="380" spans="1:29" x14ac:dyDescent="0.25">
      <c r="A380" s="61" t="s">
        <v>179</v>
      </c>
      <c r="B380" s="61" t="s">
        <v>205</v>
      </c>
      <c r="C380" s="62" t="s">
        <v>509</v>
      </c>
      <c r="D380" s="63"/>
      <c r="E380" s="64"/>
      <c r="F380" s="65"/>
      <c r="G380" s="62"/>
      <c r="H380" s="66"/>
      <c r="I380" s="67"/>
      <c r="J380" s="67"/>
      <c r="K380" s="31"/>
      <c r="L380" s="74">
        <v>380</v>
      </c>
      <c r="M3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0" t="s">
        <v>362</v>
      </c>
      <c r="O380" t="s">
        <v>373</v>
      </c>
      <c r="P380">
        <v>1713</v>
      </c>
      <c r="Q380" t="s">
        <v>445</v>
      </c>
      <c r="S380">
        <v>1</v>
      </c>
      <c r="T380">
        <v>1</v>
      </c>
      <c r="V380">
        <v>0.62707182319956967</v>
      </c>
      <c r="W380">
        <v>1.8812154695987089</v>
      </c>
      <c r="X380" t="s">
        <v>510</v>
      </c>
      <c r="Y380">
        <v>3</v>
      </c>
      <c r="AA380">
        <v>1</v>
      </c>
      <c r="AB380" t="s">
        <v>527</v>
      </c>
      <c r="AC380" t="s">
        <v>1239</v>
      </c>
    </row>
    <row r="381" spans="1:29" x14ac:dyDescent="0.25">
      <c r="A381" s="61" t="s">
        <v>179</v>
      </c>
      <c r="B381" s="61" t="s">
        <v>205</v>
      </c>
      <c r="C381" s="62" t="s">
        <v>509</v>
      </c>
      <c r="D381" s="63"/>
      <c r="E381" s="64"/>
      <c r="F381" s="65"/>
      <c r="G381" s="62"/>
      <c r="H381" s="66"/>
      <c r="I381" s="67"/>
      <c r="J381" s="67"/>
      <c r="K381" s="31"/>
      <c r="L381" s="74">
        <v>381</v>
      </c>
      <c r="M3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1">
        <v>3.3</v>
      </c>
      <c r="O381" t="s">
        <v>373</v>
      </c>
      <c r="P381">
        <v>1713</v>
      </c>
      <c r="Q381" t="s">
        <v>427</v>
      </c>
      <c r="S381">
        <v>1</v>
      </c>
      <c r="T381">
        <v>3</v>
      </c>
      <c r="U381" t="s">
        <v>503</v>
      </c>
      <c r="V381">
        <v>0.62707182319956967</v>
      </c>
      <c r="W381">
        <v>0.62707182319956967</v>
      </c>
      <c r="X381" t="s">
        <v>510</v>
      </c>
      <c r="Y381">
        <v>1</v>
      </c>
      <c r="AA381">
        <v>1</v>
      </c>
      <c r="AB381" t="s">
        <v>527</v>
      </c>
      <c r="AC381" t="s">
        <v>1271</v>
      </c>
    </row>
    <row r="382" spans="1:29" x14ac:dyDescent="0.25">
      <c r="A382" s="61" t="s">
        <v>179</v>
      </c>
      <c r="B382" s="61" t="s">
        <v>205</v>
      </c>
      <c r="C382" s="62" t="s">
        <v>509</v>
      </c>
      <c r="D382" s="63"/>
      <c r="E382" s="64"/>
      <c r="F382" s="65"/>
      <c r="G382" s="62"/>
      <c r="H382" s="66"/>
      <c r="I382" s="67"/>
      <c r="J382" s="67"/>
      <c r="K382" s="31"/>
      <c r="L382" s="74">
        <v>382</v>
      </c>
      <c r="M3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2" t="s">
        <v>343</v>
      </c>
      <c r="O382" t="s">
        <v>373</v>
      </c>
      <c r="P382">
        <v>1713</v>
      </c>
      <c r="Q382" t="s">
        <v>427</v>
      </c>
      <c r="S382">
        <v>1</v>
      </c>
      <c r="T382">
        <v>1</v>
      </c>
      <c r="V382">
        <v>0.62707182319956967</v>
      </c>
      <c r="W382">
        <v>1.2541436463991393</v>
      </c>
      <c r="X382" t="s">
        <v>510</v>
      </c>
      <c r="Y382">
        <v>2</v>
      </c>
      <c r="AA382">
        <v>1</v>
      </c>
      <c r="AB382" t="s">
        <v>526</v>
      </c>
      <c r="AC382" t="s">
        <v>1275</v>
      </c>
    </row>
    <row r="383" spans="1:29" x14ac:dyDescent="0.25">
      <c r="A383" s="61" t="s">
        <v>179</v>
      </c>
      <c r="B383" s="61" t="s">
        <v>205</v>
      </c>
      <c r="C383" s="62" t="s">
        <v>509</v>
      </c>
      <c r="D383" s="63"/>
      <c r="E383" s="64"/>
      <c r="F383" s="65"/>
      <c r="G383" s="62"/>
      <c r="H383" s="66"/>
      <c r="I383" s="67"/>
      <c r="J383" s="67"/>
      <c r="K383" s="31"/>
      <c r="L383" s="74">
        <v>383</v>
      </c>
      <c r="M3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3" t="s">
        <v>362</v>
      </c>
      <c r="O383" t="s">
        <v>373</v>
      </c>
      <c r="P383">
        <v>1713</v>
      </c>
      <c r="Q383" t="s">
        <v>427</v>
      </c>
      <c r="S383">
        <v>1</v>
      </c>
      <c r="T383">
        <v>1</v>
      </c>
      <c r="V383">
        <v>0.62707182319956967</v>
      </c>
      <c r="W383">
        <v>1.8812154695987089</v>
      </c>
      <c r="X383" t="s">
        <v>510</v>
      </c>
      <c r="Y383">
        <v>3</v>
      </c>
      <c r="AA383">
        <v>1</v>
      </c>
      <c r="AB383" t="s">
        <v>527</v>
      </c>
      <c r="AC383" t="s">
        <v>1272</v>
      </c>
    </row>
    <row r="384" spans="1:29" x14ac:dyDescent="0.25">
      <c r="A384" s="61" t="s">
        <v>179</v>
      </c>
      <c r="B384" s="61" t="s">
        <v>205</v>
      </c>
      <c r="C384" s="62" t="s">
        <v>509</v>
      </c>
      <c r="D384" s="63"/>
      <c r="E384" s="64"/>
      <c r="F384" s="65"/>
      <c r="G384" s="62"/>
      <c r="H384" s="66"/>
      <c r="I384" s="67"/>
      <c r="J384" s="67"/>
      <c r="K384" s="31"/>
      <c r="L384" s="74">
        <v>384</v>
      </c>
      <c r="M3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4">
        <v>3.3</v>
      </c>
      <c r="O384" t="s">
        <v>373</v>
      </c>
      <c r="P384">
        <v>1713</v>
      </c>
      <c r="Q384" t="s">
        <v>407</v>
      </c>
      <c r="S384">
        <v>1</v>
      </c>
      <c r="T384">
        <v>3</v>
      </c>
      <c r="U384" t="s">
        <v>503</v>
      </c>
      <c r="V384">
        <v>0.62707182319956967</v>
      </c>
      <c r="W384">
        <v>0.62707182319956967</v>
      </c>
      <c r="X384" t="s">
        <v>510</v>
      </c>
      <c r="Y384">
        <v>1</v>
      </c>
      <c r="AA384">
        <v>1</v>
      </c>
      <c r="AB384" t="s">
        <v>527</v>
      </c>
      <c r="AC384" t="s">
        <v>1283</v>
      </c>
    </row>
    <row r="385" spans="1:29" x14ac:dyDescent="0.25">
      <c r="A385" s="61" t="s">
        <v>179</v>
      </c>
      <c r="B385" s="61" t="s">
        <v>205</v>
      </c>
      <c r="C385" s="62" t="s">
        <v>509</v>
      </c>
      <c r="D385" s="63"/>
      <c r="E385" s="64"/>
      <c r="F385" s="65"/>
      <c r="G385" s="62"/>
      <c r="H385" s="66"/>
      <c r="I385" s="67"/>
      <c r="J385" s="67"/>
      <c r="K385" s="31"/>
      <c r="L385" s="74">
        <v>385</v>
      </c>
      <c r="M3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5">
        <v>3.3</v>
      </c>
      <c r="O385" t="s">
        <v>373</v>
      </c>
      <c r="P385">
        <v>1713</v>
      </c>
      <c r="Q385" t="s">
        <v>407</v>
      </c>
      <c r="S385">
        <v>1</v>
      </c>
      <c r="T385">
        <v>3</v>
      </c>
      <c r="U385" t="s">
        <v>503</v>
      </c>
      <c r="V385">
        <v>0.62707182319956967</v>
      </c>
      <c r="W385">
        <v>0.62707182319956967</v>
      </c>
      <c r="X385" t="s">
        <v>510</v>
      </c>
      <c r="Y385">
        <v>1</v>
      </c>
      <c r="AA385">
        <v>1</v>
      </c>
      <c r="AB385" t="s">
        <v>527</v>
      </c>
      <c r="AC385" t="s">
        <v>1284</v>
      </c>
    </row>
    <row r="386" spans="1:29" x14ac:dyDescent="0.25">
      <c r="A386" s="61" t="s">
        <v>179</v>
      </c>
      <c r="B386" s="61" t="s">
        <v>205</v>
      </c>
      <c r="C386" s="62" t="s">
        <v>509</v>
      </c>
      <c r="D386" s="63"/>
      <c r="E386" s="64"/>
      <c r="F386" s="65"/>
      <c r="G386" s="62"/>
      <c r="H386" s="66"/>
      <c r="I386" s="67"/>
      <c r="J386" s="67"/>
      <c r="K386" s="31"/>
      <c r="L386" s="74">
        <v>386</v>
      </c>
      <c r="M3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6" t="s">
        <v>324</v>
      </c>
      <c r="O386" t="s">
        <v>373</v>
      </c>
      <c r="P386">
        <v>1713</v>
      </c>
      <c r="Q386" t="s">
        <v>407</v>
      </c>
      <c r="S386">
        <v>1</v>
      </c>
      <c r="T386">
        <v>2</v>
      </c>
      <c r="V386">
        <v>0.62707182319956967</v>
      </c>
      <c r="W386">
        <v>1.2541436463991393</v>
      </c>
      <c r="X386" t="s">
        <v>510</v>
      </c>
      <c r="Y386">
        <v>2</v>
      </c>
      <c r="AA386">
        <v>1</v>
      </c>
      <c r="AB386" t="s">
        <v>526</v>
      </c>
      <c r="AC386" t="s">
        <v>1282</v>
      </c>
    </row>
    <row r="387" spans="1:29" x14ac:dyDescent="0.25">
      <c r="A387" s="61" t="s">
        <v>179</v>
      </c>
      <c r="B387" s="61" t="s">
        <v>205</v>
      </c>
      <c r="C387" s="62" t="s">
        <v>509</v>
      </c>
      <c r="D387" s="63"/>
      <c r="E387" s="64"/>
      <c r="F387" s="65"/>
      <c r="G387" s="62"/>
      <c r="H387" s="66"/>
      <c r="I387" s="67"/>
      <c r="J387" s="67"/>
      <c r="K387" s="31"/>
      <c r="L387" s="74">
        <v>387</v>
      </c>
      <c r="M3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7" t="s">
        <v>324</v>
      </c>
      <c r="O387" t="s">
        <v>373</v>
      </c>
      <c r="P387">
        <v>1713</v>
      </c>
      <c r="Q387" t="s">
        <v>407</v>
      </c>
      <c r="S387">
        <v>1</v>
      </c>
      <c r="T387">
        <v>2</v>
      </c>
      <c r="V387">
        <v>0.62707182319956967</v>
      </c>
      <c r="W387">
        <v>1.2541436463991393</v>
      </c>
      <c r="X387" t="s">
        <v>510</v>
      </c>
      <c r="Y387">
        <v>2</v>
      </c>
      <c r="AA387">
        <v>1</v>
      </c>
      <c r="AB387" t="s">
        <v>526</v>
      </c>
      <c r="AC387" t="s">
        <v>1285</v>
      </c>
    </row>
    <row r="388" spans="1:29" x14ac:dyDescent="0.25">
      <c r="A388" s="61" t="s">
        <v>179</v>
      </c>
      <c r="B388" s="61" t="s">
        <v>205</v>
      </c>
      <c r="C388" s="62" t="s">
        <v>509</v>
      </c>
      <c r="D388" s="63"/>
      <c r="E388" s="64"/>
      <c r="F388" s="65"/>
      <c r="G388" s="62"/>
      <c r="H388" s="66"/>
      <c r="I388" s="67"/>
      <c r="J388" s="67"/>
      <c r="K388" s="31"/>
      <c r="L388" s="74">
        <v>388</v>
      </c>
      <c r="M3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8" t="s">
        <v>345</v>
      </c>
      <c r="O388" t="s">
        <v>373</v>
      </c>
      <c r="P388">
        <v>1713</v>
      </c>
      <c r="Q388" t="s">
        <v>407</v>
      </c>
      <c r="S388">
        <v>1</v>
      </c>
      <c r="T388">
        <v>2</v>
      </c>
      <c r="V388">
        <v>0.62707182319956967</v>
      </c>
      <c r="W388">
        <v>1.2541436463991393</v>
      </c>
      <c r="X388" t="s">
        <v>510</v>
      </c>
      <c r="Y388">
        <v>2</v>
      </c>
      <c r="AA388">
        <v>1</v>
      </c>
      <c r="AB388" t="s">
        <v>526</v>
      </c>
      <c r="AC388" t="s">
        <v>1287</v>
      </c>
    </row>
    <row r="389" spans="1:29" x14ac:dyDescent="0.25">
      <c r="A389" s="61" t="s">
        <v>179</v>
      </c>
      <c r="B389" s="61" t="s">
        <v>205</v>
      </c>
      <c r="C389" s="62" t="s">
        <v>509</v>
      </c>
      <c r="D389" s="63"/>
      <c r="E389" s="64"/>
      <c r="F389" s="65"/>
      <c r="G389" s="62"/>
      <c r="H389" s="66"/>
      <c r="I389" s="67"/>
      <c r="J389" s="67"/>
      <c r="K389" s="31"/>
      <c r="L389" s="74">
        <v>389</v>
      </c>
      <c r="M3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89" t="s">
        <v>319</v>
      </c>
      <c r="O389" t="s">
        <v>373</v>
      </c>
      <c r="P389">
        <v>1713</v>
      </c>
      <c r="Q389" t="s">
        <v>429</v>
      </c>
      <c r="S389">
        <v>1</v>
      </c>
      <c r="T389">
        <v>1</v>
      </c>
      <c r="V389">
        <v>0.62707182319956967</v>
      </c>
      <c r="W389">
        <v>1.8812154695987089</v>
      </c>
      <c r="X389" t="s">
        <v>510</v>
      </c>
      <c r="Y389">
        <v>3</v>
      </c>
      <c r="AA389">
        <v>1</v>
      </c>
      <c r="AB389" t="s">
        <v>527</v>
      </c>
      <c r="AC389" t="s">
        <v>1295</v>
      </c>
    </row>
    <row r="390" spans="1:29" x14ac:dyDescent="0.25">
      <c r="A390" s="61" t="s">
        <v>179</v>
      </c>
      <c r="B390" s="61" t="s">
        <v>205</v>
      </c>
      <c r="C390" s="62" t="s">
        <v>509</v>
      </c>
      <c r="D390" s="63"/>
      <c r="E390" s="64"/>
      <c r="F390" s="65"/>
      <c r="G390" s="62"/>
      <c r="H390" s="66"/>
      <c r="I390" s="67"/>
      <c r="J390" s="67"/>
      <c r="K390" s="31"/>
      <c r="L390" s="74">
        <v>390</v>
      </c>
      <c r="M3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0" t="s">
        <v>324</v>
      </c>
      <c r="O390" t="s">
        <v>373</v>
      </c>
      <c r="P390">
        <v>1713</v>
      </c>
      <c r="Q390" t="s">
        <v>429</v>
      </c>
      <c r="S390">
        <v>1</v>
      </c>
      <c r="T390">
        <v>2</v>
      </c>
      <c r="V390">
        <v>0.62707182319956967</v>
      </c>
      <c r="W390">
        <v>1.2541436463991393</v>
      </c>
      <c r="X390" t="s">
        <v>510</v>
      </c>
      <c r="Y390">
        <v>2</v>
      </c>
      <c r="AA390">
        <v>1</v>
      </c>
      <c r="AB390" t="s">
        <v>526</v>
      </c>
      <c r="AC390" t="s">
        <v>1297</v>
      </c>
    </row>
    <row r="391" spans="1:29" x14ac:dyDescent="0.25">
      <c r="A391" s="61" t="s">
        <v>179</v>
      </c>
      <c r="B391" s="61" t="s">
        <v>205</v>
      </c>
      <c r="C391" s="62" t="s">
        <v>509</v>
      </c>
      <c r="D391" s="63"/>
      <c r="E391" s="64"/>
      <c r="F391" s="65"/>
      <c r="G391" s="62"/>
      <c r="H391" s="66"/>
      <c r="I391" s="67"/>
      <c r="J391" s="67"/>
      <c r="K391" s="31"/>
      <c r="L391" s="74">
        <v>391</v>
      </c>
      <c r="M3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1" t="s">
        <v>324</v>
      </c>
      <c r="O391" t="s">
        <v>373</v>
      </c>
      <c r="P391">
        <v>1713</v>
      </c>
      <c r="Q391" t="s">
        <v>429</v>
      </c>
      <c r="S391">
        <v>1</v>
      </c>
      <c r="T391">
        <v>2</v>
      </c>
      <c r="V391">
        <v>0.62707182319956967</v>
      </c>
      <c r="W391">
        <v>1.2541436463991393</v>
      </c>
      <c r="X391" t="s">
        <v>510</v>
      </c>
      <c r="Y391">
        <v>2</v>
      </c>
      <c r="AA391">
        <v>1</v>
      </c>
      <c r="AB391" t="s">
        <v>526</v>
      </c>
      <c r="AC391" t="s">
        <v>1301</v>
      </c>
    </row>
    <row r="392" spans="1:29" x14ac:dyDescent="0.25">
      <c r="A392" s="61" t="s">
        <v>179</v>
      </c>
      <c r="B392" s="61" t="s">
        <v>205</v>
      </c>
      <c r="C392" s="62" t="s">
        <v>509</v>
      </c>
      <c r="D392" s="63"/>
      <c r="E392" s="64"/>
      <c r="F392" s="65"/>
      <c r="G392" s="62"/>
      <c r="H392" s="66"/>
      <c r="I392" s="67"/>
      <c r="J392" s="67"/>
      <c r="K392" s="31"/>
      <c r="L392" s="74">
        <v>392</v>
      </c>
      <c r="M3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2">
        <v>2.2000000000000002</v>
      </c>
      <c r="O392" t="s">
        <v>373</v>
      </c>
      <c r="P392">
        <v>1713</v>
      </c>
      <c r="Q392" t="s">
        <v>406</v>
      </c>
      <c r="S392">
        <v>1</v>
      </c>
      <c r="T392">
        <v>2</v>
      </c>
      <c r="V392">
        <v>0.62707182319956967</v>
      </c>
      <c r="W392">
        <v>1.2541436463991393</v>
      </c>
      <c r="X392" t="s">
        <v>510</v>
      </c>
      <c r="Y392">
        <v>2</v>
      </c>
      <c r="AA392">
        <v>1</v>
      </c>
      <c r="AB392" t="s">
        <v>526</v>
      </c>
      <c r="AC392" t="s">
        <v>1303</v>
      </c>
    </row>
    <row r="393" spans="1:29" x14ac:dyDescent="0.25">
      <c r="A393" s="61" t="s">
        <v>179</v>
      </c>
      <c r="B393" s="61" t="s">
        <v>205</v>
      </c>
      <c r="C393" s="62" t="s">
        <v>509</v>
      </c>
      <c r="D393" s="63"/>
      <c r="E393" s="64"/>
      <c r="F393" s="65"/>
      <c r="G393" s="62"/>
      <c r="H393" s="66"/>
      <c r="I393" s="67"/>
      <c r="J393" s="67"/>
      <c r="K393" s="31"/>
      <c r="L393" s="74">
        <v>393</v>
      </c>
      <c r="M3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3" t="s">
        <v>324</v>
      </c>
      <c r="O393" t="s">
        <v>373</v>
      </c>
      <c r="P393">
        <v>1713</v>
      </c>
      <c r="Q393" t="s">
        <v>406</v>
      </c>
      <c r="S393">
        <v>1</v>
      </c>
      <c r="T393">
        <v>2</v>
      </c>
      <c r="V393">
        <v>0.62707182319956967</v>
      </c>
      <c r="W393">
        <v>1.2541436463991393</v>
      </c>
      <c r="X393" t="s">
        <v>510</v>
      </c>
      <c r="Y393">
        <v>2</v>
      </c>
      <c r="AA393">
        <v>1</v>
      </c>
      <c r="AB393" t="s">
        <v>526</v>
      </c>
      <c r="AC393" t="s">
        <v>1304</v>
      </c>
    </row>
    <row r="394" spans="1:29" x14ac:dyDescent="0.25">
      <c r="A394" s="61" t="s">
        <v>179</v>
      </c>
      <c r="B394" s="61" t="s">
        <v>205</v>
      </c>
      <c r="C394" s="62" t="s">
        <v>509</v>
      </c>
      <c r="D394" s="63"/>
      <c r="E394" s="64"/>
      <c r="F394" s="65"/>
      <c r="G394" s="62"/>
      <c r="H394" s="66"/>
      <c r="I394" s="67"/>
      <c r="J394" s="67"/>
      <c r="K394" s="31"/>
      <c r="L394" s="74">
        <v>394</v>
      </c>
      <c r="M3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4" t="s">
        <v>324</v>
      </c>
      <c r="O394" t="s">
        <v>373</v>
      </c>
      <c r="P394">
        <v>1713</v>
      </c>
      <c r="Q394" t="s">
        <v>406</v>
      </c>
      <c r="S394">
        <v>1</v>
      </c>
      <c r="T394">
        <v>2</v>
      </c>
      <c r="V394">
        <v>0.62707182319956967</v>
      </c>
      <c r="W394">
        <v>1.2541436463991393</v>
      </c>
      <c r="X394" t="s">
        <v>510</v>
      </c>
      <c r="Y394">
        <v>2</v>
      </c>
      <c r="AA394">
        <v>1</v>
      </c>
      <c r="AB394" t="s">
        <v>526</v>
      </c>
      <c r="AC394" t="s">
        <v>1308</v>
      </c>
    </row>
    <row r="395" spans="1:29" x14ac:dyDescent="0.25">
      <c r="A395" s="61" t="s">
        <v>179</v>
      </c>
      <c r="B395" s="61" t="s">
        <v>205</v>
      </c>
      <c r="C395" s="62" t="s">
        <v>509</v>
      </c>
      <c r="D395" s="63"/>
      <c r="E395" s="64"/>
      <c r="F395" s="65"/>
      <c r="G395" s="62"/>
      <c r="H395" s="66"/>
      <c r="I395" s="67"/>
      <c r="J395" s="67"/>
      <c r="K395" s="31"/>
      <c r="L395" s="74">
        <v>395</v>
      </c>
      <c r="M3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5" t="s">
        <v>330</v>
      </c>
      <c r="O395" t="s">
        <v>373</v>
      </c>
      <c r="P395">
        <v>1714</v>
      </c>
      <c r="Q395" t="s">
        <v>443</v>
      </c>
      <c r="S395">
        <v>1</v>
      </c>
      <c r="T395">
        <v>1</v>
      </c>
      <c r="V395">
        <v>0.62707182319956967</v>
      </c>
      <c r="W395">
        <v>1.8812154695987089</v>
      </c>
      <c r="X395" t="s">
        <v>510</v>
      </c>
      <c r="Y395">
        <v>3</v>
      </c>
      <c r="AA395">
        <v>1</v>
      </c>
      <c r="AB395" t="s">
        <v>526</v>
      </c>
      <c r="AC395" t="s">
        <v>866</v>
      </c>
    </row>
    <row r="396" spans="1:29" x14ac:dyDescent="0.25">
      <c r="A396" s="61" t="s">
        <v>179</v>
      </c>
      <c r="B396" s="61" t="s">
        <v>205</v>
      </c>
      <c r="C396" s="62" t="s">
        <v>509</v>
      </c>
      <c r="D396" s="63"/>
      <c r="E396" s="64"/>
      <c r="F396" s="65"/>
      <c r="G396" s="62"/>
      <c r="H396" s="66"/>
      <c r="I396" s="67"/>
      <c r="J396" s="67"/>
      <c r="K396" s="31"/>
      <c r="L396" s="74">
        <v>396</v>
      </c>
      <c r="M3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6" t="s">
        <v>351</v>
      </c>
      <c r="O396" t="s">
        <v>373</v>
      </c>
      <c r="P396">
        <v>1714</v>
      </c>
      <c r="Q396" t="s">
        <v>443</v>
      </c>
      <c r="S396">
        <v>1</v>
      </c>
      <c r="T396">
        <v>2</v>
      </c>
      <c r="V396">
        <v>0.62707182319956967</v>
      </c>
      <c r="W396">
        <v>1.2541436463991393</v>
      </c>
      <c r="X396" t="s">
        <v>510</v>
      </c>
      <c r="Y396">
        <v>2</v>
      </c>
      <c r="AA396">
        <v>1</v>
      </c>
      <c r="AB396" t="s">
        <v>526</v>
      </c>
      <c r="AC396" t="s">
        <v>869</v>
      </c>
    </row>
    <row r="397" spans="1:29" x14ac:dyDescent="0.25">
      <c r="A397" s="61" t="s">
        <v>179</v>
      </c>
      <c r="B397" s="61" t="s">
        <v>205</v>
      </c>
      <c r="C397" s="62" t="s">
        <v>509</v>
      </c>
      <c r="D397" s="63"/>
      <c r="E397" s="64"/>
      <c r="F397" s="65"/>
      <c r="G397" s="62"/>
      <c r="H397" s="66"/>
      <c r="I397" s="67"/>
      <c r="J397" s="67"/>
      <c r="K397" s="31"/>
      <c r="L397" s="74">
        <v>397</v>
      </c>
      <c r="M3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7" t="s">
        <v>324</v>
      </c>
      <c r="O397" t="s">
        <v>373</v>
      </c>
      <c r="P397">
        <v>1714</v>
      </c>
      <c r="Q397" t="s">
        <v>443</v>
      </c>
      <c r="S397">
        <v>1</v>
      </c>
      <c r="T397">
        <v>2</v>
      </c>
      <c r="V397">
        <v>0.62707182319956967</v>
      </c>
      <c r="W397">
        <v>1.2541436463991393</v>
      </c>
      <c r="X397" t="s">
        <v>510</v>
      </c>
      <c r="Y397">
        <v>2</v>
      </c>
      <c r="AA397">
        <v>1</v>
      </c>
      <c r="AB397" t="s">
        <v>526</v>
      </c>
      <c r="AC397" t="s">
        <v>865</v>
      </c>
    </row>
    <row r="398" spans="1:29" x14ac:dyDescent="0.25">
      <c r="A398" s="61" t="s">
        <v>179</v>
      </c>
      <c r="B398" s="61" t="s">
        <v>205</v>
      </c>
      <c r="C398" s="62" t="s">
        <v>509</v>
      </c>
      <c r="D398" s="63"/>
      <c r="E398" s="64"/>
      <c r="F398" s="65"/>
      <c r="G398" s="62"/>
      <c r="H398" s="66"/>
      <c r="I398" s="67"/>
      <c r="J398" s="67"/>
      <c r="K398" s="31"/>
      <c r="L398" s="74">
        <v>398</v>
      </c>
      <c r="M3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8" t="s">
        <v>328</v>
      </c>
      <c r="O398" t="s">
        <v>373</v>
      </c>
      <c r="P398">
        <v>1714</v>
      </c>
      <c r="Q398" t="s">
        <v>443</v>
      </c>
      <c r="S398">
        <v>1</v>
      </c>
      <c r="T398">
        <v>2</v>
      </c>
      <c r="V398">
        <v>0.62707182319956967</v>
      </c>
      <c r="W398">
        <v>1.2541436463991393</v>
      </c>
      <c r="X398" t="s">
        <v>510</v>
      </c>
      <c r="Y398">
        <v>2</v>
      </c>
      <c r="AA398">
        <v>1</v>
      </c>
      <c r="AB398" t="s">
        <v>526</v>
      </c>
      <c r="AC398" t="s">
        <v>867</v>
      </c>
    </row>
    <row r="399" spans="1:29" x14ac:dyDescent="0.25">
      <c r="A399" s="61" t="s">
        <v>179</v>
      </c>
      <c r="B399" s="61" t="s">
        <v>205</v>
      </c>
      <c r="C399" s="62" t="s">
        <v>509</v>
      </c>
      <c r="D399" s="63"/>
      <c r="E399" s="64"/>
      <c r="F399" s="65"/>
      <c r="G399" s="62"/>
      <c r="H399" s="66"/>
      <c r="I399" s="67"/>
      <c r="J399" s="67"/>
      <c r="K399" s="31"/>
      <c r="L399" s="74">
        <v>399</v>
      </c>
      <c r="M3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399">
        <v>3.3</v>
      </c>
      <c r="O399" t="s">
        <v>373</v>
      </c>
      <c r="P399">
        <v>1714</v>
      </c>
      <c r="Q399" t="s">
        <v>442</v>
      </c>
      <c r="S399">
        <v>1</v>
      </c>
      <c r="T399">
        <v>3</v>
      </c>
      <c r="U399" t="s">
        <v>503</v>
      </c>
      <c r="V399">
        <v>0.62707182319956967</v>
      </c>
      <c r="W399">
        <v>0.62707182319956967</v>
      </c>
      <c r="X399" t="s">
        <v>510</v>
      </c>
      <c r="Y399">
        <v>1</v>
      </c>
      <c r="AA399">
        <v>1</v>
      </c>
      <c r="AB399" t="s">
        <v>527</v>
      </c>
      <c r="AC399" t="s">
        <v>876</v>
      </c>
    </row>
    <row r="400" spans="1:29" x14ac:dyDescent="0.25">
      <c r="A400" s="61" t="s">
        <v>179</v>
      </c>
      <c r="B400" s="61" t="s">
        <v>205</v>
      </c>
      <c r="C400" s="62" t="s">
        <v>509</v>
      </c>
      <c r="D400" s="63"/>
      <c r="E400" s="64"/>
      <c r="F400" s="65"/>
      <c r="G400" s="62"/>
      <c r="H400" s="66"/>
      <c r="I400" s="67"/>
      <c r="J400" s="67"/>
      <c r="K400" s="31"/>
      <c r="L400" s="74">
        <v>400</v>
      </c>
      <c r="M4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0">
        <v>3.3</v>
      </c>
      <c r="O400" t="s">
        <v>373</v>
      </c>
      <c r="P400">
        <v>1714</v>
      </c>
      <c r="Q400" t="s">
        <v>442</v>
      </c>
      <c r="S400">
        <v>1</v>
      </c>
      <c r="T400">
        <v>3</v>
      </c>
      <c r="U400" t="s">
        <v>503</v>
      </c>
      <c r="V400">
        <v>0.62707182319956967</v>
      </c>
      <c r="W400">
        <v>0.62707182319956967</v>
      </c>
      <c r="X400" t="s">
        <v>510</v>
      </c>
      <c r="Y400">
        <v>1</v>
      </c>
      <c r="AA400">
        <v>1</v>
      </c>
      <c r="AB400" t="s">
        <v>527</v>
      </c>
      <c r="AC400" t="s">
        <v>878</v>
      </c>
    </row>
    <row r="401" spans="1:29" x14ac:dyDescent="0.25">
      <c r="A401" s="61" t="s">
        <v>179</v>
      </c>
      <c r="B401" s="61" t="s">
        <v>205</v>
      </c>
      <c r="C401" s="62" t="s">
        <v>509</v>
      </c>
      <c r="D401" s="63"/>
      <c r="E401" s="64"/>
      <c r="F401" s="65"/>
      <c r="G401" s="62"/>
      <c r="H401" s="66"/>
      <c r="I401" s="67"/>
      <c r="J401" s="67"/>
      <c r="K401" s="31"/>
      <c r="L401" s="74">
        <v>401</v>
      </c>
      <c r="M4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1">
        <v>3.4</v>
      </c>
      <c r="O401" t="s">
        <v>373</v>
      </c>
      <c r="P401">
        <v>1714</v>
      </c>
      <c r="Q401" t="s">
        <v>442</v>
      </c>
      <c r="S401">
        <v>1</v>
      </c>
      <c r="T401">
        <v>3</v>
      </c>
      <c r="U401" t="s">
        <v>503</v>
      </c>
      <c r="V401">
        <v>0.62707182319956967</v>
      </c>
      <c r="W401">
        <v>1.2541436463991393</v>
      </c>
      <c r="X401" t="s">
        <v>510</v>
      </c>
      <c r="Y401">
        <v>2</v>
      </c>
      <c r="AA401">
        <v>1</v>
      </c>
      <c r="AB401" t="s">
        <v>526</v>
      </c>
      <c r="AC401" t="s">
        <v>875</v>
      </c>
    </row>
    <row r="402" spans="1:29" x14ac:dyDescent="0.25">
      <c r="A402" s="61" t="s">
        <v>179</v>
      </c>
      <c r="B402" s="61" t="s">
        <v>205</v>
      </c>
      <c r="C402" s="62" t="s">
        <v>509</v>
      </c>
      <c r="D402" s="63"/>
      <c r="E402" s="64"/>
      <c r="F402" s="65"/>
      <c r="G402" s="62"/>
      <c r="H402" s="66"/>
      <c r="I402" s="67"/>
      <c r="J402" s="67"/>
      <c r="K402" s="31"/>
      <c r="L402" s="74">
        <v>402</v>
      </c>
      <c r="M4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2">
        <v>4.2</v>
      </c>
      <c r="O402" t="s">
        <v>373</v>
      </c>
      <c r="P402">
        <v>1714</v>
      </c>
      <c r="Q402" t="s">
        <v>442</v>
      </c>
      <c r="S402">
        <v>1</v>
      </c>
      <c r="T402">
        <v>4</v>
      </c>
      <c r="V402">
        <v>0.62707182319956967</v>
      </c>
      <c r="W402">
        <v>0.62707182319956967</v>
      </c>
      <c r="X402" t="s">
        <v>510</v>
      </c>
      <c r="Y402">
        <v>1</v>
      </c>
      <c r="AA402">
        <v>1</v>
      </c>
      <c r="AB402" t="s">
        <v>527</v>
      </c>
      <c r="AC402" t="s">
        <v>879</v>
      </c>
    </row>
    <row r="403" spans="1:29" x14ac:dyDescent="0.25">
      <c r="A403" s="61" t="s">
        <v>179</v>
      </c>
      <c r="B403" s="61" t="s">
        <v>205</v>
      </c>
      <c r="C403" s="62" t="s">
        <v>509</v>
      </c>
      <c r="D403" s="63"/>
      <c r="E403" s="64"/>
      <c r="F403" s="65"/>
      <c r="G403" s="62"/>
      <c r="H403" s="66"/>
      <c r="I403" s="67"/>
      <c r="J403" s="67"/>
      <c r="K403" s="31"/>
      <c r="L403" s="74">
        <v>403</v>
      </c>
      <c r="M4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3" t="s">
        <v>322</v>
      </c>
      <c r="O403" t="s">
        <v>373</v>
      </c>
      <c r="P403">
        <v>1714</v>
      </c>
      <c r="Q403" t="s">
        <v>442</v>
      </c>
      <c r="S403">
        <v>-1</v>
      </c>
      <c r="T403">
        <v>3</v>
      </c>
      <c r="U403" t="s">
        <v>502</v>
      </c>
      <c r="V403">
        <v>-0.62707182319956967</v>
      </c>
      <c r="W403">
        <v>-0.62707182319956967</v>
      </c>
      <c r="X403" t="s">
        <v>510</v>
      </c>
      <c r="Y403">
        <v>-1</v>
      </c>
      <c r="Z403">
        <v>-1</v>
      </c>
      <c r="AA403">
        <v>1</v>
      </c>
      <c r="AB403" t="s">
        <v>527</v>
      </c>
      <c r="AC403" t="s">
        <v>874</v>
      </c>
    </row>
    <row r="404" spans="1:29" x14ac:dyDescent="0.25">
      <c r="A404" s="61" t="s">
        <v>179</v>
      </c>
      <c r="B404" s="61" t="s">
        <v>205</v>
      </c>
      <c r="C404" s="62" t="s">
        <v>509</v>
      </c>
      <c r="D404" s="63"/>
      <c r="E404" s="64"/>
      <c r="F404" s="65"/>
      <c r="G404" s="62"/>
      <c r="H404" s="66"/>
      <c r="I404" s="67"/>
      <c r="J404" s="67"/>
      <c r="K404" s="31"/>
      <c r="L404" s="74">
        <v>404</v>
      </c>
      <c r="M4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4">
        <v>3.1</v>
      </c>
      <c r="O404" t="s">
        <v>373</v>
      </c>
      <c r="P404">
        <v>1714</v>
      </c>
      <c r="Q404" t="s">
        <v>441</v>
      </c>
      <c r="S404">
        <v>1</v>
      </c>
      <c r="T404">
        <v>3</v>
      </c>
      <c r="U404" t="s">
        <v>501</v>
      </c>
      <c r="V404">
        <v>0.62707182319956967</v>
      </c>
      <c r="W404">
        <v>0.62707182319956967</v>
      </c>
      <c r="X404" t="s">
        <v>510</v>
      </c>
      <c r="Y404">
        <v>1</v>
      </c>
      <c r="Z404">
        <v>1</v>
      </c>
      <c r="AA404">
        <v>1</v>
      </c>
      <c r="AB404" t="s">
        <v>527</v>
      </c>
      <c r="AC404" t="s">
        <v>882</v>
      </c>
    </row>
    <row r="405" spans="1:29" x14ac:dyDescent="0.25">
      <c r="A405" s="61" t="s">
        <v>179</v>
      </c>
      <c r="B405" s="61" t="s">
        <v>205</v>
      </c>
      <c r="C405" s="62" t="s">
        <v>509</v>
      </c>
      <c r="D405" s="63"/>
      <c r="E405" s="64"/>
      <c r="F405" s="65"/>
      <c r="G405" s="62"/>
      <c r="H405" s="66"/>
      <c r="I405" s="67"/>
      <c r="J405" s="67"/>
      <c r="K405" s="31"/>
      <c r="L405" s="74">
        <v>405</v>
      </c>
      <c r="M4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5">
        <v>3.3</v>
      </c>
      <c r="O405" t="s">
        <v>373</v>
      </c>
      <c r="P405">
        <v>1714</v>
      </c>
      <c r="Q405" t="s">
        <v>441</v>
      </c>
      <c r="S405">
        <v>1</v>
      </c>
      <c r="T405">
        <v>3</v>
      </c>
      <c r="U405" t="s">
        <v>503</v>
      </c>
      <c r="V405">
        <v>0.62707182319956967</v>
      </c>
      <c r="W405">
        <v>0.62707182319956967</v>
      </c>
      <c r="X405" t="s">
        <v>510</v>
      </c>
      <c r="Y405">
        <v>1</v>
      </c>
      <c r="AA405">
        <v>1</v>
      </c>
      <c r="AB405" t="s">
        <v>527</v>
      </c>
      <c r="AC405" t="s">
        <v>883</v>
      </c>
    </row>
    <row r="406" spans="1:29" x14ac:dyDescent="0.25">
      <c r="A406" s="61" t="s">
        <v>179</v>
      </c>
      <c r="B406" s="61" t="s">
        <v>205</v>
      </c>
      <c r="C406" s="62" t="s">
        <v>509</v>
      </c>
      <c r="D406" s="63"/>
      <c r="E406" s="64"/>
      <c r="F406" s="65"/>
      <c r="G406" s="62"/>
      <c r="H406" s="66"/>
      <c r="I406" s="67"/>
      <c r="J406" s="67"/>
      <c r="K406" s="31"/>
      <c r="L406" s="74">
        <v>406</v>
      </c>
      <c r="M4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6">
        <v>3.5</v>
      </c>
      <c r="O406" t="s">
        <v>373</v>
      </c>
      <c r="P406">
        <v>1714</v>
      </c>
      <c r="Q406" t="s">
        <v>441</v>
      </c>
      <c r="S406">
        <v>1</v>
      </c>
      <c r="T406">
        <v>3</v>
      </c>
      <c r="U406" t="s">
        <v>503</v>
      </c>
      <c r="V406">
        <v>0.62707182319956967</v>
      </c>
      <c r="W406">
        <v>1.2541436463991393</v>
      </c>
      <c r="X406" t="s">
        <v>510</v>
      </c>
      <c r="Y406">
        <v>2</v>
      </c>
      <c r="AA406">
        <v>1</v>
      </c>
      <c r="AB406" t="s">
        <v>526</v>
      </c>
      <c r="AC406" t="s">
        <v>890</v>
      </c>
    </row>
    <row r="407" spans="1:29" x14ac:dyDescent="0.25">
      <c r="A407" s="61" t="s">
        <v>179</v>
      </c>
      <c r="B407" s="61" t="s">
        <v>205</v>
      </c>
      <c r="C407" s="62" t="s">
        <v>509</v>
      </c>
      <c r="D407" s="63"/>
      <c r="E407" s="64"/>
      <c r="F407" s="65"/>
      <c r="G407" s="62"/>
      <c r="H407" s="66"/>
      <c r="I407" s="67"/>
      <c r="J407" s="67"/>
      <c r="K407" s="31"/>
      <c r="L407" s="74">
        <v>407</v>
      </c>
      <c r="M4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7">
        <v>4.2</v>
      </c>
      <c r="O407" t="s">
        <v>373</v>
      </c>
      <c r="P407">
        <v>1714</v>
      </c>
      <c r="Q407" t="s">
        <v>441</v>
      </c>
      <c r="S407">
        <v>1</v>
      </c>
      <c r="T407">
        <v>4</v>
      </c>
      <c r="V407">
        <v>0.62707182319956967</v>
      </c>
      <c r="W407">
        <v>0.62707182319956967</v>
      </c>
      <c r="X407" t="s">
        <v>510</v>
      </c>
      <c r="Y407">
        <v>1</v>
      </c>
      <c r="AA407">
        <v>1</v>
      </c>
      <c r="AB407" t="s">
        <v>527</v>
      </c>
      <c r="AC407" t="s">
        <v>892</v>
      </c>
    </row>
    <row r="408" spans="1:29" x14ac:dyDescent="0.25">
      <c r="A408" s="61" t="s">
        <v>179</v>
      </c>
      <c r="B408" s="61" t="s">
        <v>205</v>
      </c>
      <c r="C408" s="62" t="s">
        <v>509</v>
      </c>
      <c r="D408" s="63"/>
      <c r="E408" s="64"/>
      <c r="F408" s="65"/>
      <c r="G408" s="62"/>
      <c r="H408" s="66"/>
      <c r="I408" s="67"/>
      <c r="J408" s="67"/>
      <c r="K408" s="31"/>
      <c r="L408" s="74">
        <v>408</v>
      </c>
      <c r="M4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8">
        <v>4.3</v>
      </c>
      <c r="O408" t="s">
        <v>373</v>
      </c>
      <c r="P408">
        <v>1714</v>
      </c>
      <c r="Q408" t="s">
        <v>441</v>
      </c>
      <c r="S408">
        <v>1</v>
      </c>
      <c r="T408">
        <v>4</v>
      </c>
      <c r="V408">
        <v>0.62707182319956967</v>
      </c>
      <c r="W408">
        <v>0.62707182319956967</v>
      </c>
      <c r="X408" t="s">
        <v>510</v>
      </c>
      <c r="Y408">
        <v>1</v>
      </c>
      <c r="AA408">
        <v>1</v>
      </c>
      <c r="AB408" t="s">
        <v>527</v>
      </c>
      <c r="AC408" t="s">
        <v>891</v>
      </c>
    </row>
    <row r="409" spans="1:29" x14ac:dyDescent="0.25">
      <c r="A409" s="61" t="s">
        <v>179</v>
      </c>
      <c r="B409" s="61" t="s">
        <v>205</v>
      </c>
      <c r="C409" s="62" t="s">
        <v>509</v>
      </c>
      <c r="D409" s="63"/>
      <c r="E409" s="64"/>
      <c r="F409" s="65"/>
      <c r="G409" s="62"/>
      <c r="H409" s="66"/>
      <c r="I409" s="67"/>
      <c r="J409" s="67"/>
      <c r="K409" s="31"/>
      <c r="L409" s="74">
        <v>409</v>
      </c>
      <c r="M4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09" t="s">
        <v>319</v>
      </c>
      <c r="O409" t="s">
        <v>373</v>
      </c>
      <c r="P409">
        <v>1714</v>
      </c>
      <c r="Q409" t="s">
        <v>441</v>
      </c>
      <c r="S409">
        <v>1</v>
      </c>
      <c r="T409">
        <v>1</v>
      </c>
      <c r="V409">
        <v>0.62707182319956967</v>
      </c>
      <c r="W409">
        <v>1.8812154695987089</v>
      </c>
      <c r="X409" t="s">
        <v>510</v>
      </c>
      <c r="Y409">
        <v>3</v>
      </c>
      <c r="AA409">
        <v>1</v>
      </c>
      <c r="AB409" t="s">
        <v>527</v>
      </c>
      <c r="AC409" t="s">
        <v>881</v>
      </c>
    </row>
    <row r="410" spans="1:29" x14ac:dyDescent="0.25">
      <c r="A410" s="61" t="s">
        <v>179</v>
      </c>
      <c r="B410" s="61" t="s">
        <v>205</v>
      </c>
      <c r="C410" s="62" t="s">
        <v>509</v>
      </c>
      <c r="D410" s="63"/>
      <c r="E410" s="64"/>
      <c r="F410" s="65"/>
      <c r="G410" s="62"/>
      <c r="H410" s="66"/>
      <c r="I410" s="67"/>
      <c r="J410" s="67"/>
      <c r="K410" s="31"/>
      <c r="L410" s="74">
        <v>410</v>
      </c>
      <c r="M4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0" t="s">
        <v>343</v>
      </c>
      <c r="O410" t="s">
        <v>373</v>
      </c>
      <c r="P410">
        <v>1714</v>
      </c>
      <c r="Q410" t="s">
        <v>441</v>
      </c>
      <c r="S410">
        <v>1</v>
      </c>
      <c r="T410">
        <v>1</v>
      </c>
      <c r="V410">
        <v>0.62707182319956967</v>
      </c>
      <c r="W410">
        <v>1.2541436463991393</v>
      </c>
      <c r="X410" t="s">
        <v>510</v>
      </c>
      <c r="Y410">
        <v>2</v>
      </c>
      <c r="AA410">
        <v>1</v>
      </c>
      <c r="AB410" t="s">
        <v>526</v>
      </c>
      <c r="AC410" t="s">
        <v>894</v>
      </c>
    </row>
    <row r="411" spans="1:29" x14ac:dyDescent="0.25">
      <c r="A411" s="61" t="s">
        <v>179</v>
      </c>
      <c r="B411" s="61" t="s">
        <v>205</v>
      </c>
      <c r="C411" s="62" t="s">
        <v>509</v>
      </c>
      <c r="D411" s="63"/>
      <c r="E411" s="64"/>
      <c r="F411" s="65"/>
      <c r="G411" s="62"/>
      <c r="H411" s="66"/>
      <c r="I411" s="67"/>
      <c r="J411" s="67"/>
      <c r="K411" s="31"/>
      <c r="L411" s="74">
        <v>411</v>
      </c>
      <c r="M4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1" t="s">
        <v>347</v>
      </c>
      <c r="O411" t="s">
        <v>373</v>
      </c>
      <c r="P411">
        <v>1714</v>
      </c>
      <c r="Q411" t="s">
        <v>441</v>
      </c>
      <c r="S411">
        <v>1</v>
      </c>
      <c r="T411">
        <v>2</v>
      </c>
      <c r="V411">
        <v>0.62707182319956967</v>
      </c>
      <c r="W411">
        <v>1.2541436463991393</v>
      </c>
      <c r="X411" t="s">
        <v>510</v>
      </c>
      <c r="Y411">
        <v>2</v>
      </c>
      <c r="AA411">
        <v>1</v>
      </c>
      <c r="AB411" t="s">
        <v>526</v>
      </c>
      <c r="AC411" t="s">
        <v>884</v>
      </c>
    </row>
    <row r="412" spans="1:29" x14ac:dyDescent="0.25">
      <c r="A412" s="61" t="s">
        <v>179</v>
      </c>
      <c r="B412" s="61" t="s">
        <v>205</v>
      </c>
      <c r="C412" s="62" t="s">
        <v>509</v>
      </c>
      <c r="D412" s="63"/>
      <c r="E412" s="64"/>
      <c r="F412" s="65"/>
      <c r="G412" s="62"/>
      <c r="H412" s="66"/>
      <c r="I412" s="67"/>
      <c r="J412" s="67"/>
      <c r="K412" s="31"/>
      <c r="L412" s="74">
        <v>412</v>
      </c>
      <c r="M4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2" t="s">
        <v>335</v>
      </c>
      <c r="O412" t="s">
        <v>373</v>
      </c>
      <c r="P412">
        <v>1714</v>
      </c>
      <c r="Q412" t="s">
        <v>441</v>
      </c>
      <c r="S412">
        <v>1</v>
      </c>
      <c r="T412">
        <v>4</v>
      </c>
      <c r="V412">
        <v>0.62707182319956967</v>
      </c>
      <c r="W412">
        <v>1.2541436463991393</v>
      </c>
      <c r="X412" t="s">
        <v>510</v>
      </c>
      <c r="Y412">
        <v>2</v>
      </c>
      <c r="AA412">
        <v>1</v>
      </c>
      <c r="AB412" t="s">
        <v>526</v>
      </c>
      <c r="AC412" t="s">
        <v>887</v>
      </c>
    </row>
    <row r="413" spans="1:29" x14ac:dyDescent="0.25">
      <c r="A413" s="61" t="s">
        <v>179</v>
      </c>
      <c r="B413" s="61" t="s">
        <v>205</v>
      </c>
      <c r="C413" s="62" t="s">
        <v>509</v>
      </c>
      <c r="D413" s="63"/>
      <c r="E413" s="64"/>
      <c r="F413" s="65"/>
      <c r="G413" s="62"/>
      <c r="H413" s="66"/>
      <c r="I413" s="67"/>
      <c r="J413" s="67"/>
      <c r="K413" s="31"/>
      <c r="L413" s="74">
        <v>413</v>
      </c>
      <c r="M4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3" t="s">
        <v>335</v>
      </c>
      <c r="O413" t="s">
        <v>373</v>
      </c>
      <c r="P413">
        <v>1714</v>
      </c>
      <c r="Q413" t="s">
        <v>441</v>
      </c>
      <c r="S413">
        <v>1</v>
      </c>
      <c r="T413">
        <v>4</v>
      </c>
      <c r="V413">
        <v>0.62707182319956967</v>
      </c>
      <c r="W413">
        <v>1.2541436463991393</v>
      </c>
      <c r="X413" t="s">
        <v>510</v>
      </c>
      <c r="Y413">
        <v>2</v>
      </c>
      <c r="AA413">
        <v>1</v>
      </c>
      <c r="AB413" t="s">
        <v>526</v>
      </c>
      <c r="AC413" t="s">
        <v>893</v>
      </c>
    </row>
    <row r="414" spans="1:29" x14ac:dyDescent="0.25">
      <c r="A414" s="61" t="s">
        <v>179</v>
      </c>
      <c r="B414" s="61" t="s">
        <v>205</v>
      </c>
      <c r="C414" s="62" t="s">
        <v>509</v>
      </c>
      <c r="D414" s="63"/>
      <c r="E414" s="64"/>
      <c r="F414" s="65"/>
      <c r="G414" s="62"/>
      <c r="H414" s="66"/>
      <c r="I414" s="67"/>
      <c r="J414" s="67"/>
      <c r="K414" s="31"/>
      <c r="L414" s="74">
        <v>414</v>
      </c>
      <c r="M4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4">
        <v>3.3</v>
      </c>
      <c r="O414" t="s">
        <v>373</v>
      </c>
      <c r="P414">
        <v>1714</v>
      </c>
      <c r="Q414" t="s">
        <v>440</v>
      </c>
      <c r="S414">
        <v>1</v>
      </c>
      <c r="T414">
        <v>3</v>
      </c>
      <c r="U414" t="s">
        <v>503</v>
      </c>
      <c r="V414">
        <v>0.62707182319956967</v>
      </c>
      <c r="W414">
        <v>0.62707182319956967</v>
      </c>
      <c r="X414" t="s">
        <v>510</v>
      </c>
      <c r="Y414">
        <v>1</v>
      </c>
      <c r="AA414">
        <v>1</v>
      </c>
      <c r="AB414" t="s">
        <v>527</v>
      </c>
      <c r="AC414" t="s">
        <v>899</v>
      </c>
    </row>
    <row r="415" spans="1:29" x14ac:dyDescent="0.25">
      <c r="A415" s="61" t="s">
        <v>179</v>
      </c>
      <c r="B415" s="61" t="s">
        <v>205</v>
      </c>
      <c r="C415" s="62" t="s">
        <v>509</v>
      </c>
      <c r="D415" s="63"/>
      <c r="E415" s="64"/>
      <c r="F415" s="65"/>
      <c r="G415" s="62"/>
      <c r="H415" s="66"/>
      <c r="I415" s="67"/>
      <c r="J415" s="67"/>
      <c r="K415" s="31"/>
      <c r="L415" s="74">
        <v>415</v>
      </c>
      <c r="M4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5">
        <v>3.3</v>
      </c>
      <c r="O415" t="s">
        <v>373</v>
      </c>
      <c r="P415">
        <v>1714</v>
      </c>
      <c r="Q415" t="s">
        <v>440</v>
      </c>
      <c r="S415">
        <v>1</v>
      </c>
      <c r="T415">
        <v>3</v>
      </c>
      <c r="U415" t="s">
        <v>503</v>
      </c>
      <c r="V415">
        <v>0.62707182319956967</v>
      </c>
      <c r="W415">
        <v>0.62707182319956967</v>
      </c>
      <c r="X415" t="s">
        <v>510</v>
      </c>
      <c r="Y415">
        <v>1</v>
      </c>
      <c r="AA415">
        <v>1</v>
      </c>
      <c r="AB415" t="s">
        <v>527</v>
      </c>
      <c r="AC415" t="s">
        <v>904</v>
      </c>
    </row>
    <row r="416" spans="1:29" x14ac:dyDescent="0.25">
      <c r="A416" s="61" t="s">
        <v>179</v>
      </c>
      <c r="B416" s="61" t="s">
        <v>205</v>
      </c>
      <c r="C416" s="62" t="s">
        <v>509</v>
      </c>
      <c r="D416" s="63"/>
      <c r="E416" s="64"/>
      <c r="F416" s="65"/>
      <c r="G416" s="62"/>
      <c r="H416" s="66"/>
      <c r="I416" s="67"/>
      <c r="J416" s="67"/>
      <c r="K416" s="31"/>
      <c r="L416" s="74">
        <v>416</v>
      </c>
      <c r="M4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6">
        <v>4.3</v>
      </c>
      <c r="O416" t="s">
        <v>373</v>
      </c>
      <c r="P416">
        <v>1714</v>
      </c>
      <c r="Q416" t="s">
        <v>440</v>
      </c>
      <c r="S416">
        <v>1</v>
      </c>
      <c r="T416">
        <v>4</v>
      </c>
      <c r="V416">
        <v>0.62707182319956967</v>
      </c>
      <c r="W416">
        <v>0.62707182319956967</v>
      </c>
      <c r="X416" t="s">
        <v>510</v>
      </c>
      <c r="Y416">
        <v>1</v>
      </c>
      <c r="AA416">
        <v>1</v>
      </c>
      <c r="AB416" t="s">
        <v>527</v>
      </c>
      <c r="AC416" t="s">
        <v>895</v>
      </c>
    </row>
    <row r="417" spans="1:29" x14ac:dyDescent="0.25">
      <c r="A417" s="61" t="s">
        <v>179</v>
      </c>
      <c r="B417" s="61" t="s">
        <v>205</v>
      </c>
      <c r="C417" s="62" t="s">
        <v>509</v>
      </c>
      <c r="D417" s="63"/>
      <c r="E417" s="64"/>
      <c r="F417" s="65"/>
      <c r="G417" s="62"/>
      <c r="H417" s="66"/>
      <c r="I417" s="67"/>
      <c r="J417" s="67"/>
      <c r="K417" s="31"/>
      <c r="L417" s="74">
        <v>417</v>
      </c>
      <c r="M4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7" t="s">
        <v>338</v>
      </c>
      <c r="O417" t="s">
        <v>373</v>
      </c>
      <c r="P417">
        <v>1714</v>
      </c>
      <c r="Q417" t="s">
        <v>440</v>
      </c>
      <c r="S417">
        <v>1</v>
      </c>
      <c r="T417">
        <v>1</v>
      </c>
      <c r="V417">
        <v>0.62707182319956967</v>
      </c>
      <c r="W417">
        <v>0.62707182319956967</v>
      </c>
      <c r="X417" t="s">
        <v>510</v>
      </c>
      <c r="Y417">
        <v>1</v>
      </c>
      <c r="AA417">
        <v>1</v>
      </c>
      <c r="AB417" t="s">
        <v>527</v>
      </c>
      <c r="AC417" t="s">
        <v>908</v>
      </c>
    </row>
    <row r="418" spans="1:29" x14ac:dyDescent="0.25">
      <c r="A418" s="61" t="s">
        <v>179</v>
      </c>
      <c r="B418" s="61" t="s">
        <v>205</v>
      </c>
      <c r="C418" s="62" t="s">
        <v>509</v>
      </c>
      <c r="D418" s="63"/>
      <c r="E418" s="64"/>
      <c r="F418" s="65"/>
      <c r="G418" s="62"/>
      <c r="H418" s="66"/>
      <c r="I418" s="67"/>
      <c r="J418" s="67"/>
      <c r="K418" s="31"/>
      <c r="L418" s="74">
        <v>418</v>
      </c>
      <c r="M4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8" t="s">
        <v>334</v>
      </c>
      <c r="O418" t="s">
        <v>373</v>
      </c>
      <c r="P418">
        <v>1714</v>
      </c>
      <c r="Q418" t="s">
        <v>440</v>
      </c>
      <c r="S418">
        <v>1</v>
      </c>
      <c r="T418">
        <v>2</v>
      </c>
      <c r="V418">
        <v>0.62707182319956967</v>
      </c>
      <c r="W418">
        <v>1.2541436463991393</v>
      </c>
      <c r="X418" t="s">
        <v>510</v>
      </c>
      <c r="Y418">
        <v>2</v>
      </c>
      <c r="AA418">
        <v>1</v>
      </c>
      <c r="AB418" t="s">
        <v>526</v>
      </c>
      <c r="AC418" t="s">
        <v>906</v>
      </c>
    </row>
    <row r="419" spans="1:29" x14ac:dyDescent="0.25">
      <c r="A419" s="61" t="s">
        <v>179</v>
      </c>
      <c r="B419" s="61" t="s">
        <v>205</v>
      </c>
      <c r="C419" s="62" t="s">
        <v>509</v>
      </c>
      <c r="D419" s="63"/>
      <c r="E419" s="64"/>
      <c r="F419" s="65"/>
      <c r="G419" s="62"/>
      <c r="H419" s="66"/>
      <c r="I419" s="67"/>
      <c r="J419" s="67"/>
      <c r="K419" s="31"/>
      <c r="L419" s="74">
        <v>419</v>
      </c>
      <c r="M4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19" t="s">
        <v>329</v>
      </c>
      <c r="O419" t="s">
        <v>373</v>
      </c>
      <c r="P419">
        <v>1714</v>
      </c>
      <c r="Q419" t="s">
        <v>440</v>
      </c>
      <c r="S419">
        <v>1</v>
      </c>
      <c r="T419">
        <v>2</v>
      </c>
      <c r="V419">
        <v>0.62707182319956967</v>
      </c>
      <c r="W419">
        <v>1.2541436463991393</v>
      </c>
      <c r="X419" t="s">
        <v>510</v>
      </c>
      <c r="Y419">
        <v>2</v>
      </c>
      <c r="AA419">
        <v>1</v>
      </c>
      <c r="AB419" t="s">
        <v>526</v>
      </c>
      <c r="AC419" t="s">
        <v>905</v>
      </c>
    </row>
    <row r="420" spans="1:29" x14ac:dyDescent="0.25">
      <c r="A420" s="61" t="s">
        <v>179</v>
      </c>
      <c r="B420" s="61" t="s">
        <v>205</v>
      </c>
      <c r="C420" s="62" t="s">
        <v>509</v>
      </c>
      <c r="D420" s="63"/>
      <c r="E420" s="64"/>
      <c r="F420" s="65"/>
      <c r="G420" s="62"/>
      <c r="H420" s="66"/>
      <c r="I420" s="67"/>
      <c r="J420" s="67"/>
      <c r="K420" s="31"/>
      <c r="L420" s="74">
        <v>420</v>
      </c>
      <c r="M4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0" t="s">
        <v>328</v>
      </c>
      <c r="O420" t="s">
        <v>373</v>
      </c>
      <c r="P420">
        <v>1714</v>
      </c>
      <c r="Q420" t="s">
        <v>440</v>
      </c>
      <c r="S420">
        <v>1</v>
      </c>
      <c r="T420">
        <v>2</v>
      </c>
      <c r="V420">
        <v>0.62707182319956967</v>
      </c>
      <c r="W420">
        <v>1.2541436463991393</v>
      </c>
      <c r="X420" t="s">
        <v>510</v>
      </c>
      <c r="Y420">
        <v>2</v>
      </c>
      <c r="AA420">
        <v>1</v>
      </c>
      <c r="AB420" t="s">
        <v>526</v>
      </c>
      <c r="AC420" t="s">
        <v>896</v>
      </c>
    </row>
    <row r="421" spans="1:29" x14ac:dyDescent="0.25">
      <c r="A421" s="61" t="s">
        <v>179</v>
      </c>
      <c r="B421" s="61" t="s">
        <v>205</v>
      </c>
      <c r="C421" s="62" t="s">
        <v>509</v>
      </c>
      <c r="D421" s="63"/>
      <c r="E421" s="64"/>
      <c r="F421" s="65"/>
      <c r="G421" s="62"/>
      <c r="H421" s="66"/>
      <c r="I421" s="67"/>
      <c r="J421" s="67"/>
      <c r="K421" s="31"/>
      <c r="L421" s="74">
        <v>421</v>
      </c>
      <c r="M4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1" t="s">
        <v>337</v>
      </c>
      <c r="O421" t="s">
        <v>373</v>
      </c>
      <c r="P421">
        <v>1714</v>
      </c>
      <c r="Q421" t="s">
        <v>440</v>
      </c>
      <c r="S421">
        <v>1</v>
      </c>
      <c r="T421">
        <v>3</v>
      </c>
      <c r="U421" t="s">
        <v>501</v>
      </c>
      <c r="V421">
        <v>0.62707182319956967</v>
      </c>
      <c r="W421">
        <v>0.62707182319956967</v>
      </c>
      <c r="X421" t="s">
        <v>510</v>
      </c>
      <c r="Y421">
        <v>1</v>
      </c>
      <c r="Z421">
        <v>1</v>
      </c>
      <c r="AA421">
        <v>1</v>
      </c>
      <c r="AB421" t="s">
        <v>527</v>
      </c>
      <c r="AC421" t="s">
        <v>900</v>
      </c>
    </row>
    <row r="422" spans="1:29" x14ac:dyDescent="0.25">
      <c r="A422" s="61" t="s">
        <v>179</v>
      </c>
      <c r="B422" s="61" t="s">
        <v>205</v>
      </c>
      <c r="C422" s="62" t="s">
        <v>509</v>
      </c>
      <c r="D422" s="63"/>
      <c r="E422" s="64"/>
      <c r="F422" s="65"/>
      <c r="G422" s="62"/>
      <c r="H422" s="66"/>
      <c r="I422" s="67"/>
      <c r="J422" s="67"/>
      <c r="K422" s="31"/>
      <c r="L422" s="74">
        <v>422</v>
      </c>
      <c r="M4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2" t="s">
        <v>322</v>
      </c>
      <c r="O422" t="s">
        <v>373</v>
      </c>
      <c r="P422">
        <v>1714</v>
      </c>
      <c r="Q422" t="s">
        <v>440</v>
      </c>
      <c r="S422">
        <v>-1</v>
      </c>
      <c r="T422">
        <v>3</v>
      </c>
      <c r="U422" t="s">
        <v>502</v>
      </c>
      <c r="V422">
        <v>-0.62707182319956967</v>
      </c>
      <c r="W422">
        <v>-0.62707182319956967</v>
      </c>
      <c r="X422" t="s">
        <v>510</v>
      </c>
      <c r="Y422">
        <v>-1</v>
      </c>
      <c r="Z422">
        <v>-1</v>
      </c>
      <c r="AA422">
        <v>1</v>
      </c>
      <c r="AB422" t="s">
        <v>527</v>
      </c>
      <c r="AC422" t="s">
        <v>903</v>
      </c>
    </row>
    <row r="423" spans="1:29" x14ac:dyDescent="0.25">
      <c r="A423" s="61" t="s">
        <v>179</v>
      </c>
      <c r="B423" s="61" t="s">
        <v>205</v>
      </c>
      <c r="C423" s="62" t="s">
        <v>509</v>
      </c>
      <c r="D423" s="63"/>
      <c r="E423" s="64"/>
      <c r="F423" s="65"/>
      <c r="G423" s="62"/>
      <c r="H423" s="66"/>
      <c r="I423" s="67"/>
      <c r="J423" s="67"/>
      <c r="K423" s="31"/>
      <c r="L423" s="74">
        <v>423</v>
      </c>
      <c r="M4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3">
        <v>3.3</v>
      </c>
      <c r="O423" t="s">
        <v>373</v>
      </c>
      <c r="P423">
        <v>1714</v>
      </c>
      <c r="Q423" t="s">
        <v>454</v>
      </c>
      <c r="S423">
        <v>1</v>
      </c>
      <c r="T423">
        <v>3</v>
      </c>
      <c r="U423" t="s">
        <v>503</v>
      </c>
      <c r="V423">
        <v>0.62707182319956967</v>
      </c>
      <c r="W423">
        <v>0.62707182319956967</v>
      </c>
      <c r="X423" t="s">
        <v>510</v>
      </c>
      <c r="Y423">
        <v>1</v>
      </c>
      <c r="AA423">
        <v>1</v>
      </c>
      <c r="AB423" t="s">
        <v>527</v>
      </c>
      <c r="AC423" t="s">
        <v>909</v>
      </c>
    </row>
    <row r="424" spans="1:29" x14ac:dyDescent="0.25">
      <c r="A424" s="61" t="s">
        <v>179</v>
      </c>
      <c r="B424" s="61" t="s">
        <v>205</v>
      </c>
      <c r="C424" s="62" t="s">
        <v>509</v>
      </c>
      <c r="D424" s="63"/>
      <c r="E424" s="64"/>
      <c r="F424" s="65"/>
      <c r="G424" s="62"/>
      <c r="H424" s="66"/>
      <c r="I424" s="67"/>
      <c r="J424" s="67"/>
      <c r="K424" s="31"/>
      <c r="L424" s="74">
        <v>424</v>
      </c>
      <c r="M4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4" t="s">
        <v>343</v>
      </c>
      <c r="O424" t="s">
        <v>373</v>
      </c>
      <c r="P424">
        <v>1714</v>
      </c>
      <c r="Q424" t="s">
        <v>454</v>
      </c>
      <c r="S424">
        <v>1</v>
      </c>
      <c r="T424">
        <v>1</v>
      </c>
      <c r="V424">
        <v>0.62707182319956967</v>
      </c>
      <c r="W424">
        <v>1.2541436463991393</v>
      </c>
      <c r="X424" t="s">
        <v>510</v>
      </c>
      <c r="Y424">
        <v>2</v>
      </c>
      <c r="AA424">
        <v>1</v>
      </c>
      <c r="AB424" t="s">
        <v>526</v>
      </c>
      <c r="AC424" t="s">
        <v>914</v>
      </c>
    </row>
    <row r="425" spans="1:29" x14ac:dyDescent="0.25">
      <c r="A425" s="61" t="s">
        <v>179</v>
      </c>
      <c r="B425" s="61" t="s">
        <v>205</v>
      </c>
      <c r="C425" s="62" t="s">
        <v>509</v>
      </c>
      <c r="D425" s="63"/>
      <c r="E425" s="64"/>
      <c r="F425" s="65"/>
      <c r="G425" s="62"/>
      <c r="H425" s="66"/>
      <c r="I425" s="67"/>
      <c r="J425" s="67"/>
      <c r="K425" s="31"/>
      <c r="L425" s="74">
        <v>425</v>
      </c>
      <c r="M4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5" t="s">
        <v>362</v>
      </c>
      <c r="O425" t="s">
        <v>373</v>
      </c>
      <c r="P425">
        <v>1714</v>
      </c>
      <c r="Q425" t="s">
        <v>454</v>
      </c>
      <c r="S425">
        <v>1</v>
      </c>
      <c r="T425">
        <v>1</v>
      </c>
      <c r="V425">
        <v>0.62707182319956967</v>
      </c>
      <c r="W425">
        <v>1.8812154695987089</v>
      </c>
      <c r="X425" t="s">
        <v>510</v>
      </c>
      <c r="Y425">
        <v>3</v>
      </c>
      <c r="AA425">
        <v>1</v>
      </c>
      <c r="AB425" t="s">
        <v>527</v>
      </c>
      <c r="AC425" t="s">
        <v>911</v>
      </c>
    </row>
    <row r="426" spans="1:29" x14ac:dyDescent="0.25">
      <c r="A426" s="61" t="s">
        <v>179</v>
      </c>
      <c r="B426" s="61" t="s">
        <v>205</v>
      </c>
      <c r="C426" s="62" t="s">
        <v>509</v>
      </c>
      <c r="D426" s="63"/>
      <c r="E426" s="64"/>
      <c r="F426" s="65"/>
      <c r="G426" s="62"/>
      <c r="H426" s="66"/>
      <c r="I426" s="67"/>
      <c r="J426" s="67"/>
      <c r="K426" s="31"/>
      <c r="L426" s="74">
        <v>426</v>
      </c>
      <c r="M4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6">
        <v>3.3</v>
      </c>
      <c r="O426" t="s">
        <v>373</v>
      </c>
      <c r="P426">
        <v>1714</v>
      </c>
      <c r="Q426" t="s">
        <v>444</v>
      </c>
      <c r="S426">
        <v>1</v>
      </c>
      <c r="T426">
        <v>3</v>
      </c>
      <c r="U426" t="s">
        <v>503</v>
      </c>
      <c r="V426">
        <v>0.62707182319956967</v>
      </c>
      <c r="W426">
        <v>0.62707182319956967</v>
      </c>
      <c r="X426" t="s">
        <v>510</v>
      </c>
      <c r="Y426">
        <v>1</v>
      </c>
      <c r="AA426">
        <v>1</v>
      </c>
      <c r="AB426" t="s">
        <v>527</v>
      </c>
      <c r="AC426" t="s">
        <v>864</v>
      </c>
    </row>
    <row r="427" spans="1:29" x14ac:dyDescent="0.25">
      <c r="A427" s="61" t="s">
        <v>179</v>
      </c>
      <c r="B427" s="61" t="s">
        <v>205</v>
      </c>
      <c r="C427" s="62" t="s">
        <v>509</v>
      </c>
      <c r="D427" s="63"/>
      <c r="E427" s="64"/>
      <c r="F427" s="65"/>
      <c r="G427" s="62"/>
      <c r="H427" s="66"/>
      <c r="I427" s="67"/>
      <c r="J427" s="67"/>
      <c r="K427" s="31"/>
      <c r="L427" s="74">
        <v>427</v>
      </c>
      <c r="M4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7">
        <v>3.4</v>
      </c>
      <c r="O427" t="s">
        <v>373</v>
      </c>
      <c r="P427">
        <v>1714</v>
      </c>
      <c r="Q427" t="s">
        <v>444</v>
      </c>
      <c r="S427">
        <v>1</v>
      </c>
      <c r="T427">
        <v>3</v>
      </c>
      <c r="U427" t="s">
        <v>503</v>
      </c>
      <c r="V427">
        <v>0.62707182319956967</v>
      </c>
      <c r="W427">
        <v>1.2541436463991393</v>
      </c>
      <c r="X427" t="s">
        <v>510</v>
      </c>
      <c r="Y427">
        <v>2</v>
      </c>
      <c r="AA427">
        <v>1</v>
      </c>
      <c r="AB427" t="s">
        <v>526</v>
      </c>
      <c r="AC427" t="s">
        <v>855</v>
      </c>
    </row>
    <row r="428" spans="1:29" x14ac:dyDescent="0.25">
      <c r="A428" s="61" t="s">
        <v>179</v>
      </c>
      <c r="B428" s="61" t="s">
        <v>205</v>
      </c>
      <c r="C428" s="62" t="s">
        <v>509</v>
      </c>
      <c r="D428" s="63"/>
      <c r="E428" s="64"/>
      <c r="F428" s="65"/>
      <c r="G428" s="62"/>
      <c r="H428" s="66"/>
      <c r="I428" s="67"/>
      <c r="J428" s="67"/>
      <c r="K428" s="31"/>
      <c r="L428" s="74">
        <v>428</v>
      </c>
      <c r="M4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8">
        <v>3.5</v>
      </c>
      <c r="O428" t="s">
        <v>373</v>
      </c>
      <c r="P428">
        <v>1714</v>
      </c>
      <c r="Q428" t="s">
        <v>444</v>
      </c>
      <c r="S428">
        <v>1</v>
      </c>
      <c r="T428">
        <v>3</v>
      </c>
      <c r="U428" t="s">
        <v>503</v>
      </c>
      <c r="V428">
        <v>0.62707182319956967</v>
      </c>
      <c r="W428">
        <v>1.2541436463991393</v>
      </c>
      <c r="X428" t="s">
        <v>510</v>
      </c>
      <c r="Y428">
        <v>2</v>
      </c>
      <c r="AA428">
        <v>1</v>
      </c>
      <c r="AB428" t="s">
        <v>526</v>
      </c>
      <c r="AC428" t="s">
        <v>853</v>
      </c>
    </row>
    <row r="429" spans="1:29" x14ac:dyDescent="0.25">
      <c r="A429" s="61" t="s">
        <v>179</v>
      </c>
      <c r="B429" s="61" t="s">
        <v>205</v>
      </c>
      <c r="C429" s="62" t="s">
        <v>509</v>
      </c>
      <c r="D429" s="63"/>
      <c r="E429" s="64"/>
      <c r="F429" s="65"/>
      <c r="G429" s="62"/>
      <c r="H429" s="66"/>
      <c r="I429" s="67"/>
      <c r="J429" s="67"/>
      <c r="K429" s="31"/>
      <c r="L429" s="74">
        <v>429</v>
      </c>
      <c r="M4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29" t="s">
        <v>315</v>
      </c>
      <c r="O429" t="s">
        <v>373</v>
      </c>
      <c r="P429">
        <v>1714</v>
      </c>
      <c r="Q429" t="s">
        <v>444</v>
      </c>
      <c r="S429">
        <v>1</v>
      </c>
      <c r="T429">
        <v>1</v>
      </c>
      <c r="V429">
        <v>0.62707182319956967</v>
      </c>
      <c r="W429">
        <v>1.8812154695987089</v>
      </c>
      <c r="X429" t="s">
        <v>510</v>
      </c>
      <c r="Y429">
        <v>3</v>
      </c>
      <c r="AA429">
        <v>1</v>
      </c>
      <c r="AB429" t="s">
        <v>526</v>
      </c>
      <c r="AC429" t="s">
        <v>861</v>
      </c>
    </row>
    <row r="430" spans="1:29" x14ac:dyDescent="0.25">
      <c r="A430" s="61" t="s">
        <v>179</v>
      </c>
      <c r="B430" s="61" t="s">
        <v>205</v>
      </c>
      <c r="C430" s="62" t="s">
        <v>509</v>
      </c>
      <c r="D430" s="63"/>
      <c r="E430" s="64"/>
      <c r="F430" s="65"/>
      <c r="G430" s="62"/>
      <c r="H430" s="66"/>
      <c r="I430" s="67"/>
      <c r="J430" s="67"/>
      <c r="K430" s="31"/>
      <c r="L430" s="74">
        <v>430</v>
      </c>
      <c r="M4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0" t="s">
        <v>341</v>
      </c>
      <c r="O430" t="s">
        <v>373</v>
      </c>
      <c r="P430">
        <v>1714</v>
      </c>
      <c r="Q430" t="s">
        <v>444</v>
      </c>
      <c r="S430">
        <v>1</v>
      </c>
      <c r="T430">
        <v>2</v>
      </c>
      <c r="V430">
        <v>0.62707182319956967</v>
      </c>
      <c r="W430">
        <v>1.2541436463991393</v>
      </c>
      <c r="X430" t="s">
        <v>510</v>
      </c>
      <c r="Y430">
        <v>2</v>
      </c>
      <c r="AA430">
        <v>1</v>
      </c>
      <c r="AB430" t="s">
        <v>526</v>
      </c>
      <c r="AC430" t="s">
        <v>858</v>
      </c>
    </row>
    <row r="431" spans="1:29" x14ac:dyDescent="0.25">
      <c r="A431" s="61" t="s">
        <v>179</v>
      </c>
      <c r="B431" s="61" t="s">
        <v>205</v>
      </c>
      <c r="C431" s="62" t="s">
        <v>509</v>
      </c>
      <c r="D431" s="63"/>
      <c r="E431" s="64"/>
      <c r="F431" s="65"/>
      <c r="G431" s="62"/>
      <c r="H431" s="66"/>
      <c r="I431" s="67"/>
      <c r="J431" s="67"/>
      <c r="K431" s="31"/>
      <c r="L431" s="74">
        <v>431</v>
      </c>
      <c r="M4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1" t="s">
        <v>324</v>
      </c>
      <c r="O431" t="s">
        <v>373</v>
      </c>
      <c r="P431">
        <v>1714</v>
      </c>
      <c r="Q431" t="s">
        <v>444</v>
      </c>
      <c r="S431">
        <v>1</v>
      </c>
      <c r="T431">
        <v>2</v>
      </c>
      <c r="V431">
        <v>0.62707182319956967</v>
      </c>
      <c r="W431">
        <v>1.2541436463991393</v>
      </c>
      <c r="X431" t="s">
        <v>510</v>
      </c>
      <c r="Y431">
        <v>2</v>
      </c>
      <c r="AA431">
        <v>1</v>
      </c>
      <c r="AB431" t="s">
        <v>526</v>
      </c>
      <c r="AC431" t="s">
        <v>859</v>
      </c>
    </row>
    <row r="432" spans="1:29" x14ac:dyDescent="0.25">
      <c r="A432" s="61" t="s">
        <v>179</v>
      </c>
      <c r="B432" s="61" t="s">
        <v>205</v>
      </c>
      <c r="C432" s="62" t="s">
        <v>509</v>
      </c>
      <c r="D432" s="63"/>
      <c r="E432" s="64"/>
      <c r="F432" s="65"/>
      <c r="G432" s="62"/>
      <c r="H432" s="66"/>
      <c r="I432" s="67"/>
      <c r="J432" s="67"/>
      <c r="K432" s="31"/>
      <c r="L432" s="74">
        <v>432</v>
      </c>
      <c r="M4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2" t="s">
        <v>324</v>
      </c>
      <c r="O432" t="s">
        <v>373</v>
      </c>
      <c r="P432">
        <v>1714</v>
      </c>
      <c r="Q432" t="s">
        <v>444</v>
      </c>
      <c r="S432">
        <v>1</v>
      </c>
      <c r="T432">
        <v>2</v>
      </c>
      <c r="V432">
        <v>0.62707182319956967</v>
      </c>
      <c r="W432">
        <v>1.2541436463991393</v>
      </c>
      <c r="X432" t="s">
        <v>510</v>
      </c>
      <c r="Y432">
        <v>2</v>
      </c>
      <c r="AA432">
        <v>1</v>
      </c>
      <c r="AB432" t="s">
        <v>526</v>
      </c>
      <c r="AC432" t="s">
        <v>860</v>
      </c>
    </row>
    <row r="433" spans="1:29" x14ac:dyDescent="0.25">
      <c r="A433" s="61" t="s">
        <v>179</v>
      </c>
      <c r="B433" s="61" t="s">
        <v>205</v>
      </c>
      <c r="C433" s="62" t="s">
        <v>509</v>
      </c>
      <c r="D433" s="63"/>
      <c r="E433" s="64"/>
      <c r="F433" s="65"/>
      <c r="G433" s="62"/>
      <c r="H433" s="66"/>
      <c r="I433" s="67"/>
      <c r="J433" s="67"/>
      <c r="K433" s="31"/>
      <c r="L433" s="74">
        <v>433</v>
      </c>
      <c r="M4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3" t="s">
        <v>332</v>
      </c>
      <c r="O433" t="s">
        <v>373</v>
      </c>
      <c r="P433">
        <v>1714</v>
      </c>
      <c r="Q433" t="s">
        <v>444</v>
      </c>
      <c r="S433">
        <v>1</v>
      </c>
      <c r="T433">
        <v>2</v>
      </c>
      <c r="V433">
        <v>0.62707182319956967</v>
      </c>
      <c r="W433">
        <v>1.2541436463991393</v>
      </c>
      <c r="X433" t="s">
        <v>510</v>
      </c>
      <c r="Y433">
        <v>2</v>
      </c>
      <c r="AA433">
        <v>1</v>
      </c>
      <c r="AB433" t="s">
        <v>526</v>
      </c>
      <c r="AC433" t="s">
        <v>863</v>
      </c>
    </row>
    <row r="434" spans="1:29" x14ac:dyDescent="0.25">
      <c r="A434" s="61" t="s">
        <v>179</v>
      </c>
      <c r="B434" s="61" t="s">
        <v>205</v>
      </c>
      <c r="C434" s="62" t="s">
        <v>509</v>
      </c>
      <c r="D434" s="63"/>
      <c r="E434" s="64"/>
      <c r="F434" s="65"/>
      <c r="G434" s="62"/>
      <c r="H434" s="66"/>
      <c r="I434" s="67"/>
      <c r="J434" s="67"/>
      <c r="K434" s="31"/>
      <c r="L434" s="74">
        <v>434</v>
      </c>
      <c r="M4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4" t="s">
        <v>335</v>
      </c>
      <c r="O434" t="s">
        <v>373</v>
      </c>
      <c r="P434">
        <v>1714</v>
      </c>
      <c r="Q434" t="s">
        <v>444</v>
      </c>
      <c r="S434">
        <v>1</v>
      </c>
      <c r="T434">
        <v>4</v>
      </c>
      <c r="V434">
        <v>0.62707182319956967</v>
      </c>
      <c r="W434">
        <v>1.2541436463991393</v>
      </c>
      <c r="X434" t="s">
        <v>510</v>
      </c>
      <c r="Y434">
        <v>2</v>
      </c>
      <c r="AA434">
        <v>1</v>
      </c>
      <c r="AB434" t="s">
        <v>526</v>
      </c>
      <c r="AC434" t="s">
        <v>854</v>
      </c>
    </row>
    <row r="435" spans="1:29" x14ac:dyDescent="0.25">
      <c r="A435" s="61" t="s">
        <v>179</v>
      </c>
      <c r="B435" s="61" t="s">
        <v>205</v>
      </c>
      <c r="C435" s="62" t="s">
        <v>509</v>
      </c>
      <c r="D435" s="63"/>
      <c r="E435" s="64"/>
      <c r="F435" s="65"/>
      <c r="G435" s="62"/>
      <c r="H435" s="66"/>
      <c r="I435" s="67"/>
      <c r="J435" s="67"/>
      <c r="K435" s="31"/>
      <c r="L435" s="74">
        <v>435</v>
      </c>
      <c r="M4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5" t="s">
        <v>335</v>
      </c>
      <c r="O435" t="s">
        <v>373</v>
      </c>
      <c r="P435">
        <v>1714</v>
      </c>
      <c r="Q435" t="s">
        <v>444</v>
      </c>
      <c r="S435">
        <v>1</v>
      </c>
      <c r="T435">
        <v>4</v>
      </c>
      <c r="V435">
        <v>0.62707182319956967</v>
      </c>
      <c r="W435">
        <v>1.2541436463991393</v>
      </c>
      <c r="X435" t="s">
        <v>510</v>
      </c>
      <c r="Y435">
        <v>2</v>
      </c>
      <c r="AA435">
        <v>1</v>
      </c>
      <c r="AB435" t="s">
        <v>526</v>
      </c>
      <c r="AC435" t="s">
        <v>856</v>
      </c>
    </row>
    <row r="436" spans="1:29" x14ac:dyDescent="0.25">
      <c r="A436" s="61" t="s">
        <v>179</v>
      </c>
      <c r="B436" s="61" t="s">
        <v>205</v>
      </c>
      <c r="C436" s="62" t="s">
        <v>509</v>
      </c>
      <c r="D436" s="63"/>
      <c r="E436" s="64"/>
      <c r="F436" s="65"/>
      <c r="G436" s="62"/>
      <c r="H436" s="66"/>
      <c r="I436" s="67"/>
      <c r="J436" s="67"/>
      <c r="K436" s="31"/>
      <c r="L436" s="74">
        <v>436</v>
      </c>
      <c r="M4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6">
        <v>3.4</v>
      </c>
      <c r="O436" t="s">
        <v>373</v>
      </c>
      <c r="P436">
        <v>1714</v>
      </c>
      <c r="Q436" t="s">
        <v>418</v>
      </c>
      <c r="S436">
        <v>1</v>
      </c>
      <c r="T436">
        <v>3</v>
      </c>
      <c r="U436" t="s">
        <v>503</v>
      </c>
      <c r="V436">
        <v>0.62707182319956967</v>
      </c>
      <c r="W436">
        <v>1.2541436463991393</v>
      </c>
      <c r="X436" t="s">
        <v>510</v>
      </c>
      <c r="Y436">
        <v>2</v>
      </c>
      <c r="AA436">
        <v>1</v>
      </c>
      <c r="AB436" t="s">
        <v>526</v>
      </c>
      <c r="AC436" t="s">
        <v>1119</v>
      </c>
    </row>
    <row r="437" spans="1:29" x14ac:dyDescent="0.25">
      <c r="A437" s="61" t="s">
        <v>179</v>
      </c>
      <c r="B437" s="61" t="s">
        <v>205</v>
      </c>
      <c r="C437" s="62" t="s">
        <v>509</v>
      </c>
      <c r="D437" s="63"/>
      <c r="E437" s="64"/>
      <c r="F437" s="65"/>
      <c r="G437" s="62"/>
      <c r="H437" s="66"/>
      <c r="I437" s="67"/>
      <c r="J437" s="67"/>
      <c r="K437" s="31"/>
      <c r="L437" s="74">
        <v>437</v>
      </c>
      <c r="M4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7" t="s">
        <v>340</v>
      </c>
      <c r="O437" t="s">
        <v>373</v>
      </c>
      <c r="P437">
        <v>1714</v>
      </c>
      <c r="Q437" t="s">
        <v>418</v>
      </c>
      <c r="S437">
        <v>1</v>
      </c>
      <c r="T437">
        <v>2</v>
      </c>
      <c r="V437">
        <v>0.62707182319956967</v>
      </c>
      <c r="W437">
        <v>1.2541436463991393</v>
      </c>
      <c r="X437" t="s">
        <v>510</v>
      </c>
      <c r="Y437">
        <v>2</v>
      </c>
      <c r="AA437">
        <v>1</v>
      </c>
      <c r="AB437" t="s">
        <v>526</v>
      </c>
      <c r="AC437" t="s">
        <v>1120</v>
      </c>
    </row>
    <row r="438" spans="1:29" x14ac:dyDescent="0.25">
      <c r="A438" s="61" t="s">
        <v>179</v>
      </c>
      <c r="B438" s="61" t="s">
        <v>205</v>
      </c>
      <c r="C438" s="62" t="s">
        <v>509</v>
      </c>
      <c r="D438" s="63"/>
      <c r="E438" s="64"/>
      <c r="F438" s="65"/>
      <c r="G438" s="62"/>
      <c r="H438" s="66"/>
      <c r="I438" s="67"/>
      <c r="J438" s="67"/>
      <c r="K438" s="31"/>
      <c r="L438" s="74">
        <v>438</v>
      </c>
      <c r="M4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8" t="s">
        <v>324</v>
      </c>
      <c r="O438" t="s">
        <v>373</v>
      </c>
      <c r="P438">
        <v>1714</v>
      </c>
      <c r="Q438" t="s">
        <v>418</v>
      </c>
      <c r="S438">
        <v>1</v>
      </c>
      <c r="T438">
        <v>2</v>
      </c>
      <c r="V438">
        <v>0.62707182319956967</v>
      </c>
      <c r="W438">
        <v>1.2541436463991393</v>
      </c>
      <c r="X438" t="s">
        <v>510</v>
      </c>
      <c r="Y438">
        <v>2</v>
      </c>
      <c r="AA438">
        <v>1</v>
      </c>
      <c r="AB438" t="s">
        <v>526</v>
      </c>
      <c r="AC438" t="s">
        <v>1122</v>
      </c>
    </row>
    <row r="439" spans="1:29" x14ac:dyDescent="0.25">
      <c r="A439" s="61" t="s">
        <v>179</v>
      </c>
      <c r="B439" s="61" t="s">
        <v>205</v>
      </c>
      <c r="C439" s="62" t="s">
        <v>509</v>
      </c>
      <c r="D439" s="63"/>
      <c r="E439" s="64"/>
      <c r="F439" s="65"/>
      <c r="G439" s="62"/>
      <c r="H439" s="66"/>
      <c r="I439" s="67"/>
      <c r="J439" s="67"/>
      <c r="K439" s="31"/>
      <c r="L439" s="74">
        <v>439</v>
      </c>
      <c r="M4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39" t="s">
        <v>322</v>
      </c>
      <c r="O439" t="s">
        <v>373</v>
      </c>
      <c r="P439">
        <v>1714</v>
      </c>
      <c r="Q439" t="s">
        <v>418</v>
      </c>
      <c r="S439">
        <v>-1</v>
      </c>
      <c r="T439">
        <v>3</v>
      </c>
      <c r="U439" t="s">
        <v>502</v>
      </c>
      <c r="V439">
        <v>-0.62707182319956967</v>
      </c>
      <c r="W439">
        <v>-0.62707182319956967</v>
      </c>
      <c r="X439" t="s">
        <v>510</v>
      </c>
      <c r="Y439">
        <v>-1</v>
      </c>
      <c r="Z439">
        <v>-1</v>
      </c>
      <c r="AA439">
        <v>1</v>
      </c>
      <c r="AB439" t="s">
        <v>527</v>
      </c>
      <c r="AC439" t="s">
        <v>1117</v>
      </c>
    </row>
    <row r="440" spans="1:29" x14ac:dyDescent="0.25">
      <c r="A440" s="61" t="s">
        <v>179</v>
      </c>
      <c r="B440" s="61" t="s">
        <v>205</v>
      </c>
      <c r="C440" s="62" t="s">
        <v>509</v>
      </c>
      <c r="D440" s="63"/>
      <c r="E440" s="64"/>
      <c r="F440" s="65"/>
      <c r="G440" s="62"/>
      <c r="H440" s="66"/>
      <c r="I440" s="67"/>
      <c r="J440" s="67"/>
      <c r="K440" s="31"/>
      <c r="L440" s="74">
        <v>440</v>
      </c>
      <c r="M4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0" t="s">
        <v>335</v>
      </c>
      <c r="O440" t="s">
        <v>373</v>
      </c>
      <c r="P440">
        <v>1714</v>
      </c>
      <c r="Q440" t="s">
        <v>418</v>
      </c>
      <c r="S440">
        <v>1</v>
      </c>
      <c r="T440">
        <v>4</v>
      </c>
      <c r="V440">
        <v>0.62707182319956967</v>
      </c>
      <c r="W440">
        <v>1.2541436463991393</v>
      </c>
      <c r="X440" t="s">
        <v>510</v>
      </c>
      <c r="Y440">
        <v>2</v>
      </c>
      <c r="AA440">
        <v>1</v>
      </c>
      <c r="AB440" t="s">
        <v>526</v>
      </c>
      <c r="AC440" t="s">
        <v>1116</v>
      </c>
    </row>
    <row r="441" spans="1:29" x14ac:dyDescent="0.25">
      <c r="A441" s="61" t="s">
        <v>179</v>
      </c>
      <c r="B441" s="61" t="s">
        <v>205</v>
      </c>
      <c r="C441" s="62" t="s">
        <v>509</v>
      </c>
      <c r="D441" s="63"/>
      <c r="E441" s="64"/>
      <c r="F441" s="65"/>
      <c r="G441" s="62"/>
      <c r="H441" s="66"/>
      <c r="I441" s="67"/>
      <c r="J441" s="67"/>
      <c r="K441" s="31"/>
      <c r="L441" s="74">
        <v>441</v>
      </c>
      <c r="M4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1" t="s">
        <v>335</v>
      </c>
      <c r="O441" t="s">
        <v>373</v>
      </c>
      <c r="P441">
        <v>1714</v>
      </c>
      <c r="Q441" t="s">
        <v>418</v>
      </c>
      <c r="S441">
        <v>1</v>
      </c>
      <c r="T441">
        <v>4</v>
      </c>
      <c r="V441">
        <v>0.62707182319956967</v>
      </c>
      <c r="W441">
        <v>1.2541436463991393</v>
      </c>
      <c r="X441" t="s">
        <v>510</v>
      </c>
      <c r="Y441">
        <v>2</v>
      </c>
      <c r="AA441">
        <v>1</v>
      </c>
      <c r="AB441" t="s">
        <v>526</v>
      </c>
      <c r="AC441" t="s">
        <v>1118</v>
      </c>
    </row>
    <row r="442" spans="1:29" x14ac:dyDescent="0.25">
      <c r="A442" s="61" t="s">
        <v>179</v>
      </c>
      <c r="B442" s="61" t="s">
        <v>205</v>
      </c>
      <c r="C442" s="62" t="s">
        <v>509</v>
      </c>
      <c r="D442" s="63"/>
      <c r="E442" s="64"/>
      <c r="F442" s="65"/>
      <c r="G442" s="62"/>
      <c r="H442" s="66"/>
      <c r="I442" s="67"/>
      <c r="J442" s="67"/>
      <c r="K442" s="31"/>
      <c r="L442" s="74">
        <v>442</v>
      </c>
      <c r="M4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2" t="s">
        <v>338</v>
      </c>
      <c r="O442" t="s">
        <v>373</v>
      </c>
      <c r="P442">
        <v>1714</v>
      </c>
      <c r="Q442" t="s">
        <v>415</v>
      </c>
      <c r="S442">
        <v>1</v>
      </c>
      <c r="T442">
        <v>1</v>
      </c>
      <c r="V442">
        <v>0.62707182319956967</v>
      </c>
      <c r="W442">
        <v>0.62707182319956967</v>
      </c>
      <c r="X442" t="s">
        <v>510</v>
      </c>
      <c r="Y442">
        <v>1</v>
      </c>
      <c r="AA442">
        <v>1</v>
      </c>
      <c r="AB442" t="s">
        <v>527</v>
      </c>
      <c r="AC442" t="s">
        <v>1137</v>
      </c>
    </row>
    <row r="443" spans="1:29" x14ac:dyDescent="0.25">
      <c r="A443" s="61" t="s">
        <v>179</v>
      </c>
      <c r="B443" s="61" t="s">
        <v>205</v>
      </c>
      <c r="C443" s="62" t="s">
        <v>509</v>
      </c>
      <c r="D443" s="63"/>
      <c r="E443" s="64"/>
      <c r="F443" s="65"/>
      <c r="G443" s="62"/>
      <c r="H443" s="66"/>
      <c r="I443" s="67"/>
      <c r="J443" s="67"/>
      <c r="K443" s="31"/>
      <c r="L443" s="74">
        <v>443</v>
      </c>
      <c r="M4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3" t="s">
        <v>341</v>
      </c>
      <c r="O443" t="s">
        <v>373</v>
      </c>
      <c r="P443">
        <v>1714</v>
      </c>
      <c r="Q443" t="s">
        <v>415</v>
      </c>
      <c r="S443">
        <v>1</v>
      </c>
      <c r="T443">
        <v>2</v>
      </c>
      <c r="V443">
        <v>0.62707182319956967</v>
      </c>
      <c r="W443">
        <v>1.2541436463991393</v>
      </c>
      <c r="X443" t="s">
        <v>510</v>
      </c>
      <c r="Y443">
        <v>2</v>
      </c>
      <c r="AA443">
        <v>1</v>
      </c>
      <c r="AB443" t="s">
        <v>526</v>
      </c>
      <c r="AC443" t="s">
        <v>1141</v>
      </c>
    </row>
    <row r="444" spans="1:29" x14ac:dyDescent="0.25">
      <c r="A444" s="61" t="s">
        <v>179</v>
      </c>
      <c r="B444" s="61" t="s">
        <v>205</v>
      </c>
      <c r="C444" s="62" t="s">
        <v>509</v>
      </c>
      <c r="D444" s="63"/>
      <c r="E444" s="64"/>
      <c r="F444" s="65"/>
      <c r="G444" s="62"/>
      <c r="H444" s="66"/>
      <c r="I444" s="67"/>
      <c r="J444" s="67"/>
      <c r="K444" s="31"/>
      <c r="L444" s="74">
        <v>444</v>
      </c>
      <c r="M4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4" t="s">
        <v>324</v>
      </c>
      <c r="O444" t="s">
        <v>373</v>
      </c>
      <c r="P444">
        <v>1714</v>
      </c>
      <c r="Q444" t="s">
        <v>415</v>
      </c>
      <c r="S444">
        <v>1</v>
      </c>
      <c r="T444">
        <v>2</v>
      </c>
      <c r="V444">
        <v>0.62707182319956967</v>
      </c>
      <c r="W444">
        <v>1.2541436463991393</v>
      </c>
      <c r="X444" t="s">
        <v>510</v>
      </c>
      <c r="Y444">
        <v>2</v>
      </c>
      <c r="AA444">
        <v>1</v>
      </c>
      <c r="AB444" t="s">
        <v>526</v>
      </c>
      <c r="AC444" t="s">
        <v>1136</v>
      </c>
    </row>
    <row r="445" spans="1:29" x14ac:dyDescent="0.25">
      <c r="A445" s="61" t="s">
        <v>179</v>
      </c>
      <c r="B445" s="61" t="s">
        <v>205</v>
      </c>
      <c r="C445" s="62" t="s">
        <v>509</v>
      </c>
      <c r="D445" s="63"/>
      <c r="E445" s="64"/>
      <c r="F445" s="65"/>
      <c r="G445" s="62"/>
      <c r="H445" s="66"/>
      <c r="I445" s="67"/>
      <c r="J445" s="67"/>
      <c r="K445" s="31"/>
      <c r="L445" s="74">
        <v>445</v>
      </c>
      <c r="M4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5" t="s">
        <v>324</v>
      </c>
      <c r="O445" t="s">
        <v>373</v>
      </c>
      <c r="P445">
        <v>1714</v>
      </c>
      <c r="Q445" t="s">
        <v>415</v>
      </c>
      <c r="S445">
        <v>1</v>
      </c>
      <c r="T445">
        <v>2</v>
      </c>
      <c r="V445">
        <v>0.62707182319956967</v>
      </c>
      <c r="W445">
        <v>1.2541436463991393</v>
      </c>
      <c r="X445" t="s">
        <v>510</v>
      </c>
      <c r="Y445">
        <v>2</v>
      </c>
      <c r="AA445">
        <v>1</v>
      </c>
      <c r="AB445" t="s">
        <v>526</v>
      </c>
      <c r="AC445" t="s">
        <v>1142</v>
      </c>
    </row>
    <row r="446" spans="1:29" x14ac:dyDescent="0.25">
      <c r="A446" s="61" t="s">
        <v>179</v>
      </c>
      <c r="B446" s="61" t="s">
        <v>205</v>
      </c>
      <c r="C446" s="62" t="s">
        <v>509</v>
      </c>
      <c r="D446" s="63"/>
      <c r="E446" s="64"/>
      <c r="F446" s="65"/>
      <c r="G446" s="62"/>
      <c r="H446" s="66"/>
      <c r="I446" s="67"/>
      <c r="J446" s="67"/>
      <c r="K446" s="31"/>
      <c r="L446" s="74">
        <v>446</v>
      </c>
      <c r="M4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6" t="s">
        <v>322</v>
      </c>
      <c r="O446" t="s">
        <v>373</v>
      </c>
      <c r="P446">
        <v>1714</v>
      </c>
      <c r="Q446" t="s">
        <v>415</v>
      </c>
      <c r="S446">
        <v>-1</v>
      </c>
      <c r="T446">
        <v>3</v>
      </c>
      <c r="U446" t="s">
        <v>502</v>
      </c>
      <c r="V446">
        <v>-0.62707182319956967</v>
      </c>
      <c r="W446">
        <v>-0.62707182319956967</v>
      </c>
      <c r="X446" t="s">
        <v>510</v>
      </c>
      <c r="Y446">
        <v>-1</v>
      </c>
      <c r="Z446">
        <v>-1</v>
      </c>
      <c r="AA446">
        <v>1</v>
      </c>
      <c r="AB446" t="s">
        <v>527</v>
      </c>
      <c r="AC446" t="s">
        <v>1133</v>
      </c>
    </row>
    <row r="447" spans="1:29" x14ac:dyDescent="0.25">
      <c r="A447" s="61" t="s">
        <v>179</v>
      </c>
      <c r="B447" s="61" t="s">
        <v>205</v>
      </c>
      <c r="C447" s="62" t="s">
        <v>509</v>
      </c>
      <c r="D447" s="63"/>
      <c r="E447" s="64"/>
      <c r="F447" s="65"/>
      <c r="G447" s="62"/>
      <c r="H447" s="66"/>
      <c r="I447" s="67"/>
      <c r="J447" s="67"/>
      <c r="K447" s="31"/>
      <c r="L447" s="74">
        <v>447</v>
      </c>
      <c r="M4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7" t="s">
        <v>317</v>
      </c>
      <c r="O447" t="s">
        <v>373</v>
      </c>
      <c r="P447">
        <v>1714</v>
      </c>
      <c r="Q447" t="s">
        <v>446</v>
      </c>
      <c r="S447">
        <v>1</v>
      </c>
      <c r="T447">
        <v>1</v>
      </c>
      <c r="V447">
        <v>0.62707182319956967</v>
      </c>
      <c r="W447">
        <v>1.2541436463991393</v>
      </c>
      <c r="X447" t="s">
        <v>510</v>
      </c>
      <c r="Y447">
        <v>2</v>
      </c>
      <c r="AA447">
        <v>1</v>
      </c>
      <c r="AB447" t="s">
        <v>526</v>
      </c>
      <c r="AC447" t="s">
        <v>1145</v>
      </c>
    </row>
    <row r="448" spans="1:29" x14ac:dyDescent="0.25">
      <c r="A448" s="61" t="s">
        <v>179</v>
      </c>
      <c r="B448" s="61" t="s">
        <v>205</v>
      </c>
      <c r="C448" s="62" t="s">
        <v>509</v>
      </c>
      <c r="D448" s="63"/>
      <c r="E448" s="64"/>
      <c r="F448" s="65"/>
      <c r="G448" s="62"/>
      <c r="H448" s="66"/>
      <c r="I448" s="67"/>
      <c r="J448" s="67"/>
      <c r="K448" s="31"/>
      <c r="L448" s="74">
        <v>448</v>
      </c>
      <c r="M4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8">
        <v>2.2000000000000002</v>
      </c>
      <c r="O448" t="s">
        <v>373</v>
      </c>
      <c r="P448">
        <v>1714</v>
      </c>
      <c r="Q448" t="s">
        <v>408</v>
      </c>
      <c r="S448">
        <v>1</v>
      </c>
      <c r="T448">
        <v>2</v>
      </c>
      <c r="V448">
        <v>0.62707182319956967</v>
      </c>
      <c r="W448">
        <v>1.2541436463991393</v>
      </c>
      <c r="X448" t="s">
        <v>510</v>
      </c>
      <c r="Y448">
        <v>2</v>
      </c>
      <c r="AA448">
        <v>1</v>
      </c>
      <c r="AB448" t="s">
        <v>526</v>
      </c>
      <c r="AC448" t="s">
        <v>1246</v>
      </c>
    </row>
    <row r="449" spans="1:29" x14ac:dyDescent="0.25">
      <c r="A449" s="61" t="s">
        <v>179</v>
      </c>
      <c r="B449" s="61" t="s">
        <v>205</v>
      </c>
      <c r="C449" s="62" t="s">
        <v>509</v>
      </c>
      <c r="D449" s="63"/>
      <c r="E449" s="64"/>
      <c r="F449" s="65"/>
      <c r="G449" s="62"/>
      <c r="H449" s="66"/>
      <c r="I449" s="67"/>
      <c r="J449" s="67"/>
      <c r="K449" s="31"/>
      <c r="L449" s="74">
        <v>449</v>
      </c>
      <c r="M4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49">
        <v>3.3</v>
      </c>
      <c r="O449" t="s">
        <v>373</v>
      </c>
      <c r="P449">
        <v>1714</v>
      </c>
      <c r="Q449" t="s">
        <v>408</v>
      </c>
      <c r="S449">
        <v>1</v>
      </c>
      <c r="T449">
        <v>3</v>
      </c>
      <c r="U449" t="s">
        <v>503</v>
      </c>
      <c r="V449">
        <v>0.62707182319956967</v>
      </c>
      <c r="W449">
        <v>0.62707182319956967</v>
      </c>
      <c r="X449" t="s">
        <v>510</v>
      </c>
      <c r="Y449">
        <v>1</v>
      </c>
      <c r="AA449">
        <v>1</v>
      </c>
      <c r="AB449" t="s">
        <v>527</v>
      </c>
      <c r="AC449" t="s">
        <v>1248</v>
      </c>
    </row>
    <row r="450" spans="1:29" x14ac:dyDescent="0.25">
      <c r="A450" s="61" t="s">
        <v>179</v>
      </c>
      <c r="B450" s="61" t="s">
        <v>205</v>
      </c>
      <c r="C450" s="62" t="s">
        <v>509</v>
      </c>
      <c r="D450" s="63"/>
      <c r="E450" s="64"/>
      <c r="F450" s="65"/>
      <c r="G450" s="62"/>
      <c r="H450" s="66"/>
      <c r="I450" s="67"/>
      <c r="J450" s="67"/>
      <c r="K450" s="31"/>
      <c r="L450" s="74">
        <v>450</v>
      </c>
      <c r="M4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0">
        <v>3.4</v>
      </c>
      <c r="O450" t="s">
        <v>373</v>
      </c>
      <c r="P450">
        <v>1714</v>
      </c>
      <c r="Q450" t="s">
        <v>408</v>
      </c>
      <c r="S450">
        <v>1</v>
      </c>
      <c r="T450">
        <v>3</v>
      </c>
      <c r="U450" t="s">
        <v>503</v>
      </c>
      <c r="V450">
        <v>0.62707182319956967</v>
      </c>
      <c r="W450">
        <v>1.2541436463991393</v>
      </c>
      <c r="X450" t="s">
        <v>510</v>
      </c>
      <c r="Y450">
        <v>2</v>
      </c>
      <c r="AA450">
        <v>1</v>
      </c>
      <c r="AB450" t="s">
        <v>526</v>
      </c>
      <c r="AC450" t="s">
        <v>1260</v>
      </c>
    </row>
    <row r="451" spans="1:29" x14ac:dyDescent="0.25">
      <c r="A451" s="61" t="s">
        <v>179</v>
      </c>
      <c r="B451" s="61" t="s">
        <v>205</v>
      </c>
      <c r="C451" s="62" t="s">
        <v>509</v>
      </c>
      <c r="D451" s="63"/>
      <c r="E451" s="64"/>
      <c r="F451" s="65"/>
      <c r="G451" s="62"/>
      <c r="H451" s="66"/>
      <c r="I451" s="67"/>
      <c r="J451" s="67"/>
      <c r="K451" s="31"/>
      <c r="L451" s="74">
        <v>451</v>
      </c>
      <c r="M4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1">
        <v>3.5</v>
      </c>
      <c r="O451" t="s">
        <v>373</v>
      </c>
      <c r="P451">
        <v>1714</v>
      </c>
      <c r="Q451" t="s">
        <v>408</v>
      </c>
      <c r="S451">
        <v>1</v>
      </c>
      <c r="T451">
        <v>3</v>
      </c>
      <c r="U451" t="s">
        <v>503</v>
      </c>
      <c r="V451">
        <v>0.62707182319956967</v>
      </c>
      <c r="W451">
        <v>1.2541436463991393</v>
      </c>
      <c r="X451" t="s">
        <v>510</v>
      </c>
      <c r="Y451">
        <v>2</v>
      </c>
      <c r="AA451">
        <v>1</v>
      </c>
      <c r="AB451" t="s">
        <v>526</v>
      </c>
      <c r="AC451" t="s">
        <v>1261</v>
      </c>
    </row>
    <row r="452" spans="1:29" x14ac:dyDescent="0.25">
      <c r="A452" s="61" t="s">
        <v>179</v>
      </c>
      <c r="B452" s="61" t="s">
        <v>205</v>
      </c>
      <c r="C452" s="62" t="s">
        <v>509</v>
      </c>
      <c r="D452" s="63"/>
      <c r="E452" s="64"/>
      <c r="F452" s="65"/>
      <c r="G452" s="62"/>
      <c r="H452" s="66"/>
      <c r="I452" s="67"/>
      <c r="J452" s="67"/>
      <c r="K452" s="31"/>
      <c r="L452" s="74">
        <v>452</v>
      </c>
      <c r="M4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2">
        <v>4.2</v>
      </c>
      <c r="O452" t="s">
        <v>373</v>
      </c>
      <c r="P452">
        <v>1714</v>
      </c>
      <c r="Q452" t="s">
        <v>408</v>
      </c>
      <c r="S452">
        <v>1</v>
      </c>
      <c r="T452">
        <v>4</v>
      </c>
      <c r="V452">
        <v>0.62707182319956967</v>
      </c>
      <c r="W452">
        <v>0.62707182319956967</v>
      </c>
      <c r="X452" t="s">
        <v>510</v>
      </c>
      <c r="Y452">
        <v>1</v>
      </c>
      <c r="AA452">
        <v>1</v>
      </c>
      <c r="AB452" t="s">
        <v>527</v>
      </c>
      <c r="AC452" t="s">
        <v>1257</v>
      </c>
    </row>
    <row r="453" spans="1:29" x14ac:dyDescent="0.25">
      <c r="A453" s="61" t="s">
        <v>179</v>
      </c>
      <c r="B453" s="61" t="s">
        <v>205</v>
      </c>
      <c r="C453" s="62" t="s">
        <v>509</v>
      </c>
      <c r="D453" s="63"/>
      <c r="E453" s="64"/>
      <c r="F453" s="65"/>
      <c r="G453" s="62"/>
      <c r="H453" s="66"/>
      <c r="I453" s="67"/>
      <c r="J453" s="67"/>
      <c r="K453" s="31"/>
      <c r="L453" s="74">
        <v>453</v>
      </c>
      <c r="M4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3" t="s">
        <v>343</v>
      </c>
      <c r="O453" t="s">
        <v>373</v>
      </c>
      <c r="P453">
        <v>1714</v>
      </c>
      <c r="Q453" t="s">
        <v>408</v>
      </c>
      <c r="S453">
        <v>1</v>
      </c>
      <c r="T453">
        <v>1</v>
      </c>
      <c r="V453">
        <v>0.62707182319956967</v>
      </c>
      <c r="W453">
        <v>1.2541436463991393</v>
      </c>
      <c r="X453" t="s">
        <v>510</v>
      </c>
      <c r="Y453">
        <v>2</v>
      </c>
      <c r="AA453">
        <v>1</v>
      </c>
      <c r="AB453" t="s">
        <v>526</v>
      </c>
      <c r="AC453" t="s">
        <v>1259</v>
      </c>
    </row>
    <row r="454" spans="1:29" x14ac:dyDescent="0.25">
      <c r="A454" s="61" t="s">
        <v>179</v>
      </c>
      <c r="B454" s="61" t="s">
        <v>205</v>
      </c>
      <c r="C454" s="62" t="s">
        <v>509</v>
      </c>
      <c r="D454" s="63"/>
      <c r="E454" s="64"/>
      <c r="F454" s="65"/>
      <c r="G454" s="62"/>
      <c r="H454" s="66"/>
      <c r="I454" s="67"/>
      <c r="J454" s="67"/>
      <c r="K454" s="31"/>
      <c r="L454" s="74">
        <v>454</v>
      </c>
      <c r="M4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4" t="s">
        <v>362</v>
      </c>
      <c r="O454" t="s">
        <v>373</v>
      </c>
      <c r="P454">
        <v>1714</v>
      </c>
      <c r="Q454" t="s">
        <v>408</v>
      </c>
      <c r="S454">
        <v>1</v>
      </c>
      <c r="T454">
        <v>1</v>
      </c>
      <c r="V454">
        <v>0.62707182319956967</v>
      </c>
      <c r="W454">
        <v>1.8812154695987089</v>
      </c>
      <c r="X454" t="s">
        <v>510</v>
      </c>
      <c r="Y454">
        <v>3</v>
      </c>
      <c r="AA454">
        <v>1</v>
      </c>
      <c r="AB454" t="s">
        <v>527</v>
      </c>
      <c r="AC454" t="s">
        <v>1264</v>
      </c>
    </row>
    <row r="455" spans="1:29" x14ac:dyDescent="0.25">
      <c r="A455" s="61" t="s">
        <v>179</v>
      </c>
      <c r="B455" s="61" t="s">
        <v>205</v>
      </c>
      <c r="C455" s="62" t="s">
        <v>509</v>
      </c>
      <c r="D455" s="63"/>
      <c r="E455" s="64"/>
      <c r="F455" s="65"/>
      <c r="G455" s="62"/>
      <c r="H455" s="66"/>
      <c r="I455" s="67"/>
      <c r="J455" s="67"/>
      <c r="K455" s="31"/>
      <c r="L455" s="74">
        <v>455</v>
      </c>
      <c r="M4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5" t="s">
        <v>314</v>
      </c>
      <c r="O455" t="s">
        <v>373</v>
      </c>
      <c r="P455">
        <v>1714</v>
      </c>
      <c r="Q455" t="s">
        <v>408</v>
      </c>
      <c r="S455">
        <v>1</v>
      </c>
      <c r="T455">
        <v>1</v>
      </c>
      <c r="V455">
        <v>0.62707182319956967</v>
      </c>
      <c r="W455">
        <v>1.8812154695987089</v>
      </c>
      <c r="X455" t="s">
        <v>510</v>
      </c>
      <c r="Y455">
        <v>3</v>
      </c>
      <c r="AA455">
        <v>1</v>
      </c>
      <c r="AB455" t="s">
        <v>526</v>
      </c>
      <c r="AC455" t="s">
        <v>1255</v>
      </c>
    </row>
    <row r="456" spans="1:29" x14ac:dyDescent="0.25">
      <c r="A456" s="61" t="s">
        <v>179</v>
      </c>
      <c r="B456" s="61" t="s">
        <v>205</v>
      </c>
      <c r="C456" s="62" t="s">
        <v>509</v>
      </c>
      <c r="D456" s="63"/>
      <c r="E456" s="64"/>
      <c r="F456" s="65"/>
      <c r="G456" s="62"/>
      <c r="H456" s="66"/>
      <c r="I456" s="67"/>
      <c r="J456" s="67"/>
      <c r="K456" s="31"/>
      <c r="L456" s="74">
        <v>456</v>
      </c>
      <c r="M4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6" t="s">
        <v>330</v>
      </c>
      <c r="O456" t="s">
        <v>373</v>
      </c>
      <c r="P456">
        <v>1714</v>
      </c>
      <c r="Q456" t="s">
        <v>408</v>
      </c>
      <c r="S456">
        <v>1</v>
      </c>
      <c r="T456">
        <v>1</v>
      </c>
      <c r="V456">
        <v>0.62707182319956967</v>
      </c>
      <c r="W456">
        <v>1.8812154695987089</v>
      </c>
      <c r="X456" t="s">
        <v>510</v>
      </c>
      <c r="Y456">
        <v>3</v>
      </c>
      <c r="AA456">
        <v>1</v>
      </c>
      <c r="AB456" t="s">
        <v>526</v>
      </c>
      <c r="AC456" t="s">
        <v>1242</v>
      </c>
    </row>
    <row r="457" spans="1:29" x14ac:dyDescent="0.25">
      <c r="A457" s="61" t="s">
        <v>179</v>
      </c>
      <c r="B457" s="61" t="s">
        <v>205</v>
      </c>
      <c r="C457" s="62" t="s">
        <v>509</v>
      </c>
      <c r="D457" s="63"/>
      <c r="E457" s="64"/>
      <c r="F457" s="65"/>
      <c r="G457" s="62"/>
      <c r="H457" s="66"/>
      <c r="I457" s="67"/>
      <c r="J457" s="67"/>
      <c r="K457" s="31"/>
      <c r="L457" s="74">
        <v>457</v>
      </c>
      <c r="M4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7" t="s">
        <v>366</v>
      </c>
      <c r="O457" t="s">
        <v>373</v>
      </c>
      <c r="P457">
        <v>1714</v>
      </c>
      <c r="Q457" t="s">
        <v>408</v>
      </c>
      <c r="S457">
        <v>1</v>
      </c>
      <c r="T457">
        <v>1</v>
      </c>
      <c r="V457">
        <v>0.62707182319956967</v>
      </c>
      <c r="W457">
        <v>1.8812154695987089</v>
      </c>
      <c r="X457" t="s">
        <v>510</v>
      </c>
      <c r="Y457">
        <v>3</v>
      </c>
      <c r="AA457">
        <v>1</v>
      </c>
      <c r="AB457" t="s">
        <v>526</v>
      </c>
      <c r="AC457" t="s">
        <v>1263</v>
      </c>
    </row>
    <row r="458" spans="1:29" x14ac:dyDescent="0.25">
      <c r="A458" s="61" t="s">
        <v>179</v>
      </c>
      <c r="B458" s="61" t="s">
        <v>205</v>
      </c>
      <c r="C458" s="62" t="s">
        <v>509</v>
      </c>
      <c r="D458" s="63"/>
      <c r="E458" s="64"/>
      <c r="F458" s="65"/>
      <c r="G458" s="62"/>
      <c r="H458" s="66"/>
      <c r="I458" s="67"/>
      <c r="J458" s="67"/>
      <c r="K458" s="31"/>
      <c r="L458" s="74">
        <v>458</v>
      </c>
      <c r="M4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8" t="s">
        <v>324</v>
      </c>
      <c r="O458" t="s">
        <v>373</v>
      </c>
      <c r="P458">
        <v>1714</v>
      </c>
      <c r="Q458" t="s">
        <v>408</v>
      </c>
      <c r="S458">
        <v>1</v>
      </c>
      <c r="T458">
        <v>2</v>
      </c>
      <c r="V458">
        <v>0.62707182319956967</v>
      </c>
      <c r="W458">
        <v>1.2541436463991393</v>
      </c>
      <c r="X458" t="s">
        <v>510</v>
      </c>
      <c r="Y458">
        <v>2</v>
      </c>
      <c r="AA458">
        <v>1</v>
      </c>
      <c r="AB458" t="s">
        <v>526</v>
      </c>
      <c r="AC458" t="s">
        <v>1243</v>
      </c>
    </row>
    <row r="459" spans="1:29" x14ac:dyDescent="0.25">
      <c r="A459" s="61" t="s">
        <v>179</v>
      </c>
      <c r="B459" s="61" t="s">
        <v>205</v>
      </c>
      <c r="C459" s="62" t="s">
        <v>509</v>
      </c>
      <c r="D459" s="63"/>
      <c r="E459" s="64"/>
      <c r="F459" s="65"/>
      <c r="G459" s="62"/>
      <c r="H459" s="66"/>
      <c r="I459" s="67"/>
      <c r="J459" s="67"/>
      <c r="K459" s="31"/>
      <c r="L459" s="74">
        <v>459</v>
      </c>
      <c r="M4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59" t="s">
        <v>324</v>
      </c>
      <c r="O459" t="s">
        <v>373</v>
      </c>
      <c r="P459">
        <v>1714</v>
      </c>
      <c r="Q459" t="s">
        <v>408</v>
      </c>
      <c r="S459">
        <v>1</v>
      </c>
      <c r="T459">
        <v>2</v>
      </c>
      <c r="V459">
        <v>0.62707182319956967</v>
      </c>
      <c r="W459">
        <v>1.2541436463991393</v>
      </c>
      <c r="X459" t="s">
        <v>510</v>
      </c>
      <c r="Y459">
        <v>2</v>
      </c>
      <c r="AA459">
        <v>1</v>
      </c>
      <c r="AB459" t="s">
        <v>526</v>
      </c>
      <c r="AC459" t="s">
        <v>1250</v>
      </c>
    </row>
    <row r="460" spans="1:29" x14ac:dyDescent="0.25">
      <c r="A460" s="61" t="s">
        <v>179</v>
      </c>
      <c r="B460" s="61" t="s">
        <v>205</v>
      </c>
      <c r="C460" s="62" t="s">
        <v>509</v>
      </c>
      <c r="D460" s="63"/>
      <c r="E460" s="64"/>
      <c r="F460" s="65"/>
      <c r="G460" s="62"/>
      <c r="H460" s="66"/>
      <c r="I460" s="67"/>
      <c r="J460" s="67"/>
      <c r="K460" s="31"/>
      <c r="L460" s="74">
        <v>460</v>
      </c>
      <c r="M4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0" t="s">
        <v>324</v>
      </c>
      <c r="O460" t="s">
        <v>373</v>
      </c>
      <c r="P460">
        <v>1714</v>
      </c>
      <c r="Q460" t="s">
        <v>408</v>
      </c>
      <c r="S460">
        <v>1</v>
      </c>
      <c r="T460">
        <v>2</v>
      </c>
      <c r="V460">
        <v>0.62707182319956967</v>
      </c>
      <c r="W460">
        <v>1.2541436463991393</v>
      </c>
      <c r="X460" t="s">
        <v>510</v>
      </c>
      <c r="Y460">
        <v>2</v>
      </c>
      <c r="AA460">
        <v>1</v>
      </c>
      <c r="AB460" t="s">
        <v>526</v>
      </c>
      <c r="AC460" t="s">
        <v>1258</v>
      </c>
    </row>
    <row r="461" spans="1:29" x14ac:dyDescent="0.25">
      <c r="A461" s="61" t="s">
        <v>179</v>
      </c>
      <c r="B461" s="61" t="s">
        <v>205</v>
      </c>
      <c r="C461" s="62" t="s">
        <v>509</v>
      </c>
      <c r="D461" s="63"/>
      <c r="E461" s="64"/>
      <c r="F461" s="65"/>
      <c r="G461" s="62"/>
      <c r="H461" s="66"/>
      <c r="I461" s="67"/>
      <c r="J461" s="67"/>
      <c r="K461" s="31"/>
      <c r="L461" s="74">
        <v>461</v>
      </c>
      <c r="M4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1">
        <v>1.2</v>
      </c>
      <c r="O461" t="s">
        <v>373</v>
      </c>
      <c r="P461">
        <v>1714</v>
      </c>
      <c r="Q461" t="s">
        <v>417</v>
      </c>
      <c r="S461">
        <v>1</v>
      </c>
      <c r="T461">
        <v>1</v>
      </c>
      <c r="V461">
        <v>0.62707182319956967</v>
      </c>
      <c r="W461">
        <v>0.62707182319956967</v>
      </c>
      <c r="X461" t="s">
        <v>510</v>
      </c>
      <c r="Y461">
        <v>1</v>
      </c>
      <c r="AA461">
        <v>1</v>
      </c>
      <c r="AB461" t="s">
        <v>527</v>
      </c>
      <c r="AC461" t="s">
        <v>1311</v>
      </c>
    </row>
    <row r="462" spans="1:29" x14ac:dyDescent="0.25">
      <c r="A462" s="61" t="s">
        <v>179</v>
      </c>
      <c r="B462" s="61" t="s">
        <v>205</v>
      </c>
      <c r="C462" s="62" t="s">
        <v>509</v>
      </c>
      <c r="D462" s="63"/>
      <c r="E462" s="64"/>
      <c r="F462" s="65"/>
      <c r="G462" s="62"/>
      <c r="H462" s="66"/>
      <c r="I462" s="67"/>
      <c r="J462" s="67"/>
      <c r="K462" s="31"/>
      <c r="L462" s="74">
        <v>462</v>
      </c>
      <c r="M4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2">
        <v>4.0999999999999996</v>
      </c>
      <c r="O462" t="s">
        <v>373</v>
      </c>
      <c r="P462">
        <v>1714</v>
      </c>
      <c r="Q462" t="s">
        <v>417</v>
      </c>
      <c r="S462">
        <v>1</v>
      </c>
      <c r="T462">
        <v>4</v>
      </c>
      <c r="V462">
        <v>0.62707182319956967</v>
      </c>
      <c r="W462">
        <v>1.2541436463991393</v>
      </c>
      <c r="X462" t="s">
        <v>510</v>
      </c>
      <c r="Y462">
        <v>2</v>
      </c>
      <c r="AA462">
        <v>1</v>
      </c>
      <c r="AB462" t="s">
        <v>526</v>
      </c>
      <c r="AC462" t="s">
        <v>1312</v>
      </c>
    </row>
    <row r="463" spans="1:29" x14ac:dyDescent="0.25">
      <c r="A463" s="61" t="s">
        <v>179</v>
      </c>
      <c r="B463" s="61" t="s">
        <v>205</v>
      </c>
      <c r="C463" s="62" t="s">
        <v>509</v>
      </c>
      <c r="D463" s="63"/>
      <c r="E463" s="64"/>
      <c r="F463" s="65"/>
      <c r="G463" s="62"/>
      <c r="H463" s="66"/>
      <c r="I463" s="67"/>
      <c r="J463" s="67"/>
      <c r="K463" s="31"/>
      <c r="L463" s="74">
        <v>463</v>
      </c>
      <c r="M4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3" t="s">
        <v>324</v>
      </c>
      <c r="O463" t="s">
        <v>373</v>
      </c>
      <c r="P463">
        <v>1714</v>
      </c>
      <c r="Q463" t="s">
        <v>417</v>
      </c>
      <c r="S463">
        <v>1</v>
      </c>
      <c r="T463">
        <v>2</v>
      </c>
      <c r="V463">
        <v>0.62707182319956967</v>
      </c>
      <c r="W463">
        <v>1.2541436463991393</v>
      </c>
      <c r="X463" t="s">
        <v>510</v>
      </c>
      <c r="Y463">
        <v>2</v>
      </c>
      <c r="AA463">
        <v>1</v>
      </c>
      <c r="AB463" t="s">
        <v>526</v>
      </c>
      <c r="AC463" t="s">
        <v>1310</v>
      </c>
    </row>
    <row r="464" spans="1:29" x14ac:dyDescent="0.25">
      <c r="A464" s="61" t="s">
        <v>179</v>
      </c>
      <c r="B464" s="61" t="s">
        <v>205</v>
      </c>
      <c r="C464" s="62" t="s">
        <v>509</v>
      </c>
      <c r="D464" s="63"/>
      <c r="E464" s="64"/>
      <c r="F464" s="65"/>
      <c r="G464" s="62"/>
      <c r="H464" s="66"/>
      <c r="I464" s="67"/>
      <c r="J464" s="67"/>
      <c r="K464" s="31"/>
      <c r="L464" s="74">
        <v>464</v>
      </c>
      <c r="M4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4" t="s">
        <v>330</v>
      </c>
      <c r="O464" t="s">
        <v>373</v>
      </c>
      <c r="P464">
        <v>1714</v>
      </c>
      <c r="Q464" t="s">
        <v>404</v>
      </c>
      <c r="S464">
        <v>1</v>
      </c>
      <c r="T464">
        <v>1</v>
      </c>
      <c r="V464">
        <v>0.62707182319956967</v>
      </c>
      <c r="W464">
        <v>1.8812154695987089</v>
      </c>
      <c r="X464" t="s">
        <v>510</v>
      </c>
      <c r="Y464">
        <v>3</v>
      </c>
      <c r="AA464">
        <v>1</v>
      </c>
      <c r="AB464" t="s">
        <v>526</v>
      </c>
      <c r="AC464" t="s">
        <v>1315</v>
      </c>
    </row>
    <row r="465" spans="1:29" x14ac:dyDescent="0.25">
      <c r="A465" s="61" t="s">
        <v>179</v>
      </c>
      <c r="B465" s="61" t="s">
        <v>205</v>
      </c>
      <c r="C465" s="62" t="s">
        <v>509</v>
      </c>
      <c r="D465" s="63"/>
      <c r="E465" s="64"/>
      <c r="F465" s="65"/>
      <c r="G465" s="62"/>
      <c r="H465" s="66"/>
      <c r="I465" s="67"/>
      <c r="J465" s="67"/>
      <c r="K465" s="31"/>
      <c r="L465" s="74">
        <v>465</v>
      </c>
      <c r="M4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5" t="s">
        <v>351</v>
      </c>
      <c r="O465" t="s">
        <v>373</v>
      </c>
      <c r="P465">
        <v>1714</v>
      </c>
      <c r="Q465" t="s">
        <v>404</v>
      </c>
      <c r="S465">
        <v>1</v>
      </c>
      <c r="T465">
        <v>2</v>
      </c>
      <c r="V465">
        <v>0.62707182319956967</v>
      </c>
      <c r="W465">
        <v>1.2541436463991393</v>
      </c>
      <c r="X465" t="s">
        <v>510</v>
      </c>
      <c r="Y465">
        <v>2</v>
      </c>
      <c r="AA465">
        <v>1</v>
      </c>
      <c r="AB465" t="s">
        <v>526</v>
      </c>
      <c r="AC465" t="s">
        <v>1321</v>
      </c>
    </row>
    <row r="466" spans="1:29" x14ac:dyDescent="0.25">
      <c r="A466" s="61" t="s">
        <v>179</v>
      </c>
      <c r="B466" s="61" t="s">
        <v>205</v>
      </c>
      <c r="C466" s="62" t="s">
        <v>509</v>
      </c>
      <c r="D466" s="63"/>
      <c r="E466" s="64"/>
      <c r="F466" s="65"/>
      <c r="G466" s="62"/>
      <c r="H466" s="66"/>
      <c r="I466" s="67"/>
      <c r="J466" s="67"/>
      <c r="K466" s="31"/>
      <c r="L466" s="74">
        <v>466</v>
      </c>
      <c r="M4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6" t="s">
        <v>340</v>
      </c>
      <c r="O466" t="s">
        <v>373</v>
      </c>
      <c r="P466">
        <v>1714</v>
      </c>
      <c r="Q466" t="s">
        <v>404</v>
      </c>
      <c r="S466">
        <v>1</v>
      </c>
      <c r="T466">
        <v>2</v>
      </c>
      <c r="V466">
        <v>0.62707182319956967</v>
      </c>
      <c r="W466">
        <v>1.2541436463991393</v>
      </c>
      <c r="X466" t="s">
        <v>510</v>
      </c>
      <c r="Y466">
        <v>2</v>
      </c>
      <c r="AA466">
        <v>1</v>
      </c>
      <c r="AB466" t="s">
        <v>526</v>
      </c>
      <c r="AC466" t="s">
        <v>1326</v>
      </c>
    </row>
    <row r="467" spans="1:29" x14ac:dyDescent="0.25">
      <c r="A467" s="61" t="s">
        <v>179</v>
      </c>
      <c r="B467" s="61" t="s">
        <v>205</v>
      </c>
      <c r="C467" s="62" t="s">
        <v>509</v>
      </c>
      <c r="D467" s="63"/>
      <c r="E467" s="64"/>
      <c r="F467" s="65"/>
      <c r="G467" s="62"/>
      <c r="H467" s="66"/>
      <c r="I467" s="67"/>
      <c r="J467" s="67"/>
      <c r="K467" s="31"/>
      <c r="L467" s="74">
        <v>467</v>
      </c>
      <c r="M4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7" t="s">
        <v>335</v>
      </c>
      <c r="O467" t="s">
        <v>373</v>
      </c>
      <c r="P467">
        <v>1714</v>
      </c>
      <c r="Q467" t="s">
        <v>404</v>
      </c>
      <c r="S467">
        <v>1</v>
      </c>
      <c r="T467">
        <v>4</v>
      </c>
      <c r="V467">
        <v>0.62707182319956967</v>
      </c>
      <c r="W467">
        <v>1.2541436463991393</v>
      </c>
      <c r="X467" t="s">
        <v>510</v>
      </c>
      <c r="Y467">
        <v>2</v>
      </c>
      <c r="AA467">
        <v>1</v>
      </c>
      <c r="AB467" t="s">
        <v>526</v>
      </c>
      <c r="AC467" t="s">
        <v>1322</v>
      </c>
    </row>
    <row r="468" spans="1:29" x14ac:dyDescent="0.25">
      <c r="A468" s="61" t="s">
        <v>179</v>
      </c>
      <c r="B468" s="61" t="s">
        <v>205</v>
      </c>
      <c r="C468" s="62" t="s">
        <v>509</v>
      </c>
      <c r="D468" s="63"/>
      <c r="E468" s="64"/>
      <c r="F468" s="65"/>
      <c r="G468" s="62"/>
      <c r="H468" s="66"/>
      <c r="I468" s="67"/>
      <c r="J468" s="67"/>
      <c r="K468" s="31"/>
      <c r="L468" s="74">
        <v>468</v>
      </c>
      <c r="M4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8">
        <v>2.1</v>
      </c>
      <c r="O468" t="s">
        <v>373</v>
      </c>
      <c r="P468">
        <v>1714</v>
      </c>
      <c r="Q468" t="s">
        <v>403</v>
      </c>
      <c r="S468">
        <v>1</v>
      </c>
      <c r="T468">
        <v>2</v>
      </c>
      <c r="V468">
        <v>0.62707182319956967</v>
      </c>
      <c r="W468">
        <v>1.2541436463991393</v>
      </c>
      <c r="X468" t="s">
        <v>510</v>
      </c>
      <c r="Y468">
        <v>2</v>
      </c>
      <c r="AA468">
        <v>1</v>
      </c>
      <c r="AB468" t="s">
        <v>526</v>
      </c>
      <c r="AC468" t="s">
        <v>1331</v>
      </c>
    </row>
    <row r="469" spans="1:29" x14ac:dyDescent="0.25">
      <c r="A469" s="61" t="s">
        <v>179</v>
      </c>
      <c r="B469" s="61" t="s">
        <v>205</v>
      </c>
      <c r="C469" s="62" t="s">
        <v>509</v>
      </c>
      <c r="D469" s="63"/>
      <c r="E469" s="64"/>
      <c r="F469" s="65"/>
      <c r="G469" s="62"/>
      <c r="H469" s="66"/>
      <c r="I469" s="67"/>
      <c r="J469" s="67"/>
      <c r="K469" s="31"/>
      <c r="L469" s="74">
        <v>469</v>
      </c>
      <c r="M4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69">
        <v>3.1</v>
      </c>
      <c r="O469" t="s">
        <v>373</v>
      </c>
      <c r="P469">
        <v>1714</v>
      </c>
      <c r="Q469" t="s">
        <v>403</v>
      </c>
      <c r="S469">
        <v>1</v>
      </c>
      <c r="T469">
        <v>3</v>
      </c>
      <c r="U469" t="s">
        <v>501</v>
      </c>
      <c r="V469">
        <v>0.62707182319956967</v>
      </c>
      <c r="W469">
        <v>0.62707182319956967</v>
      </c>
      <c r="X469" t="s">
        <v>510</v>
      </c>
      <c r="Y469">
        <v>1</v>
      </c>
      <c r="Z469">
        <v>1</v>
      </c>
      <c r="AA469">
        <v>1</v>
      </c>
      <c r="AB469" t="s">
        <v>527</v>
      </c>
      <c r="AC469" t="s">
        <v>1328</v>
      </c>
    </row>
    <row r="470" spans="1:29" x14ac:dyDescent="0.25">
      <c r="A470" s="61" t="s">
        <v>179</v>
      </c>
      <c r="B470" s="61" t="s">
        <v>205</v>
      </c>
      <c r="C470" s="62" t="s">
        <v>509</v>
      </c>
      <c r="D470" s="63"/>
      <c r="E470" s="64"/>
      <c r="F470" s="65"/>
      <c r="G470" s="62"/>
      <c r="H470" s="66"/>
      <c r="I470" s="67"/>
      <c r="J470" s="67"/>
      <c r="K470" s="31"/>
      <c r="L470" s="74">
        <v>470</v>
      </c>
      <c r="M4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0">
        <v>3.3</v>
      </c>
      <c r="O470" t="s">
        <v>373</v>
      </c>
      <c r="P470">
        <v>1714</v>
      </c>
      <c r="Q470" t="s">
        <v>403</v>
      </c>
      <c r="S470">
        <v>1</v>
      </c>
      <c r="T470">
        <v>3</v>
      </c>
      <c r="U470" t="s">
        <v>503</v>
      </c>
      <c r="V470">
        <v>0.62707182319956967</v>
      </c>
      <c r="W470">
        <v>0.62707182319956967</v>
      </c>
      <c r="X470" t="s">
        <v>510</v>
      </c>
      <c r="Y470">
        <v>1</v>
      </c>
      <c r="AA470">
        <v>1</v>
      </c>
      <c r="AB470" t="s">
        <v>527</v>
      </c>
      <c r="AC470" t="s">
        <v>1330</v>
      </c>
    </row>
    <row r="471" spans="1:29" x14ac:dyDescent="0.25">
      <c r="A471" s="61" t="s">
        <v>179</v>
      </c>
      <c r="B471" s="61" t="s">
        <v>205</v>
      </c>
      <c r="C471" s="62" t="s">
        <v>509</v>
      </c>
      <c r="D471" s="63"/>
      <c r="E471" s="64"/>
      <c r="F471" s="65"/>
      <c r="G471" s="62"/>
      <c r="H471" s="66"/>
      <c r="I471" s="67"/>
      <c r="J471" s="67"/>
      <c r="K471" s="31"/>
      <c r="L471" s="74">
        <v>471</v>
      </c>
      <c r="M4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1" t="s">
        <v>335</v>
      </c>
      <c r="O471" t="s">
        <v>373</v>
      </c>
      <c r="P471">
        <v>1714</v>
      </c>
      <c r="Q471" t="s">
        <v>403</v>
      </c>
      <c r="S471">
        <v>1</v>
      </c>
      <c r="T471">
        <v>4</v>
      </c>
      <c r="V471">
        <v>0.62707182319956967</v>
      </c>
      <c r="W471">
        <v>1.2541436463991393</v>
      </c>
      <c r="X471" t="s">
        <v>510</v>
      </c>
      <c r="Y471">
        <v>2</v>
      </c>
      <c r="AA471">
        <v>1</v>
      </c>
      <c r="AB471" t="s">
        <v>526</v>
      </c>
      <c r="AC471" t="s">
        <v>1329</v>
      </c>
    </row>
    <row r="472" spans="1:29" x14ac:dyDescent="0.25">
      <c r="A472" s="61" t="s">
        <v>179</v>
      </c>
      <c r="B472" s="61" t="s">
        <v>205</v>
      </c>
      <c r="C472" s="62" t="s">
        <v>509</v>
      </c>
      <c r="D472" s="63"/>
      <c r="E472" s="64"/>
      <c r="F472" s="65"/>
      <c r="G472" s="62"/>
      <c r="H472" s="66"/>
      <c r="I472" s="67"/>
      <c r="J472" s="67"/>
      <c r="K472" s="31"/>
      <c r="L472" s="74">
        <v>472</v>
      </c>
      <c r="M4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2" t="s">
        <v>319</v>
      </c>
      <c r="O472" t="s">
        <v>373</v>
      </c>
      <c r="P472">
        <v>1714</v>
      </c>
      <c r="Q472" t="s">
        <v>459</v>
      </c>
      <c r="S472">
        <v>1</v>
      </c>
      <c r="T472">
        <v>1</v>
      </c>
      <c r="V472">
        <v>0.62707182319956967</v>
      </c>
      <c r="W472">
        <v>1.8812154695987089</v>
      </c>
      <c r="X472" t="s">
        <v>510</v>
      </c>
      <c r="Y472">
        <v>3</v>
      </c>
      <c r="AA472">
        <v>1</v>
      </c>
      <c r="AB472" t="s">
        <v>527</v>
      </c>
      <c r="AC472" t="s">
        <v>1334</v>
      </c>
    </row>
    <row r="473" spans="1:29" x14ac:dyDescent="0.25">
      <c r="A473" s="61" t="s">
        <v>179</v>
      </c>
      <c r="B473" s="61" t="s">
        <v>205</v>
      </c>
      <c r="C473" s="62" t="s">
        <v>509</v>
      </c>
      <c r="D473" s="63"/>
      <c r="E473" s="64"/>
      <c r="F473" s="65"/>
      <c r="G473" s="62"/>
      <c r="H473" s="66"/>
      <c r="I473" s="67"/>
      <c r="J473" s="67"/>
      <c r="K473" s="31"/>
      <c r="L473" s="74">
        <v>473</v>
      </c>
      <c r="M4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3" t="s">
        <v>362</v>
      </c>
      <c r="O473" t="s">
        <v>373</v>
      </c>
      <c r="P473">
        <v>1714</v>
      </c>
      <c r="Q473" t="s">
        <v>459</v>
      </c>
      <c r="S473">
        <v>1</v>
      </c>
      <c r="T473">
        <v>1</v>
      </c>
      <c r="V473">
        <v>0.62707182319956967</v>
      </c>
      <c r="W473">
        <v>1.8812154695987089</v>
      </c>
      <c r="X473" t="s">
        <v>510</v>
      </c>
      <c r="Y473">
        <v>3</v>
      </c>
      <c r="AA473">
        <v>1</v>
      </c>
      <c r="AB473" t="s">
        <v>527</v>
      </c>
      <c r="AC473" t="s">
        <v>1335</v>
      </c>
    </row>
    <row r="474" spans="1:29" x14ac:dyDescent="0.25">
      <c r="A474" s="61" t="s">
        <v>179</v>
      </c>
      <c r="B474" s="61" t="s">
        <v>205</v>
      </c>
      <c r="C474" s="62" t="s">
        <v>509</v>
      </c>
      <c r="D474" s="63"/>
      <c r="E474" s="64"/>
      <c r="F474" s="65"/>
      <c r="G474" s="62"/>
      <c r="H474" s="66"/>
      <c r="I474" s="67"/>
      <c r="J474" s="67"/>
      <c r="K474" s="31"/>
      <c r="L474" s="74">
        <v>474</v>
      </c>
      <c r="M4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4" t="s">
        <v>331</v>
      </c>
      <c r="O474" t="s">
        <v>373</v>
      </c>
      <c r="P474">
        <v>1714</v>
      </c>
      <c r="Q474" t="s">
        <v>459</v>
      </c>
      <c r="S474">
        <v>1</v>
      </c>
      <c r="T474">
        <v>1</v>
      </c>
      <c r="V474">
        <v>0.62707182319956967</v>
      </c>
      <c r="W474">
        <v>1.8812154695987089</v>
      </c>
      <c r="X474" t="s">
        <v>510</v>
      </c>
      <c r="Y474">
        <v>3</v>
      </c>
      <c r="AA474">
        <v>1</v>
      </c>
      <c r="AB474" t="s">
        <v>526</v>
      </c>
      <c r="AC474" t="s">
        <v>1340</v>
      </c>
    </row>
    <row r="475" spans="1:29" x14ac:dyDescent="0.25">
      <c r="A475" s="61" t="s">
        <v>179</v>
      </c>
      <c r="B475" s="61" t="s">
        <v>205</v>
      </c>
      <c r="C475" s="62" t="s">
        <v>509</v>
      </c>
      <c r="D475" s="63"/>
      <c r="E475" s="64"/>
      <c r="F475" s="65"/>
      <c r="G475" s="62"/>
      <c r="H475" s="66"/>
      <c r="I475" s="67"/>
      <c r="J475" s="67"/>
      <c r="K475" s="31"/>
      <c r="L475" s="74">
        <v>475</v>
      </c>
      <c r="M4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5" t="s">
        <v>341</v>
      </c>
      <c r="O475" t="s">
        <v>373</v>
      </c>
      <c r="P475">
        <v>1714</v>
      </c>
      <c r="Q475" t="s">
        <v>405</v>
      </c>
      <c r="S475">
        <v>1</v>
      </c>
      <c r="T475">
        <v>2</v>
      </c>
      <c r="V475">
        <v>0.62707182319956967</v>
      </c>
      <c r="W475">
        <v>1.2541436463991393</v>
      </c>
      <c r="X475" t="s">
        <v>510</v>
      </c>
      <c r="Y475">
        <v>2</v>
      </c>
      <c r="AA475">
        <v>1</v>
      </c>
      <c r="AB475" t="s">
        <v>526</v>
      </c>
      <c r="AC475" t="s">
        <v>1341</v>
      </c>
    </row>
    <row r="476" spans="1:29" x14ac:dyDescent="0.25">
      <c r="A476" s="61" t="s">
        <v>179</v>
      </c>
      <c r="B476" s="61" t="s">
        <v>205</v>
      </c>
      <c r="C476" s="62" t="s">
        <v>509</v>
      </c>
      <c r="D476" s="63"/>
      <c r="E476" s="64"/>
      <c r="F476" s="65"/>
      <c r="G476" s="62"/>
      <c r="H476" s="66"/>
      <c r="I476" s="67"/>
      <c r="J476" s="67"/>
      <c r="K476" s="31"/>
      <c r="L476" s="74">
        <v>476</v>
      </c>
      <c r="M4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6" t="s">
        <v>351</v>
      </c>
      <c r="O476" t="s">
        <v>373</v>
      </c>
      <c r="P476">
        <v>1714</v>
      </c>
      <c r="Q476" t="s">
        <v>405</v>
      </c>
      <c r="S476">
        <v>1</v>
      </c>
      <c r="T476">
        <v>2</v>
      </c>
      <c r="V476">
        <v>0.62707182319956967</v>
      </c>
      <c r="W476">
        <v>1.2541436463991393</v>
      </c>
      <c r="X476" t="s">
        <v>510</v>
      </c>
      <c r="Y476">
        <v>2</v>
      </c>
      <c r="AA476">
        <v>1</v>
      </c>
      <c r="AB476" t="s">
        <v>526</v>
      </c>
      <c r="AC476" t="s">
        <v>1346</v>
      </c>
    </row>
    <row r="477" spans="1:29" x14ac:dyDescent="0.25">
      <c r="A477" s="61" t="s">
        <v>179</v>
      </c>
      <c r="B477" s="61" t="s">
        <v>205</v>
      </c>
      <c r="C477" s="62" t="s">
        <v>509</v>
      </c>
      <c r="D477" s="63"/>
      <c r="E477" s="64"/>
      <c r="F477" s="65"/>
      <c r="G477" s="62"/>
      <c r="H477" s="66"/>
      <c r="I477" s="67"/>
      <c r="J477" s="67"/>
      <c r="K477" s="31"/>
      <c r="L477" s="74">
        <v>477</v>
      </c>
      <c r="M4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7" t="s">
        <v>324</v>
      </c>
      <c r="O477" t="s">
        <v>373</v>
      </c>
      <c r="P477">
        <v>1714</v>
      </c>
      <c r="Q477" t="s">
        <v>405</v>
      </c>
      <c r="S477">
        <v>1</v>
      </c>
      <c r="T477">
        <v>2</v>
      </c>
      <c r="V477">
        <v>0.62707182319956967</v>
      </c>
      <c r="W477">
        <v>1.2541436463991393</v>
      </c>
      <c r="X477" t="s">
        <v>510</v>
      </c>
      <c r="Y477">
        <v>2</v>
      </c>
      <c r="AA477">
        <v>1</v>
      </c>
      <c r="AB477" t="s">
        <v>526</v>
      </c>
      <c r="AC477" t="s">
        <v>1342</v>
      </c>
    </row>
    <row r="478" spans="1:29" x14ac:dyDescent="0.25">
      <c r="A478" s="61" t="s">
        <v>179</v>
      </c>
      <c r="B478" s="61" t="s">
        <v>205</v>
      </c>
      <c r="C478" s="62" t="s">
        <v>509</v>
      </c>
      <c r="D478" s="63"/>
      <c r="E478" s="64"/>
      <c r="F478" s="65"/>
      <c r="G478" s="62"/>
      <c r="H478" s="66"/>
      <c r="I478" s="67"/>
      <c r="J478" s="67"/>
      <c r="K478" s="31"/>
      <c r="L478" s="74">
        <v>478</v>
      </c>
      <c r="M4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8" t="s">
        <v>324</v>
      </c>
      <c r="O478" t="s">
        <v>373</v>
      </c>
      <c r="P478">
        <v>1714</v>
      </c>
      <c r="Q478" t="s">
        <v>405</v>
      </c>
      <c r="S478">
        <v>1</v>
      </c>
      <c r="T478">
        <v>2</v>
      </c>
      <c r="V478">
        <v>0.62707182319956967</v>
      </c>
      <c r="W478">
        <v>1.2541436463991393</v>
      </c>
      <c r="X478" t="s">
        <v>510</v>
      </c>
      <c r="Y478">
        <v>2</v>
      </c>
      <c r="AA478">
        <v>1</v>
      </c>
      <c r="AB478" t="s">
        <v>526</v>
      </c>
      <c r="AC478" t="s">
        <v>1344</v>
      </c>
    </row>
    <row r="479" spans="1:29" x14ac:dyDescent="0.25">
      <c r="A479" s="61" t="s">
        <v>179</v>
      </c>
      <c r="B479" s="61" t="s">
        <v>205</v>
      </c>
      <c r="C479" s="62" t="s">
        <v>509</v>
      </c>
      <c r="D479" s="63"/>
      <c r="E479" s="64"/>
      <c r="F479" s="65"/>
      <c r="G479" s="62"/>
      <c r="H479" s="66"/>
      <c r="I479" s="67"/>
      <c r="J479" s="67"/>
      <c r="K479" s="31"/>
      <c r="L479" s="74">
        <v>479</v>
      </c>
      <c r="M4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79">
        <v>3.3</v>
      </c>
      <c r="O479" t="s">
        <v>373</v>
      </c>
      <c r="P479">
        <v>1714</v>
      </c>
      <c r="Q479" t="s">
        <v>402</v>
      </c>
      <c r="S479">
        <v>1</v>
      </c>
      <c r="T479">
        <v>3</v>
      </c>
      <c r="U479" t="s">
        <v>503</v>
      </c>
      <c r="V479">
        <v>0.62707182319956967</v>
      </c>
      <c r="W479">
        <v>0.62707182319956967</v>
      </c>
      <c r="X479" t="s">
        <v>510</v>
      </c>
      <c r="Y479">
        <v>1</v>
      </c>
      <c r="AA479">
        <v>1</v>
      </c>
      <c r="AB479" t="s">
        <v>527</v>
      </c>
      <c r="AC479" t="s">
        <v>1359</v>
      </c>
    </row>
    <row r="480" spans="1:29" x14ac:dyDescent="0.25">
      <c r="A480" s="61" t="s">
        <v>179</v>
      </c>
      <c r="B480" s="61" t="s">
        <v>205</v>
      </c>
      <c r="C480" s="62" t="s">
        <v>509</v>
      </c>
      <c r="D480" s="63"/>
      <c r="E480" s="64"/>
      <c r="F480" s="65"/>
      <c r="G480" s="62"/>
      <c r="H480" s="66"/>
      <c r="I480" s="67"/>
      <c r="J480" s="67"/>
      <c r="K480" s="31"/>
      <c r="L480" s="74">
        <v>480</v>
      </c>
      <c r="M4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0">
        <v>3.4</v>
      </c>
      <c r="O480" t="s">
        <v>373</v>
      </c>
      <c r="P480">
        <v>1714</v>
      </c>
      <c r="Q480" t="s">
        <v>402</v>
      </c>
      <c r="S480">
        <v>1</v>
      </c>
      <c r="T480">
        <v>3</v>
      </c>
      <c r="U480" t="s">
        <v>503</v>
      </c>
      <c r="V480">
        <v>0.62707182319956967</v>
      </c>
      <c r="W480">
        <v>1.2541436463991393</v>
      </c>
      <c r="X480" t="s">
        <v>510</v>
      </c>
      <c r="Y480">
        <v>2</v>
      </c>
      <c r="AA480">
        <v>1</v>
      </c>
      <c r="AB480" t="s">
        <v>526</v>
      </c>
      <c r="AC480" t="s">
        <v>1350</v>
      </c>
    </row>
    <row r="481" spans="1:29" x14ac:dyDescent="0.25">
      <c r="A481" s="61" t="s">
        <v>179</v>
      </c>
      <c r="B481" s="61" t="s">
        <v>205</v>
      </c>
      <c r="C481" s="62" t="s">
        <v>509</v>
      </c>
      <c r="D481" s="63"/>
      <c r="E481" s="64"/>
      <c r="F481" s="65"/>
      <c r="G481" s="62"/>
      <c r="H481" s="66"/>
      <c r="I481" s="67"/>
      <c r="J481" s="67"/>
      <c r="K481" s="31"/>
      <c r="L481" s="74">
        <v>481</v>
      </c>
      <c r="M4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1">
        <v>3.5</v>
      </c>
      <c r="O481" t="s">
        <v>373</v>
      </c>
      <c r="P481">
        <v>1714</v>
      </c>
      <c r="Q481" t="s">
        <v>402</v>
      </c>
      <c r="S481">
        <v>1</v>
      </c>
      <c r="T481">
        <v>3</v>
      </c>
      <c r="U481" t="s">
        <v>503</v>
      </c>
      <c r="V481">
        <v>0.62707182319956967</v>
      </c>
      <c r="W481">
        <v>1.2541436463991393</v>
      </c>
      <c r="X481" t="s">
        <v>510</v>
      </c>
      <c r="Y481">
        <v>2</v>
      </c>
      <c r="AA481">
        <v>1</v>
      </c>
      <c r="AB481" t="s">
        <v>526</v>
      </c>
      <c r="AC481" t="s">
        <v>1362</v>
      </c>
    </row>
    <row r="482" spans="1:29" x14ac:dyDescent="0.25">
      <c r="A482" s="61" t="s">
        <v>179</v>
      </c>
      <c r="B482" s="61" t="s">
        <v>205</v>
      </c>
      <c r="C482" s="62" t="s">
        <v>509</v>
      </c>
      <c r="D482" s="63"/>
      <c r="E482" s="64"/>
      <c r="F482" s="65"/>
      <c r="G482" s="62"/>
      <c r="H482" s="66"/>
      <c r="I482" s="67"/>
      <c r="J482" s="67"/>
      <c r="K482" s="31"/>
      <c r="L482" s="74">
        <v>482</v>
      </c>
      <c r="M4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2">
        <v>3.6</v>
      </c>
      <c r="O482" t="s">
        <v>373</v>
      </c>
      <c r="P482">
        <v>1714</v>
      </c>
      <c r="Q482" t="s">
        <v>402</v>
      </c>
      <c r="S482">
        <v>1</v>
      </c>
      <c r="T482">
        <v>3</v>
      </c>
      <c r="U482" t="s">
        <v>503</v>
      </c>
      <c r="V482">
        <v>0.62707182319956967</v>
      </c>
      <c r="W482">
        <v>1.2541436463991393</v>
      </c>
      <c r="X482" t="s">
        <v>510</v>
      </c>
      <c r="Y482">
        <v>2</v>
      </c>
      <c r="AA482">
        <v>1</v>
      </c>
      <c r="AB482" t="s">
        <v>526</v>
      </c>
      <c r="AC482" t="s">
        <v>1363</v>
      </c>
    </row>
    <row r="483" spans="1:29" x14ac:dyDescent="0.25">
      <c r="A483" s="61" t="s">
        <v>179</v>
      </c>
      <c r="B483" s="61" t="s">
        <v>205</v>
      </c>
      <c r="C483" s="62" t="s">
        <v>509</v>
      </c>
      <c r="D483" s="63"/>
      <c r="E483" s="64"/>
      <c r="F483" s="65"/>
      <c r="G483" s="62"/>
      <c r="H483" s="66"/>
      <c r="I483" s="67"/>
      <c r="J483" s="67"/>
      <c r="K483" s="31"/>
      <c r="L483" s="74">
        <v>483</v>
      </c>
      <c r="M4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3" t="s">
        <v>362</v>
      </c>
      <c r="O483" t="s">
        <v>373</v>
      </c>
      <c r="P483">
        <v>1714</v>
      </c>
      <c r="Q483" t="s">
        <v>402</v>
      </c>
      <c r="S483">
        <v>1</v>
      </c>
      <c r="T483">
        <v>1</v>
      </c>
      <c r="V483">
        <v>0.62707182319956967</v>
      </c>
      <c r="W483">
        <v>1.8812154695987089</v>
      </c>
      <c r="X483" t="s">
        <v>510</v>
      </c>
      <c r="Y483">
        <v>3</v>
      </c>
      <c r="AA483">
        <v>1</v>
      </c>
      <c r="AB483" t="s">
        <v>527</v>
      </c>
      <c r="AC483" t="s">
        <v>1356</v>
      </c>
    </row>
    <row r="484" spans="1:29" x14ac:dyDescent="0.25">
      <c r="A484" s="61" t="s">
        <v>179</v>
      </c>
      <c r="B484" s="61" t="s">
        <v>205</v>
      </c>
      <c r="C484" s="62" t="s">
        <v>509</v>
      </c>
      <c r="D484" s="63"/>
      <c r="E484" s="64"/>
      <c r="F484" s="65"/>
      <c r="G484" s="62"/>
      <c r="H484" s="66"/>
      <c r="I484" s="67"/>
      <c r="J484" s="67"/>
      <c r="K484" s="31"/>
      <c r="L484" s="74">
        <v>484</v>
      </c>
      <c r="M4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4" t="s">
        <v>362</v>
      </c>
      <c r="O484" t="s">
        <v>373</v>
      </c>
      <c r="P484">
        <v>1714</v>
      </c>
      <c r="Q484" t="s">
        <v>402</v>
      </c>
      <c r="S484">
        <v>1</v>
      </c>
      <c r="T484">
        <v>1</v>
      </c>
      <c r="V484">
        <v>0.62707182319956967</v>
      </c>
      <c r="W484">
        <v>1.8812154695987089</v>
      </c>
      <c r="X484" t="s">
        <v>510</v>
      </c>
      <c r="Y484">
        <v>3</v>
      </c>
      <c r="AA484">
        <v>1</v>
      </c>
      <c r="AB484" t="s">
        <v>527</v>
      </c>
      <c r="AC484" t="s">
        <v>1360</v>
      </c>
    </row>
    <row r="485" spans="1:29" x14ac:dyDescent="0.25">
      <c r="A485" s="61" t="s">
        <v>179</v>
      </c>
      <c r="B485" s="61" t="s">
        <v>205</v>
      </c>
      <c r="C485" s="62" t="s">
        <v>509</v>
      </c>
      <c r="D485" s="63"/>
      <c r="E485" s="64"/>
      <c r="F485" s="65"/>
      <c r="G485" s="62"/>
      <c r="H485" s="66"/>
      <c r="I485" s="67"/>
      <c r="J485" s="67"/>
      <c r="K485" s="31"/>
      <c r="L485" s="74">
        <v>485</v>
      </c>
      <c r="M4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5" t="s">
        <v>351</v>
      </c>
      <c r="O485" t="s">
        <v>373</v>
      </c>
      <c r="P485">
        <v>1714</v>
      </c>
      <c r="Q485" t="s">
        <v>402</v>
      </c>
      <c r="S485">
        <v>1</v>
      </c>
      <c r="T485">
        <v>2</v>
      </c>
      <c r="V485">
        <v>0.62707182319956967</v>
      </c>
      <c r="W485">
        <v>1.2541436463991393</v>
      </c>
      <c r="X485" t="s">
        <v>510</v>
      </c>
      <c r="Y485">
        <v>2</v>
      </c>
      <c r="AA485">
        <v>1</v>
      </c>
      <c r="AB485" t="s">
        <v>526</v>
      </c>
      <c r="AC485" t="s">
        <v>1366</v>
      </c>
    </row>
    <row r="486" spans="1:29" x14ac:dyDescent="0.25">
      <c r="A486" s="61" t="s">
        <v>179</v>
      </c>
      <c r="B486" s="61" t="s">
        <v>205</v>
      </c>
      <c r="C486" s="62" t="s">
        <v>509</v>
      </c>
      <c r="D486" s="63"/>
      <c r="E486" s="64"/>
      <c r="F486" s="65"/>
      <c r="G486" s="62"/>
      <c r="H486" s="66"/>
      <c r="I486" s="67"/>
      <c r="J486" s="67"/>
      <c r="K486" s="31"/>
      <c r="L486" s="74">
        <v>486</v>
      </c>
      <c r="M4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6" t="s">
        <v>329</v>
      </c>
      <c r="O486" t="s">
        <v>373</v>
      </c>
      <c r="P486">
        <v>1714</v>
      </c>
      <c r="Q486" t="s">
        <v>402</v>
      </c>
      <c r="S486">
        <v>1</v>
      </c>
      <c r="T486">
        <v>2</v>
      </c>
      <c r="V486">
        <v>0.62707182319956967</v>
      </c>
      <c r="W486">
        <v>1.2541436463991393</v>
      </c>
      <c r="X486" t="s">
        <v>510</v>
      </c>
      <c r="Y486">
        <v>2</v>
      </c>
      <c r="AA486">
        <v>1</v>
      </c>
      <c r="AB486" t="s">
        <v>526</v>
      </c>
      <c r="AC486" t="s">
        <v>1351</v>
      </c>
    </row>
    <row r="487" spans="1:29" x14ac:dyDescent="0.25">
      <c r="A487" s="61" t="s">
        <v>179</v>
      </c>
      <c r="B487" s="61" t="s">
        <v>205</v>
      </c>
      <c r="C487" s="62" t="s">
        <v>509</v>
      </c>
      <c r="D487" s="63"/>
      <c r="E487" s="64"/>
      <c r="F487" s="65"/>
      <c r="G487" s="62"/>
      <c r="H487" s="66"/>
      <c r="I487" s="67"/>
      <c r="J487" s="67"/>
      <c r="K487" s="31"/>
      <c r="L487" s="74">
        <v>487</v>
      </c>
      <c r="M4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7" t="s">
        <v>324</v>
      </c>
      <c r="O487" t="s">
        <v>373</v>
      </c>
      <c r="P487">
        <v>1714</v>
      </c>
      <c r="Q487" t="s">
        <v>402</v>
      </c>
      <c r="S487">
        <v>1</v>
      </c>
      <c r="T487">
        <v>2</v>
      </c>
      <c r="V487">
        <v>0.62707182319956967</v>
      </c>
      <c r="W487">
        <v>1.2541436463991393</v>
      </c>
      <c r="X487" t="s">
        <v>510</v>
      </c>
      <c r="Y487">
        <v>2</v>
      </c>
      <c r="AA487">
        <v>1</v>
      </c>
      <c r="AB487" t="s">
        <v>526</v>
      </c>
      <c r="AC487" t="s">
        <v>1357</v>
      </c>
    </row>
    <row r="488" spans="1:29" x14ac:dyDescent="0.25">
      <c r="A488" s="61" t="s">
        <v>179</v>
      </c>
      <c r="B488" s="61" t="s">
        <v>205</v>
      </c>
      <c r="C488" s="62" t="s">
        <v>509</v>
      </c>
      <c r="D488" s="63"/>
      <c r="E488" s="64"/>
      <c r="F488" s="65"/>
      <c r="G488" s="62"/>
      <c r="H488" s="66"/>
      <c r="I488" s="67"/>
      <c r="J488" s="67"/>
      <c r="K488" s="31"/>
      <c r="L488" s="74">
        <v>488</v>
      </c>
      <c r="M4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8" t="s">
        <v>324</v>
      </c>
      <c r="O488" t="s">
        <v>373</v>
      </c>
      <c r="P488">
        <v>1714</v>
      </c>
      <c r="Q488" t="s">
        <v>402</v>
      </c>
      <c r="S488">
        <v>1</v>
      </c>
      <c r="T488">
        <v>2</v>
      </c>
      <c r="V488">
        <v>0.62707182319956967</v>
      </c>
      <c r="W488">
        <v>1.2541436463991393</v>
      </c>
      <c r="X488" t="s">
        <v>510</v>
      </c>
      <c r="Y488">
        <v>2</v>
      </c>
      <c r="AA488">
        <v>1</v>
      </c>
      <c r="AB488" t="s">
        <v>526</v>
      </c>
      <c r="AC488" t="s">
        <v>1358</v>
      </c>
    </row>
    <row r="489" spans="1:29" x14ac:dyDescent="0.25">
      <c r="A489" s="61" t="s">
        <v>179</v>
      </c>
      <c r="B489" s="61" t="s">
        <v>205</v>
      </c>
      <c r="C489" s="62" t="s">
        <v>509</v>
      </c>
      <c r="D489" s="63"/>
      <c r="E489" s="64"/>
      <c r="F489" s="65"/>
      <c r="G489" s="62"/>
      <c r="H489" s="66"/>
      <c r="I489" s="67"/>
      <c r="J489" s="67"/>
      <c r="K489" s="31"/>
      <c r="L489" s="74">
        <v>489</v>
      </c>
      <c r="M4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89" t="s">
        <v>335</v>
      </c>
      <c r="O489" t="s">
        <v>373</v>
      </c>
      <c r="P489">
        <v>1714</v>
      </c>
      <c r="Q489" t="s">
        <v>402</v>
      </c>
      <c r="S489">
        <v>1</v>
      </c>
      <c r="T489">
        <v>4</v>
      </c>
      <c r="V489">
        <v>0.62707182319956967</v>
      </c>
      <c r="W489">
        <v>1.2541436463991393</v>
      </c>
      <c r="X489" t="s">
        <v>510</v>
      </c>
      <c r="Y489">
        <v>2</v>
      </c>
      <c r="AA489">
        <v>1</v>
      </c>
      <c r="AB489" t="s">
        <v>526</v>
      </c>
      <c r="AC489" t="s">
        <v>1347</v>
      </c>
    </row>
    <row r="490" spans="1:29" x14ac:dyDescent="0.25">
      <c r="A490" s="61" t="s">
        <v>179</v>
      </c>
      <c r="B490" s="61" t="s">
        <v>205</v>
      </c>
      <c r="C490" s="62" t="s">
        <v>509</v>
      </c>
      <c r="D490" s="63"/>
      <c r="E490" s="64"/>
      <c r="F490" s="65"/>
      <c r="G490" s="62"/>
      <c r="H490" s="66"/>
      <c r="I490" s="67"/>
      <c r="J490" s="67"/>
      <c r="K490" s="31"/>
      <c r="L490" s="74">
        <v>490</v>
      </c>
      <c r="M4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0" t="s">
        <v>335</v>
      </c>
      <c r="O490" t="s">
        <v>373</v>
      </c>
      <c r="P490">
        <v>1714</v>
      </c>
      <c r="Q490" t="s">
        <v>402</v>
      </c>
      <c r="S490">
        <v>1</v>
      </c>
      <c r="T490">
        <v>4</v>
      </c>
      <c r="V490">
        <v>0.62707182319956967</v>
      </c>
      <c r="W490">
        <v>1.2541436463991393</v>
      </c>
      <c r="X490" t="s">
        <v>510</v>
      </c>
      <c r="Y490">
        <v>2</v>
      </c>
      <c r="AA490">
        <v>1</v>
      </c>
      <c r="AB490" t="s">
        <v>526</v>
      </c>
      <c r="AC490" t="s">
        <v>1352</v>
      </c>
    </row>
    <row r="491" spans="1:29" x14ac:dyDescent="0.25">
      <c r="A491" s="61" t="s">
        <v>179</v>
      </c>
      <c r="B491" s="61" t="s">
        <v>205</v>
      </c>
      <c r="C491" s="62" t="s">
        <v>509</v>
      </c>
      <c r="D491" s="63"/>
      <c r="E491" s="64"/>
      <c r="F491" s="65"/>
      <c r="G491" s="62"/>
      <c r="H491" s="66"/>
      <c r="I491" s="67"/>
      <c r="J491" s="67"/>
      <c r="K491" s="31"/>
      <c r="L491" s="74">
        <v>491</v>
      </c>
      <c r="M4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1" t="s">
        <v>322</v>
      </c>
      <c r="O491" t="s">
        <v>373</v>
      </c>
      <c r="P491">
        <v>1714</v>
      </c>
      <c r="Q491" t="s">
        <v>471</v>
      </c>
      <c r="S491">
        <v>-1</v>
      </c>
      <c r="T491">
        <v>3</v>
      </c>
      <c r="U491" t="s">
        <v>502</v>
      </c>
      <c r="V491">
        <v>-0.62707182319956967</v>
      </c>
      <c r="W491">
        <v>-0.62707182319956967</v>
      </c>
      <c r="X491" t="s">
        <v>510</v>
      </c>
      <c r="Y491">
        <v>-1</v>
      </c>
      <c r="Z491">
        <v>-1</v>
      </c>
      <c r="AA491">
        <v>1</v>
      </c>
      <c r="AB491" t="s">
        <v>527</v>
      </c>
      <c r="AC491" t="s">
        <v>1367</v>
      </c>
    </row>
    <row r="492" spans="1:29" x14ac:dyDescent="0.25">
      <c r="A492" s="61" t="s">
        <v>179</v>
      </c>
      <c r="B492" s="61" t="s">
        <v>205</v>
      </c>
      <c r="C492" s="62" t="s">
        <v>509</v>
      </c>
      <c r="D492" s="63"/>
      <c r="E492" s="64"/>
      <c r="F492" s="65"/>
      <c r="G492" s="62"/>
      <c r="H492" s="66"/>
      <c r="I492" s="67"/>
      <c r="J492" s="67"/>
      <c r="K492" s="31"/>
      <c r="L492" s="74">
        <v>492</v>
      </c>
      <c r="M4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2">
        <v>3.4</v>
      </c>
      <c r="O492" t="s">
        <v>373</v>
      </c>
      <c r="P492">
        <v>1715</v>
      </c>
      <c r="Q492" t="s">
        <v>439</v>
      </c>
      <c r="S492">
        <v>1</v>
      </c>
      <c r="T492">
        <v>3</v>
      </c>
      <c r="U492" t="s">
        <v>503</v>
      </c>
      <c r="V492">
        <v>0.62707182319956967</v>
      </c>
      <c r="W492">
        <v>1.2541436463991393</v>
      </c>
      <c r="X492" t="s">
        <v>510</v>
      </c>
      <c r="Y492">
        <v>2</v>
      </c>
      <c r="AA492">
        <v>1</v>
      </c>
      <c r="AB492" t="s">
        <v>526</v>
      </c>
      <c r="AC492" t="s">
        <v>915</v>
      </c>
    </row>
    <row r="493" spans="1:29" x14ac:dyDescent="0.25">
      <c r="A493" s="61" t="s">
        <v>179</v>
      </c>
      <c r="B493" s="61" t="s">
        <v>205</v>
      </c>
      <c r="C493" s="62" t="s">
        <v>509</v>
      </c>
      <c r="D493" s="63"/>
      <c r="E493" s="64"/>
      <c r="F493" s="65"/>
      <c r="G493" s="62"/>
      <c r="H493" s="66"/>
      <c r="I493" s="67"/>
      <c r="J493" s="67"/>
      <c r="K493" s="31"/>
      <c r="L493" s="74">
        <v>493</v>
      </c>
      <c r="M4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3" t="s">
        <v>335</v>
      </c>
      <c r="O493" t="s">
        <v>373</v>
      </c>
      <c r="P493">
        <v>1715</v>
      </c>
      <c r="Q493" t="s">
        <v>439</v>
      </c>
      <c r="S493">
        <v>1</v>
      </c>
      <c r="T493">
        <v>4</v>
      </c>
      <c r="V493">
        <v>0.62707182319956967</v>
      </c>
      <c r="W493">
        <v>1.2541436463991393</v>
      </c>
      <c r="X493" t="s">
        <v>510</v>
      </c>
      <c r="Y493">
        <v>2</v>
      </c>
      <c r="AA493">
        <v>1</v>
      </c>
      <c r="AB493" t="s">
        <v>526</v>
      </c>
      <c r="AC493" t="s">
        <v>916</v>
      </c>
    </row>
    <row r="494" spans="1:29" x14ac:dyDescent="0.25">
      <c r="A494" s="61" t="s">
        <v>179</v>
      </c>
      <c r="B494" s="61" t="s">
        <v>205</v>
      </c>
      <c r="C494" s="62" t="s">
        <v>509</v>
      </c>
      <c r="D494" s="63"/>
      <c r="E494" s="64"/>
      <c r="F494" s="65"/>
      <c r="G494" s="62"/>
      <c r="H494" s="66"/>
      <c r="I494" s="67"/>
      <c r="J494" s="67"/>
      <c r="K494" s="31"/>
      <c r="L494" s="74">
        <v>494</v>
      </c>
      <c r="M4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4">
        <v>2.1</v>
      </c>
      <c r="O494" t="s">
        <v>373</v>
      </c>
      <c r="P494">
        <v>1715</v>
      </c>
      <c r="Q494" t="s">
        <v>437</v>
      </c>
      <c r="S494">
        <v>1</v>
      </c>
      <c r="T494">
        <v>2</v>
      </c>
      <c r="V494">
        <v>0.62707182319956967</v>
      </c>
      <c r="W494">
        <v>1.2541436463991393</v>
      </c>
      <c r="X494" t="s">
        <v>510</v>
      </c>
      <c r="Y494">
        <v>2</v>
      </c>
      <c r="AA494">
        <v>1</v>
      </c>
      <c r="AB494" t="s">
        <v>526</v>
      </c>
      <c r="AC494" t="s">
        <v>925</v>
      </c>
    </row>
    <row r="495" spans="1:29" x14ac:dyDescent="0.25">
      <c r="A495" s="61" t="s">
        <v>179</v>
      </c>
      <c r="B495" s="61" t="s">
        <v>205</v>
      </c>
      <c r="C495" s="62" t="s">
        <v>509</v>
      </c>
      <c r="D495" s="63"/>
      <c r="E495" s="64"/>
      <c r="F495" s="65"/>
      <c r="G495" s="62"/>
      <c r="H495" s="66"/>
      <c r="I495" s="67"/>
      <c r="J495" s="67"/>
      <c r="K495" s="31"/>
      <c r="L495" s="74">
        <v>495</v>
      </c>
      <c r="M4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5">
        <v>3.3</v>
      </c>
      <c r="O495" t="s">
        <v>373</v>
      </c>
      <c r="P495">
        <v>1715</v>
      </c>
      <c r="Q495" t="s">
        <v>437</v>
      </c>
      <c r="S495">
        <v>1</v>
      </c>
      <c r="T495">
        <v>3</v>
      </c>
      <c r="U495" t="s">
        <v>503</v>
      </c>
      <c r="V495">
        <v>0.62707182319956967</v>
      </c>
      <c r="W495">
        <v>0.62707182319956967</v>
      </c>
      <c r="X495" t="s">
        <v>510</v>
      </c>
      <c r="Y495">
        <v>1</v>
      </c>
      <c r="AA495">
        <v>1</v>
      </c>
      <c r="AB495" t="s">
        <v>527</v>
      </c>
      <c r="AC495" t="s">
        <v>923</v>
      </c>
    </row>
    <row r="496" spans="1:29" x14ac:dyDescent="0.25">
      <c r="A496" s="61" t="s">
        <v>179</v>
      </c>
      <c r="B496" s="61" t="s">
        <v>205</v>
      </c>
      <c r="C496" s="62" t="s">
        <v>509</v>
      </c>
      <c r="D496" s="63"/>
      <c r="E496" s="64"/>
      <c r="F496" s="65"/>
      <c r="G496" s="62"/>
      <c r="H496" s="66"/>
      <c r="I496" s="67"/>
      <c r="J496" s="67"/>
      <c r="K496" s="31"/>
      <c r="L496" s="74">
        <v>496</v>
      </c>
      <c r="M4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6">
        <v>3.3</v>
      </c>
      <c r="O496" t="s">
        <v>373</v>
      </c>
      <c r="P496">
        <v>1715</v>
      </c>
      <c r="Q496" t="s">
        <v>437</v>
      </c>
      <c r="S496">
        <v>1</v>
      </c>
      <c r="T496">
        <v>3</v>
      </c>
      <c r="U496" t="s">
        <v>503</v>
      </c>
      <c r="V496">
        <v>0.62707182319956967</v>
      </c>
      <c r="W496">
        <v>0.62707182319956967</v>
      </c>
      <c r="X496" t="s">
        <v>510</v>
      </c>
      <c r="Y496">
        <v>1</v>
      </c>
      <c r="AA496">
        <v>1</v>
      </c>
      <c r="AB496" t="s">
        <v>527</v>
      </c>
      <c r="AC496" t="s">
        <v>930</v>
      </c>
    </row>
    <row r="497" spans="1:29" x14ac:dyDescent="0.25">
      <c r="A497" s="61" t="s">
        <v>179</v>
      </c>
      <c r="B497" s="61" t="s">
        <v>205</v>
      </c>
      <c r="C497" s="62" t="s">
        <v>509</v>
      </c>
      <c r="D497" s="63"/>
      <c r="E497" s="64"/>
      <c r="F497" s="65"/>
      <c r="G497" s="62"/>
      <c r="H497" s="66"/>
      <c r="I497" s="67"/>
      <c r="J497" s="67"/>
      <c r="K497" s="31"/>
      <c r="L497" s="74">
        <v>497</v>
      </c>
      <c r="M4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7" t="s">
        <v>326</v>
      </c>
      <c r="O497" t="s">
        <v>373</v>
      </c>
      <c r="P497">
        <v>1715</v>
      </c>
      <c r="Q497" t="s">
        <v>437</v>
      </c>
      <c r="S497">
        <v>1</v>
      </c>
      <c r="T497">
        <v>1</v>
      </c>
      <c r="V497">
        <v>0.62707182319956967</v>
      </c>
      <c r="W497">
        <v>1.8812154695987089</v>
      </c>
      <c r="X497" t="s">
        <v>510</v>
      </c>
      <c r="Y497">
        <v>3</v>
      </c>
      <c r="AA497">
        <v>1</v>
      </c>
      <c r="AB497" t="s">
        <v>527</v>
      </c>
      <c r="AC497" t="s">
        <v>932</v>
      </c>
    </row>
    <row r="498" spans="1:29" x14ac:dyDescent="0.25">
      <c r="A498" s="61" t="s">
        <v>179</v>
      </c>
      <c r="B498" s="61" t="s">
        <v>205</v>
      </c>
      <c r="C498" s="62" t="s">
        <v>509</v>
      </c>
      <c r="D498" s="63"/>
      <c r="E498" s="64"/>
      <c r="F498" s="65"/>
      <c r="G498" s="62"/>
      <c r="H498" s="66"/>
      <c r="I498" s="67"/>
      <c r="J498" s="67"/>
      <c r="K498" s="31"/>
      <c r="L498" s="74">
        <v>498</v>
      </c>
      <c r="M4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8" t="s">
        <v>314</v>
      </c>
      <c r="O498" t="s">
        <v>373</v>
      </c>
      <c r="P498">
        <v>1715</v>
      </c>
      <c r="Q498" t="s">
        <v>437</v>
      </c>
      <c r="S498">
        <v>1</v>
      </c>
      <c r="T498">
        <v>1</v>
      </c>
      <c r="V498">
        <v>0.62707182319956967</v>
      </c>
      <c r="W498">
        <v>1.8812154695987089</v>
      </c>
      <c r="X498" t="s">
        <v>510</v>
      </c>
      <c r="Y498">
        <v>3</v>
      </c>
      <c r="AA498">
        <v>1</v>
      </c>
      <c r="AB498" t="s">
        <v>526</v>
      </c>
      <c r="AC498" t="s">
        <v>926</v>
      </c>
    </row>
    <row r="499" spans="1:29" x14ac:dyDescent="0.25">
      <c r="A499" s="61" t="s">
        <v>179</v>
      </c>
      <c r="B499" s="61" t="s">
        <v>205</v>
      </c>
      <c r="C499" s="62" t="s">
        <v>509</v>
      </c>
      <c r="D499" s="63"/>
      <c r="E499" s="64"/>
      <c r="F499" s="65"/>
      <c r="G499" s="62"/>
      <c r="H499" s="66"/>
      <c r="I499" s="67"/>
      <c r="J499" s="67"/>
      <c r="K499" s="31"/>
      <c r="L499" s="74">
        <v>499</v>
      </c>
      <c r="M4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499" t="s">
        <v>341</v>
      </c>
      <c r="O499" t="s">
        <v>373</v>
      </c>
      <c r="P499">
        <v>1715</v>
      </c>
      <c r="Q499" t="s">
        <v>437</v>
      </c>
      <c r="S499">
        <v>1</v>
      </c>
      <c r="T499">
        <v>2</v>
      </c>
      <c r="V499">
        <v>0.62707182319956967</v>
      </c>
      <c r="W499">
        <v>1.2541436463991393</v>
      </c>
      <c r="X499" t="s">
        <v>510</v>
      </c>
      <c r="Y499">
        <v>2</v>
      </c>
      <c r="AA499">
        <v>1</v>
      </c>
      <c r="AB499" t="s">
        <v>526</v>
      </c>
      <c r="AC499" t="s">
        <v>922</v>
      </c>
    </row>
    <row r="500" spans="1:29" x14ac:dyDescent="0.25">
      <c r="A500" s="61" t="s">
        <v>179</v>
      </c>
      <c r="B500" s="61" t="s">
        <v>205</v>
      </c>
      <c r="C500" s="62" t="s">
        <v>509</v>
      </c>
      <c r="D500" s="63"/>
      <c r="E500" s="64"/>
      <c r="F500" s="65"/>
      <c r="G500" s="62"/>
      <c r="H500" s="66"/>
      <c r="I500" s="67"/>
      <c r="J500" s="67"/>
      <c r="K500" s="31"/>
      <c r="L500" s="74">
        <v>500</v>
      </c>
      <c r="M5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0" t="s">
        <v>335</v>
      </c>
      <c r="O500" t="s">
        <v>373</v>
      </c>
      <c r="P500">
        <v>1715</v>
      </c>
      <c r="Q500" t="s">
        <v>437</v>
      </c>
      <c r="S500">
        <v>1</v>
      </c>
      <c r="T500">
        <v>4</v>
      </c>
      <c r="V500">
        <v>0.62707182319956967</v>
      </c>
      <c r="W500">
        <v>1.2541436463991393</v>
      </c>
      <c r="X500" t="s">
        <v>510</v>
      </c>
      <c r="Y500">
        <v>2</v>
      </c>
      <c r="AA500">
        <v>1</v>
      </c>
      <c r="AB500" t="s">
        <v>526</v>
      </c>
      <c r="AC500" t="s">
        <v>929</v>
      </c>
    </row>
    <row r="501" spans="1:29" x14ac:dyDescent="0.25">
      <c r="A501" s="61" t="s">
        <v>179</v>
      </c>
      <c r="B501" s="61" t="s">
        <v>205</v>
      </c>
      <c r="C501" s="62" t="s">
        <v>509</v>
      </c>
      <c r="D501" s="63"/>
      <c r="E501" s="64"/>
      <c r="F501" s="65"/>
      <c r="G501" s="62"/>
      <c r="H501" s="66"/>
      <c r="I501" s="67"/>
      <c r="J501" s="67"/>
      <c r="K501" s="31"/>
      <c r="L501" s="74">
        <v>501</v>
      </c>
      <c r="M5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1">
        <v>3.1</v>
      </c>
      <c r="O501" t="s">
        <v>373</v>
      </c>
      <c r="P501">
        <v>1715</v>
      </c>
      <c r="Q501" t="s">
        <v>438</v>
      </c>
      <c r="S501">
        <v>1</v>
      </c>
      <c r="T501">
        <v>3</v>
      </c>
      <c r="U501" t="s">
        <v>501</v>
      </c>
      <c r="V501">
        <v>0.62707182319956967</v>
      </c>
      <c r="W501">
        <v>0.62707182319956967</v>
      </c>
      <c r="X501" t="s">
        <v>510</v>
      </c>
      <c r="Y501">
        <v>1</v>
      </c>
      <c r="Z501">
        <v>1</v>
      </c>
      <c r="AA501">
        <v>1</v>
      </c>
      <c r="AB501" t="s">
        <v>527</v>
      </c>
      <c r="AC501" t="s">
        <v>964</v>
      </c>
    </row>
    <row r="502" spans="1:29" x14ac:dyDescent="0.25">
      <c r="A502" s="61" t="s">
        <v>179</v>
      </c>
      <c r="B502" s="61" t="s">
        <v>205</v>
      </c>
      <c r="C502" s="62" t="s">
        <v>509</v>
      </c>
      <c r="D502" s="63"/>
      <c r="E502" s="64"/>
      <c r="F502" s="65"/>
      <c r="G502" s="62"/>
      <c r="H502" s="66"/>
      <c r="I502" s="67"/>
      <c r="J502" s="67"/>
      <c r="K502" s="31"/>
      <c r="L502" s="74">
        <v>502</v>
      </c>
      <c r="M5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2" t="s">
        <v>324</v>
      </c>
      <c r="O502" t="s">
        <v>373</v>
      </c>
      <c r="P502">
        <v>1715</v>
      </c>
      <c r="Q502" t="s">
        <v>438</v>
      </c>
      <c r="S502">
        <v>1</v>
      </c>
      <c r="T502">
        <v>2</v>
      </c>
      <c r="V502">
        <v>0.62707182319956967</v>
      </c>
      <c r="W502">
        <v>1.2541436463991393</v>
      </c>
      <c r="X502" t="s">
        <v>510</v>
      </c>
      <c r="Y502">
        <v>2</v>
      </c>
      <c r="AA502">
        <v>1</v>
      </c>
      <c r="AB502" t="s">
        <v>526</v>
      </c>
      <c r="AC502" t="s">
        <v>971</v>
      </c>
    </row>
    <row r="503" spans="1:29" x14ac:dyDescent="0.25">
      <c r="A503" s="61" t="s">
        <v>179</v>
      </c>
      <c r="B503" s="61" t="s">
        <v>205</v>
      </c>
      <c r="C503" s="62" t="s">
        <v>509</v>
      </c>
      <c r="D503" s="63"/>
      <c r="E503" s="64"/>
      <c r="F503" s="65"/>
      <c r="G503" s="62"/>
      <c r="H503" s="66"/>
      <c r="I503" s="67"/>
      <c r="J503" s="67"/>
      <c r="K503" s="31"/>
      <c r="L503" s="74">
        <v>503</v>
      </c>
      <c r="M5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3" t="s">
        <v>322</v>
      </c>
      <c r="O503" t="s">
        <v>373</v>
      </c>
      <c r="P503">
        <v>1715</v>
      </c>
      <c r="Q503" t="s">
        <v>438</v>
      </c>
      <c r="S503">
        <v>-1</v>
      </c>
      <c r="T503">
        <v>3</v>
      </c>
      <c r="U503" t="s">
        <v>502</v>
      </c>
      <c r="V503">
        <v>-0.62707182319956967</v>
      </c>
      <c r="W503">
        <v>-0.62707182319956967</v>
      </c>
      <c r="X503" t="s">
        <v>510</v>
      </c>
      <c r="Y503">
        <v>-1</v>
      </c>
      <c r="Z503">
        <v>-1</v>
      </c>
      <c r="AA503">
        <v>1</v>
      </c>
      <c r="AB503" t="s">
        <v>527</v>
      </c>
      <c r="AC503" t="s">
        <v>965</v>
      </c>
    </row>
    <row r="504" spans="1:29" x14ac:dyDescent="0.25">
      <c r="A504" s="61" t="s">
        <v>179</v>
      </c>
      <c r="B504" s="61" t="s">
        <v>205</v>
      </c>
      <c r="C504" s="62" t="s">
        <v>509</v>
      </c>
      <c r="D504" s="63"/>
      <c r="E504" s="64"/>
      <c r="F504" s="65"/>
      <c r="G504" s="62"/>
      <c r="H504" s="66"/>
      <c r="I504" s="67"/>
      <c r="J504" s="67"/>
      <c r="K504" s="31"/>
      <c r="L504" s="74">
        <v>504</v>
      </c>
      <c r="M5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4" t="s">
        <v>343</v>
      </c>
      <c r="O504" t="s">
        <v>373</v>
      </c>
      <c r="P504">
        <v>1715</v>
      </c>
      <c r="Q504" t="s">
        <v>433</v>
      </c>
      <c r="S504">
        <v>1</v>
      </c>
      <c r="T504">
        <v>1</v>
      </c>
      <c r="V504">
        <v>0.62707182319956967</v>
      </c>
      <c r="W504">
        <v>1.2541436463991393</v>
      </c>
      <c r="X504" t="s">
        <v>510</v>
      </c>
      <c r="Y504">
        <v>2</v>
      </c>
      <c r="AA504">
        <v>1</v>
      </c>
      <c r="AB504" t="s">
        <v>526</v>
      </c>
      <c r="AC504" t="s">
        <v>989</v>
      </c>
    </row>
    <row r="505" spans="1:29" x14ac:dyDescent="0.25">
      <c r="A505" s="61" t="s">
        <v>179</v>
      </c>
      <c r="B505" s="61" t="s">
        <v>205</v>
      </c>
      <c r="C505" s="62" t="s">
        <v>509</v>
      </c>
      <c r="D505" s="63"/>
      <c r="E505" s="64"/>
      <c r="F505" s="65"/>
      <c r="G505" s="62"/>
      <c r="H505" s="66"/>
      <c r="I505" s="67"/>
      <c r="J505" s="67"/>
      <c r="K505" s="31"/>
      <c r="L505" s="74">
        <v>505</v>
      </c>
      <c r="M5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5" t="s">
        <v>341</v>
      </c>
      <c r="O505" t="s">
        <v>373</v>
      </c>
      <c r="P505">
        <v>1715</v>
      </c>
      <c r="Q505" t="s">
        <v>433</v>
      </c>
      <c r="S505">
        <v>1</v>
      </c>
      <c r="T505">
        <v>2</v>
      </c>
      <c r="V505">
        <v>0.62707182319956967</v>
      </c>
      <c r="W505">
        <v>1.2541436463991393</v>
      </c>
      <c r="X505" t="s">
        <v>510</v>
      </c>
      <c r="Y505">
        <v>2</v>
      </c>
      <c r="AA505">
        <v>1</v>
      </c>
      <c r="AB505" t="s">
        <v>526</v>
      </c>
      <c r="AC505" t="s">
        <v>986</v>
      </c>
    </row>
    <row r="506" spans="1:29" x14ac:dyDescent="0.25">
      <c r="A506" s="61" t="s">
        <v>179</v>
      </c>
      <c r="B506" s="61" t="s">
        <v>205</v>
      </c>
      <c r="C506" s="62" t="s">
        <v>509</v>
      </c>
      <c r="D506" s="63"/>
      <c r="E506" s="64"/>
      <c r="F506" s="65"/>
      <c r="G506" s="62"/>
      <c r="H506" s="66"/>
      <c r="I506" s="67"/>
      <c r="J506" s="67"/>
      <c r="K506" s="31"/>
      <c r="L506" s="74">
        <v>506</v>
      </c>
      <c r="M5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6" t="s">
        <v>324</v>
      </c>
      <c r="O506" t="s">
        <v>373</v>
      </c>
      <c r="P506">
        <v>1715</v>
      </c>
      <c r="Q506" t="s">
        <v>433</v>
      </c>
      <c r="S506">
        <v>1</v>
      </c>
      <c r="T506">
        <v>2</v>
      </c>
      <c r="V506">
        <v>0.62707182319956967</v>
      </c>
      <c r="W506">
        <v>1.2541436463991393</v>
      </c>
      <c r="X506" t="s">
        <v>510</v>
      </c>
      <c r="Y506">
        <v>2</v>
      </c>
      <c r="AA506">
        <v>1</v>
      </c>
      <c r="AB506" t="s">
        <v>526</v>
      </c>
      <c r="AC506" t="s">
        <v>987</v>
      </c>
    </row>
    <row r="507" spans="1:29" x14ac:dyDescent="0.25">
      <c r="A507" s="61" t="s">
        <v>179</v>
      </c>
      <c r="B507" s="61" t="s">
        <v>205</v>
      </c>
      <c r="C507" s="62" t="s">
        <v>509</v>
      </c>
      <c r="D507" s="63"/>
      <c r="E507" s="64"/>
      <c r="F507" s="65"/>
      <c r="G507" s="62"/>
      <c r="H507" s="66"/>
      <c r="I507" s="67"/>
      <c r="J507" s="67"/>
      <c r="K507" s="31"/>
      <c r="L507" s="74">
        <v>507</v>
      </c>
      <c r="M5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7">
        <v>4.2</v>
      </c>
      <c r="O507" t="s">
        <v>373</v>
      </c>
      <c r="P507">
        <v>1715</v>
      </c>
      <c r="Q507" t="s">
        <v>422</v>
      </c>
      <c r="S507">
        <v>1</v>
      </c>
      <c r="T507">
        <v>4</v>
      </c>
      <c r="V507">
        <v>0.62707182319956967</v>
      </c>
      <c r="W507">
        <v>0.62707182319956967</v>
      </c>
      <c r="X507" t="s">
        <v>510</v>
      </c>
      <c r="Y507">
        <v>1</v>
      </c>
      <c r="AA507">
        <v>1</v>
      </c>
      <c r="AB507" t="s">
        <v>527</v>
      </c>
      <c r="AC507" t="s">
        <v>1073</v>
      </c>
    </row>
    <row r="508" spans="1:29" x14ac:dyDescent="0.25">
      <c r="A508" s="61" t="s">
        <v>179</v>
      </c>
      <c r="B508" s="61" t="s">
        <v>205</v>
      </c>
      <c r="C508" s="62" t="s">
        <v>509</v>
      </c>
      <c r="D508" s="63"/>
      <c r="E508" s="64"/>
      <c r="F508" s="65"/>
      <c r="G508" s="62"/>
      <c r="H508" s="66"/>
      <c r="I508" s="67"/>
      <c r="J508" s="67"/>
      <c r="K508" s="31"/>
      <c r="L508" s="74">
        <v>508</v>
      </c>
      <c r="M5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8" t="s">
        <v>330</v>
      </c>
      <c r="O508" t="s">
        <v>373</v>
      </c>
      <c r="P508">
        <v>1715</v>
      </c>
      <c r="Q508" t="s">
        <v>422</v>
      </c>
      <c r="S508">
        <v>1</v>
      </c>
      <c r="T508">
        <v>1</v>
      </c>
      <c r="V508">
        <v>0.62707182319956967</v>
      </c>
      <c r="W508">
        <v>1.8812154695987089</v>
      </c>
      <c r="X508" t="s">
        <v>510</v>
      </c>
      <c r="Y508">
        <v>3</v>
      </c>
      <c r="AA508">
        <v>1</v>
      </c>
      <c r="AB508" t="s">
        <v>526</v>
      </c>
      <c r="AC508" t="s">
        <v>1069</v>
      </c>
    </row>
    <row r="509" spans="1:29" x14ac:dyDescent="0.25">
      <c r="A509" s="61" t="s">
        <v>179</v>
      </c>
      <c r="B509" s="61" t="s">
        <v>205</v>
      </c>
      <c r="C509" s="62" t="s">
        <v>509</v>
      </c>
      <c r="D509" s="63"/>
      <c r="E509" s="64"/>
      <c r="F509" s="65"/>
      <c r="G509" s="62"/>
      <c r="H509" s="66"/>
      <c r="I509" s="67"/>
      <c r="J509" s="67"/>
      <c r="K509" s="31"/>
      <c r="L509" s="74">
        <v>509</v>
      </c>
      <c r="M5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09" t="s">
        <v>335</v>
      </c>
      <c r="O509" t="s">
        <v>373</v>
      </c>
      <c r="P509">
        <v>1715</v>
      </c>
      <c r="Q509" t="s">
        <v>422</v>
      </c>
      <c r="S509">
        <v>1</v>
      </c>
      <c r="T509">
        <v>4</v>
      </c>
      <c r="V509">
        <v>0.62707182319956967</v>
      </c>
      <c r="W509">
        <v>1.2541436463991393</v>
      </c>
      <c r="X509" t="s">
        <v>510</v>
      </c>
      <c r="Y509">
        <v>2</v>
      </c>
      <c r="AA509">
        <v>1</v>
      </c>
      <c r="AB509" t="s">
        <v>526</v>
      </c>
      <c r="AC509" t="s">
        <v>1070</v>
      </c>
    </row>
    <row r="510" spans="1:29" x14ac:dyDescent="0.25">
      <c r="A510" s="61" t="s">
        <v>179</v>
      </c>
      <c r="B510" s="61" t="s">
        <v>205</v>
      </c>
      <c r="C510" s="62" t="s">
        <v>509</v>
      </c>
      <c r="D510" s="63"/>
      <c r="E510" s="64"/>
      <c r="F510" s="65"/>
      <c r="G510" s="62"/>
      <c r="H510" s="66"/>
      <c r="I510" s="67"/>
      <c r="J510" s="67"/>
      <c r="K510" s="31"/>
      <c r="L510" s="74">
        <v>510</v>
      </c>
      <c r="M5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0">
        <v>3.3</v>
      </c>
      <c r="O510" t="s">
        <v>373</v>
      </c>
      <c r="P510">
        <v>1716</v>
      </c>
      <c r="Q510" t="s">
        <v>456</v>
      </c>
      <c r="S510">
        <v>1</v>
      </c>
      <c r="T510">
        <v>3</v>
      </c>
      <c r="U510" t="s">
        <v>503</v>
      </c>
      <c r="V510">
        <v>0.62707182319956967</v>
      </c>
      <c r="W510">
        <v>0.62707182319956967</v>
      </c>
      <c r="X510" t="s">
        <v>510</v>
      </c>
      <c r="Y510">
        <v>1</v>
      </c>
      <c r="AA510">
        <v>1</v>
      </c>
      <c r="AB510" t="s">
        <v>527</v>
      </c>
      <c r="AC510" t="s">
        <v>780</v>
      </c>
    </row>
    <row r="511" spans="1:29" x14ac:dyDescent="0.25">
      <c r="A511" s="61" t="s">
        <v>179</v>
      </c>
      <c r="B511" s="61" t="s">
        <v>205</v>
      </c>
      <c r="C511" s="62" t="s">
        <v>509</v>
      </c>
      <c r="D511" s="63"/>
      <c r="E511" s="64"/>
      <c r="F511" s="65"/>
      <c r="G511" s="62"/>
      <c r="H511" s="66"/>
      <c r="I511" s="67"/>
      <c r="J511" s="67"/>
      <c r="K511" s="31"/>
      <c r="L511" s="74">
        <v>511</v>
      </c>
      <c r="M5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1">
        <v>3.6</v>
      </c>
      <c r="O511" t="s">
        <v>373</v>
      </c>
      <c r="P511">
        <v>1716</v>
      </c>
      <c r="Q511" t="s">
        <v>456</v>
      </c>
      <c r="S511">
        <v>1</v>
      </c>
      <c r="T511">
        <v>3</v>
      </c>
      <c r="U511" t="s">
        <v>503</v>
      </c>
      <c r="V511">
        <v>0.62707182319956967</v>
      </c>
      <c r="W511">
        <v>1.2541436463991393</v>
      </c>
      <c r="X511" t="s">
        <v>510</v>
      </c>
      <c r="Y511">
        <v>2</v>
      </c>
      <c r="AA511">
        <v>1</v>
      </c>
      <c r="AB511" t="s">
        <v>526</v>
      </c>
      <c r="AC511" t="s">
        <v>797</v>
      </c>
    </row>
    <row r="512" spans="1:29" x14ac:dyDescent="0.25">
      <c r="A512" s="61" t="s">
        <v>179</v>
      </c>
      <c r="B512" s="61" t="s">
        <v>205</v>
      </c>
      <c r="C512" s="62" t="s">
        <v>509</v>
      </c>
      <c r="D512" s="63"/>
      <c r="E512" s="64"/>
      <c r="F512" s="65"/>
      <c r="G512" s="62"/>
      <c r="H512" s="66"/>
      <c r="I512" s="67"/>
      <c r="J512" s="67"/>
      <c r="K512" s="31"/>
      <c r="L512" s="74">
        <v>512</v>
      </c>
      <c r="M5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2" t="s">
        <v>319</v>
      </c>
      <c r="O512" t="s">
        <v>373</v>
      </c>
      <c r="P512">
        <v>1716</v>
      </c>
      <c r="Q512" t="s">
        <v>456</v>
      </c>
      <c r="S512">
        <v>1</v>
      </c>
      <c r="T512">
        <v>1</v>
      </c>
      <c r="V512">
        <v>0.62707182319956967</v>
      </c>
      <c r="W512">
        <v>1.8812154695987089</v>
      </c>
      <c r="X512" t="s">
        <v>510</v>
      </c>
      <c r="Y512">
        <v>3</v>
      </c>
      <c r="AA512">
        <v>1</v>
      </c>
      <c r="AB512" t="s">
        <v>527</v>
      </c>
      <c r="AC512" t="s">
        <v>761</v>
      </c>
    </row>
    <row r="513" spans="1:29" x14ac:dyDescent="0.25">
      <c r="A513" s="61" t="s">
        <v>179</v>
      </c>
      <c r="B513" s="61" t="s">
        <v>205</v>
      </c>
      <c r="C513" s="62" t="s">
        <v>509</v>
      </c>
      <c r="D513" s="63"/>
      <c r="E513" s="64"/>
      <c r="F513" s="65"/>
      <c r="G513" s="62"/>
      <c r="H513" s="66"/>
      <c r="I513" s="67"/>
      <c r="J513" s="67"/>
      <c r="K513" s="31"/>
      <c r="L513" s="74">
        <v>513</v>
      </c>
      <c r="M5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3" t="s">
        <v>319</v>
      </c>
      <c r="O513" t="s">
        <v>373</v>
      </c>
      <c r="P513">
        <v>1716</v>
      </c>
      <c r="Q513" t="s">
        <v>456</v>
      </c>
      <c r="S513">
        <v>1</v>
      </c>
      <c r="T513">
        <v>1</v>
      </c>
      <c r="V513">
        <v>0.62707182319956967</v>
      </c>
      <c r="W513">
        <v>1.8812154695987089</v>
      </c>
      <c r="X513" t="s">
        <v>510</v>
      </c>
      <c r="Y513">
        <v>3</v>
      </c>
      <c r="AA513">
        <v>1</v>
      </c>
      <c r="AB513" t="s">
        <v>527</v>
      </c>
      <c r="AC513" t="s">
        <v>800</v>
      </c>
    </row>
    <row r="514" spans="1:29" x14ac:dyDescent="0.25">
      <c r="A514" s="61" t="s">
        <v>179</v>
      </c>
      <c r="B514" s="61" t="s">
        <v>205</v>
      </c>
      <c r="C514" s="62" t="s">
        <v>509</v>
      </c>
      <c r="D514" s="63"/>
      <c r="E514" s="64"/>
      <c r="F514" s="65"/>
      <c r="G514" s="62"/>
      <c r="H514" s="66"/>
      <c r="I514" s="67"/>
      <c r="J514" s="67"/>
      <c r="K514" s="31"/>
      <c r="L514" s="74">
        <v>514</v>
      </c>
      <c r="M5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4" t="s">
        <v>331</v>
      </c>
      <c r="O514" t="s">
        <v>373</v>
      </c>
      <c r="P514">
        <v>1716</v>
      </c>
      <c r="Q514" t="s">
        <v>456</v>
      </c>
      <c r="S514">
        <v>1</v>
      </c>
      <c r="T514">
        <v>1</v>
      </c>
      <c r="V514">
        <v>0.62707182319956967</v>
      </c>
      <c r="W514">
        <v>1.8812154695987089</v>
      </c>
      <c r="X514" t="s">
        <v>510</v>
      </c>
      <c r="Y514">
        <v>3</v>
      </c>
      <c r="AA514">
        <v>1</v>
      </c>
      <c r="AB514" t="s">
        <v>526</v>
      </c>
      <c r="AC514" t="s">
        <v>799</v>
      </c>
    </row>
    <row r="515" spans="1:29" x14ac:dyDescent="0.25">
      <c r="A515" s="61" t="s">
        <v>179</v>
      </c>
      <c r="B515" s="61" t="s">
        <v>205</v>
      </c>
      <c r="C515" s="62" t="s">
        <v>509</v>
      </c>
      <c r="D515" s="63"/>
      <c r="E515" s="64"/>
      <c r="F515" s="65"/>
      <c r="G515" s="62"/>
      <c r="H515" s="66"/>
      <c r="I515" s="67"/>
      <c r="J515" s="67"/>
      <c r="K515" s="31"/>
      <c r="L515" s="74">
        <v>515</v>
      </c>
      <c r="M5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5" t="s">
        <v>335</v>
      </c>
      <c r="O515" t="s">
        <v>373</v>
      </c>
      <c r="P515">
        <v>1716</v>
      </c>
      <c r="Q515" t="s">
        <v>456</v>
      </c>
      <c r="S515">
        <v>1</v>
      </c>
      <c r="T515">
        <v>4</v>
      </c>
      <c r="V515">
        <v>0.62707182319956967</v>
      </c>
      <c r="W515">
        <v>1.2541436463991393</v>
      </c>
      <c r="X515" t="s">
        <v>510</v>
      </c>
      <c r="Y515">
        <v>2</v>
      </c>
      <c r="AA515">
        <v>1</v>
      </c>
      <c r="AB515" t="s">
        <v>526</v>
      </c>
      <c r="AC515" t="s">
        <v>796</v>
      </c>
    </row>
    <row r="516" spans="1:29" x14ac:dyDescent="0.25">
      <c r="A516" s="61" t="s">
        <v>179</v>
      </c>
      <c r="B516" s="61" t="s">
        <v>205</v>
      </c>
      <c r="C516" s="62" t="s">
        <v>509</v>
      </c>
      <c r="D516" s="63"/>
      <c r="E516" s="64"/>
      <c r="F516" s="65"/>
      <c r="G516" s="62"/>
      <c r="H516" s="66"/>
      <c r="I516" s="67"/>
      <c r="J516" s="67"/>
      <c r="K516" s="31"/>
      <c r="L516" s="74">
        <v>516</v>
      </c>
      <c r="M5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6">
        <v>3.3</v>
      </c>
      <c r="O516" t="s">
        <v>373</v>
      </c>
      <c r="P516">
        <v>1716</v>
      </c>
      <c r="Q516" t="s">
        <v>435</v>
      </c>
      <c r="S516">
        <v>1</v>
      </c>
      <c r="T516">
        <v>3</v>
      </c>
      <c r="U516" t="s">
        <v>503</v>
      </c>
      <c r="V516">
        <v>0.62707182319956967</v>
      </c>
      <c r="W516">
        <v>0.62707182319956967</v>
      </c>
      <c r="X516" t="s">
        <v>510</v>
      </c>
      <c r="Y516">
        <v>1</v>
      </c>
      <c r="AA516">
        <v>1</v>
      </c>
      <c r="AB516" t="s">
        <v>527</v>
      </c>
      <c r="AC516" t="s">
        <v>938</v>
      </c>
    </row>
    <row r="517" spans="1:29" x14ac:dyDescent="0.25">
      <c r="A517" s="61" t="s">
        <v>179</v>
      </c>
      <c r="B517" s="61" t="s">
        <v>205</v>
      </c>
      <c r="C517" s="62" t="s">
        <v>509</v>
      </c>
      <c r="D517" s="63"/>
      <c r="E517" s="64"/>
      <c r="F517" s="65"/>
      <c r="G517" s="62"/>
      <c r="H517" s="66"/>
      <c r="I517" s="67"/>
      <c r="J517" s="67"/>
      <c r="K517" s="31"/>
      <c r="L517" s="74">
        <v>517</v>
      </c>
      <c r="M5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7">
        <v>3.4</v>
      </c>
      <c r="O517" t="s">
        <v>373</v>
      </c>
      <c r="P517">
        <v>1716</v>
      </c>
      <c r="Q517" t="s">
        <v>435</v>
      </c>
      <c r="S517">
        <v>1</v>
      </c>
      <c r="T517">
        <v>3</v>
      </c>
      <c r="U517" t="s">
        <v>503</v>
      </c>
      <c r="V517">
        <v>0.62707182319956967</v>
      </c>
      <c r="W517">
        <v>1.2541436463991393</v>
      </c>
      <c r="X517" t="s">
        <v>510</v>
      </c>
      <c r="Y517">
        <v>2</v>
      </c>
      <c r="AA517">
        <v>1</v>
      </c>
      <c r="AB517" t="s">
        <v>526</v>
      </c>
      <c r="AC517" t="s">
        <v>934</v>
      </c>
    </row>
    <row r="518" spans="1:29" x14ac:dyDescent="0.25">
      <c r="A518" s="61" t="s">
        <v>179</v>
      </c>
      <c r="B518" s="61" t="s">
        <v>205</v>
      </c>
      <c r="C518" s="62" t="s">
        <v>509</v>
      </c>
      <c r="D518" s="63"/>
      <c r="E518" s="64"/>
      <c r="F518" s="65"/>
      <c r="G518" s="62"/>
      <c r="H518" s="66"/>
      <c r="I518" s="67"/>
      <c r="J518" s="67"/>
      <c r="K518" s="31"/>
      <c r="L518" s="74">
        <v>518</v>
      </c>
      <c r="M5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8" t="s">
        <v>343</v>
      </c>
      <c r="O518" t="s">
        <v>373</v>
      </c>
      <c r="P518">
        <v>1716</v>
      </c>
      <c r="Q518" t="s">
        <v>435</v>
      </c>
      <c r="S518">
        <v>1</v>
      </c>
      <c r="T518">
        <v>1</v>
      </c>
      <c r="V518">
        <v>0.62707182319956967</v>
      </c>
      <c r="W518">
        <v>1.2541436463991393</v>
      </c>
      <c r="X518" t="s">
        <v>510</v>
      </c>
      <c r="Y518">
        <v>2</v>
      </c>
      <c r="AA518">
        <v>1</v>
      </c>
      <c r="AB518" t="s">
        <v>526</v>
      </c>
      <c r="AC518" t="s">
        <v>945</v>
      </c>
    </row>
    <row r="519" spans="1:29" x14ac:dyDescent="0.25">
      <c r="A519" s="61" t="s">
        <v>179</v>
      </c>
      <c r="B519" s="61" t="s">
        <v>205</v>
      </c>
      <c r="C519" s="62" t="s">
        <v>509</v>
      </c>
      <c r="D519" s="63"/>
      <c r="E519" s="64"/>
      <c r="F519" s="65"/>
      <c r="G519" s="62"/>
      <c r="H519" s="66"/>
      <c r="I519" s="67"/>
      <c r="J519" s="67"/>
      <c r="K519" s="31"/>
      <c r="L519" s="74">
        <v>519</v>
      </c>
      <c r="M5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19" t="s">
        <v>335</v>
      </c>
      <c r="O519" t="s">
        <v>373</v>
      </c>
      <c r="P519">
        <v>1716</v>
      </c>
      <c r="Q519" t="s">
        <v>435</v>
      </c>
      <c r="S519">
        <v>1</v>
      </c>
      <c r="T519">
        <v>4</v>
      </c>
      <c r="V519">
        <v>0.62707182319956967</v>
      </c>
      <c r="W519">
        <v>1.2541436463991393</v>
      </c>
      <c r="X519" t="s">
        <v>510</v>
      </c>
      <c r="Y519">
        <v>2</v>
      </c>
      <c r="AA519">
        <v>1</v>
      </c>
      <c r="AB519" t="s">
        <v>526</v>
      </c>
      <c r="AC519" t="s">
        <v>939</v>
      </c>
    </row>
    <row r="520" spans="1:29" x14ac:dyDescent="0.25">
      <c r="A520" s="61" t="s">
        <v>179</v>
      </c>
      <c r="B520" s="61" t="s">
        <v>205</v>
      </c>
      <c r="C520" s="62" t="s">
        <v>509</v>
      </c>
      <c r="D520" s="63"/>
      <c r="E520" s="64"/>
      <c r="F520" s="65"/>
      <c r="G520" s="62"/>
      <c r="H520" s="66"/>
      <c r="I520" s="67"/>
      <c r="J520" s="67"/>
      <c r="K520" s="31"/>
      <c r="L520" s="74">
        <v>520</v>
      </c>
      <c r="M5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0" t="s">
        <v>335</v>
      </c>
      <c r="O520" t="s">
        <v>373</v>
      </c>
      <c r="P520">
        <v>1716</v>
      </c>
      <c r="Q520" t="s">
        <v>435</v>
      </c>
      <c r="S520">
        <v>1</v>
      </c>
      <c r="T520">
        <v>4</v>
      </c>
      <c r="V520">
        <v>0.62707182319956967</v>
      </c>
      <c r="W520">
        <v>1.2541436463991393</v>
      </c>
      <c r="X520" t="s">
        <v>510</v>
      </c>
      <c r="Y520">
        <v>2</v>
      </c>
      <c r="AA520">
        <v>1</v>
      </c>
      <c r="AB520" t="s">
        <v>526</v>
      </c>
      <c r="AC520" t="s">
        <v>941</v>
      </c>
    </row>
    <row r="521" spans="1:29" x14ac:dyDescent="0.25">
      <c r="A521" s="61" t="s">
        <v>179</v>
      </c>
      <c r="B521" s="61" t="s">
        <v>205</v>
      </c>
      <c r="C521" s="62" t="s">
        <v>509</v>
      </c>
      <c r="D521" s="63"/>
      <c r="E521" s="64"/>
      <c r="F521" s="65"/>
      <c r="G521" s="62"/>
      <c r="H521" s="66"/>
      <c r="I521" s="67"/>
      <c r="J521" s="67"/>
      <c r="K521" s="31"/>
      <c r="L521" s="74">
        <v>521</v>
      </c>
      <c r="M5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1">
        <v>1.2</v>
      </c>
      <c r="O521" t="s">
        <v>373</v>
      </c>
      <c r="P521">
        <v>1716</v>
      </c>
      <c r="Q521" t="s">
        <v>455</v>
      </c>
      <c r="S521">
        <v>1</v>
      </c>
      <c r="T521">
        <v>1</v>
      </c>
      <c r="V521">
        <v>0.62707182319956967</v>
      </c>
      <c r="W521">
        <v>0.62707182319956967</v>
      </c>
      <c r="X521" t="s">
        <v>510</v>
      </c>
      <c r="Y521">
        <v>1</v>
      </c>
      <c r="AA521">
        <v>1</v>
      </c>
      <c r="AB521" t="s">
        <v>527</v>
      </c>
      <c r="AC521" t="s">
        <v>950</v>
      </c>
    </row>
    <row r="522" spans="1:29" x14ac:dyDescent="0.25">
      <c r="A522" s="61" t="s">
        <v>179</v>
      </c>
      <c r="B522" s="61" t="s">
        <v>205</v>
      </c>
      <c r="C522" s="62" t="s">
        <v>509</v>
      </c>
      <c r="D522" s="63"/>
      <c r="E522" s="64"/>
      <c r="F522" s="65"/>
      <c r="G522" s="62"/>
      <c r="H522" s="66"/>
      <c r="I522" s="67"/>
      <c r="J522" s="67"/>
      <c r="K522" s="31"/>
      <c r="L522" s="74">
        <v>522</v>
      </c>
      <c r="M5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2">
        <v>4.0999999999999996</v>
      </c>
      <c r="O522" t="s">
        <v>373</v>
      </c>
      <c r="P522">
        <v>1716</v>
      </c>
      <c r="Q522" t="s">
        <v>455</v>
      </c>
      <c r="S522">
        <v>1</v>
      </c>
      <c r="T522">
        <v>4</v>
      </c>
      <c r="V522">
        <v>0.62707182319956967</v>
      </c>
      <c r="W522">
        <v>1.2541436463991393</v>
      </c>
      <c r="X522" t="s">
        <v>510</v>
      </c>
      <c r="Y522">
        <v>2</v>
      </c>
      <c r="AA522">
        <v>1</v>
      </c>
      <c r="AB522" t="s">
        <v>526</v>
      </c>
      <c r="AC522" t="s">
        <v>951</v>
      </c>
    </row>
    <row r="523" spans="1:29" x14ac:dyDescent="0.25">
      <c r="A523" s="61" t="s">
        <v>179</v>
      </c>
      <c r="B523" s="61" t="s">
        <v>205</v>
      </c>
      <c r="C523" s="62" t="s">
        <v>509</v>
      </c>
      <c r="D523" s="63"/>
      <c r="E523" s="64"/>
      <c r="F523" s="65"/>
      <c r="G523" s="62"/>
      <c r="H523" s="66"/>
      <c r="I523" s="67"/>
      <c r="J523" s="67"/>
      <c r="K523" s="31"/>
      <c r="L523" s="74">
        <v>523</v>
      </c>
      <c r="M5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3" t="s">
        <v>335</v>
      </c>
      <c r="O523" t="s">
        <v>373</v>
      </c>
      <c r="P523">
        <v>1716</v>
      </c>
      <c r="Q523" t="s">
        <v>455</v>
      </c>
      <c r="S523">
        <v>1</v>
      </c>
      <c r="T523">
        <v>4</v>
      </c>
      <c r="V523">
        <v>0.62707182319956967</v>
      </c>
      <c r="W523">
        <v>1.2541436463991393</v>
      </c>
      <c r="X523" t="s">
        <v>510</v>
      </c>
      <c r="Y523">
        <v>2</v>
      </c>
      <c r="AA523">
        <v>1</v>
      </c>
      <c r="AB523" t="s">
        <v>526</v>
      </c>
      <c r="AC523" t="s">
        <v>947</v>
      </c>
    </row>
    <row r="524" spans="1:29" x14ac:dyDescent="0.25">
      <c r="A524" s="61" t="s">
        <v>179</v>
      </c>
      <c r="B524" s="61" t="s">
        <v>205</v>
      </c>
      <c r="C524" s="62" t="s">
        <v>509</v>
      </c>
      <c r="D524" s="63"/>
      <c r="E524" s="64"/>
      <c r="F524" s="65"/>
      <c r="G524" s="62"/>
      <c r="H524" s="66"/>
      <c r="I524" s="67"/>
      <c r="J524" s="67"/>
      <c r="K524" s="31"/>
      <c r="L524" s="74">
        <v>524</v>
      </c>
      <c r="M5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4" t="s">
        <v>367</v>
      </c>
      <c r="O524" t="s">
        <v>373</v>
      </c>
      <c r="P524">
        <v>1716</v>
      </c>
      <c r="Q524" t="s">
        <v>421</v>
      </c>
      <c r="S524">
        <v>1</v>
      </c>
      <c r="T524">
        <v>1</v>
      </c>
      <c r="V524">
        <v>0.62707182319956967</v>
      </c>
      <c r="W524">
        <v>1.2541436463991393</v>
      </c>
      <c r="X524" t="s">
        <v>510</v>
      </c>
      <c r="Y524">
        <v>2</v>
      </c>
      <c r="AA524">
        <v>1</v>
      </c>
      <c r="AB524" t="s">
        <v>526</v>
      </c>
      <c r="AC524" t="s">
        <v>1085</v>
      </c>
    </row>
    <row r="525" spans="1:29" x14ac:dyDescent="0.25">
      <c r="A525" s="61" t="s">
        <v>179</v>
      </c>
      <c r="B525" s="61" t="s">
        <v>205</v>
      </c>
      <c r="C525" s="62" t="s">
        <v>509</v>
      </c>
      <c r="D525" s="63"/>
      <c r="E525" s="64"/>
      <c r="F525" s="65"/>
      <c r="G525" s="62"/>
      <c r="H525" s="66"/>
      <c r="I525" s="67"/>
      <c r="J525" s="67"/>
      <c r="K525" s="31"/>
      <c r="L525" s="74">
        <v>525</v>
      </c>
      <c r="M5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5" t="s">
        <v>324</v>
      </c>
      <c r="O525" t="s">
        <v>373</v>
      </c>
      <c r="P525">
        <v>1716</v>
      </c>
      <c r="Q525" t="s">
        <v>421</v>
      </c>
      <c r="S525">
        <v>1</v>
      </c>
      <c r="T525">
        <v>2</v>
      </c>
      <c r="V525">
        <v>0.62707182319956967</v>
      </c>
      <c r="W525">
        <v>1.2541436463991393</v>
      </c>
      <c r="X525" t="s">
        <v>510</v>
      </c>
      <c r="Y525">
        <v>2</v>
      </c>
      <c r="AA525">
        <v>1</v>
      </c>
      <c r="AB525" t="s">
        <v>526</v>
      </c>
      <c r="AC525" t="s">
        <v>1082</v>
      </c>
    </row>
    <row r="526" spans="1:29" x14ac:dyDescent="0.25">
      <c r="A526" s="61" t="s">
        <v>179</v>
      </c>
      <c r="B526" s="61" t="s">
        <v>205</v>
      </c>
      <c r="C526" s="62" t="s">
        <v>509</v>
      </c>
      <c r="D526" s="63"/>
      <c r="E526" s="64"/>
      <c r="F526" s="65"/>
      <c r="G526" s="62"/>
      <c r="H526" s="66"/>
      <c r="I526" s="67"/>
      <c r="J526" s="67"/>
      <c r="K526" s="31"/>
      <c r="L526" s="74">
        <v>526</v>
      </c>
      <c r="M5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6" t="s">
        <v>337</v>
      </c>
      <c r="O526" t="s">
        <v>373</v>
      </c>
      <c r="P526">
        <v>1716</v>
      </c>
      <c r="Q526" t="s">
        <v>421</v>
      </c>
      <c r="S526">
        <v>1</v>
      </c>
      <c r="T526">
        <v>3</v>
      </c>
      <c r="U526" t="s">
        <v>501</v>
      </c>
      <c r="V526">
        <v>0.62707182319956967</v>
      </c>
      <c r="W526">
        <v>0.62707182319956967</v>
      </c>
      <c r="X526" t="s">
        <v>510</v>
      </c>
      <c r="Y526">
        <v>1</v>
      </c>
      <c r="Z526">
        <v>1</v>
      </c>
      <c r="AA526">
        <v>1</v>
      </c>
      <c r="AB526" t="s">
        <v>527</v>
      </c>
      <c r="AC526" t="s">
        <v>1081</v>
      </c>
    </row>
    <row r="527" spans="1:29" x14ac:dyDescent="0.25">
      <c r="A527" s="61" t="s">
        <v>179</v>
      </c>
      <c r="B527" s="61" t="s">
        <v>205</v>
      </c>
      <c r="C527" s="62" t="s">
        <v>509</v>
      </c>
      <c r="D527" s="63"/>
      <c r="E527" s="64"/>
      <c r="F527" s="65"/>
      <c r="G527" s="62"/>
      <c r="H527" s="66"/>
      <c r="I527" s="67"/>
      <c r="J527" s="67"/>
      <c r="K527" s="31"/>
      <c r="L527" s="74">
        <v>527</v>
      </c>
      <c r="M5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7">
        <v>2.4</v>
      </c>
      <c r="O527" t="s">
        <v>373</v>
      </c>
      <c r="P527">
        <v>1717</v>
      </c>
      <c r="Q527" t="s">
        <v>453</v>
      </c>
      <c r="S527">
        <v>1</v>
      </c>
      <c r="T527">
        <v>2</v>
      </c>
      <c r="V527">
        <v>0.62707182319956967</v>
      </c>
      <c r="W527">
        <v>1.2541436463991393</v>
      </c>
      <c r="X527" t="s">
        <v>510</v>
      </c>
      <c r="Y527">
        <v>2</v>
      </c>
      <c r="AA527">
        <v>1</v>
      </c>
      <c r="AB527" t="s">
        <v>526</v>
      </c>
      <c r="AC527" t="s">
        <v>806</v>
      </c>
    </row>
    <row r="528" spans="1:29" x14ac:dyDescent="0.25">
      <c r="A528" s="61" t="s">
        <v>179</v>
      </c>
      <c r="B528" s="61" t="s">
        <v>205</v>
      </c>
      <c r="C528" s="62" t="s">
        <v>509</v>
      </c>
      <c r="D528" s="63"/>
      <c r="E528" s="64"/>
      <c r="F528" s="65"/>
      <c r="G528" s="62"/>
      <c r="H528" s="66"/>
      <c r="I528" s="67"/>
      <c r="J528" s="67"/>
      <c r="K528" s="31"/>
      <c r="L528" s="74">
        <v>528</v>
      </c>
      <c r="M5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8" t="s">
        <v>324</v>
      </c>
      <c r="O528" t="s">
        <v>373</v>
      </c>
      <c r="P528">
        <v>1717</v>
      </c>
      <c r="Q528" t="s">
        <v>453</v>
      </c>
      <c r="S528">
        <v>1</v>
      </c>
      <c r="T528">
        <v>2</v>
      </c>
      <c r="V528">
        <v>0.62707182319956967</v>
      </c>
      <c r="W528">
        <v>1.2541436463991393</v>
      </c>
      <c r="X528" t="s">
        <v>510</v>
      </c>
      <c r="Y528">
        <v>2</v>
      </c>
      <c r="AA528">
        <v>1</v>
      </c>
      <c r="AB528" t="s">
        <v>526</v>
      </c>
      <c r="AC528" t="s">
        <v>803</v>
      </c>
    </row>
    <row r="529" spans="1:29" x14ac:dyDescent="0.25">
      <c r="A529" s="61" t="s">
        <v>179</v>
      </c>
      <c r="B529" s="61" t="s">
        <v>205</v>
      </c>
      <c r="C529" s="62" t="s">
        <v>509</v>
      </c>
      <c r="D529" s="63"/>
      <c r="E529" s="64"/>
      <c r="F529" s="65"/>
      <c r="G529" s="62"/>
      <c r="H529" s="66"/>
      <c r="I529" s="67"/>
      <c r="J529" s="67"/>
      <c r="K529" s="31"/>
      <c r="L529" s="74">
        <v>529</v>
      </c>
      <c r="M5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29" t="s">
        <v>322</v>
      </c>
      <c r="O529" t="s">
        <v>373</v>
      </c>
      <c r="P529">
        <v>1717</v>
      </c>
      <c r="Q529" t="s">
        <v>453</v>
      </c>
      <c r="S529">
        <v>-1</v>
      </c>
      <c r="T529">
        <v>3</v>
      </c>
      <c r="U529" t="s">
        <v>502</v>
      </c>
      <c r="V529">
        <v>-0.62707182319956967</v>
      </c>
      <c r="W529">
        <v>-0.62707182319956967</v>
      </c>
      <c r="X529" t="s">
        <v>510</v>
      </c>
      <c r="Y529">
        <v>-1</v>
      </c>
      <c r="Z529">
        <v>-1</v>
      </c>
      <c r="AA529">
        <v>1</v>
      </c>
      <c r="AB529" t="s">
        <v>527</v>
      </c>
      <c r="AC529" t="s">
        <v>802</v>
      </c>
    </row>
    <row r="530" spans="1:29" x14ac:dyDescent="0.25">
      <c r="A530" s="61" t="s">
        <v>179</v>
      </c>
      <c r="B530" s="61" t="s">
        <v>205</v>
      </c>
      <c r="C530" s="62" t="s">
        <v>509</v>
      </c>
      <c r="D530" s="63"/>
      <c r="E530" s="64"/>
      <c r="F530" s="65"/>
      <c r="G530" s="62"/>
      <c r="H530" s="66"/>
      <c r="I530" s="67"/>
      <c r="J530" s="67"/>
      <c r="K530" s="31"/>
      <c r="L530" s="74">
        <v>530</v>
      </c>
      <c r="M5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0" t="s">
        <v>335</v>
      </c>
      <c r="O530" t="s">
        <v>373</v>
      </c>
      <c r="P530">
        <v>1717</v>
      </c>
      <c r="Q530" t="s">
        <v>453</v>
      </c>
      <c r="S530">
        <v>1</v>
      </c>
      <c r="T530">
        <v>4</v>
      </c>
      <c r="V530">
        <v>0.62707182319956967</v>
      </c>
      <c r="W530">
        <v>1.2541436463991393</v>
      </c>
      <c r="X530" t="s">
        <v>510</v>
      </c>
      <c r="Y530">
        <v>2</v>
      </c>
      <c r="AA530">
        <v>1</v>
      </c>
      <c r="AB530" t="s">
        <v>526</v>
      </c>
      <c r="AC530" t="s">
        <v>804</v>
      </c>
    </row>
    <row r="531" spans="1:29" x14ac:dyDescent="0.25">
      <c r="A531" s="61" t="s">
        <v>179</v>
      </c>
      <c r="B531" s="61" t="s">
        <v>205</v>
      </c>
      <c r="C531" s="62" t="s">
        <v>509</v>
      </c>
      <c r="D531" s="63"/>
      <c r="E531" s="64"/>
      <c r="F531" s="65"/>
      <c r="G531" s="62"/>
      <c r="H531" s="66"/>
      <c r="I531" s="67"/>
      <c r="J531" s="67"/>
      <c r="K531" s="31"/>
      <c r="L531" s="74">
        <v>531</v>
      </c>
      <c r="M5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1" t="s">
        <v>368</v>
      </c>
      <c r="O531" t="s">
        <v>373</v>
      </c>
      <c r="P531">
        <v>1717</v>
      </c>
      <c r="Q531" t="s">
        <v>448</v>
      </c>
      <c r="S531">
        <v>1</v>
      </c>
      <c r="T531">
        <v>2</v>
      </c>
      <c r="V531">
        <v>0.62707182319956967</v>
      </c>
      <c r="W531">
        <v>1.2541436463991393</v>
      </c>
      <c r="X531" t="s">
        <v>510</v>
      </c>
      <c r="Y531">
        <v>2</v>
      </c>
      <c r="AA531">
        <v>1</v>
      </c>
      <c r="AB531" t="s">
        <v>526</v>
      </c>
      <c r="AC531" t="s">
        <v>824</v>
      </c>
    </row>
    <row r="532" spans="1:29" x14ac:dyDescent="0.25">
      <c r="A532" s="61" t="s">
        <v>179</v>
      </c>
      <c r="B532" s="61" t="s">
        <v>205</v>
      </c>
      <c r="C532" s="62" t="s">
        <v>509</v>
      </c>
      <c r="D532" s="63"/>
      <c r="E532" s="64"/>
      <c r="F532" s="65"/>
      <c r="G532" s="62"/>
      <c r="H532" s="66"/>
      <c r="I532" s="67"/>
      <c r="J532" s="67"/>
      <c r="K532" s="31"/>
      <c r="L532" s="74">
        <v>532</v>
      </c>
      <c r="M5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2" t="s">
        <v>324</v>
      </c>
      <c r="O532" t="s">
        <v>373</v>
      </c>
      <c r="P532">
        <v>1717</v>
      </c>
      <c r="Q532" t="s">
        <v>448</v>
      </c>
      <c r="S532">
        <v>1</v>
      </c>
      <c r="T532">
        <v>2</v>
      </c>
      <c r="V532">
        <v>0.62707182319956967</v>
      </c>
      <c r="W532">
        <v>1.2541436463991393</v>
      </c>
      <c r="X532" t="s">
        <v>510</v>
      </c>
      <c r="Y532">
        <v>2</v>
      </c>
      <c r="AA532">
        <v>1</v>
      </c>
      <c r="AB532" t="s">
        <v>526</v>
      </c>
      <c r="AC532" t="s">
        <v>823</v>
      </c>
    </row>
    <row r="533" spans="1:29" x14ac:dyDescent="0.25">
      <c r="A533" s="61" t="s">
        <v>179</v>
      </c>
      <c r="B533" s="61" t="s">
        <v>205</v>
      </c>
      <c r="C533" s="62" t="s">
        <v>509</v>
      </c>
      <c r="D533" s="63"/>
      <c r="E533" s="64"/>
      <c r="F533" s="65"/>
      <c r="G533" s="62"/>
      <c r="H533" s="66"/>
      <c r="I533" s="67"/>
      <c r="J533" s="67"/>
      <c r="K533" s="31"/>
      <c r="L533" s="74">
        <v>533</v>
      </c>
      <c r="M5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3">
        <v>3.1</v>
      </c>
      <c r="O533" t="s">
        <v>373</v>
      </c>
      <c r="P533">
        <v>1717</v>
      </c>
      <c r="Q533" t="s">
        <v>452</v>
      </c>
      <c r="S533">
        <v>1</v>
      </c>
      <c r="T533">
        <v>3</v>
      </c>
      <c r="U533" t="s">
        <v>501</v>
      </c>
      <c r="V533">
        <v>0.62707182319956967</v>
      </c>
      <c r="W533">
        <v>0.62707182319956967</v>
      </c>
      <c r="X533" t="s">
        <v>510</v>
      </c>
      <c r="Y533">
        <v>1</v>
      </c>
      <c r="Z533">
        <v>1</v>
      </c>
      <c r="AA533">
        <v>1</v>
      </c>
      <c r="AB533" t="s">
        <v>527</v>
      </c>
      <c r="AC533" t="s">
        <v>831</v>
      </c>
    </row>
    <row r="534" spans="1:29" x14ac:dyDescent="0.25">
      <c r="A534" s="61" t="s">
        <v>179</v>
      </c>
      <c r="B534" s="61" t="s">
        <v>205</v>
      </c>
      <c r="C534" s="62" t="s">
        <v>509</v>
      </c>
      <c r="D534" s="63"/>
      <c r="E534" s="64"/>
      <c r="F534" s="65"/>
      <c r="G534" s="62"/>
      <c r="H534" s="66"/>
      <c r="I534" s="67"/>
      <c r="J534" s="67"/>
      <c r="K534" s="31"/>
      <c r="L534" s="74">
        <v>534</v>
      </c>
      <c r="M5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4">
        <v>3.2</v>
      </c>
      <c r="O534" t="s">
        <v>373</v>
      </c>
      <c r="P534">
        <v>1717</v>
      </c>
      <c r="Q534" t="s">
        <v>452</v>
      </c>
      <c r="S534">
        <v>-1</v>
      </c>
      <c r="T534">
        <v>3</v>
      </c>
      <c r="U534" t="s">
        <v>502</v>
      </c>
      <c r="V534">
        <v>-0.62707182319956967</v>
      </c>
      <c r="W534">
        <v>-0.62707182319956967</v>
      </c>
      <c r="X534" t="s">
        <v>510</v>
      </c>
      <c r="Y534">
        <v>-1</v>
      </c>
      <c r="Z534">
        <v>-1</v>
      </c>
      <c r="AA534">
        <v>1</v>
      </c>
      <c r="AB534" t="s">
        <v>527</v>
      </c>
      <c r="AC534" t="s">
        <v>827</v>
      </c>
    </row>
    <row r="535" spans="1:29" x14ac:dyDescent="0.25">
      <c r="A535" s="61" t="s">
        <v>179</v>
      </c>
      <c r="B535" s="61" t="s">
        <v>205</v>
      </c>
      <c r="C535" s="62" t="s">
        <v>509</v>
      </c>
      <c r="D535" s="63"/>
      <c r="E535" s="64"/>
      <c r="F535" s="65"/>
      <c r="G535" s="62"/>
      <c r="H535" s="66"/>
      <c r="I535" s="67"/>
      <c r="J535" s="67"/>
      <c r="K535" s="31"/>
      <c r="L535" s="74">
        <v>535</v>
      </c>
      <c r="M5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5">
        <v>3.6</v>
      </c>
      <c r="O535" t="s">
        <v>373</v>
      </c>
      <c r="P535">
        <v>1717</v>
      </c>
      <c r="Q535" t="s">
        <v>452</v>
      </c>
      <c r="S535">
        <v>1</v>
      </c>
      <c r="T535">
        <v>3</v>
      </c>
      <c r="U535" t="s">
        <v>503</v>
      </c>
      <c r="V535">
        <v>0.62707182319956967</v>
      </c>
      <c r="W535">
        <v>1.2541436463991393</v>
      </c>
      <c r="X535" t="s">
        <v>510</v>
      </c>
      <c r="Y535">
        <v>2</v>
      </c>
      <c r="AA535">
        <v>1</v>
      </c>
      <c r="AB535" t="s">
        <v>526</v>
      </c>
      <c r="AC535" t="s">
        <v>829</v>
      </c>
    </row>
    <row r="536" spans="1:29" x14ac:dyDescent="0.25">
      <c r="A536" s="61" t="s">
        <v>179</v>
      </c>
      <c r="B536" s="61" t="s">
        <v>205</v>
      </c>
      <c r="C536" s="62" t="s">
        <v>509</v>
      </c>
      <c r="D536" s="63"/>
      <c r="E536" s="64"/>
      <c r="F536" s="65"/>
      <c r="G536" s="62"/>
      <c r="H536" s="66"/>
      <c r="I536" s="67"/>
      <c r="J536" s="67"/>
      <c r="K536" s="31"/>
      <c r="L536" s="74">
        <v>536</v>
      </c>
      <c r="M5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6" t="s">
        <v>331</v>
      </c>
      <c r="O536" t="s">
        <v>373</v>
      </c>
      <c r="P536">
        <v>1717</v>
      </c>
      <c r="Q536" t="s">
        <v>452</v>
      </c>
      <c r="S536">
        <v>1</v>
      </c>
      <c r="T536">
        <v>1</v>
      </c>
      <c r="V536">
        <v>0.62707182319956967</v>
      </c>
      <c r="W536">
        <v>1.8812154695987089</v>
      </c>
      <c r="X536" t="s">
        <v>510</v>
      </c>
      <c r="Y536">
        <v>3</v>
      </c>
      <c r="AA536">
        <v>1</v>
      </c>
      <c r="AB536" t="s">
        <v>526</v>
      </c>
      <c r="AC536" t="s">
        <v>830</v>
      </c>
    </row>
    <row r="537" spans="1:29" x14ac:dyDescent="0.25">
      <c r="A537" s="61" t="s">
        <v>179</v>
      </c>
      <c r="B537" s="61" t="s">
        <v>205</v>
      </c>
      <c r="C537" s="62" t="s">
        <v>509</v>
      </c>
      <c r="D537" s="63"/>
      <c r="E537" s="64"/>
      <c r="F537" s="65"/>
      <c r="G537" s="62"/>
      <c r="H537" s="66"/>
      <c r="I537" s="67"/>
      <c r="J537" s="67"/>
      <c r="K537" s="31"/>
      <c r="L537" s="74">
        <v>537</v>
      </c>
      <c r="M5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7" t="s">
        <v>341</v>
      </c>
      <c r="O537" t="s">
        <v>373</v>
      </c>
      <c r="P537">
        <v>1717</v>
      </c>
      <c r="Q537" t="s">
        <v>452</v>
      </c>
      <c r="S537">
        <v>1</v>
      </c>
      <c r="T537">
        <v>2</v>
      </c>
      <c r="V537">
        <v>0.62707182319956967</v>
      </c>
      <c r="W537">
        <v>1.2541436463991393</v>
      </c>
      <c r="X537" t="s">
        <v>510</v>
      </c>
      <c r="Y537">
        <v>2</v>
      </c>
      <c r="AA537">
        <v>1</v>
      </c>
      <c r="AB537" t="s">
        <v>526</v>
      </c>
      <c r="AC537" t="s">
        <v>826</v>
      </c>
    </row>
    <row r="538" spans="1:29" x14ac:dyDescent="0.25">
      <c r="A538" s="61" t="s">
        <v>179</v>
      </c>
      <c r="B538" s="61" t="s">
        <v>205</v>
      </c>
      <c r="C538" s="62" t="s">
        <v>509</v>
      </c>
      <c r="D538" s="63"/>
      <c r="E538" s="64"/>
      <c r="F538" s="65"/>
      <c r="G538" s="62"/>
      <c r="H538" s="66"/>
      <c r="I538" s="67"/>
      <c r="J538" s="67"/>
      <c r="K538" s="31"/>
      <c r="L538" s="74">
        <v>538</v>
      </c>
      <c r="M5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8" t="s">
        <v>335</v>
      </c>
      <c r="O538" t="s">
        <v>373</v>
      </c>
      <c r="P538">
        <v>1717</v>
      </c>
      <c r="Q538" t="s">
        <v>452</v>
      </c>
      <c r="S538">
        <v>1</v>
      </c>
      <c r="T538">
        <v>4</v>
      </c>
      <c r="V538">
        <v>0.62707182319956967</v>
      </c>
      <c r="W538">
        <v>1.2541436463991393</v>
      </c>
      <c r="X538" t="s">
        <v>510</v>
      </c>
      <c r="Y538">
        <v>2</v>
      </c>
      <c r="AA538">
        <v>1</v>
      </c>
      <c r="AB538" t="s">
        <v>526</v>
      </c>
      <c r="AC538" t="s">
        <v>828</v>
      </c>
    </row>
    <row r="539" spans="1:29" x14ac:dyDescent="0.25">
      <c r="A539" s="61" t="s">
        <v>179</v>
      </c>
      <c r="B539" s="61" t="s">
        <v>205</v>
      </c>
      <c r="C539" s="62" t="s">
        <v>509</v>
      </c>
      <c r="D539" s="63"/>
      <c r="E539" s="64"/>
      <c r="F539" s="65"/>
      <c r="G539" s="62"/>
      <c r="H539" s="66"/>
      <c r="I539" s="67"/>
      <c r="J539" s="67"/>
      <c r="K539" s="31"/>
      <c r="L539" s="74">
        <v>539</v>
      </c>
      <c r="M5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39">
        <v>1.2</v>
      </c>
      <c r="O539" t="s">
        <v>373</v>
      </c>
      <c r="P539">
        <v>1717</v>
      </c>
      <c r="Q539" t="s">
        <v>470</v>
      </c>
      <c r="S539">
        <v>1</v>
      </c>
      <c r="T539">
        <v>1</v>
      </c>
      <c r="V539">
        <v>0.62707182319956967</v>
      </c>
      <c r="W539">
        <v>0.62707182319956967</v>
      </c>
      <c r="X539" t="s">
        <v>510</v>
      </c>
      <c r="Y539">
        <v>1</v>
      </c>
      <c r="AA539">
        <v>1</v>
      </c>
      <c r="AB539" t="s">
        <v>527</v>
      </c>
      <c r="AC539" t="s">
        <v>837</v>
      </c>
    </row>
    <row r="540" spans="1:29" x14ac:dyDescent="0.25">
      <c r="A540" s="61" t="s">
        <v>179</v>
      </c>
      <c r="B540" s="61" t="s">
        <v>205</v>
      </c>
      <c r="C540" s="62" t="s">
        <v>509</v>
      </c>
      <c r="D540" s="63"/>
      <c r="E540" s="64"/>
      <c r="F540" s="65"/>
      <c r="G540" s="62"/>
      <c r="H540" s="66"/>
      <c r="I540" s="67"/>
      <c r="J540" s="67"/>
      <c r="K540" s="31"/>
      <c r="L540" s="74">
        <v>540</v>
      </c>
      <c r="M5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0">
        <v>3.1</v>
      </c>
      <c r="O540" t="s">
        <v>373</v>
      </c>
      <c r="P540">
        <v>1717</v>
      </c>
      <c r="Q540" t="s">
        <v>470</v>
      </c>
      <c r="S540">
        <v>1</v>
      </c>
      <c r="T540">
        <v>3</v>
      </c>
      <c r="U540" t="s">
        <v>501</v>
      </c>
      <c r="V540">
        <v>0.62707182319956967</v>
      </c>
      <c r="W540">
        <v>0.62707182319956967</v>
      </c>
      <c r="X540" t="s">
        <v>510</v>
      </c>
      <c r="Y540">
        <v>1</v>
      </c>
      <c r="Z540">
        <v>1</v>
      </c>
      <c r="AA540">
        <v>1</v>
      </c>
      <c r="AB540" t="s">
        <v>527</v>
      </c>
      <c r="AC540" t="s">
        <v>834</v>
      </c>
    </row>
    <row r="541" spans="1:29" x14ac:dyDescent="0.25">
      <c r="A541" s="61" t="s">
        <v>179</v>
      </c>
      <c r="B541" s="61" t="s">
        <v>205</v>
      </c>
      <c r="C541" s="62" t="s">
        <v>509</v>
      </c>
      <c r="D541" s="63"/>
      <c r="E541" s="64"/>
      <c r="F541" s="65"/>
      <c r="G541" s="62"/>
      <c r="H541" s="66"/>
      <c r="I541" s="67"/>
      <c r="J541" s="67"/>
      <c r="K541" s="31"/>
      <c r="L541" s="74">
        <v>541</v>
      </c>
      <c r="M5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1">
        <v>4.0999999999999996</v>
      </c>
      <c r="O541" t="s">
        <v>373</v>
      </c>
      <c r="P541">
        <v>1717</v>
      </c>
      <c r="Q541" t="s">
        <v>470</v>
      </c>
      <c r="S541">
        <v>1</v>
      </c>
      <c r="T541">
        <v>4</v>
      </c>
      <c r="V541">
        <v>0.62707182319956967</v>
      </c>
      <c r="W541">
        <v>1.2541436463991393</v>
      </c>
      <c r="X541" t="s">
        <v>510</v>
      </c>
      <c r="Y541">
        <v>2</v>
      </c>
      <c r="AA541">
        <v>1</v>
      </c>
      <c r="AB541" t="s">
        <v>526</v>
      </c>
      <c r="AC541" t="s">
        <v>838</v>
      </c>
    </row>
    <row r="542" spans="1:29" x14ac:dyDescent="0.25">
      <c r="A542" s="61" t="s">
        <v>179</v>
      </c>
      <c r="B542" s="61" t="s">
        <v>205</v>
      </c>
      <c r="C542" s="62" t="s">
        <v>509</v>
      </c>
      <c r="D542" s="63"/>
      <c r="E542" s="64"/>
      <c r="F542" s="65"/>
      <c r="G542" s="62"/>
      <c r="H542" s="66"/>
      <c r="I542" s="67"/>
      <c r="J542" s="67"/>
      <c r="K542" s="31"/>
      <c r="L542" s="74">
        <v>542</v>
      </c>
      <c r="M5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2" t="s">
        <v>343</v>
      </c>
      <c r="O542" t="s">
        <v>373</v>
      </c>
      <c r="P542">
        <v>1717</v>
      </c>
      <c r="Q542" t="s">
        <v>470</v>
      </c>
      <c r="S542">
        <v>1</v>
      </c>
      <c r="T542">
        <v>1</v>
      </c>
      <c r="V542">
        <v>0.62707182319956967</v>
      </c>
      <c r="W542">
        <v>1.2541436463991393</v>
      </c>
      <c r="X542" t="s">
        <v>510</v>
      </c>
      <c r="Y542">
        <v>2</v>
      </c>
      <c r="AA542">
        <v>1</v>
      </c>
      <c r="AB542" t="s">
        <v>526</v>
      </c>
      <c r="AC542" t="s">
        <v>836</v>
      </c>
    </row>
    <row r="543" spans="1:29" x14ac:dyDescent="0.25">
      <c r="A543" s="61" t="s">
        <v>179</v>
      </c>
      <c r="B543" s="61" t="s">
        <v>205</v>
      </c>
      <c r="C543" s="62" t="s">
        <v>509</v>
      </c>
      <c r="D543" s="63"/>
      <c r="E543" s="64"/>
      <c r="F543" s="65"/>
      <c r="G543" s="62"/>
      <c r="H543" s="66"/>
      <c r="I543" s="67"/>
      <c r="J543" s="67"/>
      <c r="K543" s="31"/>
      <c r="L543" s="74">
        <v>543</v>
      </c>
      <c r="M5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3">
        <v>3.6</v>
      </c>
      <c r="O543" t="s">
        <v>373</v>
      </c>
      <c r="P543">
        <v>1718</v>
      </c>
      <c r="Q543" t="s">
        <v>447</v>
      </c>
      <c r="S543">
        <v>1</v>
      </c>
      <c r="T543">
        <v>3</v>
      </c>
      <c r="U543" t="s">
        <v>503</v>
      </c>
      <c r="V543">
        <v>0.62707182319956967</v>
      </c>
      <c r="W543">
        <v>1.2541436463991393</v>
      </c>
      <c r="X543" t="s">
        <v>510</v>
      </c>
      <c r="Y543">
        <v>2</v>
      </c>
      <c r="AA543">
        <v>1</v>
      </c>
      <c r="AB543" t="s">
        <v>526</v>
      </c>
      <c r="AC543" t="s">
        <v>841</v>
      </c>
    </row>
    <row r="544" spans="1:29" x14ac:dyDescent="0.25">
      <c r="A544" s="61" t="s">
        <v>179</v>
      </c>
      <c r="B544" s="61" t="s">
        <v>205</v>
      </c>
      <c r="C544" s="62" t="s">
        <v>509</v>
      </c>
      <c r="D544" s="63"/>
      <c r="E544" s="64"/>
      <c r="F544" s="65"/>
      <c r="G544" s="62"/>
      <c r="H544" s="66"/>
      <c r="I544" s="67"/>
      <c r="J544" s="67"/>
      <c r="K544" s="31"/>
      <c r="L544" s="74">
        <v>544</v>
      </c>
      <c r="M5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4" t="s">
        <v>343</v>
      </c>
      <c r="O544" t="s">
        <v>373</v>
      </c>
      <c r="P544">
        <v>1718</v>
      </c>
      <c r="Q544" t="s">
        <v>447</v>
      </c>
      <c r="S544">
        <v>1</v>
      </c>
      <c r="T544">
        <v>1</v>
      </c>
      <c r="V544">
        <v>0.62707182319956967</v>
      </c>
      <c r="W544">
        <v>1.2541436463991393</v>
      </c>
      <c r="X544" t="s">
        <v>510</v>
      </c>
      <c r="Y544">
        <v>2</v>
      </c>
      <c r="AA544">
        <v>1</v>
      </c>
      <c r="AB544" t="s">
        <v>526</v>
      </c>
      <c r="AC544" t="s">
        <v>848</v>
      </c>
    </row>
    <row r="545" spans="1:29" x14ac:dyDescent="0.25">
      <c r="A545" s="61" t="s">
        <v>179</v>
      </c>
      <c r="B545" s="61" t="s">
        <v>205</v>
      </c>
      <c r="C545" s="62" t="s">
        <v>509</v>
      </c>
      <c r="D545" s="63"/>
      <c r="E545" s="64"/>
      <c r="F545" s="65"/>
      <c r="G545" s="62"/>
      <c r="H545" s="66"/>
      <c r="I545" s="67"/>
      <c r="J545" s="67"/>
      <c r="K545" s="31"/>
      <c r="L545" s="74">
        <v>545</v>
      </c>
      <c r="M5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5" t="s">
        <v>330</v>
      </c>
      <c r="O545" t="s">
        <v>373</v>
      </c>
      <c r="P545">
        <v>1718</v>
      </c>
      <c r="Q545" t="s">
        <v>447</v>
      </c>
      <c r="S545">
        <v>1</v>
      </c>
      <c r="T545">
        <v>1</v>
      </c>
      <c r="V545">
        <v>0.62707182319956967</v>
      </c>
      <c r="W545">
        <v>1.8812154695987089</v>
      </c>
      <c r="X545" t="s">
        <v>510</v>
      </c>
      <c r="Y545">
        <v>3</v>
      </c>
      <c r="AA545">
        <v>1</v>
      </c>
      <c r="AB545" t="s">
        <v>526</v>
      </c>
      <c r="AC545" t="s">
        <v>849</v>
      </c>
    </row>
    <row r="546" spans="1:29" x14ac:dyDescent="0.25">
      <c r="A546" s="61" t="s">
        <v>179</v>
      </c>
      <c r="B546" s="61" t="s">
        <v>205</v>
      </c>
      <c r="C546" s="62" t="s">
        <v>509</v>
      </c>
      <c r="D546" s="63"/>
      <c r="E546" s="64"/>
      <c r="F546" s="65"/>
      <c r="G546" s="62"/>
      <c r="H546" s="66"/>
      <c r="I546" s="67"/>
      <c r="J546" s="67"/>
      <c r="K546" s="31"/>
      <c r="L546" s="74">
        <v>546</v>
      </c>
      <c r="M5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6" t="s">
        <v>334</v>
      </c>
      <c r="O546" t="s">
        <v>373</v>
      </c>
      <c r="P546">
        <v>1718</v>
      </c>
      <c r="Q546" t="s">
        <v>447</v>
      </c>
      <c r="S546">
        <v>1</v>
      </c>
      <c r="T546">
        <v>2</v>
      </c>
      <c r="V546">
        <v>0.62707182319956967</v>
      </c>
      <c r="W546">
        <v>1.2541436463991393</v>
      </c>
      <c r="X546" t="s">
        <v>510</v>
      </c>
      <c r="Y546">
        <v>2</v>
      </c>
      <c r="AA546">
        <v>1</v>
      </c>
      <c r="AB546" t="s">
        <v>526</v>
      </c>
      <c r="AC546" t="s">
        <v>840</v>
      </c>
    </row>
    <row r="547" spans="1:29" x14ac:dyDescent="0.25">
      <c r="A547" s="61" t="s">
        <v>179</v>
      </c>
      <c r="B547" s="61" t="s">
        <v>205</v>
      </c>
      <c r="C547" s="62" t="s">
        <v>509</v>
      </c>
      <c r="D547" s="63"/>
      <c r="E547" s="64"/>
      <c r="F547" s="65"/>
      <c r="G547" s="62"/>
      <c r="H547" s="66"/>
      <c r="I547" s="67"/>
      <c r="J547" s="67"/>
      <c r="K547" s="31"/>
      <c r="L547" s="74">
        <v>547</v>
      </c>
      <c r="M5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7" t="s">
        <v>337</v>
      </c>
      <c r="O547" t="s">
        <v>373</v>
      </c>
      <c r="P547">
        <v>1718</v>
      </c>
      <c r="Q547" t="s">
        <v>447</v>
      </c>
      <c r="S547">
        <v>1</v>
      </c>
      <c r="T547">
        <v>3</v>
      </c>
      <c r="U547" t="s">
        <v>501</v>
      </c>
      <c r="V547">
        <v>0.62707182319956967</v>
      </c>
      <c r="W547">
        <v>0.62707182319956967</v>
      </c>
      <c r="X547" t="s">
        <v>510</v>
      </c>
      <c r="Y547">
        <v>1</v>
      </c>
      <c r="Z547">
        <v>1</v>
      </c>
      <c r="AA547">
        <v>1</v>
      </c>
      <c r="AB547" t="s">
        <v>527</v>
      </c>
      <c r="AC547" t="s">
        <v>842</v>
      </c>
    </row>
    <row r="548" spans="1:29" x14ac:dyDescent="0.25">
      <c r="A548" s="61" t="s">
        <v>179</v>
      </c>
      <c r="B548" s="61" t="s">
        <v>205</v>
      </c>
      <c r="C548" s="62" t="s">
        <v>509</v>
      </c>
      <c r="D548" s="63"/>
      <c r="E548" s="64"/>
      <c r="F548" s="65"/>
      <c r="G548" s="62"/>
      <c r="H548" s="66"/>
      <c r="I548" s="67"/>
      <c r="J548" s="67"/>
      <c r="K548" s="31"/>
      <c r="L548" s="74">
        <v>548</v>
      </c>
      <c r="M5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8">
        <v>1.2</v>
      </c>
      <c r="O548" t="s">
        <v>373</v>
      </c>
      <c r="P548">
        <v>1722</v>
      </c>
      <c r="Q548" t="s">
        <v>449</v>
      </c>
      <c r="S548">
        <v>1</v>
      </c>
      <c r="T548">
        <v>1</v>
      </c>
      <c r="V548">
        <v>0.62707182319956967</v>
      </c>
      <c r="W548">
        <v>0.62707182319956967</v>
      </c>
      <c r="X548" t="s">
        <v>510</v>
      </c>
      <c r="Y548">
        <v>1</v>
      </c>
      <c r="AA548">
        <v>1</v>
      </c>
      <c r="AB548" t="s">
        <v>527</v>
      </c>
      <c r="AC548" t="s">
        <v>811</v>
      </c>
    </row>
    <row r="549" spans="1:29" x14ac:dyDescent="0.25">
      <c r="A549" s="61" t="s">
        <v>179</v>
      </c>
      <c r="B549" s="61" t="s">
        <v>205</v>
      </c>
      <c r="C549" s="62" t="s">
        <v>509</v>
      </c>
      <c r="D549" s="63"/>
      <c r="E549" s="64"/>
      <c r="F549" s="65"/>
      <c r="G549" s="62"/>
      <c r="H549" s="66"/>
      <c r="I549" s="67"/>
      <c r="J549" s="67"/>
      <c r="K549" s="31"/>
      <c r="L549" s="74">
        <v>549</v>
      </c>
      <c r="M5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49">
        <v>3.5</v>
      </c>
      <c r="O549" t="s">
        <v>373</v>
      </c>
      <c r="P549">
        <v>1722</v>
      </c>
      <c r="Q549" t="s">
        <v>449</v>
      </c>
      <c r="S549">
        <v>1</v>
      </c>
      <c r="T549">
        <v>3</v>
      </c>
      <c r="U549" t="s">
        <v>503</v>
      </c>
      <c r="V549">
        <v>0.62707182319956967</v>
      </c>
      <c r="W549">
        <v>1.2541436463991393</v>
      </c>
      <c r="X549" t="s">
        <v>510</v>
      </c>
      <c r="Y549">
        <v>2</v>
      </c>
      <c r="AA549">
        <v>1</v>
      </c>
      <c r="AB549" t="s">
        <v>526</v>
      </c>
      <c r="AC549" t="s">
        <v>809</v>
      </c>
    </row>
    <row r="550" spans="1:29" x14ac:dyDescent="0.25">
      <c r="A550" s="61" t="s">
        <v>179</v>
      </c>
      <c r="B550" s="61" t="s">
        <v>205</v>
      </c>
      <c r="C550" s="62" t="s">
        <v>509</v>
      </c>
      <c r="D550" s="63"/>
      <c r="E550" s="64"/>
      <c r="F550" s="65"/>
      <c r="G550" s="62"/>
      <c r="H550" s="66"/>
      <c r="I550" s="67"/>
      <c r="J550" s="67"/>
      <c r="K550" s="31"/>
      <c r="L550" s="74">
        <v>550</v>
      </c>
      <c r="M5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0">
        <v>4.0999999999999996</v>
      </c>
      <c r="O550" t="s">
        <v>373</v>
      </c>
      <c r="P550">
        <v>1722</v>
      </c>
      <c r="Q550" t="s">
        <v>449</v>
      </c>
      <c r="S550">
        <v>1</v>
      </c>
      <c r="T550">
        <v>4</v>
      </c>
      <c r="V550">
        <v>0.62707182319956967</v>
      </c>
      <c r="W550">
        <v>1.2541436463991393</v>
      </c>
      <c r="X550" t="s">
        <v>510</v>
      </c>
      <c r="Y550">
        <v>2</v>
      </c>
      <c r="AA550">
        <v>1</v>
      </c>
      <c r="AB550" t="s">
        <v>526</v>
      </c>
      <c r="AC550" t="s">
        <v>812</v>
      </c>
    </row>
    <row r="551" spans="1:29" x14ac:dyDescent="0.25">
      <c r="A551" s="61" t="s">
        <v>179</v>
      </c>
      <c r="B551" s="61" t="s">
        <v>205</v>
      </c>
      <c r="C551" s="62" t="s">
        <v>509</v>
      </c>
      <c r="D551" s="63"/>
      <c r="E551" s="64"/>
      <c r="F551" s="65"/>
      <c r="G551" s="62"/>
      <c r="H551" s="66"/>
      <c r="I551" s="67"/>
      <c r="J551" s="67"/>
      <c r="K551" s="31"/>
      <c r="L551" s="74">
        <v>551</v>
      </c>
      <c r="M5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1" t="s">
        <v>347</v>
      </c>
      <c r="O551" t="s">
        <v>373</v>
      </c>
      <c r="P551">
        <v>1722</v>
      </c>
      <c r="Q551" t="s">
        <v>449</v>
      </c>
      <c r="S551">
        <v>1</v>
      </c>
      <c r="T551">
        <v>2</v>
      </c>
      <c r="V551">
        <v>0.62707182319956967</v>
      </c>
      <c r="W551">
        <v>1.2541436463991393</v>
      </c>
      <c r="X551" t="s">
        <v>510</v>
      </c>
      <c r="Y551">
        <v>2</v>
      </c>
      <c r="AA551">
        <v>1</v>
      </c>
      <c r="AB551" t="s">
        <v>526</v>
      </c>
      <c r="AC551" t="s">
        <v>807</v>
      </c>
    </row>
    <row r="552" spans="1:29" x14ac:dyDescent="0.25">
      <c r="A552" s="61" t="s">
        <v>179</v>
      </c>
      <c r="B552" s="61" t="s">
        <v>205</v>
      </c>
      <c r="C552" s="62" t="s">
        <v>509</v>
      </c>
      <c r="D552" s="63"/>
      <c r="E552" s="64"/>
      <c r="F552" s="65"/>
      <c r="G552" s="62"/>
      <c r="H552" s="66"/>
      <c r="I552" s="67"/>
      <c r="J552" s="67"/>
      <c r="K552" s="31"/>
      <c r="L552" s="74">
        <v>552</v>
      </c>
      <c r="M5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2" t="s">
        <v>324</v>
      </c>
      <c r="O552" t="s">
        <v>373</v>
      </c>
      <c r="P552">
        <v>1722</v>
      </c>
      <c r="Q552" t="s">
        <v>449</v>
      </c>
      <c r="S552">
        <v>1</v>
      </c>
      <c r="T552">
        <v>2</v>
      </c>
      <c r="V552">
        <v>0.62707182319956967</v>
      </c>
      <c r="W552">
        <v>1.2541436463991393</v>
      </c>
      <c r="X552" t="s">
        <v>510</v>
      </c>
      <c r="Y552">
        <v>2</v>
      </c>
      <c r="AA552">
        <v>1</v>
      </c>
      <c r="AB552" t="s">
        <v>526</v>
      </c>
      <c r="AC552" t="s">
        <v>808</v>
      </c>
    </row>
    <row r="553" spans="1:29" x14ac:dyDescent="0.25">
      <c r="A553" s="61" t="s">
        <v>179</v>
      </c>
      <c r="B553" s="61" t="s">
        <v>205</v>
      </c>
      <c r="C553" s="62" t="s">
        <v>509</v>
      </c>
      <c r="D553" s="63"/>
      <c r="E553" s="64"/>
      <c r="F553" s="65"/>
      <c r="G553" s="62"/>
      <c r="H553" s="66"/>
      <c r="I553" s="67"/>
      <c r="J553" s="67"/>
      <c r="K553" s="31"/>
      <c r="L553" s="74">
        <v>553</v>
      </c>
      <c r="M5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3" t="s">
        <v>369</v>
      </c>
      <c r="O553" t="s">
        <v>373</v>
      </c>
      <c r="P553">
        <v>1722</v>
      </c>
      <c r="Q553" t="s">
        <v>449</v>
      </c>
      <c r="S553">
        <v>1</v>
      </c>
      <c r="T553">
        <v>2</v>
      </c>
      <c r="V553">
        <v>0.62707182319956967</v>
      </c>
      <c r="W553">
        <v>1.2541436463991393</v>
      </c>
      <c r="X553" t="s">
        <v>510</v>
      </c>
      <c r="Y553">
        <v>2</v>
      </c>
      <c r="AA553">
        <v>1</v>
      </c>
      <c r="AB553" t="s">
        <v>526</v>
      </c>
      <c r="AC553" t="s">
        <v>810</v>
      </c>
    </row>
    <row r="554" spans="1:29" x14ac:dyDescent="0.25">
      <c r="A554" s="61" t="s">
        <v>179</v>
      </c>
      <c r="B554" s="61" t="s">
        <v>205</v>
      </c>
      <c r="C554" s="62" t="s">
        <v>509</v>
      </c>
      <c r="D554" s="63"/>
      <c r="E554" s="64"/>
      <c r="F554" s="65"/>
      <c r="G554" s="62"/>
      <c r="H554" s="66"/>
      <c r="I554" s="67"/>
      <c r="J554" s="67"/>
      <c r="K554" s="31"/>
      <c r="L554" s="74">
        <v>554</v>
      </c>
      <c r="M5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4" t="s">
        <v>343</v>
      </c>
      <c r="O554" t="s">
        <v>373</v>
      </c>
      <c r="P554">
        <v>1722</v>
      </c>
      <c r="Q554" t="s">
        <v>460</v>
      </c>
      <c r="S554">
        <v>1</v>
      </c>
      <c r="T554">
        <v>1</v>
      </c>
      <c r="V554">
        <v>0.62707182319956967</v>
      </c>
      <c r="W554">
        <v>1.2541436463991393</v>
      </c>
      <c r="X554" t="s">
        <v>510</v>
      </c>
      <c r="Y554">
        <v>2</v>
      </c>
      <c r="AA554">
        <v>1</v>
      </c>
      <c r="AB554" t="s">
        <v>526</v>
      </c>
      <c r="AC554" t="s">
        <v>589</v>
      </c>
    </row>
    <row r="555" spans="1:29" x14ac:dyDescent="0.25">
      <c r="A555" s="61" t="s">
        <v>179</v>
      </c>
      <c r="B555" s="61" t="s">
        <v>205</v>
      </c>
      <c r="C555" s="62" t="s">
        <v>509</v>
      </c>
      <c r="D555" s="63"/>
      <c r="E555" s="64"/>
      <c r="F555" s="65"/>
      <c r="G555" s="62"/>
      <c r="H555" s="66"/>
      <c r="I555" s="67"/>
      <c r="J555" s="67"/>
      <c r="K555" s="31"/>
      <c r="L555" s="74">
        <v>555</v>
      </c>
      <c r="M5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5" t="s">
        <v>338</v>
      </c>
      <c r="O555" t="s">
        <v>373</v>
      </c>
      <c r="P555">
        <v>1722</v>
      </c>
      <c r="Q555" t="s">
        <v>460</v>
      </c>
      <c r="S555">
        <v>1</v>
      </c>
      <c r="T555">
        <v>1</v>
      </c>
      <c r="V555">
        <v>0.62707182319956967</v>
      </c>
      <c r="W555">
        <v>0.62707182319956967</v>
      </c>
      <c r="X555" t="s">
        <v>510</v>
      </c>
      <c r="Y555">
        <v>1</v>
      </c>
      <c r="AA555">
        <v>1</v>
      </c>
      <c r="AB555" t="s">
        <v>527</v>
      </c>
      <c r="AC555" t="s">
        <v>1469</v>
      </c>
    </row>
    <row r="556" spans="1:29" x14ac:dyDescent="0.25">
      <c r="A556" s="61" t="s">
        <v>179</v>
      </c>
      <c r="B556" s="61" t="s">
        <v>205</v>
      </c>
      <c r="C556" s="62" t="s">
        <v>509</v>
      </c>
      <c r="D556" s="63"/>
      <c r="E556" s="64"/>
      <c r="F556" s="65"/>
      <c r="G556" s="62"/>
      <c r="H556" s="66"/>
      <c r="I556" s="67"/>
      <c r="J556" s="67"/>
      <c r="K556" s="31"/>
      <c r="L556" s="74">
        <v>556</v>
      </c>
      <c r="M5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6" t="s">
        <v>335</v>
      </c>
      <c r="O556" t="s">
        <v>373</v>
      </c>
      <c r="P556">
        <v>1722</v>
      </c>
      <c r="Q556" t="s">
        <v>460</v>
      </c>
      <c r="S556">
        <v>1</v>
      </c>
      <c r="T556">
        <v>4</v>
      </c>
      <c r="V556">
        <v>0.62707182319956967</v>
      </c>
      <c r="W556">
        <v>1.2541436463991393</v>
      </c>
      <c r="X556" t="s">
        <v>510</v>
      </c>
      <c r="Y556">
        <v>2</v>
      </c>
      <c r="AA556">
        <v>1</v>
      </c>
      <c r="AB556" t="s">
        <v>526</v>
      </c>
      <c r="AC556" t="s">
        <v>618</v>
      </c>
    </row>
    <row r="557" spans="1:29" x14ac:dyDescent="0.25">
      <c r="A557" s="61" t="s">
        <v>179</v>
      </c>
      <c r="B557" s="61" t="s">
        <v>205</v>
      </c>
      <c r="C557" s="62" t="s">
        <v>509</v>
      </c>
      <c r="D557" s="63"/>
      <c r="E557" s="64"/>
      <c r="F557" s="65"/>
      <c r="G557" s="62"/>
      <c r="H557" s="66"/>
      <c r="I557" s="67"/>
      <c r="J557" s="67"/>
      <c r="K557" s="31"/>
      <c r="L557" s="74">
        <v>557</v>
      </c>
      <c r="M5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7" t="s">
        <v>335</v>
      </c>
      <c r="O557" t="s">
        <v>373</v>
      </c>
      <c r="P557">
        <v>1722</v>
      </c>
      <c r="Q557" t="s">
        <v>460</v>
      </c>
      <c r="S557">
        <v>1</v>
      </c>
      <c r="T557">
        <v>4</v>
      </c>
      <c r="V557">
        <v>0.62707182319956967</v>
      </c>
      <c r="W557">
        <v>1.2541436463991393</v>
      </c>
      <c r="X557" t="s">
        <v>510</v>
      </c>
      <c r="Y557">
        <v>2</v>
      </c>
      <c r="AA557">
        <v>1</v>
      </c>
      <c r="AB557" t="s">
        <v>526</v>
      </c>
      <c r="AC557" t="s">
        <v>1427</v>
      </c>
    </row>
    <row r="558" spans="1:29" x14ac:dyDescent="0.25">
      <c r="A558" s="61" t="s">
        <v>179</v>
      </c>
      <c r="B558" s="61" t="s">
        <v>205</v>
      </c>
      <c r="C558" s="62" t="s">
        <v>509</v>
      </c>
      <c r="D558" s="63"/>
      <c r="E558" s="64"/>
      <c r="F558" s="65"/>
      <c r="G558" s="62"/>
      <c r="H558" s="66"/>
      <c r="I558" s="67"/>
      <c r="J558" s="67"/>
      <c r="K558" s="31"/>
      <c r="L558" s="74">
        <v>558</v>
      </c>
      <c r="M5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8" t="s">
        <v>335</v>
      </c>
      <c r="O558" t="s">
        <v>373</v>
      </c>
      <c r="P558">
        <v>1722</v>
      </c>
      <c r="Q558" t="s">
        <v>460</v>
      </c>
      <c r="S558">
        <v>1</v>
      </c>
      <c r="T558">
        <v>4</v>
      </c>
      <c r="V558">
        <v>0.62707182319956967</v>
      </c>
      <c r="W558">
        <v>1.2541436463991393</v>
      </c>
      <c r="X558" t="s">
        <v>510</v>
      </c>
      <c r="Y558">
        <v>2</v>
      </c>
      <c r="AA558">
        <v>1</v>
      </c>
      <c r="AB558" t="s">
        <v>526</v>
      </c>
      <c r="AC558" t="s">
        <v>1444</v>
      </c>
    </row>
    <row r="559" spans="1:29" x14ac:dyDescent="0.25">
      <c r="A559" s="61" t="s">
        <v>179</v>
      </c>
      <c r="B559" s="61" t="s">
        <v>225</v>
      </c>
      <c r="C559" s="62"/>
      <c r="D559" s="63"/>
      <c r="E559" s="64"/>
      <c r="F559" s="65"/>
      <c r="G559" s="62"/>
      <c r="H559" s="66"/>
      <c r="I559" s="67"/>
      <c r="J559" s="67"/>
      <c r="K559" s="31"/>
      <c r="L559" s="74">
        <v>559</v>
      </c>
      <c r="M5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59" t="s">
        <v>317</v>
      </c>
      <c r="O559" t="s">
        <v>373</v>
      </c>
      <c r="P559">
        <v>1715</v>
      </c>
      <c r="Q559" t="s">
        <v>433</v>
      </c>
      <c r="S559">
        <v>1</v>
      </c>
      <c r="T559">
        <v>1</v>
      </c>
      <c r="V559">
        <v>0.34753363229167084</v>
      </c>
      <c r="W559">
        <v>0.69506726458334167</v>
      </c>
      <c r="Y559">
        <v>2</v>
      </c>
      <c r="AB559" t="s">
        <v>526</v>
      </c>
      <c r="AC559" t="s">
        <v>985</v>
      </c>
    </row>
    <row r="560" spans="1:29" x14ac:dyDescent="0.25">
      <c r="A560" s="61" t="s">
        <v>179</v>
      </c>
      <c r="B560" s="61" t="s">
        <v>225</v>
      </c>
      <c r="C560" s="62"/>
      <c r="D560" s="63"/>
      <c r="E560" s="64"/>
      <c r="F560" s="65"/>
      <c r="G560" s="62"/>
      <c r="H560" s="66"/>
      <c r="I560" s="67"/>
      <c r="J560" s="67"/>
      <c r="K560" s="31"/>
      <c r="L560" s="74">
        <v>560</v>
      </c>
      <c r="M5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0" t="s">
        <v>337</v>
      </c>
      <c r="O560" t="s">
        <v>372</v>
      </c>
      <c r="P560">
        <v>1721</v>
      </c>
      <c r="Q560" t="s">
        <v>450</v>
      </c>
      <c r="S560">
        <v>1</v>
      </c>
      <c r="T560">
        <v>3</v>
      </c>
      <c r="U560" t="s">
        <v>501</v>
      </c>
      <c r="V560">
        <v>1</v>
      </c>
      <c r="W560">
        <v>1</v>
      </c>
      <c r="Y560">
        <v>1</v>
      </c>
      <c r="Z560">
        <v>1</v>
      </c>
      <c r="AA560">
        <v>1</v>
      </c>
      <c r="AB560" t="s">
        <v>527</v>
      </c>
      <c r="AC560" t="s">
        <v>1398</v>
      </c>
    </row>
    <row r="561" spans="1:29" x14ac:dyDescent="0.25">
      <c r="A561" s="61" t="s">
        <v>179</v>
      </c>
      <c r="B561" s="61" t="s">
        <v>225</v>
      </c>
      <c r="C561" s="62"/>
      <c r="D561" s="63"/>
      <c r="E561" s="64"/>
      <c r="F561" s="65"/>
      <c r="G561" s="62"/>
      <c r="H561" s="66"/>
      <c r="I561" s="67"/>
      <c r="J561" s="67"/>
      <c r="K561" s="31"/>
      <c r="L561" s="74">
        <v>561</v>
      </c>
      <c r="M5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1" t="s">
        <v>336</v>
      </c>
      <c r="O561" t="s">
        <v>372</v>
      </c>
      <c r="P561">
        <v>1722</v>
      </c>
      <c r="Q561" t="s">
        <v>410</v>
      </c>
      <c r="S561">
        <v>1</v>
      </c>
      <c r="T561">
        <v>2</v>
      </c>
      <c r="V561">
        <v>1</v>
      </c>
      <c r="W561">
        <v>2</v>
      </c>
      <c r="Y561">
        <v>2</v>
      </c>
      <c r="AB561" t="s">
        <v>526</v>
      </c>
      <c r="AC561" t="s">
        <v>1458</v>
      </c>
    </row>
    <row r="562" spans="1:29" x14ac:dyDescent="0.25">
      <c r="A562" s="61" t="s">
        <v>179</v>
      </c>
      <c r="B562" s="61" t="s">
        <v>225</v>
      </c>
      <c r="C562" s="62"/>
      <c r="D562" s="63"/>
      <c r="E562" s="64"/>
      <c r="F562" s="65"/>
      <c r="G562" s="62"/>
      <c r="H562" s="66"/>
      <c r="I562" s="67"/>
      <c r="J562" s="67"/>
      <c r="K562" s="31"/>
      <c r="L562" s="74">
        <v>562</v>
      </c>
      <c r="M5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2">
        <v>3.2</v>
      </c>
      <c r="O562" t="s">
        <v>372</v>
      </c>
      <c r="P562" t="s">
        <v>375</v>
      </c>
      <c r="Q562" t="s">
        <v>384</v>
      </c>
      <c r="S562">
        <v>-1</v>
      </c>
      <c r="T562">
        <v>3</v>
      </c>
      <c r="U562" t="s">
        <v>502</v>
      </c>
      <c r="V562">
        <v>-1</v>
      </c>
      <c r="W562">
        <v>-1</v>
      </c>
      <c r="Y562">
        <v>-1</v>
      </c>
      <c r="Z562">
        <v>-1</v>
      </c>
      <c r="AA562">
        <v>1</v>
      </c>
      <c r="AB562" t="s">
        <v>527</v>
      </c>
      <c r="AC562" t="s">
        <v>672</v>
      </c>
    </row>
    <row r="563" spans="1:29" x14ac:dyDescent="0.25">
      <c r="A563" s="61" t="s">
        <v>179</v>
      </c>
      <c r="B563" s="61" t="s">
        <v>283</v>
      </c>
      <c r="C563" s="62"/>
      <c r="D563" s="63"/>
      <c r="E563" s="64"/>
      <c r="F563" s="65"/>
      <c r="G563" s="62"/>
      <c r="H563" s="66"/>
      <c r="I563" s="67"/>
      <c r="J563" s="67"/>
      <c r="K563" s="31"/>
      <c r="L563" s="74">
        <v>563</v>
      </c>
      <c r="M5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3">
        <v>3.1</v>
      </c>
      <c r="O563" t="s">
        <v>373</v>
      </c>
      <c r="P563">
        <v>1713</v>
      </c>
      <c r="Q563" t="s">
        <v>420</v>
      </c>
      <c r="S563">
        <v>1</v>
      </c>
      <c r="T563">
        <v>3</v>
      </c>
      <c r="U563" t="s">
        <v>501</v>
      </c>
      <c r="V563">
        <v>0.34753363229167084</v>
      </c>
      <c r="W563">
        <v>0.34753363229167084</v>
      </c>
      <c r="Y563">
        <v>1</v>
      </c>
      <c r="Z563">
        <v>1</v>
      </c>
      <c r="AA563">
        <v>1</v>
      </c>
      <c r="AB563" t="s">
        <v>527</v>
      </c>
      <c r="AC563" t="s">
        <v>1090</v>
      </c>
    </row>
    <row r="564" spans="1:29" x14ac:dyDescent="0.25">
      <c r="A564" s="61" t="s">
        <v>179</v>
      </c>
      <c r="B564" s="61" t="s">
        <v>301</v>
      </c>
      <c r="C564" s="62"/>
      <c r="D564" s="63"/>
      <c r="E564" s="64"/>
      <c r="F564" s="65"/>
      <c r="G564" s="62"/>
      <c r="H564" s="66"/>
      <c r="I564" s="67"/>
      <c r="J564" s="67"/>
      <c r="K564" s="31"/>
      <c r="L564" s="74">
        <v>564</v>
      </c>
      <c r="M5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4">
        <v>1.2</v>
      </c>
      <c r="O564" t="s">
        <v>373</v>
      </c>
      <c r="P564">
        <v>1714</v>
      </c>
      <c r="Q564" t="s">
        <v>443</v>
      </c>
      <c r="S564">
        <v>1</v>
      </c>
      <c r="T564">
        <v>1</v>
      </c>
      <c r="V564">
        <v>0.34753363229167084</v>
      </c>
      <c r="W564">
        <v>0.34753363229167084</v>
      </c>
      <c r="Y564">
        <v>1</v>
      </c>
      <c r="AB564" t="s">
        <v>527</v>
      </c>
      <c r="AC564" t="s">
        <v>870</v>
      </c>
    </row>
    <row r="565" spans="1:29" x14ac:dyDescent="0.25">
      <c r="A565" s="61" t="s">
        <v>179</v>
      </c>
      <c r="B565" s="61" t="s">
        <v>260</v>
      </c>
      <c r="C565" s="62"/>
      <c r="D565" s="63"/>
      <c r="E565" s="64"/>
      <c r="F565" s="65"/>
      <c r="G565" s="62"/>
      <c r="H565" s="66"/>
      <c r="I565" s="67"/>
      <c r="J565" s="67"/>
      <c r="K565" s="31"/>
      <c r="L565" s="74">
        <v>565</v>
      </c>
      <c r="M5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5">
        <v>1.2</v>
      </c>
      <c r="O565" t="s">
        <v>372</v>
      </c>
      <c r="P565">
        <v>1725</v>
      </c>
      <c r="Q565" t="s">
        <v>385</v>
      </c>
      <c r="S565">
        <v>1</v>
      </c>
      <c r="T565">
        <v>1</v>
      </c>
      <c r="V565">
        <v>1</v>
      </c>
      <c r="W565">
        <v>1</v>
      </c>
      <c r="Y565">
        <v>1</v>
      </c>
      <c r="AB565" t="s">
        <v>527</v>
      </c>
      <c r="AC565" t="s">
        <v>664</v>
      </c>
    </row>
    <row r="566" spans="1:29" x14ac:dyDescent="0.25">
      <c r="A566" s="61" t="s">
        <v>179</v>
      </c>
      <c r="B566" s="61" t="s">
        <v>260</v>
      </c>
      <c r="C566" s="62"/>
      <c r="D566" s="63"/>
      <c r="E566" s="64"/>
      <c r="F566" s="65"/>
      <c r="G566" s="62"/>
      <c r="H566" s="66"/>
      <c r="I566" s="67"/>
      <c r="J566" s="67"/>
      <c r="K566" s="31"/>
      <c r="L566" s="74">
        <v>566</v>
      </c>
      <c r="M5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6">
        <v>3.4</v>
      </c>
      <c r="O566" t="s">
        <v>372</v>
      </c>
      <c r="P566">
        <v>1725</v>
      </c>
      <c r="Q566" t="s">
        <v>385</v>
      </c>
      <c r="S566">
        <v>1</v>
      </c>
      <c r="T566">
        <v>3</v>
      </c>
      <c r="U566" t="s">
        <v>503</v>
      </c>
      <c r="V566">
        <v>1</v>
      </c>
      <c r="W566">
        <v>2</v>
      </c>
      <c r="Y566">
        <v>2</v>
      </c>
      <c r="AB566" t="s">
        <v>526</v>
      </c>
      <c r="AC566" t="s">
        <v>649</v>
      </c>
    </row>
    <row r="567" spans="1:29" x14ac:dyDescent="0.25">
      <c r="A567" s="61" t="s">
        <v>179</v>
      </c>
      <c r="B567" s="61" t="s">
        <v>260</v>
      </c>
      <c r="C567" s="62"/>
      <c r="D567" s="63"/>
      <c r="E567" s="64"/>
      <c r="F567" s="65"/>
      <c r="G567" s="62"/>
      <c r="H567" s="66"/>
      <c r="I567" s="67"/>
      <c r="J567" s="67"/>
      <c r="K567" s="31"/>
      <c r="L567" s="74">
        <v>567</v>
      </c>
      <c r="M5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7">
        <v>4.0999999999999996</v>
      </c>
      <c r="O567" t="s">
        <v>372</v>
      </c>
      <c r="P567">
        <v>1725</v>
      </c>
      <c r="Q567" t="s">
        <v>385</v>
      </c>
      <c r="S567">
        <v>1</v>
      </c>
      <c r="T567">
        <v>4</v>
      </c>
      <c r="V567">
        <v>1</v>
      </c>
      <c r="W567">
        <v>2</v>
      </c>
      <c r="Y567">
        <v>2</v>
      </c>
      <c r="AB567" t="s">
        <v>526</v>
      </c>
      <c r="AC567" t="s">
        <v>663</v>
      </c>
    </row>
    <row r="568" spans="1:29" x14ac:dyDescent="0.25">
      <c r="A568" s="61" t="s">
        <v>179</v>
      </c>
      <c r="B568" s="61" t="s">
        <v>260</v>
      </c>
      <c r="C568" s="62"/>
      <c r="D568" s="63"/>
      <c r="E568" s="64"/>
      <c r="F568" s="65"/>
      <c r="G568" s="62"/>
      <c r="H568" s="66"/>
      <c r="I568" s="67"/>
      <c r="J568" s="67"/>
      <c r="K568" s="31"/>
      <c r="L568" s="74">
        <v>568</v>
      </c>
      <c r="M5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8" t="s">
        <v>317</v>
      </c>
      <c r="O568" t="s">
        <v>372</v>
      </c>
      <c r="P568">
        <v>1725</v>
      </c>
      <c r="Q568" t="s">
        <v>385</v>
      </c>
      <c r="S568">
        <v>1</v>
      </c>
      <c r="T568">
        <v>1</v>
      </c>
      <c r="V568">
        <v>1</v>
      </c>
      <c r="W568">
        <v>2</v>
      </c>
      <c r="Y568">
        <v>2</v>
      </c>
      <c r="AB568" t="s">
        <v>526</v>
      </c>
      <c r="AC568" t="s">
        <v>648</v>
      </c>
    </row>
    <row r="569" spans="1:29" x14ac:dyDescent="0.25">
      <c r="A569" s="61" t="s">
        <v>179</v>
      </c>
      <c r="B569" s="61" t="s">
        <v>260</v>
      </c>
      <c r="C569" s="62"/>
      <c r="D569" s="63"/>
      <c r="E569" s="64"/>
      <c r="F569" s="65"/>
      <c r="G569" s="62"/>
      <c r="H569" s="66"/>
      <c r="I569" s="67"/>
      <c r="J569" s="67"/>
      <c r="K569" s="31"/>
      <c r="L569" s="74">
        <v>569</v>
      </c>
      <c r="M5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69" t="s">
        <v>317</v>
      </c>
      <c r="O569" t="s">
        <v>372</v>
      </c>
      <c r="P569">
        <v>1725</v>
      </c>
      <c r="Q569" t="s">
        <v>385</v>
      </c>
      <c r="S569">
        <v>1</v>
      </c>
      <c r="T569">
        <v>1</v>
      </c>
      <c r="V569">
        <v>1</v>
      </c>
      <c r="W569">
        <v>2</v>
      </c>
      <c r="Y569">
        <v>2</v>
      </c>
      <c r="AB569" t="s">
        <v>526</v>
      </c>
      <c r="AC569" t="s">
        <v>655</v>
      </c>
    </row>
    <row r="570" spans="1:29" x14ac:dyDescent="0.25">
      <c r="A570" s="61" t="s">
        <v>179</v>
      </c>
      <c r="B570" s="61" t="s">
        <v>260</v>
      </c>
      <c r="C570" s="62"/>
      <c r="D570" s="63"/>
      <c r="E570" s="64"/>
      <c r="F570" s="65"/>
      <c r="G570" s="62"/>
      <c r="H570" s="66"/>
      <c r="I570" s="67"/>
      <c r="J570" s="67"/>
      <c r="K570" s="31"/>
      <c r="L570" s="74">
        <v>570</v>
      </c>
      <c r="M5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0" t="s">
        <v>317</v>
      </c>
      <c r="O570" t="s">
        <v>372</v>
      </c>
      <c r="P570">
        <v>1725</v>
      </c>
      <c r="Q570" t="s">
        <v>385</v>
      </c>
      <c r="S570">
        <v>1</v>
      </c>
      <c r="T570">
        <v>1</v>
      </c>
      <c r="V570">
        <v>1</v>
      </c>
      <c r="W570">
        <v>2</v>
      </c>
      <c r="Y570">
        <v>2</v>
      </c>
      <c r="AB570" t="s">
        <v>526</v>
      </c>
      <c r="AC570" t="s">
        <v>665</v>
      </c>
    </row>
    <row r="571" spans="1:29" x14ac:dyDescent="0.25">
      <c r="A571" s="61" t="s">
        <v>179</v>
      </c>
      <c r="B571" s="61" t="s">
        <v>209</v>
      </c>
      <c r="C571" s="62"/>
      <c r="D571" s="63"/>
      <c r="E571" s="64"/>
      <c r="F571" s="65"/>
      <c r="G571" s="62"/>
      <c r="H571" s="66"/>
      <c r="I571" s="67"/>
      <c r="J571" s="67"/>
      <c r="K571" s="31"/>
      <c r="L571" s="74">
        <v>571</v>
      </c>
      <c r="M5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1">
        <v>1.2</v>
      </c>
      <c r="O571" t="s">
        <v>372</v>
      </c>
      <c r="P571">
        <v>1729</v>
      </c>
      <c r="Q571" t="s">
        <v>423</v>
      </c>
      <c r="S571">
        <v>1</v>
      </c>
      <c r="T571">
        <v>1</v>
      </c>
      <c r="V571">
        <v>1</v>
      </c>
      <c r="W571">
        <v>1</v>
      </c>
      <c r="Y571">
        <v>1</v>
      </c>
      <c r="AB571" t="s">
        <v>527</v>
      </c>
      <c r="AC571" t="s">
        <v>639</v>
      </c>
    </row>
    <row r="572" spans="1:29" x14ac:dyDescent="0.25">
      <c r="A572" s="61" t="s">
        <v>179</v>
      </c>
      <c r="B572" s="61" t="s">
        <v>265</v>
      </c>
      <c r="C572" s="62"/>
      <c r="D572" s="63"/>
      <c r="E572" s="64"/>
      <c r="F572" s="65"/>
      <c r="G572" s="62"/>
      <c r="H572" s="66"/>
      <c r="I572" s="67"/>
      <c r="J572" s="67"/>
      <c r="K572" s="31"/>
      <c r="L572" s="74">
        <v>572</v>
      </c>
      <c r="M5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2">
        <v>1.2</v>
      </c>
      <c r="O572" t="s">
        <v>372</v>
      </c>
      <c r="P572">
        <v>1721</v>
      </c>
      <c r="Q572" t="s">
        <v>393</v>
      </c>
      <c r="S572">
        <v>1</v>
      </c>
      <c r="T572">
        <v>1</v>
      </c>
      <c r="V572">
        <v>1</v>
      </c>
      <c r="W572">
        <v>1</v>
      </c>
      <c r="Y572">
        <v>1</v>
      </c>
      <c r="AB572" t="s">
        <v>527</v>
      </c>
      <c r="AC572" t="s">
        <v>1408</v>
      </c>
    </row>
    <row r="573" spans="1:29" x14ac:dyDescent="0.25">
      <c r="A573" s="61" t="s">
        <v>179</v>
      </c>
      <c r="B573" s="61" t="s">
        <v>265</v>
      </c>
      <c r="C573" s="62"/>
      <c r="D573" s="63"/>
      <c r="E573" s="64"/>
      <c r="F573" s="65"/>
      <c r="G573" s="62"/>
      <c r="H573" s="66"/>
      <c r="I573" s="67"/>
      <c r="J573" s="67"/>
      <c r="K573" s="31"/>
      <c r="L573" s="74">
        <v>573</v>
      </c>
      <c r="M5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3">
        <v>1.2</v>
      </c>
      <c r="O573" t="s">
        <v>372</v>
      </c>
      <c r="P573">
        <v>1722</v>
      </c>
      <c r="Q573" t="s">
        <v>390</v>
      </c>
      <c r="S573">
        <v>1</v>
      </c>
      <c r="T573">
        <v>1</v>
      </c>
      <c r="V573">
        <v>1</v>
      </c>
      <c r="W573">
        <v>1</v>
      </c>
      <c r="Y573">
        <v>1</v>
      </c>
      <c r="AB573" t="s">
        <v>527</v>
      </c>
      <c r="AC573" t="s">
        <v>1429</v>
      </c>
    </row>
    <row r="574" spans="1:29" x14ac:dyDescent="0.25">
      <c r="A574" s="61" t="s">
        <v>179</v>
      </c>
      <c r="B574" s="61" t="s">
        <v>265</v>
      </c>
      <c r="C574" s="62"/>
      <c r="D574" s="63"/>
      <c r="E574" s="64"/>
      <c r="F574" s="65"/>
      <c r="G574" s="62"/>
      <c r="H574" s="66"/>
      <c r="I574" s="67"/>
      <c r="J574" s="67"/>
      <c r="K574" s="31"/>
      <c r="L574" s="74">
        <v>574</v>
      </c>
      <c r="M5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4">
        <v>1.2</v>
      </c>
      <c r="O574" t="s">
        <v>372</v>
      </c>
      <c r="P574">
        <v>1723</v>
      </c>
      <c r="Q574" t="s">
        <v>394</v>
      </c>
      <c r="S574">
        <v>1</v>
      </c>
      <c r="T574">
        <v>1</v>
      </c>
      <c r="V574">
        <v>1</v>
      </c>
      <c r="W574">
        <v>1</v>
      </c>
      <c r="Y574">
        <v>1</v>
      </c>
      <c r="AB574" t="s">
        <v>527</v>
      </c>
      <c r="AC574" t="s">
        <v>1480</v>
      </c>
    </row>
    <row r="575" spans="1:29" x14ac:dyDescent="0.25">
      <c r="A575" s="61" t="s">
        <v>179</v>
      </c>
      <c r="B575" s="61" t="s">
        <v>265</v>
      </c>
      <c r="C575" s="62"/>
      <c r="D575" s="63"/>
      <c r="E575" s="64"/>
      <c r="F575" s="65"/>
      <c r="G575" s="62"/>
      <c r="H575" s="66"/>
      <c r="I575" s="67"/>
      <c r="J575" s="67"/>
      <c r="K575" s="31"/>
      <c r="L575" s="74">
        <v>575</v>
      </c>
      <c r="M5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5">
        <v>1.2</v>
      </c>
      <c r="O575" t="s">
        <v>372</v>
      </c>
      <c r="P575">
        <v>1724</v>
      </c>
      <c r="Q575" t="s">
        <v>387</v>
      </c>
      <c r="S575">
        <v>1</v>
      </c>
      <c r="T575">
        <v>1</v>
      </c>
      <c r="V575">
        <v>1</v>
      </c>
      <c r="W575">
        <v>1</v>
      </c>
      <c r="Y575">
        <v>1</v>
      </c>
      <c r="AB575" t="s">
        <v>527</v>
      </c>
      <c r="AC575" t="s">
        <v>606</v>
      </c>
    </row>
    <row r="576" spans="1:29" x14ac:dyDescent="0.25">
      <c r="A576" s="61" t="s">
        <v>179</v>
      </c>
      <c r="B576" s="61" t="s">
        <v>265</v>
      </c>
      <c r="C576" s="62"/>
      <c r="D576" s="63"/>
      <c r="E576" s="64"/>
      <c r="F576" s="65"/>
      <c r="G576" s="62"/>
      <c r="H576" s="66"/>
      <c r="I576" s="67"/>
      <c r="J576" s="67"/>
      <c r="K576" s="31"/>
      <c r="L576" s="74">
        <v>576</v>
      </c>
      <c r="M5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6" t="s">
        <v>317</v>
      </c>
      <c r="O576" t="s">
        <v>372</v>
      </c>
      <c r="P576">
        <v>1724</v>
      </c>
      <c r="Q576" t="s">
        <v>387</v>
      </c>
      <c r="S576">
        <v>1</v>
      </c>
      <c r="T576">
        <v>1</v>
      </c>
      <c r="V576">
        <v>1</v>
      </c>
      <c r="W576">
        <v>2</v>
      </c>
      <c r="Y576">
        <v>2</v>
      </c>
      <c r="AB576" t="s">
        <v>526</v>
      </c>
      <c r="AC576" t="s">
        <v>607</v>
      </c>
    </row>
    <row r="577" spans="1:29" x14ac:dyDescent="0.25">
      <c r="A577" s="61" t="s">
        <v>179</v>
      </c>
      <c r="B577" s="61" t="s">
        <v>265</v>
      </c>
      <c r="C577" s="62"/>
      <c r="D577" s="63"/>
      <c r="E577" s="64"/>
      <c r="F577" s="65"/>
      <c r="G577" s="62"/>
      <c r="H577" s="66"/>
      <c r="I577" s="67"/>
      <c r="J577" s="67"/>
      <c r="K577" s="31"/>
      <c r="L577" s="74">
        <v>577</v>
      </c>
      <c r="M5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7">
        <v>1.2</v>
      </c>
      <c r="O577" t="s">
        <v>372</v>
      </c>
      <c r="P577">
        <v>1724</v>
      </c>
      <c r="Q577" t="s">
        <v>391</v>
      </c>
      <c r="S577">
        <v>1</v>
      </c>
      <c r="T577">
        <v>1</v>
      </c>
      <c r="V577">
        <v>1</v>
      </c>
      <c r="W577">
        <v>1</v>
      </c>
      <c r="Y577">
        <v>1</v>
      </c>
      <c r="AB577" t="s">
        <v>527</v>
      </c>
      <c r="AC577" t="s">
        <v>616</v>
      </c>
    </row>
    <row r="578" spans="1:29" x14ac:dyDescent="0.25">
      <c r="A578" s="61" t="s">
        <v>179</v>
      </c>
      <c r="B578" s="61" t="s">
        <v>199</v>
      </c>
      <c r="C578" s="62"/>
      <c r="D578" s="63"/>
      <c r="E578" s="64"/>
      <c r="F578" s="65"/>
      <c r="G578" s="62"/>
      <c r="H578" s="66"/>
      <c r="I578" s="67"/>
      <c r="J578" s="67"/>
      <c r="K578" s="31"/>
      <c r="L578" s="74">
        <v>578</v>
      </c>
      <c r="M5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8">
        <v>1.2</v>
      </c>
      <c r="O578" t="s">
        <v>373</v>
      </c>
      <c r="P578">
        <v>1714</v>
      </c>
      <c r="Q578" t="s">
        <v>405</v>
      </c>
      <c r="S578">
        <v>1</v>
      </c>
      <c r="T578">
        <v>1</v>
      </c>
      <c r="V578">
        <v>0.34753363229167084</v>
      </c>
      <c r="W578">
        <v>0.34753363229167084</v>
      </c>
      <c r="Y578">
        <v>1</v>
      </c>
      <c r="AB578" t="s">
        <v>527</v>
      </c>
      <c r="AC578" t="s">
        <v>1343</v>
      </c>
    </row>
    <row r="579" spans="1:29" x14ac:dyDescent="0.25">
      <c r="A579" s="61" t="s">
        <v>179</v>
      </c>
      <c r="B579" s="61" t="s">
        <v>192</v>
      </c>
      <c r="C579" s="62"/>
      <c r="D579" s="63"/>
      <c r="E579" s="64"/>
      <c r="F579" s="65"/>
      <c r="G579" s="62"/>
      <c r="H579" s="66"/>
      <c r="I579" s="67"/>
      <c r="J579" s="67"/>
      <c r="K579" s="31"/>
      <c r="L579" s="74">
        <v>579</v>
      </c>
      <c r="M5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79">
        <v>3.5</v>
      </c>
      <c r="O579" t="s">
        <v>372</v>
      </c>
      <c r="P579">
        <v>1725</v>
      </c>
      <c r="Q579" t="s">
        <v>399</v>
      </c>
      <c r="S579">
        <v>1</v>
      </c>
      <c r="T579">
        <v>3</v>
      </c>
      <c r="U579" t="s">
        <v>503</v>
      </c>
      <c r="V579">
        <v>1</v>
      </c>
      <c r="W579">
        <v>2</v>
      </c>
      <c r="X579" t="s">
        <v>515</v>
      </c>
      <c r="Y579">
        <v>2</v>
      </c>
      <c r="AA579">
        <v>-1</v>
      </c>
      <c r="AB579" t="s">
        <v>526</v>
      </c>
      <c r="AC579" t="s">
        <v>1373</v>
      </c>
    </row>
    <row r="580" spans="1:29" x14ac:dyDescent="0.25">
      <c r="A580" s="61" t="s">
        <v>179</v>
      </c>
      <c r="B580" s="61" t="s">
        <v>192</v>
      </c>
      <c r="C580" s="62"/>
      <c r="D580" s="63"/>
      <c r="E580" s="64"/>
      <c r="F580" s="65"/>
      <c r="G580" s="62"/>
      <c r="H580" s="66"/>
      <c r="I580" s="67"/>
      <c r="J580" s="67"/>
      <c r="K580" s="31"/>
      <c r="L580" s="74">
        <v>580</v>
      </c>
      <c r="M5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0" t="s">
        <v>322</v>
      </c>
      <c r="O580" t="s">
        <v>372</v>
      </c>
      <c r="P580">
        <v>1725</v>
      </c>
      <c r="Q580" t="s">
        <v>399</v>
      </c>
      <c r="S580">
        <v>-1</v>
      </c>
      <c r="T580">
        <v>3</v>
      </c>
      <c r="U580" t="s">
        <v>502</v>
      </c>
      <c r="V580">
        <v>-1</v>
      </c>
      <c r="W580">
        <v>-1</v>
      </c>
      <c r="X580" t="s">
        <v>515</v>
      </c>
      <c r="Y580">
        <v>-1</v>
      </c>
      <c r="Z580">
        <v>-1</v>
      </c>
      <c r="AA580">
        <v>-1</v>
      </c>
      <c r="AB580" t="s">
        <v>527</v>
      </c>
      <c r="AC580" t="s">
        <v>1377</v>
      </c>
    </row>
    <row r="581" spans="1:29" x14ac:dyDescent="0.25">
      <c r="A581" s="61" t="s">
        <v>179</v>
      </c>
      <c r="B581" s="61" t="s">
        <v>192</v>
      </c>
      <c r="C581" s="62"/>
      <c r="D581" s="63"/>
      <c r="E581" s="64"/>
      <c r="F581" s="65"/>
      <c r="G581" s="62"/>
      <c r="H581" s="66"/>
      <c r="I581" s="67"/>
      <c r="J581" s="67"/>
      <c r="K581" s="31"/>
      <c r="L581" s="74">
        <v>581</v>
      </c>
      <c r="M5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1">
        <v>3.2</v>
      </c>
      <c r="O581" t="s">
        <v>372</v>
      </c>
      <c r="P581">
        <v>1725</v>
      </c>
      <c r="Q581" t="s">
        <v>385</v>
      </c>
      <c r="S581">
        <v>-1</v>
      </c>
      <c r="T581">
        <v>3</v>
      </c>
      <c r="U581" t="s">
        <v>502</v>
      </c>
      <c r="V581">
        <v>-1</v>
      </c>
      <c r="W581">
        <v>-1</v>
      </c>
      <c r="X581" t="s">
        <v>515</v>
      </c>
      <c r="Y581">
        <v>-1</v>
      </c>
      <c r="Z581">
        <v>-1</v>
      </c>
      <c r="AA581">
        <v>-1</v>
      </c>
      <c r="AB581" t="s">
        <v>527</v>
      </c>
      <c r="AC581" t="s">
        <v>659</v>
      </c>
    </row>
    <row r="582" spans="1:29" x14ac:dyDescent="0.25">
      <c r="A582" s="61" t="s">
        <v>179</v>
      </c>
      <c r="B582" s="61" t="s">
        <v>192</v>
      </c>
      <c r="C582" s="62"/>
      <c r="D582" s="63"/>
      <c r="E582" s="64"/>
      <c r="F582" s="65"/>
      <c r="G582" s="62"/>
      <c r="H582" s="66"/>
      <c r="I582" s="67"/>
      <c r="J582" s="67"/>
      <c r="K582" s="31"/>
      <c r="L582" s="74">
        <v>582</v>
      </c>
      <c r="M5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2" t="s">
        <v>322</v>
      </c>
      <c r="O582" t="s">
        <v>372</v>
      </c>
      <c r="P582">
        <v>1725</v>
      </c>
      <c r="Q582" t="s">
        <v>385</v>
      </c>
      <c r="S582">
        <v>-1</v>
      </c>
      <c r="T582">
        <v>3</v>
      </c>
      <c r="U582" t="s">
        <v>502</v>
      </c>
      <c r="V582">
        <v>-1</v>
      </c>
      <c r="W582">
        <v>-1</v>
      </c>
      <c r="X582" t="s">
        <v>515</v>
      </c>
      <c r="Y582">
        <v>-1</v>
      </c>
      <c r="Z582">
        <v>-1</v>
      </c>
      <c r="AA582">
        <v>-1</v>
      </c>
      <c r="AB582" t="s">
        <v>527</v>
      </c>
      <c r="AC582" t="s">
        <v>669</v>
      </c>
    </row>
    <row r="583" spans="1:29" x14ac:dyDescent="0.25">
      <c r="A583" s="61" t="s">
        <v>179</v>
      </c>
      <c r="B583" s="61" t="s">
        <v>192</v>
      </c>
      <c r="C583" s="62"/>
      <c r="D583" s="63"/>
      <c r="E583" s="64"/>
      <c r="F583" s="65"/>
      <c r="G583" s="62"/>
      <c r="H583" s="66"/>
      <c r="I583" s="67"/>
      <c r="J583" s="67"/>
      <c r="K583" s="31"/>
      <c r="L583" s="74">
        <v>583</v>
      </c>
      <c r="M5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3" t="s">
        <v>327</v>
      </c>
      <c r="O583" t="s">
        <v>372</v>
      </c>
      <c r="P583">
        <v>1725</v>
      </c>
      <c r="Q583" t="s">
        <v>385</v>
      </c>
      <c r="S583">
        <v>-1</v>
      </c>
      <c r="T583">
        <v>3</v>
      </c>
      <c r="U583" t="s">
        <v>502</v>
      </c>
      <c r="V583">
        <v>-1</v>
      </c>
      <c r="W583">
        <v>-2</v>
      </c>
      <c r="X583" t="s">
        <v>515</v>
      </c>
      <c r="Y583">
        <v>-2</v>
      </c>
      <c r="Z583">
        <v>-1</v>
      </c>
      <c r="AA583">
        <v>-1</v>
      </c>
      <c r="AB583" t="s">
        <v>526</v>
      </c>
      <c r="AC583" t="s">
        <v>670</v>
      </c>
    </row>
    <row r="584" spans="1:29" x14ac:dyDescent="0.25">
      <c r="A584" s="61" t="s">
        <v>179</v>
      </c>
      <c r="B584" s="61" t="s">
        <v>192</v>
      </c>
      <c r="C584" s="62"/>
      <c r="D584" s="63"/>
      <c r="E584" s="64"/>
      <c r="F584" s="65"/>
      <c r="G584" s="62"/>
      <c r="H584" s="66"/>
      <c r="I584" s="67"/>
      <c r="J584" s="67"/>
      <c r="K584" s="31"/>
      <c r="L584" s="74">
        <v>584</v>
      </c>
      <c r="M5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4" t="s">
        <v>321</v>
      </c>
      <c r="O584" t="s">
        <v>372</v>
      </c>
      <c r="P584">
        <v>1725</v>
      </c>
      <c r="Q584" t="s">
        <v>397</v>
      </c>
      <c r="S584">
        <v>1</v>
      </c>
      <c r="T584">
        <v>2</v>
      </c>
      <c r="V584">
        <v>1</v>
      </c>
      <c r="W584">
        <v>2</v>
      </c>
      <c r="X584" t="s">
        <v>515</v>
      </c>
      <c r="Y584">
        <v>2</v>
      </c>
      <c r="AA584">
        <v>-1</v>
      </c>
      <c r="AB584" t="s">
        <v>526</v>
      </c>
      <c r="AC584" t="s">
        <v>790</v>
      </c>
    </row>
    <row r="585" spans="1:29" x14ac:dyDescent="0.25">
      <c r="A585" s="61" t="s">
        <v>179</v>
      </c>
      <c r="B585" s="61" t="s">
        <v>192</v>
      </c>
      <c r="C585" s="62"/>
      <c r="D585" s="63"/>
      <c r="E585" s="64"/>
      <c r="F585" s="65"/>
      <c r="G585" s="62"/>
      <c r="H585" s="66"/>
      <c r="I585" s="67"/>
      <c r="J585" s="67"/>
      <c r="K585" s="31"/>
      <c r="L585" s="74">
        <v>585</v>
      </c>
      <c r="M5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5">
        <v>3.5</v>
      </c>
      <c r="O585" t="s">
        <v>372</v>
      </c>
      <c r="P585" t="s">
        <v>376</v>
      </c>
      <c r="Q585" t="s">
        <v>382</v>
      </c>
      <c r="S585">
        <v>1</v>
      </c>
      <c r="T585">
        <v>3</v>
      </c>
      <c r="U585" t="s">
        <v>503</v>
      </c>
      <c r="V585">
        <v>1</v>
      </c>
      <c r="W585">
        <v>2</v>
      </c>
      <c r="X585" t="s">
        <v>515</v>
      </c>
      <c r="Y585">
        <v>2</v>
      </c>
      <c r="AA585">
        <v>-1</v>
      </c>
      <c r="AB585" t="s">
        <v>526</v>
      </c>
      <c r="AC585" t="s">
        <v>692</v>
      </c>
    </row>
    <row r="586" spans="1:29" x14ac:dyDescent="0.25">
      <c r="A586" s="61" t="s">
        <v>179</v>
      </c>
      <c r="B586" s="61" t="s">
        <v>192</v>
      </c>
      <c r="C586" s="62"/>
      <c r="D586" s="63"/>
      <c r="E586" s="64"/>
      <c r="F586" s="65"/>
      <c r="G586" s="62"/>
      <c r="H586" s="66"/>
      <c r="I586" s="67"/>
      <c r="J586" s="67"/>
      <c r="K586" s="31"/>
      <c r="L586" s="74">
        <v>586</v>
      </c>
      <c r="M5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6" t="s">
        <v>322</v>
      </c>
      <c r="O586" t="s">
        <v>372</v>
      </c>
      <c r="P586" t="s">
        <v>376</v>
      </c>
      <c r="Q586" t="s">
        <v>382</v>
      </c>
      <c r="S586">
        <v>-1</v>
      </c>
      <c r="T586">
        <v>3</v>
      </c>
      <c r="U586" t="s">
        <v>502</v>
      </c>
      <c r="V586">
        <v>-1</v>
      </c>
      <c r="W586">
        <v>-1</v>
      </c>
      <c r="X586" t="s">
        <v>515</v>
      </c>
      <c r="Y586">
        <v>-1</v>
      </c>
      <c r="Z586">
        <v>-1</v>
      </c>
      <c r="AA586">
        <v>-1</v>
      </c>
      <c r="AB586" t="s">
        <v>527</v>
      </c>
      <c r="AC586" t="s">
        <v>686</v>
      </c>
    </row>
    <row r="587" spans="1:29" x14ac:dyDescent="0.25">
      <c r="A587" s="61" t="s">
        <v>179</v>
      </c>
      <c r="B587" s="61" t="s">
        <v>192</v>
      </c>
      <c r="C587" s="62"/>
      <c r="D587" s="63"/>
      <c r="E587" s="64"/>
      <c r="F587" s="65"/>
      <c r="G587" s="62"/>
      <c r="H587" s="66"/>
      <c r="I587" s="67"/>
      <c r="J587" s="67"/>
      <c r="K587" s="31"/>
      <c r="L587" s="74">
        <v>587</v>
      </c>
      <c r="M5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7" t="s">
        <v>317</v>
      </c>
      <c r="O587" t="s">
        <v>372</v>
      </c>
      <c r="P587" t="s">
        <v>377</v>
      </c>
      <c r="Q587" t="s">
        <v>398</v>
      </c>
      <c r="S587">
        <v>1</v>
      </c>
      <c r="T587">
        <v>1</v>
      </c>
      <c r="V587">
        <v>1</v>
      </c>
      <c r="W587">
        <v>2</v>
      </c>
      <c r="X587" t="s">
        <v>515</v>
      </c>
      <c r="Y587">
        <v>2</v>
      </c>
      <c r="AA587">
        <v>-1</v>
      </c>
      <c r="AB587" t="s">
        <v>526</v>
      </c>
      <c r="AC587" t="s">
        <v>769</v>
      </c>
    </row>
    <row r="588" spans="1:29" x14ac:dyDescent="0.25">
      <c r="A588" s="61" t="s">
        <v>179</v>
      </c>
      <c r="B588" s="61" t="s">
        <v>192</v>
      </c>
      <c r="C588" s="62"/>
      <c r="D588" s="63"/>
      <c r="E588" s="64"/>
      <c r="F588" s="65"/>
      <c r="G588" s="62"/>
      <c r="H588" s="66"/>
      <c r="I588" s="67"/>
      <c r="J588" s="67"/>
      <c r="K588" s="31"/>
      <c r="L588" s="74">
        <v>588</v>
      </c>
      <c r="M5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8" t="s">
        <v>317</v>
      </c>
      <c r="O588" t="s">
        <v>372</v>
      </c>
      <c r="P588" t="s">
        <v>377</v>
      </c>
      <c r="Q588" t="s">
        <v>398</v>
      </c>
      <c r="S588">
        <v>1</v>
      </c>
      <c r="T588">
        <v>1</v>
      </c>
      <c r="V588">
        <v>1</v>
      </c>
      <c r="W588">
        <v>2</v>
      </c>
      <c r="X588" t="s">
        <v>515</v>
      </c>
      <c r="Y588">
        <v>2</v>
      </c>
      <c r="AA588">
        <v>-1</v>
      </c>
      <c r="AB588" t="s">
        <v>526</v>
      </c>
      <c r="AC588" t="s">
        <v>774</v>
      </c>
    </row>
    <row r="589" spans="1:29" x14ac:dyDescent="0.25">
      <c r="A589" s="61" t="s">
        <v>179</v>
      </c>
      <c r="B589" s="61" t="s">
        <v>192</v>
      </c>
      <c r="C589" s="62"/>
      <c r="D589" s="63"/>
      <c r="E589" s="64"/>
      <c r="F589" s="65"/>
      <c r="G589" s="62"/>
      <c r="H589" s="66"/>
      <c r="I589" s="67"/>
      <c r="J589" s="67"/>
      <c r="K589" s="31"/>
      <c r="L589" s="74">
        <v>589</v>
      </c>
      <c r="M5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89" t="s">
        <v>317</v>
      </c>
      <c r="O589" t="s">
        <v>372</v>
      </c>
      <c r="P589" t="s">
        <v>377</v>
      </c>
      <c r="Q589" t="s">
        <v>398</v>
      </c>
      <c r="S589">
        <v>1</v>
      </c>
      <c r="T589">
        <v>1</v>
      </c>
      <c r="V589">
        <v>1</v>
      </c>
      <c r="W589">
        <v>2</v>
      </c>
      <c r="X589" t="s">
        <v>515</v>
      </c>
      <c r="Y589">
        <v>2</v>
      </c>
      <c r="AA589">
        <v>-1</v>
      </c>
      <c r="AB589" t="s">
        <v>526</v>
      </c>
      <c r="AC589" t="s">
        <v>779</v>
      </c>
    </row>
    <row r="590" spans="1:29" x14ac:dyDescent="0.25">
      <c r="A590" s="61" t="s">
        <v>179</v>
      </c>
      <c r="B590" s="61" t="s">
        <v>192</v>
      </c>
      <c r="C590" s="62"/>
      <c r="D590" s="63"/>
      <c r="E590" s="64"/>
      <c r="F590" s="65"/>
      <c r="G590" s="62"/>
      <c r="H590" s="66"/>
      <c r="I590" s="67"/>
      <c r="J590" s="67"/>
      <c r="K590" s="31"/>
      <c r="L590" s="74">
        <v>590</v>
      </c>
      <c r="M5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0" t="s">
        <v>323</v>
      </c>
      <c r="O590" t="s">
        <v>372</v>
      </c>
      <c r="P590" t="s">
        <v>377</v>
      </c>
      <c r="Q590" t="s">
        <v>398</v>
      </c>
      <c r="S590">
        <v>1</v>
      </c>
      <c r="T590">
        <v>2</v>
      </c>
      <c r="V590">
        <v>1</v>
      </c>
      <c r="W590">
        <v>2</v>
      </c>
      <c r="X590" t="s">
        <v>515</v>
      </c>
      <c r="Y590">
        <v>2</v>
      </c>
      <c r="AA590">
        <v>-1</v>
      </c>
      <c r="AB590" t="s">
        <v>526</v>
      </c>
      <c r="AC590" t="s">
        <v>775</v>
      </c>
    </row>
    <row r="591" spans="1:29" x14ac:dyDescent="0.25">
      <c r="A591" s="61" t="s">
        <v>179</v>
      </c>
      <c r="B591" s="61" t="s">
        <v>192</v>
      </c>
      <c r="C591" s="62"/>
      <c r="D591" s="63"/>
      <c r="E591" s="64"/>
      <c r="F591" s="65"/>
      <c r="G591" s="62"/>
      <c r="H591" s="66"/>
      <c r="I591" s="67"/>
      <c r="J591" s="67"/>
      <c r="K591" s="31"/>
      <c r="L591" s="74">
        <v>591</v>
      </c>
      <c r="M5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1" t="s">
        <v>322</v>
      </c>
      <c r="O591" t="s">
        <v>372</v>
      </c>
      <c r="P591" t="s">
        <v>377</v>
      </c>
      <c r="Q591" t="s">
        <v>398</v>
      </c>
      <c r="S591">
        <v>-1</v>
      </c>
      <c r="T591">
        <v>3</v>
      </c>
      <c r="U591" t="s">
        <v>502</v>
      </c>
      <c r="V591">
        <v>-1</v>
      </c>
      <c r="W591">
        <v>-1</v>
      </c>
      <c r="X591" t="s">
        <v>515</v>
      </c>
      <c r="Y591">
        <v>-1</v>
      </c>
      <c r="Z591">
        <v>-1</v>
      </c>
      <c r="AA591">
        <v>-1</v>
      </c>
      <c r="AB591" t="s">
        <v>527</v>
      </c>
      <c r="AC591" t="s">
        <v>766</v>
      </c>
    </row>
    <row r="592" spans="1:29" x14ac:dyDescent="0.25">
      <c r="A592" s="61" t="s">
        <v>179</v>
      </c>
      <c r="B592" s="61" t="s">
        <v>192</v>
      </c>
      <c r="C592" s="62"/>
      <c r="D592" s="63"/>
      <c r="E592" s="64"/>
      <c r="F592" s="65"/>
      <c r="G592" s="62"/>
      <c r="H592" s="66"/>
      <c r="I592" s="67"/>
      <c r="J592" s="67"/>
      <c r="K592" s="31"/>
      <c r="L592" s="74">
        <v>592</v>
      </c>
      <c r="M5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2" t="s">
        <v>322</v>
      </c>
      <c r="O592" t="s">
        <v>372</v>
      </c>
      <c r="P592" t="s">
        <v>377</v>
      </c>
      <c r="Q592" t="s">
        <v>398</v>
      </c>
      <c r="S592">
        <v>-1</v>
      </c>
      <c r="T592">
        <v>3</v>
      </c>
      <c r="U592" t="s">
        <v>502</v>
      </c>
      <c r="V592">
        <v>-1</v>
      </c>
      <c r="W592">
        <v>-1</v>
      </c>
      <c r="X592" t="s">
        <v>515</v>
      </c>
      <c r="Y592">
        <v>-1</v>
      </c>
      <c r="Z592">
        <v>-1</v>
      </c>
      <c r="AA592">
        <v>-1</v>
      </c>
      <c r="AB592" t="s">
        <v>527</v>
      </c>
      <c r="AC592" t="s">
        <v>778</v>
      </c>
    </row>
    <row r="593" spans="1:29" x14ac:dyDescent="0.25">
      <c r="A593" s="61" t="s">
        <v>179</v>
      </c>
      <c r="B593" s="61" t="s">
        <v>192</v>
      </c>
      <c r="C593" s="62"/>
      <c r="D593" s="63"/>
      <c r="E593" s="64"/>
      <c r="F593" s="65"/>
      <c r="G593" s="62"/>
      <c r="H593" s="66"/>
      <c r="I593" s="67"/>
      <c r="J593" s="67"/>
      <c r="K593" s="31"/>
      <c r="L593" s="74">
        <v>593</v>
      </c>
      <c r="M5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3">
        <v>3.2</v>
      </c>
      <c r="O593" t="s">
        <v>372</v>
      </c>
      <c r="P593" t="s">
        <v>375</v>
      </c>
      <c r="Q593" t="s">
        <v>381</v>
      </c>
      <c r="S593">
        <v>-1</v>
      </c>
      <c r="T593">
        <v>3</v>
      </c>
      <c r="U593" t="s">
        <v>502</v>
      </c>
      <c r="V593">
        <v>-1</v>
      </c>
      <c r="W593">
        <v>-1</v>
      </c>
      <c r="X593" t="s">
        <v>515</v>
      </c>
      <c r="Y593">
        <v>-1</v>
      </c>
      <c r="Z593">
        <v>-1</v>
      </c>
      <c r="AA593">
        <v>-1</v>
      </c>
      <c r="AB593" t="s">
        <v>527</v>
      </c>
      <c r="AC593" t="s">
        <v>707</v>
      </c>
    </row>
    <row r="594" spans="1:29" x14ac:dyDescent="0.25">
      <c r="A594" s="61" t="s">
        <v>179</v>
      </c>
      <c r="B594" s="61" t="s">
        <v>192</v>
      </c>
      <c r="C594" s="62"/>
      <c r="D594" s="63"/>
      <c r="E594" s="64"/>
      <c r="F594" s="65"/>
      <c r="G594" s="62"/>
      <c r="H594" s="66"/>
      <c r="I594" s="67"/>
      <c r="J594" s="67"/>
      <c r="K594" s="31"/>
      <c r="L594" s="74">
        <v>594</v>
      </c>
      <c r="M5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4">
        <v>3.5</v>
      </c>
      <c r="O594" t="s">
        <v>372</v>
      </c>
      <c r="P594" t="s">
        <v>375</v>
      </c>
      <c r="Q594" t="s">
        <v>381</v>
      </c>
      <c r="S594">
        <v>1</v>
      </c>
      <c r="T594">
        <v>3</v>
      </c>
      <c r="U594" t="s">
        <v>503</v>
      </c>
      <c r="V594">
        <v>1</v>
      </c>
      <c r="W594">
        <v>2</v>
      </c>
      <c r="X594" t="s">
        <v>515</v>
      </c>
      <c r="Y594">
        <v>2</v>
      </c>
      <c r="AA594">
        <v>-1</v>
      </c>
      <c r="AB594" t="s">
        <v>526</v>
      </c>
      <c r="AC594" t="s">
        <v>708</v>
      </c>
    </row>
    <row r="595" spans="1:29" x14ac:dyDescent="0.25">
      <c r="A595" s="61" t="s">
        <v>179</v>
      </c>
      <c r="B595" s="61" t="s">
        <v>192</v>
      </c>
      <c r="C595" s="62"/>
      <c r="D595" s="63"/>
      <c r="E595" s="64"/>
      <c r="F595" s="65"/>
      <c r="G595" s="62"/>
      <c r="H595" s="66"/>
      <c r="I595" s="67"/>
      <c r="J595" s="67"/>
      <c r="K595" s="31"/>
      <c r="L595" s="74">
        <v>595</v>
      </c>
      <c r="M5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5" t="s">
        <v>319</v>
      </c>
      <c r="O595" t="s">
        <v>372</v>
      </c>
      <c r="P595" t="s">
        <v>375</v>
      </c>
      <c r="Q595" t="s">
        <v>381</v>
      </c>
      <c r="S595">
        <v>1</v>
      </c>
      <c r="T595">
        <v>1</v>
      </c>
      <c r="V595">
        <v>1</v>
      </c>
      <c r="W595">
        <v>3</v>
      </c>
      <c r="X595" t="s">
        <v>515</v>
      </c>
      <c r="Y595">
        <v>3</v>
      </c>
      <c r="AA595">
        <v>-1</v>
      </c>
      <c r="AB595" t="s">
        <v>527</v>
      </c>
      <c r="AC595" t="s">
        <v>710</v>
      </c>
    </row>
    <row r="596" spans="1:29" x14ac:dyDescent="0.25">
      <c r="A596" s="61" t="s">
        <v>179</v>
      </c>
      <c r="B596" s="61" t="s">
        <v>192</v>
      </c>
      <c r="C596" s="62"/>
      <c r="D596" s="63"/>
      <c r="E596" s="64"/>
      <c r="F596" s="65"/>
      <c r="G596" s="62"/>
      <c r="H596" s="66"/>
      <c r="I596" s="67"/>
      <c r="J596" s="67"/>
      <c r="K596" s="31"/>
      <c r="L596" s="74">
        <v>596</v>
      </c>
      <c r="M5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6" t="s">
        <v>319</v>
      </c>
      <c r="O596" t="s">
        <v>372</v>
      </c>
      <c r="P596" t="s">
        <v>375</v>
      </c>
      <c r="Q596" t="s">
        <v>381</v>
      </c>
      <c r="S596">
        <v>1</v>
      </c>
      <c r="T596">
        <v>1</v>
      </c>
      <c r="V596">
        <v>1</v>
      </c>
      <c r="W596">
        <v>3</v>
      </c>
      <c r="X596" t="s">
        <v>515</v>
      </c>
      <c r="Y596">
        <v>3</v>
      </c>
      <c r="AA596">
        <v>-1</v>
      </c>
      <c r="AB596" t="s">
        <v>527</v>
      </c>
      <c r="AC596" t="s">
        <v>715</v>
      </c>
    </row>
    <row r="597" spans="1:29" x14ac:dyDescent="0.25">
      <c r="A597" s="61" t="s">
        <v>179</v>
      </c>
      <c r="B597" s="61" t="s">
        <v>192</v>
      </c>
      <c r="C597" s="62"/>
      <c r="D597" s="63"/>
      <c r="E597" s="64"/>
      <c r="F597" s="65"/>
      <c r="G597" s="62"/>
      <c r="H597" s="66"/>
      <c r="I597" s="67"/>
      <c r="J597" s="67"/>
      <c r="K597" s="31"/>
      <c r="L597" s="74">
        <v>597</v>
      </c>
      <c r="M5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7" t="s">
        <v>326</v>
      </c>
      <c r="O597" t="s">
        <v>372</v>
      </c>
      <c r="P597" t="s">
        <v>375</v>
      </c>
      <c r="Q597" t="s">
        <v>381</v>
      </c>
      <c r="S597">
        <v>1</v>
      </c>
      <c r="T597">
        <v>1</v>
      </c>
      <c r="V597">
        <v>1</v>
      </c>
      <c r="W597">
        <v>3</v>
      </c>
      <c r="X597" t="s">
        <v>515</v>
      </c>
      <c r="Y597">
        <v>3</v>
      </c>
      <c r="AA597">
        <v>-1</v>
      </c>
      <c r="AB597" t="s">
        <v>527</v>
      </c>
      <c r="AC597" t="s">
        <v>712</v>
      </c>
    </row>
    <row r="598" spans="1:29" x14ac:dyDescent="0.25">
      <c r="A598" s="61" t="s">
        <v>179</v>
      </c>
      <c r="B598" s="61" t="s">
        <v>192</v>
      </c>
      <c r="C598" s="62"/>
      <c r="D598" s="63"/>
      <c r="E598" s="64"/>
      <c r="F598" s="65"/>
      <c r="G598" s="62"/>
      <c r="H598" s="66"/>
      <c r="I598" s="67"/>
      <c r="J598" s="67"/>
      <c r="K598" s="31"/>
      <c r="L598" s="74">
        <v>598</v>
      </c>
      <c r="M5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8" t="s">
        <v>322</v>
      </c>
      <c r="O598" t="s">
        <v>372</v>
      </c>
      <c r="P598" t="s">
        <v>375</v>
      </c>
      <c r="Q598" t="s">
        <v>381</v>
      </c>
      <c r="S598">
        <v>-1</v>
      </c>
      <c r="T598">
        <v>3</v>
      </c>
      <c r="U598" t="s">
        <v>502</v>
      </c>
      <c r="V598">
        <v>-1</v>
      </c>
      <c r="W598">
        <v>-1</v>
      </c>
      <c r="X598" t="s">
        <v>515</v>
      </c>
      <c r="Y598">
        <v>-1</v>
      </c>
      <c r="Z598">
        <v>-1</v>
      </c>
      <c r="AA598">
        <v>-1</v>
      </c>
      <c r="AB598" t="s">
        <v>527</v>
      </c>
      <c r="AC598" t="s">
        <v>711</v>
      </c>
    </row>
    <row r="599" spans="1:29" x14ac:dyDescent="0.25">
      <c r="A599" s="61" t="s">
        <v>179</v>
      </c>
      <c r="B599" s="61" t="s">
        <v>192</v>
      </c>
      <c r="C599" s="62"/>
      <c r="D599" s="63"/>
      <c r="E599" s="64"/>
      <c r="F599" s="65"/>
      <c r="G599" s="62"/>
      <c r="H599" s="66"/>
      <c r="I599" s="67"/>
      <c r="J599" s="67"/>
      <c r="K599" s="31"/>
      <c r="L599" s="74">
        <v>599</v>
      </c>
      <c r="M5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599" t="s">
        <v>322</v>
      </c>
      <c r="O599" t="s">
        <v>372</v>
      </c>
      <c r="P599" t="s">
        <v>375</v>
      </c>
      <c r="Q599" t="s">
        <v>381</v>
      </c>
      <c r="S599">
        <v>-1</v>
      </c>
      <c r="T599">
        <v>3</v>
      </c>
      <c r="U599" t="s">
        <v>502</v>
      </c>
      <c r="V599">
        <v>-1</v>
      </c>
      <c r="W599">
        <v>-1</v>
      </c>
      <c r="X599" t="s">
        <v>515</v>
      </c>
      <c r="Y599">
        <v>-1</v>
      </c>
      <c r="Z599">
        <v>-1</v>
      </c>
      <c r="AA599">
        <v>-1</v>
      </c>
      <c r="AB599" t="s">
        <v>527</v>
      </c>
      <c r="AC599" t="s">
        <v>713</v>
      </c>
    </row>
    <row r="600" spans="1:29" x14ac:dyDescent="0.25">
      <c r="A600" s="61" t="s">
        <v>179</v>
      </c>
      <c r="B600" s="61" t="s">
        <v>192</v>
      </c>
      <c r="C600" s="62"/>
      <c r="D600" s="63"/>
      <c r="E600" s="64"/>
      <c r="F600" s="65"/>
      <c r="G600" s="62"/>
      <c r="H600" s="66"/>
      <c r="I600" s="67"/>
      <c r="J600" s="67"/>
      <c r="K600" s="31"/>
      <c r="L600" s="74">
        <v>600</v>
      </c>
      <c r="M6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0" t="s">
        <v>322</v>
      </c>
      <c r="O600" t="s">
        <v>372</v>
      </c>
      <c r="P600" t="s">
        <v>375</v>
      </c>
      <c r="Q600" t="s">
        <v>381</v>
      </c>
      <c r="S600">
        <v>-1</v>
      </c>
      <c r="T600">
        <v>3</v>
      </c>
      <c r="U600" t="s">
        <v>502</v>
      </c>
      <c r="V600">
        <v>-1</v>
      </c>
      <c r="W600">
        <v>-1</v>
      </c>
      <c r="X600" t="s">
        <v>515</v>
      </c>
      <c r="Y600">
        <v>-1</v>
      </c>
      <c r="Z600">
        <v>-1</v>
      </c>
      <c r="AA600">
        <v>-1</v>
      </c>
      <c r="AB600" t="s">
        <v>527</v>
      </c>
      <c r="AC600" t="s">
        <v>716</v>
      </c>
    </row>
    <row r="601" spans="1:29" x14ac:dyDescent="0.25">
      <c r="A601" s="61" t="s">
        <v>179</v>
      </c>
      <c r="B601" s="61" t="s">
        <v>192</v>
      </c>
      <c r="C601" s="62"/>
      <c r="D601" s="63"/>
      <c r="E601" s="64"/>
      <c r="F601" s="65"/>
      <c r="G601" s="62"/>
      <c r="H601" s="66"/>
      <c r="I601" s="67"/>
      <c r="J601" s="67"/>
      <c r="K601" s="31"/>
      <c r="L601" s="74">
        <v>601</v>
      </c>
      <c r="M6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1">
        <v>3.2</v>
      </c>
      <c r="O601" t="s">
        <v>372</v>
      </c>
      <c r="P601" t="s">
        <v>375</v>
      </c>
      <c r="Q601" t="s">
        <v>396</v>
      </c>
      <c r="S601">
        <v>-1</v>
      </c>
      <c r="T601">
        <v>3</v>
      </c>
      <c r="U601" t="s">
        <v>502</v>
      </c>
      <c r="V601">
        <v>-1</v>
      </c>
      <c r="W601">
        <v>-1</v>
      </c>
      <c r="X601" t="s">
        <v>515</v>
      </c>
      <c r="Y601">
        <v>-1</v>
      </c>
      <c r="Z601">
        <v>-1</v>
      </c>
      <c r="AA601">
        <v>-1</v>
      </c>
      <c r="AB601" t="s">
        <v>527</v>
      </c>
      <c r="AC601" t="s">
        <v>792</v>
      </c>
    </row>
    <row r="602" spans="1:29" x14ac:dyDescent="0.25">
      <c r="A602" s="61" t="s">
        <v>179</v>
      </c>
      <c r="B602" s="61" t="s">
        <v>253</v>
      </c>
      <c r="C602" s="62"/>
      <c r="D602" s="63"/>
      <c r="E602" s="64"/>
      <c r="F602" s="65"/>
      <c r="G602" s="62"/>
      <c r="H602" s="66"/>
      <c r="I602" s="67"/>
      <c r="J602" s="67"/>
      <c r="K602" s="31"/>
      <c r="L602" s="74">
        <v>602</v>
      </c>
      <c r="M6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2">
        <v>3.1</v>
      </c>
      <c r="O602" t="s">
        <v>372</v>
      </c>
      <c r="P602" t="s">
        <v>375</v>
      </c>
      <c r="Q602" t="s">
        <v>381</v>
      </c>
      <c r="S602">
        <v>1</v>
      </c>
      <c r="T602">
        <v>3</v>
      </c>
      <c r="U602" t="s">
        <v>501</v>
      </c>
      <c r="V602">
        <v>1</v>
      </c>
      <c r="W602">
        <v>1</v>
      </c>
      <c r="Y602">
        <v>1</v>
      </c>
      <c r="Z602">
        <v>1</v>
      </c>
      <c r="AA602">
        <v>1</v>
      </c>
      <c r="AB602" t="s">
        <v>527</v>
      </c>
      <c r="AC602" t="s">
        <v>718</v>
      </c>
    </row>
    <row r="603" spans="1:29" x14ac:dyDescent="0.25">
      <c r="A603" s="61" t="s">
        <v>179</v>
      </c>
      <c r="B603" s="61" t="s">
        <v>254</v>
      </c>
      <c r="C603" s="62"/>
      <c r="D603" s="63"/>
      <c r="E603" s="64"/>
      <c r="F603" s="65"/>
      <c r="G603" s="62"/>
      <c r="H603" s="66"/>
      <c r="I603" s="67"/>
      <c r="J603" s="67"/>
      <c r="K603" s="31"/>
      <c r="L603" s="74">
        <v>603</v>
      </c>
      <c r="M6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3" t="s">
        <v>317</v>
      </c>
      <c r="O603" t="s">
        <v>372</v>
      </c>
      <c r="P603" t="s">
        <v>375</v>
      </c>
      <c r="Q603" t="s">
        <v>381</v>
      </c>
      <c r="S603">
        <v>1</v>
      </c>
      <c r="T603">
        <v>1</v>
      </c>
      <c r="V603">
        <v>1</v>
      </c>
      <c r="W603">
        <v>2</v>
      </c>
      <c r="Y603">
        <v>2</v>
      </c>
      <c r="AB603" t="s">
        <v>526</v>
      </c>
      <c r="AC603" t="s">
        <v>701</v>
      </c>
    </row>
    <row r="604" spans="1:29" x14ac:dyDescent="0.25">
      <c r="A604" s="61" t="s">
        <v>179</v>
      </c>
      <c r="B604" s="61" t="s">
        <v>280</v>
      </c>
      <c r="C604" s="62"/>
      <c r="D604" s="63"/>
      <c r="E604" s="64"/>
      <c r="F604" s="65"/>
      <c r="G604" s="62"/>
      <c r="H604" s="66"/>
      <c r="I604" s="67"/>
      <c r="J604" s="67"/>
      <c r="K604" s="31"/>
      <c r="L604" s="74">
        <v>604</v>
      </c>
      <c r="M6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4" t="s">
        <v>316</v>
      </c>
      <c r="O604" t="s">
        <v>373</v>
      </c>
      <c r="P604">
        <v>1712</v>
      </c>
      <c r="Q604" t="s">
        <v>414</v>
      </c>
      <c r="S604">
        <v>1</v>
      </c>
      <c r="T604">
        <v>1</v>
      </c>
      <c r="V604">
        <v>0.34753363229167084</v>
      </c>
      <c r="W604">
        <v>1.0426008968750125</v>
      </c>
      <c r="Y604">
        <v>3</v>
      </c>
      <c r="AB604" t="s">
        <v>526</v>
      </c>
      <c r="AC604" t="s">
        <v>1154</v>
      </c>
    </row>
    <row r="605" spans="1:29" x14ac:dyDescent="0.25">
      <c r="A605" s="61" t="s">
        <v>179</v>
      </c>
      <c r="B605" s="61" t="s">
        <v>309</v>
      </c>
      <c r="C605" s="62"/>
      <c r="D605" s="63"/>
      <c r="E605" s="64"/>
      <c r="F605" s="65"/>
      <c r="G605" s="62"/>
      <c r="H605" s="66"/>
      <c r="I605" s="67"/>
      <c r="J605" s="67"/>
      <c r="K605" s="31"/>
      <c r="L605" s="74">
        <v>605</v>
      </c>
      <c r="M6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5">
        <v>3.2</v>
      </c>
      <c r="O605" t="s">
        <v>373</v>
      </c>
      <c r="P605">
        <v>1712</v>
      </c>
      <c r="Q605" t="s">
        <v>414</v>
      </c>
      <c r="S605">
        <v>-1</v>
      </c>
      <c r="T605">
        <v>3</v>
      </c>
      <c r="U605" t="s">
        <v>502</v>
      </c>
      <c r="V605">
        <v>-0.34753363229167084</v>
      </c>
      <c r="W605">
        <v>-0.34753363229167084</v>
      </c>
      <c r="X605" t="s">
        <v>517</v>
      </c>
      <c r="Y605">
        <v>-1</v>
      </c>
      <c r="Z605">
        <v>-1</v>
      </c>
      <c r="AA605">
        <v>-1</v>
      </c>
      <c r="AB605" t="s">
        <v>527</v>
      </c>
      <c r="AC605" t="s">
        <v>1158</v>
      </c>
    </row>
    <row r="606" spans="1:29" x14ac:dyDescent="0.25">
      <c r="A606" s="61" t="s">
        <v>179</v>
      </c>
      <c r="B606" s="61" t="s">
        <v>309</v>
      </c>
      <c r="C606" s="62"/>
      <c r="D606" s="63"/>
      <c r="E606" s="64"/>
      <c r="F606" s="65"/>
      <c r="G606" s="62"/>
      <c r="H606" s="66"/>
      <c r="I606" s="67"/>
      <c r="J606" s="67"/>
      <c r="K606" s="31"/>
      <c r="L606" s="74">
        <v>606</v>
      </c>
      <c r="M6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6">
        <v>3.2</v>
      </c>
      <c r="O606" t="s">
        <v>373</v>
      </c>
      <c r="P606">
        <v>1713</v>
      </c>
      <c r="Q606" t="s">
        <v>412</v>
      </c>
      <c r="S606">
        <v>-1</v>
      </c>
      <c r="T606">
        <v>3</v>
      </c>
      <c r="U606" t="s">
        <v>502</v>
      </c>
      <c r="V606">
        <v>-0.34753363229167084</v>
      </c>
      <c r="W606">
        <v>-0.34753363229167084</v>
      </c>
      <c r="X606" t="s">
        <v>517</v>
      </c>
      <c r="Y606">
        <v>-1</v>
      </c>
      <c r="Z606">
        <v>-1</v>
      </c>
      <c r="AA606">
        <v>-1</v>
      </c>
      <c r="AB606" t="s">
        <v>527</v>
      </c>
      <c r="AC606" t="s">
        <v>1198</v>
      </c>
    </row>
    <row r="607" spans="1:29" x14ac:dyDescent="0.25">
      <c r="A607" s="61" t="s">
        <v>179</v>
      </c>
      <c r="B607" s="61" t="s">
        <v>309</v>
      </c>
      <c r="C607" s="62"/>
      <c r="D607" s="63"/>
      <c r="E607" s="64"/>
      <c r="F607" s="65"/>
      <c r="G607" s="62"/>
      <c r="H607" s="66"/>
      <c r="I607" s="67"/>
      <c r="J607" s="67"/>
      <c r="K607" s="31"/>
      <c r="L607" s="74">
        <v>607</v>
      </c>
      <c r="M6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7">
        <v>3.2</v>
      </c>
      <c r="O607" t="s">
        <v>373</v>
      </c>
      <c r="P607">
        <v>1716</v>
      </c>
      <c r="Q607" t="s">
        <v>456</v>
      </c>
      <c r="S607">
        <v>-1</v>
      </c>
      <c r="T607">
        <v>3</v>
      </c>
      <c r="U607" t="s">
        <v>502</v>
      </c>
      <c r="V607">
        <v>-0.34753363229167084</v>
      </c>
      <c r="W607">
        <v>-0.34753363229167084</v>
      </c>
      <c r="X607" t="s">
        <v>517</v>
      </c>
      <c r="Y607">
        <v>-1</v>
      </c>
      <c r="Z607">
        <v>-1</v>
      </c>
      <c r="AA607">
        <v>-1</v>
      </c>
      <c r="AB607" t="s">
        <v>527</v>
      </c>
      <c r="AC607" t="s">
        <v>795</v>
      </c>
    </row>
    <row r="608" spans="1:29" x14ac:dyDescent="0.25">
      <c r="A608" s="61" t="s">
        <v>179</v>
      </c>
      <c r="B608" s="61" t="s">
        <v>309</v>
      </c>
      <c r="C608" s="62"/>
      <c r="D608" s="63"/>
      <c r="E608" s="64"/>
      <c r="F608" s="65"/>
      <c r="G608" s="62"/>
      <c r="H608" s="66"/>
      <c r="I608" s="67"/>
      <c r="J608" s="67"/>
      <c r="K608" s="31"/>
      <c r="L608" s="74">
        <v>608</v>
      </c>
      <c r="M6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8">
        <v>3.2</v>
      </c>
      <c r="O608" t="s">
        <v>373</v>
      </c>
      <c r="P608">
        <v>1716</v>
      </c>
      <c r="Q608" t="s">
        <v>455</v>
      </c>
      <c r="S608">
        <v>-1</v>
      </c>
      <c r="T608">
        <v>3</v>
      </c>
      <c r="U608" t="s">
        <v>502</v>
      </c>
      <c r="V608">
        <v>-0.34753363229167084</v>
      </c>
      <c r="W608">
        <v>-0.34753363229167084</v>
      </c>
      <c r="X608" t="s">
        <v>517</v>
      </c>
      <c r="Y608">
        <v>-1</v>
      </c>
      <c r="Z608">
        <v>-1</v>
      </c>
      <c r="AA608">
        <v>-1</v>
      </c>
      <c r="AB608" t="s">
        <v>527</v>
      </c>
      <c r="AC608" t="s">
        <v>946</v>
      </c>
    </row>
    <row r="609" spans="1:29" x14ac:dyDescent="0.25">
      <c r="A609" s="61" t="s">
        <v>179</v>
      </c>
      <c r="B609" s="61" t="s">
        <v>309</v>
      </c>
      <c r="C609" s="62"/>
      <c r="D609" s="63"/>
      <c r="E609" s="64"/>
      <c r="F609" s="65"/>
      <c r="G609" s="62"/>
      <c r="H609" s="66"/>
      <c r="I609" s="67"/>
      <c r="J609" s="67"/>
      <c r="K609" s="31"/>
      <c r="L609" s="74">
        <v>609</v>
      </c>
      <c r="M6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09">
        <v>3.3</v>
      </c>
      <c r="O609" t="s">
        <v>373</v>
      </c>
      <c r="P609">
        <v>1716</v>
      </c>
      <c r="Q609" t="s">
        <v>455</v>
      </c>
      <c r="S609">
        <v>1</v>
      </c>
      <c r="T609">
        <v>3</v>
      </c>
      <c r="U609" t="s">
        <v>503</v>
      </c>
      <c r="V609">
        <v>0.34753363229167084</v>
      </c>
      <c r="W609">
        <v>0.34753363229167084</v>
      </c>
      <c r="X609" t="s">
        <v>517</v>
      </c>
      <c r="Y609">
        <v>1</v>
      </c>
      <c r="AA609">
        <v>-1</v>
      </c>
      <c r="AB609" t="s">
        <v>527</v>
      </c>
      <c r="AC609" t="s">
        <v>949</v>
      </c>
    </row>
    <row r="610" spans="1:29" x14ac:dyDescent="0.25">
      <c r="A610" s="61" t="s">
        <v>179</v>
      </c>
      <c r="B610" s="61" t="s">
        <v>306</v>
      </c>
      <c r="C610" s="62"/>
      <c r="D610" s="63"/>
      <c r="E610" s="64"/>
      <c r="F610" s="65"/>
      <c r="G610" s="62"/>
      <c r="H610" s="66"/>
      <c r="I610" s="67"/>
      <c r="J610" s="67"/>
      <c r="K610" s="31"/>
      <c r="L610" s="74">
        <v>610</v>
      </c>
      <c r="M6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0" t="s">
        <v>316</v>
      </c>
      <c r="O610" t="s">
        <v>373</v>
      </c>
      <c r="P610">
        <v>1718</v>
      </c>
      <c r="Q610" t="s">
        <v>447</v>
      </c>
      <c r="S610">
        <v>1</v>
      </c>
      <c r="T610">
        <v>1</v>
      </c>
      <c r="V610">
        <v>0.34753363229167084</v>
      </c>
      <c r="W610">
        <v>1.0426008968750125</v>
      </c>
      <c r="Y610">
        <v>3</v>
      </c>
      <c r="AB610" t="s">
        <v>526</v>
      </c>
      <c r="AC610" t="s">
        <v>839</v>
      </c>
    </row>
    <row r="611" spans="1:29" x14ac:dyDescent="0.25">
      <c r="A611" s="61" t="s">
        <v>179</v>
      </c>
      <c r="B611" s="61" t="s">
        <v>239</v>
      </c>
      <c r="C611" s="62"/>
      <c r="D611" s="63"/>
      <c r="E611" s="64"/>
      <c r="F611" s="65"/>
      <c r="G611" s="62"/>
      <c r="H611" s="66"/>
      <c r="I611" s="67"/>
      <c r="J611" s="67"/>
      <c r="K611" s="31"/>
      <c r="L611" s="74">
        <v>611</v>
      </c>
      <c r="M6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1" t="s">
        <v>338</v>
      </c>
      <c r="O611" t="s">
        <v>373</v>
      </c>
      <c r="P611">
        <v>1712</v>
      </c>
      <c r="Q611" t="s">
        <v>457</v>
      </c>
      <c r="S611">
        <v>1</v>
      </c>
      <c r="T611">
        <v>1</v>
      </c>
      <c r="V611">
        <v>0.34753363229167084</v>
      </c>
      <c r="W611">
        <v>0.34753363229167084</v>
      </c>
      <c r="Y611">
        <v>1</v>
      </c>
      <c r="AB611" t="s">
        <v>527</v>
      </c>
      <c r="AC611" t="s">
        <v>666</v>
      </c>
    </row>
    <row r="612" spans="1:29" x14ac:dyDescent="0.25">
      <c r="A612" s="61" t="s">
        <v>179</v>
      </c>
      <c r="B612" s="61" t="s">
        <v>239</v>
      </c>
      <c r="C612" s="62"/>
      <c r="D612" s="63"/>
      <c r="E612" s="64"/>
      <c r="F612" s="65"/>
      <c r="G612" s="62"/>
      <c r="H612" s="66"/>
      <c r="I612" s="67"/>
      <c r="J612" s="67"/>
      <c r="K612" s="31"/>
      <c r="L612" s="74">
        <v>612</v>
      </c>
      <c r="M6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2" t="s">
        <v>322</v>
      </c>
      <c r="O612" t="s">
        <v>373</v>
      </c>
      <c r="P612">
        <v>1714</v>
      </c>
      <c r="Q612" t="s">
        <v>459</v>
      </c>
      <c r="S612">
        <v>-1</v>
      </c>
      <c r="T612">
        <v>3</v>
      </c>
      <c r="U612" t="s">
        <v>502</v>
      </c>
      <c r="V612">
        <v>-0.34753363229167084</v>
      </c>
      <c r="W612">
        <v>-0.34753363229167084</v>
      </c>
      <c r="Y612">
        <v>-1</v>
      </c>
      <c r="Z612">
        <v>-1</v>
      </c>
      <c r="AA612">
        <v>-1</v>
      </c>
      <c r="AB612" t="s">
        <v>527</v>
      </c>
      <c r="AC612" t="s">
        <v>1337</v>
      </c>
    </row>
    <row r="613" spans="1:29" x14ac:dyDescent="0.25">
      <c r="A613" s="61" t="s">
        <v>179</v>
      </c>
      <c r="B613" s="61" t="s">
        <v>239</v>
      </c>
      <c r="C613" s="62"/>
      <c r="D613" s="63"/>
      <c r="E613" s="64"/>
      <c r="F613" s="65"/>
      <c r="G613" s="62"/>
      <c r="H613" s="66"/>
      <c r="I613" s="67"/>
      <c r="J613" s="67"/>
      <c r="K613" s="31"/>
      <c r="L613" s="74">
        <v>613</v>
      </c>
      <c r="M6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3" t="s">
        <v>316</v>
      </c>
      <c r="O613" t="s">
        <v>373</v>
      </c>
      <c r="P613">
        <v>1716</v>
      </c>
      <c r="Q613" t="s">
        <v>456</v>
      </c>
      <c r="S613">
        <v>1</v>
      </c>
      <c r="T613">
        <v>1</v>
      </c>
      <c r="V613">
        <v>0.34753363229167084</v>
      </c>
      <c r="W613">
        <v>1.0426008968750125</v>
      </c>
      <c r="Y613">
        <v>3</v>
      </c>
      <c r="AB613" t="s">
        <v>526</v>
      </c>
      <c r="AC613" t="s">
        <v>798</v>
      </c>
    </row>
    <row r="614" spans="1:29" x14ac:dyDescent="0.25">
      <c r="A614" s="61" t="s">
        <v>179</v>
      </c>
      <c r="B614" s="61" t="s">
        <v>284</v>
      </c>
      <c r="C614" s="62"/>
      <c r="D614" s="63"/>
      <c r="E614" s="64"/>
      <c r="F614" s="65"/>
      <c r="G614" s="62"/>
      <c r="H614" s="66"/>
      <c r="I614" s="67"/>
      <c r="J614" s="67"/>
      <c r="K614" s="31"/>
      <c r="L614" s="74">
        <v>614</v>
      </c>
      <c r="M6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4">
        <v>3.2</v>
      </c>
      <c r="O614" t="s">
        <v>373</v>
      </c>
      <c r="P614">
        <v>1712</v>
      </c>
      <c r="Q614" t="s">
        <v>432</v>
      </c>
      <c r="S614">
        <v>-1</v>
      </c>
      <c r="T614">
        <v>3</v>
      </c>
      <c r="U614" t="s">
        <v>502</v>
      </c>
      <c r="V614">
        <v>-0.34753363229167084</v>
      </c>
      <c r="W614">
        <v>-0.34753363229167084</v>
      </c>
      <c r="Y614">
        <v>-1</v>
      </c>
      <c r="Z614">
        <v>-1</v>
      </c>
      <c r="AA614">
        <v>-1</v>
      </c>
      <c r="AB614" t="s">
        <v>527</v>
      </c>
      <c r="AC614" t="s">
        <v>997</v>
      </c>
    </row>
    <row r="615" spans="1:29" x14ac:dyDescent="0.25">
      <c r="A615" s="61" t="s">
        <v>179</v>
      </c>
      <c r="B615" s="61" t="s">
        <v>305</v>
      </c>
      <c r="C615" s="62"/>
      <c r="D615" s="63"/>
      <c r="E615" s="64"/>
      <c r="F615" s="65"/>
      <c r="G615" s="62"/>
      <c r="H615" s="66"/>
      <c r="I615" s="67"/>
      <c r="J615" s="67"/>
      <c r="K615" s="31"/>
      <c r="L615" s="74">
        <v>615</v>
      </c>
      <c r="M6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5">
        <v>3.1</v>
      </c>
      <c r="O615" t="s">
        <v>373</v>
      </c>
      <c r="P615">
        <v>1718</v>
      </c>
      <c r="Q615" t="s">
        <v>447</v>
      </c>
      <c r="S615">
        <v>1</v>
      </c>
      <c r="T615">
        <v>3</v>
      </c>
      <c r="U615" t="s">
        <v>501</v>
      </c>
      <c r="V615">
        <v>0.34753363229167084</v>
      </c>
      <c r="W615">
        <v>0.34753363229167084</v>
      </c>
      <c r="Y615">
        <v>1</v>
      </c>
      <c r="Z615">
        <v>1</v>
      </c>
      <c r="AA615">
        <v>1</v>
      </c>
      <c r="AB615" t="s">
        <v>527</v>
      </c>
      <c r="AC615" t="s">
        <v>843</v>
      </c>
    </row>
    <row r="616" spans="1:29" x14ac:dyDescent="0.25">
      <c r="A616" s="61" t="s">
        <v>179</v>
      </c>
      <c r="B616" s="61" t="s">
        <v>228</v>
      </c>
      <c r="C616" s="62"/>
      <c r="D616" s="63"/>
      <c r="E616" s="64"/>
      <c r="F616" s="65"/>
      <c r="G616" s="62"/>
      <c r="H616" s="66"/>
      <c r="I616" s="67"/>
      <c r="J616" s="67"/>
      <c r="K616" s="31"/>
      <c r="L616" s="74">
        <v>616</v>
      </c>
      <c r="M6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6">
        <v>3.1</v>
      </c>
      <c r="O616" t="s">
        <v>373</v>
      </c>
      <c r="P616">
        <v>1714</v>
      </c>
      <c r="Q616" t="s">
        <v>441</v>
      </c>
      <c r="S616">
        <v>1</v>
      </c>
      <c r="T616">
        <v>3</v>
      </c>
      <c r="U616" t="s">
        <v>501</v>
      </c>
      <c r="V616">
        <v>0.34753363229167084</v>
      </c>
      <c r="W616">
        <v>0.34753363229167084</v>
      </c>
      <c r="Y616">
        <v>1</v>
      </c>
      <c r="Z616">
        <v>1</v>
      </c>
      <c r="AA616">
        <v>1</v>
      </c>
      <c r="AB616" t="s">
        <v>527</v>
      </c>
      <c r="AC616" t="s">
        <v>888</v>
      </c>
    </row>
    <row r="617" spans="1:29" x14ac:dyDescent="0.25">
      <c r="A617" s="61" t="s">
        <v>179</v>
      </c>
      <c r="B617" s="61" t="s">
        <v>228</v>
      </c>
      <c r="C617" s="62"/>
      <c r="D617" s="63"/>
      <c r="E617" s="64"/>
      <c r="F617" s="65"/>
      <c r="G617" s="62"/>
      <c r="H617" s="66"/>
      <c r="I617" s="67"/>
      <c r="J617" s="67"/>
      <c r="K617" s="31"/>
      <c r="L617" s="74">
        <v>617</v>
      </c>
      <c r="M6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7">
        <v>3.4</v>
      </c>
      <c r="O617" t="s">
        <v>373</v>
      </c>
      <c r="P617">
        <v>1714</v>
      </c>
      <c r="Q617" t="s">
        <v>416</v>
      </c>
      <c r="S617">
        <v>1</v>
      </c>
      <c r="T617">
        <v>3</v>
      </c>
      <c r="U617" t="s">
        <v>503</v>
      </c>
      <c r="V617">
        <v>0.34753363229167084</v>
      </c>
      <c r="W617">
        <v>0.69506726458334167</v>
      </c>
      <c r="Y617">
        <v>2</v>
      </c>
      <c r="AB617" t="s">
        <v>526</v>
      </c>
      <c r="AC617" t="s">
        <v>1125</v>
      </c>
    </row>
    <row r="618" spans="1:29" x14ac:dyDescent="0.25">
      <c r="A618" s="61" t="s">
        <v>179</v>
      </c>
      <c r="B618" s="61" t="s">
        <v>228</v>
      </c>
      <c r="C618" s="62"/>
      <c r="D618" s="63"/>
      <c r="E618" s="64"/>
      <c r="F618" s="65"/>
      <c r="G618" s="62"/>
      <c r="H618" s="66"/>
      <c r="I618" s="67"/>
      <c r="J618" s="67"/>
      <c r="K618" s="31"/>
      <c r="L618" s="74">
        <v>618</v>
      </c>
      <c r="M6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8">
        <v>3.4</v>
      </c>
      <c r="O618" t="s">
        <v>373</v>
      </c>
      <c r="P618">
        <v>1714</v>
      </c>
      <c r="Q618" t="s">
        <v>416</v>
      </c>
      <c r="S618">
        <v>1</v>
      </c>
      <c r="T618">
        <v>3</v>
      </c>
      <c r="U618" t="s">
        <v>503</v>
      </c>
      <c r="V618">
        <v>0.34753363229167084</v>
      </c>
      <c r="W618">
        <v>0.69506726458334167</v>
      </c>
      <c r="Y618">
        <v>2</v>
      </c>
      <c r="AB618" t="s">
        <v>526</v>
      </c>
      <c r="AC618" t="s">
        <v>1129</v>
      </c>
    </row>
    <row r="619" spans="1:29" x14ac:dyDescent="0.25">
      <c r="A619" s="61" t="s">
        <v>179</v>
      </c>
      <c r="B619" s="61" t="s">
        <v>228</v>
      </c>
      <c r="C619" s="62"/>
      <c r="D619" s="63"/>
      <c r="E619" s="64"/>
      <c r="F619" s="65"/>
      <c r="G619" s="62"/>
      <c r="H619" s="66"/>
      <c r="I619" s="67"/>
      <c r="J619" s="67"/>
      <c r="K619" s="31"/>
      <c r="L619" s="74">
        <v>619</v>
      </c>
      <c r="M6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19" t="s">
        <v>318</v>
      </c>
      <c r="O619" t="s">
        <v>373</v>
      </c>
      <c r="P619">
        <v>1714</v>
      </c>
      <c r="Q619" t="s">
        <v>416</v>
      </c>
      <c r="S619">
        <v>1</v>
      </c>
      <c r="T619">
        <v>3</v>
      </c>
      <c r="U619" t="s">
        <v>501</v>
      </c>
      <c r="V619">
        <v>0.34753363229167084</v>
      </c>
      <c r="W619">
        <v>0.34753363229167084</v>
      </c>
      <c r="Y619">
        <v>1</v>
      </c>
      <c r="Z619">
        <v>1</v>
      </c>
      <c r="AA619">
        <v>1</v>
      </c>
      <c r="AB619" t="s">
        <v>527</v>
      </c>
      <c r="AC619" t="s">
        <v>1128</v>
      </c>
    </row>
    <row r="620" spans="1:29" x14ac:dyDescent="0.25">
      <c r="A620" s="61" t="s">
        <v>179</v>
      </c>
      <c r="B620" s="61" t="s">
        <v>269</v>
      </c>
      <c r="C620" s="62"/>
      <c r="D620" s="63"/>
      <c r="E620" s="64"/>
      <c r="F620" s="65"/>
      <c r="G620" s="62"/>
      <c r="H620" s="66"/>
      <c r="I620" s="67"/>
      <c r="J620" s="67"/>
      <c r="K620" s="31"/>
      <c r="L620" s="74">
        <v>620</v>
      </c>
      <c r="M6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0" t="s">
        <v>316</v>
      </c>
      <c r="O620" t="s">
        <v>373</v>
      </c>
      <c r="P620">
        <v>1713</v>
      </c>
      <c r="Q620" t="s">
        <v>407</v>
      </c>
      <c r="S620">
        <v>1</v>
      </c>
      <c r="T620">
        <v>1</v>
      </c>
      <c r="V620">
        <v>0.34753363229167084</v>
      </c>
      <c r="W620">
        <v>1.0426008968750125</v>
      </c>
      <c r="Y620">
        <v>3</v>
      </c>
      <c r="AB620" t="s">
        <v>526</v>
      </c>
      <c r="AC620" t="s">
        <v>1281</v>
      </c>
    </row>
    <row r="621" spans="1:29" x14ac:dyDescent="0.25">
      <c r="A621" s="61" t="s">
        <v>179</v>
      </c>
      <c r="B621" s="61" t="s">
        <v>215</v>
      </c>
      <c r="C621" s="62"/>
      <c r="D621" s="63"/>
      <c r="E621" s="64"/>
      <c r="F621" s="65"/>
      <c r="G621" s="62"/>
      <c r="H621" s="66"/>
      <c r="I621" s="67"/>
      <c r="J621" s="67"/>
      <c r="K621" s="31"/>
      <c r="L621" s="74">
        <v>621</v>
      </c>
      <c r="M6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1">
        <v>3.2</v>
      </c>
      <c r="O621" t="s">
        <v>373</v>
      </c>
      <c r="P621">
        <v>1712</v>
      </c>
      <c r="Q621" t="s">
        <v>432</v>
      </c>
      <c r="S621">
        <v>-1</v>
      </c>
      <c r="T621">
        <v>3</v>
      </c>
      <c r="U621" t="s">
        <v>502</v>
      </c>
      <c r="V621">
        <v>-0.34753363229167084</v>
      </c>
      <c r="W621">
        <v>-0.34753363229167084</v>
      </c>
      <c r="X621" t="s">
        <v>518</v>
      </c>
      <c r="Y621">
        <v>-1</v>
      </c>
      <c r="Z621">
        <v>-1</v>
      </c>
      <c r="AA621">
        <v>-1</v>
      </c>
      <c r="AB621" t="s">
        <v>527</v>
      </c>
      <c r="AC621" t="s">
        <v>995</v>
      </c>
    </row>
    <row r="622" spans="1:29" x14ac:dyDescent="0.25">
      <c r="A622" s="61" t="s">
        <v>179</v>
      </c>
      <c r="B622" s="61" t="s">
        <v>215</v>
      </c>
      <c r="C622" s="62"/>
      <c r="D622" s="63"/>
      <c r="E622" s="64"/>
      <c r="F622" s="65"/>
      <c r="G622" s="62"/>
      <c r="H622" s="66"/>
      <c r="I622" s="67"/>
      <c r="J622" s="67"/>
      <c r="K622" s="31"/>
      <c r="L622" s="74">
        <v>622</v>
      </c>
      <c r="M6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2">
        <v>3.2</v>
      </c>
      <c r="O622" t="s">
        <v>373</v>
      </c>
      <c r="P622">
        <v>1712</v>
      </c>
      <c r="Q622" t="s">
        <v>426</v>
      </c>
      <c r="S622">
        <v>-1</v>
      </c>
      <c r="T622">
        <v>3</v>
      </c>
      <c r="U622" t="s">
        <v>502</v>
      </c>
      <c r="V622">
        <v>-0.34753363229167084</v>
      </c>
      <c r="W622">
        <v>-0.34753363229167084</v>
      </c>
      <c r="X622" t="s">
        <v>518</v>
      </c>
      <c r="Y622">
        <v>-1</v>
      </c>
      <c r="Z622">
        <v>-1</v>
      </c>
      <c r="AA622">
        <v>-1</v>
      </c>
      <c r="AB622" t="s">
        <v>527</v>
      </c>
      <c r="AC622" t="s">
        <v>1027</v>
      </c>
    </row>
    <row r="623" spans="1:29" x14ac:dyDescent="0.25">
      <c r="A623" s="61" t="s">
        <v>179</v>
      </c>
      <c r="B623" s="61" t="s">
        <v>238</v>
      </c>
      <c r="C623" s="62"/>
      <c r="D623" s="63"/>
      <c r="E623" s="64"/>
      <c r="F623" s="65"/>
      <c r="G623" s="62"/>
      <c r="H623" s="66"/>
      <c r="I623" s="67"/>
      <c r="J623" s="67"/>
      <c r="K623" s="31"/>
      <c r="L623" s="74">
        <v>623</v>
      </c>
      <c r="M6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3">
        <v>3.2</v>
      </c>
      <c r="O623" t="s">
        <v>373</v>
      </c>
      <c r="P623">
        <v>1716</v>
      </c>
      <c r="Q623" t="s">
        <v>455</v>
      </c>
      <c r="S623">
        <v>-1</v>
      </c>
      <c r="T623">
        <v>3</v>
      </c>
      <c r="U623" t="s">
        <v>502</v>
      </c>
      <c r="V623">
        <v>-0.34753363229167084</v>
      </c>
      <c r="W623">
        <v>-0.34753363229167084</v>
      </c>
      <c r="Y623">
        <v>-1</v>
      </c>
      <c r="Z623">
        <v>-1</v>
      </c>
      <c r="AA623">
        <v>-1</v>
      </c>
      <c r="AB623" t="s">
        <v>527</v>
      </c>
      <c r="AC623" t="s">
        <v>948</v>
      </c>
    </row>
    <row r="624" spans="1:29" x14ac:dyDescent="0.25">
      <c r="A624" s="61" t="s">
        <v>179</v>
      </c>
      <c r="B624" s="61" t="s">
        <v>274</v>
      </c>
      <c r="C624" s="62"/>
      <c r="D624" s="63"/>
      <c r="E624" s="64"/>
      <c r="F624" s="65"/>
      <c r="G624" s="62"/>
      <c r="H624" s="66"/>
      <c r="I624" s="67"/>
      <c r="J624" s="67"/>
      <c r="K624" s="31"/>
      <c r="L624" s="74">
        <v>624</v>
      </c>
      <c r="M6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4">
        <v>3.2</v>
      </c>
      <c r="O624" t="s">
        <v>373</v>
      </c>
      <c r="P624">
        <v>1713</v>
      </c>
      <c r="Q624" t="s">
        <v>411</v>
      </c>
      <c r="S624">
        <v>-1</v>
      </c>
      <c r="T624">
        <v>3</v>
      </c>
      <c r="U624" t="s">
        <v>502</v>
      </c>
      <c r="V624">
        <v>-0.34753363229167084</v>
      </c>
      <c r="W624">
        <v>-0.34753363229167084</v>
      </c>
      <c r="Y624">
        <v>-1</v>
      </c>
      <c r="Z624">
        <v>-1</v>
      </c>
      <c r="AA624">
        <v>-1</v>
      </c>
      <c r="AB624" t="s">
        <v>527</v>
      </c>
      <c r="AC624" t="s">
        <v>1227</v>
      </c>
    </row>
    <row r="625" spans="1:29" x14ac:dyDescent="0.25">
      <c r="A625" s="61" t="s">
        <v>179</v>
      </c>
      <c r="B625" s="61" t="s">
        <v>307</v>
      </c>
      <c r="C625" s="62"/>
      <c r="D625" s="63"/>
      <c r="E625" s="64"/>
      <c r="F625" s="65"/>
      <c r="G625" s="62"/>
      <c r="H625" s="66"/>
      <c r="I625" s="67"/>
      <c r="J625" s="67"/>
      <c r="K625" s="31"/>
      <c r="L625" s="74">
        <v>625</v>
      </c>
      <c r="M6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5">
        <v>2.1</v>
      </c>
      <c r="O625" t="s">
        <v>373</v>
      </c>
      <c r="P625">
        <v>1717</v>
      </c>
      <c r="Q625" t="s">
        <v>448</v>
      </c>
      <c r="S625">
        <v>1</v>
      </c>
      <c r="T625">
        <v>2</v>
      </c>
      <c r="V625">
        <v>0.34753363229167084</v>
      </c>
      <c r="W625">
        <v>0.69506726458334167</v>
      </c>
      <c r="Y625">
        <v>2</v>
      </c>
      <c r="AB625" t="s">
        <v>526</v>
      </c>
      <c r="AC625" t="s">
        <v>821</v>
      </c>
    </row>
    <row r="626" spans="1:29" x14ac:dyDescent="0.25">
      <c r="A626" s="61" t="s">
        <v>179</v>
      </c>
      <c r="B626" s="61" t="s">
        <v>307</v>
      </c>
      <c r="C626" s="62"/>
      <c r="D626" s="63"/>
      <c r="E626" s="64"/>
      <c r="F626" s="65"/>
      <c r="G626" s="62"/>
      <c r="H626" s="66"/>
      <c r="I626" s="67"/>
      <c r="J626" s="67"/>
      <c r="K626" s="31"/>
      <c r="L626" s="74">
        <v>626</v>
      </c>
      <c r="M6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6" t="s">
        <v>326</v>
      </c>
      <c r="O626" t="s">
        <v>373</v>
      </c>
      <c r="P626">
        <v>1717</v>
      </c>
      <c r="Q626" t="s">
        <v>448</v>
      </c>
      <c r="S626">
        <v>1</v>
      </c>
      <c r="T626">
        <v>1</v>
      </c>
      <c r="V626">
        <v>0.34753363229167084</v>
      </c>
      <c r="W626">
        <v>1.0426008968750125</v>
      </c>
      <c r="Y626">
        <v>3</v>
      </c>
      <c r="AB626" t="s">
        <v>527</v>
      </c>
      <c r="AC626" t="s">
        <v>822</v>
      </c>
    </row>
    <row r="627" spans="1:29" x14ac:dyDescent="0.25">
      <c r="A627" s="61" t="s">
        <v>179</v>
      </c>
      <c r="B627" s="61" t="s">
        <v>307</v>
      </c>
      <c r="C627" s="62"/>
      <c r="D627" s="63"/>
      <c r="E627" s="64"/>
      <c r="F627" s="65"/>
      <c r="G627" s="62"/>
      <c r="H627" s="66"/>
      <c r="I627" s="67"/>
      <c r="J627" s="67"/>
      <c r="K627" s="31"/>
      <c r="L627" s="74">
        <v>627</v>
      </c>
      <c r="M6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7" t="s">
        <v>316</v>
      </c>
      <c r="O627" t="s">
        <v>373</v>
      </c>
      <c r="P627">
        <v>1717</v>
      </c>
      <c r="Q627" t="s">
        <v>448</v>
      </c>
      <c r="S627">
        <v>1</v>
      </c>
      <c r="T627">
        <v>1</v>
      </c>
      <c r="V627">
        <v>0.34753363229167084</v>
      </c>
      <c r="W627">
        <v>1.0426008968750125</v>
      </c>
      <c r="Y627">
        <v>3</v>
      </c>
      <c r="AB627" t="s">
        <v>526</v>
      </c>
      <c r="AC627" t="s">
        <v>815</v>
      </c>
    </row>
    <row r="628" spans="1:29" x14ac:dyDescent="0.25">
      <c r="A628" s="61" t="s">
        <v>179</v>
      </c>
      <c r="B628" s="61" t="s">
        <v>294</v>
      </c>
      <c r="C628" s="62"/>
      <c r="D628" s="63"/>
      <c r="E628" s="64"/>
      <c r="F628" s="65"/>
      <c r="G628" s="62"/>
      <c r="H628" s="66"/>
      <c r="I628" s="67"/>
      <c r="J628" s="67"/>
      <c r="K628" s="31"/>
      <c r="L628" s="74">
        <v>628</v>
      </c>
      <c r="M6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8">
        <v>3.1</v>
      </c>
      <c r="O628" t="s">
        <v>373</v>
      </c>
      <c r="P628">
        <v>1714</v>
      </c>
      <c r="Q628" t="s">
        <v>440</v>
      </c>
      <c r="S628">
        <v>1</v>
      </c>
      <c r="T628">
        <v>3</v>
      </c>
      <c r="U628" t="s">
        <v>501</v>
      </c>
      <c r="V628">
        <v>0.34753363229167084</v>
      </c>
      <c r="W628">
        <v>0.34753363229167084</v>
      </c>
      <c r="Y628">
        <v>1</v>
      </c>
      <c r="Z628">
        <v>1</v>
      </c>
      <c r="AA628">
        <v>1</v>
      </c>
      <c r="AB628" t="s">
        <v>527</v>
      </c>
      <c r="AC628" t="s">
        <v>902</v>
      </c>
    </row>
    <row r="629" spans="1:29" x14ac:dyDescent="0.25">
      <c r="A629" s="61" t="s">
        <v>179</v>
      </c>
      <c r="B629" s="61" t="s">
        <v>278</v>
      </c>
      <c r="C629" s="62"/>
      <c r="D629" s="63"/>
      <c r="E629" s="64"/>
      <c r="F629" s="65"/>
      <c r="G629" s="62"/>
      <c r="H629" s="66"/>
      <c r="I629" s="67"/>
      <c r="J629" s="67"/>
      <c r="K629" s="31"/>
      <c r="L629" s="74">
        <v>629</v>
      </c>
      <c r="M6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29" t="s">
        <v>316</v>
      </c>
      <c r="O629" t="s">
        <v>373</v>
      </c>
      <c r="P629">
        <v>1713</v>
      </c>
      <c r="Q629" t="s">
        <v>413</v>
      </c>
      <c r="S629">
        <v>1</v>
      </c>
      <c r="T629">
        <v>1</v>
      </c>
      <c r="V629">
        <v>0.34753363229167084</v>
      </c>
      <c r="W629">
        <v>1.0426008968750125</v>
      </c>
      <c r="Y629">
        <v>3</v>
      </c>
      <c r="AB629" t="s">
        <v>526</v>
      </c>
      <c r="AC629" t="s">
        <v>1193</v>
      </c>
    </row>
    <row r="630" spans="1:29" x14ac:dyDescent="0.25">
      <c r="A630" s="61" t="s">
        <v>179</v>
      </c>
      <c r="B630" s="61" t="s">
        <v>214</v>
      </c>
      <c r="C630" s="62"/>
      <c r="D630" s="63"/>
      <c r="E630" s="64"/>
      <c r="F630" s="65"/>
      <c r="G630" s="62"/>
      <c r="H630" s="66"/>
      <c r="I630" s="67"/>
      <c r="J630" s="67"/>
      <c r="K630" s="31"/>
      <c r="L630" s="74">
        <v>630</v>
      </c>
      <c r="M6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0" t="s">
        <v>316</v>
      </c>
      <c r="O630" t="s">
        <v>373</v>
      </c>
      <c r="P630">
        <v>1712</v>
      </c>
      <c r="Q630" t="s">
        <v>414</v>
      </c>
      <c r="S630">
        <v>1</v>
      </c>
      <c r="T630">
        <v>1</v>
      </c>
      <c r="V630">
        <v>0.34753363229167084</v>
      </c>
      <c r="W630">
        <v>1.0426008968750125</v>
      </c>
      <c r="Y630">
        <v>3</v>
      </c>
      <c r="AB630" t="s">
        <v>526</v>
      </c>
      <c r="AC630" t="s">
        <v>1155</v>
      </c>
    </row>
    <row r="631" spans="1:29" x14ac:dyDescent="0.25">
      <c r="A631" s="61" t="s">
        <v>179</v>
      </c>
      <c r="B631" s="61" t="s">
        <v>214</v>
      </c>
      <c r="C631" s="62"/>
      <c r="D631" s="63"/>
      <c r="E631" s="64"/>
      <c r="F631" s="65"/>
      <c r="G631" s="62"/>
      <c r="H631" s="66"/>
      <c r="I631" s="67"/>
      <c r="J631" s="67"/>
      <c r="K631" s="31"/>
      <c r="L631" s="74">
        <v>631</v>
      </c>
      <c r="M6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1">
        <v>3.2</v>
      </c>
      <c r="O631" t="s">
        <v>373</v>
      </c>
      <c r="P631">
        <v>1713</v>
      </c>
      <c r="Q631" t="s">
        <v>430</v>
      </c>
      <c r="S631">
        <v>-1</v>
      </c>
      <c r="T631">
        <v>3</v>
      </c>
      <c r="U631" t="s">
        <v>502</v>
      </c>
      <c r="V631">
        <v>-0.34753363229167084</v>
      </c>
      <c r="W631">
        <v>-0.34753363229167084</v>
      </c>
      <c r="Y631">
        <v>-1</v>
      </c>
      <c r="Z631">
        <v>-1</v>
      </c>
      <c r="AA631">
        <v>-1</v>
      </c>
      <c r="AB631" t="s">
        <v>527</v>
      </c>
      <c r="AC631" t="s">
        <v>1108</v>
      </c>
    </row>
    <row r="632" spans="1:29" x14ac:dyDescent="0.25">
      <c r="A632" s="61" t="s">
        <v>179</v>
      </c>
      <c r="B632" s="61" t="s">
        <v>214</v>
      </c>
      <c r="C632" s="62"/>
      <c r="D632" s="63"/>
      <c r="E632" s="64"/>
      <c r="F632" s="65"/>
      <c r="G632" s="62"/>
      <c r="H632" s="66"/>
      <c r="I632" s="67"/>
      <c r="J632" s="67"/>
      <c r="K632" s="31"/>
      <c r="L632" s="74">
        <v>632</v>
      </c>
      <c r="M6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2" t="s">
        <v>319</v>
      </c>
      <c r="O632" t="s">
        <v>373</v>
      </c>
      <c r="P632">
        <v>1713</v>
      </c>
      <c r="Q632" t="s">
        <v>429</v>
      </c>
      <c r="S632">
        <v>1</v>
      </c>
      <c r="T632">
        <v>1</v>
      </c>
      <c r="V632">
        <v>0.34753363229167084</v>
      </c>
      <c r="W632">
        <v>1.0426008968750125</v>
      </c>
      <c r="Y632">
        <v>3</v>
      </c>
      <c r="AB632" t="s">
        <v>527</v>
      </c>
      <c r="AC632" t="s">
        <v>1298</v>
      </c>
    </row>
    <row r="633" spans="1:29" x14ac:dyDescent="0.25">
      <c r="A633" s="61" t="s">
        <v>179</v>
      </c>
      <c r="B633" s="61" t="s">
        <v>282</v>
      </c>
      <c r="C633" s="62"/>
      <c r="D633" s="63"/>
      <c r="E633" s="64"/>
      <c r="F633" s="65"/>
      <c r="G633" s="62"/>
      <c r="H633" s="66"/>
      <c r="I633" s="67"/>
      <c r="J633" s="67"/>
      <c r="K633" s="31"/>
      <c r="L633" s="74">
        <v>633</v>
      </c>
      <c r="M6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3">
        <v>1.2</v>
      </c>
      <c r="O633" t="s">
        <v>373</v>
      </c>
      <c r="P633">
        <v>1714</v>
      </c>
      <c r="Q633" t="s">
        <v>418</v>
      </c>
      <c r="S633">
        <v>1</v>
      </c>
      <c r="T633">
        <v>1</v>
      </c>
      <c r="V633">
        <v>0.34753363229167084</v>
      </c>
      <c r="W633">
        <v>0.34753363229167084</v>
      </c>
      <c r="Y633">
        <v>1</v>
      </c>
      <c r="AB633" t="s">
        <v>527</v>
      </c>
      <c r="AC633" t="s">
        <v>1123</v>
      </c>
    </row>
    <row r="634" spans="1:29" x14ac:dyDescent="0.25">
      <c r="A634" s="61" t="s">
        <v>179</v>
      </c>
      <c r="B634" s="61" t="s">
        <v>282</v>
      </c>
      <c r="C634" s="62"/>
      <c r="D634" s="63"/>
      <c r="E634" s="64"/>
      <c r="F634" s="65"/>
      <c r="G634" s="62"/>
      <c r="H634" s="66"/>
      <c r="I634" s="67"/>
      <c r="J634" s="67"/>
      <c r="K634" s="31"/>
      <c r="L634" s="74">
        <v>634</v>
      </c>
      <c r="M6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4" t="s">
        <v>314</v>
      </c>
      <c r="O634" t="s">
        <v>373</v>
      </c>
      <c r="P634">
        <v>1714</v>
      </c>
      <c r="Q634" t="s">
        <v>417</v>
      </c>
      <c r="S634">
        <v>1</v>
      </c>
      <c r="T634">
        <v>1</v>
      </c>
      <c r="V634">
        <v>0.34753363229167084</v>
      </c>
      <c r="W634">
        <v>1.0426008968750125</v>
      </c>
      <c r="Y634">
        <v>3</v>
      </c>
      <c r="AB634" t="s">
        <v>526</v>
      </c>
      <c r="AC634" t="s">
        <v>1313</v>
      </c>
    </row>
    <row r="635" spans="1:29" x14ac:dyDescent="0.25">
      <c r="A635" s="61" t="s">
        <v>179</v>
      </c>
      <c r="B635" s="61" t="s">
        <v>282</v>
      </c>
      <c r="C635" s="62"/>
      <c r="D635" s="63"/>
      <c r="E635" s="64"/>
      <c r="F635" s="65"/>
      <c r="G635" s="62"/>
      <c r="H635" s="66"/>
      <c r="I635" s="67"/>
      <c r="J635" s="67"/>
      <c r="K635" s="31"/>
      <c r="L635" s="74">
        <v>635</v>
      </c>
      <c r="M6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5" t="s">
        <v>317</v>
      </c>
      <c r="O635" t="s">
        <v>373</v>
      </c>
      <c r="P635">
        <v>1714</v>
      </c>
      <c r="Q635" t="s">
        <v>404</v>
      </c>
      <c r="S635">
        <v>1</v>
      </c>
      <c r="T635">
        <v>1</v>
      </c>
      <c r="V635">
        <v>0.34753363229167084</v>
      </c>
      <c r="W635">
        <v>0.69506726458334167</v>
      </c>
      <c r="Y635">
        <v>2</v>
      </c>
      <c r="AB635" t="s">
        <v>526</v>
      </c>
      <c r="AC635" t="s">
        <v>1323</v>
      </c>
    </row>
    <row r="636" spans="1:29" x14ac:dyDescent="0.25">
      <c r="A636" s="61" t="s">
        <v>179</v>
      </c>
      <c r="B636" s="61" t="s">
        <v>282</v>
      </c>
      <c r="C636" s="62"/>
      <c r="D636" s="63"/>
      <c r="E636" s="64"/>
      <c r="F636" s="65"/>
      <c r="G636" s="62"/>
      <c r="H636" s="66"/>
      <c r="I636" s="67"/>
      <c r="J636" s="67"/>
      <c r="K636" s="31"/>
      <c r="L636" s="74">
        <v>636</v>
      </c>
      <c r="M6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6" t="s">
        <v>329</v>
      </c>
      <c r="O636" t="s">
        <v>373</v>
      </c>
      <c r="P636">
        <v>1714</v>
      </c>
      <c r="Q636" t="s">
        <v>404</v>
      </c>
      <c r="S636">
        <v>1</v>
      </c>
      <c r="T636">
        <v>2</v>
      </c>
      <c r="V636">
        <v>0.34753363229167084</v>
      </c>
      <c r="W636">
        <v>0.69506726458334167</v>
      </c>
      <c r="Y636">
        <v>2</v>
      </c>
      <c r="AB636" t="s">
        <v>526</v>
      </c>
      <c r="AC636" t="s">
        <v>1324</v>
      </c>
    </row>
    <row r="637" spans="1:29" x14ac:dyDescent="0.25">
      <c r="A637" s="61" t="s">
        <v>179</v>
      </c>
      <c r="B637" s="61" t="s">
        <v>255</v>
      </c>
      <c r="C637" s="62"/>
      <c r="D637" s="63"/>
      <c r="E637" s="64"/>
      <c r="F637" s="65"/>
      <c r="G637" s="62"/>
      <c r="H637" s="66"/>
      <c r="I637" s="67"/>
      <c r="J637" s="67"/>
      <c r="K637" s="31"/>
      <c r="L637" s="74">
        <v>637</v>
      </c>
      <c r="M6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7">
        <v>3.4</v>
      </c>
      <c r="O637" t="s">
        <v>372</v>
      </c>
      <c r="P637" t="s">
        <v>375</v>
      </c>
      <c r="Q637" t="s">
        <v>381</v>
      </c>
      <c r="S637">
        <v>1</v>
      </c>
      <c r="T637">
        <v>3</v>
      </c>
      <c r="U637" t="s">
        <v>503</v>
      </c>
      <c r="V637">
        <v>1</v>
      </c>
      <c r="W637">
        <v>2</v>
      </c>
      <c r="Y637">
        <v>2</v>
      </c>
      <c r="AB637" t="s">
        <v>526</v>
      </c>
      <c r="AC637" t="s">
        <v>698</v>
      </c>
    </row>
    <row r="638" spans="1:29" x14ac:dyDescent="0.25">
      <c r="A638" s="61" t="s">
        <v>179</v>
      </c>
      <c r="B638" s="61" t="s">
        <v>255</v>
      </c>
      <c r="C638" s="62"/>
      <c r="D638" s="63"/>
      <c r="E638" s="64"/>
      <c r="F638" s="65"/>
      <c r="G638" s="62"/>
      <c r="H638" s="66"/>
      <c r="I638" s="67"/>
      <c r="J638" s="67"/>
      <c r="K638" s="31"/>
      <c r="L638" s="74">
        <v>638</v>
      </c>
      <c r="M6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8" t="s">
        <v>317</v>
      </c>
      <c r="O638" t="s">
        <v>372</v>
      </c>
      <c r="P638" t="s">
        <v>375</v>
      </c>
      <c r="Q638" t="s">
        <v>381</v>
      </c>
      <c r="S638">
        <v>1</v>
      </c>
      <c r="T638">
        <v>1</v>
      </c>
      <c r="V638">
        <v>1</v>
      </c>
      <c r="W638">
        <v>2</v>
      </c>
      <c r="Y638">
        <v>2</v>
      </c>
      <c r="AB638" t="s">
        <v>526</v>
      </c>
      <c r="AC638" t="s">
        <v>696</v>
      </c>
    </row>
    <row r="639" spans="1:29" x14ac:dyDescent="0.25">
      <c r="A639" s="61" t="s">
        <v>179</v>
      </c>
      <c r="B639" s="61" t="s">
        <v>243</v>
      </c>
      <c r="C639" s="62"/>
      <c r="D639" s="63"/>
      <c r="E639" s="64"/>
      <c r="F639" s="65"/>
      <c r="G639" s="62"/>
      <c r="H639" s="66"/>
      <c r="I639" s="67"/>
      <c r="J639" s="67"/>
      <c r="K639" s="31"/>
      <c r="L639" s="74">
        <v>639</v>
      </c>
      <c r="M6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39">
        <v>1.2</v>
      </c>
      <c r="O639" t="s">
        <v>373</v>
      </c>
      <c r="P639">
        <v>1712</v>
      </c>
      <c r="Q639" t="s">
        <v>466</v>
      </c>
      <c r="S639">
        <v>1</v>
      </c>
      <c r="T639">
        <v>1</v>
      </c>
      <c r="V639">
        <v>0.34753363229167084</v>
      </c>
      <c r="W639">
        <v>0.34753363229167084</v>
      </c>
      <c r="Y639">
        <v>1</v>
      </c>
      <c r="AB639" t="s">
        <v>527</v>
      </c>
      <c r="AC639" t="s">
        <v>1269</v>
      </c>
    </row>
    <row r="640" spans="1:29" x14ac:dyDescent="0.25">
      <c r="A640" s="61" t="s">
        <v>179</v>
      </c>
      <c r="B640" s="61" t="s">
        <v>243</v>
      </c>
      <c r="C640" s="62"/>
      <c r="D640" s="63"/>
      <c r="E640" s="64"/>
      <c r="F640" s="65"/>
      <c r="G640" s="62"/>
      <c r="H640" s="66"/>
      <c r="I640" s="67"/>
      <c r="J640" s="67"/>
      <c r="K640" s="31"/>
      <c r="L640" s="74">
        <v>640</v>
      </c>
      <c r="M6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0">
        <v>4.0999999999999996</v>
      </c>
      <c r="O640" t="s">
        <v>373</v>
      </c>
      <c r="P640">
        <v>1712</v>
      </c>
      <c r="Q640" t="s">
        <v>466</v>
      </c>
      <c r="S640">
        <v>1</v>
      </c>
      <c r="T640">
        <v>4</v>
      </c>
      <c r="V640">
        <v>0.34753363229167084</v>
      </c>
      <c r="W640">
        <v>0.69506726458334167</v>
      </c>
      <c r="Y640">
        <v>2</v>
      </c>
      <c r="AB640" t="s">
        <v>526</v>
      </c>
      <c r="AC640" t="s">
        <v>1278</v>
      </c>
    </row>
    <row r="641" spans="1:29" x14ac:dyDescent="0.25">
      <c r="A641" s="61" t="s">
        <v>179</v>
      </c>
      <c r="B641" s="61" t="s">
        <v>243</v>
      </c>
      <c r="C641" s="62"/>
      <c r="D641" s="63"/>
      <c r="E641" s="64"/>
      <c r="F641" s="65"/>
      <c r="G641" s="62"/>
      <c r="H641" s="66"/>
      <c r="I641" s="67"/>
      <c r="J641" s="67"/>
      <c r="K641" s="31"/>
      <c r="L641" s="74">
        <v>641</v>
      </c>
      <c r="M6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1">
        <v>1.2</v>
      </c>
      <c r="O641" t="s">
        <v>373</v>
      </c>
      <c r="P641">
        <v>1712</v>
      </c>
      <c r="Q641" t="s">
        <v>428</v>
      </c>
      <c r="S641">
        <v>1</v>
      </c>
      <c r="T641">
        <v>1</v>
      </c>
      <c r="V641">
        <v>0.34753363229167084</v>
      </c>
      <c r="W641">
        <v>0.34753363229167084</v>
      </c>
      <c r="Y641">
        <v>1</v>
      </c>
      <c r="AB641" t="s">
        <v>527</v>
      </c>
      <c r="AC641" t="s">
        <v>1052</v>
      </c>
    </row>
    <row r="642" spans="1:29" x14ac:dyDescent="0.25">
      <c r="A642" s="61" t="s">
        <v>179</v>
      </c>
      <c r="B642" s="61" t="s">
        <v>243</v>
      </c>
      <c r="C642" s="62"/>
      <c r="D642" s="63"/>
      <c r="E642" s="64"/>
      <c r="F642" s="65"/>
      <c r="G642" s="62"/>
      <c r="H642" s="66"/>
      <c r="I642" s="67"/>
      <c r="J642" s="67"/>
      <c r="K642" s="31"/>
      <c r="L642" s="74">
        <v>642</v>
      </c>
      <c r="M6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2">
        <v>4.0999999999999996</v>
      </c>
      <c r="O642" t="s">
        <v>373</v>
      </c>
      <c r="P642">
        <v>1712</v>
      </c>
      <c r="Q642" t="s">
        <v>428</v>
      </c>
      <c r="S642">
        <v>1</v>
      </c>
      <c r="T642">
        <v>4</v>
      </c>
      <c r="V642">
        <v>0.34753363229167084</v>
      </c>
      <c r="W642">
        <v>0.69506726458334167</v>
      </c>
      <c r="Y642">
        <v>2</v>
      </c>
      <c r="AB642" t="s">
        <v>526</v>
      </c>
      <c r="AC642" t="s">
        <v>1053</v>
      </c>
    </row>
    <row r="643" spans="1:29" x14ac:dyDescent="0.25">
      <c r="A643" s="61" t="s">
        <v>179</v>
      </c>
      <c r="B643" s="61" t="s">
        <v>243</v>
      </c>
      <c r="C643" s="62"/>
      <c r="D643" s="63"/>
      <c r="E643" s="64"/>
      <c r="F643" s="65"/>
      <c r="G643" s="62"/>
      <c r="H643" s="66"/>
      <c r="I643" s="67"/>
      <c r="J643" s="67"/>
      <c r="K643" s="31"/>
      <c r="L643" s="74">
        <v>643</v>
      </c>
      <c r="M6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3">
        <v>1.2</v>
      </c>
      <c r="O643" t="s">
        <v>373</v>
      </c>
      <c r="P643">
        <v>1712</v>
      </c>
      <c r="Q643" t="s">
        <v>458</v>
      </c>
      <c r="S643">
        <v>1</v>
      </c>
      <c r="T643">
        <v>1</v>
      </c>
      <c r="V643">
        <v>0.34753363229167084</v>
      </c>
      <c r="W643">
        <v>0.34753363229167084</v>
      </c>
      <c r="Y643">
        <v>1</v>
      </c>
      <c r="AB643" t="s">
        <v>527</v>
      </c>
      <c r="AC643" t="s">
        <v>1044</v>
      </c>
    </row>
    <row r="644" spans="1:29" x14ac:dyDescent="0.25">
      <c r="A644" s="61" t="s">
        <v>179</v>
      </c>
      <c r="B644" s="61" t="s">
        <v>243</v>
      </c>
      <c r="C644" s="62"/>
      <c r="D644" s="63"/>
      <c r="E644" s="64"/>
      <c r="F644" s="65"/>
      <c r="G644" s="62"/>
      <c r="H644" s="66"/>
      <c r="I644" s="67"/>
      <c r="J644" s="67"/>
      <c r="K644" s="31"/>
      <c r="L644" s="74">
        <v>644</v>
      </c>
      <c r="M6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4">
        <v>4.0999999999999996</v>
      </c>
      <c r="O644" t="s">
        <v>373</v>
      </c>
      <c r="P644">
        <v>1712</v>
      </c>
      <c r="Q644" t="s">
        <v>458</v>
      </c>
      <c r="S644">
        <v>1</v>
      </c>
      <c r="T644">
        <v>4</v>
      </c>
      <c r="V644">
        <v>0.34753363229167084</v>
      </c>
      <c r="W644">
        <v>0.69506726458334167</v>
      </c>
      <c r="Y644">
        <v>2</v>
      </c>
      <c r="AB644" t="s">
        <v>526</v>
      </c>
      <c r="AC644" t="s">
        <v>1046</v>
      </c>
    </row>
    <row r="645" spans="1:29" x14ac:dyDescent="0.25">
      <c r="A645" s="61" t="s">
        <v>179</v>
      </c>
      <c r="B645" s="61" t="s">
        <v>243</v>
      </c>
      <c r="C645" s="62"/>
      <c r="D645" s="63"/>
      <c r="E645" s="64"/>
      <c r="F645" s="65"/>
      <c r="G645" s="62"/>
      <c r="H645" s="66"/>
      <c r="I645" s="67"/>
      <c r="J645" s="67"/>
      <c r="K645" s="31"/>
      <c r="L645" s="74">
        <v>645</v>
      </c>
      <c r="M6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5">
        <v>1.2</v>
      </c>
      <c r="O645" t="s">
        <v>373</v>
      </c>
      <c r="P645">
        <v>1713</v>
      </c>
      <c r="Q645" t="s">
        <v>412</v>
      </c>
      <c r="S645">
        <v>1</v>
      </c>
      <c r="T645">
        <v>1</v>
      </c>
      <c r="V645">
        <v>0.34753363229167084</v>
      </c>
      <c r="W645">
        <v>0.34753363229167084</v>
      </c>
      <c r="Y645">
        <v>1</v>
      </c>
      <c r="AB645" t="s">
        <v>527</v>
      </c>
      <c r="AC645" t="s">
        <v>1210</v>
      </c>
    </row>
    <row r="646" spans="1:29" x14ac:dyDescent="0.25">
      <c r="A646" s="61" t="s">
        <v>179</v>
      </c>
      <c r="B646" s="61" t="s">
        <v>243</v>
      </c>
      <c r="C646" s="62"/>
      <c r="D646" s="63"/>
      <c r="E646" s="64"/>
      <c r="F646" s="65"/>
      <c r="G646" s="62"/>
      <c r="H646" s="66"/>
      <c r="I646" s="67"/>
      <c r="J646" s="67"/>
      <c r="K646" s="31"/>
      <c r="L646" s="74">
        <v>646</v>
      </c>
      <c r="M6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6">
        <v>1.2</v>
      </c>
      <c r="O646" t="s">
        <v>373</v>
      </c>
      <c r="P646">
        <v>1713</v>
      </c>
      <c r="Q646" t="s">
        <v>445</v>
      </c>
      <c r="S646">
        <v>1</v>
      </c>
      <c r="T646">
        <v>1</v>
      </c>
      <c r="V646">
        <v>0.34753363229167084</v>
      </c>
      <c r="W646">
        <v>0.34753363229167084</v>
      </c>
      <c r="Y646">
        <v>1</v>
      </c>
      <c r="AB646" t="s">
        <v>527</v>
      </c>
      <c r="AC646" t="s">
        <v>1235</v>
      </c>
    </row>
    <row r="647" spans="1:29" x14ac:dyDescent="0.25">
      <c r="A647" s="61" t="s">
        <v>179</v>
      </c>
      <c r="B647" s="61" t="s">
        <v>243</v>
      </c>
      <c r="C647" s="62"/>
      <c r="D647" s="63"/>
      <c r="E647" s="64"/>
      <c r="F647" s="65"/>
      <c r="G647" s="62"/>
      <c r="H647" s="66"/>
      <c r="I647" s="67"/>
      <c r="J647" s="67"/>
      <c r="K647" s="31"/>
      <c r="L647" s="74">
        <v>647</v>
      </c>
      <c r="M6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7">
        <v>4.0999999999999996</v>
      </c>
      <c r="O647" t="s">
        <v>373</v>
      </c>
      <c r="P647">
        <v>1713</v>
      </c>
      <c r="Q647" t="s">
        <v>445</v>
      </c>
      <c r="S647">
        <v>1</v>
      </c>
      <c r="T647">
        <v>4</v>
      </c>
      <c r="V647">
        <v>0.34753363229167084</v>
      </c>
      <c r="W647">
        <v>0.69506726458334167</v>
      </c>
      <c r="Y647">
        <v>2</v>
      </c>
      <c r="AB647" t="s">
        <v>526</v>
      </c>
      <c r="AC647" t="s">
        <v>1236</v>
      </c>
    </row>
    <row r="648" spans="1:29" x14ac:dyDescent="0.25">
      <c r="A648" s="61" t="s">
        <v>179</v>
      </c>
      <c r="B648" s="61" t="s">
        <v>243</v>
      </c>
      <c r="C648" s="62"/>
      <c r="D648" s="63"/>
      <c r="E648" s="64"/>
      <c r="F648" s="65"/>
      <c r="G648" s="62"/>
      <c r="H648" s="66"/>
      <c r="I648" s="67"/>
      <c r="J648" s="67"/>
      <c r="K648" s="31"/>
      <c r="L648" s="74">
        <v>648</v>
      </c>
      <c r="M6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8">
        <v>1.2</v>
      </c>
      <c r="O648" t="s">
        <v>373</v>
      </c>
      <c r="P648">
        <v>1713</v>
      </c>
      <c r="Q648" t="s">
        <v>427</v>
      </c>
      <c r="S648">
        <v>1</v>
      </c>
      <c r="T648">
        <v>1</v>
      </c>
      <c r="V648">
        <v>0.34753363229167084</v>
      </c>
      <c r="W648">
        <v>0.34753363229167084</v>
      </c>
      <c r="Y648">
        <v>1</v>
      </c>
      <c r="AB648" t="s">
        <v>527</v>
      </c>
      <c r="AC648" t="s">
        <v>1276</v>
      </c>
    </row>
    <row r="649" spans="1:29" x14ac:dyDescent="0.25">
      <c r="A649" s="61" t="s">
        <v>179</v>
      </c>
      <c r="B649" s="61" t="s">
        <v>243</v>
      </c>
      <c r="C649" s="62"/>
      <c r="D649" s="63"/>
      <c r="E649" s="64"/>
      <c r="F649" s="65"/>
      <c r="G649" s="62"/>
      <c r="H649" s="66"/>
      <c r="I649" s="67"/>
      <c r="J649" s="67"/>
      <c r="K649" s="31"/>
      <c r="L649" s="74">
        <v>649</v>
      </c>
      <c r="M6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49">
        <v>4.0999999999999996</v>
      </c>
      <c r="O649" t="s">
        <v>373</v>
      </c>
      <c r="P649">
        <v>1713</v>
      </c>
      <c r="Q649" t="s">
        <v>427</v>
      </c>
      <c r="S649">
        <v>1</v>
      </c>
      <c r="T649">
        <v>4</v>
      </c>
      <c r="V649">
        <v>0.34753363229167084</v>
      </c>
      <c r="W649">
        <v>0.69506726458334167</v>
      </c>
      <c r="Y649">
        <v>2</v>
      </c>
      <c r="AB649" t="s">
        <v>526</v>
      </c>
      <c r="AC649" t="s">
        <v>1277</v>
      </c>
    </row>
    <row r="650" spans="1:29" x14ac:dyDescent="0.25">
      <c r="A650" s="61" t="s">
        <v>179</v>
      </c>
      <c r="B650" s="61" t="s">
        <v>243</v>
      </c>
      <c r="C650" s="62"/>
      <c r="D650" s="63"/>
      <c r="E650" s="64"/>
      <c r="F650" s="65"/>
      <c r="G650" s="62"/>
      <c r="H650" s="66"/>
      <c r="I650" s="67"/>
      <c r="J650" s="67"/>
      <c r="K650" s="31"/>
      <c r="L650" s="74">
        <v>650</v>
      </c>
      <c r="M6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0">
        <v>1.2</v>
      </c>
      <c r="O650" t="s">
        <v>373</v>
      </c>
      <c r="P650">
        <v>1713</v>
      </c>
      <c r="Q650" t="s">
        <v>407</v>
      </c>
      <c r="S650">
        <v>1</v>
      </c>
      <c r="T650">
        <v>1</v>
      </c>
      <c r="V650">
        <v>0.34753363229167084</v>
      </c>
      <c r="W650">
        <v>0.34753363229167084</v>
      </c>
      <c r="Y650">
        <v>1</v>
      </c>
      <c r="AB650" t="s">
        <v>527</v>
      </c>
      <c r="AC650" t="s">
        <v>1294</v>
      </c>
    </row>
    <row r="651" spans="1:29" x14ac:dyDescent="0.25">
      <c r="A651" s="61" t="s">
        <v>179</v>
      </c>
      <c r="B651" s="61" t="s">
        <v>243</v>
      </c>
      <c r="C651" s="62"/>
      <c r="D651" s="63"/>
      <c r="E651" s="64"/>
      <c r="F651" s="65"/>
      <c r="G651" s="62"/>
      <c r="H651" s="66"/>
      <c r="I651" s="67"/>
      <c r="J651" s="67"/>
      <c r="K651" s="31"/>
      <c r="L651" s="74">
        <v>651</v>
      </c>
      <c r="M6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1">
        <v>1.2</v>
      </c>
      <c r="O651" t="s">
        <v>373</v>
      </c>
      <c r="P651">
        <v>1714</v>
      </c>
      <c r="Q651" t="s">
        <v>415</v>
      </c>
      <c r="S651">
        <v>1</v>
      </c>
      <c r="T651">
        <v>1</v>
      </c>
      <c r="V651">
        <v>0.34753363229167084</v>
      </c>
      <c r="W651">
        <v>0.34753363229167084</v>
      </c>
      <c r="Y651">
        <v>1</v>
      </c>
      <c r="AB651" t="s">
        <v>527</v>
      </c>
      <c r="AC651" t="s">
        <v>1140</v>
      </c>
    </row>
    <row r="652" spans="1:29" x14ac:dyDescent="0.25">
      <c r="A652" s="61" t="s">
        <v>179</v>
      </c>
      <c r="B652" s="61" t="s">
        <v>243</v>
      </c>
      <c r="C652" s="62"/>
      <c r="D652" s="63"/>
      <c r="E652" s="64"/>
      <c r="F652" s="65"/>
      <c r="G652" s="62"/>
      <c r="H652" s="66"/>
      <c r="I652" s="67"/>
      <c r="J652" s="67"/>
      <c r="K652" s="31"/>
      <c r="L652" s="74">
        <v>652</v>
      </c>
      <c r="M6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2">
        <v>1.2</v>
      </c>
      <c r="O652" t="s">
        <v>373</v>
      </c>
      <c r="P652">
        <v>1715</v>
      </c>
      <c r="Q652" t="s">
        <v>439</v>
      </c>
      <c r="S652">
        <v>1</v>
      </c>
      <c r="T652">
        <v>1</v>
      </c>
      <c r="V652">
        <v>0.34753363229167084</v>
      </c>
      <c r="W652">
        <v>0.34753363229167084</v>
      </c>
      <c r="Y652">
        <v>1</v>
      </c>
      <c r="AB652" t="s">
        <v>527</v>
      </c>
      <c r="AC652" t="s">
        <v>919</v>
      </c>
    </row>
    <row r="653" spans="1:29" x14ac:dyDescent="0.25">
      <c r="A653" s="61" t="s">
        <v>179</v>
      </c>
      <c r="B653" s="61" t="s">
        <v>243</v>
      </c>
      <c r="C653" s="62"/>
      <c r="D653" s="63"/>
      <c r="E653" s="64"/>
      <c r="F653" s="65"/>
      <c r="G653" s="62"/>
      <c r="H653" s="66"/>
      <c r="I653" s="67"/>
      <c r="J653" s="67"/>
      <c r="K653" s="31"/>
      <c r="L653" s="74">
        <v>653</v>
      </c>
      <c r="M6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3">
        <v>4.0999999999999996</v>
      </c>
      <c r="O653" t="s">
        <v>373</v>
      </c>
      <c r="P653">
        <v>1715</v>
      </c>
      <c r="Q653" t="s">
        <v>439</v>
      </c>
      <c r="S653">
        <v>1</v>
      </c>
      <c r="T653">
        <v>4</v>
      </c>
      <c r="V653">
        <v>0.34753363229167084</v>
      </c>
      <c r="W653">
        <v>0.69506726458334167</v>
      </c>
      <c r="Y653">
        <v>2</v>
      </c>
      <c r="AB653" t="s">
        <v>526</v>
      </c>
      <c r="AC653" t="s">
        <v>920</v>
      </c>
    </row>
    <row r="654" spans="1:29" x14ac:dyDescent="0.25">
      <c r="A654" s="61" t="s">
        <v>179</v>
      </c>
      <c r="B654" s="61" t="s">
        <v>243</v>
      </c>
      <c r="C654" s="62"/>
      <c r="D654" s="63"/>
      <c r="E654" s="64"/>
      <c r="F654" s="65"/>
      <c r="G654" s="62"/>
      <c r="H654" s="66"/>
      <c r="I654" s="67"/>
      <c r="J654" s="67"/>
      <c r="K654" s="31"/>
      <c r="L654" s="74">
        <v>654</v>
      </c>
      <c r="M6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4">
        <v>1.2</v>
      </c>
      <c r="O654" t="s">
        <v>373</v>
      </c>
      <c r="P654">
        <v>1715</v>
      </c>
      <c r="Q654" t="s">
        <v>422</v>
      </c>
      <c r="S654">
        <v>1</v>
      </c>
      <c r="T654">
        <v>1</v>
      </c>
      <c r="V654">
        <v>0.34753363229167084</v>
      </c>
      <c r="W654">
        <v>0.34753363229167084</v>
      </c>
      <c r="Y654">
        <v>1</v>
      </c>
      <c r="AB654" t="s">
        <v>527</v>
      </c>
      <c r="AC654" t="s">
        <v>1075</v>
      </c>
    </row>
    <row r="655" spans="1:29" x14ac:dyDescent="0.25">
      <c r="A655" s="61" t="s">
        <v>179</v>
      </c>
      <c r="B655" s="61" t="s">
        <v>243</v>
      </c>
      <c r="C655" s="62"/>
      <c r="D655" s="63"/>
      <c r="E655" s="64"/>
      <c r="F655" s="65"/>
      <c r="G655" s="62"/>
      <c r="H655" s="66"/>
      <c r="I655" s="67"/>
      <c r="J655" s="67"/>
      <c r="K655" s="31"/>
      <c r="L655" s="74">
        <v>655</v>
      </c>
      <c r="M6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5">
        <v>4.0999999999999996</v>
      </c>
      <c r="O655" t="s">
        <v>373</v>
      </c>
      <c r="P655">
        <v>1715</v>
      </c>
      <c r="Q655" t="s">
        <v>422</v>
      </c>
      <c r="S655">
        <v>1</v>
      </c>
      <c r="T655">
        <v>4</v>
      </c>
      <c r="V655">
        <v>0.34753363229167084</v>
      </c>
      <c r="W655">
        <v>0.69506726458334167</v>
      </c>
      <c r="Y655">
        <v>2</v>
      </c>
      <c r="AB655" t="s">
        <v>526</v>
      </c>
      <c r="AC655" t="s">
        <v>1076</v>
      </c>
    </row>
    <row r="656" spans="1:29" x14ac:dyDescent="0.25">
      <c r="A656" s="61" t="s">
        <v>179</v>
      </c>
      <c r="B656" s="61" t="s">
        <v>243</v>
      </c>
      <c r="C656" s="62"/>
      <c r="D656" s="63"/>
      <c r="E656" s="64"/>
      <c r="F656" s="65"/>
      <c r="G656" s="62"/>
      <c r="H656" s="66"/>
      <c r="I656" s="67"/>
      <c r="J656" s="67"/>
      <c r="K656" s="31"/>
      <c r="L656" s="74">
        <v>656</v>
      </c>
      <c r="M6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6">
        <v>1.2</v>
      </c>
      <c r="O656" t="s">
        <v>373</v>
      </c>
      <c r="P656">
        <v>1718</v>
      </c>
      <c r="Q656" t="s">
        <v>447</v>
      </c>
      <c r="S656">
        <v>1</v>
      </c>
      <c r="T656">
        <v>1</v>
      </c>
      <c r="V656">
        <v>0.34753363229167084</v>
      </c>
      <c r="W656">
        <v>0.34753363229167084</v>
      </c>
      <c r="Y656">
        <v>1</v>
      </c>
      <c r="AB656" t="s">
        <v>527</v>
      </c>
      <c r="AC656" t="s">
        <v>847</v>
      </c>
    </row>
    <row r="657" spans="1:29" x14ac:dyDescent="0.25">
      <c r="A657" s="61" t="s">
        <v>179</v>
      </c>
      <c r="B657" s="61" t="s">
        <v>243</v>
      </c>
      <c r="C657" s="62"/>
      <c r="D657" s="63"/>
      <c r="E657" s="64"/>
      <c r="F657" s="65"/>
      <c r="G657" s="62"/>
      <c r="H657" s="66"/>
      <c r="I657" s="67"/>
      <c r="J657" s="67"/>
      <c r="K657" s="31"/>
      <c r="L657" s="74">
        <v>657</v>
      </c>
      <c r="M6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7">
        <v>4.0999999999999996</v>
      </c>
      <c r="O657" t="s">
        <v>373</v>
      </c>
      <c r="P657">
        <v>1718</v>
      </c>
      <c r="Q657" t="s">
        <v>447</v>
      </c>
      <c r="S657">
        <v>1</v>
      </c>
      <c r="T657">
        <v>4</v>
      </c>
      <c r="V657">
        <v>0.34753363229167084</v>
      </c>
      <c r="W657">
        <v>0.69506726458334167</v>
      </c>
      <c r="Y657">
        <v>2</v>
      </c>
      <c r="AB657" t="s">
        <v>526</v>
      </c>
      <c r="AC657" t="s">
        <v>846</v>
      </c>
    </row>
    <row r="658" spans="1:29" x14ac:dyDescent="0.25">
      <c r="A658" s="61" t="s">
        <v>179</v>
      </c>
      <c r="B658" s="61" t="s">
        <v>243</v>
      </c>
      <c r="C658" s="62"/>
      <c r="D658" s="63"/>
      <c r="E658" s="64"/>
      <c r="F658" s="65"/>
      <c r="G658" s="62"/>
      <c r="H658" s="66"/>
      <c r="I658" s="67"/>
      <c r="J658" s="67"/>
      <c r="K658" s="31"/>
      <c r="L658" s="74">
        <v>658</v>
      </c>
      <c r="M6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8">
        <v>1.2</v>
      </c>
      <c r="O658" t="s">
        <v>373</v>
      </c>
      <c r="P658">
        <v>1722</v>
      </c>
      <c r="Q658" t="s">
        <v>449</v>
      </c>
      <c r="S658">
        <v>1</v>
      </c>
      <c r="T658">
        <v>1</v>
      </c>
      <c r="V658">
        <v>0.34753363229167084</v>
      </c>
      <c r="W658">
        <v>0.34753363229167084</v>
      </c>
      <c r="Y658">
        <v>1</v>
      </c>
      <c r="AB658" t="s">
        <v>527</v>
      </c>
      <c r="AC658" t="s">
        <v>813</v>
      </c>
    </row>
    <row r="659" spans="1:29" x14ac:dyDescent="0.25">
      <c r="A659" s="61" t="s">
        <v>179</v>
      </c>
      <c r="B659" s="61" t="s">
        <v>243</v>
      </c>
      <c r="C659" s="62"/>
      <c r="D659" s="63"/>
      <c r="E659" s="64"/>
      <c r="F659" s="65"/>
      <c r="G659" s="62"/>
      <c r="H659" s="66"/>
      <c r="I659" s="67"/>
      <c r="J659" s="67"/>
      <c r="K659" s="31"/>
      <c r="L659" s="74">
        <v>659</v>
      </c>
      <c r="M6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59">
        <v>1.2</v>
      </c>
      <c r="O659" t="s">
        <v>373</v>
      </c>
      <c r="P659">
        <v>1722</v>
      </c>
      <c r="Q659" t="s">
        <v>460</v>
      </c>
      <c r="S659">
        <v>1</v>
      </c>
      <c r="T659">
        <v>1</v>
      </c>
      <c r="V659">
        <v>0.34753363229167084</v>
      </c>
      <c r="W659">
        <v>0.34753363229167084</v>
      </c>
      <c r="Y659">
        <v>1</v>
      </c>
      <c r="AB659" t="s">
        <v>527</v>
      </c>
      <c r="AC659" t="s">
        <v>609</v>
      </c>
    </row>
    <row r="660" spans="1:29" x14ac:dyDescent="0.25">
      <c r="A660" s="61" t="s">
        <v>179</v>
      </c>
      <c r="B660" s="61" t="s">
        <v>270</v>
      </c>
      <c r="C660" s="62"/>
      <c r="D660" s="63"/>
      <c r="E660" s="64"/>
      <c r="F660" s="65"/>
      <c r="G660" s="62"/>
      <c r="H660" s="66"/>
      <c r="I660" s="67"/>
      <c r="J660" s="67"/>
      <c r="K660" s="31"/>
      <c r="L660" s="74">
        <v>660</v>
      </c>
      <c r="M6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0">
        <v>3.2</v>
      </c>
      <c r="O660" t="s">
        <v>373</v>
      </c>
      <c r="P660">
        <v>1714</v>
      </c>
      <c r="Q660" t="s">
        <v>408</v>
      </c>
      <c r="S660">
        <v>-1</v>
      </c>
      <c r="T660">
        <v>3</v>
      </c>
      <c r="U660" t="s">
        <v>502</v>
      </c>
      <c r="V660">
        <v>-0.34753363229167084</v>
      </c>
      <c r="W660">
        <v>-0.34753363229167084</v>
      </c>
      <c r="Y660">
        <v>-1</v>
      </c>
      <c r="Z660">
        <v>-1</v>
      </c>
      <c r="AA660">
        <v>-1</v>
      </c>
      <c r="AB660" t="s">
        <v>527</v>
      </c>
      <c r="AC660" t="s">
        <v>1267</v>
      </c>
    </row>
    <row r="661" spans="1:29" x14ac:dyDescent="0.25">
      <c r="A661" s="61" t="s">
        <v>179</v>
      </c>
      <c r="B661" s="61" t="s">
        <v>293</v>
      </c>
      <c r="C661" s="62"/>
      <c r="D661" s="63"/>
      <c r="E661" s="64"/>
      <c r="F661" s="65"/>
      <c r="G661" s="62"/>
      <c r="H661" s="66"/>
      <c r="I661" s="67"/>
      <c r="J661" s="67"/>
      <c r="K661" s="31"/>
      <c r="L661" s="74">
        <v>661</v>
      </c>
      <c r="M6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1">
        <v>1.2</v>
      </c>
      <c r="O661" t="s">
        <v>373</v>
      </c>
      <c r="P661">
        <v>1713</v>
      </c>
      <c r="Q661" t="s">
        <v>407</v>
      </c>
      <c r="S661">
        <v>1</v>
      </c>
      <c r="T661">
        <v>1</v>
      </c>
      <c r="V661">
        <v>0.34753363229167084</v>
      </c>
      <c r="W661">
        <v>0.34753363229167084</v>
      </c>
      <c r="Y661">
        <v>1</v>
      </c>
      <c r="AB661" t="s">
        <v>527</v>
      </c>
      <c r="AC661" t="s">
        <v>1291</v>
      </c>
    </row>
    <row r="662" spans="1:29" x14ac:dyDescent="0.25">
      <c r="A662" s="61" t="s">
        <v>179</v>
      </c>
      <c r="B662" s="61" t="s">
        <v>293</v>
      </c>
      <c r="C662" s="62"/>
      <c r="D662" s="63"/>
      <c r="E662" s="64"/>
      <c r="F662" s="65"/>
      <c r="G662" s="62"/>
      <c r="H662" s="66"/>
      <c r="I662" s="67"/>
      <c r="J662" s="67"/>
      <c r="K662" s="31"/>
      <c r="L662" s="74">
        <v>662</v>
      </c>
      <c r="M6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2" t="s">
        <v>319</v>
      </c>
      <c r="O662" t="s">
        <v>373</v>
      </c>
      <c r="P662">
        <v>1714</v>
      </c>
      <c r="Q662" t="s">
        <v>440</v>
      </c>
      <c r="S662">
        <v>1</v>
      </c>
      <c r="T662">
        <v>1</v>
      </c>
      <c r="V662">
        <v>0.34753363229167084</v>
      </c>
      <c r="W662">
        <v>1.0426008968750125</v>
      </c>
      <c r="Y662">
        <v>3</v>
      </c>
      <c r="AB662" t="s">
        <v>527</v>
      </c>
      <c r="AC662" t="s">
        <v>907</v>
      </c>
    </row>
    <row r="663" spans="1:29" x14ac:dyDescent="0.25">
      <c r="A663" s="61" t="s">
        <v>179</v>
      </c>
      <c r="B663" s="61" t="s">
        <v>189</v>
      </c>
      <c r="C663" s="62"/>
      <c r="D663" s="63"/>
      <c r="E663" s="64"/>
      <c r="F663" s="65"/>
      <c r="G663" s="62"/>
      <c r="H663" s="66"/>
      <c r="I663" s="67"/>
      <c r="J663" s="67"/>
      <c r="K663" s="31"/>
      <c r="L663" s="74">
        <v>663</v>
      </c>
      <c r="M6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3" t="s">
        <v>320</v>
      </c>
      <c r="O663" t="s">
        <v>372</v>
      </c>
      <c r="P663">
        <v>1722</v>
      </c>
      <c r="Q663" t="s">
        <v>389</v>
      </c>
      <c r="S663">
        <v>1</v>
      </c>
      <c r="T663">
        <v>1</v>
      </c>
      <c r="V663">
        <v>1</v>
      </c>
      <c r="W663">
        <v>1</v>
      </c>
      <c r="Y663">
        <v>1</v>
      </c>
      <c r="AB663" t="s">
        <v>527</v>
      </c>
      <c r="AC663" t="s">
        <v>1439</v>
      </c>
    </row>
    <row r="664" spans="1:29" x14ac:dyDescent="0.25">
      <c r="A664" s="61" t="s">
        <v>179</v>
      </c>
      <c r="B664" s="61" t="s">
        <v>311</v>
      </c>
      <c r="C664" s="62"/>
      <c r="D664" s="63"/>
      <c r="E664" s="64"/>
      <c r="F664" s="65"/>
      <c r="G664" s="62"/>
      <c r="H664" s="66"/>
      <c r="I664" s="67"/>
      <c r="J664" s="67"/>
      <c r="K664" s="31"/>
      <c r="L664" s="74">
        <v>664</v>
      </c>
      <c r="M6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4">
        <v>3.4</v>
      </c>
      <c r="O664" t="s">
        <v>373</v>
      </c>
      <c r="P664">
        <v>1712</v>
      </c>
      <c r="Q664" t="s">
        <v>457</v>
      </c>
      <c r="S664">
        <v>1</v>
      </c>
      <c r="T664">
        <v>3</v>
      </c>
      <c r="U664" t="s">
        <v>503</v>
      </c>
      <c r="V664">
        <v>0.34753363229167084</v>
      </c>
      <c r="W664">
        <v>0.69506726458334167</v>
      </c>
      <c r="Y664">
        <v>2</v>
      </c>
      <c r="AB664" t="s">
        <v>526</v>
      </c>
      <c r="AC664" t="s">
        <v>721</v>
      </c>
    </row>
    <row r="665" spans="1:29" x14ac:dyDescent="0.25">
      <c r="A665" s="61" t="s">
        <v>179</v>
      </c>
      <c r="B665" s="61" t="s">
        <v>311</v>
      </c>
      <c r="C665" s="62"/>
      <c r="D665" s="63"/>
      <c r="E665" s="64"/>
      <c r="F665" s="65"/>
      <c r="G665" s="62"/>
      <c r="H665" s="66"/>
      <c r="I665" s="67"/>
      <c r="J665" s="67"/>
      <c r="K665" s="31"/>
      <c r="L665" s="74">
        <v>665</v>
      </c>
      <c r="M6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5" t="s">
        <v>318</v>
      </c>
      <c r="O665" t="s">
        <v>373</v>
      </c>
      <c r="P665">
        <v>1712</v>
      </c>
      <c r="Q665" t="s">
        <v>457</v>
      </c>
      <c r="S665">
        <v>1</v>
      </c>
      <c r="T665">
        <v>3</v>
      </c>
      <c r="U665" t="s">
        <v>501</v>
      </c>
      <c r="V665">
        <v>0.34753363229167084</v>
      </c>
      <c r="W665">
        <v>0.34753363229167084</v>
      </c>
      <c r="Y665">
        <v>1</v>
      </c>
      <c r="Z665">
        <v>1</v>
      </c>
      <c r="AB665" t="s">
        <v>527</v>
      </c>
      <c r="AC665" t="s">
        <v>714</v>
      </c>
    </row>
    <row r="666" spans="1:29" x14ac:dyDescent="0.25">
      <c r="A666" s="61" t="s">
        <v>179</v>
      </c>
      <c r="B666" s="61" t="s">
        <v>311</v>
      </c>
      <c r="C666" s="62"/>
      <c r="D666" s="63"/>
      <c r="E666" s="64"/>
      <c r="F666" s="65"/>
      <c r="G666" s="62"/>
      <c r="H666" s="66"/>
      <c r="I666" s="67"/>
      <c r="J666" s="67"/>
      <c r="K666" s="31"/>
      <c r="L666" s="74">
        <v>666</v>
      </c>
      <c r="M6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6">
        <v>3.2</v>
      </c>
      <c r="O666" t="s">
        <v>373</v>
      </c>
      <c r="P666">
        <v>1712</v>
      </c>
      <c r="Q666" t="s">
        <v>458</v>
      </c>
      <c r="S666">
        <v>-1</v>
      </c>
      <c r="T666">
        <v>3</v>
      </c>
      <c r="U666" t="s">
        <v>502</v>
      </c>
      <c r="V666">
        <v>-0.34753363229167084</v>
      </c>
      <c r="W666">
        <v>-0.34753363229167084</v>
      </c>
      <c r="Y666">
        <v>-1</v>
      </c>
      <c r="Z666">
        <v>-1</v>
      </c>
      <c r="AB666" t="s">
        <v>527</v>
      </c>
      <c r="AC666" t="s">
        <v>1040</v>
      </c>
    </row>
    <row r="667" spans="1:29" x14ac:dyDescent="0.25">
      <c r="A667" s="61" t="s">
        <v>179</v>
      </c>
      <c r="B667" s="61" t="s">
        <v>247</v>
      </c>
      <c r="C667" s="62"/>
      <c r="D667" s="63"/>
      <c r="E667" s="64"/>
      <c r="F667" s="65"/>
      <c r="G667" s="62"/>
      <c r="H667" s="66"/>
      <c r="I667" s="67"/>
      <c r="J667" s="67"/>
      <c r="K667" s="31"/>
      <c r="L667" s="74">
        <v>667</v>
      </c>
      <c r="M6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7">
        <v>1.2</v>
      </c>
      <c r="O667" t="s">
        <v>373</v>
      </c>
      <c r="P667">
        <v>1711</v>
      </c>
      <c r="Q667" t="s">
        <v>464</v>
      </c>
      <c r="S667">
        <v>1</v>
      </c>
      <c r="T667">
        <v>1</v>
      </c>
      <c r="V667">
        <v>0.34753363229167084</v>
      </c>
      <c r="W667">
        <v>0.34753363229167084</v>
      </c>
      <c r="X667" t="s">
        <v>512</v>
      </c>
      <c r="Y667">
        <v>1</v>
      </c>
      <c r="AA667">
        <v>1</v>
      </c>
      <c r="AB667" t="s">
        <v>527</v>
      </c>
      <c r="AC667" t="s">
        <v>1410</v>
      </c>
    </row>
    <row r="668" spans="1:29" x14ac:dyDescent="0.25">
      <c r="A668" s="61" t="s">
        <v>179</v>
      </c>
      <c r="B668" s="61" t="s">
        <v>247</v>
      </c>
      <c r="C668" s="62"/>
      <c r="D668" s="63"/>
      <c r="E668" s="64"/>
      <c r="F668" s="65"/>
      <c r="G668" s="62"/>
      <c r="H668" s="66"/>
      <c r="I668" s="67"/>
      <c r="J668" s="67"/>
      <c r="K668" s="31"/>
      <c r="L668" s="74">
        <v>668</v>
      </c>
      <c r="M6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8">
        <v>4.0999999999999996</v>
      </c>
      <c r="O668" t="s">
        <v>373</v>
      </c>
      <c r="P668">
        <v>1711</v>
      </c>
      <c r="Q668" t="s">
        <v>464</v>
      </c>
      <c r="S668">
        <v>1</v>
      </c>
      <c r="T668">
        <v>4</v>
      </c>
      <c r="V668">
        <v>0.34753363229167084</v>
      </c>
      <c r="W668">
        <v>0.69506726458334167</v>
      </c>
      <c r="X668" t="s">
        <v>512</v>
      </c>
      <c r="Y668">
        <v>2</v>
      </c>
      <c r="AA668">
        <v>1</v>
      </c>
      <c r="AB668" t="s">
        <v>526</v>
      </c>
      <c r="AC668" t="s">
        <v>1405</v>
      </c>
    </row>
    <row r="669" spans="1:29" x14ac:dyDescent="0.25">
      <c r="A669" s="61" t="s">
        <v>179</v>
      </c>
      <c r="B669" s="61" t="s">
        <v>247</v>
      </c>
      <c r="C669" s="62"/>
      <c r="D669" s="63"/>
      <c r="E669" s="64"/>
      <c r="F669" s="65"/>
      <c r="G669" s="62"/>
      <c r="H669" s="66"/>
      <c r="I669" s="67"/>
      <c r="J669" s="67"/>
      <c r="K669" s="31"/>
      <c r="L669" s="74">
        <v>669</v>
      </c>
      <c r="M6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69">
        <v>1.2</v>
      </c>
      <c r="O669" t="s">
        <v>373</v>
      </c>
      <c r="P669">
        <v>1712</v>
      </c>
      <c r="Q669" t="s">
        <v>466</v>
      </c>
      <c r="S669">
        <v>1</v>
      </c>
      <c r="T669">
        <v>1</v>
      </c>
      <c r="V669">
        <v>0.34753363229167084</v>
      </c>
      <c r="W669">
        <v>0.34753363229167084</v>
      </c>
      <c r="X669" t="s">
        <v>512</v>
      </c>
      <c r="Y669">
        <v>1</v>
      </c>
      <c r="AA669">
        <v>1</v>
      </c>
      <c r="AB669" t="s">
        <v>527</v>
      </c>
      <c r="AC669" t="s">
        <v>1254</v>
      </c>
    </row>
    <row r="670" spans="1:29" x14ac:dyDescent="0.25">
      <c r="A670" s="61" t="s">
        <v>179</v>
      </c>
      <c r="B670" s="61" t="s">
        <v>247</v>
      </c>
      <c r="C670" s="62"/>
      <c r="D670" s="63"/>
      <c r="E670" s="64"/>
      <c r="F670" s="65"/>
      <c r="G670" s="62"/>
      <c r="H670" s="66"/>
      <c r="I670" s="67"/>
      <c r="J670" s="67"/>
      <c r="K670" s="31"/>
      <c r="L670" s="74">
        <v>670</v>
      </c>
      <c r="M6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0">
        <v>4.0999999999999996</v>
      </c>
      <c r="O670" t="s">
        <v>373</v>
      </c>
      <c r="P670">
        <v>1712</v>
      </c>
      <c r="Q670" t="s">
        <v>466</v>
      </c>
      <c r="S670">
        <v>1</v>
      </c>
      <c r="T670">
        <v>4</v>
      </c>
      <c r="V670">
        <v>0.34753363229167084</v>
      </c>
      <c r="W670">
        <v>0.69506726458334167</v>
      </c>
      <c r="X670" t="s">
        <v>512</v>
      </c>
      <c r="Y670">
        <v>2</v>
      </c>
      <c r="AA670">
        <v>1</v>
      </c>
      <c r="AB670" t="s">
        <v>526</v>
      </c>
      <c r="AC670" t="s">
        <v>1262</v>
      </c>
    </row>
    <row r="671" spans="1:29" x14ac:dyDescent="0.25">
      <c r="A671" s="61" t="s">
        <v>179</v>
      </c>
      <c r="B671" s="61" t="s">
        <v>247</v>
      </c>
      <c r="C671" s="62"/>
      <c r="D671" s="63"/>
      <c r="E671" s="64"/>
      <c r="F671" s="65"/>
      <c r="G671" s="62"/>
      <c r="H671" s="66"/>
      <c r="I671" s="67"/>
      <c r="J671" s="67"/>
      <c r="K671" s="31"/>
      <c r="L671" s="74">
        <v>671</v>
      </c>
      <c r="M6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1">
        <v>1.2</v>
      </c>
      <c r="O671" t="s">
        <v>373</v>
      </c>
      <c r="P671">
        <v>1712</v>
      </c>
      <c r="Q671" t="s">
        <v>457</v>
      </c>
      <c r="S671">
        <v>1</v>
      </c>
      <c r="T671">
        <v>1</v>
      </c>
      <c r="V671">
        <v>0.34753363229167084</v>
      </c>
      <c r="W671">
        <v>0.34753363229167084</v>
      </c>
      <c r="X671" t="s">
        <v>512</v>
      </c>
      <c r="Y671">
        <v>1</v>
      </c>
      <c r="AA671">
        <v>1</v>
      </c>
      <c r="AB671" t="s">
        <v>527</v>
      </c>
      <c r="AC671" t="s">
        <v>697</v>
      </c>
    </row>
    <row r="672" spans="1:29" x14ac:dyDescent="0.25">
      <c r="A672" s="61" t="s">
        <v>179</v>
      </c>
      <c r="B672" s="61" t="s">
        <v>247</v>
      </c>
      <c r="C672" s="62"/>
      <c r="D672" s="63"/>
      <c r="E672" s="64"/>
      <c r="F672" s="65"/>
      <c r="G672" s="62"/>
      <c r="H672" s="66"/>
      <c r="I672" s="67"/>
      <c r="J672" s="67"/>
      <c r="K672" s="31"/>
      <c r="L672" s="74">
        <v>672</v>
      </c>
      <c r="M6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2">
        <v>4.0999999999999996</v>
      </c>
      <c r="O672" t="s">
        <v>373</v>
      </c>
      <c r="P672">
        <v>1712</v>
      </c>
      <c r="Q672" t="s">
        <v>457</v>
      </c>
      <c r="S672">
        <v>1</v>
      </c>
      <c r="T672">
        <v>4</v>
      </c>
      <c r="V672">
        <v>0.34753363229167084</v>
      </c>
      <c r="W672">
        <v>0.69506726458334167</v>
      </c>
      <c r="X672" t="s">
        <v>512</v>
      </c>
      <c r="Y672">
        <v>2</v>
      </c>
      <c r="AA672">
        <v>1</v>
      </c>
      <c r="AB672" t="s">
        <v>526</v>
      </c>
      <c r="AC672" t="s">
        <v>706</v>
      </c>
    </row>
    <row r="673" spans="1:29" x14ac:dyDescent="0.25">
      <c r="A673" s="61" t="s">
        <v>179</v>
      </c>
      <c r="B673" s="61" t="s">
        <v>247</v>
      </c>
      <c r="C673" s="62"/>
      <c r="D673" s="63"/>
      <c r="E673" s="64"/>
      <c r="F673" s="65"/>
      <c r="G673" s="62"/>
      <c r="H673" s="66"/>
      <c r="I673" s="67"/>
      <c r="J673" s="67"/>
      <c r="K673" s="31"/>
      <c r="L673" s="74">
        <v>673</v>
      </c>
      <c r="M6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3">
        <v>1.2</v>
      </c>
      <c r="O673" t="s">
        <v>373</v>
      </c>
      <c r="P673">
        <v>1712</v>
      </c>
      <c r="Q673" t="s">
        <v>434</v>
      </c>
      <c r="S673">
        <v>1</v>
      </c>
      <c r="T673">
        <v>1</v>
      </c>
      <c r="V673">
        <v>0.34753363229167084</v>
      </c>
      <c r="W673">
        <v>0.34753363229167084</v>
      </c>
      <c r="X673" t="s">
        <v>512</v>
      </c>
      <c r="Y673">
        <v>1</v>
      </c>
      <c r="AA673">
        <v>1</v>
      </c>
      <c r="AB673" t="s">
        <v>527</v>
      </c>
      <c r="AC673" t="s">
        <v>975</v>
      </c>
    </row>
    <row r="674" spans="1:29" x14ac:dyDescent="0.25">
      <c r="A674" s="61" t="s">
        <v>179</v>
      </c>
      <c r="B674" s="61" t="s">
        <v>247</v>
      </c>
      <c r="C674" s="62"/>
      <c r="D674" s="63"/>
      <c r="E674" s="64"/>
      <c r="F674" s="65"/>
      <c r="G674" s="62"/>
      <c r="H674" s="66"/>
      <c r="I674" s="67"/>
      <c r="J674" s="67"/>
      <c r="K674" s="31"/>
      <c r="L674" s="74">
        <v>674</v>
      </c>
      <c r="M6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4">
        <v>2.1</v>
      </c>
      <c r="O674" t="s">
        <v>373</v>
      </c>
      <c r="P674">
        <v>1712</v>
      </c>
      <c r="Q674" t="s">
        <v>434</v>
      </c>
      <c r="S674">
        <v>1</v>
      </c>
      <c r="T674">
        <v>2</v>
      </c>
      <c r="V674">
        <v>0.34753363229167084</v>
      </c>
      <c r="W674">
        <v>0.69506726458334167</v>
      </c>
      <c r="X674" t="s">
        <v>512</v>
      </c>
      <c r="Y674">
        <v>2</v>
      </c>
      <c r="AA674">
        <v>1</v>
      </c>
      <c r="AB674" t="s">
        <v>526</v>
      </c>
      <c r="AC674" t="s">
        <v>978</v>
      </c>
    </row>
    <row r="675" spans="1:29" x14ac:dyDescent="0.25">
      <c r="A675" s="61" t="s">
        <v>179</v>
      </c>
      <c r="B675" s="61" t="s">
        <v>247</v>
      </c>
      <c r="C675" s="62"/>
      <c r="D675" s="63"/>
      <c r="E675" s="64"/>
      <c r="F675" s="65"/>
      <c r="G675" s="62"/>
      <c r="H675" s="66"/>
      <c r="I675" s="67"/>
      <c r="J675" s="67"/>
      <c r="K675" s="31"/>
      <c r="L675" s="74">
        <v>675</v>
      </c>
      <c r="M6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5">
        <v>4.0999999999999996</v>
      </c>
      <c r="O675" t="s">
        <v>373</v>
      </c>
      <c r="P675">
        <v>1712</v>
      </c>
      <c r="Q675" t="s">
        <v>434</v>
      </c>
      <c r="S675">
        <v>1</v>
      </c>
      <c r="T675">
        <v>4</v>
      </c>
      <c r="V675">
        <v>0.34753363229167084</v>
      </c>
      <c r="W675">
        <v>0.69506726458334167</v>
      </c>
      <c r="X675" t="s">
        <v>512</v>
      </c>
      <c r="Y675">
        <v>2</v>
      </c>
      <c r="AA675">
        <v>1</v>
      </c>
      <c r="AB675" t="s">
        <v>526</v>
      </c>
      <c r="AC675" t="s">
        <v>976</v>
      </c>
    </row>
    <row r="676" spans="1:29" x14ac:dyDescent="0.25">
      <c r="A676" s="61" t="s">
        <v>179</v>
      </c>
      <c r="B676" s="61" t="s">
        <v>247</v>
      </c>
      <c r="C676" s="62"/>
      <c r="D676" s="63"/>
      <c r="E676" s="64"/>
      <c r="F676" s="65"/>
      <c r="G676" s="62"/>
      <c r="H676" s="66"/>
      <c r="I676" s="67"/>
      <c r="J676" s="67"/>
      <c r="K676" s="31"/>
      <c r="L676" s="74">
        <v>676</v>
      </c>
      <c r="M6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6">
        <v>1.2</v>
      </c>
      <c r="O676" t="s">
        <v>373</v>
      </c>
      <c r="P676">
        <v>1712</v>
      </c>
      <c r="Q676" t="s">
        <v>428</v>
      </c>
      <c r="S676">
        <v>1</v>
      </c>
      <c r="T676">
        <v>1</v>
      </c>
      <c r="V676">
        <v>0.34753363229167084</v>
      </c>
      <c r="W676">
        <v>0.34753363229167084</v>
      </c>
      <c r="X676" t="s">
        <v>512</v>
      </c>
      <c r="Y676">
        <v>1</v>
      </c>
      <c r="AA676">
        <v>1</v>
      </c>
      <c r="AB676" t="s">
        <v>527</v>
      </c>
      <c r="AC676" t="s">
        <v>1054</v>
      </c>
    </row>
    <row r="677" spans="1:29" x14ac:dyDescent="0.25">
      <c r="A677" s="61" t="s">
        <v>179</v>
      </c>
      <c r="B677" s="61" t="s">
        <v>247</v>
      </c>
      <c r="C677" s="62"/>
      <c r="D677" s="63"/>
      <c r="E677" s="64"/>
      <c r="F677" s="65"/>
      <c r="G677" s="62"/>
      <c r="H677" s="66"/>
      <c r="I677" s="67"/>
      <c r="J677" s="67"/>
      <c r="K677" s="31"/>
      <c r="L677" s="74">
        <v>677</v>
      </c>
      <c r="M6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7">
        <v>4.0999999999999996</v>
      </c>
      <c r="O677" t="s">
        <v>373</v>
      </c>
      <c r="P677">
        <v>1712</v>
      </c>
      <c r="Q677" t="s">
        <v>428</v>
      </c>
      <c r="S677">
        <v>1</v>
      </c>
      <c r="T677">
        <v>4</v>
      </c>
      <c r="V677">
        <v>0.34753363229167084</v>
      </c>
      <c r="W677">
        <v>0.69506726458334167</v>
      </c>
      <c r="X677" t="s">
        <v>512</v>
      </c>
      <c r="Y677">
        <v>2</v>
      </c>
      <c r="AA677">
        <v>1</v>
      </c>
      <c r="AB677" t="s">
        <v>526</v>
      </c>
      <c r="AC677" t="s">
        <v>1055</v>
      </c>
    </row>
    <row r="678" spans="1:29" x14ac:dyDescent="0.25">
      <c r="A678" s="61" t="s">
        <v>179</v>
      </c>
      <c r="B678" s="61" t="s">
        <v>247</v>
      </c>
      <c r="C678" s="62"/>
      <c r="D678" s="63"/>
      <c r="E678" s="64"/>
      <c r="F678" s="65"/>
      <c r="G678" s="62"/>
      <c r="H678" s="66"/>
      <c r="I678" s="67"/>
      <c r="J678" s="67"/>
      <c r="K678" s="31"/>
      <c r="L678" s="74">
        <v>678</v>
      </c>
      <c r="M6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8">
        <v>1.2</v>
      </c>
      <c r="O678" t="s">
        <v>373</v>
      </c>
      <c r="P678">
        <v>1712</v>
      </c>
      <c r="Q678" t="s">
        <v>425</v>
      </c>
      <c r="S678">
        <v>1</v>
      </c>
      <c r="T678">
        <v>1</v>
      </c>
      <c r="V678">
        <v>0.34753363229167084</v>
      </c>
      <c r="W678">
        <v>0.34753363229167084</v>
      </c>
      <c r="X678" t="s">
        <v>512</v>
      </c>
      <c r="Y678">
        <v>1</v>
      </c>
      <c r="AA678">
        <v>1</v>
      </c>
      <c r="AB678" t="s">
        <v>527</v>
      </c>
      <c r="AC678" t="s">
        <v>1060</v>
      </c>
    </row>
    <row r="679" spans="1:29" x14ac:dyDescent="0.25">
      <c r="A679" s="61" t="s">
        <v>179</v>
      </c>
      <c r="B679" s="61" t="s">
        <v>247</v>
      </c>
      <c r="C679" s="62"/>
      <c r="D679" s="63"/>
      <c r="E679" s="64"/>
      <c r="F679" s="65"/>
      <c r="G679" s="62"/>
      <c r="H679" s="66"/>
      <c r="I679" s="67"/>
      <c r="J679" s="67"/>
      <c r="K679" s="31"/>
      <c r="L679" s="74">
        <v>679</v>
      </c>
      <c r="M6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79">
        <v>1.2</v>
      </c>
      <c r="O679" t="s">
        <v>373</v>
      </c>
      <c r="P679">
        <v>1712</v>
      </c>
      <c r="Q679" t="s">
        <v>425</v>
      </c>
      <c r="S679">
        <v>1</v>
      </c>
      <c r="T679">
        <v>1</v>
      </c>
      <c r="V679">
        <v>0.34753363229167084</v>
      </c>
      <c r="W679">
        <v>0.34753363229167084</v>
      </c>
      <c r="X679" t="s">
        <v>512</v>
      </c>
      <c r="Y679">
        <v>1</v>
      </c>
      <c r="AA679">
        <v>1</v>
      </c>
      <c r="AB679" t="s">
        <v>527</v>
      </c>
      <c r="AC679" t="s">
        <v>1061</v>
      </c>
    </row>
    <row r="680" spans="1:29" x14ac:dyDescent="0.25">
      <c r="A680" s="61" t="s">
        <v>179</v>
      </c>
      <c r="B680" s="61" t="s">
        <v>247</v>
      </c>
      <c r="C680" s="62"/>
      <c r="D680" s="63"/>
      <c r="E680" s="64"/>
      <c r="F680" s="65"/>
      <c r="G680" s="62"/>
      <c r="H680" s="66"/>
      <c r="I680" s="67"/>
      <c r="J680" s="67"/>
      <c r="K680" s="31"/>
      <c r="L680" s="74">
        <v>680</v>
      </c>
      <c r="M6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0">
        <v>4.0999999999999996</v>
      </c>
      <c r="O680" t="s">
        <v>373</v>
      </c>
      <c r="P680">
        <v>1712</v>
      </c>
      <c r="Q680" t="s">
        <v>425</v>
      </c>
      <c r="S680">
        <v>1</v>
      </c>
      <c r="T680">
        <v>4</v>
      </c>
      <c r="V680">
        <v>0.34753363229167084</v>
      </c>
      <c r="W680">
        <v>0.69506726458334167</v>
      </c>
      <c r="X680" t="s">
        <v>512</v>
      </c>
      <c r="Y680">
        <v>2</v>
      </c>
      <c r="AA680">
        <v>1</v>
      </c>
      <c r="AB680" t="s">
        <v>526</v>
      </c>
      <c r="AC680" t="s">
        <v>1062</v>
      </c>
    </row>
    <row r="681" spans="1:29" x14ac:dyDescent="0.25">
      <c r="A681" s="61" t="s">
        <v>179</v>
      </c>
      <c r="B681" s="61" t="s">
        <v>247</v>
      </c>
      <c r="C681" s="62"/>
      <c r="D681" s="63"/>
      <c r="E681" s="64"/>
      <c r="F681" s="65"/>
      <c r="G681" s="62"/>
      <c r="H681" s="66"/>
      <c r="I681" s="67"/>
      <c r="J681" s="67"/>
      <c r="K681" s="31"/>
      <c r="L681" s="74">
        <v>681</v>
      </c>
      <c r="M6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1">
        <v>4.0999999999999996</v>
      </c>
      <c r="O681" t="s">
        <v>373</v>
      </c>
      <c r="P681">
        <v>1712</v>
      </c>
      <c r="Q681" t="s">
        <v>424</v>
      </c>
      <c r="S681">
        <v>1</v>
      </c>
      <c r="T681">
        <v>4</v>
      </c>
      <c r="V681">
        <v>0.34753363229167084</v>
      </c>
      <c r="W681">
        <v>0.69506726458334167</v>
      </c>
      <c r="X681" t="s">
        <v>512</v>
      </c>
      <c r="Y681">
        <v>2</v>
      </c>
      <c r="AA681">
        <v>1</v>
      </c>
      <c r="AB681" t="s">
        <v>526</v>
      </c>
      <c r="AC681" t="s">
        <v>1064</v>
      </c>
    </row>
    <row r="682" spans="1:29" x14ac:dyDescent="0.25">
      <c r="A682" s="61" t="s">
        <v>179</v>
      </c>
      <c r="B682" s="61" t="s">
        <v>247</v>
      </c>
      <c r="C682" s="62"/>
      <c r="D682" s="63"/>
      <c r="E682" s="64"/>
      <c r="F682" s="65"/>
      <c r="G682" s="62"/>
      <c r="H682" s="66"/>
      <c r="I682" s="67"/>
      <c r="J682" s="67"/>
      <c r="K682" s="31"/>
      <c r="L682" s="74">
        <v>682</v>
      </c>
      <c r="M6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2">
        <v>1.2</v>
      </c>
      <c r="O682" t="s">
        <v>373</v>
      </c>
      <c r="P682">
        <v>1712</v>
      </c>
      <c r="Q682" t="s">
        <v>414</v>
      </c>
      <c r="S682">
        <v>1</v>
      </c>
      <c r="T682">
        <v>1</v>
      </c>
      <c r="V682">
        <v>0.34753363229167084</v>
      </c>
      <c r="W682">
        <v>0.34753363229167084</v>
      </c>
      <c r="X682" t="s">
        <v>512</v>
      </c>
      <c r="Y682">
        <v>1</v>
      </c>
      <c r="AA682">
        <v>1</v>
      </c>
      <c r="AB682" t="s">
        <v>527</v>
      </c>
      <c r="AC682" t="s">
        <v>1170</v>
      </c>
    </row>
    <row r="683" spans="1:29" x14ac:dyDescent="0.25">
      <c r="A683" s="61" t="s">
        <v>179</v>
      </c>
      <c r="B683" s="61" t="s">
        <v>247</v>
      </c>
      <c r="C683" s="62"/>
      <c r="D683" s="63"/>
      <c r="E683" s="64"/>
      <c r="F683" s="65"/>
      <c r="G683" s="62"/>
      <c r="H683" s="66"/>
      <c r="I683" s="67"/>
      <c r="J683" s="67"/>
      <c r="K683" s="31"/>
      <c r="L683" s="74">
        <v>683</v>
      </c>
      <c r="M6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3">
        <v>3.4</v>
      </c>
      <c r="O683" t="s">
        <v>373</v>
      </c>
      <c r="P683">
        <v>1712</v>
      </c>
      <c r="Q683" t="s">
        <v>414</v>
      </c>
      <c r="S683">
        <v>1</v>
      </c>
      <c r="T683">
        <v>3</v>
      </c>
      <c r="U683" t="s">
        <v>503</v>
      </c>
      <c r="V683">
        <v>0.34753363229167084</v>
      </c>
      <c r="W683">
        <v>0.69506726458334167</v>
      </c>
      <c r="X683" t="s">
        <v>512</v>
      </c>
      <c r="Y683">
        <v>2</v>
      </c>
      <c r="AA683">
        <v>1</v>
      </c>
      <c r="AB683" t="s">
        <v>526</v>
      </c>
      <c r="AC683" t="s">
        <v>1172</v>
      </c>
    </row>
    <row r="684" spans="1:29" x14ac:dyDescent="0.25">
      <c r="A684" s="61" t="s">
        <v>179</v>
      </c>
      <c r="B684" s="61" t="s">
        <v>247</v>
      </c>
      <c r="C684" s="62"/>
      <c r="D684" s="63"/>
      <c r="E684" s="64"/>
      <c r="F684" s="65"/>
      <c r="G684" s="62"/>
      <c r="H684" s="66"/>
      <c r="I684" s="67"/>
      <c r="J684" s="67"/>
      <c r="K684" s="31"/>
      <c r="L684" s="74">
        <v>684</v>
      </c>
      <c r="M6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4">
        <v>4.0999999999999996</v>
      </c>
      <c r="O684" t="s">
        <v>373</v>
      </c>
      <c r="P684">
        <v>1712</v>
      </c>
      <c r="Q684" t="s">
        <v>414</v>
      </c>
      <c r="S684">
        <v>1</v>
      </c>
      <c r="T684">
        <v>4</v>
      </c>
      <c r="V684">
        <v>0.34753363229167084</v>
      </c>
      <c r="W684">
        <v>0.69506726458334167</v>
      </c>
      <c r="X684" t="s">
        <v>512</v>
      </c>
      <c r="Y684">
        <v>2</v>
      </c>
      <c r="AA684">
        <v>1</v>
      </c>
      <c r="AB684" t="s">
        <v>526</v>
      </c>
      <c r="AC684" t="s">
        <v>1171</v>
      </c>
    </row>
    <row r="685" spans="1:29" x14ac:dyDescent="0.25">
      <c r="A685" s="61" t="s">
        <v>179</v>
      </c>
      <c r="B685" s="61" t="s">
        <v>247</v>
      </c>
      <c r="C685" s="62"/>
      <c r="D685" s="63"/>
      <c r="E685" s="64"/>
      <c r="F685" s="65"/>
      <c r="G685" s="62"/>
      <c r="H685" s="66"/>
      <c r="I685" s="67"/>
      <c r="J685" s="67"/>
      <c r="K685" s="31"/>
      <c r="L685" s="74">
        <v>685</v>
      </c>
      <c r="M6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5" t="s">
        <v>317</v>
      </c>
      <c r="O685" t="s">
        <v>373</v>
      </c>
      <c r="P685">
        <v>1712</v>
      </c>
      <c r="Q685" t="s">
        <v>414</v>
      </c>
      <c r="S685">
        <v>1</v>
      </c>
      <c r="T685">
        <v>1</v>
      </c>
      <c r="V685">
        <v>0.34753363229167084</v>
      </c>
      <c r="W685">
        <v>0.69506726458334167</v>
      </c>
      <c r="X685" t="s">
        <v>512</v>
      </c>
      <c r="Y685">
        <v>2</v>
      </c>
      <c r="AA685">
        <v>1</v>
      </c>
      <c r="AB685" t="s">
        <v>526</v>
      </c>
      <c r="AC685" t="s">
        <v>1167</v>
      </c>
    </row>
    <row r="686" spans="1:29" x14ac:dyDescent="0.25">
      <c r="A686" s="61" t="s">
        <v>179</v>
      </c>
      <c r="B686" s="61" t="s">
        <v>247</v>
      </c>
      <c r="C686" s="62"/>
      <c r="D686" s="63"/>
      <c r="E686" s="64"/>
      <c r="F686" s="65"/>
      <c r="G686" s="62"/>
      <c r="H686" s="66"/>
      <c r="I686" s="67"/>
      <c r="J686" s="67"/>
      <c r="K686" s="31"/>
      <c r="L686" s="74">
        <v>686</v>
      </c>
      <c r="M6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6" t="s">
        <v>317</v>
      </c>
      <c r="O686" t="s">
        <v>373</v>
      </c>
      <c r="P686">
        <v>1712</v>
      </c>
      <c r="Q686" t="s">
        <v>414</v>
      </c>
      <c r="S686">
        <v>1</v>
      </c>
      <c r="T686">
        <v>1</v>
      </c>
      <c r="V686">
        <v>0.34753363229167084</v>
      </c>
      <c r="W686">
        <v>0.69506726458334167</v>
      </c>
      <c r="X686" t="s">
        <v>512</v>
      </c>
      <c r="Y686">
        <v>2</v>
      </c>
      <c r="AA686">
        <v>1</v>
      </c>
      <c r="AB686" t="s">
        <v>526</v>
      </c>
      <c r="AC686" t="s">
        <v>1173</v>
      </c>
    </row>
    <row r="687" spans="1:29" x14ac:dyDescent="0.25">
      <c r="A687" s="61" t="s">
        <v>179</v>
      </c>
      <c r="B687" s="61" t="s">
        <v>247</v>
      </c>
      <c r="C687" s="62"/>
      <c r="D687" s="63"/>
      <c r="E687" s="64"/>
      <c r="F687" s="65"/>
      <c r="G687" s="62"/>
      <c r="H687" s="66"/>
      <c r="I687" s="67"/>
      <c r="J687" s="67"/>
      <c r="K687" s="31"/>
      <c r="L687" s="74">
        <v>687</v>
      </c>
      <c r="M6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7">
        <v>1.2</v>
      </c>
      <c r="O687" t="s">
        <v>373</v>
      </c>
      <c r="P687">
        <v>1712</v>
      </c>
      <c r="Q687" t="s">
        <v>458</v>
      </c>
      <c r="S687">
        <v>1</v>
      </c>
      <c r="T687">
        <v>1</v>
      </c>
      <c r="V687">
        <v>0.34753363229167084</v>
      </c>
      <c r="W687">
        <v>0.34753363229167084</v>
      </c>
      <c r="X687" t="s">
        <v>512</v>
      </c>
      <c r="Y687">
        <v>1</v>
      </c>
      <c r="AA687">
        <v>1</v>
      </c>
      <c r="AB687" t="s">
        <v>527</v>
      </c>
      <c r="AC687" t="s">
        <v>1048</v>
      </c>
    </row>
    <row r="688" spans="1:29" x14ac:dyDescent="0.25">
      <c r="A688" s="61" t="s">
        <v>179</v>
      </c>
      <c r="B688" s="61" t="s">
        <v>247</v>
      </c>
      <c r="C688" s="62"/>
      <c r="D688" s="63"/>
      <c r="E688" s="64"/>
      <c r="F688" s="65"/>
      <c r="G688" s="62"/>
      <c r="H688" s="66"/>
      <c r="I688" s="67"/>
      <c r="J688" s="67"/>
      <c r="K688" s="31"/>
      <c r="L688" s="74">
        <v>688</v>
      </c>
      <c r="M6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8">
        <v>4.0999999999999996</v>
      </c>
      <c r="O688" t="s">
        <v>373</v>
      </c>
      <c r="P688">
        <v>1712</v>
      </c>
      <c r="Q688" t="s">
        <v>458</v>
      </c>
      <c r="S688">
        <v>1</v>
      </c>
      <c r="T688">
        <v>4</v>
      </c>
      <c r="V688">
        <v>0.34753363229167084</v>
      </c>
      <c r="W688">
        <v>0.69506726458334167</v>
      </c>
      <c r="X688" t="s">
        <v>512</v>
      </c>
      <c r="Y688">
        <v>2</v>
      </c>
      <c r="AA688">
        <v>1</v>
      </c>
      <c r="AB688" t="s">
        <v>526</v>
      </c>
      <c r="AC688" t="s">
        <v>1047</v>
      </c>
    </row>
    <row r="689" spans="1:29" x14ac:dyDescent="0.25">
      <c r="A689" s="61" t="s">
        <v>179</v>
      </c>
      <c r="B689" s="61" t="s">
        <v>247</v>
      </c>
      <c r="C689" s="62"/>
      <c r="D689" s="63"/>
      <c r="E689" s="64"/>
      <c r="F689" s="65"/>
      <c r="G689" s="62"/>
      <c r="H689" s="66"/>
      <c r="I689" s="67"/>
      <c r="J689" s="67"/>
      <c r="K689" s="31"/>
      <c r="L689" s="74">
        <v>689</v>
      </c>
      <c r="M6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89">
        <v>1.2</v>
      </c>
      <c r="O689" t="s">
        <v>373</v>
      </c>
      <c r="P689">
        <v>1713</v>
      </c>
      <c r="Q689" t="s">
        <v>467</v>
      </c>
      <c r="S689">
        <v>1</v>
      </c>
      <c r="T689">
        <v>1</v>
      </c>
      <c r="V689">
        <v>0.34753363229167084</v>
      </c>
      <c r="W689">
        <v>0.34753363229167084</v>
      </c>
      <c r="X689" t="s">
        <v>512</v>
      </c>
      <c r="Y689">
        <v>1</v>
      </c>
      <c r="AA689">
        <v>1</v>
      </c>
      <c r="AB689" t="s">
        <v>527</v>
      </c>
      <c r="AC689" t="s">
        <v>956</v>
      </c>
    </row>
    <row r="690" spans="1:29" x14ac:dyDescent="0.25">
      <c r="A690" s="61" t="s">
        <v>179</v>
      </c>
      <c r="B690" s="61" t="s">
        <v>247</v>
      </c>
      <c r="C690" s="62"/>
      <c r="D690" s="63"/>
      <c r="E690" s="64"/>
      <c r="F690" s="65"/>
      <c r="G690" s="62"/>
      <c r="H690" s="66"/>
      <c r="I690" s="67"/>
      <c r="J690" s="67"/>
      <c r="K690" s="31"/>
      <c r="L690" s="74">
        <v>690</v>
      </c>
      <c r="M6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0">
        <v>4.0999999999999996</v>
      </c>
      <c r="O690" t="s">
        <v>373</v>
      </c>
      <c r="P690">
        <v>1713</v>
      </c>
      <c r="Q690" t="s">
        <v>467</v>
      </c>
      <c r="S690">
        <v>1</v>
      </c>
      <c r="T690">
        <v>4</v>
      </c>
      <c r="V690">
        <v>0.34753363229167084</v>
      </c>
      <c r="W690">
        <v>0.69506726458334167</v>
      </c>
      <c r="X690" t="s">
        <v>512</v>
      </c>
      <c r="Y690">
        <v>2</v>
      </c>
      <c r="AA690">
        <v>1</v>
      </c>
      <c r="AB690" t="s">
        <v>526</v>
      </c>
      <c r="AC690" t="s">
        <v>957</v>
      </c>
    </row>
    <row r="691" spans="1:29" x14ac:dyDescent="0.25">
      <c r="A691" s="61" t="s">
        <v>179</v>
      </c>
      <c r="B691" s="61" t="s">
        <v>247</v>
      </c>
      <c r="C691" s="62"/>
      <c r="D691" s="63"/>
      <c r="E691" s="64"/>
      <c r="F691" s="65"/>
      <c r="G691" s="62"/>
      <c r="H691" s="66"/>
      <c r="I691" s="67"/>
      <c r="J691" s="67"/>
      <c r="K691" s="31"/>
      <c r="L691" s="74">
        <v>691</v>
      </c>
      <c r="M6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1">
        <v>1.2</v>
      </c>
      <c r="O691" t="s">
        <v>373</v>
      </c>
      <c r="P691">
        <v>1713</v>
      </c>
      <c r="Q691" t="s">
        <v>436</v>
      </c>
      <c r="S691">
        <v>1</v>
      </c>
      <c r="T691">
        <v>1</v>
      </c>
      <c r="V691">
        <v>0.34753363229167084</v>
      </c>
      <c r="W691">
        <v>0.34753363229167084</v>
      </c>
      <c r="X691" t="s">
        <v>512</v>
      </c>
      <c r="Y691">
        <v>1</v>
      </c>
      <c r="AA691">
        <v>1</v>
      </c>
      <c r="AB691" t="s">
        <v>527</v>
      </c>
      <c r="AC691" t="s">
        <v>962</v>
      </c>
    </row>
    <row r="692" spans="1:29" x14ac:dyDescent="0.25">
      <c r="A692" s="61" t="s">
        <v>179</v>
      </c>
      <c r="B692" s="61" t="s">
        <v>247</v>
      </c>
      <c r="C692" s="62"/>
      <c r="D692" s="63"/>
      <c r="E692" s="64"/>
      <c r="F692" s="65"/>
      <c r="G692" s="62"/>
      <c r="H692" s="66"/>
      <c r="I692" s="67"/>
      <c r="J692" s="67"/>
      <c r="K692" s="31"/>
      <c r="L692" s="74">
        <v>692</v>
      </c>
      <c r="M6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2">
        <v>4.0999999999999996</v>
      </c>
      <c r="O692" t="s">
        <v>373</v>
      </c>
      <c r="P692">
        <v>1713</v>
      </c>
      <c r="Q692" t="s">
        <v>436</v>
      </c>
      <c r="S692">
        <v>1</v>
      </c>
      <c r="T692">
        <v>4</v>
      </c>
      <c r="V692">
        <v>0.34753363229167084</v>
      </c>
      <c r="W692">
        <v>0.69506726458334167</v>
      </c>
      <c r="X692" t="s">
        <v>512</v>
      </c>
      <c r="Y692">
        <v>2</v>
      </c>
      <c r="AA692">
        <v>1</v>
      </c>
      <c r="AB692" t="s">
        <v>526</v>
      </c>
      <c r="AC692" t="s">
        <v>961</v>
      </c>
    </row>
    <row r="693" spans="1:29" x14ac:dyDescent="0.25">
      <c r="A693" s="61" t="s">
        <v>179</v>
      </c>
      <c r="B693" s="61" t="s">
        <v>247</v>
      </c>
      <c r="C693" s="62"/>
      <c r="D693" s="63"/>
      <c r="E693" s="64"/>
      <c r="F693" s="65"/>
      <c r="G693" s="62"/>
      <c r="H693" s="66"/>
      <c r="I693" s="67"/>
      <c r="J693" s="67"/>
      <c r="K693" s="31"/>
      <c r="L693" s="74">
        <v>693</v>
      </c>
      <c r="M6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3">
        <v>1.2</v>
      </c>
      <c r="O693" t="s">
        <v>373</v>
      </c>
      <c r="P693">
        <v>1713</v>
      </c>
      <c r="Q693" t="s">
        <v>419</v>
      </c>
      <c r="S693">
        <v>1</v>
      </c>
      <c r="T693">
        <v>1</v>
      </c>
      <c r="V693">
        <v>0.34753363229167084</v>
      </c>
      <c r="W693">
        <v>0.34753363229167084</v>
      </c>
      <c r="X693" t="s">
        <v>512</v>
      </c>
      <c r="Y693">
        <v>1</v>
      </c>
      <c r="AA693">
        <v>1</v>
      </c>
      <c r="AB693" t="s">
        <v>527</v>
      </c>
      <c r="AC693" t="s">
        <v>1100</v>
      </c>
    </row>
    <row r="694" spans="1:29" x14ac:dyDescent="0.25">
      <c r="A694" s="61" t="s">
        <v>179</v>
      </c>
      <c r="B694" s="61" t="s">
        <v>247</v>
      </c>
      <c r="C694" s="62"/>
      <c r="D694" s="63"/>
      <c r="E694" s="64"/>
      <c r="F694" s="65"/>
      <c r="G694" s="62"/>
      <c r="H694" s="66"/>
      <c r="I694" s="67"/>
      <c r="J694" s="67"/>
      <c r="K694" s="31"/>
      <c r="L694" s="74">
        <v>694</v>
      </c>
      <c r="M6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4">
        <v>4.0999999999999996</v>
      </c>
      <c r="O694" t="s">
        <v>373</v>
      </c>
      <c r="P694">
        <v>1713</v>
      </c>
      <c r="Q694" t="s">
        <v>419</v>
      </c>
      <c r="S694">
        <v>1</v>
      </c>
      <c r="T694">
        <v>4</v>
      </c>
      <c r="V694">
        <v>0.34753363229167084</v>
      </c>
      <c r="W694">
        <v>0.69506726458334167</v>
      </c>
      <c r="X694" t="s">
        <v>512</v>
      </c>
      <c r="Y694">
        <v>2</v>
      </c>
      <c r="AA694">
        <v>1</v>
      </c>
      <c r="AB694" t="s">
        <v>526</v>
      </c>
      <c r="AC694" t="s">
        <v>1101</v>
      </c>
    </row>
    <row r="695" spans="1:29" x14ac:dyDescent="0.25">
      <c r="A695" s="61" t="s">
        <v>179</v>
      </c>
      <c r="B695" s="61" t="s">
        <v>247</v>
      </c>
      <c r="C695" s="62"/>
      <c r="D695" s="63"/>
      <c r="E695" s="64"/>
      <c r="F695" s="65"/>
      <c r="G695" s="62"/>
      <c r="H695" s="66"/>
      <c r="I695" s="67"/>
      <c r="J695" s="67"/>
      <c r="K695" s="31"/>
      <c r="L695" s="74">
        <v>695</v>
      </c>
      <c r="M6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5">
        <v>1.2</v>
      </c>
      <c r="O695" t="s">
        <v>373</v>
      </c>
      <c r="P695">
        <v>1713</v>
      </c>
      <c r="Q695" t="s">
        <v>430</v>
      </c>
      <c r="S695">
        <v>1</v>
      </c>
      <c r="T695">
        <v>1</v>
      </c>
      <c r="V695">
        <v>0.34753363229167084</v>
      </c>
      <c r="W695">
        <v>0.34753363229167084</v>
      </c>
      <c r="X695" t="s">
        <v>512</v>
      </c>
      <c r="Y695">
        <v>1</v>
      </c>
      <c r="AA695">
        <v>1</v>
      </c>
      <c r="AB695" t="s">
        <v>527</v>
      </c>
      <c r="AC695" t="s">
        <v>1110</v>
      </c>
    </row>
    <row r="696" spans="1:29" x14ac:dyDescent="0.25">
      <c r="A696" s="61" t="s">
        <v>179</v>
      </c>
      <c r="B696" s="61" t="s">
        <v>247</v>
      </c>
      <c r="C696" s="62"/>
      <c r="D696" s="63"/>
      <c r="E696" s="64"/>
      <c r="F696" s="65"/>
      <c r="G696" s="62"/>
      <c r="H696" s="66"/>
      <c r="I696" s="67"/>
      <c r="J696" s="67"/>
      <c r="K696" s="31"/>
      <c r="L696" s="74">
        <v>696</v>
      </c>
      <c r="M6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6">
        <v>3.4</v>
      </c>
      <c r="O696" t="s">
        <v>373</v>
      </c>
      <c r="P696">
        <v>1713</v>
      </c>
      <c r="Q696" t="s">
        <v>430</v>
      </c>
      <c r="S696">
        <v>1</v>
      </c>
      <c r="T696">
        <v>3</v>
      </c>
      <c r="U696" t="s">
        <v>503</v>
      </c>
      <c r="V696">
        <v>0.34753363229167084</v>
      </c>
      <c r="W696">
        <v>0.69506726458334167</v>
      </c>
      <c r="X696" t="s">
        <v>512</v>
      </c>
      <c r="Y696">
        <v>2</v>
      </c>
      <c r="AA696">
        <v>1</v>
      </c>
      <c r="AB696" t="s">
        <v>526</v>
      </c>
      <c r="AC696" t="s">
        <v>1112</v>
      </c>
    </row>
    <row r="697" spans="1:29" x14ac:dyDescent="0.25">
      <c r="A697" s="61" t="s">
        <v>179</v>
      </c>
      <c r="B697" s="61" t="s">
        <v>247</v>
      </c>
      <c r="C697" s="62"/>
      <c r="D697" s="63"/>
      <c r="E697" s="64"/>
      <c r="F697" s="65"/>
      <c r="G697" s="62"/>
      <c r="H697" s="66"/>
      <c r="I697" s="67"/>
      <c r="J697" s="67"/>
      <c r="K697" s="31"/>
      <c r="L697" s="74">
        <v>697</v>
      </c>
      <c r="M6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7">
        <v>4.0999999999999996</v>
      </c>
      <c r="O697" t="s">
        <v>373</v>
      </c>
      <c r="P697">
        <v>1713</v>
      </c>
      <c r="Q697" t="s">
        <v>430</v>
      </c>
      <c r="S697">
        <v>1</v>
      </c>
      <c r="T697">
        <v>4</v>
      </c>
      <c r="V697">
        <v>0.34753363229167084</v>
      </c>
      <c r="W697">
        <v>0.69506726458334167</v>
      </c>
      <c r="X697" t="s">
        <v>512</v>
      </c>
      <c r="Y697">
        <v>2</v>
      </c>
      <c r="AA697">
        <v>1</v>
      </c>
      <c r="AB697" t="s">
        <v>526</v>
      </c>
      <c r="AC697" t="s">
        <v>1111</v>
      </c>
    </row>
    <row r="698" spans="1:29" x14ac:dyDescent="0.25">
      <c r="A698" s="61" t="s">
        <v>179</v>
      </c>
      <c r="B698" s="61" t="s">
        <v>247</v>
      </c>
      <c r="C698" s="62"/>
      <c r="D698" s="63"/>
      <c r="E698" s="64"/>
      <c r="F698" s="65"/>
      <c r="G698" s="62"/>
      <c r="H698" s="66"/>
      <c r="I698" s="67"/>
      <c r="J698" s="67"/>
      <c r="K698" s="31"/>
      <c r="L698" s="74">
        <v>698</v>
      </c>
      <c r="M6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8">
        <v>1.2</v>
      </c>
      <c r="O698" t="s">
        <v>373</v>
      </c>
      <c r="P698">
        <v>1713</v>
      </c>
      <c r="Q698" t="s">
        <v>412</v>
      </c>
      <c r="S698">
        <v>1</v>
      </c>
      <c r="T698">
        <v>1</v>
      </c>
      <c r="V698">
        <v>0.34753363229167084</v>
      </c>
      <c r="W698">
        <v>0.34753363229167084</v>
      </c>
      <c r="X698" t="s">
        <v>512</v>
      </c>
      <c r="Y698">
        <v>1</v>
      </c>
      <c r="AA698">
        <v>1</v>
      </c>
      <c r="AB698" t="s">
        <v>527</v>
      </c>
      <c r="AC698" t="s">
        <v>1211</v>
      </c>
    </row>
    <row r="699" spans="1:29" x14ac:dyDescent="0.25">
      <c r="A699" s="61" t="s">
        <v>179</v>
      </c>
      <c r="B699" s="61" t="s">
        <v>247</v>
      </c>
      <c r="C699" s="62"/>
      <c r="D699" s="63"/>
      <c r="E699" s="64"/>
      <c r="F699" s="65"/>
      <c r="G699" s="62"/>
      <c r="H699" s="66"/>
      <c r="I699" s="67"/>
      <c r="J699" s="67"/>
      <c r="K699" s="31"/>
      <c r="L699" s="74">
        <v>699</v>
      </c>
      <c r="M6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699">
        <v>4.0999999999999996</v>
      </c>
      <c r="O699" t="s">
        <v>373</v>
      </c>
      <c r="P699">
        <v>1713</v>
      </c>
      <c r="Q699" t="s">
        <v>412</v>
      </c>
      <c r="S699">
        <v>1</v>
      </c>
      <c r="T699">
        <v>4</v>
      </c>
      <c r="V699">
        <v>0.34753363229167084</v>
      </c>
      <c r="W699">
        <v>0.69506726458334167</v>
      </c>
      <c r="X699" t="s">
        <v>512</v>
      </c>
      <c r="Y699">
        <v>2</v>
      </c>
      <c r="AA699">
        <v>1</v>
      </c>
      <c r="AB699" t="s">
        <v>526</v>
      </c>
      <c r="AC699" t="s">
        <v>1213</v>
      </c>
    </row>
    <row r="700" spans="1:29" x14ac:dyDescent="0.25">
      <c r="A700" s="61" t="s">
        <v>179</v>
      </c>
      <c r="B700" s="61" t="s">
        <v>247</v>
      </c>
      <c r="C700" s="62"/>
      <c r="D700" s="63"/>
      <c r="E700" s="64"/>
      <c r="F700" s="65"/>
      <c r="G700" s="62"/>
      <c r="H700" s="66"/>
      <c r="I700" s="67"/>
      <c r="J700" s="67"/>
      <c r="K700" s="31"/>
      <c r="L700" s="74">
        <v>700</v>
      </c>
      <c r="M7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0" t="s">
        <v>319</v>
      </c>
      <c r="O700" t="s">
        <v>373</v>
      </c>
      <c r="P700">
        <v>1713</v>
      </c>
      <c r="Q700" t="s">
        <v>412</v>
      </c>
      <c r="S700">
        <v>1</v>
      </c>
      <c r="T700">
        <v>1</v>
      </c>
      <c r="V700">
        <v>0.34753363229167084</v>
      </c>
      <c r="W700">
        <v>1.0426008968750125</v>
      </c>
      <c r="X700" t="s">
        <v>512</v>
      </c>
      <c r="Y700">
        <v>3</v>
      </c>
      <c r="AA700">
        <v>1</v>
      </c>
      <c r="AB700" t="s">
        <v>527</v>
      </c>
      <c r="AC700" t="s">
        <v>1209</v>
      </c>
    </row>
    <row r="701" spans="1:29" x14ac:dyDescent="0.25">
      <c r="A701" s="61" t="s">
        <v>179</v>
      </c>
      <c r="B701" s="61" t="s">
        <v>247</v>
      </c>
      <c r="C701" s="62"/>
      <c r="D701" s="63"/>
      <c r="E701" s="64"/>
      <c r="F701" s="65"/>
      <c r="G701" s="62"/>
      <c r="H701" s="66"/>
      <c r="I701" s="67"/>
      <c r="J701" s="67"/>
      <c r="K701" s="31"/>
      <c r="L701" s="74">
        <v>701</v>
      </c>
      <c r="M7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1">
        <v>1.2</v>
      </c>
      <c r="O701" t="s">
        <v>373</v>
      </c>
      <c r="P701">
        <v>1713</v>
      </c>
      <c r="Q701" t="s">
        <v>468</v>
      </c>
      <c r="S701">
        <v>1</v>
      </c>
      <c r="T701">
        <v>1</v>
      </c>
      <c r="V701">
        <v>0.34753363229167084</v>
      </c>
      <c r="W701">
        <v>0.34753363229167084</v>
      </c>
      <c r="X701" t="s">
        <v>512</v>
      </c>
      <c r="Y701">
        <v>1</v>
      </c>
      <c r="AA701">
        <v>1</v>
      </c>
      <c r="AB701" t="s">
        <v>527</v>
      </c>
      <c r="AC701" t="s">
        <v>1217</v>
      </c>
    </row>
    <row r="702" spans="1:29" x14ac:dyDescent="0.25">
      <c r="A702" s="61" t="s">
        <v>179</v>
      </c>
      <c r="B702" s="61" t="s">
        <v>247</v>
      </c>
      <c r="C702" s="62"/>
      <c r="D702" s="63"/>
      <c r="E702" s="64"/>
      <c r="F702" s="65"/>
      <c r="G702" s="62"/>
      <c r="H702" s="66"/>
      <c r="I702" s="67"/>
      <c r="J702" s="67"/>
      <c r="K702" s="31"/>
      <c r="L702" s="74">
        <v>702</v>
      </c>
      <c r="M7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2">
        <v>4.0999999999999996</v>
      </c>
      <c r="O702" t="s">
        <v>373</v>
      </c>
      <c r="P702">
        <v>1713</v>
      </c>
      <c r="Q702" t="s">
        <v>468</v>
      </c>
      <c r="S702">
        <v>1</v>
      </c>
      <c r="T702">
        <v>4</v>
      </c>
      <c r="V702">
        <v>0.34753363229167084</v>
      </c>
      <c r="W702">
        <v>0.69506726458334167</v>
      </c>
      <c r="X702" t="s">
        <v>512</v>
      </c>
      <c r="Y702">
        <v>2</v>
      </c>
      <c r="AA702">
        <v>1</v>
      </c>
      <c r="AB702" t="s">
        <v>526</v>
      </c>
      <c r="AC702" t="s">
        <v>1219</v>
      </c>
    </row>
    <row r="703" spans="1:29" x14ac:dyDescent="0.25">
      <c r="A703" s="61" t="s">
        <v>179</v>
      </c>
      <c r="B703" s="61" t="s">
        <v>247</v>
      </c>
      <c r="C703" s="62"/>
      <c r="D703" s="63"/>
      <c r="E703" s="64"/>
      <c r="F703" s="65"/>
      <c r="G703" s="62"/>
      <c r="H703" s="66"/>
      <c r="I703" s="67"/>
      <c r="J703" s="67"/>
      <c r="K703" s="31"/>
      <c r="L703" s="74">
        <v>703</v>
      </c>
      <c r="M7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3" t="s">
        <v>317</v>
      </c>
      <c r="O703" t="s">
        <v>373</v>
      </c>
      <c r="P703">
        <v>1713</v>
      </c>
      <c r="Q703" t="s">
        <v>468</v>
      </c>
      <c r="S703">
        <v>1</v>
      </c>
      <c r="T703">
        <v>1</v>
      </c>
      <c r="V703">
        <v>0.34753363229167084</v>
      </c>
      <c r="W703">
        <v>0.69506726458334167</v>
      </c>
      <c r="X703" t="s">
        <v>512</v>
      </c>
      <c r="Y703">
        <v>2</v>
      </c>
      <c r="AA703">
        <v>1</v>
      </c>
      <c r="AB703" t="s">
        <v>526</v>
      </c>
      <c r="AC703" t="s">
        <v>1218</v>
      </c>
    </row>
    <row r="704" spans="1:29" x14ac:dyDescent="0.25">
      <c r="A704" s="61" t="s">
        <v>179</v>
      </c>
      <c r="B704" s="61" t="s">
        <v>247</v>
      </c>
      <c r="C704" s="62"/>
      <c r="D704" s="63"/>
      <c r="E704" s="64"/>
      <c r="F704" s="65"/>
      <c r="G704" s="62"/>
      <c r="H704" s="66"/>
      <c r="I704" s="67"/>
      <c r="J704" s="67"/>
      <c r="K704" s="31"/>
      <c r="L704" s="74">
        <v>704</v>
      </c>
      <c r="M7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4">
        <v>1.2</v>
      </c>
      <c r="O704" t="s">
        <v>373</v>
      </c>
      <c r="P704">
        <v>1713</v>
      </c>
      <c r="Q704" t="s">
        <v>411</v>
      </c>
      <c r="S704">
        <v>1</v>
      </c>
      <c r="T704">
        <v>1</v>
      </c>
      <c r="V704">
        <v>0.34753363229167084</v>
      </c>
      <c r="W704">
        <v>0.34753363229167084</v>
      </c>
      <c r="X704" t="s">
        <v>512</v>
      </c>
      <c r="Y704">
        <v>1</v>
      </c>
      <c r="AA704">
        <v>1</v>
      </c>
      <c r="AB704" t="s">
        <v>527</v>
      </c>
      <c r="AC704" t="s">
        <v>1230</v>
      </c>
    </row>
    <row r="705" spans="1:29" x14ac:dyDescent="0.25">
      <c r="A705" s="61" t="s">
        <v>179</v>
      </c>
      <c r="B705" s="61" t="s">
        <v>247</v>
      </c>
      <c r="C705" s="62"/>
      <c r="D705" s="63"/>
      <c r="E705" s="64"/>
      <c r="F705" s="65"/>
      <c r="G705" s="62"/>
      <c r="H705" s="66"/>
      <c r="I705" s="67"/>
      <c r="J705" s="67"/>
      <c r="K705" s="31"/>
      <c r="L705" s="74">
        <v>705</v>
      </c>
      <c r="M7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5">
        <v>1.2</v>
      </c>
      <c r="O705" t="s">
        <v>373</v>
      </c>
      <c r="P705">
        <v>1713</v>
      </c>
      <c r="Q705" t="s">
        <v>445</v>
      </c>
      <c r="S705">
        <v>1</v>
      </c>
      <c r="T705">
        <v>1</v>
      </c>
      <c r="V705">
        <v>0.34753363229167084</v>
      </c>
      <c r="W705">
        <v>0.34753363229167084</v>
      </c>
      <c r="X705" t="s">
        <v>512</v>
      </c>
      <c r="Y705">
        <v>1</v>
      </c>
      <c r="AA705">
        <v>1</v>
      </c>
      <c r="AB705" t="s">
        <v>527</v>
      </c>
      <c r="AC705" t="s">
        <v>1237</v>
      </c>
    </row>
    <row r="706" spans="1:29" x14ac:dyDescent="0.25">
      <c r="A706" s="61" t="s">
        <v>179</v>
      </c>
      <c r="B706" s="61" t="s">
        <v>247</v>
      </c>
      <c r="C706" s="62"/>
      <c r="D706" s="63"/>
      <c r="E706" s="64"/>
      <c r="F706" s="65"/>
      <c r="G706" s="62"/>
      <c r="H706" s="66"/>
      <c r="I706" s="67"/>
      <c r="J706" s="67"/>
      <c r="K706" s="31"/>
      <c r="L706" s="74">
        <v>706</v>
      </c>
      <c r="M7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6">
        <v>4.0999999999999996</v>
      </c>
      <c r="O706" t="s">
        <v>373</v>
      </c>
      <c r="P706">
        <v>1713</v>
      </c>
      <c r="Q706" t="s">
        <v>445</v>
      </c>
      <c r="S706">
        <v>1</v>
      </c>
      <c r="T706">
        <v>4</v>
      </c>
      <c r="V706">
        <v>0.34753363229167084</v>
      </c>
      <c r="W706">
        <v>0.69506726458334167</v>
      </c>
      <c r="X706" t="s">
        <v>512</v>
      </c>
      <c r="Y706">
        <v>2</v>
      </c>
      <c r="AA706">
        <v>1</v>
      </c>
      <c r="AB706" t="s">
        <v>526</v>
      </c>
      <c r="AC706" t="s">
        <v>1238</v>
      </c>
    </row>
    <row r="707" spans="1:29" x14ac:dyDescent="0.25">
      <c r="A707" s="61" t="s">
        <v>179</v>
      </c>
      <c r="B707" s="61" t="s">
        <v>247</v>
      </c>
      <c r="C707" s="62"/>
      <c r="D707" s="63"/>
      <c r="E707" s="64"/>
      <c r="F707" s="65"/>
      <c r="G707" s="62"/>
      <c r="H707" s="66"/>
      <c r="I707" s="67"/>
      <c r="J707" s="67"/>
      <c r="K707" s="31"/>
      <c r="L707" s="74">
        <v>707</v>
      </c>
      <c r="M7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7">
        <v>1.2</v>
      </c>
      <c r="O707" t="s">
        <v>373</v>
      </c>
      <c r="P707">
        <v>1713</v>
      </c>
      <c r="Q707" t="s">
        <v>427</v>
      </c>
      <c r="S707">
        <v>1</v>
      </c>
      <c r="T707">
        <v>1</v>
      </c>
      <c r="V707">
        <v>0.34753363229167084</v>
      </c>
      <c r="W707">
        <v>0.34753363229167084</v>
      </c>
      <c r="X707" t="s">
        <v>512</v>
      </c>
      <c r="Y707">
        <v>1</v>
      </c>
      <c r="AA707">
        <v>1</v>
      </c>
      <c r="AB707" t="s">
        <v>527</v>
      </c>
      <c r="AC707" t="s">
        <v>1273</v>
      </c>
    </row>
    <row r="708" spans="1:29" x14ac:dyDescent="0.25">
      <c r="A708" s="61" t="s">
        <v>179</v>
      </c>
      <c r="B708" s="61" t="s">
        <v>247</v>
      </c>
      <c r="C708" s="62"/>
      <c r="D708" s="63"/>
      <c r="E708" s="64"/>
      <c r="F708" s="65"/>
      <c r="G708" s="62"/>
      <c r="H708" s="66"/>
      <c r="I708" s="67"/>
      <c r="J708" s="67"/>
      <c r="K708" s="31"/>
      <c r="L708" s="74">
        <v>708</v>
      </c>
      <c r="M7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8">
        <v>4.0999999999999996</v>
      </c>
      <c r="O708" t="s">
        <v>373</v>
      </c>
      <c r="P708">
        <v>1713</v>
      </c>
      <c r="Q708" t="s">
        <v>427</v>
      </c>
      <c r="S708">
        <v>1</v>
      </c>
      <c r="T708">
        <v>4</v>
      </c>
      <c r="V708">
        <v>0.34753363229167084</v>
      </c>
      <c r="W708">
        <v>0.69506726458334167</v>
      </c>
      <c r="X708" t="s">
        <v>512</v>
      </c>
      <c r="Y708">
        <v>2</v>
      </c>
      <c r="AA708">
        <v>1</v>
      </c>
      <c r="AB708" t="s">
        <v>526</v>
      </c>
      <c r="AC708" t="s">
        <v>1274</v>
      </c>
    </row>
    <row r="709" spans="1:29" x14ac:dyDescent="0.25">
      <c r="A709" s="61" t="s">
        <v>179</v>
      </c>
      <c r="B709" s="61" t="s">
        <v>247</v>
      </c>
      <c r="C709" s="62"/>
      <c r="D709" s="63"/>
      <c r="E709" s="64"/>
      <c r="F709" s="65"/>
      <c r="G709" s="62"/>
      <c r="H709" s="66"/>
      <c r="I709" s="67"/>
      <c r="J709" s="67"/>
      <c r="K709" s="31"/>
      <c r="L709" s="74">
        <v>709</v>
      </c>
      <c r="M7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09">
        <v>1.2</v>
      </c>
      <c r="O709" t="s">
        <v>373</v>
      </c>
      <c r="P709">
        <v>1713</v>
      </c>
      <c r="Q709" t="s">
        <v>407</v>
      </c>
      <c r="S709">
        <v>1</v>
      </c>
      <c r="T709">
        <v>1</v>
      </c>
      <c r="V709">
        <v>0.34753363229167084</v>
      </c>
      <c r="W709">
        <v>0.34753363229167084</v>
      </c>
      <c r="X709" t="s">
        <v>512</v>
      </c>
      <c r="Y709">
        <v>1</v>
      </c>
      <c r="AA709">
        <v>1</v>
      </c>
      <c r="AB709" t="s">
        <v>527</v>
      </c>
      <c r="AC709" t="s">
        <v>1288</v>
      </c>
    </row>
    <row r="710" spans="1:29" x14ac:dyDescent="0.25">
      <c r="A710" s="61" t="s">
        <v>179</v>
      </c>
      <c r="B710" s="61" t="s">
        <v>247</v>
      </c>
      <c r="C710" s="62"/>
      <c r="D710" s="63"/>
      <c r="E710" s="64"/>
      <c r="F710" s="65"/>
      <c r="G710" s="62"/>
      <c r="H710" s="66"/>
      <c r="I710" s="67"/>
      <c r="J710" s="67"/>
      <c r="K710" s="31"/>
      <c r="L710" s="74">
        <v>710</v>
      </c>
      <c r="M7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0">
        <v>4.0999999999999996</v>
      </c>
      <c r="O710" t="s">
        <v>373</v>
      </c>
      <c r="P710">
        <v>1713</v>
      </c>
      <c r="Q710" t="s">
        <v>407</v>
      </c>
      <c r="S710">
        <v>1</v>
      </c>
      <c r="T710">
        <v>4</v>
      </c>
      <c r="V710">
        <v>0.34753363229167084</v>
      </c>
      <c r="W710">
        <v>0.69506726458334167</v>
      </c>
      <c r="X710" t="s">
        <v>512</v>
      </c>
      <c r="Y710">
        <v>2</v>
      </c>
      <c r="AA710">
        <v>1</v>
      </c>
      <c r="AB710" t="s">
        <v>526</v>
      </c>
      <c r="AC710" t="s">
        <v>1289</v>
      </c>
    </row>
    <row r="711" spans="1:29" x14ac:dyDescent="0.25">
      <c r="A711" s="61" t="s">
        <v>179</v>
      </c>
      <c r="B711" s="61" t="s">
        <v>247</v>
      </c>
      <c r="C711" s="62"/>
      <c r="D711" s="63"/>
      <c r="E711" s="64"/>
      <c r="F711" s="65"/>
      <c r="G711" s="62"/>
      <c r="H711" s="66"/>
      <c r="I711" s="67"/>
      <c r="J711" s="67"/>
      <c r="K711" s="31"/>
      <c r="L711" s="74">
        <v>711</v>
      </c>
      <c r="M7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1">
        <v>1.2</v>
      </c>
      <c r="O711" t="s">
        <v>373</v>
      </c>
      <c r="P711">
        <v>1713</v>
      </c>
      <c r="Q711" t="s">
        <v>406</v>
      </c>
      <c r="S711">
        <v>1</v>
      </c>
      <c r="T711">
        <v>1</v>
      </c>
      <c r="V711">
        <v>0.34753363229167084</v>
      </c>
      <c r="W711">
        <v>0.34753363229167084</v>
      </c>
      <c r="X711" t="s">
        <v>512</v>
      </c>
      <c r="Y711">
        <v>1</v>
      </c>
      <c r="AA711">
        <v>1</v>
      </c>
      <c r="AB711" t="s">
        <v>527</v>
      </c>
      <c r="AC711" t="s">
        <v>1305</v>
      </c>
    </row>
    <row r="712" spans="1:29" x14ac:dyDescent="0.25">
      <c r="A712" s="61" t="s">
        <v>179</v>
      </c>
      <c r="B712" s="61" t="s">
        <v>247</v>
      </c>
      <c r="C712" s="62"/>
      <c r="D712" s="63"/>
      <c r="E712" s="64"/>
      <c r="F712" s="65"/>
      <c r="G712" s="62"/>
      <c r="H712" s="66"/>
      <c r="I712" s="67"/>
      <c r="J712" s="67"/>
      <c r="K712" s="31"/>
      <c r="L712" s="74">
        <v>712</v>
      </c>
      <c r="M7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2">
        <v>4.0999999999999996</v>
      </c>
      <c r="O712" t="s">
        <v>373</v>
      </c>
      <c r="P712">
        <v>1713</v>
      </c>
      <c r="Q712" t="s">
        <v>406</v>
      </c>
      <c r="S712">
        <v>1</v>
      </c>
      <c r="T712">
        <v>4</v>
      </c>
      <c r="V712">
        <v>0.34753363229167084</v>
      </c>
      <c r="W712">
        <v>0.69506726458334167</v>
      </c>
      <c r="X712" t="s">
        <v>512</v>
      </c>
      <c r="Y712">
        <v>2</v>
      </c>
      <c r="AA712">
        <v>1</v>
      </c>
      <c r="AB712" t="s">
        <v>526</v>
      </c>
      <c r="AC712" t="s">
        <v>1307</v>
      </c>
    </row>
    <row r="713" spans="1:29" x14ac:dyDescent="0.25">
      <c r="A713" s="61" t="s">
        <v>179</v>
      </c>
      <c r="B713" s="61" t="s">
        <v>247</v>
      </c>
      <c r="C713" s="62"/>
      <c r="D713" s="63"/>
      <c r="E713" s="64"/>
      <c r="F713" s="65"/>
      <c r="G713" s="62"/>
      <c r="H713" s="66"/>
      <c r="I713" s="67"/>
      <c r="J713" s="67"/>
      <c r="K713" s="31"/>
      <c r="L713" s="74">
        <v>713</v>
      </c>
      <c r="M7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3">
        <v>1.2</v>
      </c>
      <c r="O713" t="s">
        <v>373</v>
      </c>
      <c r="P713">
        <v>1714</v>
      </c>
      <c r="Q713" t="s">
        <v>443</v>
      </c>
      <c r="S713">
        <v>1</v>
      </c>
      <c r="T713">
        <v>1</v>
      </c>
      <c r="V713">
        <v>0.34753363229167084</v>
      </c>
      <c r="W713">
        <v>0.34753363229167084</v>
      </c>
      <c r="X713" t="s">
        <v>512</v>
      </c>
      <c r="Y713">
        <v>1</v>
      </c>
      <c r="AA713">
        <v>1</v>
      </c>
      <c r="AB713" t="s">
        <v>527</v>
      </c>
      <c r="AC713" t="s">
        <v>868</v>
      </c>
    </row>
    <row r="714" spans="1:29" x14ac:dyDescent="0.25">
      <c r="A714" s="61" t="s">
        <v>179</v>
      </c>
      <c r="B714" s="61" t="s">
        <v>247</v>
      </c>
      <c r="C714" s="62"/>
      <c r="D714" s="63"/>
      <c r="E714" s="64"/>
      <c r="F714" s="65"/>
      <c r="G714" s="62"/>
      <c r="H714" s="66"/>
      <c r="I714" s="67"/>
      <c r="J714" s="67"/>
      <c r="K714" s="31"/>
      <c r="L714" s="74">
        <v>714</v>
      </c>
      <c r="M7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4">
        <v>1.2</v>
      </c>
      <c r="O714" t="s">
        <v>373</v>
      </c>
      <c r="P714">
        <v>1714</v>
      </c>
      <c r="Q714" t="s">
        <v>442</v>
      </c>
      <c r="S714">
        <v>1</v>
      </c>
      <c r="T714">
        <v>1</v>
      </c>
      <c r="V714">
        <v>0.34753363229167084</v>
      </c>
      <c r="W714">
        <v>0.34753363229167084</v>
      </c>
      <c r="X714" t="s">
        <v>512</v>
      </c>
      <c r="Y714">
        <v>1</v>
      </c>
      <c r="AA714">
        <v>1</v>
      </c>
      <c r="AB714" t="s">
        <v>527</v>
      </c>
      <c r="AC714" t="s">
        <v>880</v>
      </c>
    </row>
    <row r="715" spans="1:29" x14ac:dyDescent="0.25">
      <c r="A715" s="61" t="s">
        <v>179</v>
      </c>
      <c r="B715" s="61" t="s">
        <v>247</v>
      </c>
      <c r="C715" s="62"/>
      <c r="D715" s="63"/>
      <c r="E715" s="64"/>
      <c r="F715" s="65"/>
      <c r="G715" s="62"/>
      <c r="H715" s="66"/>
      <c r="I715" s="67"/>
      <c r="J715" s="67"/>
      <c r="K715" s="31"/>
      <c r="L715" s="74">
        <v>715</v>
      </c>
      <c r="M7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5">
        <v>1.2</v>
      </c>
      <c r="O715" t="s">
        <v>373</v>
      </c>
      <c r="P715">
        <v>1714</v>
      </c>
      <c r="Q715" t="s">
        <v>454</v>
      </c>
      <c r="S715">
        <v>1</v>
      </c>
      <c r="T715">
        <v>1</v>
      </c>
      <c r="V715">
        <v>0.34753363229167084</v>
      </c>
      <c r="W715">
        <v>0.34753363229167084</v>
      </c>
      <c r="X715" t="s">
        <v>512</v>
      </c>
      <c r="Y715">
        <v>1</v>
      </c>
      <c r="AA715">
        <v>1</v>
      </c>
      <c r="AB715" t="s">
        <v>527</v>
      </c>
      <c r="AC715" t="s">
        <v>912</v>
      </c>
    </row>
    <row r="716" spans="1:29" x14ac:dyDescent="0.25">
      <c r="A716" s="61" t="s">
        <v>179</v>
      </c>
      <c r="B716" s="61" t="s">
        <v>247</v>
      </c>
      <c r="C716" s="62"/>
      <c r="D716" s="63"/>
      <c r="E716" s="64"/>
      <c r="F716" s="65"/>
      <c r="G716" s="62"/>
      <c r="H716" s="66"/>
      <c r="I716" s="67"/>
      <c r="J716" s="67"/>
      <c r="K716" s="31"/>
      <c r="L716" s="74">
        <v>716</v>
      </c>
      <c r="M7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6">
        <v>4.0999999999999996</v>
      </c>
      <c r="O716" t="s">
        <v>373</v>
      </c>
      <c r="P716">
        <v>1714</v>
      </c>
      <c r="Q716" t="s">
        <v>454</v>
      </c>
      <c r="S716">
        <v>1</v>
      </c>
      <c r="T716">
        <v>4</v>
      </c>
      <c r="V716">
        <v>0.34753363229167084</v>
      </c>
      <c r="W716">
        <v>0.69506726458334167</v>
      </c>
      <c r="X716" t="s">
        <v>512</v>
      </c>
      <c r="Y716">
        <v>2</v>
      </c>
      <c r="AA716">
        <v>1</v>
      </c>
      <c r="AB716" t="s">
        <v>526</v>
      </c>
      <c r="AC716" t="s">
        <v>913</v>
      </c>
    </row>
    <row r="717" spans="1:29" x14ac:dyDescent="0.25">
      <c r="A717" s="61" t="s">
        <v>179</v>
      </c>
      <c r="B717" s="61" t="s">
        <v>247</v>
      </c>
      <c r="C717" s="62"/>
      <c r="D717" s="63"/>
      <c r="E717" s="64"/>
      <c r="F717" s="65"/>
      <c r="G717" s="62"/>
      <c r="H717" s="66"/>
      <c r="I717" s="67"/>
      <c r="J717" s="67"/>
      <c r="K717" s="31"/>
      <c r="L717" s="74">
        <v>717</v>
      </c>
      <c r="M7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7" t="s">
        <v>332</v>
      </c>
      <c r="O717" t="s">
        <v>373</v>
      </c>
      <c r="P717">
        <v>1714</v>
      </c>
      <c r="Q717" t="s">
        <v>444</v>
      </c>
      <c r="S717">
        <v>1</v>
      </c>
      <c r="T717">
        <v>2</v>
      </c>
      <c r="V717">
        <v>0.34753363229167084</v>
      </c>
      <c r="W717">
        <v>0.69506726458334167</v>
      </c>
      <c r="X717" t="s">
        <v>512</v>
      </c>
      <c r="Y717">
        <v>2</v>
      </c>
      <c r="AA717">
        <v>1</v>
      </c>
      <c r="AB717" t="s">
        <v>526</v>
      </c>
      <c r="AC717" t="s">
        <v>857</v>
      </c>
    </row>
    <row r="718" spans="1:29" x14ac:dyDescent="0.25">
      <c r="A718" s="61" t="s">
        <v>179</v>
      </c>
      <c r="B718" s="61" t="s">
        <v>247</v>
      </c>
      <c r="C718" s="62"/>
      <c r="D718" s="63"/>
      <c r="E718" s="64"/>
      <c r="F718" s="65"/>
      <c r="G718" s="62"/>
      <c r="H718" s="66"/>
      <c r="I718" s="67"/>
      <c r="J718" s="67"/>
      <c r="K718" s="31"/>
      <c r="L718" s="74">
        <v>718</v>
      </c>
      <c r="M7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8">
        <v>1.2</v>
      </c>
      <c r="O718" t="s">
        <v>373</v>
      </c>
      <c r="P718">
        <v>1714</v>
      </c>
      <c r="Q718" t="s">
        <v>416</v>
      </c>
      <c r="S718">
        <v>1</v>
      </c>
      <c r="T718">
        <v>1</v>
      </c>
      <c r="V718">
        <v>0.34753363229167084</v>
      </c>
      <c r="W718">
        <v>0.34753363229167084</v>
      </c>
      <c r="X718" t="s">
        <v>512</v>
      </c>
      <c r="Y718">
        <v>1</v>
      </c>
      <c r="AA718">
        <v>1</v>
      </c>
      <c r="AB718" t="s">
        <v>527</v>
      </c>
      <c r="AC718" t="s">
        <v>1131</v>
      </c>
    </row>
    <row r="719" spans="1:29" x14ac:dyDescent="0.25">
      <c r="A719" s="61" t="s">
        <v>179</v>
      </c>
      <c r="B719" s="61" t="s">
        <v>247</v>
      </c>
      <c r="C719" s="62"/>
      <c r="D719" s="63"/>
      <c r="E719" s="64"/>
      <c r="F719" s="65"/>
      <c r="G719" s="62"/>
      <c r="H719" s="66"/>
      <c r="I719" s="67"/>
      <c r="J719" s="67"/>
      <c r="K719" s="31"/>
      <c r="L719" s="74">
        <v>719</v>
      </c>
      <c r="M7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19">
        <v>4.0999999999999996</v>
      </c>
      <c r="O719" t="s">
        <v>373</v>
      </c>
      <c r="P719">
        <v>1714</v>
      </c>
      <c r="Q719" t="s">
        <v>416</v>
      </c>
      <c r="S719">
        <v>1</v>
      </c>
      <c r="T719">
        <v>4</v>
      </c>
      <c r="V719">
        <v>0.34753363229167084</v>
      </c>
      <c r="W719">
        <v>0.69506726458334167</v>
      </c>
      <c r="X719" t="s">
        <v>512</v>
      </c>
      <c r="Y719">
        <v>2</v>
      </c>
      <c r="AA719">
        <v>1</v>
      </c>
      <c r="AB719" t="s">
        <v>526</v>
      </c>
      <c r="AC719" t="s">
        <v>1132</v>
      </c>
    </row>
    <row r="720" spans="1:29" x14ac:dyDescent="0.25">
      <c r="A720" s="61" t="s">
        <v>179</v>
      </c>
      <c r="B720" s="61" t="s">
        <v>247</v>
      </c>
      <c r="C720" s="62"/>
      <c r="D720" s="63"/>
      <c r="E720" s="64"/>
      <c r="F720" s="65"/>
      <c r="G720" s="62"/>
      <c r="H720" s="66"/>
      <c r="I720" s="67"/>
      <c r="J720" s="67"/>
      <c r="K720" s="31"/>
      <c r="L720" s="74">
        <v>720</v>
      </c>
      <c r="M7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0">
        <v>1.2</v>
      </c>
      <c r="O720" t="s">
        <v>373</v>
      </c>
      <c r="P720">
        <v>1714</v>
      </c>
      <c r="Q720" t="s">
        <v>415</v>
      </c>
      <c r="S720">
        <v>1</v>
      </c>
      <c r="T720">
        <v>1</v>
      </c>
      <c r="V720">
        <v>0.34753363229167084</v>
      </c>
      <c r="W720">
        <v>0.34753363229167084</v>
      </c>
      <c r="X720" t="s">
        <v>512</v>
      </c>
      <c r="Y720">
        <v>1</v>
      </c>
      <c r="AA720">
        <v>1</v>
      </c>
      <c r="AB720" t="s">
        <v>527</v>
      </c>
      <c r="AC720" t="s">
        <v>1138</v>
      </c>
    </row>
    <row r="721" spans="1:29" x14ac:dyDescent="0.25">
      <c r="A721" s="61" t="s">
        <v>179</v>
      </c>
      <c r="B721" s="61" t="s">
        <v>247</v>
      </c>
      <c r="C721" s="62"/>
      <c r="D721" s="63"/>
      <c r="E721" s="64"/>
      <c r="F721" s="65"/>
      <c r="G721" s="62"/>
      <c r="H721" s="66"/>
      <c r="I721" s="67"/>
      <c r="J721" s="67"/>
      <c r="K721" s="31"/>
      <c r="L721" s="74">
        <v>721</v>
      </c>
      <c r="M7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1">
        <v>4.0999999999999996</v>
      </c>
      <c r="O721" t="s">
        <v>373</v>
      </c>
      <c r="P721">
        <v>1714</v>
      </c>
      <c r="Q721" t="s">
        <v>415</v>
      </c>
      <c r="S721">
        <v>1</v>
      </c>
      <c r="T721">
        <v>4</v>
      </c>
      <c r="V721">
        <v>0.34753363229167084</v>
      </c>
      <c r="W721">
        <v>0.69506726458334167</v>
      </c>
      <c r="X721" t="s">
        <v>512</v>
      </c>
      <c r="Y721">
        <v>2</v>
      </c>
      <c r="AA721">
        <v>1</v>
      </c>
      <c r="AB721" t="s">
        <v>526</v>
      </c>
      <c r="AC721" t="s">
        <v>1139</v>
      </c>
    </row>
    <row r="722" spans="1:29" x14ac:dyDescent="0.25">
      <c r="A722" s="61" t="s">
        <v>179</v>
      </c>
      <c r="B722" s="61" t="s">
        <v>247</v>
      </c>
      <c r="C722" s="62"/>
      <c r="D722" s="63"/>
      <c r="E722" s="64"/>
      <c r="F722" s="65"/>
      <c r="G722" s="62"/>
      <c r="H722" s="66"/>
      <c r="I722" s="67"/>
      <c r="J722" s="67"/>
      <c r="K722" s="31"/>
      <c r="L722" s="74">
        <v>722</v>
      </c>
      <c r="M7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2">
        <v>1.2</v>
      </c>
      <c r="O722" t="s">
        <v>373</v>
      </c>
      <c r="P722">
        <v>1714</v>
      </c>
      <c r="Q722" t="s">
        <v>446</v>
      </c>
      <c r="S722">
        <v>1</v>
      </c>
      <c r="T722">
        <v>1</v>
      </c>
      <c r="V722">
        <v>0.34753363229167084</v>
      </c>
      <c r="W722">
        <v>0.34753363229167084</v>
      </c>
      <c r="X722" t="s">
        <v>512</v>
      </c>
      <c r="Y722">
        <v>1</v>
      </c>
      <c r="AA722">
        <v>1</v>
      </c>
      <c r="AB722" t="s">
        <v>527</v>
      </c>
      <c r="AC722" t="s">
        <v>1146</v>
      </c>
    </row>
    <row r="723" spans="1:29" x14ac:dyDescent="0.25">
      <c r="A723" s="61" t="s">
        <v>179</v>
      </c>
      <c r="B723" s="61" t="s">
        <v>247</v>
      </c>
      <c r="C723" s="62"/>
      <c r="D723" s="63"/>
      <c r="E723" s="64"/>
      <c r="F723" s="65"/>
      <c r="G723" s="62"/>
      <c r="H723" s="66"/>
      <c r="I723" s="67"/>
      <c r="J723" s="67"/>
      <c r="K723" s="31"/>
      <c r="L723" s="74">
        <v>723</v>
      </c>
      <c r="M7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3" t="s">
        <v>317</v>
      </c>
      <c r="O723" t="s">
        <v>373</v>
      </c>
      <c r="P723">
        <v>1714</v>
      </c>
      <c r="Q723" t="s">
        <v>446</v>
      </c>
      <c r="S723">
        <v>1</v>
      </c>
      <c r="T723">
        <v>1</v>
      </c>
      <c r="V723">
        <v>0.34753363229167084</v>
      </c>
      <c r="W723">
        <v>0.69506726458334167</v>
      </c>
      <c r="X723" t="s">
        <v>512</v>
      </c>
      <c r="Y723">
        <v>2</v>
      </c>
      <c r="AA723">
        <v>1</v>
      </c>
      <c r="AB723" t="s">
        <v>526</v>
      </c>
      <c r="AC723" t="s">
        <v>1147</v>
      </c>
    </row>
    <row r="724" spans="1:29" x14ac:dyDescent="0.25">
      <c r="A724" s="61" t="s">
        <v>179</v>
      </c>
      <c r="B724" s="61" t="s">
        <v>247</v>
      </c>
      <c r="C724" s="62"/>
      <c r="D724" s="63"/>
      <c r="E724" s="64"/>
      <c r="F724" s="65"/>
      <c r="G724" s="62"/>
      <c r="H724" s="66"/>
      <c r="I724" s="67"/>
      <c r="J724" s="67"/>
      <c r="K724" s="31"/>
      <c r="L724" s="74">
        <v>724</v>
      </c>
      <c r="M7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4">
        <v>1.2</v>
      </c>
      <c r="O724" t="s">
        <v>373</v>
      </c>
      <c r="P724">
        <v>1714</v>
      </c>
      <c r="Q724" t="s">
        <v>408</v>
      </c>
      <c r="S724">
        <v>1</v>
      </c>
      <c r="T724">
        <v>1</v>
      </c>
      <c r="V724">
        <v>0.34753363229167084</v>
      </c>
      <c r="W724">
        <v>0.34753363229167084</v>
      </c>
      <c r="X724" t="s">
        <v>512</v>
      </c>
      <c r="Y724">
        <v>1</v>
      </c>
      <c r="AA724">
        <v>1</v>
      </c>
      <c r="AB724" t="s">
        <v>527</v>
      </c>
      <c r="AC724" t="s">
        <v>1265</v>
      </c>
    </row>
    <row r="725" spans="1:29" x14ac:dyDescent="0.25">
      <c r="A725" s="61" t="s">
        <v>179</v>
      </c>
      <c r="B725" s="61" t="s">
        <v>247</v>
      </c>
      <c r="C725" s="62"/>
      <c r="D725" s="63"/>
      <c r="E725" s="64"/>
      <c r="F725" s="65"/>
      <c r="G725" s="62"/>
      <c r="H725" s="66"/>
      <c r="I725" s="67"/>
      <c r="J725" s="67"/>
      <c r="K725" s="31"/>
      <c r="L725" s="74">
        <v>725</v>
      </c>
      <c r="M7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5">
        <v>4.0999999999999996</v>
      </c>
      <c r="O725" t="s">
        <v>373</v>
      </c>
      <c r="P725">
        <v>1714</v>
      </c>
      <c r="Q725" t="s">
        <v>408</v>
      </c>
      <c r="S725">
        <v>1</v>
      </c>
      <c r="T725">
        <v>4</v>
      </c>
      <c r="V725">
        <v>0.34753363229167084</v>
      </c>
      <c r="W725">
        <v>0.69506726458334167</v>
      </c>
      <c r="X725" t="s">
        <v>512</v>
      </c>
      <c r="Y725">
        <v>2</v>
      </c>
      <c r="AA725">
        <v>1</v>
      </c>
      <c r="AB725" t="s">
        <v>526</v>
      </c>
      <c r="AC725" t="s">
        <v>1266</v>
      </c>
    </row>
    <row r="726" spans="1:29" x14ac:dyDescent="0.25">
      <c r="A726" s="61" t="s">
        <v>179</v>
      </c>
      <c r="B726" s="61" t="s">
        <v>247</v>
      </c>
      <c r="C726" s="62"/>
      <c r="D726" s="63"/>
      <c r="E726" s="64"/>
      <c r="F726" s="65"/>
      <c r="G726" s="62"/>
      <c r="H726" s="66"/>
      <c r="I726" s="67"/>
      <c r="J726" s="67"/>
      <c r="K726" s="31"/>
      <c r="L726" s="74">
        <v>726</v>
      </c>
      <c r="M7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6">
        <v>1.2</v>
      </c>
      <c r="O726" t="s">
        <v>373</v>
      </c>
      <c r="P726">
        <v>1714</v>
      </c>
      <c r="Q726" t="s">
        <v>404</v>
      </c>
      <c r="S726">
        <v>1</v>
      </c>
      <c r="T726">
        <v>1</v>
      </c>
      <c r="V726">
        <v>0.34753363229167084</v>
      </c>
      <c r="W726">
        <v>0.34753363229167084</v>
      </c>
      <c r="X726" t="s">
        <v>512</v>
      </c>
      <c r="Y726">
        <v>1</v>
      </c>
      <c r="AA726">
        <v>1</v>
      </c>
      <c r="AB726" t="s">
        <v>527</v>
      </c>
      <c r="AC726" t="s">
        <v>1319</v>
      </c>
    </row>
    <row r="727" spans="1:29" x14ac:dyDescent="0.25">
      <c r="A727" s="61" t="s">
        <v>179</v>
      </c>
      <c r="B727" s="61" t="s">
        <v>247</v>
      </c>
      <c r="C727" s="62"/>
      <c r="D727" s="63"/>
      <c r="E727" s="64"/>
      <c r="F727" s="65"/>
      <c r="G727" s="62"/>
      <c r="H727" s="66"/>
      <c r="I727" s="67"/>
      <c r="J727" s="67"/>
      <c r="K727" s="31"/>
      <c r="L727" s="74">
        <v>727</v>
      </c>
      <c r="M7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7" t="s">
        <v>351</v>
      </c>
      <c r="O727" t="s">
        <v>373</v>
      </c>
      <c r="P727">
        <v>1714</v>
      </c>
      <c r="Q727" t="s">
        <v>404</v>
      </c>
      <c r="S727">
        <v>1</v>
      </c>
      <c r="T727">
        <v>2</v>
      </c>
      <c r="V727">
        <v>0.34753363229167084</v>
      </c>
      <c r="W727">
        <v>0.69506726458334167</v>
      </c>
      <c r="X727" t="s">
        <v>512</v>
      </c>
      <c r="Y727">
        <v>2</v>
      </c>
      <c r="AA727">
        <v>1</v>
      </c>
      <c r="AB727" t="s">
        <v>526</v>
      </c>
      <c r="AC727" t="s">
        <v>1320</v>
      </c>
    </row>
    <row r="728" spans="1:29" x14ac:dyDescent="0.25">
      <c r="A728" s="61" t="s">
        <v>179</v>
      </c>
      <c r="B728" s="61" t="s">
        <v>247</v>
      </c>
      <c r="C728" s="62"/>
      <c r="D728" s="63"/>
      <c r="E728" s="64"/>
      <c r="F728" s="65"/>
      <c r="G728" s="62"/>
      <c r="H728" s="66"/>
      <c r="I728" s="67"/>
      <c r="J728" s="67"/>
      <c r="K728" s="31"/>
      <c r="L728" s="74">
        <v>728</v>
      </c>
      <c r="M7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8">
        <v>1.2</v>
      </c>
      <c r="O728" t="s">
        <v>373</v>
      </c>
      <c r="P728">
        <v>1714</v>
      </c>
      <c r="Q728" t="s">
        <v>402</v>
      </c>
      <c r="S728">
        <v>1</v>
      </c>
      <c r="T728">
        <v>1</v>
      </c>
      <c r="V728">
        <v>0.34753363229167084</v>
      </c>
      <c r="W728">
        <v>0.34753363229167084</v>
      </c>
      <c r="X728" t="s">
        <v>512</v>
      </c>
      <c r="Y728">
        <v>1</v>
      </c>
      <c r="AA728">
        <v>1</v>
      </c>
      <c r="AB728" t="s">
        <v>527</v>
      </c>
      <c r="AC728" t="s">
        <v>1364</v>
      </c>
    </row>
    <row r="729" spans="1:29" x14ac:dyDescent="0.25">
      <c r="A729" s="61" t="s">
        <v>179</v>
      </c>
      <c r="B729" s="61" t="s">
        <v>247</v>
      </c>
      <c r="C729" s="62"/>
      <c r="D729" s="63"/>
      <c r="E729" s="64"/>
      <c r="F729" s="65"/>
      <c r="G729" s="62"/>
      <c r="H729" s="66"/>
      <c r="I729" s="67"/>
      <c r="J729" s="67"/>
      <c r="K729" s="31"/>
      <c r="L729" s="74">
        <v>729</v>
      </c>
      <c r="M7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29">
        <v>4.0999999999999996</v>
      </c>
      <c r="O729" t="s">
        <v>373</v>
      </c>
      <c r="P729">
        <v>1714</v>
      </c>
      <c r="Q729" t="s">
        <v>402</v>
      </c>
      <c r="S729">
        <v>1</v>
      </c>
      <c r="T729">
        <v>4</v>
      </c>
      <c r="V729">
        <v>0.34753363229167084</v>
      </c>
      <c r="W729">
        <v>0.69506726458334167</v>
      </c>
      <c r="X729" t="s">
        <v>512</v>
      </c>
      <c r="Y729">
        <v>2</v>
      </c>
      <c r="AA729">
        <v>1</v>
      </c>
      <c r="AB729" t="s">
        <v>526</v>
      </c>
      <c r="AC729" t="s">
        <v>1365</v>
      </c>
    </row>
    <row r="730" spans="1:29" x14ac:dyDescent="0.25">
      <c r="A730" s="61" t="s">
        <v>179</v>
      </c>
      <c r="B730" s="61" t="s">
        <v>247</v>
      </c>
      <c r="C730" s="62"/>
      <c r="D730" s="63"/>
      <c r="E730" s="64"/>
      <c r="F730" s="65"/>
      <c r="G730" s="62"/>
      <c r="H730" s="66"/>
      <c r="I730" s="67"/>
      <c r="J730" s="67"/>
      <c r="K730" s="31"/>
      <c r="L730" s="74">
        <v>730</v>
      </c>
      <c r="M7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0">
        <v>1.2</v>
      </c>
      <c r="O730" t="s">
        <v>373</v>
      </c>
      <c r="P730">
        <v>1715</v>
      </c>
      <c r="Q730" t="s">
        <v>439</v>
      </c>
      <c r="S730">
        <v>1</v>
      </c>
      <c r="T730">
        <v>1</v>
      </c>
      <c r="V730">
        <v>0.34753363229167084</v>
      </c>
      <c r="W730">
        <v>0.34753363229167084</v>
      </c>
      <c r="X730" t="s">
        <v>512</v>
      </c>
      <c r="Y730">
        <v>1</v>
      </c>
      <c r="AA730">
        <v>1</v>
      </c>
      <c r="AB730" t="s">
        <v>527</v>
      </c>
      <c r="AC730" t="s">
        <v>917</v>
      </c>
    </row>
    <row r="731" spans="1:29" x14ac:dyDescent="0.25">
      <c r="A731" s="61" t="s">
        <v>179</v>
      </c>
      <c r="B731" s="61" t="s">
        <v>247</v>
      </c>
      <c r="C731" s="62"/>
      <c r="D731" s="63"/>
      <c r="E731" s="64"/>
      <c r="F731" s="65"/>
      <c r="G731" s="62"/>
      <c r="H731" s="66"/>
      <c r="I731" s="67"/>
      <c r="J731" s="67"/>
      <c r="K731" s="31"/>
      <c r="L731" s="74">
        <v>731</v>
      </c>
      <c r="M7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1">
        <v>3.1</v>
      </c>
      <c r="O731" t="s">
        <v>373</v>
      </c>
      <c r="P731">
        <v>1715</v>
      </c>
      <c r="Q731" t="s">
        <v>439</v>
      </c>
      <c r="S731">
        <v>1</v>
      </c>
      <c r="T731">
        <v>3</v>
      </c>
      <c r="U731" t="s">
        <v>501</v>
      </c>
      <c r="V731">
        <v>0.34753363229167084</v>
      </c>
      <c r="W731">
        <v>0.34753363229167084</v>
      </c>
      <c r="X731" t="s">
        <v>512</v>
      </c>
      <c r="Y731">
        <v>1</v>
      </c>
      <c r="Z731">
        <v>1</v>
      </c>
      <c r="AA731">
        <v>1</v>
      </c>
      <c r="AB731" t="s">
        <v>527</v>
      </c>
      <c r="AC731" t="s">
        <v>918</v>
      </c>
    </row>
    <row r="732" spans="1:29" x14ac:dyDescent="0.25">
      <c r="A732" s="61" t="s">
        <v>179</v>
      </c>
      <c r="B732" s="61" t="s">
        <v>247</v>
      </c>
      <c r="C732" s="62"/>
      <c r="D732" s="63"/>
      <c r="E732" s="64"/>
      <c r="F732" s="65"/>
      <c r="G732" s="62"/>
      <c r="H732" s="66"/>
      <c r="I732" s="67"/>
      <c r="J732" s="67"/>
      <c r="K732" s="31"/>
      <c r="L732" s="74">
        <v>732</v>
      </c>
      <c r="M7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2">
        <v>1.2</v>
      </c>
      <c r="O732" t="s">
        <v>373</v>
      </c>
      <c r="P732">
        <v>1715</v>
      </c>
      <c r="Q732" t="s">
        <v>438</v>
      </c>
      <c r="S732">
        <v>1</v>
      </c>
      <c r="T732">
        <v>1</v>
      </c>
      <c r="V732">
        <v>0.34753363229167084</v>
      </c>
      <c r="W732">
        <v>0.34753363229167084</v>
      </c>
      <c r="X732" t="s">
        <v>512</v>
      </c>
      <c r="Y732">
        <v>1</v>
      </c>
      <c r="AA732">
        <v>1</v>
      </c>
      <c r="AB732" t="s">
        <v>527</v>
      </c>
      <c r="AC732" t="s">
        <v>967</v>
      </c>
    </row>
    <row r="733" spans="1:29" x14ac:dyDescent="0.25">
      <c r="A733" s="61" t="s">
        <v>179</v>
      </c>
      <c r="B733" s="61" t="s">
        <v>247</v>
      </c>
      <c r="C733" s="62"/>
      <c r="D733" s="63"/>
      <c r="E733" s="64"/>
      <c r="F733" s="65"/>
      <c r="G733" s="62"/>
      <c r="H733" s="66"/>
      <c r="I733" s="67"/>
      <c r="J733" s="67"/>
      <c r="K733" s="31"/>
      <c r="L733" s="74">
        <v>733</v>
      </c>
      <c r="M7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3">
        <v>3.4</v>
      </c>
      <c r="O733" t="s">
        <v>373</v>
      </c>
      <c r="P733">
        <v>1715</v>
      </c>
      <c r="Q733" t="s">
        <v>438</v>
      </c>
      <c r="S733">
        <v>1</v>
      </c>
      <c r="T733">
        <v>3</v>
      </c>
      <c r="U733" t="s">
        <v>503</v>
      </c>
      <c r="V733">
        <v>0.34753363229167084</v>
      </c>
      <c r="W733">
        <v>0.69506726458334167</v>
      </c>
      <c r="X733" t="s">
        <v>512</v>
      </c>
      <c r="Y733">
        <v>2</v>
      </c>
      <c r="AA733">
        <v>1</v>
      </c>
      <c r="AB733" t="s">
        <v>526</v>
      </c>
      <c r="AC733" t="s">
        <v>969</v>
      </c>
    </row>
    <row r="734" spans="1:29" x14ac:dyDescent="0.25">
      <c r="A734" s="61" t="s">
        <v>179</v>
      </c>
      <c r="B734" s="61" t="s">
        <v>247</v>
      </c>
      <c r="C734" s="62"/>
      <c r="D734" s="63"/>
      <c r="E734" s="64"/>
      <c r="F734" s="65"/>
      <c r="G734" s="62"/>
      <c r="H734" s="66"/>
      <c r="I734" s="67"/>
      <c r="J734" s="67"/>
      <c r="K734" s="31"/>
      <c r="L734" s="74">
        <v>734</v>
      </c>
      <c r="M7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4">
        <v>4.0999999999999996</v>
      </c>
      <c r="O734" t="s">
        <v>373</v>
      </c>
      <c r="P734">
        <v>1715</v>
      </c>
      <c r="Q734" t="s">
        <v>438</v>
      </c>
      <c r="S734">
        <v>1</v>
      </c>
      <c r="T734">
        <v>4</v>
      </c>
      <c r="V734">
        <v>0.34753363229167084</v>
      </c>
      <c r="W734">
        <v>0.69506726458334167</v>
      </c>
      <c r="X734" t="s">
        <v>512</v>
      </c>
      <c r="Y734">
        <v>2</v>
      </c>
      <c r="AA734">
        <v>1</v>
      </c>
      <c r="AB734" t="s">
        <v>526</v>
      </c>
      <c r="AC734" t="s">
        <v>968</v>
      </c>
    </row>
    <row r="735" spans="1:29" x14ac:dyDescent="0.25">
      <c r="A735" s="61" t="s">
        <v>179</v>
      </c>
      <c r="B735" s="61" t="s">
        <v>247</v>
      </c>
      <c r="C735" s="62"/>
      <c r="D735" s="63"/>
      <c r="E735" s="64"/>
      <c r="F735" s="65"/>
      <c r="G735" s="62"/>
      <c r="H735" s="66"/>
      <c r="I735" s="67"/>
      <c r="J735" s="67"/>
      <c r="K735" s="31"/>
      <c r="L735" s="74">
        <v>735</v>
      </c>
      <c r="M7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5" t="s">
        <v>317</v>
      </c>
      <c r="O735" t="s">
        <v>373</v>
      </c>
      <c r="P735">
        <v>1715</v>
      </c>
      <c r="Q735" t="s">
        <v>438</v>
      </c>
      <c r="S735">
        <v>1</v>
      </c>
      <c r="T735">
        <v>1</v>
      </c>
      <c r="V735">
        <v>0.34753363229167084</v>
      </c>
      <c r="W735">
        <v>0.69506726458334167</v>
      </c>
      <c r="X735" t="s">
        <v>512</v>
      </c>
      <c r="Y735">
        <v>2</v>
      </c>
      <c r="AA735">
        <v>1</v>
      </c>
      <c r="AB735" t="s">
        <v>526</v>
      </c>
      <c r="AC735" t="s">
        <v>970</v>
      </c>
    </row>
    <row r="736" spans="1:29" x14ac:dyDescent="0.25">
      <c r="A736" s="61" t="s">
        <v>179</v>
      </c>
      <c r="B736" s="61" t="s">
        <v>247</v>
      </c>
      <c r="C736" s="62"/>
      <c r="D736" s="63"/>
      <c r="E736" s="64"/>
      <c r="F736" s="65"/>
      <c r="G736" s="62"/>
      <c r="H736" s="66"/>
      <c r="I736" s="67"/>
      <c r="J736" s="67"/>
      <c r="K736" s="31"/>
      <c r="L736" s="74">
        <v>736</v>
      </c>
      <c r="M7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6">
        <v>1.2</v>
      </c>
      <c r="O736" t="s">
        <v>373</v>
      </c>
      <c r="P736">
        <v>1715</v>
      </c>
      <c r="Q736" t="s">
        <v>422</v>
      </c>
      <c r="S736">
        <v>1</v>
      </c>
      <c r="T736">
        <v>1</v>
      </c>
      <c r="V736">
        <v>0.34753363229167084</v>
      </c>
      <c r="W736">
        <v>0.34753363229167084</v>
      </c>
      <c r="X736" t="s">
        <v>512</v>
      </c>
      <c r="Y736">
        <v>1</v>
      </c>
      <c r="AA736">
        <v>1</v>
      </c>
      <c r="AB736" t="s">
        <v>527</v>
      </c>
      <c r="AC736" t="s">
        <v>1077</v>
      </c>
    </row>
    <row r="737" spans="1:29" x14ac:dyDescent="0.25">
      <c r="A737" s="61" t="s">
        <v>179</v>
      </c>
      <c r="B737" s="61" t="s">
        <v>247</v>
      </c>
      <c r="C737" s="62"/>
      <c r="D737" s="63"/>
      <c r="E737" s="64"/>
      <c r="F737" s="65"/>
      <c r="G737" s="62"/>
      <c r="H737" s="66"/>
      <c r="I737" s="67"/>
      <c r="J737" s="67"/>
      <c r="K737" s="31"/>
      <c r="L737" s="74">
        <v>737</v>
      </c>
      <c r="M7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7">
        <v>4.0999999999999996</v>
      </c>
      <c r="O737" t="s">
        <v>373</v>
      </c>
      <c r="P737">
        <v>1715</v>
      </c>
      <c r="Q737" t="s">
        <v>422</v>
      </c>
      <c r="S737">
        <v>1</v>
      </c>
      <c r="T737">
        <v>4</v>
      </c>
      <c r="V737">
        <v>0.34753363229167084</v>
      </c>
      <c r="W737">
        <v>0.69506726458334167</v>
      </c>
      <c r="X737" t="s">
        <v>512</v>
      </c>
      <c r="Y737">
        <v>2</v>
      </c>
      <c r="AA737">
        <v>1</v>
      </c>
      <c r="AB737" t="s">
        <v>526</v>
      </c>
      <c r="AC737" t="s">
        <v>1078</v>
      </c>
    </row>
    <row r="738" spans="1:29" x14ac:dyDescent="0.25">
      <c r="A738" s="61" t="s">
        <v>179</v>
      </c>
      <c r="B738" s="61" t="s">
        <v>247</v>
      </c>
      <c r="C738" s="62"/>
      <c r="D738" s="63"/>
      <c r="E738" s="64"/>
      <c r="F738" s="65"/>
      <c r="G738" s="62"/>
      <c r="H738" s="66"/>
      <c r="I738" s="67"/>
      <c r="J738" s="67"/>
      <c r="K738" s="31"/>
      <c r="L738" s="74">
        <v>738</v>
      </c>
      <c r="M7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8">
        <v>3.4</v>
      </c>
      <c r="O738" t="s">
        <v>373</v>
      </c>
      <c r="P738">
        <v>1716</v>
      </c>
      <c r="Q738" t="s">
        <v>435</v>
      </c>
      <c r="S738">
        <v>1</v>
      </c>
      <c r="T738">
        <v>3</v>
      </c>
      <c r="U738" t="s">
        <v>503</v>
      </c>
      <c r="V738">
        <v>0.34753363229167084</v>
      </c>
      <c r="W738">
        <v>0.69506726458334167</v>
      </c>
      <c r="X738" t="s">
        <v>512</v>
      </c>
      <c r="Y738">
        <v>2</v>
      </c>
      <c r="AA738">
        <v>1</v>
      </c>
      <c r="AB738" t="s">
        <v>526</v>
      </c>
      <c r="AC738" t="s">
        <v>933</v>
      </c>
    </row>
    <row r="739" spans="1:29" x14ac:dyDescent="0.25">
      <c r="A739" s="61" t="s">
        <v>179</v>
      </c>
      <c r="B739" s="61" t="s">
        <v>247</v>
      </c>
      <c r="C739" s="62"/>
      <c r="D739" s="63"/>
      <c r="E739" s="64"/>
      <c r="F739" s="65"/>
      <c r="G739" s="62"/>
      <c r="H739" s="66"/>
      <c r="I739" s="67"/>
      <c r="J739" s="67"/>
      <c r="K739" s="31"/>
      <c r="L739" s="74">
        <v>739</v>
      </c>
      <c r="M7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39">
        <v>1.2</v>
      </c>
      <c r="O739" t="s">
        <v>373</v>
      </c>
      <c r="P739">
        <v>1717</v>
      </c>
      <c r="Q739" t="s">
        <v>448</v>
      </c>
      <c r="S739">
        <v>1</v>
      </c>
      <c r="T739">
        <v>1</v>
      </c>
      <c r="V739">
        <v>0.34753363229167084</v>
      </c>
      <c r="W739">
        <v>0.34753363229167084</v>
      </c>
      <c r="X739" t="s">
        <v>512</v>
      </c>
      <c r="Y739">
        <v>1</v>
      </c>
      <c r="AA739">
        <v>1</v>
      </c>
      <c r="AB739" t="s">
        <v>527</v>
      </c>
      <c r="AC739" t="s">
        <v>825</v>
      </c>
    </row>
    <row r="740" spans="1:29" x14ac:dyDescent="0.25">
      <c r="A740" s="61" t="s">
        <v>179</v>
      </c>
      <c r="B740" s="61" t="s">
        <v>247</v>
      </c>
      <c r="C740" s="62"/>
      <c r="D740" s="63"/>
      <c r="E740" s="64"/>
      <c r="F740" s="65"/>
      <c r="G740" s="62"/>
      <c r="H740" s="66"/>
      <c r="I740" s="67"/>
      <c r="J740" s="67"/>
      <c r="K740" s="31"/>
      <c r="L740" s="74">
        <v>740</v>
      </c>
      <c r="M7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0">
        <v>1.2</v>
      </c>
      <c r="O740" t="s">
        <v>373</v>
      </c>
      <c r="P740">
        <v>1717</v>
      </c>
      <c r="Q740" t="s">
        <v>452</v>
      </c>
      <c r="S740">
        <v>1</v>
      </c>
      <c r="T740">
        <v>1</v>
      </c>
      <c r="V740">
        <v>0.34753363229167084</v>
      </c>
      <c r="W740">
        <v>0.34753363229167084</v>
      </c>
      <c r="X740" t="s">
        <v>512</v>
      </c>
      <c r="Y740">
        <v>1</v>
      </c>
      <c r="AA740">
        <v>1</v>
      </c>
      <c r="AB740" t="s">
        <v>527</v>
      </c>
      <c r="AC740" t="s">
        <v>832</v>
      </c>
    </row>
    <row r="741" spans="1:29" x14ac:dyDescent="0.25">
      <c r="A741" s="61" t="s">
        <v>179</v>
      </c>
      <c r="B741" s="61" t="s">
        <v>247</v>
      </c>
      <c r="C741" s="62"/>
      <c r="D741" s="63"/>
      <c r="E741" s="64"/>
      <c r="F741" s="65"/>
      <c r="G741" s="62"/>
      <c r="H741" s="66"/>
      <c r="I741" s="67"/>
      <c r="J741" s="67"/>
      <c r="K741" s="31"/>
      <c r="L741" s="74">
        <v>741</v>
      </c>
      <c r="M7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1">
        <v>4.0999999999999996</v>
      </c>
      <c r="O741" t="s">
        <v>373</v>
      </c>
      <c r="P741">
        <v>1717</v>
      </c>
      <c r="Q741" t="s">
        <v>452</v>
      </c>
      <c r="S741">
        <v>1</v>
      </c>
      <c r="T741">
        <v>4</v>
      </c>
      <c r="V741">
        <v>0.34753363229167084</v>
      </c>
      <c r="W741">
        <v>0.69506726458334167</v>
      </c>
      <c r="X741" t="s">
        <v>512</v>
      </c>
      <c r="Y741">
        <v>2</v>
      </c>
      <c r="AA741">
        <v>1</v>
      </c>
      <c r="AB741" t="s">
        <v>526</v>
      </c>
      <c r="AC741" t="s">
        <v>833</v>
      </c>
    </row>
    <row r="742" spans="1:29" x14ac:dyDescent="0.25">
      <c r="A742" s="61" t="s">
        <v>179</v>
      </c>
      <c r="B742" s="61" t="s">
        <v>247</v>
      </c>
      <c r="C742" s="62"/>
      <c r="D742" s="63"/>
      <c r="E742" s="64"/>
      <c r="F742" s="65"/>
      <c r="G742" s="62"/>
      <c r="H742" s="66"/>
      <c r="I742" s="67"/>
      <c r="J742" s="67"/>
      <c r="K742" s="31"/>
      <c r="L742" s="74">
        <v>742</v>
      </c>
      <c r="M7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2">
        <v>1.2</v>
      </c>
      <c r="O742" t="s">
        <v>373</v>
      </c>
      <c r="P742">
        <v>1718</v>
      </c>
      <c r="Q742" t="s">
        <v>447</v>
      </c>
      <c r="S742">
        <v>1</v>
      </c>
      <c r="T742">
        <v>1</v>
      </c>
      <c r="V742">
        <v>0.34753363229167084</v>
      </c>
      <c r="W742">
        <v>0.34753363229167084</v>
      </c>
      <c r="X742" t="s">
        <v>512</v>
      </c>
      <c r="Y742">
        <v>1</v>
      </c>
      <c r="AA742">
        <v>1</v>
      </c>
      <c r="AB742" t="s">
        <v>527</v>
      </c>
      <c r="AC742" t="s">
        <v>845</v>
      </c>
    </row>
    <row r="743" spans="1:29" x14ac:dyDescent="0.25">
      <c r="A743" s="61" t="s">
        <v>179</v>
      </c>
      <c r="B743" s="61" t="s">
        <v>247</v>
      </c>
      <c r="C743" s="62"/>
      <c r="D743" s="63"/>
      <c r="E743" s="64"/>
      <c r="F743" s="65"/>
      <c r="G743" s="62"/>
      <c r="H743" s="66"/>
      <c r="I743" s="67"/>
      <c r="J743" s="67"/>
      <c r="K743" s="31"/>
      <c r="L743" s="74">
        <v>743</v>
      </c>
      <c r="M7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3">
        <v>4.0999999999999996</v>
      </c>
      <c r="O743" t="s">
        <v>373</v>
      </c>
      <c r="P743">
        <v>1718</v>
      </c>
      <c r="Q743" t="s">
        <v>447</v>
      </c>
      <c r="S743">
        <v>1</v>
      </c>
      <c r="T743">
        <v>4</v>
      </c>
      <c r="V743">
        <v>0.34753363229167084</v>
      </c>
      <c r="W743">
        <v>0.69506726458334167</v>
      </c>
      <c r="X743" t="s">
        <v>512</v>
      </c>
      <c r="Y743">
        <v>2</v>
      </c>
      <c r="AA743">
        <v>1</v>
      </c>
      <c r="AB743" t="s">
        <v>526</v>
      </c>
      <c r="AC743" t="s">
        <v>844</v>
      </c>
    </row>
    <row r="744" spans="1:29" x14ac:dyDescent="0.25">
      <c r="A744" s="61" t="s">
        <v>179</v>
      </c>
      <c r="B744" s="61" t="s">
        <v>247</v>
      </c>
      <c r="C744" s="62"/>
      <c r="D744" s="63"/>
      <c r="E744" s="64"/>
      <c r="F744" s="65"/>
      <c r="G744" s="62"/>
      <c r="H744" s="66"/>
      <c r="I744" s="67"/>
      <c r="J744" s="67"/>
      <c r="K744" s="31"/>
      <c r="L744" s="74">
        <v>744</v>
      </c>
      <c r="M7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4" t="s">
        <v>319</v>
      </c>
      <c r="O744" t="s">
        <v>373</v>
      </c>
      <c r="P744">
        <v>1722</v>
      </c>
      <c r="Q744" t="s">
        <v>460</v>
      </c>
      <c r="S744">
        <v>1</v>
      </c>
      <c r="T744">
        <v>1</v>
      </c>
      <c r="V744">
        <v>0.34753363229167084</v>
      </c>
      <c r="W744">
        <v>1.0426008968750125</v>
      </c>
      <c r="X744" t="s">
        <v>512</v>
      </c>
      <c r="Y744">
        <v>3</v>
      </c>
      <c r="AA744">
        <v>1</v>
      </c>
      <c r="AB744" t="s">
        <v>527</v>
      </c>
      <c r="AC744" t="s">
        <v>1417</v>
      </c>
    </row>
    <row r="745" spans="1:29" x14ac:dyDescent="0.25">
      <c r="A745" s="61" t="s">
        <v>179</v>
      </c>
      <c r="B745" s="61" t="s">
        <v>247</v>
      </c>
      <c r="C745" s="62"/>
      <c r="D745" s="63"/>
      <c r="E745" s="64"/>
      <c r="F745" s="65"/>
      <c r="G745" s="62"/>
      <c r="H745" s="66"/>
      <c r="I745" s="67"/>
      <c r="J745" s="67"/>
      <c r="K745" s="31"/>
      <c r="L745" s="74">
        <v>745</v>
      </c>
      <c r="M7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5" t="s">
        <v>317</v>
      </c>
      <c r="O745" t="s">
        <v>373</v>
      </c>
      <c r="P745">
        <v>1722</v>
      </c>
      <c r="Q745" t="s">
        <v>460</v>
      </c>
      <c r="S745">
        <v>1</v>
      </c>
      <c r="T745">
        <v>1</v>
      </c>
      <c r="V745">
        <v>0.34753363229167084</v>
      </c>
      <c r="W745">
        <v>0.69506726458334167</v>
      </c>
      <c r="X745" t="s">
        <v>512</v>
      </c>
      <c r="Y745">
        <v>2</v>
      </c>
      <c r="AA745">
        <v>1</v>
      </c>
      <c r="AB745" t="s">
        <v>526</v>
      </c>
      <c r="AC745" t="s">
        <v>1478</v>
      </c>
    </row>
    <row r="746" spans="1:29" x14ac:dyDescent="0.25">
      <c r="A746" s="61" t="s">
        <v>179</v>
      </c>
      <c r="B746" s="61" t="s">
        <v>267</v>
      </c>
      <c r="C746" s="62"/>
      <c r="D746" s="63"/>
      <c r="E746" s="64"/>
      <c r="F746" s="65"/>
      <c r="G746" s="62"/>
      <c r="H746" s="66"/>
      <c r="I746" s="67"/>
      <c r="J746" s="67"/>
      <c r="K746" s="31"/>
      <c r="L746" s="74">
        <v>746</v>
      </c>
      <c r="M7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6" t="s">
        <v>318</v>
      </c>
      <c r="O746" t="s">
        <v>373</v>
      </c>
      <c r="P746">
        <v>1714</v>
      </c>
      <c r="Q746" t="s">
        <v>403</v>
      </c>
      <c r="S746">
        <v>1</v>
      </c>
      <c r="T746">
        <v>3</v>
      </c>
      <c r="U746" t="s">
        <v>501</v>
      </c>
      <c r="V746">
        <v>0.34753363229167084</v>
      </c>
      <c r="W746">
        <v>0.34753363229167084</v>
      </c>
      <c r="Y746">
        <v>1</v>
      </c>
      <c r="Z746">
        <v>1</v>
      </c>
      <c r="AA746">
        <v>1</v>
      </c>
      <c r="AB746" t="s">
        <v>527</v>
      </c>
      <c r="AC746" t="s">
        <v>1333</v>
      </c>
    </row>
    <row r="747" spans="1:29" x14ac:dyDescent="0.25">
      <c r="A747" s="61" t="s">
        <v>179</v>
      </c>
      <c r="B747" s="61" t="s">
        <v>185</v>
      </c>
      <c r="C747" s="62" t="s">
        <v>508</v>
      </c>
      <c r="D747" s="63"/>
      <c r="E747" s="64"/>
      <c r="F747" s="65"/>
      <c r="G747" s="62"/>
      <c r="H747" s="66"/>
      <c r="I747" s="67"/>
      <c r="J747" s="67"/>
      <c r="K747" s="31"/>
      <c r="L747" s="74">
        <v>747</v>
      </c>
      <c r="M7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7">
        <v>3.4</v>
      </c>
      <c r="O747" t="s">
        <v>372</v>
      </c>
      <c r="P747">
        <v>1721</v>
      </c>
      <c r="Q747" t="s">
        <v>450</v>
      </c>
      <c r="S747">
        <v>1</v>
      </c>
      <c r="T747">
        <v>3</v>
      </c>
      <c r="U747" t="s">
        <v>503</v>
      </c>
      <c r="V747">
        <v>1</v>
      </c>
      <c r="W747">
        <v>2</v>
      </c>
      <c r="X747" t="s">
        <v>511</v>
      </c>
      <c r="Y747">
        <v>2</v>
      </c>
      <c r="AA747">
        <v>1</v>
      </c>
      <c r="AB747" t="s">
        <v>526</v>
      </c>
      <c r="AC747" t="s">
        <v>1399</v>
      </c>
    </row>
    <row r="748" spans="1:29" x14ac:dyDescent="0.25">
      <c r="A748" s="61" t="s">
        <v>179</v>
      </c>
      <c r="B748" s="61" t="s">
        <v>185</v>
      </c>
      <c r="C748" s="62" t="s">
        <v>508</v>
      </c>
      <c r="D748" s="63"/>
      <c r="E748" s="64"/>
      <c r="F748" s="65"/>
      <c r="G748" s="62"/>
      <c r="H748" s="66"/>
      <c r="I748" s="67"/>
      <c r="J748" s="67"/>
      <c r="K748" s="31"/>
      <c r="L748" s="74">
        <v>748</v>
      </c>
      <c r="M7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8">
        <v>4.3</v>
      </c>
      <c r="O748" t="s">
        <v>372</v>
      </c>
      <c r="P748">
        <v>1721</v>
      </c>
      <c r="Q748" t="s">
        <v>450</v>
      </c>
      <c r="S748">
        <v>1</v>
      </c>
      <c r="T748">
        <v>4</v>
      </c>
      <c r="V748">
        <v>1</v>
      </c>
      <c r="W748">
        <v>1</v>
      </c>
      <c r="X748" t="s">
        <v>511</v>
      </c>
      <c r="Y748">
        <v>1</v>
      </c>
      <c r="AA748">
        <v>1</v>
      </c>
      <c r="AB748" t="s">
        <v>527</v>
      </c>
      <c r="AC748" t="s">
        <v>1403</v>
      </c>
    </row>
    <row r="749" spans="1:29" x14ac:dyDescent="0.25">
      <c r="A749" s="61" t="s">
        <v>179</v>
      </c>
      <c r="B749" s="61" t="s">
        <v>185</v>
      </c>
      <c r="C749" s="62" t="s">
        <v>508</v>
      </c>
      <c r="D749" s="63"/>
      <c r="E749" s="64"/>
      <c r="F749" s="65"/>
      <c r="G749" s="62"/>
      <c r="H749" s="66"/>
      <c r="I749" s="67"/>
      <c r="J749" s="67"/>
      <c r="K749" s="31"/>
      <c r="L749" s="74">
        <v>749</v>
      </c>
      <c r="M7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49" t="s">
        <v>343</v>
      </c>
      <c r="O749" t="s">
        <v>372</v>
      </c>
      <c r="P749">
        <v>1721</v>
      </c>
      <c r="Q749" t="s">
        <v>450</v>
      </c>
      <c r="S749">
        <v>1</v>
      </c>
      <c r="T749">
        <v>1</v>
      </c>
      <c r="V749">
        <v>1</v>
      </c>
      <c r="W749">
        <v>2</v>
      </c>
      <c r="X749" t="s">
        <v>511</v>
      </c>
      <c r="Y749">
        <v>2</v>
      </c>
      <c r="AA749">
        <v>1</v>
      </c>
      <c r="AB749" t="s">
        <v>526</v>
      </c>
      <c r="AC749" t="s">
        <v>1395</v>
      </c>
    </row>
    <row r="750" spans="1:29" x14ac:dyDescent="0.25">
      <c r="A750" s="61" t="s">
        <v>179</v>
      </c>
      <c r="B750" s="61" t="s">
        <v>185</v>
      </c>
      <c r="C750" s="62" t="s">
        <v>508</v>
      </c>
      <c r="D750" s="63"/>
      <c r="E750" s="64"/>
      <c r="F750" s="65"/>
      <c r="G750" s="62"/>
      <c r="H750" s="66"/>
      <c r="I750" s="67"/>
      <c r="J750" s="67"/>
      <c r="K750" s="31"/>
      <c r="L750" s="74">
        <v>750</v>
      </c>
      <c r="M7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0" t="s">
        <v>343</v>
      </c>
      <c r="O750" t="s">
        <v>372</v>
      </c>
      <c r="P750">
        <v>1721</v>
      </c>
      <c r="Q750" t="s">
        <v>450</v>
      </c>
      <c r="S750">
        <v>1</v>
      </c>
      <c r="T750">
        <v>1</v>
      </c>
      <c r="V750">
        <v>1</v>
      </c>
      <c r="W750">
        <v>2</v>
      </c>
      <c r="X750" t="s">
        <v>511</v>
      </c>
      <c r="Y750">
        <v>2</v>
      </c>
      <c r="AA750">
        <v>1</v>
      </c>
      <c r="AB750" t="s">
        <v>526</v>
      </c>
      <c r="AC750" t="s">
        <v>1401</v>
      </c>
    </row>
    <row r="751" spans="1:29" x14ac:dyDescent="0.25">
      <c r="A751" s="61" t="s">
        <v>179</v>
      </c>
      <c r="B751" s="61" t="s">
        <v>185</v>
      </c>
      <c r="C751" s="62" t="s">
        <v>508</v>
      </c>
      <c r="D751" s="63"/>
      <c r="E751" s="64"/>
      <c r="F751" s="65"/>
      <c r="G751" s="62"/>
      <c r="H751" s="66"/>
      <c r="I751" s="67"/>
      <c r="J751" s="67"/>
      <c r="K751" s="31"/>
      <c r="L751" s="74">
        <v>751</v>
      </c>
      <c r="M7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1" t="s">
        <v>329</v>
      </c>
      <c r="O751" t="s">
        <v>372</v>
      </c>
      <c r="P751">
        <v>1721</v>
      </c>
      <c r="Q751" t="s">
        <v>450</v>
      </c>
      <c r="S751">
        <v>1</v>
      </c>
      <c r="T751">
        <v>2</v>
      </c>
      <c r="V751">
        <v>1</v>
      </c>
      <c r="W751">
        <v>2</v>
      </c>
      <c r="X751" t="s">
        <v>511</v>
      </c>
      <c r="Y751">
        <v>2</v>
      </c>
      <c r="AA751">
        <v>1</v>
      </c>
      <c r="AB751" t="s">
        <v>526</v>
      </c>
      <c r="AC751" t="s">
        <v>1396</v>
      </c>
    </row>
    <row r="752" spans="1:29" x14ac:dyDescent="0.25">
      <c r="A752" s="61" t="s">
        <v>179</v>
      </c>
      <c r="B752" s="61" t="s">
        <v>185</v>
      </c>
      <c r="C752" s="62" t="s">
        <v>508</v>
      </c>
      <c r="D752" s="63"/>
      <c r="E752" s="64"/>
      <c r="F752" s="65"/>
      <c r="G752" s="62"/>
      <c r="H752" s="66"/>
      <c r="I752" s="67"/>
      <c r="J752" s="67"/>
      <c r="K752" s="31"/>
      <c r="L752" s="74">
        <v>752</v>
      </c>
      <c r="M7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2" t="s">
        <v>324</v>
      </c>
      <c r="O752" t="s">
        <v>372</v>
      </c>
      <c r="P752">
        <v>1721</v>
      </c>
      <c r="Q752" t="s">
        <v>450</v>
      </c>
      <c r="S752">
        <v>1</v>
      </c>
      <c r="T752">
        <v>2</v>
      </c>
      <c r="V752">
        <v>1</v>
      </c>
      <c r="W752">
        <v>2</v>
      </c>
      <c r="X752" t="s">
        <v>511</v>
      </c>
      <c r="Y752">
        <v>2</v>
      </c>
      <c r="AA752">
        <v>1</v>
      </c>
      <c r="AB752" t="s">
        <v>526</v>
      </c>
      <c r="AC752" t="s">
        <v>1404</v>
      </c>
    </row>
    <row r="753" spans="1:29" x14ac:dyDescent="0.25">
      <c r="A753" s="61" t="s">
        <v>179</v>
      </c>
      <c r="B753" s="61" t="s">
        <v>185</v>
      </c>
      <c r="C753" s="62" t="s">
        <v>508</v>
      </c>
      <c r="D753" s="63"/>
      <c r="E753" s="64"/>
      <c r="F753" s="65"/>
      <c r="G753" s="62"/>
      <c r="H753" s="66"/>
      <c r="I753" s="67"/>
      <c r="J753" s="67"/>
      <c r="K753" s="31"/>
      <c r="L753" s="74">
        <v>753</v>
      </c>
      <c r="M7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3" t="s">
        <v>335</v>
      </c>
      <c r="O753" t="s">
        <v>372</v>
      </c>
      <c r="P753">
        <v>1721</v>
      </c>
      <c r="Q753" t="s">
        <v>450</v>
      </c>
      <c r="S753">
        <v>1</v>
      </c>
      <c r="T753">
        <v>4</v>
      </c>
      <c r="V753">
        <v>1</v>
      </c>
      <c r="W753">
        <v>2</v>
      </c>
      <c r="X753" t="s">
        <v>511</v>
      </c>
      <c r="Y753">
        <v>2</v>
      </c>
      <c r="AA753">
        <v>1</v>
      </c>
      <c r="AB753" t="s">
        <v>526</v>
      </c>
      <c r="AC753" t="s">
        <v>1393</v>
      </c>
    </row>
    <row r="754" spans="1:29" x14ac:dyDescent="0.25">
      <c r="A754" s="61" t="s">
        <v>179</v>
      </c>
      <c r="B754" s="61" t="s">
        <v>185</v>
      </c>
      <c r="C754" s="62" t="s">
        <v>508</v>
      </c>
      <c r="D754" s="63"/>
      <c r="E754" s="64"/>
      <c r="F754" s="65"/>
      <c r="G754" s="62"/>
      <c r="H754" s="66"/>
      <c r="I754" s="67"/>
      <c r="J754" s="67"/>
      <c r="K754" s="31"/>
      <c r="L754" s="74">
        <v>754</v>
      </c>
      <c r="M7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4" t="s">
        <v>335</v>
      </c>
      <c r="O754" t="s">
        <v>372</v>
      </c>
      <c r="P754">
        <v>1721</v>
      </c>
      <c r="Q754" t="s">
        <v>450</v>
      </c>
      <c r="S754">
        <v>1</v>
      </c>
      <c r="T754">
        <v>4</v>
      </c>
      <c r="V754">
        <v>1</v>
      </c>
      <c r="W754">
        <v>2</v>
      </c>
      <c r="X754" t="s">
        <v>511</v>
      </c>
      <c r="Y754">
        <v>2</v>
      </c>
      <c r="AA754">
        <v>1</v>
      </c>
      <c r="AB754" t="s">
        <v>526</v>
      </c>
      <c r="AC754" t="s">
        <v>1397</v>
      </c>
    </row>
    <row r="755" spans="1:29" x14ac:dyDescent="0.25">
      <c r="A755" s="61" t="s">
        <v>179</v>
      </c>
      <c r="B755" s="61" t="s">
        <v>185</v>
      </c>
      <c r="C755" s="62" t="s">
        <v>508</v>
      </c>
      <c r="D755" s="63"/>
      <c r="E755" s="64"/>
      <c r="F755" s="65"/>
      <c r="G755" s="62"/>
      <c r="H755" s="66"/>
      <c r="I755" s="67"/>
      <c r="J755" s="67"/>
      <c r="K755" s="31"/>
      <c r="L755" s="74">
        <v>755</v>
      </c>
      <c r="M7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5" t="s">
        <v>335</v>
      </c>
      <c r="O755" t="s">
        <v>372</v>
      </c>
      <c r="P755">
        <v>1721</v>
      </c>
      <c r="Q755" t="s">
        <v>450</v>
      </c>
      <c r="S755">
        <v>1</v>
      </c>
      <c r="T755">
        <v>4</v>
      </c>
      <c r="V755">
        <v>1</v>
      </c>
      <c r="W755">
        <v>2</v>
      </c>
      <c r="X755" t="s">
        <v>511</v>
      </c>
      <c r="Y755">
        <v>2</v>
      </c>
      <c r="AA755">
        <v>1</v>
      </c>
      <c r="AB755" t="s">
        <v>526</v>
      </c>
      <c r="AC755" t="s">
        <v>1400</v>
      </c>
    </row>
    <row r="756" spans="1:29" x14ac:dyDescent="0.25">
      <c r="A756" s="61" t="s">
        <v>179</v>
      </c>
      <c r="B756" s="61" t="s">
        <v>185</v>
      </c>
      <c r="C756" s="62" t="s">
        <v>508</v>
      </c>
      <c r="D756" s="63"/>
      <c r="E756" s="64"/>
      <c r="F756" s="65"/>
      <c r="G756" s="62"/>
      <c r="H756" s="66"/>
      <c r="I756" s="67"/>
      <c r="J756" s="67"/>
      <c r="K756" s="31"/>
      <c r="L756" s="74">
        <v>756</v>
      </c>
      <c r="M7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6" t="s">
        <v>335</v>
      </c>
      <c r="O756" t="s">
        <v>372</v>
      </c>
      <c r="P756">
        <v>1721</v>
      </c>
      <c r="Q756" t="s">
        <v>450</v>
      </c>
      <c r="S756">
        <v>1</v>
      </c>
      <c r="T756">
        <v>4</v>
      </c>
      <c r="V756">
        <v>1</v>
      </c>
      <c r="W756">
        <v>2</v>
      </c>
      <c r="X756" t="s">
        <v>511</v>
      </c>
      <c r="Y756">
        <v>2</v>
      </c>
      <c r="AA756">
        <v>1</v>
      </c>
      <c r="AB756" t="s">
        <v>526</v>
      </c>
      <c r="AC756" t="s">
        <v>1402</v>
      </c>
    </row>
    <row r="757" spans="1:29" x14ac:dyDescent="0.25">
      <c r="A757" s="61" t="s">
        <v>179</v>
      </c>
      <c r="B757" s="61" t="s">
        <v>185</v>
      </c>
      <c r="C757" s="62" t="s">
        <v>508</v>
      </c>
      <c r="D757" s="63"/>
      <c r="E757" s="64"/>
      <c r="F757" s="65"/>
      <c r="G757" s="62"/>
      <c r="H757" s="66"/>
      <c r="I757" s="67"/>
      <c r="J757" s="67"/>
      <c r="K757" s="31"/>
      <c r="L757" s="74">
        <v>757</v>
      </c>
      <c r="M7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7">
        <v>3.5</v>
      </c>
      <c r="O757" t="s">
        <v>372</v>
      </c>
      <c r="P757">
        <v>1721</v>
      </c>
      <c r="Q757" t="s">
        <v>393</v>
      </c>
      <c r="S757">
        <v>1</v>
      </c>
      <c r="T757">
        <v>3</v>
      </c>
      <c r="U757" t="s">
        <v>503</v>
      </c>
      <c r="V757">
        <v>1</v>
      </c>
      <c r="W757">
        <v>2</v>
      </c>
      <c r="X757" t="s">
        <v>511</v>
      </c>
      <c r="Y757">
        <v>2</v>
      </c>
      <c r="AA757">
        <v>1</v>
      </c>
      <c r="AB757" t="s">
        <v>526</v>
      </c>
      <c r="AC757" t="s">
        <v>1407</v>
      </c>
    </row>
    <row r="758" spans="1:29" x14ac:dyDescent="0.25">
      <c r="A758" s="61" t="s">
        <v>179</v>
      </c>
      <c r="B758" s="61" t="s">
        <v>185</v>
      </c>
      <c r="C758" s="62" t="s">
        <v>508</v>
      </c>
      <c r="D758" s="63"/>
      <c r="E758" s="64"/>
      <c r="F758" s="65"/>
      <c r="G758" s="62"/>
      <c r="H758" s="66"/>
      <c r="I758" s="67"/>
      <c r="J758" s="67"/>
      <c r="K758" s="31"/>
      <c r="L758" s="74">
        <v>758</v>
      </c>
      <c r="M7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8" t="s">
        <v>324</v>
      </c>
      <c r="O758" t="s">
        <v>372</v>
      </c>
      <c r="P758">
        <v>1721</v>
      </c>
      <c r="Q758" t="s">
        <v>393</v>
      </c>
      <c r="S758">
        <v>1</v>
      </c>
      <c r="T758">
        <v>2</v>
      </c>
      <c r="V758">
        <v>1</v>
      </c>
      <c r="W758">
        <v>2</v>
      </c>
      <c r="X758" t="s">
        <v>511</v>
      </c>
      <c r="Y758">
        <v>2</v>
      </c>
      <c r="AA758">
        <v>1</v>
      </c>
      <c r="AB758" t="s">
        <v>526</v>
      </c>
      <c r="AC758" t="s">
        <v>1406</v>
      </c>
    </row>
    <row r="759" spans="1:29" x14ac:dyDescent="0.25">
      <c r="A759" s="61" t="s">
        <v>179</v>
      </c>
      <c r="B759" s="61" t="s">
        <v>185</v>
      </c>
      <c r="C759" s="62" t="s">
        <v>508</v>
      </c>
      <c r="D759" s="63"/>
      <c r="E759" s="64"/>
      <c r="F759" s="65"/>
      <c r="G759" s="62"/>
      <c r="H759" s="66"/>
      <c r="I759" s="67"/>
      <c r="J759" s="67"/>
      <c r="K759" s="31"/>
      <c r="L759" s="74">
        <v>759</v>
      </c>
      <c r="M7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59" t="s">
        <v>343</v>
      </c>
      <c r="O759" t="s">
        <v>372</v>
      </c>
      <c r="P759">
        <v>1721</v>
      </c>
      <c r="Q759" t="s">
        <v>392</v>
      </c>
      <c r="S759">
        <v>1</v>
      </c>
      <c r="T759">
        <v>1</v>
      </c>
      <c r="V759">
        <v>1</v>
      </c>
      <c r="W759">
        <v>2</v>
      </c>
      <c r="X759" t="s">
        <v>511</v>
      </c>
      <c r="Y759">
        <v>2</v>
      </c>
      <c r="AA759">
        <v>1</v>
      </c>
      <c r="AB759" t="s">
        <v>526</v>
      </c>
      <c r="AC759" t="s">
        <v>1411</v>
      </c>
    </row>
    <row r="760" spans="1:29" x14ac:dyDescent="0.25">
      <c r="A760" s="61" t="s">
        <v>179</v>
      </c>
      <c r="B760" s="61" t="s">
        <v>185</v>
      </c>
      <c r="C760" s="62" t="s">
        <v>508</v>
      </c>
      <c r="D760" s="63"/>
      <c r="E760" s="64"/>
      <c r="F760" s="65"/>
      <c r="G760" s="62"/>
      <c r="H760" s="66"/>
      <c r="I760" s="67"/>
      <c r="J760" s="67"/>
      <c r="K760" s="31"/>
      <c r="L760" s="74">
        <v>760</v>
      </c>
      <c r="M7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0" t="s">
        <v>343</v>
      </c>
      <c r="O760" t="s">
        <v>372</v>
      </c>
      <c r="P760">
        <v>1721</v>
      </c>
      <c r="Q760" t="s">
        <v>392</v>
      </c>
      <c r="S760">
        <v>1</v>
      </c>
      <c r="T760">
        <v>1</v>
      </c>
      <c r="V760">
        <v>1</v>
      </c>
      <c r="W760">
        <v>2</v>
      </c>
      <c r="X760" t="s">
        <v>511</v>
      </c>
      <c r="Y760">
        <v>2</v>
      </c>
      <c r="AA760">
        <v>1</v>
      </c>
      <c r="AB760" t="s">
        <v>526</v>
      </c>
      <c r="AC760" t="s">
        <v>1413</v>
      </c>
    </row>
    <row r="761" spans="1:29" x14ac:dyDescent="0.25">
      <c r="A761" s="61" t="s">
        <v>179</v>
      </c>
      <c r="B761" s="61" t="s">
        <v>185</v>
      </c>
      <c r="C761" s="62" t="s">
        <v>508</v>
      </c>
      <c r="D761" s="63"/>
      <c r="E761" s="64"/>
      <c r="F761" s="65"/>
      <c r="G761" s="62"/>
      <c r="H761" s="66"/>
      <c r="I761" s="67"/>
      <c r="J761" s="67"/>
      <c r="K761" s="31"/>
      <c r="L761" s="74">
        <v>761</v>
      </c>
      <c r="M7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1" t="s">
        <v>343</v>
      </c>
      <c r="O761" t="s">
        <v>372</v>
      </c>
      <c r="P761">
        <v>1721</v>
      </c>
      <c r="Q761" t="s">
        <v>392</v>
      </c>
      <c r="S761">
        <v>1</v>
      </c>
      <c r="T761">
        <v>1</v>
      </c>
      <c r="V761">
        <v>1</v>
      </c>
      <c r="W761">
        <v>2</v>
      </c>
      <c r="X761" t="s">
        <v>511</v>
      </c>
      <c r="Y761">
        <v>2</v>
      </c>
      <c r="AA761">
        <v>1</v>
      </c>
      <c r="AB761" t="s">
        <v>526</v>
      </c>
      <c r="AC761" t="s">
        <v>1416</v>
      </c>
    </row>
    <row r="762" spans="1:29" x14ac:dyDescent="0.25">
      <c r="A762" s="61" t="s">
        <v>179</v>
      </c>
      <c r="B762" s="61" t="s">
        <v>185</v>
      </c>
      <c r="C762" s="62" t="s">
        <v>508</v>
      </c>
      <c r="D762" s="63"/>
      <c r="E762" s="64"/>
      <c r="F762" s="65"/>
      <c r="G762" s="62"/>
      <c r="H762" s="66"/>
      <c r="I762" s="67"/>
      <c r="J762" s="67"/>
      <c r="K762" s="31"/>
      <c r="L762" s="74">
        <v>762</v>
      </c>
      <c r="M7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2" t="s">
        <v>318</v>
      </c>
      <c r="O762" t="s">
        <v>372</v>
      </c>
      <c r="P762">
        <v>1721</v>
      </c>
      <c r="Q762" t="s">
        <v>392</v>
      </c>
      <c r="S762">
        <v>1</v>
      </c>
      <c r="T762">
        <v>3</v>
      </c>
      <c r="U762" t="s">
        <v>501</v>
      </c>
      <c r="V762">
        <v>1</v>
      </c>
      <c r="W762">
        <v>1</v>
      </c>
      <c r="X762" t="s">
        <v>511</v>
      </c>
      <c r="Y762">
        <v>1</v>
      </c>
      <c r="Z762">
        <v>1</v>
      </c>
      <c r="AA762">
        <v>1</v>
      </c>
      <c r="AB762" t="s">
        <v>527</v>
      </c>
      <c r="AC762" t="s">
        <v>1412</v>
      </c>
    </row>
    <row r="763" spans="1:29" x14ac:dyDescent="0.25">
      <c r="A763" s="61" t="s">
        <v>179</v>
      </c>
      <c r="B763" s="61" t="s">
        <v>185</v>
      </c>
      <c r="C763" s="62" t="s">
        <v>508</v>
      </c>
      <c r="D763" s="63"/>
      <c r="E763" s="64"/>
      <c r="F763" s="65"/>
      <c r="G763" s="62"/>
      <c r="H763" s="66"/>
      <c r="I763" s="67"/>
      <c r="J763" s="67"/>
      <c r="K763" s="31"/>
      <c r="L763" s="74">
        <v>763</v>
      </c>
      <c r="M7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3" t="s">
        <v>335</v>
      </c>
      <c r="O763" t="s">
        <v>372</v>
      </c>
      <c r="P763">
        <v>1721</v>
      </c>
      <c r="Q763" t="s">
        <v>392</v>
      </c>
      <c r="S763">
        <v>1</v>
      </c>
      <c r="T763">
        <v>4</v>
      </c>
      <c r="V763">
        <v>1</v>
      </c>
      <c r="W763">
        <v>2</v>
      </c>
      <c r="X763" t="s">
        <v>511</v>
      </c>
      <c r="Y763">
        <v>2</v>
      </c>
      <c r="AA763">
        <v>1</v>
      </c>
      <c r="AB763" t="s">
        <v>526</v>
      </c>
      <c r="AC763" t="s">
        <v>1414</v>
      </c>
    </row>
    <row r="764" spans="1:29" x14ac:dyDescent="0.25">
      <c r="A764" s="61" t="s">
        <v>179</v>
      </c>
      <c r="B764" s="61" t="s">
        <v>185</v>
      </c>
      <c r="C764" s="62" t="s">
        <v>508</v>
      </c>
      <c r="D764" s="63"/>
      <c r="E764" s="64"/>
      <c r="F764" s="65"/>
      <c r="G764" s="62"/>
      <c r="H764" s="66"/>
      <c r="I764" s="67"/>
      <c r="J764" s="67"/>
      <c r="K764" s="31"/>
      <c r="L764" s="74">
        <v>764</v>
      </c>
      <c r="M7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4" t="s">
        <v>343</v>
      </c>
      <c r="O764" t="s">
        <v>372</v>
      </c>
      <c r="P764">
        <v>1721</v>
      </c>
      <c r="Q764" t="s">
        <v>400</v>
      </c>
      <c r="S764">
        <v>1</v>
      </c>
      <c r="T764">
        <v>1</v>
      </c>
      <c r="V764">
        <v>1</v>
      </c>
      <c r="W764">
        <v>2</v>
      </c>
      <c r="X764" t="s">
        <v>511</v>
      </c>
      <c r="Y764">
        <v>2</v>
      </c>
      <c r="AA764">
        <v>1</v>
      </c>
      <c r="AB764" t="s">
        <v>526</v>
      </c>
      <c r="AC764" t="s">
        <v>1419</v>
      </c>
    </row>
    <row r="765" spans="1:29" x14ac:dyDescent="0.25">
      <c r="A765" s="61" t="s">
        <v>179</v>
      </c>
      <c r="B765" s="61" t="s">
        <v>185</v>
      </c>
      <c r="C765" s="62" t="s">
        <v>508</v>
      </c>
      <c r="D765" s="63"/>
      <c r="E765" s="64"/>
      <c r="F765" s="65"/>
      <c r="G765" s="62"/>
      <c r="H765" s="66"/>
      <c r="I765" s="67"/>
      <c r="J765" s="67"/>
      <c r="K765" s="31"/>
      <c r="L765" s="74">
        <v>765</v>
      </c>
      <c r="M7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5" t="s">
        <v>343</v>
      </c>
      <c r="O765" t="s">
        <v>372</v>
      </c>
      <c r="P765">
        <v>1721</v>
      </c>
      <c r="Q765" t="s">
        <v>400</v>
      </c>
      <c r="S765">
        <v>1</v>
      </c>
      <c r="T765">
        <v>1</v>
      </c>
      <c r="V765">
        <v>1</v>
      </c>
      <c r="W765">
        <v>2</v>
      </c>
      <c r="X765" t="s">
        <v>511</v>
      </c>
      <c r="Y765">
        <v>2</v>
      </c>
      <c r="AA765">
        <v>1</v>
      </c>
      <c r="AB765" t="s">
        <v>526</v>
      </c>
      <c r="AC765" t="s">
        <v>1421</v>
      </c>
    </row>
    <row r="766" spans="1:29" x14ac:dyDescent="0.25">
      <c r="A766" s="61" t="s">
        <v>179</v>
      </c>
      <c r="B766" s="61" t="s">
        <v>185</v>
      </c>
      <c r="C766" s="62" t="s">
        <v>508</v>
      </c>
      <c r="D766" s="63"/>
      <c r="E766" s="64"/>
      <c r="F766" s="65"/>
      <c r="G766" s="62"/>
      <c r="H766" s="66"/>
      <c r="I766" s="67"/>
      <c r="J766" s="67"/>
      <c r="K766" s="31"/>
      <c r="L766" s="74">
        <v>766</v>
      </c>
      <c r="M7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6" t="s">
        <v>335</v>
      </c>
      <c r="O766" t="s">
        <v>372</v>
      </c>
      <c r="P766">
        <v>1721</v>
      </c>
      <c r="Q766" t="s">
        <v>400</v>
      </c>
      <c r="S766">
        <v>1</v>
      </c>
      <c r="T766">
        <v>4</v>
      </c>
      <c r="V766">
        <v>1</v>
      </c>
      <c r="W766">
        <v>2</v>
      </c>
      <c r="X766" t="s">
        <v>511</v>
      </c>
      <c r="Y766">
        <v>2</v>
      </c>
      <c r="AA766">
        <v>1</v>
      </c>
      <c r="AB766" t="s">
        <v>526</v>
      </c>
      <c r="AC766" t="s">
        <v>1420</v>
      </c>
    </row>
    <row r="767" spans="1:29" x14ac:dyDescent="0.25">
      <c r="A767" s="61" t="s">
        <v>179</v>
      </c>
      <c r="B767" s="61" t="s">
        <v>185</v>
      </c>
      <c r="C767" s="62" t="s">
        <v>508</v>
      </c>
      <c r="D767" s="63"/>
      <c r="E767" s="64"/>
      <c r="F767" s="65"/>
      <c r="G767" s="62"/>
      <c r="H767" s="66"/>
      <c r="I767" s="67"/>
      <c r="J767" s="67"/>
      <c r="K767" s="31"/>
      <c r="L767" s="74">
        <v>767</v>
      </c>
      <c r="M7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7">
        <v>3.1</v>
      </c>
      <c r="O767" t="s">
        <v>373</v>
      </c>
      <c r="P767">
        <v>1722</v>
      </c>
      <c r="Q767" t="s">
        <v>460</v>
      </c>
      <c r="S767">
        <v>1</v>
      </c>
      <c r="T767">
        <v>3</v>
      </c>
      <c r="U767" t="s">
        <v>501</v>
      </c>
      <c r="V767">
        <v>1</v>
      </c>
      <c r="W767">
        <v>1</v>
      </c>
      <c r="X767" t="s">
        <v>511</v>
      </c>
      <c r="Y767">
        <v>1</v>
      </c>
      <c r="Z767">
        <v>1</v>
      </c>
      <c r="AA767">
        <v>1</v>
      </c>
      <c r="AB767" t="s">
        <v>527</v>
      </c>
      <c r="AC767" t="s">
        <v>1459</v>
      </c>
    </row>
    <row r="768" spans="1:29" x14ac:dyDescent="0.25">
      <c r="A768" s="61" t="s">
        <v>179</v>
      </c>
      <c r="B768" s="61" t="s">
        <v>185</v>
      </c>
      <c r="C768" s="62" t="s">
        <v>508</v>
      </c>
      <c r="D768" s="63"/>
      <c r="E768" s="64"/>
      <c r="F768" s="65"/>
      <c r="G768" s="62"/>
      <c r="H768" s="66"/>
      <c r="I768" s="67"/>
      <c r="J768" s="67"/>
      <c r="K768" s="31"/>
      <c r="L768" s="74">
        <v>768</v>
      </c>
      <c r="M7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8">
        <v>3.2</v>
      </c>
      <c r="O768" t="s">
        <v>373</v>
      </c>
      <c r="P768">
        <v>1722</v>
      </c>
      <c r="Q768" t="s">
        <v>460</v>
      </c>
      <c r="S768">
        <v>-1</v>
      </c>
      <c r="T768">
        <v>3</v>
      </c>
      <c r="U768" t="s">
        <v>502</v>
      </c>
      <c r="V768">
        <v>-1</v>
      </c>
      <c r="W768">
        <v>-1</v>
      </c>
      <c r="X768" t="s">
        <v>511</v>
      </c>
      <c r="Y768">
        <v>-1</v>
      </c>
      <c r="Z768">
        <v>-1</v>
      </c>
      <c r="AA768">
        <v>1</v>
      </c>
      <c r="AB768" t="s">
        <v>527</v>
      </c>
      <c r="AC768" t="s">
        <v>1434</v>
      </c>
    </row>
    <row r="769" spans="1:29" x14ac:dyDescent="0.25">
      <c r="A769" s="61" t="s">
        <v>179</v>
      </c>
      <c r="B769" s="61" t="s">
        <v>185</v>
      </c>
      <c r="C769" s="62" t="s">
        <v>508</v>
      </c>
      <c r="D769" s="63"/>
      <c r="E769" s="64"/>
      <c r="F769" s="65"/>
      <c r="G769" s="62"/>
      <c r="H769" s="66"/>
      <c r="I769" s="67"/>
      <c r="J769" s="67"/>
      <c r="K769" s="31"/>
      <c r="L769" s="74">
        <v>769</v>
      </c>
      <c r="M7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69">
        <v>3.4</v>
      </c>
      <c r="O769" t="s">
        <v>372</v>
      </c>
      <c r="P769">
        <v>1722</v>
      </c>
      <c r="Q769" t="s">
        <v>390</v>
      </c>
      <c r="S769">
        <v>1</v>
      </c>
      <c r="T769">
        <v>3</v>
      </c>
      <c r="U769" t="s">
        <v>503</v>
      </c>
      <c r="V769">
        <v>1</v>
      </c>
      <c r="W769">
        <v>2</v>
      </c>
      <c r="X769" t="s">
        <v>511</v>
      </c>
      <c r="Y769">
        <v>2</v>
      </c>
      <c r="AA769">
        <v>1</v>
      </c>
      <c r="AB769" t="s">
        <v>526</v>
      </c>
      <c r="AC769" t="s">
        <v>1424</v>
      </c>
    </row>
    <row r="770" spans="1:29" x14ac:dyDescent="0.25">
      <c r="A770" s="61" t="s">
        <v>179</v>
      </c>
      <c r="B770" s="61" t="s">
        <v>185</v>
      </c>
      <c r="C770" s="62" t="s">
        <v>508</v>
      </c>
      <c r="D770" s="63"/>
      <c r="E770" s="64"/>
      <c r="F770" s="65"/>
      <c r="G770" s="62"/>
      <c r="H770" s="66"/>
      <c r="I770" s="67"/>
      <c r="J770" s="67"/>
      <c r="K770" s="31"/>
      <c r="L770" s="74">
        <v>770</v>
      </c>
      <c r="M7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0">
        <v>3.6</v>
      </c>
      <c r="O770" t="s">
        <v>372</v>
      </c>
      <c r="P770">
        <v>1722</v>
      </c>
      <c r="Q770" t="s">
        <v>390</v>
      </c>
      <c r="S770">
        <v>1</v>
      </c>
      <c r="T770">
        <v>3</v>
      </c>
      <c r="U770" t="s">
        <v>503</v>
      </c>
      <c r="V770">
        <v>1</v>
      </c>
      <c r="W770">
        <v>2</v>
      </c>
      <c r="X770" t="s">
        <v>511</v>
      </c>
      <c r="Y770">
        <v>2</v>
      </c>
      <c r="AA770">
        <v>1</v>
      </c>
      <c r="AB770" t="s">
        <v>526</v>
      </c>
      <c r="AC770" t="s">
        <v>1425</v>
      </c>
    </row>
    <row r="771" spans="1:29" x14ac:dyDescent="0.25">
      <c r="A771" s="61" t="s">
        <v>179</v>
      </c>
      <c r="B771" s="61" t="s">
        <v>185</v>
      </c>
      <c r="C771" s="62" t="s">
        <v>508</v>
      </c>
      <c r="D771" s="63"/>
      <c r="E771" s="64"/>
      <c r="F771" s="65"/>
      <c r="G771" s="62"/>
      <c r="H771" s="66"/>
      <c r="I771" s="67"/>
      <c r="J771" s="67"/>
      <c r="K771" s="31"/>
      <c r="L771" s="74">
        <v>771</v>
      </c>
      <c r="M7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1" t="s">
        <v>343</v>
      </c>
      <c r="O771" t="s">
        <v>372</v>
      </c>
      <c r="P771">
        <v>1722</v>
      </c>
      <c r="Q771" t="s">
        <v>390</v>
      </c>
      <c r="S771">
        <v>1</v>
      </c>
      <c r="T771">
        <v>1</v>
      </c>
      <c r="V771">
        <v>1</v>
      </c>
      <c r="W771">
        <v>2</v>
      </c>
      <c r="X771" t="s">
        <v>511</v>
      </c>
      <c r="Y771">
        <v>2</v>
      </c>
      <c r="AA771">
        <v>1</v>
      </c>
      <c r="AB771" t="s">
        <v>526</v>
      </c>
      <c r="AC771" t="s">
        <v>1426</v>
      </c>
    </row>
    <row r="772" spans="1:29" x14ac:dyDescent="0.25">
      <c r="A772" s="61" t="s">
        <v>179</v>
      </c>
      <c r="B772" s="61" t="s">
        <v>185</v>
      </c>
      <c r="C772" s="62" t="s">
        <v>508</v>
      </c>
      <c r="D772" s="63"/>
      <c r="E772" s="64"/>
      <c r="F772" s="65"/>
      <c r="G772" s="62"/>
      <c r="H772" s="66"/>
      <c r="I772" s="67"/>
      <c r="J772" s="67"/>
      <c r="K772" s="31"/>
      <c r="L772" s="74">
        <v>772</v>
      </c>
      <c r="M7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2" t="s">
        <v>335</v>
      </c>
      <c r="O772" t="s">
        <v>372</v>
      </c>
      <c r="P772">
        <v>1722</v>
      </c>
      <c r="Q772" t="s">
        <v>390</v>
      </c>
      <c r="S772">
        <v>1</v>
      </c>
      <c r="T772">
        <v>4</v>
      </c>
      <c r="V772">
        <v>1</v>
      </c>
      <c r="W772">
        <v>2</v>
      </c>
      <c r="X772" t="s">
        <v>511</v>
      </c>
      <c r="Y772">
        <v>2</v>
      </c>
      <c r="AA772">
        <v>1</v>
      </c>
      <c r="AB772" t="s">
        <v>526</v>
      </c>
      <c r="AC772" t="s">
        <v>1423</v>
      </c>
    </row>
    <row r="773" spans="1:29" x14ac:dyDescent="0.25">
      <c r="A773" s="61" t="s">
        <v>179</v>
      </c>
      <c r="B773" s="61" t="s">
        <v>185</v>
      </c>
      <c r="C773" s="62" t="s">
        <v>508</v>
      </c>
      <c r="D773" s="63"/>
      <c r="E773" s="64"/>
      <c r="F773" s="65"/>
      <c r="G773" s="62"/>
      <c r="H773" s="66"/>
      <c r="I773" s="67"/>
      <c r="J773" s="67"/>
      <c r="K773" s="31"/>
      <c r="L773" s="74">
        <v>773</v>
      </c>
      <c r="M7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3">
        <v>3.3</v>
      </c>
      <c r="O773" t="s">
        <v>372</v>
      </c>
      <c r="P773">
        <v>1722</v>
      </c>
      <c r="Q773" t="s">
        <v>389</v>
      </c>
      <c r="S773">
        <v>1</v>
      </c>
      <c r="T773">
        <v>3</v>
      </c>
      <c r="U773" t="s">
        <v>503</v>
      </c>
      <c r="V773">
        <v>1</v>
      </c>
      <c r="W773">
        <v>1</v>
      </c>
      <c r="X773" t="s">
        <v>511</v>
      </c>
      <c r="Y773">
        <v>1</v>
      </c>
      <c r="AA773">
        <v>1</v>
      </c>
      <c r="AB773" t="s">
        <v>527</v>
      </c>
      <c r="AC773" t="s">
        <v>1437</v>
      </c>
    </row>
    <row r="774" spans="1:29" x14ac:dyDescent="0.25">
      <c r="A774" s="61" t="s">
        <v>179</v>
      </c>
      <c r="B774" s="61" t="s">
        <v>185</v>
      </c>
      <c r="C774" s="62" t="s">
        <v>508</v>
      </c>
      <c r="D774" s="63"/>
      <c r="E774" s="64"/>
      <c r="F774" s="65"/>
      <c r="G774" s="62"/>
      <c r="H774" s="66"/>
      <c r="I774" s="67"/>
      <c r="J774" s="67"/>
      <c r="K774" s="31"/>
      <c r="L774" s="74">
        <v>774</v>
      </c>
      <c r="M7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4" t="s">
        <v>343</v>
      </c>
      <c r="O774" t="s">
        <v>372</v>
      </c>
      <c r="P774">
        <v>1722</v>
      </c>
      <c r="Q774" t="s">
        <v>389</v>
      </c>
      <c r="S774">
        <v>1</v>
      </c>
      <c r="T774">
        <v>1</v>
      </c>
      <c r="V774">
        <v>1</v>
      </c>
      <c r="W774">
        <v>2</v>
      </c>
      <c r="X774" t="s">
        <v>511</v>
      </c>
      <c r="Y774">
        <v>2</v>
      </c>
      <c r="AA774">
        <v>1</v>
      </c>
      <c r="AB774" t="s">
        <v>526</v>
      </c>
      <c r="AC774" t="s">
        <v>1430</v>
      </c>
    </row>
    <row r="775" spans="1:29" x14ac:dyDescent="0.25">
      <c r="A775" s="61" t="s">
        <v>179</v>
      </c>
      <c r="B775" s="61" t="s">
        <v>185</v>
      </c>
      <c r="C775" s="62" t="s">
        <v>508</v>
      </c>
      <c r="D775" s="63"/>
      <c r="E775" s="64"/>
      <c r="F775" s="65"/>
      <c r="G775" s="62"/>
      <c r="H775" s="66"/>
      <c r="I775" s="67"/>
      <c r="J775" s="67"/>
      <c r="K775" s="31"/>
      <c r="L775" s="74">
        <v>775</v>
      </c>
      <c r="M7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5" t="s">
        <v>343</v>
      </c>
      <c r="O775" t="s">
        <v>372</v>
      </c>
      <c r="P775">
        <v>1722</v>
      </c>
      <c r="Q775" t="s">
        <v>389</v>
      </c>
      <c r="S775">
        <v>1</v>
      </c>
      <c r="T775">
        <v>1</v>
      </c>
      <c r="V775">
        <v>1</v>
      </c>
      <c r="W775">
        <v>2</v>
      </c>
      <c r="X775" t="s">
        <v>511</v>
      </c>
      <c r="Y775">
        <v>2</v>
      </c>
      <c r="AA775">
        <v>1</v>
      </c>
      <c r="AB775" t="s">
        <v>526</v>
      </c>
      <c r="AC775" t="s">
        <v>1431</v>
      </c>
    </row>
    <row r="776" spans="1:29" x14ac:dyDescent="0.25">
      <c r="A776" s="61" t="s">
        <v>179</v>
      </c>
      <c r="B776" s="61" t="s">
        <v>185</v>
      </c>
      <c r="C776" s="62" t="s">
        <v>508</v>
      </c>
      <c r="D776" s="63"/>
      <c r="E776" s="64"/>
      <c r="F776" s="65"/>
      <c r="G776" s="62"/>
      <c r="H776" s="66"/>
      <c r="I776" s="67"/>
      <c r="J776" s="67"/>
      <c r="K776" s="31"/>
      <c r="L776" s="74">
        <v>776</v>
      </c>
      <c r="M7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6" t="s">
        <v>343</v>
      </c>
      <c r="O776" t="s">
        <v>372</v>
      </c>
      <c r="P776">
        <v>1722</v>
      </c>
      <c r="Q776" t="s">
        <v>389</v>
      </c>
      <c r="S776">
        <v>1</v>
      </c>
      <c r="T776">
        <v>1</v>
      </c>
      <c r="V776">
        <v>1</v>
      </c>
      <c r="W776">
        <v>2</v>
      </c>
      <c r="X776" t="s">
        <v>511</v>
      </c>
      <c r="Y776">
        <v>2</v>
      </c>
      <c r="AA776">
        <v>1</v>
      </c>
      <c r="AB776" t="s">
        <v>526</v>
      </c>
      <c r="AC776" t="s">
        <v>1445</v>
      </c>
    </row>
    <row r="777" spans="1:29" x14ac:dyDescent="0.25">
      <c r="A777" s="61" t="s">
        <v>179</v>
      </c>
      <c r="B777" s="61" t="s">
        <v>185</v>
      </c>
      <c r="C777" s="62" t="s">
        <v>508</v>
      </c>
      <c r="D777" s="63"/>
      <c r="E777" s="64"/>
      <c r="F777" s="65"/>
      <c r="G777" s="62"/>
      <c r="H777" s="66"/>
      <c r="I777" s="67"/>
      <c r="J777" s="67"/>
      <c r="K777" s="31"/>
      <c r="L777" s="74">
        <v>777</v>
      </c>
      <c r="M7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7" t="s">
        <v>343</v>
      </c>
      <c r="O777" t="s">
        <v>372</v>
      </c>
      <c r="P777">
        <v>1722</v>
      </c>
      <c r="Q777" t="s">
        <v>389</v>
      </c>
      <c r="S777">
        <v>1</v>
      </c>
      <c r="T777">
        <v>1</v>
      </c>
      <c r="V777">
        <v>1</v>
      </c>
      <c r="W777">
        <v>2</v>
      </c>
      <c r="X777" t="s">
        <v>511</v>
      </c>
      <c r="Y777">
        <v>2</v>
      </c>
      <c r="AA777">
        <v>1</v>
      </c>
      <c r="AB777" t="s">
        <v>526</v>
      </c>
      <c r="AC777" t="s">
        <v>1446</v>
      </c>
    </row>
    <row r="778" spans="1:29" x14ac:dyDescent="0.25">
      <c r="A778" s="61" t="s">
        <v>179</v>
      </c>
      <c r="B778" s="61" t="s">
        <v>185</v>
      </c>
      <c r="C778" s="62" t="s">
        <v>508</v>
      </c>
      <c r="D778" s="63"/>
      <c r="E778" s="64"/>
      <c r="F778" s="65"/>
      <c r="G778" s="62"/>
      <c r="H778" s="66"/>
      <c r="I778" s="67"/>
      <c r="J778" s="67"/>
      <c r="K778" s="31"/>
      <c r="L778" s="74">
        <v>778</v>
      </c>
      <c r="M7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8" t="s">
        <v>326</v>
      </c>
      <c r="O778" t="s">
        <v>372</v>
      </c>
      <c r="P778">
        <v>1722</v>
      </c>
      <c r="Q778" t="s">
        <v>389</v>
      </c>
      <c r="S778">
        <v>1</v>
      </c>
      <c r="T778">
        <v>1</v>
      </c>
      <c r="V778">
        <v>1</v>
      </c>
      <c r="W778">
        <v>3</v>
      </c>
      <c r="X778" t="s">
        <v>511</v>
      </c>
      <c r="Y778">
        <v>3</v>
      </c>
      <c r="AA778">
        <v>1</v>
      </c>
      <c r="AB778" t="s">
        <v>527</v>
      </c>
      <c r="AC778" t="s">
        <v>1433</v>
      </c>
    </row>
    <row r="779" spans="1:29" x14ac:dyDescent="0.25">
      <c r="A779" s="61" t="s">
        <v>179</v>
      </c>
      <c r="B779" s="61" t="s">
        <v>185</v>
      </c>
      <c r="C779" s="62" t="s">
        <v>508</v>
      </c>
      <c r="D779" s="63"/>
      <c r="E779" s="64"/>
      <c r="F779" s="65"/>
      <c r="G779" s="62"/>
      <c r="H779" s="66"/>
      <c r="I779" s="67"/>
      <c r="J779" s="67"/>
      <c r="K779" s="31"/>
      <c r="L779" s="74">
        <v>779</v>
      </c>
      <c r="M7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79" t="s">
        <v>350</v>
      </c>
      <c r="O779" t="s">
        <v>372</v>
      </c>
      <c r="P779">
        <v>1722</v>
      </c>
      <c r="Q779" t="s">
        <v>389</v>
      </c>
      <c r="S779">
        <v>1</v>
      </c>
      <c r="T779">
        <v>1</v>
      </c>
      <c r="V779">
        <v>1</v>
      </c>
      <c r="W779">
        <v>1</v>
      </c>
      <c r="X779" t="s">
        <v>511</v>
      </c>
      <c r="Y779">
        <v>1</v>
      </c>
      <c r="AA779">
        <v>1</v>
      </c>
      <c r="AB779" t="s">
        <v>527</v>
      </c>
      <c r="AC779" t="s">
        <v>1442</v>
      </c>
    </row>
    <row r="780" spans="1:29" x14ac:dyDescent="0.25">
      <c r="A780" s="61" t="s">
        <v>179</v>
      </c>
      <c r="B780" s="61" t="s">
        <v>185</v>
      </c>
      <c r="C780" s="62" t="s">
        <v>508</v>
      </c>
      <c r="D780" s="63"/>
      <c r="E780" s="64"/>
      <c r="F780" s="65"/>
      <c r="G780" s="62"/>
      <c r="H780" s="66"/>
      <c r="I780" s="67"/>
      <c r="J780" s="67"/>
      <c r="K780" s="31"/>
      <c r="L780" s="74">
        <v>780</v>
      </c>
      <c r="M7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0" t="s">
        <v>334</v>
      </c>
      <c r="O780" t="s">
        <v>372</v>
      </c>
      <c r="P780">
        <v>1722</v>
      </c>
      <c r="Q780" t="s">
        <v>389</v>
      </c>
      <c r="S780">
        <v>1</v>
      </c>
      <c r="T780">
        <v>2</v>
      </c>
      <c r="V780">
        <v>1</v>
      </c>
      <c r="W780">
        <v>2</v>
      </c>
      <c r="X780" t="s">
        <v>511</v>
      </c>
      <c r="Y780">
        <v>2</v>
      </c>
      <c r="AA780">
        <v>1</v>
      </c>
      <c r="AB780" t="s">
        <v>526</v>
      </c>
      <c r="AC780" t="s">
        <v>1443</v>
      </c>
    </row>
    <row r="781" spans="1:29" x14ac:dyDescent="0.25">
      <c r="A781" s="61" t="s">
        <v>179</v>
      </c>
      <c r="B781" s="61" t="s">
        <v>185</v>
      </c>
      <c r="C781" s="62" t="s">
        <v>508</v>
      </c>
      <c r="D781" s="63"/>
      <c r="E781" s="64"/>
      <c r="F781" s="65"/>
      <c r="G781" s="62"/>
      <c r="H781" s="66"/>
      <c r="I781" s="67"/>
      <c r="J781" s="67"/>
      <c r="K781" s="31"/>
      <c r="L781" s="74">
        <v>781</v>
      </c>
      <c r="M7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1" t="s">
        <v>347</v>
      </c>
      <c r="O781" t="s">
        <v>372</v>
      </c>
      <c r="P781">
        <v>1722</v>
      </c>
      <c r="Q781" t="s">
        <v>389</v>
      </c>
      <c r="S781">
        <v>1</v>
      </c>
      <c r="T781">
        <v>2</v>
      </c>
      <c r="V781">
        <v>1</v>
      </c>
      <c r="W781">
        <v>2</v>
      </c>
      <c r="X781" t="s">
        <v>511</v>
      </c>
      <c r="Y781">
        <v>2</v>
      </c>
      <c r="AA781">
        <v>1</v>
      </c>
      <c r="AB781" t="s">
        <v>526</v>
      </c>
      <c r="AC781" t="s">
        <v>1432</v>
      </c>
    </row>
    <row r="782" spans="1:29" x14ac:dyDescent="0.25">
      <c r="A782" s="61" t="s">
        <v>179</v>
      </c>
      <c r="B782" s="61" t="s">
        <v>185</v>
      </c>
      <c r="C782" s="62" t="s">
        <v>508</v>
      </c>
      <c r="D782" s="63"/>
      <c r="E782" s="64"/>
      <c r="F782" s="65"/>
      <c r="G782" s="62"/>
      <c r="H782" s="66"/>
      <c r="I782" s="67"/>
      <c r="J782" s="67"/>
      <c r="K782" s="31"/>
      <c r="L782" s="74">
        <v>782</v>
      </c>
      <c r="M7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2" t="s">
        <v>324</v>
      </c>
      <c r="O782" t="s">
        <v>372</v>
      </c>
      <c r="P782">
        <v>1722</v>
      </c>
      <c r="Q782" t="s">
        <v>389</v>
      </c>
      <c r="S782">
        <v>1</v>
      </c>
      <c r="T782">
        <v>2</v>
      </c>
      <c r="V782">
        <v>1</v>
      </c>
      <c r="W782">
        <v>2</v>
      </c>
      <c r="X782" t="s">
        <v>511</v>
      </c>
      <c r="Y782">
        <v>2</v>
      </c>
      <c r="AA782">
        <v>1</v>
      </c>
      <c r="AB782" t="s">
        <v>526</v>
      </c>
      <c r="AC782" t="s">
        <v>1438</v>
      </c>
    </row>
    <row r="783" spans="1:29" x14ac:dyDescent="0.25">
      <c r="A783" s="61" t="s">
        <v>179</v>
      </c>
      <c r="B783" s="61" t="s">
        <v>185</v>
      </c>
      <c r="C783" s="62" t="s">
        <v>508</v>
      </c>
      <c r="D783" s="63"/>
      <c r="E783" s="64"/>
      <c r="F783" s="65"/>
      <c r="G783" s="62"/>
      <c r="H783" s="66"/>
      <c r="I783" s="67"/>
      <c r="J783" s="67"/>
      <c r="K783" s="31"/>
      <c r="L783" s="74">
        <v>783</v>
      </c>
      <c r="M7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3" t="s">
        <v>324</v>
      </c>
      <c r="O783" t="s">
        <v>372</v>
      </c>
      <c r="P783">
        <v>1722</v>
      </c>
      <c r="Q783" t="s">
        <v>389</v>
      </c>
      <c r="S783">
        <v>1</v>
      </c>
      <c r="T783">
        <v>2</v>
      </c>
      <c r="V783">
        <v>1</v>
      </c>
      <c r="W783">
        <v>2</v>
      </c>
      <c r="X783" t="s">
        <v>511</v>
      </c>
      <c r="Y783">
        <v>2</v>
      </c>
      <c r="AA783">
        <v>1</v>
      </c>
      <c r="AB783" t="s">
        <v>526</v>
      </c>
      <c r="AC783" t="s">
        <v>1440</v>
      </c>
    </row>
    <row r="784" spans="1:29" x14ac:dyDescent="0.25">
      <c r="A784" s="61" t="s">
        <v>179</v>
      </c>
      <c r="B784" s="61" t="s">
        <v>185</v>
      </c>
      <c r="C784" s="62" t="s">
        <v>508</v>
      </c>
      <c r="D784" s="63"/>
      <c r="E784" s="64"/>
      <c r="F784" s="65"/>
      <c r="G784" s="62"/>
      <c r="H784" s="66"/>
      <c r="I784" s="67"/>
      <c r="J784" s="67"/>
      <c r="K784" s="31"/>
      <c r="L784" s="74">
        <v>784</v>
      </c>
      <c r="M7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4" t="s">
        <v>318</v>
      </c>
      <c r="O784" t="s">
        <v>372</v>
      </c>
      <c r="P784">
        <v>1722</v>
      </c>
      <c r="Q784" t="s">
        <v>389</v>
      </c>
      <c r="S784">
        <v>1</v>
      </c>
      <c r="T784">
        <v>3</v>
      </c>
      <c r="U784" t="s">
        <v>501</v>
      </c>
      <c r="V784">
        <v>1</v>
      </c>
      <c r="W784">
        <v>1</v>
      </c>
      <c r="X784" t="s">
        <v>511</v>
      </c>
      <c r="Y784">
        <v>1</v>
      </c>
      <c r="Z784">
        <v>1</v>
      </c>
      <c r="AA784">
        <v>1</v>
      </c>
      <c r="AB784" t="s">
        <v>527</v>
      </c>
      <c r="AC784" t="s">
        <v>1435</v>
      </c>
    </row>
    <row r="785" spans="1:29" x14ac:dyDescent="0.25">
      <c r="A785" s="61" t="s">
        <v>179</v>
      </c>
      <c r="B785" s="61" t="s">
        <v>185</v>
      </c>
      <c r="C785" s="62" t="s">
        <v>508</v>
      </c>
      <c r="D785" s="63"/>
      <c r="E785" s="64"/>
      <c r="F785" s="65"/>
      <c r="G785" s="62"/>
      <c r="H785" s="66"/>
      <c r="I785" s="67"/>
      <c r="J785" s="67"/>
      <c r="K785" s="31"/>
      <c r="L785" s="74">
        <v>785</v>
      </c>
      <c r="M7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5" t="s">
        <v>335</v>
      </c>
      <c r="O785" t="s">
        <v>372</v>
      </c>
      <c r="P785">
        <v>1722</v>
      </c>
      <c r="Q785" t="s">
        <v>389</v>
      </c>
      <c r="S785">
        <v>1</v>
      </c>
      <c r="T785">
        <v>4</v>
      </c>
      <c r="V785">
        <v>1</v>
      </c>
      <c r="W785">
        <v>2</v>
      </c>
      <c r="X785" t="s">
        <v>511</v>
      </c>
      <c r="Y785">
        <v>2</v>
      </c>
      <c r="AA785">
        <v>1</v>
      </c>
      <c r="AB785" t="s">
        <v>526</v>
      </c>
      <c r="AC785" t="s">
        <v>1436</v>
      </c>
    </row>
    <row r="786" spans="1:29" x14ac:dyDescent="0.25">
      <c r="A786" s="61" t="s">
        <v>179</v>
      </c>
      <c r="B786" s="61" t="s">
        <v>185</v>
      </c>
      <c r="C786" s="62" t="s">
        <v>508</v>
      </c>
      <c r="D786" s="63"/>
      <c r="E786" s="64"/>
      <c r="F786" s="65"/>
      <c r="G786" s="62"/>
      <c r="H786" s="66"/>
      <c r="I786" s="67"/>
      <c r="J786" s="67"/>
      <c r="K786" s="31"/>
      <c r="L786" s="74">
        <v>786</v>
      </c>
      <c r="M7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6">
        <v>2.1</v>
      </c>
      <c r="O786" t="s">
        <v>372</v>
      </c>
      <c r="P786">
        <v>1722</v>
      </c>
      <c r="Q786" t="s">
        <v>410</v>
      </c>
      <c r="S786">
        <v>1</v>
      </c>
      <c r="T786">
        <v>2</v>
      </c>
      <c r="V786">
        <v>1</v>
      </c>
      <c r="W786">
        <v>2</v>
      </c>
      <c r="X786" t="s">
        <v>511</v>
      </c>
      <c r="Y786">
        <v>2</v>
      </c>
      <c r="AA786">
        <v>1</v>
      </c>
      <c r="AB786" t="s">
        <v>526</v>
      </c>
      <c r="AC786" t="s">
        <v>1455</v>
      </c>
    </row>
    <row r="787" spans="1:29" x14ac:dyDescent="0.25">
      <c r="A787" s="61" t="s">
        <v>179</v>
      </c>
      <c r="B787" s="61" t="s">
        <v>185</v>
      </c>
      <c r="C787" s="62" t="s">
        <v>508</v>
      </c>
      <c r="D787" s="63"/>
      <c r="E787" s="64"/>
      <c r="F787" s="65"/>
      <c r="G787" s="62"/>
      <c r="H787" s="66"/>
      <c r="I787" s="67"/>
      <c r="J787" s="67"/>
      <c r="K787" s="31"/>
      <c r="L787" s="74">
        <v>787</v>
      </c>
      <c r="M7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7">
        <v>3.3</v>
      </c>
      <c r="O787" t="s">
        <v>372</v>
      </c>
      <c r="P787">
        <v>1722</v>
      </c>
      <c r="Q787" t="s">
        <v>410</v>
      </c>
      <c r="S787">
        <v>1</v>
      </c>
      <c r="T787">
        <v>3</v>
      </c>
      <c r="U787" t="s">
        <v>503</v>
      </c>
      <c r="V787">
        <v>1</v>
      </c>
      <c r="W787">
        <v>1</v>
      </c>
      <c r="X787" t="s">
        <v>511</v>
      </c>
      <c r="Y787">
        <v>1</v>
      </c>
      <c r="AA787">
        <v>1</v>
      </c>
      <c r="AB787" t="s">
        <v>527</v>
      </c>
      <c r="AC787" t="s">
        <v>1456</v>
      </c>
    </row>
    <row r="788" spans="1:29" x14ac:dyDescent="0.25">
      <c r="A788" s="61" t="s">
        <v>179</v>
      </c>
      <c r="B788" s="61" t="s">
        <v>185</v>
      </c>
      <c r="C788" s="62" t="s">
        <v>508</v>
      </c>
      <c r="D788" s="63"/>
      <c r="E788" s="64"/>
      <c r="F788" s="65"/>
      <c r="G788" s="62"/>
      <c r="H788" s="66"/>
      <c r="I788" s="67"/>
      <c r="J788" s="67"/>
      <c r="K788" s="31"/>
      <c r="L788" s="74">
        <v>788</v>
      </c>
      <c r="M7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8">
        <v>4.3</v>
      </c>
      <c r="O788" t="s">
        <v>372</v>
      </c>
      <c r="P788">
        <v>1722</v>
      </c>
      <c r="Q788" t="s">
        <v>410</v>
      </c>
      <c r="S788">
        <v>1</v>
      </c>
      <c r="T788">
        <v>4</v>
      </c>
      <c r="V788">
        <v>1</v>
      </c>
      <c r="W788">
        <v>1</v>
      </c>
      <c r="X788" t="s">
        <v>511</v>
      </c>
      <c r="Y788">
        <v>1</v>
      </c>
      <c r="AA788">
        <v>1</v>
      </c>
      <c r="AB788" t="s">
        <v>527</v>
      </c>
      <c r="AC788" t="s">
        <v>1454</v>
      </c>
    </row>
    <row r="789" spans="1:29" x14ac:dyDescent="0.25">
      <c r="A789" s="61" t="s">
        <v>179</v>
      </c>
      <c r="B789" s="61" t="s">
        <v>185</v>
      </c>
      <c r="C789" s="62" t="s">
        <v>508</v>
      </c>
      <c r="D789" s="63"/>
      <c r="E789" s="64"/>
      <c r="F789" s="65"/>
      <c r="G789" s="62"/>
      <c r="H789" s="66"/>
      <c r="I789" s="67"/>
      <c r="J789" s="67"/>
      <c r="K789" s="31"/>
      <c r="L789" s="74">
        <v>789</v>
      </c>
      <c r="M7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89" t="s">
        <v>319</v>
      </c>
      <c r="O789" t="s">
        <v>372</v>
      </c>
      <c r="P789">
        <v>1722</v>
      </c>
      <c r="Q789" t="s">
        <v>410</v>
      </c>
      <c r="S789">
        <v>1</v>
      </c>
      <c r="T789">
        <v>1</v>
      </c>
      <c r="V789">
        <v>1</v>
      </c>
      <c r="W789">
        <v>3</v>
      </c>
      <c r="X789" t="s">
        <v>511</v>
      </c>
      <c r="Y789">
        <v>3</v>
      </c>
      <c r="AA789">
        <v>1</v>
      </c>
      <c r="AB789" t="s">
        <v>527</v>
      </c>
      <c r="AC789" t="s">
        <v>1449</v>
      </c>
    </row>
    <row r="790" spans="1:29" x14ac:dyDescent="0.25">
      <c r="A790" s="61" t="s">
        <v>179</v>
      </c>
      <c r="B790" s="61" t="s">
        <v>185</v>
      </c>
      <c r="C790" s="62" t="s">
        <v>508</v>
      </c>
      <c r="D790" s="63"/>
      <c r="E790" s="64"/>
      <c r="F790" s="65"/>
      <c r="G790" s="62"/>
      <c r="H790" s="66"/>
      <c r="I790" s="67"/>
      <c r="J790" s="67"/>
      <c r="K790" s="31"/>
      <c r="L790" s="74">
        <v>790</v>
      </c>
      <c r="M7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0" t="s">
        <v>343</v>
      </c>
      <c r="O790" t="s">
        <v>372</v>
      </c>
      <c r="P790">
        <v>1722</v>
      </c>
      <c r="Q790" t="s">
        <v>410</v>
      </c>
      <c r="S790">
        <v>1</v>
      </c>
      <c r="T790">
        <v>1</v>
      </c>
      <c r="V790">
        <v>1</v>
      </c>
      <c r="W790">
        <v>2</v>
      </c>
      <c r="X790" t="s">
        <v>511</v>
      </c>
      <c r="Y790">
        <v>2</v>
      </c>
      <c r="AA790">
        <v>1</v>
      </c>
      <c r="AB790" t="s">
        <v>526</v>
      </c>
      <c r="AC790" t="s">
        <v>1452</v>
      </c>
    </row>
    <row r="791" spans="1:29" x14ac:dyDescent="0.25">
      <c r="A791" s="61" t="s">
        <v>179</v>
      </c>
      <c r="B791" s="61" t="s">
        <v>185</v>
      </c>
      <c r="C791" s="62" t="s">
        <v>508</v>
      </c>
      <c r="D791" s="63"/>
      <c r="E791" s="64"/>
      <c r="F791" s="65"/>
      <c r="G791" s="62"/>
      <c r="H791" s="66"/>
      <c r="I791" s="67"/>
      <c r="J791" s="67"/>
      <c r="K791" s="31"/>
      <c r="L791" s="74">
        <v>791</v>
      </c>
      <c r="M7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1" t="s">
        <v>326</v>
      </c>
      <c r="O791" t="s">
        <v>372</v>
      </c>
      <c r="P791">
        <v>1722</v>
      </c>
      <c r="Q791" t="s">
        <v>410</v>
      </c>
      <c r="S791">
        <v>1</v>
      </c>
      <c r="T791">
        <v>1</v>
      </c>
      <c r="V791">
        <v>1</v>
      </c>
      <c r="W791">
        <v>3</v>
      </c>
      <c r="X791" t="s">
        <v>511</v>
      </c>
      <c r="Y791">
        <v>3</v>
      </c>
      <c r="AA791">
        <v>1</v>
      </c>
      <c r="AB791" t="s">
        <v>527</v>
      </c>
      <c r="AC791" t="s">
        <v>1451</v>
      </c>
    </row>
    <row r="792" spans="1:29" x14ac:dyDescent="0.25">
      <c r="A792" s="61" t="s">
        <v>179</v>
      </c>
      <c r="B792" s="61" t="s">
        <v>185</v>
      </c>
      <c r="C792" s="62" t="s">
        <v>508</v>
      </c>
      <c r="D792" s="63"/>
      <c r="E792" s="64"/>
      <c r="F792" s="65"/>
      <c r="G792" s="62"/>
      <c r="H792" s="66"/>
      <c r="I792" s="67"/>
      <c r="J792" s="67"/>
      <c r="K792" s="31"/>
      <c r="L792" s="74">
        <v>792</v>
      </c>
      <c r="M7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2" t="s">
        <v>336</v>
      </c>
      <c r="O792" t="s">
        <v>372</v>
      </c>
      <c r="P792">
        <v>1722</v>
      </c>
      <c r="Q792" t="s">
        <v>410</v>
      </c>
      <c r="S792">
        <v>1</v>
      </c>
      <c r="T792">
        <v>2</v>
      </c>
      <c r="V792">
        <v>1</v>
      </c>
      <c r="W792">
        <v>2</v>
      </c>
      <c r="X792" t="s">
        <v>511</v>
      </c>
      <c r="Y792">
        <v>2</v>
      </c>
      <c r="AA792">
        <v>1</v>
      </c>
      <c r="AB792" t="s">
        <v>526</v>
      </c>
      <c r="AC792" t="s">
        <v>1457</v>
      </c>
    </row>
    <row r="793" spans="1:29" x14ac:dyDescent="0.25">
      <c r="A793" s="61" t="s">
        <v>179</v>
      </c>
      <c r="B793" s="61" t="s">
        <v>185</v>
      </c>
      <c r="C793" s="62" t="s">
        <v>508</v>
      </c>
      <c r="D793" s="63"/>
      <c r="E793" s="64"/>
      <c r="F793" s="65"/>
      <c r="G793" s="62"/>
      <c r="H793" s="66"/>
      <c r="I793" s="67"/>
      <c r="J793" s="67"/>
      <c r="K793" s="31"/>
      <c r="L793" s="74">
        <v>793</v>
      </c>
      <c r="M7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3" t="s">
        <v>329</v>
      </c>
      <c r="O793" t="s">
        <v>372</v>
      </c>
      <c r="P793">
        <v>1722</v>
      </c>
      <c r="Q793" t="s">
        <v>410</v>
      </c>
      <c r="S793">
        <v>1</v>
      </c>
      <c r="T793">
        <v>2</v>
      </c>
      <c r="V793">
        <v>1</v>
      </c>
      <c r="W793">
        <v>2</v>
      </c>
      <c r="X793" t="s">
        <v>511</v>
      </c>
      <c r="Y793">
        <v>2</v>
      </c>
      <c r="AA793">
        <v>1</v>
      </c>
      <c r="AB793" t="s">
        <v>526</v>
      </c>
      <c r="AC793" t="s">
        <v>1453</v>
      </c>
    </row>
    <row r="794" spans="1:29" x14ac:dyDescent="0.25">
      <c r="A794" s="61" t="s">
        <v>179</v>
      </c>
      <c r="B794" s="61" t="s">
        <v>185</v>
      </c>
      <c r="C794" s="62" t="s">
        <v>508</v>
      </c>
      <c r="D794" s="63"/>
      <c r="E794" s="64"/>
      <c r="F794" s="65"/>
      <c r="G794" s="62"/>
      <c r="H794" s="66"/>
      <c r="I794" s="67"/>
      <c r="J794" s="67"/>
      <c r="K794" s="31"/>
      <c r="L794" s="74">
        <v>794</v>
      </c>
      <c r="M7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4">
        <v>3.4</v>
      </c>
      <c r="O794" t="s">
        <v>372</v>
      </c>
      <c r="P794">
        <v>1723</v>
      </c>
      <c r="Q794" t="s">
        <v>399</v>
      </c>
      <c r="S794">
        <v>1</v>
      </c>
      <c r="T794">
        <v>3</v>
      </c>
      <c r="U794" t="s">
        <v>503</v>
      </c>
      <c r="V794">
        <v>1</v>
      </c>
      <c r="W794">
        <v>2</v>
      </c>
      <c r="X794" t="s">
        <v>511</v>
      </c>
      <c r="Y794">
        <v>2</v>
      </c>
      <c r="AA794">
        <v>1</v>
      </c>
      <c r="AB794" t="s">
        <v>526</v>
      </c>
      <c r="AC794" t="s">
        <v>1381</v>
      </c>
    </row>
    <row r="795" spans="1:29" x14ac:dyDescent="0.25">
      <c r="A795" s="61" t="s">
        <v>179</v>
      </c>
      <c r="B795" s="61" t="s">
        <v>185</v>
      </c>
      <c r="C795" s="62" t="s">
        <v>508</v>
      </c>
      <c r="D795" s="63"/>
      <c r="E795" s="64"/>
      <c r="F795" s="65"/>
      <c r="G795" s="62"/>
      <c r="H795" s="66"/>
      <c r="I795" s="67"/>
      <c r="J795" s="67"/>
      <c r="K795" s="31"/>
      <c r="L795" s="74">
        <v>795</v>
      </c>
      <c r="M7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5">
        <v>3.5</v>
      </c>
      <c r="O795" t="s">
        <v>372</v>
      </c>
      <c r="P795">
        <v>1723</v>
      </c>
      <c r="Q795" t="s">
        <v>399</v>
      </c>
      <c r="S795">
        <v>1</v>
      </c>
      <c r="T795">
        <v>3</v>
      </c>
      <c r="U795" t="s">
        <v>503</v>
      </c>
      <c r="V795">
        <v>1</v>
      </c>
      <c r="W795">
        <v>2</v>
      </c>
      <c r="X795" t="s">
        <v>511</v>
      </c>
      <c r="Y795">
        <v>2</v>
      </c>
      <c r="AA795">
        <v>1</v>
      </c>
      <c r="AB795" t="s">
        <v>526</v>
      </c>
      <c r="AC795" t="s">
        <v>1382</v>
      </c>
    </row>
    <row r="796" spans="1:29" x14ac:dyDescent="0.25">
      <c r="A796" s="61" t="s">
        <v>179</v>
      </c>
      <c r="B796" s="61" t="s">
        <v>185</v>
      </c>
      <c r="C796" s="62" t="s">
        <v>508</v>
      </c>
      <c r="D796" s="63"/>
      <c r="E796" s="64"/>
      <c r="F796" s="65"/>
      <c r="G796" s="62"/>
      <c r="H796" s="66"/>
      <c r="I796" s="67"/>
      <c r="J796" s="67"/>
      <c r="K796" s="31"/>
      <c r="L796" s="74">
        <v>796</v>
      </c>
      <c r="M7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6">
        <v>3.5</v>
      </c>
      <c r="O796" t="s">
        <v>372</v>
      </c>
      <c r="P796">
        <v>1723</v>
      </c>
      <c r="Q796" t="s">
        <v>399</v>
      </c>
      <c r="S796">
        <v>1</v>
      </c>
      <c r="T796">
        <v>3</v>
      </c>
      <c r="U796" t="s">
        <v>503</v>
      </c>
      <c r="V796">
        <v>1</v>
      </c>
      <c r="W796">
        <v>2</v>
      </c>
      <c r="X796" t="s">
        <v>511</v>
      </c>
      <c r="Y796">
        <v>2</v>
      </c>
      <c r="AA796">
        <v>1</v>
      </c>
      <c r="AB796" t="s">
        <v>526</v>
      </c>
      <c r="AC796" t="s">
        <v>1383</v>
      </c>
    </row>
    <row r="797" spans="1:29" x14ac:dyDescent="0.25">
      <c r="A797" s="61" t="s">
        <v>179</v>
      </c>
      <c r="B797" s="61" t="s">
        <v>185</v>
      </c>
      <c r="C797" s="62" t="s">
        <v>508</v>
      </c>
      <c r="D797" s="63"/>
      <c r="E797" s="64"/>
      <c r="F797" s="65"/>
      <c r="G797" s="62"/>
      <c r="H797" s="66"/>
      <c r="I797" s="67"/>
      <c r="J797" s="67"/>
      <c r="K797" s="31"/>
      <c r="L797" s="74">
        <v>797</v>
      </c>
      <c r="M7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7" t="s">
        <v>319</v>
      </c>
      <c r="O797" t="s">
        <v>372</v>
      </c>
      <c r="P797">
        <v>1723</v>
      </c>
      <c r="Q797" t="s">
        <v>399</v>
      </c>
      <c r="S797">
        <v>1</v>
      </c>
      <c r="T797">
        <v>1</v>
      </c>
      <c r="V797">
        <v>1</v>
      </c>
      <c r="W797">
        <v>3</v>
      </c>
      <c r="X797" t="s">
        <v>511</v>
      </c>
      <c r="Y797">
        <v>3</v>
      </c>
      <c r="AA797">
        <v>1</v>
      </c>
      <c r="AB797" t="s">
        <v>527</v>
      </c>
      <c r="AC797" t="s">
        <v>1384</v>
      </c>
    </row>
    <row r="798" spans="1:29" x14ac:dyDescent="0.25">
      <c r="A798" s="61" t="s">
        <v>179</v>
      </c>
      <c r="B798" s="61" t="s">
        <v>185</v>
      </c>
      <c r="C798" s="62" t="s">
        <v>508</v>
      </c>
      <c r="D798" s="63"/>
      <c r="E798" s="64"/>
      <c r="F798" s="65"/>
      <c r="G798" s="62"/>
      <c r="H798" s="66"/>
      <c r="I798" s="67"/>
      <c r="J798" s="67"/>
      <c r="K798" s="31"/>
      <c r="L798" s="74">
        <v>798</v>
      </c>
      <c r="M7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8">
        <v>3.3</v>
      </c>
      <c r="O798" t="s">
        <v>372</v>
      </c>
      <c r="P798">
        <v>1723</v>
      </c>
      <c r="Q798" t="s">
        <v>395</v>
      </c>
      <c r="S798">
        <v>1</v>
      </c>
      <c r="T798">
        <v>3</v>
      </c>
      <c r="U798" t="s">
        <v>503</v>
      </c>
      <c r="V798">
        <v>1</v>
      </c>
      <c r="W798">
        <v>1</v>
      </c>
      <c r="X798" t="s">
        <v>511</v>
      </c>
      <c r="Y798">
        <v>1</v>
      </c>
      <c r="AA798">
        <v>1</v>
      </c>
      <c r="AB798" t="s">
        <v>527</v>
      </c>
      <c r="AC798" t="s">
        <v>1385</v>
      </c>
    </row>
    <row r="799" spans="1:29" x14ac:dyDescent="0.25">
      <c r="A799" s="61" t="s">
        <v>179</v>
      </c>
      <c r="B799" s="61" t="s">
        <v>185</v>
      </c>
      <c r="C799" s="62" t="s">
        <v>508</v>
      </c>
      <c r="D799" s="63"/>
      <c r="E799" s="64"/>
      <c r="F799" s="65"/>
      <c r="G799" s="62"/>
      <c r="H799" s="66"/>
      <c r="I799" s="67"/>
      <c r="J799" s="67"/>
      <c r="K799" s="31"/>
      <c r="L799" s="74">
        <v>799</v>
      </c>
      <c r="M7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799">
        <v>4.3</v>
      </c>
      <c r="O799" t="s">
        <v>372</v>
      </c>
      <c r="P799">
        <v>1723</v>
      </c>
      <c r="Q799" t="s">
        <v>395</v>
      </c>
      <c r="S799">
        <v>1</v>
      </c>
      <c r="T799">
        <v>4</v>
      </c>
      <c r="V799">
        <v>1</v>
      </c>
      <c r="W799">
        <v>1</v>
      </c>
      <c r="X799" t="s">
        <v>511</v>
      </c>
      <c r="Y799">
        <v>1</v>
      </c>
      <c r="AA799">
        <v>1</v>
      </c>
      <c r="AB799" t="s">
        <v>527</v>
      </c>
      <c r="AC799" t="s">
        <v>1386</v>
      </c>
    </row>
    <row r="800" spans="1:29" x14ac:dyDescent="0.25">
      <c r="A800" s="61" t="s">
        <v>179</v>
      </c>
      <c r="B800" s="61" t="s">
        <v>185</v>
      </c>
      <c r="C800" s="62" t="s">
        <v>508</v>
      </c>
      <c r="D800" s="63"/>
      <c r="E800" s="64"/>
      <c r="F800" s="65"/>
      <c r="G800" s="62"/>
      <c r="H800" s="66"/>
      <c r="I800" s="67"/>
      <c r="J800" s="67"/>
      <c r="K800" s="31"/>
      <c r="L800" s="74">
        <v>800</v>
      </c>
      <c r="M8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0" t="s">
        <v>343</v>
      </c>
      <c r="O800" t="s">
        <v>372</v>
      </c>
      <c r="P800">
        <v>1723</v>
      </c>
      <c r="Q800" t="s">
        <v>395</v>
      </c>
      <c r="S800">
        <v>1</v>
      </c>
      <c r="T800">
        <v>1</v>
      </c>
      <c r="V800">
        <v>1</v>
      </c>
      <c r="W800">
        <v>2</v>
      </c>
      <c r="X800" t="s">
        <v>511</v>
      </c>
      <c r="Y800">
        <v>2</v>
      </c>
      <c r="AA800">
        <v>1</v>
      </c>
      <c r="AB800" t="s">
        <v>526</v>
      </c>
      <c r="AC800" t="s">
        <v>1391</v>
      </c>
    </row>
    <row r="801" spans="1:29" x14ac:dyDescent="0.25">
      <c r="A801" s="61" t="s">
        <v>179</v>
      </c>
      <c r="B801" s="61" t="s">
        <v>185</v>
      </c>
      <c r="C801" s="62" t="s">
        <v>508</v>
      </c>
      <c r="D801" s="63"/>
      <c r="E801" s="64"/>
      <c r="F801" s="65"/>
      <c r="G801" s="62"/>
      <c r="H801" s="66"/>
      <c r="I801" s="67"/>
      <c r="J801" s="67"/>
      <c r="K801" s="31"/>
      <c r="L801" s="74">
        <v>801</v>
      </c>
      <c r="M8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1" t="s">
        <v>341</v>
      </c>
      <c r="O801" t="s">
        <v>372</v>
      </c>
      <c r="P801">
        <v>1723</v>
      </c>
      <c r="Q801" t="s">
        <v>395</v>
      </c>
      <c r="S801">
        <v>1</v>
      </c>
      <c r="T801">
        <v>2</v>
      </c>
      <c r="V801">
        <v>1</v>
      </c>
      <c r="W801">
        <v>2</v>
      </c>
      <c r="X801" t="s">
        <v>511</v>
      </c>
      <c r="Y801">
        <v>2</v>
      </c>
      <c r="AA801">
        <v>1</v>
      </c>
      <c r="AB801" t="s">
        <v>526</v>
      </c>
      <c r="AC801" t="s">
        <v>1390</v>
      </c>
    </row>
    <row r="802" spans="1:29" x14ac:dyDescent="0.25">
      <c r="A802" s="61" t="s">
        <v>179</v>
      </c>
      <c r="B802" s="61" t="s">
        <v>185</v>
      </c>
      <c r="C802" s="62" t="s">
        <v>508</v>
      </c>
      <c r="D802" s="63"/>
      <c r="E802" s="64"/>
      <c r="F802" s="65"/>
      <c r="G802" s="62"/>
      <c r="H802" s="66"/>
      <c r="I802" s="67"/>
      <c r="J802" s="67"/>
      <c r="K802" s="31"/>
      <c r="L802" s="74">
        <v>802</v>
      </c>
      <c r="M8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2" t="s">
        <v>336</v>
      </c>
      <c r="O802" t="s">
        <v>372</v>
      </c>
      <c r="P802">
        <v>1723</v>
      </c>
      <c r="Q802" t="s">
        <v>395</v>
      </c>
      <c r="S802">
        <v>1</v>
      </c>
      <c r="T802">
        <v>2</v>
      </c>
      <c r="V802">
        <v>1</v>
      </c>
      <c r="W802">
        <v>2</v>
      </c>
      <c r="X802" t="s">
        <v>511</v>
      </c>
      <c r="Y802">
        <v>2</v>
      </c>
      <c r="AA802">
        <v>1</v>
      </c>
      <c r="AB802" t="s">
        <v>526</v>
      </c>
      <c r="AC802" t="s">
        <v>1389</v>
      </c>
    </row>
    <row r="803" spans="1:29" x14ac:dyDescent="0.25">
      <c r="A803" s="61" t="s">
        <v>179</v>
      </c>
      <c r="B803" s="61" t="s">
        <v>185</v>
      </c>
      <c r="C803" s="62" t="s">
        <v>508</v>
      </c>
      <c r="D803" s="63"/>
      <c r="E803" s="64"/>
      <c r="F803" s="65"/>
      <c r="G803" s="62"/>
      <c r="H803" s="66"/>
      <c r="I803" s="67"/>
      <c r="J803" s="67"/>
      <c r="K803" s="31"/>
      <c r="L803" s="74">
        <v>803</v>
      </c>
      <c r="M8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3" t="s">
        <v>335</v>
      </c>
      <c r="O803" t="s">
        <v>372</v>
      </c>
      <c r="P803">
        <v>1723</v>
      </c>
      <c r="Q803" t="s">
        <v>395</v>
      </c>
      <c r="S803">
        <v>1</v>
      </c>
      <c r="T803">
        <v>4</v>
      </c>
      <c r="V803">
        <v>1</v>
      </c>
      <c r="W803">
        <v>2</v>
      </c>
      <c r="X803" t="s">
        <v>511</v>
      </c>
      <c r="Y803">
        <v>2</v>
      </c>
      <c r="AA803">
        <v>1</v>
      </c>
      <c r="AB803" t="s">
        <v>526</v>
      </c>
      <c r="AC803" t="s">
        <v>1388</v>
      </c>
    </row>
    <row r="804" spans="1:29" x14ac:dyDescent="0.25">
      <c r="A804" s="61" t="s">
        <v>179</v>
      </c>
      <c r="B804" s="61" t="s">
        <v>185</v>
      </c>
      <c r="C804" s="62" t="s">
        <v>508</v>
      </c>
      <c r="D804" s="63"/>
      <c r="E804" s="64"/>
      <c r="F804" s="65"/>
      <c r="G804" s="62"/>
      <c r="H804" s="66"/>
      <c r="I804" s="67"/>
      <c r="J804" s="67"/>
      <c r="K804" s="31"/>
      <c r="L804" s="74">
        <v>804</v>
      </c>
      <c r="M8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4">
        <v>3.1</v>
      </c>
      <c r="O804" t="s">
        <v>372</v>
      </c>
      <c r="P804">
        <v>1723</v>
      </c>
      <c r="Q804" t="s">
        <v>463</v>
      </c>
      <c r="S804">
        <v>1</v>
      </c>
      <c r="T804">
        <v>3</v>
      </c>
      <c r="U804" t="s">
        <v>501</v>
      </c>
      <c r="V804">
        <v>1</v>
      </c>
      <c r="W804">
        <v>1</v>
      </c>
      <c r="X804" t="s">
        <v>511</v>
      </c>
      <c r="Y804">
        <v>1</v>
      </c>
      <c r="Z804">
        <v>1</v>
      </c>
      <c r="AA804">
        <v>1</v>
      </c>
      <c r="AB804" t="s">
        <v>527</v>
      </c>
      <c r="AC804" t="s">
        <v>1466</v>
      </c>
    </row>
    <row r="805" spans="1:29" x14ac:dyDescent="0.25">
      <c r="A805" s="61" t="s">
        <v>179</v>
      </c>
      <c r="B805" s="61" t="s">
        <v>185</v>
      </c>
      <c r="C805" s="62" t="s">
        <v>508</v>
      </c>
      <c r="D805" s="63"/>
      <c r="E805" s="64"/>
      <c r="F805" s="65"/>
      <c r="G805" s="62"/>
      <c r="H805" s="66"/>
      <c r="I805" s="67"/>
      <c r="J805" s="67"/>
      <c r="K805" s="31"/>
      <c r="L805" s="74">
        <v>805</v>
      </c>
      <c r="M8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5">
        <v>3.3</v>
      </c>
      <c r="O805" t="s">
        <v>372</v>
      </c>
      <c r="P805">
        <v>1723</v>
      </c>
      <c r="Q805" t="s">
        <v>463</v>
      </c>
      <c r="S805">
        <v>1</v>
      </c>
      <c r="T805">
        <v>3</v>
      </c>
      <c r="U805" t="s">
        <v>503</v>
      </c>
      <c r="V805">
        <v>1</v>
      </c>
      <c r="W805">
        <v>1</v>
      </c>
      <c r="X805" t="s">
        <v>511</v>
      </c>
      <c r="Y805">
        <v>1</v>
      </c>
      <c r="AA805">
        <v>1</v>
      </c>
      <c r="AB805" t="s">
        <v>527</v>
      </c>
      <c r="AC805" t="s">
        <v>1468</v>
      </c>
    </row>
    <row r="806" spans="1:29" x14ac:dyDescent="0.25">
      <c r="A806" s="61" t="s">
        <v>179</v>
      </c>
      <c r="B806" s="61" t="s">
        <v>185</v>
      </c>
      <c r="C806" s="62" t="s">
        <v>508</v>
      </c>
      <c r="D806" s="63"/>
      <c r="E806" s="64"/>
      <c r="F806" s="65"/>
      <c r="G806" s="62"/>
      <c r="H806" s="66"/>
      <c r="I806" s="67"/>
      <c r="J806" s="67"/>
      <c r="K806" s="31"/>
      <c r="L806" s="74">
        <v>806</v>
      </c>
      <c r="M8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6">
        <v>3.4</v>
      </c>
      <c r="O806" t="s">
        <v>372</v>
      </c>
      <c r="P806">
        <v>1723</v>
      </c>
      <c r="Q806" t="s">
        <v>463</v>
      </c>
      <c r="S806">
        <v>1</v>
      </c>
      <c r="T806">
        <v>3</v>
      </c>
      <c r="U806" t="s">
        <v>503</v>
      </c>
      <c r="V806">
        <v>1</v>
      </c>
      <c r="W806">
        <v>2</v>
      </c>
      <c r="X806" t="s">
        <v>511</v>
      </c>
      <c r="Y806">
        <v>2</v>
      </c>
      <c r="AA806">
        <v>1</v>
      </c>
      <c r="AB806" t="s">
        <v>526</v>
      </c>
      <c r="AC806" t="s">
        <v>1471</v>
      </c>
    </row>
    <row r="807" spans="1:29" x14ac:dyDescent="0.25">
      <c r="A807" s="61" t="s">
        <v>179</v>
      </c>
      <c r="B807" s="61" t="s">
        <v>185</v>
      </c>
      <c r="C807" s="62" t="s">
        <v>508</v>
      </c>
      <c r="D807" s="63"/>
      <c r="E807" s="64"/>
      <c r="F807" s="65"/>
      <c r="G807" s="62"/>
      <c r="H807" s="66"/>
      <c r="I807" s="67"/>
      <c r="J807" s="67"/>
      <c r="K807" s="31"/>
      <c r="L807" s="74">
        <v>807</v>
      </c>
      <c r="M8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7">
        <v>3.5</v>
      </c>
      <c r="O807" t="s">
        <v>372</v>
      </c>
      <c r="P807">
        <v>1723</v>
      </c>
      <c r="Q807" t="s">
        <v>463</v>
      </c>
      <c r="S807">
        <v>1</v>
      </c>
      <c r="T807">
        <v>3</v>
      </c>
      <c r="U807" t="s">
        <v>503</v>
      </c>
      <c r="V807">
        <v>1</v>
      </c>
      <c r="W807">
        <v>2</v>
      </c>
      <c r="X807" t="s">
        <v>511</v>
      </c>
      <c r="Y807">
        <v>2</v>
      </c>
      <c r="AA807">
        <v>1</v>
      </c>
      <c r="AB807" t="s">
        <v>526</v>
      </c>
      <c r="AC807" t="s">
        <v>1462</v>
      </c>
    </row>
    <row r="808" spans="1:29" x14ac:dyDescent="0.25">
      <c r="A808" s="61" t="s">
        <v>179</v>
      </c>
      <c r="B808" s="61" t="s">
        <v>185</v>
      </c>
      <c r="C808" s="62" t="s">
        <v>508</v>
      </c>
      <c r="D808" s="63"/>
      <c r="E808" s="64"/>
      <c r="F808" s="65"/>
      <c r="G808" s="62"/>
      <c r="H808" s="66"/>
      <c r="I808" s="67"/>
      <c r="J808" s="67"/>
      <c r="K808" s="31"/>
      <c r="L808" s="74">
        <v>808</v>
      </c>
      <c r="M8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8" t="s">
        <v>319</v>
      </c>
      <c r="O808" t="s">
        <v>372</v>
      </c>
      <c r="P808">
        <v>1723</v>
      </c>
      <c r="Q808" t="s">
        <v>463</v>
      </c>
      <c r="S808">
        <v>1</v>
      </c>
      <c r="T808">
        <v>1</v>
      </c>
      <c r="V808">
        <v>1</v>
      </c>
      <c r="W808">
        <v>3</v>
      </c>
      <c r="X808" t="s">
        <v>511</v>
      </c>
      <c r="Y808">
        <v>3</v>
      </c>
      <c r="AA808">
        <v>1</v>
      </c>
      <c r="AB808" t="s">
        <v>527</v>
      </c>
      <c r="AC808" t="s">
        <v>1460</v>
      </c>
    </row>
    <row r="809" spans="1:29" x14ac:dyDescent="0.25">
      <c r="A809" s="61" t="s">
        <v>179</v>
      </c>
      <c r="B809" s="61" t="s">
        <v>185</v>
      </c>
      <c r="C809" s="62" t="s">
        <v>508</v>
      </c>
      <c r="D809" s="63"/>
      <c r="E809" s="64"/>
      <c r="F809" s="65"/>
      <c r="G809" s="62"/>
      <c r="H809" s="66"/>
      <c r="I809" s="67"/>
      <c r="J809" s="67"/>
      <c r="K809" s="31"/>
      <c r="L809" s="74">
        <v>809</v>
      </c>
      <c r="M8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09" t="s">
        <v>343</v>
      </c>
      <c r="O809" t="s">
        <v>372</v>
      </c>
      <c r="P809">
        <v>1723</v>
      </c>
      <c r="Q809" t="s">
        <v>463</v>
      </c>
      <c r="S809">
        <v>1</v>
      </c>
      <c r="T809">
        <v>1</v>
      </c>
      <c r="V809">
        <v>1</v>
      </c>
      <c r="W809">
        <v>2</v>
      </c>
      <c r="X809" t="s">
        <v>511</v>
      </c>
      <c r="Y809">
        <v>2</v>
      </c>
      <c r="AA809">
        <v>1</v>
      </c>
      <c r="AB809" t="s">
        <v>526</v>
      </c>
      <c r="AC809" t="s">
        <v>1470</v>
      </c>
    </row>
    <row r="810" spans="1:29" x14ac:dyDescent="0.25">
      <c r="A810" s="61" t="s">
        <v>179</v>
      </c>
      <c r="B810" s="61" t="s">
        <v>185</v>
      </c>
      <c r="C810" s="62" t="s">
        <v>508</v>
      </c>
      <c r="D810" s="63"/>
      <c r="E810" s="64"/>
      <c r="F810" s="65"/>
      <c r="G810" s="62"/>
      <c r="H810" s="66"/>
      <c r="I810" s="67"/>
      <c r="J810" s="67"/>
      <c r="K810" s="31"/>
      <c r="L810" s="74">
        <v>810</v>
      </c>
      <c r="M8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0" t="s">
        <v>330</v>
      </c>
      <c r="O810" t="s">
        <v>372</v>
      </c>
      <c r="P810">
        <v>1723</v>
      </c>
      <c r="Q810" t="s">
        <v>463</v>
      </c>
      <c r="S810">
        <v>1</v>
      </c>
      <c r="T810">
        <v>1</v>
      </c>
      <c r="V810">
        <v>1</v>
      </c>
      <c r="W810">
        <v>3</v>
      </c>
      <c r="X810" t="s">
        <v>511</v>
      </c>
      <c r="Y810">
        <v>3</v>
      </c>
      <c r="AA810">
        <v>1</v>
      </c>
      <c r="AB810" t="s">
        <v>526</v>
      </c>
      <c r="AC810" t="s">
        <v>1464</v>
      </c>
    </row>
    <row r="811" spans="1:29" x14ac:dyDescent="0.25">
      <c r="A811" s="61" t="s">
        <v>179</v>
      </c>
      <c r="B811" s="61" t="s">
        <v>185</v>
      </c>
      <c r="C811" s="62" t="s">
        <v>508</v>
      </c>
      <c r="D811" s="63"/>
      <c r="E811" s="64"/>
      <c r="F811" s="65"/>
      <c r="G811" s="62"/>
      <c r="H811" s="66"/>
      <c r="I811" s="67"/>
      <c r="J811" s="67"/>
      <c r="K811" s="31"/>
      <c r="L811" s="74">
        <v>811</v>
      </c>
      <c r="M8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1" t="s">
        <v>324</v>
      </c>
      <c r="O811" t="s">
        <v>372</v>
      </c>
      <c r="P811">
        <v>1723</v>
      </c>
      <c r="Q811" t="s">
        <v>463</v>
      </c>
      <c r="S811">
        <v>1</v>
      </c>
      <c r="T811">
        <v>2</v>
      </c>
      <c r="V811">
        <v>1</v>
      </c>
      <c r="W811">
        <v>2</v>
      </c>
      <c r="X811" t="s">
        <v>511</v>
      </c>
      <c r="Y811">
        <v>2</v>
      </c>
      <c r="AA811">
        <v>1</v>
      </c>
      <c r="AB811" t="s">
        <v>526</v>
      </c>
      <c r="AC811" t="s">
        <v>1461</v>
      </c>
    </row>
    <row r="812" spans="1:29" x14ac:dyDescent="0.25">
      <c r="A812" s="61" t="s">
        <v>179</v>
      </c>
      <c r="B812" s="61" t="s">
        <v>185</v>
      </c>
      <c r="C812" s="62" t="s">
        <v>508</v>
      </c>
      <c r="D812" s="63"/>
      <c r="E812" s="64"/>
      <c r="F812" s="65"/>
      <c r="G812" s="62"/>
      <c r="H812" s="66"/>
      <c r="I812" s="67"/>
      <c r="J812" s="67"/>
      <c r="K812" s="31"/>
      <c r="L812" s="74">
        <v>812</v>
      </c>
      <c r="M8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2" t="s">
        <v>324</v>
      </c>
      <c r="O812" t="s">
        <v>372</v>
      </c>
      <c r="P812">
        <v>1723</v>
      </c>
      <c r="Q812" t="s">
        <v>463</v>
      </c>
      <c r="S812">
        <v>1</v>
      </c>
      <c r="T812">
        <v>2</v>
      </c>
      <c r="V812">
        <v>1</v>
      </c>
      <c r="W812">
        <v>2</v>
      </c>
      <c r="X812" t="s">
        <v>511</v>
      </c>
      <c r="Y812">
        <v>2</v>
      </c>
      <c r="AA812">
        <v>1</v>
      </c>
      <c r="AB812" t="s">
        <v>526</v>
      </c>
      <c r="AC812" t="s">
        <v>1465</v>
      </c>
    </row>
    <row r="813" spans="1:29" x14ac:dyDescent="0.25">
      <c r="A813" s="61" t="s">
        <v>179</v>
      </c>
      <c r="B813" s="61" t="s">
        <v>185</v>
      </c>
      <c r="C813" s="62" t="s">
        <v>508</v>
      </c>
      <c r="D813" s="63"/>
      <c r="E813" s="64"/>
      <c r="F813" s="65"/>
      <c r="G813" s="62"/>
      <c r="H813" s="66"/>
      <c r="I813" s="67"/>
      <c r="J813" s="67"/>
      <c r="K813" s="31"/>
      <c r="L813" s="74">
        <v>813</v>
      </c>
      <c r="M8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3" t="s">
        <v>332</v>
      </c>
      <c r="O813" t="s">
        <v>372</v>
      </c>
      <c r="P813">
        <v>1723</v>
      </c>
      <c r="Q813" t="s">
        <v>463</v>
      </c>
      <c r="S813">
        <v>1</v>
      </c>
      <c r="T813">
        <v>2</v>
      </c>
      <c r="V813">
        <v>1</v>
      </c>
      <c r="W813">
        <v>2</v>
      </c>
      <c r="X813" t="s">
        <v>511</v>
      </c>
      <c r="Y813">
        <v>2</v>
      </c>
      <c r="AA813">
        <v>1</v>
      </c>
      <c r="AB813" t="s">
        <v>526</v>
      </c>
      <c r="AC813" t="s">
        <v>1463</v>
      </c>
    </row>
    <row r="814" spans="1:29" x14ac:dyDescent="0.25">
      <c r="A814" s="61" t="s">
        <v>179</v>
      </c>
      <c r="B814" s="61" t="s">
        <v>185</v>
      </c>
      <c r="C814" s="62" t="s">
        <v>508</v>
      </c>
      <c r="D814" s="63"/>
      <c r="E814" s="64"/>
      <c r="F814" s="65"/>
      <c r="G814" s="62"/>
      <c r="H814" s="66"/>
      <c r="I814" s="67"/>
      <c r="J814" s="67"/>
      <c r="K814" s="31"/>
      <c r="L814" s="74">
        <v>814</v>
      </c>
      <c r="M8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4" t="s">
        <v>335</v>
      </c>
      <c r="O814" t="s">
        <v>372</v>
      </c>
      <c r="P814">
        <v>1723</v>
      </c>
      <c r="Q814" t="s">
        <v>463</v>
      </c>
      <c r="S814">
        <v>1</v>
      </c>
      <c r="T814">
        <v>4</v>
      </c>
      <c r="V814">
        <v>1</v>
      </c>
      <c r="W814">
        <v>2</v>
      </c>
      <c r="X814" t="s">
        <v>511</v>
      </c>
      <c r="Y814">
        <v>2</v>
      </c>
      <c r="AA814">
        <v>1</v>
      </c>
      <c r="AB814" t="s">
        <v>526</v>
      </c>
      <c r="AC814" t="s">
        <v>1467</v>
      </c>
    </row>
    <row r="815" spans="1:29" x14ac:dyDescent="0.25">
      <c r="A815" s="61" t="s">
        <v>179</v>
      </c>
      <c r="B815" s="61" t="s">
        <v>185</v>
      </c>
      <c r="C815" s="62" t="s">
        <v>508</v>
      </c>
      <c r="D815" s="63"/>
      <c r="E815" s="64"/>
      <c r="F815" s="65"/>
      <c r="G815" s="62"/>
      <c r="H815" s="66"/>
      <c r="I815" s="67"/>
      <c r="J815" s="67"/>
      <c r="K815" s="31"/>
      <c r="L815" s="74">
        <v>815</v>
      </c>
      <c r="M8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5">
        <v>3.3</v>
      </c>
      <c r="O815" t="s">
        <v>372</v>
      </c>
      <c r="P815">
        <v>1723</v>
      </c>
      <c r="Q815" t="s">
        <v>394</v>
      </c>
      <c r="S815">
        <v>1</v>
      </c>
      <c r="T815">
        <v>3</v>
      </c>
      <c r="U815" t="s">
        <v>503</v>
      </c>
      <c r="V815">
        <v>1</v>
      </c>
      <c r="W815">
        <v>1</v>
      </c>
      <c r="X815" t="s">
        <v>511</v>
      </c>
      <c r="Y815">
        <v>1</v>
      </c>
      <c r="AA815">
        <v>1</v>
      </c>
      <c r="AB815" t="s">
        <v>527</v>
      </c>
      <c r="AC815" t="s">
        <v>1473</v>
      </c>
    </row>
    <row r="816" spans="1:29" x14ac:dyDescent="0.25">
      <c r="A816" s="61" t="s">
        <v>179</v>
      </c>
      <c r="B816" s="61" t="s">
        <v>185</v>
      </c>
      <c r="C816" s="62" t="s">
        <v>508</v>
      </c>
      <c r="D816" s="63"/>
      <c r="E816" s="64"/>
      <c r="F816" s="65"/>
      <c r="G816" s="62"/>
      <c r="H816" s="66"/>
      <c r="I816" s="67"/>
      <c r="J816" s="67"/>
      <c r="K816" s="31"/>
      <c r="L816" s="74">
        <v>816</v>
      </c>
      <c r="M8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6">
        <v>3.3</v>
      </c>
      <c r="O816" t="s">
        <v>372</v>
      </c>
      <c r="P816">
        <v>1723</v>
      </c>
      <c r="Q816" t="s">
        <v>394</v>
      </c>
      <c r="S816">
        <v>1</v>
      </c>
      <c r="T816">
        <v>3</v>
      </c>
      <c r="U816" t="s">
        <v>503</v>
      </c>
      <c r="V816">
        <v>1</v>
      </c>
      <c r="W816">
        <v>1</v>
      </c>
      <c r="X816" t="s">
        <v>511</v>
      </c>
      <c r="Y816">
        <v>1</v>
      </c>
      <c r="AA816">
        <v>1</v>
      </c>
      <c r="AB816" t="s">
        <v>527</v>
      </c>
      <c r="AC816" t="s">
        <v>1475</v>
      </c>
    </row>
    <row r="817" spans="1:29" x14ac:dyDescent="0.25">
      <c r="A817" s="61" t="s">
        <v>179</v>
      </c>
      <c r="B817" s="61" t="s">
        <v>185</v>
      </c>
      <c r="C817" s="62" t="s">
        <v>508</v>
      </c>
      <c r="D817" s="63"/>
      <c r="E817" s="64"/>
      <c r="F817" s="65"/>
      <c r="G817" s="62"/>
      <c r="H817" s="66"/>
      <c r="I817" s="67"/>
      <c r="J817" s="67"/>
      <c r="K817" s="31"/>
      <c r="L817" s="74">
        <v>817</v>
      </c>
      <c r="M8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7">
        <v>3.3</v>
      </c>
      <c r="O817" t="s">
        <v>372</v>
      </c>
      <c r="P817">
        <v>1723</v>
      </c>
      <c r="Q817" t="s">
        <v>394</v>
      </c>
      <c r="S817">
        <v>1</v>
      </c>
      <c r="T817">
        <v>3</v>
      </c>
      <c r="U817" t="s">
        <v>503</v>
      </c>
      <c r="V817">
        <v>1</v>
      </c>
      <c r="W817">
        <v>1</v>
      </c>
      <c r="X817" t="s">
        <v>511</v>
      </c>
      <c r="Y817">
        <v>1</v>
      </c>
      <c r="AA817">
        <v>1</v>
      </c>
      <c r="AB817" t="s">
        <v>527</v>
      </c>
      <c r="AC817" t="s">
        <v>1479</v>
      </c>
    </row>
    <row r="818" spans="1:29" x14ac:dyDescent="0.25">
      <c r="A818" s="61" t="s">
        <v>179</v>
      </c>
      <c r="B818" s="61" t="s">
        <v>185</v>
      </c>
      <c r="C818" s="62" t="s">
        <v>508</v>
      </c>
      <c r="D818" s="63"/>
      <c r="E818" s="64"/>
      <c r="F818" s="65"/>
      <c r="G818" s="62"/>
      <c r="H818" s="66"/>
      <c r="I818" s="67"/>
      <c r="J818" s="67"/>
      <c r="K818" s="31"/>
      <c r="L818" s="74">
        <v>818</v>
      </c>
      <c r="M8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8" t="s">
        <v>319</v>
      </c>
      <c r="O818" t="s">
        <v>372</v>
      </c>
      <c r="P818">
        <v>1723</v>
      </c>
      <c r="Q818" t="s">
        <v>394</v>
      </c>
      <c r="S818">
        <v>1</v>
      </c>
      <c r="T818">
        <v>1</v>
      </c>
      <c r="V818">
        <v>1</v>
      </c>
      <c r="W818">
        <v>3</v>
      </c>
      <c r="X818" t="s">
        <v>511</v>
      </c>
      <c r="Y818">
        <v>3</v>
      </c>
      <c r="AA818">
        <v>1</v>
      </c>
      <c r="AB818" t="s">
        <v>527</v>
      </c>
      <c r="AC818" t="s">
        <v>1472</v>
      </c>
    </row>
    <row r="819" spans="1:29" x14ac:dyDescent="0.25">
      <c r="A819" s="61" t="s">
        <v>179</v>
      </c>
      <c r="B819" s="61" t="s">
        <v>185</v>
      </c>
      <c r="C819" s="62" t="s">
        <v>508</v>
      </c>
      <c r="D819" s="63"/>
      <c r="E819" s="64"/>
      <c r="F819" s="65"/>
      <c r="G819" s="62"/>
      <c r="H819" s="66"/>
      <c r="I819" s="67"/>
      <c r="J819" s="67"/>
      <c r="K819" s="31"/>
      <c r="L819" s="74">
        <v>819</v>
      </c>
      <c r="M8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19" t="s">
        <v>322</v>
      </c>
      <c r="O819" t="s">
        <v>372</v>
      </c>
      <c r="P819">
        <v>1723</v>
      </c>
      <c r="Q819" t="s">
        <v>394</v>
      </c>
      <c r="S819">
        <v>-1</v>
      </c>
      <c r="T819">
        <v>3</v>
      </c>
      <c r="U819" t="s">
        <v>502</v>
      </c>
      <c r="V819">
        <v>-1</v>
      </c>
      <c r="W819">
        <v>-1</v>
      </c>
      <c r="X819" t="s">
        <v>511</v>
      </c>
      <c r="Y819">
        <v>-1</v>
      </c>
      <c r="Z819">
        <v>-1</v>
      </c>
      <c r="AA819">
        <v>1</v>
      </c>
      <c r="AB819" t="s">
        <v>527</v>
      </c>
      <c r="AC819" t="s">
        <v>1477</v>
      </c>
    </row>
    <row r="820" spans="1:29" x14ac:dyDescent="0.25">
      <c r="A820" s="61" t="s">
        <v>179</v>
      </c>
      <c r="B820" s="61" t="s">
        <v>185</v>
      </c>
      <c r="C820" s="62" t="s">
        <v>508</v>
      </c>
      <c r="D820" s="63"/>
      <c r="E820" s="64"/>
      <c r="F820" s="65"/>
      <c r="G820" s="62"/>
      <c r="H820" s="66"/>
      <c r="I820" s="67"/>
      <c r="J820" s="67"/>
      <c r="K820" s="31"/>
      <c r="L820" s="74">
        <v>820</v>
      </c>
      <c r="M8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0" t="s">
        <v>335</v>
      </c>
      <c r="O820" t="s">
        <v>372</v>
      </c>
      <c r="P820">
        <v>1723</v>
      </c>
      <c r="Q820" t="s">
        <v>394</v>
      </c>
      <c r="S820">
        <v>1</v>
      </c>
      <c r="T820">
        <v>4</v>
      </c>
      <c r="V820">
        <v>1</v>
      </c>
      <c r="W820">
        <v>2</v>
      </c>
      <c r="X820" t="s">
        <v>511</v>
      </c>
      <c r="Y820">
        <v>2</v>
      </c>
      <c r="AA820">
        <v>1</v>
      </c>
      <c r="AB820" t="s">
        <v>526</v>
      </c>
      <c r="AC820" t="s">
        <v>1474</v>
      </c>
    </row>
    <row r="821" spans="1:29" x14ac:dyDescent="0.25">
      <c r="A821" s="61" t="s">
        <v>179</v>
      </c>
      <c r="B821" s="61" t="s">
        <v>185</v>
      </c>
      <c r="C821" s="62" t="s">
        <v>508</v>
      </c>
      <c r="D821" s="63"/>
      <c r="E821" s="64"/>
      <c r="F821" s="65"/>
      <c r="G821" s="62"/>
      <c r="H821" s="66"/>
      <c r="I821" s="67"/>
      <c r="J821" s="67"/>
      <c r="K821" s="31"/>
      <c r="L821" s="74">
        <v>821</v>
      </c>
      <c r="M8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1" t="s">
        <v>335</v>
      </c>
      <c r="O821" t="s">
        <v>372</v>
      </c>
      <c r="P821">
        <v>1723</v>
      </c>
      <c r="Q821" t="s">
        <v>394</v>
      </c>
      <c r="S821">
        <v>1</v>
      </c>
      <c r="T821">
        <v>4</v>
      </c>
      <c r="V821">
        <v>1</v>
      </c>
      <c r="W821">
        <v>2</v>
      </c>
      <c r="X821" t="s">
        <v>511</v>
      </c>
      <c r="Y821">
        <v>2</v>
      </c>
      <c r="AA821">
        <v>1</v>
      </c>
      <c r="AB821" t="s">
        <v>526</v>
      </c>
      <c r="AC821" t="s">
        <v>1476</v>
      </c>
    </row>
    <row r="822" spans="1:29" x14ac:dyDescent="0.25">
      <c r="A822" s="61" t="s">
        <v>179</v>
      </c>
      <c r="B822" s="61" t="s">
        <v>185</v>
      </c>
      <c r="C822" s="62" t="s">
        <v>508</v>
      </c>
      <c r="D822" s="63"/>
      <c r="E822" s="64"/>
      <c r="F822" s="65"/>
      <c r="G822" s="62"/>
      <c r="H822" s="66"/>
      <c r="I822" s="67"/>
      <c r="J822" s="67"/>
      <c r="K822" s="31"/>
      <c r="L822" s="74">
        <v>822</v>
      </c>
      <c r="M8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2">
        <v>3.3</v>
      </c>
      <c r="O822" t="s">
        <v>372</v>
      </c>
      <c r="P822">
        <v>1723</v>
      </c>
      <c r="Q822" t="s">
        <v>388</v>
      </c>
      <c r="S822">
        <v>1</v>
      </c>
      <c r="T822">
        <v>3</v>
      </c>
      <c r="U822" t="s">
        <v>503</v>
      </c>
      <c r="V822">
        <v>1</v>
      </c>
      <c r="W822">
        <v>1</v>
      </c>
      <c r="X822" t="s">
        <v>511</v>
      </c>
      <c r="Y822">
        <v>1</v>
      </c>
      <c r="AA822">
        <v>1</v>
      </c>
      <c r="AB822" t="s">
        <v>527</v>
      </c>
      <c r="AC822" t="s">
        <v>593</v>
      </c>
    </row>
    <row r="823" spans="1:29" x14ac:dyDescent="0.25">
      <c r="A823" s="61" t="s">
        <v>179</v>
      </c>
      <c r="B823" s="61" t="s">
        <v>185</v>
      </c>
      <c r="C823" s="62" t="s">
        <v>508</v>
      </c>
      <c r="D823" s="63"/>
      <c r="E823" s="64"/>
      <c r="F823" s="65"/>
      <c r="G823" s="62"/>
      <c r="H823" s="66"/>
      <c r="I823" s="67"/>
      <c r="J823" s="67"/>
      <c r="K823" s="31"/>
      <c r="L823" s="74">
        <v>823</v>
      </c>
      <c r="M8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3">
        <v>3.3</v>
      </c>
      <c r="O823" t="s">
        <v>372</v>
      </c>
      <c r="P823">
        <v>1723</v>
      </c>
      <c r="Q823" t="s">
        <v>388</v>
      </c>
      <c r="S823">
        <v>1</v>
      </c>
      <c r="T823">
        <v>3</v>
      </c>
      <c r="U823" t="s">
        <v>503</v>
      </c>
      <c r="V823">
        <v>1</v>
      </c>
      <c r="W823">
        <v>1</v>
      </c>
      <c r="X823" t="s">
        <v>511</v>
      </c>
      <c r="Y823">
        <v>1</v>
      </c>
      <c r="AA823">
        <v>1</v>
      </c>
      <c r="AB823" t="s">
        <v>527</v>
      </c>
      <c r="AC823" t="s">
        <v>1485</v>
      </c>
    </row>
    <row r="824" spans="1:29" x14ac:dyDescent="0.25">
      <c r="A824" s="61" t="s">
        <v>179</v>
      </c>
      <c r="B824" s="61" t="s">
        <v>185</v>
      </c>
      <c r="C824" s="62" t="s">
        <v>508</v>
      </c>
      <c r="D824" s="63"/>
      <c r="E824" s="64"/>
      <c r="F824" s="65"/>
      <c r="G824" s="62"/>
      <c r="H824" s="66"/>
      <c r="I824" s="67"/>
      <c r="J824" s="67"/>
      <c r="K824" s="31"/>
      <c r="L824" s="74">
        <v>824</v>
      </c>
      <c r="M8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4" t="s">
        <v>319</v>
      </c>
      <c r="O824" t="s">
        <v>372</v>
      </c>
      <c r="P824">
        <v>1723</v>
      </c>
      <c r="Q824" t="s">
        <v>388</v>
      </c>
      <c r="S824">
        <v>1</v>
      </c>
      <c r="T824">
        <v>1</v>
      </c>
      <c r="V824">
        <v>1</v>
      </c>
      <c r="W824">
        <v>3</v>
      </c>
      <c r="X824" t="s">
        <v>511</v>
      </c>
      <c r="Y824">
        <v>3</v>
      </c>
      <c r="AA824">
        <v>1</v>
      </c>
      <c r="AB824" t="s">
        <v>527</v>
      </c>
      <c r="AC824" t="s">
        <v>1483</v>
      </c>
    </row>
    <row r="825" spans="1:29" x14ac:dyDescent="0.25">
      <c r="A825" s="61" t="s">
        <v>179</v>
      </c>
      <c r="B825" s="61" t="s">
        <v>185</v>
      </c>
      <c r="C825" s="62" t="s">
        <v>508</v>
      </c>
      <c r="D825" s="63"/>
      <c r="E825" s="64"/>
      <c r="F825" s="65"/>
      <c r="G825" s="62"/>
      <c r="H825" s="66"/>
      <c r="I825" s="67"/>
      <c r="J825" s="67"/>
      <c r="K825" s="31"/>
      <c r="L825" s="74">
        <v>825</v>
      </c>
      <c r="M8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5" t="s">
        <v>343</v>
      </c>
      <c r="O825" t="s">
        <v>372</v>
      </c>
      <c r="P825">
        <v>1723</v>
      </c>
      <c r="Q825" t="s">
        <v>388</v>
      </c>
      <c r="S825">
        <v>1</v>
      </c>
      <c r="T825">
        <v>1</v>
      </c>
      <c r="V825">
        <v>1</v>
      </c>
      <c r="W825">
        <v>2</v>
      </c>
      <c r="X825" t="s">
        <v>511</v>
      </c>
      <c r="Y825">
        <v>2</v>
      </c>
      <c r="AA825">
        <v>1</v>
      </c>
      <c r="AB825" t="s">
        <v>526</v>
      </c>
      <c r="AC825" t="s">
        <v>590</v>
      </c>
    </row>
    <row r="826" spans="1:29" x14ac:dyDescent="0.25">
      <c r="A826" s="61" t="s">
        <v>179</v>
      </c>
      <c r="B826" s="61" t="s">
        <v>185</v>
      </c>
      <c r="C826" s="62" t="s">
        <v>508</v>
      </c>
      <c r="D826" s="63"/>
      <c r="E826" s="64"/>
      <c r="F826" s="65"/>
      <c r="G826" s="62"/>
      <c r="H826" s="66"/>
      <c r="I826" s="67"/>
      <c r="J826" s="67"/>
      <c r="K826" s="31"/>
      <c r="L826" s="74">
        <v>826</v>
      </c>
      <c r="M8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6" t="s">
        <v>343</v>
      </c>
      <c r="O826" t="s">
        <v>372</v>
      </c>
      <c r="P826">
        <v>1723</v>
      </c>
      <c r="Q826" t="s">
        <v>388</v>
      </c>
      <c r="S826">
        <v>1</v>
      </c>
      <c r="T826">
        <v>1</v>
      </c>
      <c r="V826">
        <v>1</v>
      </c>
      <c r="W826">
        <v>2</v>
      </c>
      <c r="X826" t="s">
        <v>511</v>
      </c>
      <c r="Y826">
        <v>2</v>
      </c>
      <c r="AA826">
        <v>1</v>
      </c>
      <c r="AB826" t="s">
        <v>526</v>
      </c>
      <c r="AC826" t="s">
        <v>596</v>
      </c>
    </row>
    <row r="827" spans="1:29" x14ac:dyDescent="0.25">
      <c r="A827" s="61" t="s">
        <v>179</v>
      </c>
      <c r="B827" s="61" t="s">
        <v>185</v>
      </c>
      <c r="C827" s="62" t="s">
        <v>508</v>
      </c>
      <c r="D827" s="63"/>
      <c r="E827" s="64"/>
      <c r="F827" s="65"/>
      <c r="G827" s="62"/>
      <c r="H827" s="66"/>
      <c r="I827" s="67"/>
      <c r="J827" s="67"/>
      <c r="K827" s="31"/>
      <c r="L827" s="74">
        <v>827</v>
      </c>
      <c r="M8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7" t="s">
        <v>330</v>
      </c>
      <c r="O827" t="s">
        <v>372</v>
      </c>
      <c r="P827">
        <v>1723</v>
      </c>
      <c r="Q827" t="s">
        <v>388</v>
      </c>
      <c r="S827">
        <v>1</v>
      </c>
      <c r="T827">
        <v>1</v>
      </c>
      <c r="V827">
        <v>1</v>
      </c>
      <c r="W827">
        <v>3</v>
      </c>
      <c r="X827" t="s">
        <v>511</v>
      </c>
      <c r="Y827">
        <v>3</v>
      </c>
      <c r="AA827">
        <v>1</v>
      </c>
      <c r="AB827" t="s">
        <v>526</v>
      </c>
      <c r="AC827" t="s">
        <v>591</v>
      </c>
    </row>
    <row r="828" spans="1:29" x14ac:dyDescent="0.25">
      <c r="A828" s="61" t="s">
        <v>179</v>
      </c>
      <c r="B828" s="61" t="s">
        <v>185</v>
      </c>
      <c r="C828" s="62" t="s">
        <v>508</v>
      </c>
      <c r="D828" s="63"/>
      <c r="E828" s="64"/>
      <c r="F828" s="65"/>
      <c r="G828" s="62"/>
      <c r="H828" s="66"/>
      <c r="I828" s="67"/>
      <c r="J828" s="67"/>
      <c r="K828" s="31"/>
      <c r="L828" s="74">
        <v>828</v>
      </c>
      <c r="M8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8" t="s">
        <v>336</v>
      </c>
      <c r="O828" t="s">
        <v>372</v>
      </c>
      <c r="P828">
        <v>1723</v>
      </c>
      <c r="Q828" t="s">
        <v>388</v>
      </c>
      <c r="S828">
        <v>1</v>
      </c>
      <c r="T828">
        <v>2</v>
      </c>
      <c r="V828">
        <v>1</v>
      </c>
      <c r="W828">
        <v>2</v>
      </c>
      <c r="X828" t="s">
        <v>511</v>
      </c>
      <c r="Y828">
        <v>2</v>
      </c>
      <c r="AA828">
        <v>1</v>
      </c>
      <c r="AB828" t="s">
        <v>526</v>
      </c>
      <c r="AC828" t="s">
        <v>1482</v>
      </c>
    </row>
    <row r="829" spans="1:29" x14ac:dyDescent="0.25">
      <c r="A829" s="61" t="s">
        <v>179</v>
      </c>
      <c r="B829" s="61" t="s">
        <v>185</v>
      </c>
      <c r="C829" s="62" t="s">
        <v>508</v>
      </c>
      <c r="D829" s="63"/>
      <c r="E829" s="64"/>
      <c r="F829" s="65"/>
      <c r="G829" s="62"/>
      <c r="H829" s="66"/>
      <c r="I829" s="67"/>
      <c r="J829" s="67"/>
      <c r="K829" s="31"/>
      <c r="L829" s="74">
        <v>829</v>
      </c>
      <c r="M8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29" t="s">
        <v>324</v>
      </c>
      <c r="O829" t="s">
        <v>372</v>
      </c>
      <c r="P829">
        <v>1723</v>
      </c>
      <c r="Q829" t="s">
        <v>388</v>
      </c>
      <c r="S829">
        <v>1</v>
      </c>
      <c r="T829">
        <v>2</v>
      </c>
      <c r="V829">
        <v>1</v>
      </c>
      <c r="W829">
        <v>2</v>
      </c>
      <c r="X829" t="s">
        <v>511</v>
      </c>
      <c r="Y829">
        <v>2</v>
      </c>
      <c r="AA829">
        <v>1</v>
      </c>
      <c r="AB829" t="s">
        <v>526</v>
      </c>
      <c r="AC829" t="s">
        <v>1484</v>
      </c>
    </row>
    <row r="830" spans="1:29" x14ac:dyDescent="0.25">
      <c r="A830" s="61" t="s">
        <v>179</v>
      </c>
      <c r="B830" s="61" t="s">
        <v>185</v>
      </c>
      <c r="C830" s="62" t="s">
        <v>508</v>
      </c>
      <c r="D830" s="63"/>
      <c r="E830" s="64"/>
      <c r="F830" s="65"/>
      <c r="G830" s="62"/>
      <c r="H830" s="66"/>
      <c r="I830" s="67"/>
      <c r="J830" s="67"/>
      <c r="K830" s="31"/>
      <c r="L830" s="74">
        <v>830</v>
      </c>
      <c r="M8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0" t="s">
        <v>335</v>
      </c>
      <c r="O830" t="s">
        <v>372</v>
      </c>
      <c r="P830">
        <v>1723</v>
      </c>
      <c r="Q830" t="s">
        <v>388</v>
      </c>
      <c r="S830">
        <v>1</v>
      </c>
      <c r="T830">
        <v>4</v>
      </c>
      <c r="V830">
        <v>1</v>
      </c>
      <c r="W830">
        <v>2</v>
      </c>
      <c r="X830" t="s">
        <v>511</v>
      </c>
      <c r="Y830">
        <v>2</v>
      </c>
      <c r="AA830">
        <v>1</v>
      </c>
      <c r="AB830" t="s">
        <v>526</v>
      </c>
      <c r="AC830" t="s">
        <v>592</v>
      </c>
    </row>
    <row r="831" spans="1:29" x14ac:dyDescent="0.25">
      <c r="A831" s="61" t="s">
        <v>179</v>
      </c>
      <c r="B831" s="61" t="s">
        <v>185</v>
      </c>
      <c r="C831" s="62" t="s">
        <v>508</v>
      </c>
      <c r="D831" s="63"/>
      <c r="E831" s="64"/>
      <c r="F831" s="65"/>
      <c r="G831" s="62"/>
      <c r="H831" s="66"/>
      <c r="I831" s="67"/>
      <c r="J831" s="67"/>
      <c r="K831" s="31"/>
      <c r="L831" s="74">
        <v>831</v>
      </c>
      <c r="M8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1" t="s">
        <v>335</v>
      </c>
      <c r="O831" t="s">
        <v>372</v>
      </c>
      <c r="P831">
        <v>1723</v>
      </c>
      <c r="Q831" t="s">
        <v>388</v>
      </c>
      <c r="S831">
        <v>1</v>
      </c>
      <c r="T831">
        <v>4</v>
      </c>
      <c r="V831">
        <v>1</v>
      </c>
      <c r="W831">
        <v>2</v>
      </c>
      <c r="X831" t="s">
        <v>511</v>
      </c>
      <c r="Y831">
        <v>2</v>
      </c>
      <c r="AA831">
        <v>1</v>
      </c>
      <c r="AB831" t="s">
        <v>526</v>
      </c>
      <c r="AC831" t="s">
        <v>594</v>
      </c>
    </row>
    <row r="832" spans="1:29" x14ac:dyDescent="0.25">
      <c r="A832" s="61" t="s">
        <v>179</v>
      </c>
      <c r="B832" s="61" t="s">
        <v>185</v>
      </c>
      <c r="C832" s="62" t="s">
        <v>508</v>
      </c>
      <c r="D832" s="63"/>
      <c r="E832" s="64"/>
      <c r="F832" s="65"/>
      <c r="G832" s="62"/>
      <c r="H832" s="66"/>
      <c r="I832" s="67"/>
      <c r="J832" s="67"/>
      <c r="K832" s="31"/>
      <c r="L832" s="74">
        <v>832</v>
      </c>
      <c r="M8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2">
        <v>3.1</v>
      </c>
      <c r="O832" t="s">
        <v>372</v>
      </c>
      <c r="P832">
        <v>1724</v>
      </c>
      <c r="Q832" t="s">
        <v>387</v>
      </c>
      <c r="S832">
        <v>1</v>
      </c>
      <c r="T832">
        <v>3</v>
      </c>
      <c r="U832" t="s">
        <v>501</v>
      </c>
      <c r="V832">
        <v>1</v>
      </c>
      <c r="W832">
        <v>1</v>
      </c>
      <c r="X832" t="s">
        <v>511</v>
      </c>
      <c r="Y832">
        <v>1</v>
      </c>
      <c r="Z832">
        <v>1</v>
      </c>
      <c r="AA832">
        <v>1</v>
      </c>
      <c r="AB832" t="s">
        <v>527</v>
      </c>
      <c r="AC832" t="s">
        <v>610</v>
      </c>
    </row>
    <row r="833" spans="1:29" x14ac:dyDescent="0.25">
      <c r="A833" s="61" t="s">
        <v>179</v>
      </c>
      <c r="B833" s="61" t="s">
        <v>185</v>
      </c>
      <c r="C833" s="62" t="s">
        <v>508</v>
      </c>
      <c r="D833" s="63"/>
      <c r="E833" s="64"/>
      <c r="F833" s="65"/>
      <c r="G833" s="62"/>
      <c r="H833" s="66"/>
      <c r="I833" s="67"/>
      <c r="J833" s="67"/>
      <c r="K833" s="31"/>
      <c r="L833" s="74">
        <v>833</v>
      </c>
      <c r="M8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3">
        <v>3.4</v>
      </c>
      <c r="O833" t="s">
        <v>372</v>
      </c>
      <c r="P833">
        <v>1724</v>
      </c>
      <c r="Q833" t="s">
        <v>387</v>
      </c>
      <c r="S833">
        <v>1</v>
      </c>
      <c r="T833">
        <v>3</v>
      </c>
      <c r="U833" t="s">
        <v>503</v>
      </c>
      <c r="V833">
        <v>1</v>
      </c>
      <c r="W833">
        <v>2</v>
      </c>
      <c r="X833" t="s">
        <v>511</v>
      </c>
      <c r="Y833">
        <v>2</v>
      </c>
      <c r="AA833">
        <v>1</v>
      </c>
      <c r="AB833" t="s">
        <v>526</v>
      </c>
      <c r="AC833" t="s">
        <v>602</v>
      </c>
    </row>
    <row r="834" spans="1:29" x14ac:dyDescent="0.25">
      <c r="A834" s="61" t="s">
        <v>179</v>
      </c>
      <c r="B834" s="61" t="s">
        <v>185</v>
      </c>
      <c r="C834" s="62" t="s">
        <v>508</v>
      </c>
      <c r="D834" s="63"/>
      <c r="E834" s="64"/>
      <c r="F834" s="65"/>
      <c r="G834" s="62"/>
      <c r="H834" s="66"/>
      <c r="I834" s="67"/>
      <c r="J834" s="67"/>
      <c r="K834" s="31"/>
      <c r="L834" s="74">
        <v>834</v>
      </c>
      <c r="M8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4">
        <v>3.6</v>
      </c>
      <c r="O834" t="s">
        <v>372</v>
      </c>
      <c r="P834">
        <v>1724</v>
      </c>
      <c r="Q834" t="s">
        <v>387</v>
      </c>
      <c r="S834">
        <v>1</v>
      </c>
      <c r="T834">
        <v>3</v>
      </c>
      <c r="U834" t="s">
        <v>503</v>
      </c>
      <c r="V834">
        <v>1</v>
      </c>
      <c r="W834">
        <v>2</v>
      </c>
      <c r="X834" t="s">
        <v>511</v>
      </c>
      <c r="Y834">
        <v>2</v>
      </c>
      <c r="AA834">
        <v>1</v>
      </c>
      <c r="AB834" t="s">
        <v>526</v>
      </c>
      <c r="AC834" t="s">
        <v>599</v>
      </c>
    </row>
    <row r="835" spans="1:29" x14ac:dyDescent="0.25">
      <c r="A835" s="61" t="s">
        <v>179</v>
      </c>
      <c r="B835" s="61" t="s">
        <v>185</v>
      </c>
      <c r="C835" s="62" t="s">
        <v>508</v>
      </c>
      <c r="D835" s="63"/>
      <c r="E835" s="64"/>
      <c r="F835" s="65"/>
      <c r="G835" s="62"/>
      <c r="H835" s="66"/>
      <c r="I835" s="67"/>
      <c r="J835" s="67"/>
      <c r="K835" s="31"/>
      <c r="L835" s="74">
        <v>835</v>
      </c>
      <c r="M8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5">
        <v>4.2</v>
      </c>
      <c r="O835" t="s">
        <v>372</v>
      </c>
      <c r="P835">
        <v>1724</v>
      </c>
      <c r="Q835" t="s">
        <v>387</v>
      </c>
      <c r="S835">
        <v>1</v>
      </c>
      <c r="T835">
        <v>4</v>
      </c>
      <c r="V835">
        <v>1</v>
      </c>
      <c r="W835">
        <v>1</v>
      </c>
      <c r="X835" t="s">
        <v>511</v>
      </c>
      <c r="Y835">
        <v>1</v>
      </c>
      <c r="AA835">
        <v>1</v>
      </c>
      <c r="AB835" t="s">
        <v>527</v>
      </c>
      <c r="AC835" t="s">
        <v>601</v>
      </c>
    </row>
    <row r="836" spans="1:29" x14ac:dyDescent="0.25">
      <c r="A836" s="61" t="s">
        <v>179</v>
      </c>
      <c r="B836" s="61" t="s">
        <v>185</v>
      </c>
      <c r="C836" s="62" t="s">
        <v>508</v>
      </c>
      <c r="D836" s="63"/>
      <c r="E836" s="64"/>
      <c r="F836" s="65"/>
      <c r="G836" s="62"/>
      <c r="H836" s="66"/>
      <c r="I836" s="67"/>
      <c r="J836" s="67"/>
      <c r="K836" s="31"/>
      <c r="L836" s="74">
        <v>836</v>
      </c>
      <c r="M8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6" t="s">
        <v>343</v>
      </c>
      <c r="O836" t="s">
        <v>372</v>
      </c>
      <c r="P836">
        <v>1724</v>
      </c>
      <c r="Q836" t="s">
        <v>387</v>
      </c>
      <c r="S836">
        <v>1</v>
      </c>
      <c r="T836">
        <v>1</v>
      </c>
      <c r="V836">
        <v>1</v>
      </c>
      <c r="W836">
        <v>2</v>
      </c>
      <c r="X836" t="s">
        <v>511</v>
      </c>
      <c r="Y836">
        <v>2</v>
      </c>
      <c r="AA836">
        <v>1</v>
      </c>
      <c r="AB836" t="s">
        <v>526</v>
      </c>
      <c r="AC836" t="s">
        <v>597</v>
      </c>
    </row>
    <row r="837" spans="1:29" x14ac:dyDescent="0.25">
      <c r="A837" s="61" t="s">
        <v>179</v>
      </c>
      <c r="B837" s="61" t="s">
        <v>185</v>
      </c>
      <c r="C837" s="62" t="s">
        <v>508</v>
      </c>
      <c r="D837" s="63"/>
      <c r="E837" s="64"/>
      <c r="F837" s="65"/>
      <c r="G837" s="62"/>
      <c r="H837" s="66"/>
      <c r="I837" s="67"/>
      <c r="J837" s="67"/>
      <c r="K837" s="31"/>
      <c r="L837" s="74">
        <v>837</v>
      </c>
      <c r="M8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7" t="s">
        <v>343</v>
      </c>
      <c r="O837" t="s">
        <v>372</v>
      </c>
      <c r="P837">
        <v>1724</v>
      </c>
      <c r="Q837" t="s">
        <v>387</v>
      </c>
      <c r="S837">
        <v>1</v>
      </c>
      <c r="T837">
        <v>1</v>
      </c>
      <c r="V837">
        <v>1</v>
      </c>
      <c r="W837">
        <v>2</v>
      </c>
      <c r="X837" t="s">
        <v>511</v>
      </c>
      <c r="Y837">
        <v>2</v>
      </c>
      <c r="AA837">
        <v>1</v>
      </c>
      <c r="AB837" t="s">
        <v>526</v>
      </c>
      <c r="AC837" t="s">
        <v>608</v>
      </c>
    </row>
    <row r="838" spans="1:29" x14ac:dyDescent="0.25">
      <c r="A838" s="61" t="s">
        <v>179</v>
      </c>
      <c r="B838" s="61" t="s">
        <v>185</v>
      </c>
      <c r="C838" s="62" t="s">
        <v>508</v>
      </c>
      <c r="D838" s="63"/>
      <c r="E838" s="64"/>
      <c r="F838" s="65"/>
      <c r="G838" s="62"/>
      <c r="H838" s="66"/>
      <c r="I838" s="67"/>
      <c r="J838" s="67"/>
      <c r="K838" s="31"/>
      <c r="L838" s="74">
        <v>838</v>
      </c>
      <c r="M8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8" t="s">
        <v>324</v>
      </c>
      <c r="O838" t="s">
        <v>372</v>
      </c>
      <c r="P838">
        <v>1724</v>
      </c>
      <c r="Q838" t="s">
        <v>387</v>
      </c>
      <c r="S838">
        <v>1</v>
      </c>
      <c r="T838">
        <v>2</v>
      </c>
      <c r="V838">
        <v>1</v>
      </c>
      <c r="W838">
        <v>2</v>
      </c>
      <c r="X838" t="s">
        <v>511</v>
      </c>
      <c r="Y838">
        <v>2</v>
      </c>
      <c r="AA838">
        <v>1</v>
      </c>
      <c r="AB838" t="s">
        <v>526</v>
      </c>
      <c r="AC838" t="s">
        <v>600</v>
      </c>
    </row>
    <row r="839" spans="1:29" x14ac:dyDescent="0.25">
      <c r="A839" s="61" t="s">
        <v>179</v>
      </c>
      <c r="B839" s="61" t="s">
        <v>185</v>
      </c>
      <c r="C839" s="62" t="s">
        <v>508</v>
      </c>
      <c r="D839" s="63"/>
      <c r="E839" s="64"/>
      <c r="F839" s="65"/>
      <c r="G839" s="62"/>
      <c r="H839" s="66"/>
      <c r="I839" s="67"/>
      <c r="J839" s="67"/>
      <c r="K839" s="31"/>
      <c r="L839" s="74">
        <v>839</v>
      </c>
      <c r="M8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39">
        <v>2.4</v>
      </c>
      <c r="O839" t="s">
        <v>372</v>
      </c>
      <c r="P839">
        <v>1724</v>
      </c>
      <c r="Q839" t="s">
        <v>391</v>
      </c>
      <c r="S839">
        <v>1</v>
      </c>
      <c r="T839">
        <v>2</v>
      </c>
      <c r="V839">
        <v>1</v>
      </c>
      <c r="W839">
        <v>2</v>
      </c>
      <c r="X839" t="s">
        <v>511</v>
      </c>
      <c r="Y839">
        <v>2</v>
      </c>
      <c r="AA839">
        <v>1</v>
      </c>
      <c r="AB839" t="s">
        <v>526</v>
      </c>
      <c r="AC839" t="s">
        <v>619</v>
      </c>
    </row>
    <row r="840" spans="1:29" x14ac:dyDescent="0.25">
      <c r="A840" s="61" t="s">
        <v>179</v>
      </c>
      <c r="B840" s="61" t="s">
        <v>185</v>
      </c>
      <c r="C840" s="62" t="s">
        <v>508</v>
      </c>
      <c r="D840" s="63"/>
      <c r="E840" s="64"/>
      <c r="F840" s="65"/>
      <c r="G840" s="62"/>
      <c r="H840" s="66"/>
      <c r="I840" s="67"/>
      <c r="J840" s="67"/>
      <c r="K840" s="31"/>
      <c r="L840" s="74">
        <v>840</v>
      </c>
      <c r="M8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0">
        <v>3.2</v>
      </c>
      <c r="O840" t="s">
        <v>372</v>
      </c>
      <c r="P840">
        <v>1724</v>
      </c>
      <c r="Q840" t="s">
        <v>391</v>
      </c>
      <c r="S840">
        <v>-1</v>
      </c>
      <c r="T840">
        <v>3</v>
      </c>
      <c r="U840" t="s">
        <v>502</v>
      </c>
      <c r="V840">
        <v>-1</v>
      </c>
      <c r="W840">
        <v>-1</v>
      </c>
      <c r="X840" t="s">
        <v>511</v>
      </c>
      <c r="Y840">
        <v>-1</v>
      </c>
      <c r="Z840">
        <v>-1</v>
      </c>
      <c r="AA840">
        <v>1</v>
      </c>
      <c r="AB840" t="s">
        <v>527</v>
      </c>
      <c r="AC840" t="s">
        <v>613</v>
      </c>
    </row>
    <row r="841" spans="1:29" x14ac:dyDescent="0.25">
      <c r="A841" s="61" t="s">
        <v>179</v>
      </c>
      <c r="B841" s="61" t="s">
        <v>185</v>
      </c>
      <c r="C841" s="62" t="s">
        <v>508</v>
      </c>
      <c r="D841" s="63"/>
      <c r="E841" s="64"/>
      <c r="F841" s="65"/>
      <c r="G841" s="62"/>
      <c r="H841" s="66"/>
      <c r="I841" s="67"/>
      <c r="J841" s="67"/>
      <c r="K841" s="31"/>
      <c r="L841" s="74">
        <v>841</v>
      </c>
      <c r="M8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1">
        <v>3.3</v>
      </c>
      <c r="O841" t="s">
        <v>372</v>
      </c>
      <c r="P841">
        <v>1724</v>
      </c>
      <c r="Q841" t="s">
        <v>391</v>
      </c>
      <c r="S841">
        <v>1</v>
      </c>
      <c r="T841">
        <v>3</v>
      </c>
      <c r="U841" t="s">
        <v>503</v>
      </c>
      <c r="V841">
        <v>1</v>
      </c>
      <c r="W841">
        <v>1</v>
      </c>
      <c r="X841" t="s">
        <v>511</v>
      </c>
      <c r="Y841">
        <v>1</v>
      </c>
      <c r="AA841">
        <v>1</v>
      </c>
      <c r="AB841" t="s">
        <v>527</v>
      </c>
      <c r="AC841" t="s">
        <v>611</v>
      </c>
    </row>
    <row r="842" spans="1:29" x14ac:dyDescent="0.25">
      <c r="A842" s="61" t="s">
        <v>179</v>
      </c>
      <c r="B842" s="61" t="s">
        <v>185</v>
      </c>
      <c r="C842" s="62" t="s">
        <v>508</v>
      </c>
      <c r="D842" s="63"/>
      <c r="E842" s="64"/>
      <c r="F842" s="65"/>
      <c r="G842" s="62"/>
      <c r="H842" s="66"/>
      <c r="I842" s="67"/>
      <c r="J842" s="67"/>
      <c r="K842" s="31"/>
      <c r="L842" s="74">
        <v>842</v>
      </c>
      <c r="M8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2">
        <v>3.3</v>
      </c>
      <c r="O842" t="s">
        <v>372</v>
      </c>
      <c r="P842">
        <v>1724</v>
      </c>
      <c r="Q842" t="s">
        <v>391</v>
      </c>
      <c r="S842">
        <v>1</v>
      </c>
      <c r="T842">
        <v>3</v>
      </c>
      <c r="U842" t="s">
        <v>503</v>
      </c>
      <c r="V842">
        <v>1</v>
      </c>
      <c r="W842">
        <v>1</v>
      </c>
      <c r="X842" t="s">
        <v>511</v>
      </c>
      <c r="Y842">
        <v>1</v>
      </c>
      <c r="AA842">
        <v>1</v>
      </c>
      <c r="AB842" t="s">
        <v>527</v>
      </c>
      <c r="AC842" t="s">
        <v>620</v>
      </c>
    </row>
    <row r="843" spans="1:29" x14ac:dyDescent="0.25">
      <c r="A843" s="61" t="s">
        <v>179</v>
      </c>
      <c r="B843" s="61" t="s">
        <v>185</v>
      </c>
      <c r="C843" s="62" t="s">
        <v>508</v>
      </c>
      <c r="D843" s="63"/>
      <c r="E843" s="64"/>
      <c r="F843" s="65"/>
      <c r="G843" s="62"/>
      <c r="H843" s="66"/>
      <c r="I843" s="67"/>
      <c r="J843" s="67"/>
      <c r="K843" s="31"/>
      <c r="L843" s="74">
        <v>843</v>
      </c>
      <c r="M8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3" t="s">
        <v>330</v>
      </c>
      <c r="O843" t="s">
        <v>372</v>
      </c>
      <c r="P843">
        <v>1724</v>
      </c>
      <c r="Q843" t="s">
        <v>391</v>
      </c>
      <c r="S843">
        <v>1</v>
      </c>
      <c r="T843">
        <v>1</v>
      </c>
      <c r="V843">
        <v>1</v>
      </c>
      <c r="W843">
        <v>3</v>
      </c>
      <c r="X843" t="s">
        <v>511</v>
      </c>
      <c r="Y843">
        <v>3</v>
      </c>
      <c r="AA843">
        <v>1</v>
      </c>
      <c r="AB843" t="s">
        <v>526</v>
      </c>
      <c r="AC843" t="s">
        <v>612</v>
      </c>
    </row>
    <row r="844" spans="1:29" x14ac:dyDescent="0.25">
      <c r="A844" s="61" t="s">
        <v>179</v>
      </c>
      <c r="B844" s="61" t="s">
        <v>185</v>
      </c>
      <c r="C844" s="62" t="s">
        <v>508</v>
      </c>
      <c r="D844" s="63"/>
      <c r="E844" s="64"/>
      <c r="F844" s="65"/>
      <c r="G844" s="62"/>
      <c r="H844" s="66"/>
      <c r="I844" s="67"/>
      <c r="J844" s="67"/>
      <c r="K844" s="31"/>
      <c r="L844" s="74">
        <v>844</v>
      </c>
      <c r="M8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4">
        <v>2.1</v>
      </c>
      <c r="O844" t="s">
        <v>372</v>
      </c>
      <c r="P844">
        <v>1724</v>
      </c>
      <c r="Q844" t="s">
        <v>461</v>
      </c>
      <c r="S844">
        <v>1</v>
      </c>
      <c r="T844">
        <v>2</v>
      </c>
      <c r="V844">
        <v>1</v>
      </c>
      <c r="W844">
        <v>2</v>
      </c>
      <c r="X844" t="s">
        <v>511</v>
      </c>
      <c r="Y844">
        <v>2</v>
      </c>
      <c r="AA844">
        <v>1</v>
      </c>
      <c r="AB844" t="s">
        <v>526</v>
      </c>
      <c r="AC844" t="s">
        <v>628</v>
      </c>
    </row>
    <row r="845" spans="1:29" x14ac:dyDescent="0.25">
      <c r="A845" s="61" t="s">
        <v>179</v>
      </c>
      <c r="B845" s="61" t="s">
        <v>185</v>
      </c>
      <c r="C845" s="62" t="s">
        <v>508</v>
      </c>
      <c r="D845" s="63"/>
      <c r="E845" s="64"/>
      <c r="F845" s="65"/>
      <c r="G845" s="62"/>
      <c r="H845" s="66"/>
      <c r="I845" s="67"/>
      <c r="J845" s="67"/>
      <c r="K845" s="31"/>
      <c r="L845" s="74">
        <v>845</v>
      </c>
      <c r="M8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5">
        <v>3.5</v>
      </c>
      <c r="O845" t="s">
        <v>372</v>
      </c>
      <c r="P845">
        <v>1724</v>
      </c>
      <c r="Q845" t="s">
        <v>461</v>
      </c>
      <c r="S845">
        <v>1</v>
      </c>
      <c r="T845">
        <v>3</v>
      </c>
      <c r="U845" t="s">
        <v>503</v>
      </c>
      <c r="V845">
        <v>1</v>
      </c>
      <c r="W845">
        <v>2</v>
      </c>
      <c r="X845" t="s">
        <v>511</v>
      </c>
      <c r="Y845">
        <v>2</v>
      </c>
      <c r="AA845">
        <v>1</v>
      </c>
      <c r="AB845" t="s">
        <v>526</v>
      </c>
      <c r="AC845" t="s">
        <v>626</v>
      </c>
    </row>
    <row r="846" spans="1:29" x14ac:dyDescent="0.25">
      <c r="A846" s="61" t="s">
        <v>179</v>
      </c>
      <c r="B846" s="61" t="s">
        <v>185</v>
      </c>
      <c r="C846" s="62" t="s">
        <v>508</v>
      </c>
      <c r="D846" s="63"/>
      <c r="E846" s="64"/>
      <c r="F846" s="65"/>
      <c r="G846" s="62"/>
      <c r="H846" s="66"/>
      <c r="I846" s="67"/>
      <c r="J846" s="67"/>
      <c r="K846" s="31"/>
      <c r="L846" s="74">
        <v>846</v>
      </c>
      <c r="M8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6">
        <v>4.2</v>
      </c>
      <c r="O846" t="s">
        <v>372</v>
      </c>
      <c r="P846">
        <v>1724</v>
      </c>
      <c r="Q846" t="s">
        <v>461</v>
      </c>
      <c r="S846">
        <v>1</v>
      </c>
      <c r="T846">
        <v>4</v>
      </c>
      <c r="V846">
        <v>1</v>
      </c>
      <c r="W846">
        <v>1</v>
      </c>
      <c r="X846" t="s">
        <v>511</v>
      </c>
      <c r="Y846">
        <v>1</v>
      </c>
      <c r="AA846">
        <v>1</v>
      </c>
      <c r="AB846" t="s">
        <v>527</v>
      </c>
      <c r="AC846" t="s">
        <v>623</v>
      </c>
    </row>
    <row r="847" spans="1:29" x14ac:dyDescent="0.25">
      <c r="A847" s="61" t="s">
        <v>179</v>
      </c>
      <c r="B847" s="61" t="s">
        <v>185</v>
      </c>
      <c r="C847" s="62" t="s">
        <v>508</v>
      </c>
      <c r="D847" s="63"/>
      <c r="E847" s="64"/>
      <c r="F847" s="65"/>
      <c r="G847" s="62"/>
      <c r="H847" s="66"/>
      <c r="I847" s="67"/>
      <c r="J847" s="67"/>
      <c r="K847" s="31"/>
      <c r="L847" s="74">
        <v>847</v>
      </c>
      <c r="M8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7" t="s">
        <v>319</v>
      </c>
      <c r="O847" t="s">
        <v>372</v>
      </c>
      <c r="P847">
        <v>1724</v>
      </c>
      <c r="Q847" t="s">
        <v>461</v>
      </c>
      <c r="S847">
        <v>1</v>
      </c>
      <c r="T847">
        <v>1</v>
      </c>
      <c r="V847">
        <v>1</v>
      </c>
      <c r="W847">
        <v>3</v>
      </c>
      <c r="X847" t="s">
        <v>511</v>
      </c>
      <c r="Y847">
        <v>3</v>
      </c>
      <c r="AA847">
        <v>1</v>
      </c>
      <c r="AB847" t="s">
        <v>527</v>
      </c>
      <c r="AC847" t="s">
        <v>625</v>
      </c>
    </row>
    <row r="848" spans="1:29" x14ac:dyDescent="0.25">
      <c r="A848" s="61" t="s">
        <v>179</v>
      </c>
      <c r="B848" s="61" t="s">
        <v>185</v>
      </c>
      <c r="C848" s="62" t="s">
        <v>508</v>
      </c>
      <c r="D848" s="63"/>
      <c r="E848" s="64"/>
      <c r="F848" s="65"/>
      <c r="G848" s="62"/>
      <c r="H848" s="66"/>
      <c r="I848" s="67"/>
      <c r="J848" s="67"/>
      <c r="K848" s="31"/>
      <c r="L848" s="74">
        <v>848</v>
      </c>
      <c r="M8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8" t="s">
        <v>343</v>
      </c>
      <c r="O848" t="s">
        <v>372</v>
      </c>
      <c r="P848">
        <v>1724</v>
      </c>
      <c r="Q848" t="s">
        <v>461</v>
      </c>
      <c r="S848">
        <v>1</v>
      </c>
      <c r="T848">
        <v>1</v>
      </c>
      <c r="V848">
        <v>1</v>
      </c>
      <c r="W848">
        <v>2</v>
      </c>
      <c r="X848" t="s">
        <v>511</v>
      </c>
      <c r="Y848">
        <v>2</v>
      </c>
      <c r="AA848">
        <v>1</v>
      </c>
      <c r="AB848" t="s">
        <v>526</v>
      </c>
      <c r="AC848" t="s">
        <v>631</v>
      </c>
    </row>
    <row r="849" spans="1:29" x14ac:dyDescent="0.25">
      <c r="A849" s="61" t="s">
        <v>179</v>
      </c>
      <c r="B849" s="61" t="s">
        <v>185</v>
      </c>
      <c r="C849" s="62" t="s">
        <v>508</v>
      </c>
      <c r="D849" s="63"/>
      <c r="E849" s="64"/>
      <c r="F849" s="65"/>
      <c r="G849" s="62"/>
      <c r="H849" s="66"/>
      <c r="I849" s="67"/>
      <c r="J849" s="67"/>
      <c r="K849" s="31"/>
      <c r="L849" s="74">
        <v>849</v>
      </c>
      <c r="M8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49" t="s">
        <v>341</v>
      </c>
      <c r="O849" t="s">
        <v>372</v>
      </c>
      <c r="P849">
        <v>1724</v>
      </c>
      <c r="Q849" t="s">
        <v>461</v>
      </c>
      <c r="S849">
        <v>1</v>
      </c>
      <c r="T849">
        <v>2</v>
      </c>
      <c r="V849">
        <v>1</v>
      </c>
      <c r="W849">
        <v>2</v>
      </c>
      <c r="X849" t="s">
        <v>511</v>
      </c>
      <c r="Y849">
        <v>2</v>
      </c>
      <c r="AA849">
        <v>1</v>
      </c>
      <c r="AB849" t="s">
        <v>526</v>
      </c>
      <c r="AC849" t="s">
        <v>629</v>
      </c>
    </row>
    <row r="850" spans="1:29" x14ac:dyDescent="0.25">
      <c r="A850" s="61" t="s">
        <v>179</v>
      </c>
      <c r="B850" s="61" t="s">
        <v>185</v>
      </c>
      <c r="C850" s="62" t="s">
        <v>508</v>
      </c>
      <c r="D850" s="63"/>
      <c r="E850" s="64"/>
      <c r="F850" s="65"/>
      <c r="G850" s="62"/>
      <c r="H850" s="66"/>
      <c r="I850" s="67"/>
      <c r="J850" s="67"/>
      <c r="K850" s="31"/>
      <c r="L850" s="74">
        <v>850</v>
      </c>
      <c r="M8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0" t="s">
        <v>347</v>
      </c>
      <c r="O850" t="s">
        <v>372</v>
      </c>
      <c r="P850">
        <v>1724</v>
      </c>
      <c r="Q850" t="s">
        <v>461</v>
      </c>
      <c r="S850">
        <v>1</v>
      </c>
      <c r="T850">
        <v>2</v>
      </c>
      <c r="V850">
        <v>1</v>
      </c>
      <c r="W850">
        <v>2</v>
      </c>
      <c r="X850" t="s">
        <v>511</v>
      </c>
      <c r="Y850">
        <v>2</v>
      </c>
      <c r="AA850">
        <v>1</v>
      </c>
      <c r="AB850" t="s">
        <v>526</v>
      </c>
      <c r="AC850" t="s">
        <v>627</v>
      </c>
    </row>
    <row r="851" spans="1:29" x14ac:dyDescent="0.25">
      <c r="A851" s="61" t="s">
        <v>179</v>
      </c>
      <c r="B851" s="61" t="s">
        <v>185</v>
      </c>
      <c r="C851" s="62" t="s">
        <v>508</v>
      </c>
      <c r="D851" s="63"/>
      <c r="E851" s="64"/>
      <c r="F851" s="65"/>
      <c r="G851" s="62"/>
      <c r="H851" s="66"/>
      <c r="I851" s="67"/>
      <c r="J851" s="67"/>
      <c r="K851" s="31"/>
      <c r="L851" s="74">
        <v>851</v>
      </c>
      <c r="M8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1" t="s">
        <v>335</v>
      </c>
      <c r="O851" t="s">
        <v>372</v>
      </c>
      <c r="P851">
        <v>1724</v>
      </c>
      <c r="Q851" t="s">
        <v>461</v>
      </c>
      <c r="S851">
        <v>1</v>
      </c>
      <c r="T851">
        <v>4</v>
      </c>
      <c r="V851">
        <v>1</v>
      </c>
      <c r="W851">
        <v>2</v>
      </c>
      <c r="X851" t="s">
        <v>511</v>
      </c>
      <c r="Y851">
        <v>2</v>
      </c>
      <c r="AA851">
        <v>1</v>
      </c>
      <c r="AB851" t="s">
        <v>526</v>
      </c>
      <c r="AC851" t="s">
        <v>624</v>
      </c>
    </row>
    <row r="852" spans="1:29" x14ac:dyDescent="0.25">
      <c r="A852" s="61" t="s">
        <v>179</v>
      </c>
      <c r="B852" s="61" t="s">
        <v>185</v>
      </c>
      <c r="C852" s="62" t="s">
        <v>508</v>
      </c>
      <c r="D852" s="63"/>
      <c r="E852" s="64"/>
      <c r="F852" s="65"/>
      <c r="G852" s="62"/>
      <c r="H852" s="66"/>
      <c r="I852" s="67"/>
      <c r="J852" s="67"/>
      <c r="K852" s="31"/>
      <c r="L852" s="74">
        <v>852</v>
      </c>
      <c r="M8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2">
        <v>2.2999999999999998</v>
      </c>
      <c r="O852" t="s">
        <v>372</v>
      </c>
      <c r="P852">
        <v>1724</v>
      </c>
      <c r="Q852" t="s">
        <v>378</v>
      </c>
      <c r="S852">
        <v>1</v>
      </c>
      <c r="T852">
        <v>2</v>
      </c>
      <c r="V852">
        <v>1</v>
      </c>
      <c r="W852">
        <v>2</v>
      </c>
      <c r="X852" t="s">
        <v>511</v>
      </c>
      <c r="Y852">
        <v>2</v>
      </c>
      <c r="AA852">
        <v>1</v>
      </c>
      <c r="AB852" t="s">
        <v>526</v>
      </c>
      <c r="AC852" t="s">
        <v>749</v>
      </c>
    </row>
    <row r="853" spans="1:29" x14ac:dyDescent="0.25">
      <c r="A853" s="61" t="s">
        <v>179</v>
      </c>
      <c r="B853" s="61" t="s">
        <v>185</v>
      </c>
      <c r="C853" s="62" t="s">
        <v>508</v>
      </c>
      <c r="D853" s="63"/>
      <c r="E853" s="64"/>
      <c r="F853" s="65"/>
      <c r="G853" s="62"/>
      <c r="H853" s="66"/>
      <c r="I853" s="67"/>
      <c r="J853" s="67"/>
      <c r="K853" s="31"/>
      <c r="L853" s="74">
        <v>853</v>
      </c>
      <c r="M8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3" t="s">
        <v>326</v>
      </c>
      <c r="O853" t="s">
        <v>372</v>
      </c>
      <c r="P853">
        <v>1724</v>
      </c>
      <c r="Q853" t="s">
        <v>378</v>
      </c>
      <c r="S853">
        <v>1</v>
      </c>
      <c r="T853">
        <v>1</v>
      </c>
      <c r="V853">
        <v>1</v>
      </c>
      <c r="W853">
        <v>3</v>
      </c>
      <c r="X853" t="s">
        <v>511</v>
      </c>
      <c r="Y853">
        <v>3</v>
      </c>
      <c r="AA853">
        <v>1</v>
      </c>
      <c r="AB853" t="s">
        <v>527</v>
      </c>
      <c r="AC853" t="s">
        <v>748</v>
      </c>
    </row>
    <row r="854" spans="1:29" x14ac:dyDescent="0.25">
      <c r="A854" s="61" t="s">
        <v>179</v>
      </c>
      <c r="B854" s="61" t="s">
        <v>185</v>
      </c>
      <c r="C854" s="62" t="s">
        <v>508</v>
      </c>
      <c r="D854" s="63"/>
      <c r="E854" s="64"/>
      <c r="F854" s="65"/>
      <c r="G854" s="62"/>
      <c r="H854" s="66"/>
      <c r="I854" s="67"/>
      <c r="J854" s="67"/>
      <c r="K854" s="31"/>
      <c r="L854" s="74">
        <v>854</v>
      </c>
      <c r="M8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4">
        <v>3.3</v>
      </c>
      <c r="O854" t="s">
        <v>372</v>
      </c>
      <c r="P854">
        <v>1725</v>
      </c>
      <c r="Q854" t="s">
        <v>399</v>
      </c>
      <c r="S854">
        <v>1</v>
      </c>
      <c r="T854">
        <v>3</v>
      </c>
      <c r="U854" t="s">
        <v>503</v>
      </c>
      <c r="V854">
        <v>1</v>
      </c>
      <c r="W854">
        <v>1</v>
      </c>
      <c r="X854" t="s">
        <v>511</v>
      </c>
      <c r="Y854">
        <v>1</v>
      </c>
      <c r="AA854">
        <v>1</v>
      </c>
      <c r="AB854" t="s">
        <v>527</v>
      </c>
      <c r="AC854" t="s">
        <v>1374</v>
      </c>
    </row>
    <row r="855" spans="1:29" x14ac:dyDescent="0.25">
      <c r="A855" s="61" t="s">
        <v>179</v>
      </c>
      <c r="B855" s="61" t="s">
        <v>185</v>
      </c>
      <c r="C855" s="62" t="s">
        <v>508</v>
      </c>
      <c r="D855" s="63"/>
      <c r="E855" s="64"/>
      <c r="F855" s="65"/>
      <c r="G855" s="62"/>
      <c r="H855" s="66"/>
      <c r="I855" s="67"/>
      <c r="J855" s="67"/>
      <c r="K855" s="31"/>
      <c r="L855" s="74">
        <v>855</v>
      </c>
      <c r="M8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5">
        <v>3.3</v>
      </c>
      <c r="O855" t="s">
        <v>372</v>
      </c>
      <c r="P855">
        <v>1725</v>
      </c>
      <c r="Q855" t="s">
        <v>399</v>
      </c>
      <c r="S855">
        <v>1</v>
      </c>
      <c r="T855">
        <v>3</v>
      </c>
      <c r="U855" t="s">
        <v>503</v>
      </c>
      <c r="V855">
        <v>1</v>
      </c>
      <c r="W855">
        <v>1</v>
      </c>
      <c r="X855" t="s">
        <v>511</v>
      </c>
      <c r="Y855">
        <v>1</v>
      </c>
      <c r="AA855">
        <v>1</v>
      </c>
      <c r="AB855" t="s">
        <v>527</v>
      </c>
      <c r="AC855" t="s">
        <v>1380</v>
      </c>
    </row>
    <row r="856" spans="1:29" x14ac:dyDescent="0.25">
      <c r="A856" s="61" t="s">
        <v>179</v>
      </c>
      <c r="B856" s="61" t="s">
        <v>185</v>
      </c>
      <c r="C856" s="62" t="s">
        <v>508</v>
      </c>
      <c r="D856" s="63"/>
      <c r="E856" s="64"/>
      <c r="F856" s="65"/>
      <c r="G856" s="62"/>
      <c r="H856" s="66"/>
      <c r="I856" s="67"/>
      <c r="J856" s="67"/>
      <c r="K856" s="31"/>
      <c r="L856" s="74">
        <v>856</v>
      </c>
      <c r="M8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6">
        <v>3.6</v>
      </c>
      <c r="O856" t="s">
        <v>372</v>
      </c>
      <c r="P856">
        <v>1725</v>
      </c>
      <c r="Q856" t="s">
        <v>399</v>
      </c>
      <c r="S856">
        <v>1</v>
      </c>
      <c r="T856">
        <v>3</v>
      </c>
      <c r="U856" t="s">
        <v>503</v>
      </c>
      <c r="V856">
        <v>1</v>
      </c>
      <c r="W856">
        <v>2</v>
      </c>
      <c r="X856" t="s">
        <v>511</v>
      </c>
      <c r="Y856">
        <v>2</v>
      </c>
      <c r="AA856">
        <v>1</v>
      </c>
      <c r="AB856" t="s">
        <v>526</v>
      </c>
      <c r="AC856" t="s">
        <v>1376</v>
      </c>
    </row>
    <row r="857" spans="1:29" x14ac:dyDescent="0.25">
      <c r="A857" s="61" t="s">
        <v>179</v>
      </c>
      <c r="B857" s="61" t="s">
        <v>185</v>
      </c>
      <c r="C857" s="62" t="s">
        <v>508</v>
      </c>
      <c r="D857" s="63"/>
      <c r="E857" s="64"/>
      <c r="F857" s="65"/>
      <c r="G857" s="62"/>
      <c r="H857" s="66"/>
      <c r="I857" s="67"/>
      <c r="J857" s="67"/>
      <c r="K857" s="31"/>
      <c r="L857" s="74">
        <v>857</v>
      </c>
      <c r="M8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7" t="s">
        <v>322</v>
      </c>
      <c r="O857" t="s">
        <v>372</v>
      </c>
      <c r="P857">
        <v>1725</v>
      </c>
      <c r="Q857" t="s">
        <v>399</v>
      </c>
      <c r="S857">
        <v>-1</v>
      </c>
      <c r="T857">
        <v>3</v>
      </c>
      <c r="U857" t="s">
        <v>502</v>
      </c>
      <c r="V857">
        <v>-1</v>
      </c>
      <c r="W857">
        <v>-1</v>
      </c>
      <c r="X857" t="s">
        <v>511</v>
      </c>
      <c r="Y857">
        <v>-1</v>
      </c>
      <c r="Z857">
        <v>-1</v>
      </c>
      <c r="AA857">
        <v>1</v>
      </c>
      <c r="AB857" t="s">
        <v>527</v>
      </c>
      <c r="AC857" t="s">
        <v>1375</v>
      </c>
    </row>
    <row r="858" spans="1:29" x14ac:dyDescent="0.25">
      <c r="A858" s="61" t="s">
        <v>179</v>
      </c>
      <c r="B858" s="61" t="s">
        <v>185</v>
      </c>
      <c r="C858" s="62" t="s">
        <v>508</v>
      </c>
      <c r="D858" s="63"/>
      <c r="E858" s="64"/>
      <c r="F858" s="65"/>
      <c r="G858" s="62"/>
      <c r="H858" s="66"/>
      <c r="I858" s="67"/>
      <c r="J858" s="67"/>
      <c r="K858" s="31"/>
      <c r="L858" s="74">
        <v>858</v>
      </c>
      <c r="M8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8" t="s">
        <v>319</v>
      </c>
      <c r="O858" t="s">
        <v>372</v>
      </c>
      <c r="P858">
        <v>1725</v>
      </c>
      <c r="Q858" t="s">
        <v>385</v>
      </c>
      <c r="S858">
        <v>1</v>
      </c>
      <c r="T858">
        <v>1</v>
      </c>
      <c r="V858">
        <v>1</v>
      </c>
      <c r="W858">
        <v>3</v>
      </c>
      <c r="X858" t="s">
        <v>511</v>
      </c>
      <c r="Y858">
        <v>3</v>
      </c>
      <c r="AA858">
        <v>1</v>
      </c>
      <c r="AB858" t="s">
        <v>527</v>
      </c>
      <c r="AC858" t="s">
        <v>658</v>
      </c>
    </row>
    <row r="859" spans="1:29" x14ac:dyDescent="0.25">
      <c r="A859" s="61" t="s">
        <v>179</v>
      </c>
      <c r="B859" s="61" t="s">
        <v>185</v>
      </c>
      <c r="C859" s="62" t="s">
        <v>508</v>
      </c>
      <c r="D859" s="63"/>
      <c r="E859" s="64"/>
      <c r="F859" s="65"/>
      <c r="G859" s="62"/>
      <c r="H859" s="66"/>
      <c r="I859" s="67"/>
      <c r="J859" s="67"/>
      <c r="K859" s="31"/>
      <c r="L859" s="74">
        <v>859</v>
      </c>
      <c r="M8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59" t="s">
        <v>343</v>
      </c>
      <c r="O859" t="s">
        <v>372</v>
      </c>
      <c r="P859">
        <v>1725</v>
      </c>
      <c r="Q859" t="s">
        <v>385</v>
      </c>
      <c r="S859">
        <v>1</v>
      </c>
      <c r="T859">
        <v>1</v>
      </c>
      <c r="V859">
        <v>1</v>
      </c>
      <c r="W859">
        <v>2</v>
      </c>
      <c r="X859" t="s">
        <v>511</v>
      </c>
      <c r="Y859">
        <v>2</v>
      </c>
      <c r="AA859">
        <v>1</v>
      </c>
      <c r="AB859" t="s">
        <v>526</v>
      </c>
      <c r="AC859" t="s">
        <v>650</v>
      </c>
    </row>
    <row r="860" spans="1:29" x14ac:dyDescent="0.25">
      <c r="A860" s="61" t="s">
        <v>179</v>
      </c>
      <c r="B860" s="61" t="s">
        <v>185</v>
      </c>
      <c r="C860" s="62" t="s">
        <v>508</v>
      </c>
      <c r="D860" s="63"/>
      <c r="E860" s="64"/>
      <c r="F860" s="65"/>
      <c r="G860" s="62"/>
      <c r="H860" s="66"/>
      <c r="I860" s="67"/>
      <c r="J860" s="67"/>
      <c r="K860" s="31"/>
      <c r="L860" s="74">
        <v>860</v>
      </c>
      <c r="M8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0" t="s">
        <v>343</v>
      </c>
      <c r="O860" t="s">
        <v>372</v>
      </c>
      <c r="P860">
        <v>1725</v>
      </c>
      <c r="Q860" t="s">
        <v>385</v>
      </c>
      <c r="S860">
        <v>1</v>
      </c>
      <c r="T860">
        <v>1</v>
      </c>
      <c r="V860">
        <v>1</v>
      </c>
      <c r="W860">
        <v>2</v>
      </c>
      <c r="X860" t="s">
        <v>511</v>
      </c>
      <c r="Y860">
        <v>2</v>
      </c>
      <c r="AA860">
        <v>1</v>
      </c>
      <c r="AB860" t="s">
        <v>526</v>
      </c>
      <c r="AC860" t="s">
        <v>668</v>
      </c>
    </row>
    <row r="861" spans="1:29" x14ac:dyDescent="0.25">
      <c r="A861" s="61" t="s">
        <v>179</v>
      </c>
      <c r="B861" s="61" t="s">
        <v>185</v>
      </c>
      <c r="C861" s="62" t="s">
        <v>508</v>
      </c>
      <c r="D861" s="63"/>
      <c r="E861" s="64"/>
      <c r="F861" s="65"/>
      <c r="G861" s="62"/>
      <c r="H861" s="66"/>
      <c r="I861" s="67"/>
      <c r="J861" s="67"/>
      <c r="K861" s="31"/>
      <c r="L861" s="74">
        <v>861</v>
      </c>
      <c r="M8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1" t="s">
        <v>317</v>
      </c>
      <c r="O861" t="s">
        <v>372</v>
      </c>
      <c r="P861">
        <v>1725</v>
      </c>
      <c r="Q861" t="s">
        <v>385</v>
      </c>
      <c r="S861">
        <v>1</v>
      </c>
      <c r="T861">
        <v>1</v>
      </c>
      <c r="V861">
        <v>1</v>
      </c>
      <c r="W861">
        <v>2</v>
      </c>
      <c r="X861" t="s">
        <v>511</v>
      </c>
      <c r="Y861">
        <v>2</v>
      </c>
      <c r="AA861">
        <v>1</v>
      </c>
      <c r="AB861" t="s">
        <v>526</v>
      </c>
      <c r="AC861" t="s">
        <v>653</v>
      </c>
    </row>
    <row r="862" spans="1:29" x14ac:dyDescent="0.25">
      <c r="A862" s="61" t="s">
        <v>179</v>
      </c>
      <c r="B862" s="61" t="s">
        <v>185</v>
      </c>
      <c r="C862" s="62" t="s">
        <v>508</v>
      </c>
      <c r="D862" s="63"/>
      <c r="E862" s="64"/>
      <c r="F862" s="65"/>
      <c r="G862" s="62"/>
      <c r="H862" s="66"/>
      <c r="I862" s="67"/>
      <c r="J862" s="67"/>
      <c r="K862" s="31"/>
      <c r="L862" s="74">
        <v>862</v>
      </c>
      <c r="M8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2" t="s">
        <v>335</v>
      </c>
      <c r="O862" t="s">
        <v>372</v>
      </c>
      <c r="P862">
        <v>1725</v>
      </c>
      <c r="Q862" t="s">
        <v>385</v>
      </c>
      <c r="S862">
        <v>1</v>
      </c>
      <c r="T862">
        <v>4</v>
      </c>
      <c r="V862">
        <v>1</v>
      </c>
      <c r="W862">
        <v>2</v>
      </c>
      <c r="X862" t="s">
        <v>511</v>
      </c>
      <c r="Y862">
        <v>2</v>
      </c>
      <c r="AA862">
        <v>1</v>
      </c>
      <c r="AB862" t="s">
        <v>526</v>
      </c>
      <c r="AC862" t="s">
        <v>651</v>
      </c>
    </row>
    <row r="863" spans="1:29" x14ac:dyDescent="0.25">
      <c r="A863" s="61" t="s">
        <v>179</v>
      </c>
      <c r="B863" s="61" t="s">
        <v>185</v>
      </c>
      <c r="C863" s="62" t="s">
        <v>508</v>
      </c>
      <c r="D863" s="63"/>
      <c r="E863" s="64"/>
      <c r="F863" s="65"/>
      <c r="G863" s="62"/>
      <c r="H863" s="66"/>
      <c r="I863" s="67"/>
      <c r="J863" s="67"/>
      <c r="K863" s="31"/>
      <c r="L863" s="74">
        <v>863</v>
      </c>
      <c r="M8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3" t="s">
        <v>335</v>
      </c>
      <c r="O863" t="s">
        <v>372</v>
      </c>
      <c r="P863">
        <v>1725</v>
      </c>
      <c r="Q863" t="s">
        <v>385</v>
      </c>
      <c r="S863">
        <v>1</v>
      </c>
      <c r="T863">
        <v>4</v>
      </c>
      <c r="V863">
        <v>1</v>
      </c>
      <c r="W863">
        <v>2</v>
      </c>
      <c r="X863" t="s">
        <v>511</v>
      </c>
      <c r="Y863">
        <v>2</v>
      </c>
      <c r="AA863">
        <v>1</v>
      </c>
      <c r="AB863" t="s">
        <v>526</v>
      </c>
      <c r="AC863" t="s">
        <v>657</v>
      </c>
    </row>
    <row r="864" spans="1:29" x14ac:dyDescent="0.25">
      <c r="A864" s="61" t="s">
        <v>179</v>
      </c>
      <c r="B864" s="61" t="s">
        <v>185</v>
      </c>
      <c r="C864" s="62" t="s">
        <v>508</v>
      </c>
      <c r="D864" s="63"/>
      <c r="E864" s="64"/>
      <c r="F864" s="65"/>
      <c r="G864" s="62"/>
      <c r="H864" s="66"/>
      <c r="I864" s="67"/>
      <c r="J864" s="67"/>
      <c r="K864" s="31"/>
      <c r="L864" s="74">
        <v>864</v>
      </c>
      <c r="M8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4">
        <v>2.4</v>
      </c>
      <c r="O864" t="s">
        <v>372</v>
      </c>
      <c r="P864">
        <v>1725</v>
      </c>
      <c r="Q864" t="s">
        <v>397</v>
      </c>
      <c r="S864">
        <v>1</v>
      </c>
      <c r="T864">
        <v>2</v>
      </c>
      <c r="V864">
        <v>1</v>
      </c>
      <c r="W864">
        <v>2</v>
      </c>
      <c r="X864" t="s">
        <v>511</v>
      </c>
      <c r="Y864">
        <v>2</v>
      </c>
      <c r="AA864">
        <v>1</v>
      </c>
      <c r="AB864" t="s">
        <v>526</v>
      </c>
      <c r="AC864" t="s">
        <v>784</v>
      </c>
    </row>
    <row r="865" spans="1:29" x14ac:dyDescent="0.25">
      <c r="A865" s="61" t="s">
        <v>179</v>
      </c>
      <c r="B865" s="61" t="s">
        <v>185</v>
      </c>
      <c r="C865" s="62" t="s">
        <v>508</v>
      </c>
      <c r="D865" s="63"/>
      <c r="E865" s="64"/>
      <c r="F865" s="65"/>
      <c r="G865" s="62"/>
      <c r="H865" s="66"/>
      <c r="I865" s="67"/>
      <c r="J865" s="67"/>
      <c r="K865" s="31"/>
      <c r="L865" s="74">
        <v>865</v>
      </c>
      <c r="M8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5">
        <v>3.3</v>
      </c>
      <c r="O865" t="s">
        <v>372</v>
      </c>
      <c r="P865">
        <v>1725</v>
      </c>
      <c r="Q865" t="s">
        <v>397</v>
      </c>
      <c r="S865">
        <v>1</v>
      </c>
      <c r="T865">
        <v>3</v>
      </c>
      <c r="U865" t="s">
        <v>503</v>
      </c>
      <c r="V865">
        <v>1</v>
      </c>
      <c r="W865">
        <v>1</v>
      </c>
      <c r="X865" t="s">
        <v>511</v>
      </c>
      <c r="Y865">
        <v>1</v>
      </c>
      <c r="AA865">
        <v>1</v>
      </c>
      <c r="AB865" t="s">
        <v>527</v>
      </c>
      <c r="AC865" t="s">
        <v>786</v>
      </c>
    </row>
    <row r="866" spans="1:29" x14ac:dyDescent="0.25">
      <c r="A866" s="61" t="s">
        <v>179</v>
      </c>
      <c r="B866" s="61" t="s">
        <v>185</v>
      </c>
      <c r="C866" s="62" t="s">
        <v>508</v>
      </c>
      <c r="D866" s="63"/>
      <c r="E866" s="64"/>
      <c r="F866" s="65"/>
      <c r="G866" s="62"/>
      <c r="H866" s="66"/>
      <c r="I866" s="67"/>
      <c r="J866" s="67"/>
      <c r="K866" s="31"/>
      <c r="L866" s="74">
        <v>866</v>
      </c>
      <c r="M8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6">
        <v>3.3</v>
      </c>
      <c r="O866" t="s">
        <v>372</v>
      </c>
      <c r="P866">
        <v>1725</v>
      </c>
      <c r="Q866" t="s">
        <v>397</v>
      </c>
      <c r="S866">
        <v>1</v>
      </c>
      <c r="T866">
        <v>3</v>
      </c>
      <c r="U866" t="s">
        <v>503</v>
      </c>
      <c r="V866">
        <v>1</v>
      </c>
      <c r="W866">
        <v>1</v>
      </c>
      <c r="X866" t="s">
        <v>511</v>
      </c>
      <c r="Y866">
        <v>1</v>
      </c>
      <c r="AA866">
        <v>1</v>
      </c>
      <c r="AB866" t="s">
        <v>527</v>
      </c>
      <c r="AC866" t="s">
        <v>788</v>
      </c>
    </row>
    <row r="867" spans="1:29" x14ac:dyDescent="0.25">
      <c r="A867" s="61" t="s">
        <v>179</v>
      </c>
      <c r="B867" s="61" t="s">
        <v>185</v>
      </c>
      <c r="C867" s="62" t="s">
        <v>508</v>
      </c>
      <c r="D867" s="63"/>
      <c r="E867" s="64"/>
      <c r="F867" s="65"/>
      <c r="G867" s="62"/>
      <c r="H867" s="66"/>
      <c r="I867" s="67"/>
      <c r="J867" s="67"/>
      <c r="K867" s="31"/>
      <c r="L867" s="74">
        <v>867</v>
      </c>
      <c r="M8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7">
        <v>3.4</v>
      </c>
      <c r="O867" t="s">
        <v>372</v>
      </c>
      <c r="P867">
        <v>1725</v>
      </c>
      <c r="Q867" t="s">
        <v>397</v>
      </c>
      <c r="S867">
        <v>1</v>
      </c>
      <c r="T867">
        <v>3</v>
      </c>
      <c r="U867" t="s">
        <v>503</v>
      </c>
      <c r="V867">
        <v>1</v>
      </c>
      <c r="W867">
        <v>2</v>
      </c>
      <c r="X867" t="s">
        <v>511</v>
      </c>
      <c r="Y867">
        <v>2</v>
      </c>
      <c r="AA867">
        <v>1</v>
      </c>
      <c r="AB867" t="s">
        <v>526</v>
      </c>
      <c r="AC867" t="s">
        <v>783</v>
      </c>
    </row>
    <row r="868" spans="1:29" x14ac:dyDescent="0.25">
      <c r="A868" s="61" t="s">
        <v>179</v>
      </c>
      <c r="B868" s="61" t="s">
        <v>185</v>
      </c>
      <c r="C868" s="62" t="s">
        <v>508</v>
      </c>
      <c r="D868" s="63"/>
      <c r="E868" s="64"/>
      <c r="F868" s="65"/>
      <c r="G868" s="62"/>
      <c r="H868" s="66"/>
      <c r="I868" s="67"/>
      <c r="J868" s="67"/>
      <c r="K868" s="31"/>
      <c r="L868" s="74">
        <v>868</v>
      </c>
      <c r="M8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8" t="s">
        <v>341</v>
      </c>
      <c r="O868" t="s">
        <v>372</v>
      </c>
      <c r="P868">
        <v>1725</v>
      </c>
      <c r="Q868" t="s">
        <v>397</v>
      </c>
      <c r="S868">
        <v>1</v>
      </c>
      <c r="T868">
        <v>2</v>
      </c>
      <c r="V868">
        <v>1</v>
      </c>
      <c r="W868">
        <v>2</v>
      </c>
      <c r="X868" t="s">
        <v>511</v>
      </c>
      <c r="Y868">
        <v>2</v>
      </c>
      <c r="AA868">
        <v>1</v>
      </c>
      <c r="AB868" t="s">
        <v>526</v>
      </c>
      <c r="AC868" t="s">
        <v>785</v>
      </c>
    </row>
    <row r="869" spans="1:29" x14ac:dyDescent="0.25">
      <c r="A869" s="61" t="s">
        <v>179</v>
      </c>
      <c r="B869" s="61" t="s">
        <v>185</v>
      </c>
      <c r="C869" s="62" t="s">
        <v>508</v>
      </c>
      <c r="D869" s="63"/>
      <c r="E869" s="64"/>
      <c r="F869" s="65"/>
      <c r="G869" s="62"/>
      <c r="H869" s="66"/>
      <c r="I869" s="67"/>
      <c r="J869" s="67"/>
      <c r="K869" s="31"/>
      <c r="L869" s="74">
        <v>869</v>
      </c>
      <c r="M8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69" t="s">
        <v>322</v>
      </c>
      <c r="O869" t="s">
        <v>372</v>
      </c>
      <c r="P869">
        <v>1725</v>
      </c>
      <c r="Q869" t="s">
        <v>397</v>
      </c>
      <c r="S869">
        <v>-1</v>
      </c>
      <c r="T869">
        <v>3</v>
      </c>
      <c r="U869" t="s">
        <v>502</v>
      </c>
      <c r="V869">
        <v>-1</v>
      </c>
      <c r="W869">
        <v>-1</v>
      </c>
      <c r="X869" t="s">
        <v>511</v>
      </c>
      <c r="Y869">
        <v>-1</v>
      </c>
      <c r="Z869">
        <v>-1</v>
      </c>
      <c r="AA869">
        <v>1</v>
      </c>
      <c r="AB869" t="s">
        <v>527</v>
      </c>
      <c r="AC869" t="s">
        <v>787</v>
      </c>
    </row>
    <row r="870" spans="1:29" x14ac:dyDescent="0.25">
      <c r="A870" s="61" t="s">
        <v>179</v>
      </c>
      <c r="B870" s="61" t="s">
        <v>185</v>
      </c>
      <c r="C870" s="62" t="s">
        <v>508</v>
      </c>
      <c r="D870" s="63"/>
      <c r="E870" s="64"/>
      <c r="F870" s="65"/>
      <c r="G870" s="62"/>
      <c r="H870" s="66"/>
      <c r="I870" s="67"/>
      <c r="J870" s="67"/>
      <c r="K870" s="31"/>
      <c r="L870" s="74">
        <v>870</v>
      </c>
      <c r="M8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0">
        <v>3.3</v>
      </c>
      <c r="O870" t="s">
        <v>372</v>
      </c>
      <c r="P870">
        <v>1727</v>
      </c>
      <c r="Q870" t="s">
        <v>386</v>
      </c>
      <c r="S870">
        <v>1</v>
      </c>
      <c r="T870">
        <v>3</v>
      </c>
      <c r="U870" t="s">
        <v>503</v>
      </c>
      <c r="V870">
        <v>1</v>
      </c>
      <c r="W870">
        <v>1</v>
      </c>
      <c r="X870" t="s">
        <v>511</v>
      </c>
      <c r="Y870">
        <v>1</v>
      </c>
      <c r="AA870">
        <v>1</v>
      </c>
      <c r="AB870" t="s">
        <v>527</v>
      </c>
      <c r="AC870" t="s">
        <v>634</v>
      </c>
    </row>
    <row r="871" spans="1:29" x14ac:dyDescent="0.25">
      <c r="A871" s="61" t="s">
        <v>179</v>
      </c>
      <c r="B871" s="61" t="s">
        <v>185</v>
      </c>
      <c r="C871" s="62" t="s">
        <v>508</v>
      </c>
      <c r="D871" s="63"/>
      <c r="E871" s="64"/>
      <c r="F871" s="65"/>
      <c r="G871" s="62"/>
      <c r="H871" s="66"/>
      <c r="I871" s="67"/>
      <c r="J871" s="67"/>
      <c r="K871" s="31"/>
      <c r="L871" s="74">
        <v>871</v>
      </c>
      <c r="M8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1" t="s">
        <v>343</v>
      </c>
      <c r="O871" t="s">
        <v>372</v>
      </c>
      <c r="P871">
        <v>1727</v>
      </c>
      <c r="Q871" t="s">
        <v>386</v>
      </c>
      <c r="S871">
        <v>1</v>
      </c>
      <c r="T871">
        <v>1</v>
      </c>
      <c r="V871">
        <v>1</v>
      </c>
      <c r="W871">
        <v>2</v>
      </c>
      <c r="X871" t="s">
        <v>511</v>
      </c>
      <c r="Y871">
        <v>2</v>
      </c>
      <c r="AA871">
        <v>1</v>
      </c>
      <c r="AB871" t="s">
        <v>526</v>
      </c>
      <c r="AC871" t="s">
        <v>638</v>
      </c>
    </row>
    <row r="872" spans="1:29" x14ac:dyDescent="0.25">
      <c r="A872" s="61" t="s">
        <v>179</v>
      </c>
      <c r="B872" s="61" t="s">
        <v>185</v>
      </c>
      <c r="C872" s="62" t="s">
        <v>508</v>
      </c>
      <c r="D872" s="63"/>
      <c r="E872" s="64"/>
      <c r="F872" s="65"/>
      <c r="G872" s="62"/>
      <c r="H872" s="66"/>
      <c r="I872" s="67"/>
      <c r="J872" s="67"/>
      <c r="K872" s="31"/>
      <c r="L872" s="74">
        <v>872</v>
      </c>
      <c r="M8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2">
        <v>3.2</v>
      </c>
      <c r="O872" t="s">
        <v>372</v>
      </c>
      <c r="P872">
        <v>1727</v>
      </c>
      <c r="Q872" t="s">
        <v>383</v>
      </c>
      <c r="S872">
        <v>-1</v>
      </c>
      <c r="T872">
        <v>3</v>
      </c>
      <c r="U872" t="s">
        <v>502</v>
      </c>
      <c r="V872">
        <v>-1</v>
      </c>
      <c r="W872">
        <v>-1</v>
      </c>
      <c r="X872" t="s">
        <v>511</v>
      </c>
      <c r="Y872">
        <v>-1</v>
      </c>
      <c r="Z872">
        <v>-1</v>
      </c>
      <c r="AA872">
        <v>1</v>
      </c>
      <c r="AB872" t="s">
        <v>527</v>
      </c>
      <c r="AC872" t="s">
        <v>681</v>
      </c>
    </row>
    <row r="873" spans="1:29" x14ac:dyDescent="0.25">
      <c r="A873" s="61" t="s">
        <v>179</v>
      </c>
      <c r="B873" s="61" t="s">
        <v>185</v>
      </c>
      <c r="C873" s="62" t="s">
        <v>508</v>
      </c>
      <c r="D873" s="63"/>
      <c r="E873" s="64"/>
      <c r="F873" s="65"/>
      <c r="G873" s="62"/>
      <c r="H873" s="66"/>
      <c r="I873" s="67"/>
      <c r="J873" s="67"/>
      <c r="K873" s="31"/>
      <c r="L873" s="74">
        <v>873</v>
      </c>
      <c r="M8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3">
        <v>3.3</v>
      </c>
      <c r="O873" t="s">
        <v>372</v>
      </c>
      <c r="P873">
        <v>1727</v>
      </c>
      <c r="Q873" t="s">
        <v>383</v>
      </c>
      <c r="S873">
        <v>1</v>
      </c>
      <c r="T873">
        <v>3</v>
      </c>
      <c r="U873" t="s">
        <v>503</v>
      </c>
      <c r="V873">
        <v>1</v>
      </c>
      <c r="W873">
        <v>1</v>
      </c>
      <c r="X873" t="s">
        <v>511</v>
      </c>
      <c r="Y873">
        <v>1</v>
      </c>
      <c r="AA873">
        <v>1</v>
      </c>
      <c r="AB873" t="s">
        <v>527</v>
      </c>
      <c r="AC873" t="s">
        <v>679</v>
      </c>
    </row>
    <row r="874" spans="1:29" x14ac:dyDescent="0.25">
      <c r="A874" s="61" t="s">
        <v>179</v>
      </c>
      <c r="B874" s="61" t="s">
        <v>185</v>
      </c>
      <c r="C874" s="62" t="s">
        <v>508</v>
      </c>
      <c r="D874" s="63"/>
      <c r="E874" s="64"/>
      <c r="F874" s="65"/>
      <c r="G874" s="62"/>
      <c r="H874" s="66"/>
      <c r="I874" s="67"/>
      <c r="J874" s="67"/>
      <c r="K874" s="31"/>
      <c r="L874" s="74">
        <v>874</v>
      </c>
      <c r="M8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4" t="s">
        <v>343</v>
      </c>
      <c r="O874" t="s">
        <v>372</v>
      </c>
      <c r="P874">
        <v>1729</v>
      </c>
      <c r="Q874" t="s">
        <v>423</v>
      </c>
      <c r="S874">
        <v>1</v>
      </c>
      <c r="T874">
        <v>1</v>
      </c>
      <c r="V874">
        <v>1</v>
      </c>
      <c r="W874">
        <v>2</v>
      </c>
      <c r="X874" t="s">
        <v>511</v>
      </c>
      <c r="Y874">
        <v>2</v>
      </c>
      <c r="AA874">
        <v>1</v>
      </c>
      <c r="AB874" t="s">
        <v>526</v>
      </c>
      <c r="AC874" t="s">
        <v>641</v>
      </c>
    </row>
    <row r="875" spans="1:29" x14ac:dyDescent="0.25">
      <c r="A875" s="61" t="s">
        <v>179</v>
      </c>
      <c r="B875" s="61" t="s">
        <v>185</v>
      </c>
      <c r="C875" s="62" t="s">
        <v>508</v>
      </c>
      <c r="D875" s="63"/>
      <c r="E875" s="64"/>
      <c r="F875" s="65"/>
      <c r="G875" s="62"/>
      <c r="H875" s="66"/>
      <c r="I875" s="67"/>
      <c r="J875" s="67"/>
      <c r="K875" s="31"/>
      <c r="L875" s="74">
        <v>875</v>
      </c>
      <c r="M8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5">
        <v>3.3</v>
      </c>
      <c r="O875" t="s">
        <v>372</v>
      </c>
      <c r="P875">
        <v>1731</v>
      </c>
      <c r="Q875" t="s">
        <v>462</v>
      </c>
      <c r="S875">
        <v>1</v>
      </c>
      <c r="T875">
        <v>3</v>
      </c>
      <c r="U875" t="s">
        <v>503</v>
      </c>
      <c r="V875">
        <v>1</v>
      </c>
      <c r="W875">
        <v>1</v>
      </c>
      <c r="X875" t="s">
        <v>511</v>
      </c>
      <c r="Y875">
        <v>1</v>
      </c>
      <c r="AA875">
        <v>1</v>
      </c>
      <c r="AB875" t="s">
        <v>527</v>
      </c>
      <c r="AC875" t="s">
        <v>643</v>
      </c>
    </row>
    <row r="876" spans="1:29" x14ac:dyDescent="0.25">
      <c r="A876" s="61" t="s">
        <v>179</v>
      </c>
      <c r="B876" s="61" t="s">
        <v>185</v>
      </c>
      <c r="C876" s="62" t="s">
        <v>508</v>
      </c>
      <c r="D876" s="63"/>
      <c r="E876" s="64"/>
      <c r="F876" s="65"/>
      <c r="G876" s="62"/>
      <c r="H876" s="66"/>
      <c r="I876" s="67"/>
      <c r="J876" s="67"/>
      <c r="K876" s="31"/>
      <c r="L876" s="74">
        <v>876</v>
      </c>
      <c r="M8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6">
        <v>3.3</v>
      </c>
      <c r="O876" t="s">
        <v>372</v>
      </c>
      <c r="P876">
        <v>1731</v>
      </c>
      <c r="Q876" t="s">
        <v>462</v>
      </c>
      <c r="S876">
        <v>1</v>
      </c>
      <c r="T876">
        <v>3</v>
      </c>
      <c r="U876" t="s">
        <v>503</v>
      </c>
      <c r="V876">
        <v>1</v>
      </c>
      <c r="W876">
        <v>1</v>
      </c>
      <c r="X876" t="s">
        <v>511</v>
      </c>
      <c r="Y876">
        <v>1</v>
      </c>
      <c r="AA876">
        <v>1</v>
      </c>
      <c r="AB876" t="s">
        <v>527</v>
      </c>
      <c r="AC876" t="s">
        <v>644</v>
      </c>
    </row>
    <row r="877" spans="1:29" x14ac:dyDescent="0.25">
      <c r="A877" s="61" t="s">
        <v>179</v>
      </c>
      <c r="B877" s="61" t="s">
        <v>185</v>
      </c>
      <c r="C877" s="62" t="s">
        <v>508</v>
      </c>
      <c r="D877" s="63"/>
      <c r="E877" s="64"/>
      <c r="F877" s="65"/>
      <c r="G877" s="62"/>
      <c r="H877" s="66"/>
      <c r="I877" s="67"/>
      <c r="J877" s="67"/>
      <c r="K877" s="31"/>
      <c r="L877" s="74">
        <v>877</v>
      </c>
      <c r="M8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7" t="s">
        <v>343</v>
      </c>
      <c r="O877" t="s">
        <v>372</v>
      </c>
      <c r="P877">
        <v>1731</v>
      </c>
      <c r="Q877" t="s">
        <v>462</v>
      </c>
      <c r="S877">
        <v>1</v>
      </c>
      <c r="T877">
        <v>1</v>
      </c>
      <c r="V877">
        <v>1</v>
      </c>
      <c r="W877">
        <v>2</v>
      </c>
      <c r="X877" t="s">
        <v>511</v>
      </c>
      <c r="Y877">
        <v>2</v>
      </c>
      <c r="AA877">
        <v>1</v>
      </c>
      <c r="AB877" t="s">
        <v>526</v>
      </c>
      <c r="AC877" t="s">
        <v>642</v>
      </c>
    </row>
    <row r="878" spans="1:29" x14ac:dyDescent="0.25">
      <c r="A878" s="61" t="s">
        <v>179</v>
      </c>
      <c r="B878" s="61" t="s">
        <v>185</v>
      </c>
      <c r="C878" s="62" t="s">
        <v>508</v>
      </c>
      <c r="D878" s="63"/>
      <c r="E878" s="64"/>
      <c r="F878" s="65"/>
      <c r="G878" s="62"/>
      <c r="H878" s="66"/>
      <c r="I878" s="67"/>
      <c r="J878" s="67"/>
      <c r="K878" s="31"/>
      <c r="L878" s="74">
        <v>878</v>
      </c>
      <c r="M8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8" t="s">
        <v>343</v>
      </c>
      <c r="O878" t="s">
        <v>372</v>
      </c>
      <c r="P878">
        <v>1731</v>
      </c>
      <c r="Q878" t="s">
        <v>462</v>
      </c>
      <c r="S878">
        <v>1</v>
      </c>
      <c r="T878">
        <v>1</v>
      </c>
      <c r="V878">
        <v>1</v>
      </c>
      <c r="W878">
        <v>2</v>
      </c>
      <c r="X878" t="s">
        <v>511</v>
      </c>
      <c r="Y878">
        <v>2</v>
      </c>
      <c r="AA878">
        <v>1</v>
      </c>
      <c r="AB878" t="s">
        <v>526</v>
      </c>
      <c r="AC878" t="s">
        <v>647</v>
      </c>
    </row>
    <row r="879" spans="1:29" x14ac:dyDescent="0.25">
      <c r="A879" s="61" t="s">
        <v>179</v>
      </c>
      <c r="B879" s="61" t="s">
        <v>185</v>
      </c>
      <c r="C879" s="62" t="s">
        <v>508</v>
      </c>
      <c r="D879" s="63"/>
      <c r="E879" s="64"/>
      <c r="F879" s="65"/>
      <c r="G879" s="62"/>
      <c r="H879" s="66"/>
      <c r="I879" s="67"/>
      <c r="J879" s="67"/>
      <c r="K879" s="31"/>
      <c r="L879" s="74">
        <v>879</v>
      </c>
      <c r="M8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79" t="s">
        <v>335</v>
      </c>
      <c r="O879" t="s">
        <v>372</v>
      </c>
      <c r="P879">
        <v>1731</v>
      </c>
      <c r="Q879" t="s">
        <v>462</v>
      </c>
      <c r="S879">
        <v>1</v>
      </c>
      <c r="T879">
        <v>4</v>
      </c>
      <c r="V879">
        <v>1</v>
      </c>
      <c r="W879">
        <v>2</v>
      </c>
      <c r="X879" t="s">
        <v>511</v>
      </c>
      <c r="Y879">
        <v>2</v>
      </c>
      <c r="AA879">
        <v>1</v>
      </c>
      <c r="AB879" t="s">
        <v>526</v>
      </c>
      <c r="AC879" t="s">
        <v>645</v>
      </c>
    </row>
    <row r="880" spans="1:29" x14ac:dyDescent="0.25">
      <c r="A880" s="61" t="s">
        <v>179</v>
      </c>
      <c r="B880" s="61" t="s">
        <v>185</v>
      </c>
      <c r="C880" s="62" t="s">
        <v>508</v>
      </c>
      <c r="D880" s="63"/>
      <c r="E880" s="64"/>
      <c r="F880" s="65"/>
      <c r="G880" s="62"/>
      <c r="H880" s="66"/>
      <c r="I880" s="67"/>
      <c r="J880" s="67"/>
      <c r="K880" s="31"/>
      <c r="L880" s="74">
        <v>880</v>
      </c>
      <c r="M8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0">
        <v>3.3</v>
      </c>
      <c r="O880" t="s">
        <v>372</v>
      </c>
      <c r="P880" t="s">
        <v>374</v>
      </c>
      <c r="Q880" t="s">
        <v>380</v>
      </c>
      <c r="S880">
        <v>1</v>
      </c>
      <c r="T880">
        <v>3</v>
      </c>
      <c r="U880" t="s">
        <v>503</v>
      </c>
      <c r="V880">
        <v>1</v>
      </c>
      <c r="W880">
        <v>1</v>
      </c>
      <c r="X880" t="s">
        <v>511</v>
      </c>
      <c r="Y880">
        <v>1</v>
      </c>
      <c r="AA880">
        <v>1</v>
      </c>
      <c r="AB880" t="s">
        <v>527</v>
      </c>
      <c r="AC880" t="s">
        <v>728</v>
      </c>
    </row>
    <row r="881" spans="1:29" x14ac:dyDescent="0.25">
      <c r="A881" s="61" t="s">
        <v>179</v>
      </c>
      <c r="B881" s="61" t="s">
        <v>185</v>
      </c>
      <c r="C881" s="62" t="s">
        <v>508</v>
      </c>
      <c r="D881" s="63"/>
      <c r="E881" s="64"/>
      <c r="F881" s="65"/>
      <c r="G881" s="62"/>
      <c r="H881" s="66"/>
      <c r="I881" s="67"/>
      <c r="J881" s="67"/>
      <c r="K881" s="31"/>
      <c r="L881" s="74">
        <v>881</v>
      </c>
      <c r="M8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1">
        <v>3.3</v>
      </c>
      <c r="O881" t="s">
        <v>372</v>
      </c>
      <c r="P881" t="s">
        <v>374</v>
      </c>
      <c r="Q881" t="s">
        <v>380</v>
      </c>
      <c r="S881">
        <v>1</v>
      </c>
      <c r="T881">
        <v>3</v>
      </c>
      <c r="U881" t="s">
        <v>503</v>
      </c>
      <c r="V881">
        <v>1</v>
      </c>
      <c r="W881">
        <v>1</v>
      </c>
      <c r="X881" t="s">
        <v>511</v>
      </c>
      <c r="Y881">
        <v>1</v>
      </c>
      <c r="AA881">
        <v>1</v>
      </c>
      <c r="AB881" t="s">
        <v>527</v>
      </c>
      <c r="AC881" t="s">
        <v>729</v>
      </c>
    </row>
    <row r="882" spans="1:29" x14ac:dyDescent="0.25">
      <c r="A882" s="61" t="s">
        <v>179</v>
      </c>
      <c r="B882" s="61" t="s">
        <v>185</v>
      </c>
      <c r="C882" s="62" t="s">
        <v>508</v>
      </c>
      <c r="D882" s="63"/>
      <c r="E882" s="64"/>
      <c r="F882" s="65"/>
      <c r="G882" s="62"/>
      <c r="H882" s="66"/>
      <c r="I882" s="67"/>
      <c r="J882" s="67"/>
      <c r="K882" s="31"/>
      <c r="L882" s="74">
        <v>882</v>
      </c>
      <c r="M8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2">
        <v>3.3</v>
      </c>
      <c r="O882" t="s">
        <v>372</v>
      </c>
      <c r="P882" t="s">
        <v>374</v>
      </c>
      <c r="Q882" t="s">
        <v>380</v>
      </c>
      <c r="S882">
        <v>1</v>
      </c>
      <c r="T882">
        <v>3</v>
      </c>
      <c r="U882" t="s">
        <v>503</v>
      </c>
      <c r="V882">
        <v>1</v>
      </c>
      <c r="W882">
        <v>1</v>
      </c>
      <c r="X882" t="s">
        <v>511</v>
      </c>
      <c r="Y882">
        <v>1</v>
      </c>
      <c r="AA882">
        <v>1</v>
      </c>
      <c r="AB882" t="s">
        <v>527</v>
      </c>
      <c r="AC882" t="s">
        <v>734</v>
      </c>
    </row>
    <row r="883" spans="1:29" x14ac:dyDescent="0.25">
      <c r="A883" s="61" t="s">
        <v>179</v>
      </c>
      <c r="B883" s="61" t="s">
        <v>185</v>
      </c>
      <c r="C883" s="62" t="s">
        <v>508</v>
      </c>
      <c r="D883" s="63"/>
      <c r="E883" s="64"/>
      <c r="F883" s="65"/>
      <c r="G883" s="62"/>
      <c r="H883" s="66"/>
      <c r="I883" s="67"/>
      <c r="J883" s="67"/>
      <c r="K883" s="31"/>
      <c r="L883" s="74">
        <v>883</v>
      </c>
      <c r="M8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3">
        <v>3.5</v>
      </c>
      <c r="O883" t="s">
        <v>372</v>
      </c>
      <c r="P883" t="s">
        <v>374</v>
      </c>
      <c r="Q883" t="s">
        <v>380</v>
      </c>
      <c r="S883">
        <v>1</v>
      </c>
      <c r="T883">
        <v>3</v>
      </c>
      <c r="U883" t="s">
        <v>503</v>
      </c>
      <c r="V883">
        <v>1</v>
      </c>
      <c r="W883">
        <v>2</v>
      </c>
      <c r="X883" t="s">
        <v>511</v>
      </c>
      <c r="Y883">
        <v>2</v>
      </c>
      <c r="AA883">
        <v>1</v>
      </c>
      <c r="AB883" t="s">
        <v>526</v>
      </c>
      <c r="AC883" t="s">
        <v>741</v>
      </c>
    </row>
    <row r="884" spans="1:29" x14ac:dyDescent="0.25">
      <c r="A884" s="61" t="s">
        <v>179</v>
      </c>
      <c r="B884" s="61" t="s">
        <v>185</v>
      </c>
      <c r="C884" s="62" t="s">
        <v>508</v>
      </c>
      <c r="D884" s="63"/>
      <c r="E884" s="64"/>
      <c r="F884" s="65"/>
      <c r="G884" s="62"/>
      <c r="H884" s="66"/>
      <c r="I884" s="67"/>
      <c r="J884" s="67"/>
      <c r="K884" s="31"/>
      <c r="L884" s="74">
        <v>884</v>
      </c>
      <c r="M8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4" t="s">
        <v>343</v>
      </c>
      <c r="O884" t="s">
        <v>372</v>
      </c>
      <c r="P884" t="s">
        <v>374</v>
      </c>
      <c r="Q884" t="s">
        <v>380</v>
      </c>
      <c r="S884">
        <v>1</v>
      </c>
      <c r="T884">
        <v>1</v>
      </c>
      <c r="V884">
        <v>1</v>
      </c>
      <c r="W884">
        <v>2</v>
      </c>
      <c r="X884" t="s">
        <v>511</v>
      </c>
      <c r="Y884">
        <v>2</v>
      </c>
      <c r="AA884">
        <v>1</v>
      </c>
      <c r="AB884" t="s">
        <v>526</v>
      </c>
      <c r="AC884" t="s">
        <v>731</v>
      </c>
    </row>
    <row r="885" spans="1:29" x14ac:dyDescent="0.25">
      <c r="A885" s="61" t="s">
        <v>179</v>
      </c>
      <c r="B885" s="61" t="s">
        <v>185</v>
      </c>
      <c r="C885" s="62" t="s">
        <v>508</v>
      </c>
      <c r="D885" s="63"/>
      <c r="E885" s="64"/>
      <c r="F885" s="65"/>
      <c r="G885" s="62"/>
      <c r="H885" s="66"/>
      <c r="I885" s="67"/>
      <c r="J885" s="67"/>
      <c r="K885" s="31"/>
      <c r="L885" s="74">
        <v>885</v>
      </c>
      <c r="M8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5" t="s">
        <v>314</v>
      </c>
      <c r="O885" t="s">
        <v>372</v>
      </c>
      <c r="P885" t="s">
        <v>374</v>
      </c>
      <c r="Q885" t="s">
        <v>380</v>
      </c>
      <c r="S885">
        <v>1</v>
      </c>
      <c r="T885">
        <v>1</v>
      </c>
      <c r="V885">
        <v>1</v>
      </c>
      <c r="W885">
        <v>3</v>
      </c>
      <c r="X885" t="s">
        <v>511</v>
      </c>
      <c r="Y885">
        <v>3</v>
      </c>
      <c r="AA885">
        <v>1</v>
      </c>
      <c r="AB885" t="s">
        <v>526</v>
      </c>
      <c r="AC885" t="s">
        <v>722</v>
      </c>
    </row>
    <row r="886" spans="1:29" x14ac:dyDescent="0.25">
      <c r="A886" s="61" t="s">
        <v>179</v>
      </c>
      <c r="B886" s="61" t="s">
        <v>185</v>
      </c>
      <c r="C886" s="62" t="s">
        <v>508</v>
      </c>
      <c r="D886" s="63"/>
      <c r="E886" s="64"/>
      <c r="F886" s="65"/>
      <c r="G886" s="62"/>
      <c r="H886" s="66"/>
      <c r="I886" s="67"/>
      <c r="J886" s="67"/>
      <c r="K886" s="31"/>
      <c r="L886" s="74">
        <v>886</v>
      </c>
      <c r="M8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6" t="s">
        <v>330</v>
      </c>
      <c r="O886" t="s">
        <v>372</v>
      </c>
      <c r="P886" t="s">
        <v>374</v>
      </c>
      <c r="Q886" t="s">
        <v>380</v>
      </c>
      <c r="S886">
        <v>1</v>
      </c>
      <c r="T886">
        <v>1</v>
      </c>
      <c r="V886">
        <v>1</v>
      </c>
      <c r="W886">
        <v>3</v>
      </c>
      <c r="X886" t="s">
        <v>511</v>
      </c>
      <c r="Y886">
        <v>3</v>
      </c>
      <c r="AA886">
        <v>1</v>
      </c>
      <c r="AB886" t="s">
        <v>526</v>
      </c>
      <c r="AC886" t="s">
        <v>740</v>
      </c>
    </row>
    <row r="887" spans="1:29" x14ac:dyDescent="0.25">
      <c r="A887" s="61" t="s">
        <v>179</v>
      </c>
      <c r="B887" s="61" t="s">
        <v>185</v>
      </c>
      <c r="C887" s="62" t="s">
        <v>508</v>
      </c>
      <c r="D887" s="63"/>
      <c r="E887" s="64"/>
      <c r="F887" s="65"/>
      <c r="G887" s="62"/>
      <c r="H887" s="66"/>
      <c r="I887" s="67"/>
      <c r="J887" s="67"/>
      <c r="K887" s="31"/>
      <c r="L887" s="74">
        <v>887</v>
      </c>
      <c r="M8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7" t="s">
        <v>324</v>
      </c>
      <c r="O887" t="s">
        <v>372</v>
      </c>
      <c r="P887" t="s">
        <v>374</v>
      </c>
      <c r="Q887" t="s">
        <v>380</v>
      </c>
      <c r="S887">
        <v>1</v>
      </c>
      <c r="T887">
        <v>2</v>
      </c>
      <c r="V887">
        <v>1</v>
      </c>
      <c r="W887">
        <v>2</v>
      </c>
      <c r="X887" t="s">
        <v>511</v>
      </c>
      <c r="Y887">
        <v>2</v>
      </c>
      <c r="AA887">
        <v>1</v>
      </c>
      <c r="AB887" t="s">
        <v>526</v>
      </c>
      <c r="AC887" t="s">
        <v>725</v>
      </c>
    </row>
    <row r="888" spans="1:29" x14ac:dyDescent="0.25">
      <c r="A888" s="61" t="s">
        <v>179</v>
      </c>
      <c r="B888" s="61" t="s">
        <v>185</v>
      </c>
      <c r="C888" s="62" t="s">
        <v>508</v>
      </c>
      <c r="D888" s="63"/>
      <c r="E888" s="64"/>
      <c r="F888" s="65"/>
      <c r="G888" s="62"/>
      <c r="H888" s="66"/>
      <c r="I888" s="67"/>
      <c r="J888" s="67"/>
      <c r="K888" s="31"/>
      <c r="L888" s="74">
        <v>888</v>
      </c>
      <c r="M8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8" t="s">
        <v>328</v>
      </c>
      <c r="O888" t="s">
        <v>372</v>
      </c>
      <c r="P888" t="s">
        <v>374</v>
      </c>
      <c r="Q888" t="s">
        <v>380</v>
      </c>
      <c r="S888">
        <v>1</v>
      </c>
      <c r="T888">
        <v>2</v>
      </c>
      <c r="V888">
        <v>1</v>
      </c>
      <c r="W888">
        <v>2</v>
      </c>
      <c r="X888" t="s">
        <v>511</v>
      </c>
      <c r="Y888">
        <v>2</v>
      </c>
      <c r="AA888">
        <v>1</v>
      </c>
      <c r="AB888" t="s">
        <v>526</v>
      </c>
      <c r="AC888" t="s">
        <v>727</v>
      </c>
    </row>
    <row r="889" spans="1:29" x14ac:dyDescent="0.25">
      <c r="A889" s="61" t="s">
        <v>179</v>
      </c>
      <c r="B889" s="61" t="s">
        <v>185</v>
      </c>
      <c r="C889" s="62" t="s">
        <v>508</v>
      </c>
      <c r="D889" s="63"/>
      <c r="E889" s="64"/>
      <c r="F889" s="65"/>
      <c r="G889" s="62"/>
      <c r="H889" s="66"/>
      <c r="I889" s="67"/>
      <c r="J889" s="67"/>
      <c r="K889" s="31"/>
      <c r="L889" s="74">
        <v>889</v>
      </c>
      <c r="M8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89" t="s">
        <v>345</v>
      </c>
      <c r="O889" t="s">
        <v>372</v>
      </c>
      <c r="P889" t="s">
        <v>374</v>
      </c>
      <c r="Q889" t="s">
        <v>380</v>
      </c>
      <c r="S889">
        <v>1</v>
      </c>
      <c r="T889">
        <v>2</v>
      </c>
      <c r="V889">
        <v>1</v>
      </c>
      <c r="W889">
        <v>2</v>
      </c>
      <c r="X889" t="s">
        <v>511</v>
      </c>
      <c r="Y889">
        <v>2</v>
      </c>
      <c r="AA889">
        <v>1</v>
      </c>
      <c r="AB889" t="s">
        <v>526</v>
      </c>
      <c r="AC889" t="s">
        <v>723</v>
      </c>
    </row>
    <row r="890" spans="1:29" x14ac:dyDescent="0.25">
      <c r="A890" s="61" t="s">
        <v>179</v>
      </c>
      <c r="B890" s="61" t="s">
        <v>185</v>
      </c>
      <c r="C890" s="62" t="s">
        <v>508</v>
      </c>
      <c r="D890" s="63"/>
      <c r="E890" s="64"/>
      <c r="F890" s="65"/>
      <c r="G890" s="62"/>
      <c r="H890" s="66"/>
      <c r="I890" s="67"/>
      <c r="J890" s="67"/>
      <c r="K890" s="31"/>
      <c r="L890" s="74">
        <v>890</v>
      </c>
      <c r="M8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0" t="s">
        <v>345</v>
      </c>
      <c r="O890" t="s">
        <v>372</v>
      </c>
      <c r="P890" t="s">
        <v>374</v>
      </c>
      <c r="Q890" t="s">
        <v>380</v>
      </c>
      <c r="S890">
        <v>1</v>
      </c>
      <c r="T890">
        <v>2</v>
      </c>
      <c r="V890">
        <v>1</v>
      </c>
      <c r="W890">
        <v>2</v>
      </c>
      <c r="X890" t="s">
        <v>511</v>
      </c>
      <c r="Y890">
        <v>2</v>
      </c>
      <c r="AA890">
        <v>1</v>
      </c>
      <c r="AB890" t="s">
        <v>526</v>
      </c>
      <c r="AC890" t="s">
        <v>724</v>
      </c>
    </row>
    <row r="891" spans="1:29" x14ac:dyDescent="0.25">
      <c r="A891" s="61" t="s">
        <v>179</v>
      </c>
      <c r="B891" s="61" t="s">
        <v>185</v>
      </c>
      <c r="C891" s="62" t="s">
        <v>508</v>
      </c>
      <c r="D891" s="63"/>
      <c r="E891" s="64"/>
      <c r="F891" s="65"/>
      <c r="G891" s="62"/>
      <c r="H891" s="66"/>
      <c r="I891" s="67"/>
      <c r="J891" s="67"/>
      <c r="K891" s="31"/>
      <c r="L891" s="74">
        <v>891</v>
      </c>
      <c r="M8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1" t="s">
        <v>337</v>
      </c>
      <c r="O891" t="s">
        <v>372</v>
      </c>
      <c r="P891" t="s">
        <v>374</v>
      </c>
      <c r="Q891" t="s">
        <v>380</v>
      </c>
      <c r="S891">
        <v>1</v>
      </c>
      <c r="T891">
        <v>3</v>
      </c>
      <c r="U891" t="s">
        <v>501</v>
      </c>
      <c r="V891">
        <v>1</v>
      </c>
      <c r="W891">
        <v>1</v>
      </c>
      <c r="X891" t="s">
        <v>511</v>
      </c>
      <c r="Y891">
        <v>1</v>
      </c>
      <c r="Z891">
        <v>1</v>
      </c>
      <c r="AA891">
        <v>1</v>
      </c>
      <c r="AB891" t="s">
        <v>527</v>
      </c>
      <c r="AC891" t="s">
        <v>733</v>
      </c>
    </row>
    <row r="892" spans="1:29" x14ac:dyDescent="0.25">
      <c r="A892" s="61" t="s">
        <v>179</v>
      </c>
      <c r="B892" s="61" t="s">
        <v>185</v>
      </c>
      <c r="C892" s="62" t="s">
        <v>508</v>
      </c>
      <c r="D892" s="63"/>
      <c r="E892" s="64"/>
      <c r="F892" s="65"/>
      <c r="G892" s="62"/>
      <c r="H892" s="66"/>
      <c r="I892" s="67"/>
      <c r="J892" s="67"/>
      <c r="K892" s="31"/>
      <c r="L892" s="74">
        <v>892</v>
      </c>
      <c r="M8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2" t="s">
        <v>322</v>
      </c>
      <c r="O892" t="s">
        <v>372</v>
      </c>
      <c r="P892" t="s">
        <v>374</v>
      </c>
      <c r="Q892" t="s">
        <v>380</v>
      </c>
      <c r="S892">
        <v>-1</v>
      </c>
      <c r="T892">
        <v>3</v>
      </c>
      <c r="U892" t="s">
        <v>502</v>
      </c>
      <c r="V892">
        <v>-1</v>
      </c>
      <c r="W892">
        <v>-1</v>
      </c>
      <c r="X892" t="s">
        <v>511</v>
      </c>
      <c r="Y892">
        <v>-1</v>
      </c>
      <c r="Z892">
        <v>-1</v>
      </c>
      <c r="AA892">
        <v>1</v>
      </c>
      <c r="AB892" t="s">
        <v>527</v>
      </c>
      <c r="AC892" t="s">
        <v>730</v>
      </c>
    </row>
    <row r="893" spans="1:29" x14ac:dyDescent="0.25">
      <c r="A893" s="61" t="s">
        <v>179</v>
      </c>
      <c r="B893" s="61" t="s">
        <v>185</v>
      </c>
      <c r="C893" s="62" t="s">
        <v>508</v>
      </c>
      <c r="D893" s="63"/>
      <c r="E893" s="64"/>
      <c r="F893" s="65"/>
      <c r="G893" s="62"/>
      <c r="H893" s="66"/>
      <c r="I893" s="67"/>
      <c r="J893" s="67"/>
      <c r="K893" s="31"/>
      <c r="L893" s="74">
        <v>893</v>
      </c>
      <c r="M8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3" t="s">
        <v>322</v>
      </c>
      <c r="O893" t="s">
        <v>372</v>
      </c>
      <c r="P893" t="s">
        <v>374</v>
      </c>
      <c r="Q893" t="s">
        <v>380</v>
      </c>
      <c r="S893">
        <v>-1</v>
      </c>
      <c r="T893">
        <v>3</v>
      </c>
      <c r="U893" t="s">
        <v>502</v>
      </c>
      <c r="V893">
        <v>-1</v>
      </c>
      <c r="W893">
        <v>-1</v>
      </c>
      <c r="X893" t="s">
        <v>511</v>
      </c>
      <c r="Y893">
        <v>-1</v>
      </c>
      <c r="Z893">
        <v>-1</v>
      </c>
      <c r="AA893">
        <v>1</v>
      </c>
      <c r="AB893" t="s">
        <v>527</v>
      </c>
      <c r="AC893" t="s">
        <v>735</v>
      </c>
    </row>
    <row r="894" spans="1:29" x14ac:dyDescent="0.25">
      <c r="A894" s="61" t="s">
        <v>179</v>
      </c>
      <c r="B894" s="61" t="s">
        <v>185</v>
      </c>
      <c r="C894" s="62" t="s">
        <v>508</v>
      </c>
      <c r="D894" s="63"/>
      <c r="E894" s="64"/>
      <c r="F894" s="65"/>
      <c r="G894" s="62"/>
      <c r="H894" s="66"/>
      <c r="I894" s="67"/>
      <c r="J894" s="67"/>
      <c r="K894" s="31"/>
      <c r="L894" s="74">
        <v>894</v>
      </c>
      <c r="M8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4" t="s">
        <v>319</v>
      </c>
      <c r="O894" t="s">
        <v>372</v>
      </c>
      <c r="P894" t="s">
        <v>374</v>
      </c>
      <c r="Q894" t="s">
        <v>379</v>
      </c>
      <c r="S894">
        <v>1</v>
      </c>
      <c r="T894">
        <v>1</v>
      </c>
      <c r="V894">
        <v>1</v>
      </c>
      <c r="W894">
        <v>3</v>
      </c>
      <c r="X894" t="s">
        <v>511</v>
      </c>
      <c r="Y894">
        <v>3</v>
      </c>
      <c r="AA894">
        <v>1</v>
      </c>
      <c r="AB894" t="s">
        <v>527</v>
      </c>
      <c r="AC894" t="s">
        <v>744</v>
      </c>
    </row>
    <row r="895" spans="1:29" x14ac:dyDescent="0.25">
      <c r="A895" s="61" t="s">
        <v>179</v>
      </c>
      <c r="B895" s="61" t="s">
        <v>185</v>
      </c>
      <c r="C895" s="62" t="s">
        <v>508</v>
      </c>
      <c r="D895" s="63"/>
      <c r="E895" s="64"/>
      <c r="F895" s="65"/>
      <c r="G895" s="62"/>
      <c r="H895" s="66"/>
      <c r="I895" s="67"/>
      <c r="J895" s="67"/>
      <c r="K895" s="31"/>
      <c r="L895" s="74">
        <v>895</v>
      </c>
      <c r="M8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5" t="s">
        <v>314</v>
      </c>
      <c r="O895" t="s">
        <v>372</v>
      </c>
      <c r="P895" t="s">
        <v>374</v>
      </c>
      <c r="Q895" t="s">
        <v>379</v>
      </c>
      <c r="S895">
        <v>1</v>
      </c>
      <c r="T895">
        <v>1</v>
      </c>
      <c r="V895">
        <v>1</v>
      </c>
      <c r="W895">
        <v>3</v>
      </c>
      <c r="X895" t="s">
        <v>511</v>
      </c>
      <c r="Y895">
        <v>3</v>
      </c>
      <c r="AA895">
        <v>1</v>
      </c>
      <c r="AB895" t="s">
        <v>526</v>
      </c>
      <c r="AC895" t="s">
        <v>742</v>
      </c>
    </row>
    <row r="896" spans="1:29" x14ac:dyDescent="0.25">
      <c r="A896" s="61" t="s">
        <v>179</v>
      </c>
      <c r="B896" s="61" t="s">
        <v>185</v>
      </c>
      <c r="C896" s="62" t="s">
        <v>508</v>
      </c>
      <c r="D896" s="63"/>
      <c r="E896" s="64"/>
      <c r="F896" s="65"/>
      <c r="G896" s="62"/>
      <c r="H896" s="66"/>
      <c r="I896" s="67"/>
      <c r="J896" s="67"/>
      <c r="K896" s="31"/>
      <c r="L896" s="74">
        <v>896</v>
      </c>
      <c r="M8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6">
        <v>3.4</v>
      </c>
      <c r="O896" t="s">
        <v>372</v>
      </c>
      <c r="P896" t="s">
        <v>376</v>
      </c>
      <c r="Q896" t="s">
        <v>382</v>
      </c>
      <c r="S896">
        <v>1</v>
      </c>
      <c r="T896">
        <v>3</v>
      </c>
      <c r="U896" t="s">
        <v>503</v>
      </c>
      <c r="V896">
        <v>1</v>
      </c>
      <c r="W896">
        <v>2</v>
      </c>
      <c r="X896" t="s">
        <v>511</v>
      </c>
      <c r="Y896">
        <v>2</v>
      </c>
      <c r="AA896">
        <v>1</v>
      </c>
      <c r="AB896" t="s">
        <v>526</v>
      </c>
      <c r="AC896" t="s">
        <v>682</v>
      </c>
    </row>
    <row r="897" spans="1:29" x14ac:dyDescent="0.25">
      <c r="A897" s="61" t="s">
        <v>179</v>
      </c>
      <c r="B897" s="61" t="s">
        <v>185</v>
      </c>
      <c r="C897" s="62" t="s">
        <v>508</v>
      </c>
      <c r="D897" s="63"/>
      <c r="E897" s="64"/>
      <c r="F897" s="65"/>
      <c r="G897" s="62"/>
      <c r="H897" s="66"/>
      <c r="I897" s="67"/>
      <c r="J897" s="67"/>
      <c r="K897" s="31"/>
      <c r="L897" s="74">
        <v>897</v>
      </c>
      <c r="M8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7" t="s">
        <v>319</v>
      </c>
      <c r="O897" t="s">
        <v>372</v>
      </c>
      <c r="P897" t="s">
        <v>376</v>
      </c>
      <c r="Q897" t="s">
        <v>382</v>
      </c>
      <c r="S897">
        <v>1</v>
      </c>
      <c r="T897">
        <v>1</v>
      </c>
      <c r="V897">
        <v>1</v>
      </c>
      <c r="W897">
        <v>3</v>
      </c>
      <c r="X897" t="s">
        <v>511</v>
      </c>
      <c r="Y897">
        <v>3</v>
      </c>
      <c r="AA897">
        <v>1</v>
      </c>
      <c r="AB897" t="s">
        <v>527</v>
      </c>
      <c r="AC897" t="s">
        <v>684</v>
      </c>
    </row>
    <row r="898" spans="1:29" x14ac:dyDescent="0.25">
      <c r="A898" s="61" t="s">
        <v>179</v>
      </c>
      <c r="B898" s="61" t="s">
        <v>185</v>
      </c>
      <c r="C898" s="62" t="s">
        <v>508</v>
      </c>
      <c r="D898" s="63"/>
      <c r="E898" s="64"/>
      <c r="F898" s="65"/>
      <c r="G898" s="62"/>
      <c r="H898" s="66"/>
      <c r="I898" s="67"/>
      <c r="J898" s="67"/>
      <c r="K898" s="31"/>
      <c r="L898" s="74">
        <v>898</v>
      </c>
      <c r="M8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8" t="s">
        <v>319</v>
      </c>
      <c r="O898" t="s">
        <v>372</v>
      </c>
      <c r="P898" t="s">
        <v>376</v>
      </c>
      <c r="Q898" t="s">
        <v>382</v>
      </c>
      <c r="S898">
        <v>1</v>
      </c>
      <c r="T898">
        <v>1</v>
      </c>
      <c r="V898">
        <v>1</v>
      </c>
      <c r="W898">
        <v>3</v>
      </c>
      <c r="X898" t="s">
        <v>511</v>
      </c>
      <c r="Y898">
        <v>3</v>
      </c>
      <c r="AA898">
        <v>1</v>
      </c>
      <c r="AB898" t="s">
        <v>527</v>
      </c>
      <c r="AC898" t="s">
        <v>685</v>
      </c>
    </row>
    <row r="899" spans="1:29" x14ac:dyDescent="0.25">
      <c r="A899" s="61" t="s">
        <v>179</v>
      </c>
      <c r="B899" s="61" t="s">
        <v>185</v>
      </c>
      <c r="C899" s="62" t="s">
        <v>508</v>
      </c>
      <c r="D899" s="63"/>
      <c r="E899" s="64"/>
      <c r="F899" s="65"/>
      <c r="G899" s="62"/>
      <c r="H899" s="66"/>
      <c r="I899" s="67"/>
      <c r="J899" s="67"/>
      <c r="K899" s="31"/>
      <c r="L899" s="74">
        <v>899</v>
      </c>
      <c r="M8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899" t="s">
        <v>343</v>
      </c>
      <c r="O899" t="s">
        <v>372</v>
      </c>
      <c r="P899" t="s">
        <v>376</v>
      </c>
      <c r="Q899" t="s">
        <v>382</v>
      </c>
      <c r="S899">
        <v>1</v>
      </c>
      <c r="T899">
        <v>1</v>
      </c>
      <c r="V899">
        <v>1</v>
      </c>
      <c r="W899">
        <v>2</v>
      </c>
      <c r="X899" t="s">
        <v>511</v>
      </c>
      <c r="Y899">
        <v>2</v>
      </c>
      <c r="AA899">
        <v>1</v>
      </c>
      <c r="AB899" t="s">
        <v>526</v>
      </c>
      <c r="AC899" t="s">
        <v>683</v>
      </c>
    </row>
    <row r="900" spans="1:29" x14ac:dyDescent="0.25">
      <c r="A900" s="61" t="s">
        <v>179</v>
      </c>
      <c r="B900" s="61" t="s">
        <v>185</v>
      </c>
      <c r="C900" s="62" t="s">
        <v>508</v>
      </c>
      <c r="D900" s="63"/>
      <c r="E900" s="64"/>
      <c r="F900" s="65"/>
      <c r="G900" s="62"/>
      <c r="H900" s="66"/>
      <c r="I900" s="67"/>
      <c r="J900" s="67"/>
      <c r="K900" s="31"/>
      <c r="L900" s="74">
        <v>900</v>
      </c>
      <c r="M9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0" t="s">
        <v>343</v>
      </c>
      <c r="O900" t="s">
        <v>372</v>
      </c>
      <c r="P900" t="s">
        <v>376</v>
      </c>
      <c r="Q900" t="s">
        <v>382</v>
      </c>
      <c r="S900">
        <v>1</v>
      </c>
      <c r="T900">
        <v>1</v>
      </c>
      <c r="V900">
        <v>1</v>
      </c>
      <c r="W900">
        <v>2</v>
      </c>
      <c r="X900" t="s">
        <v>511</v>
      </c>
      <c r="Y900">
        <v>2</v>
      </c>
      <c r="AA900">
        <v>1</v>
      </c>
      <c r="AB900" t="s">
        <v>526</v>
      </c>
      <c r="AC900" t="s">
        <v>694</v>
      </c>
    </row>
    <row r="901" spans="1:29" x14ac:dyDescent="0.25">
      <c r="A901" s="61" t="s">
        <v>179</v>
      </c>
      <c r="B901" s="61" t="s">
        <v>185</v>
      </c>
      <c r="C901" s="62" t="s">
        <v>508</v>
      </c>
      <c r="D901" s="63"/>
      <c r="E901" s="64"/>
      <c r="F901" s="65"/>
      <c r="G901" s="62"/>
      <c r="H901" s="66"/>
      <c r="I901" s="67"/>
      <c r="J901" s="67"/>
      <c r="K901" s="31"/>
      <c r="L901" s="74">
        <v>901</v>
      </c>
      <c r="M9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1" t="s">
        <v>347</v>
      </c>
      <c r="O901" t="s">
        <v>372</v>
      </c>
      <c r="P901" t="s">
        <v>376</v>
      </c>
      <c r="Q901" t="s">
        <v>382</v>
      </c>
      <c r="S901">
        <v>1</v>
      </c>
      <c r="T901">
        <v>2</v>
      </c>
      <c r="V901">
        <v>1</v>
      </c>
      <c r="W901">
        <v>2</v>
      </c>
      <c r="X901" t="s">
        <v>511</v>
      </c>
      <c r="Y901">
        <v>2</v>
      </c>
      <c r="AA901">
        <v>1</v>
      </c>
      <c r="AB901" t="s">
        <v>526</v>
      </c>
      <c r="AC901" t="s">
        <v>687</v>
      </c>
    </row>
    <row r="902" spans="1:29" x14ac:dyDescent="0.25">
      <c r="A902" s="61" t="s">
        <v>179</v>
      </c>
      <c r="B902" s="61" t="s">
        <v>185</v>
      </c>
      <c r="C902" s="62" t="s">
        <v>508</v>
      </c>
      <c r="D902" s="63"/>
      <c r="E902" s="64"/>
      <c r="F902" s="65"/>
      <c r="G902" s="62"/>
      <c r="H902" s="66"/>
      <c r="I902" s="67"/>
      <c r="J902" s="67"/>
      <c r="K902" s="31"/>
      <c r="L902" s="74">
        <v>902</v>
      </c>
      <c r="M9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2" t="s">
        <v>324</v>
      </c>
      <c r="O902" t="s">
        <v>372</v>
      </c>
      <c r="P902" t="s">
        <v>376</v>
      </c>
      <c r="Q902" t="s">
        <v>382</v>
      </c>
      <c r="S902">
        <v>1</v>
      </c>
      <c r="T902">
        <v>2</v>
      </c>
      <c r="V902">
        <v>1</v>
      </c>
      <c r="W902">
        <v>2</v>
      </c>
      <c r="X902" t="s">
        <v>511</v>
      </c>
      <c r="Y902">
        <v>2</v>
      </c>
      <c r="AA902">
        <v>1</v>
      </c>
      <c r="AB902" t="s">
        <v>526</v>
      </c>
      <c r="AC902" t="s">
        <v>688</v>
      </c>
    </row>
    <row r="903" spans="1:29" x14ac:dyDescent="0.25">
      <c r="A903" s="61" t="s">
        <v>179</v>
      </c>
      <c r="B903" s="61" t="s">
        <v>185</v>
      </c>
      <c r="C903" s="62" t="s">
        <v>508</v>
      </c>
      <c r="D903" s="63"/>
      <c r="E903" s="64"/>
      <c r="F903" s="65"/>
      <c r="G903" s="62"/>
      <c r="H903" s="66"/>
      <c r="I903" s="67"/>
      <c r="J903" s="67"/>
      <c r="K903" s="31"/>
      <c r="L903" s="74">
        <v>903</v>
      </c>
      <c r="M9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3" t="s">
        <v>324</v>
      </c>
      <c r="O903" t="s">
        <v>372</v>
      </c>
      <c r="P903" t="s">
        <v>376</v>
      </c>
      <c r="Q903" t="s">
        <v>382</v>
      </c>
      <c r="S903">
        <v>1</v>
      </c>
      <c r="T903">
        <v>2</v>
      </c>
      <c r="V903">
        <v>1</v>
      </c>
      <c r="W903">
        <v>2</v>
      </c>
      <c r="X903" t="s">
        <v>511</v>
      </c>
      <c r="Y903">
        <v>2</v>
      </c>
      <c r="AA903">
        <v>1</v>
      </c>
      <c r="AB903" t="s">
        <v>526</v>
      </c>
      <c r="AC903" t="s">
        <v>695</v>
      </c>
    </row>
    <row r="904" spans="1:29" x14ac:dyDescent="0.25">
      <c r="A904" s="61" t="s">
        <v>179</v>
      </c>
      <c r="B904" s="61" t="s">
        <v>185</v>
      </c>
      <c r="C904" s="62" t="s">
        <v>508</v>
      </c>
      <c r="D904" s="63"/>
      <c r="E904" s="64"/>
      <c r="F904" s="65"/>
      <c r="G904" s="62"/>
      <c r="H904" s="66"/>
      <c r="I904" s="67"/>
      <c r="J904" s="67"/>
      <c r="K904" s="31"/>
      <c r="L904" s="74">
        <v>904</v>
      </c>
      <c r="M9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4" t="s">
        <v>335</v>
      </c>
      <c r="O904" t="s">
        <v>372</v>
      </c>
      <c r="P904" t="s">
        <v>376</v>
      </c>
      <c r="Q904" t="s">
        <v>382</v>
      </c>
      <c r="S904">
        <v>1</v>
      </c>
      <c r="T904">
        <v>4</v>
      </c>
      <c r="V904">
        <v>1</v>
      </c>
      <c r="W904">
        <v>2</v>
      </c>
      <c r="X904" t="s">
        <v>511</v>
      </c>
      <c r="Y904">
        <v>2</v>
      </c>
      <c r="AA904">
        <v>1</v>
      </c>
      <c r="AB904" t="s">
        <v>526</v>
      </c>
      <c r="AC904" t="s">
        <v>693</v>
      </c>
    </row>
    <row r="905" spans="1:29" x14ac:dyDescent="0.25">
      <c r="A905" s="61" t="s">
        <v>179</v>
      </c>
      <c r="B905" s="61" t="s">
        <v>185</v>
      </c>
      <c r="C905" s="62" t="s">
        <v>508</v>
      </c>
      <c r="D905" s="63"/>
      <c r="E905" s="64"/>
      <c r="F905" s="65"/>
      <c r="G905" s="62"/>
      <c r="H905" s="66"/>
      <c r="I905" s="67"/>
      <c r="J905" s="67"/>
      <c r="K905" s="31"/>
      <c r="L905" s="74">
        <v>905</v>
      </c>
      <c r="M9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5">
        <v>3.3</v>
      </c>
      <c r="O905" t="s">
        <v>372</v>
      </c>
      <c r="P905" t="s">
        <v>377</v>
      </c>
      <c r="Q905" t="s">
        <v>401</v>
      </c>
      <c r="S905">
        <v>1</v>
      </c>
      <c r="T905">
        <v>3</v>
      </c>
      <c r="U905" t="s">
        <v>503</v>
      </c>
      <c r="V905">
        <v>1</v>
      </c>
      <c r="W905">
        <v>1</v>
      </c>
      <c r="X905" t="s">
        <v>511</v>
      </c>
      <c r="Y905">
        <v>1</v>
      </c>
      <c r="AA905">
        <v>1</v>
      </c>
      <c r="AB905" t="s">
        <v>527</v>
      </c>
      <c r="AC905" t="s">
        <v>1369</v>
      </c>
    </row>
    <row r="906" spans="1:29" x14ac:dyDescent="0.25">
      <c r="A906" s="61" t="s">
        <v>179</v>
      </c>
      <c r="B906" s="61" t="s">
        <v>185</v>
      </c>
      <c r="C906" s="62" t="s">
        <v>508</v>
      </c>
      <c r="D906" s="63"/>
      <c r="E906" s="64"/>
      <c r="F906" s="65"/>
      <c r="G906" s="62"/>
      <c r="H906" s="66"/>
      <c r="I906" s="67"/>
      <c r="J906" s="67"/>
      <c r="K906" s="31"/>
      <c r="L906" s="74">
        <v>906</v>
      </c>
      <c r="M9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6" t="s">
        <v>343</v>
      </c>
      <c r="O906" t="s">
        <v>372</v>
      </c>
      <c r="P906" t="s">
        <v>377</v>
      </c>
      <c r="Q906" t="s">
        <v>401</v>
      </c>
      <c r="S906">
        <v>1</v>
      </c>
      <c r="T906">
        <v>1</v>
      </c>
      <c r="V906">
        <v>1</v>
      </c>
      <c r="W906">
        <v>2</v>
      </c>
      <c r="X906" t="s">
        <v>511</v>
      </c>
      <c r="Y906">
        <v>2</v>
      </c>
      <c r="AA906">
        <v>1</v>
      </c>
      <c r="AB906" t="s">
        <v>526</v>
      </c>
      <c r="AC906" t="s">
        <v>1368</v>
      </c>
    </row>
    <row r="907" spans="1:29" x14ac:dyDescent="0.25">
      <c r="A907" s="61" t="s">
        <v>179</v>
      </c>
      <c r="B907" s="61" t="s">
        <v>185</v>
      </c>
      <c r="C907" s="62" t="s">
        <v>508</v>
      </c>
      <c r="D907" s="63"/>
      <c r="E907" s="64"/>
      <c r="F907" s="65"/>
      <c r="G907" s="62"/>
      <c r="H907" s="66"/>
      <c r="I907" s="67"/>
      <c r="J907" s="67"/>
      <c r="K907" s="31"/>
      <c r="L907" s="74">
        <v>907</v>
      </c>
      <c r="M9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7" t="s">
        <v>343</v>
      </c>
      <c r="O907" t="s">
        <v>372</v>
      </c>
      <c r="P907" t="s">
        <v>377</v>
      </c>
      <c r="Q907" t="s">
        <v>401</v>
      </c>
      <c r="S907">
        <v>1</v>
      </c>
      <c r="T907">
        <v>1</v>
      </c>
      <c r="V907">
        <v>1</v>
      </c>
      <c r="W907">
        <v>2</v>
      </c>
      <c r="X907" t="s">
        <v>511</v>
      </c>
      <c r="Y907">
        <v>2</v>
      </c>
      <c r="AA907">
        <v>1</v>
      </c>
      <c r="AB907" t="s">
        <v>526</v>
      </c>
      <c r="AC907" t="s">
        <v>1372</v>
      </c>
    </row>
    <row r="908" spans="1:29" x14ac:dyDescent="0.25">
      <c r="A908" s="61" t="s">
        <v>179</v>
      </c>
      <c r="B908" s="61" t="s">
        <v>185</v>
      </c>
      <c r="C908" s="62" t="s">
        <v>508</v>
      </c>
      <c r="D908" s="63"/>
      <c r="E908" s="64"/>
      <c r="F908" s="65"/>
      <c r="G908" s="62"/>
      <c r="H908" s="66"/>
      <c r="I908" s="67"/>
      <c r="J908" s="67"/>
      <c r="K908" s="31"/>
      <c r="L908" s="74">
        <v>908</v>
      </c>
      <c r="M9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8" t="s">
        <v>361</v>
      </c>
      <c r="O908" t="s">
        <v>372</v>
      </c>
      <c r="P908" t="s">
        <v>377</v>
      </c>
      <c r="Q908" t="s">
        <v>401</v>
      </c>
      <c r="S908">
        <v>1</v>
      </c>
      <c r="T908">
        <v>1</v>
      </c>
      <c r="V908">
        <v>1</v>
      </c>
      <c r="W908">
        <v>3</v>
      </c>
      <c r="X908" t="s">
        <v>511</v>
      </c>
      <c r="Y908">
        <v>3</v>
      </c>
      <c r="AA908">
        <v>1</v>
      </c>
      <c r="AB908" t="s">
        <v>526</v>
      </c>
      <c r="AC908" t="s">
        <v>1371</v>
      </c>
    </row>
    <row r="909" spans="1:29" x14ac:dyDescent="0.25">
      <c r="A909" s="61" t="s">
        <v>179</v>
      </c>
      <c r="B909" s="61" t="s">
        <v>185</v>
      </c>
      <c r="C909" s="62" t="s">
        <v>508</v>
      </c>
      <c r="D909" s="63"/>
      <c r="E909" s="64"/>
      <c r="F909" s="65"/>
      <c r="G909" s="62"/>
      <c r="H909" s="66"/>
      <c r="I909" s="67"/>
      <c r="J909" s="67"/>
      <c r="K909" s="31"/>
      <c r="L909" s="74">
        <v>909</v>
      </c>
      <c r="M9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09">
        <v>3.3</v>
      </c>
      <c r="O909" t="s">
        <v>372</v>
      </c>
      <c r="P909" t="s">
        <v>377</v>
      </c>
      <c r="Q909" t="s">
        <v>398</v>
      </c>
      <c r="S909">
        <v>1</v>
      </c>
      <c r="T909">
        <v>3</v>
      </c>
      <c r="U909" t="s">
        <v>503</v>
      </c>
      <c r="V909">
        <v>1</v>
      </c>
      <c r="W909">
        <v>1</v>
      </c>
      <c r="X909" t="s">
        <v>511</v>
      </c>
      <c r="Y909">
        <v>1</v>
      </c>
      <c r="AA909">
        <v>1</v>
      </c>
      <c r="AB909" t="s">
        <v>527</v>
      </c>
      <c r="AC909" t="s">
        <v>756</v>
      </c>
    </row>
    <row r="910" spans="1:29" x14ac:dyDescent="0.25">
      <c r="A910" s="61" t="s">
        <v>179</v>
      </c>
      <c r="B910" s="61" t="s">
        <v>185</v>
      </c>
      <c r="C910" s="62" t="s">
        <v>508</v>
      </c>
      <c r="D910" s="63"/>
      <c r="E910" s="64"/>
      <c r="F910" s="65"/>
      <c r="G910" s="62"/>
      <c r="H910" s="66"/>
      <c r="I910" s="67"/>
      <c r="J910" s="67"/>
      <c r="K910" s="31"/>
      <c r="L910" s="74">
        <v>910</v>
      </c>
      <c r="M9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0">
        <v>3.3</v>
      </c>
      <c r="O910" t="s">
        <v>372</v>
      </c>
      <c r="P910" t="s">
        <v>377</v>
      </c>
      <c r="Q910" t="s">
        <v>398</v>
      </c>
      <c r="S910">
        <v>1</v>
      </c>
      <c r="T910">
        <v>3</v>
      </c>
      <c r="U910" t="s">
        <v>503</v>
      </c>
      <c r="V910">
        <v>1</v>
      </c>
      <c r="W910">
        <v>1</v>
      </c>
      <c r="X910" t="s">
        <v>511</v>
      </c>
      <c r="Y910">
        <v>1</v>
      </c>
      <c r="AA910">
        <v>1</v>
      </c>
      <c r="AB910" t="s">
        <v>527</v>
      </c>
      <c r="AC910" t="s">
        <v>758</v>
      </c>
    </row>
    <row r="911" spans="1:29" x14ac:dyDescent="0.25">
      <c r="A911" s="61" t="s">
        <v>179</v>
      </c>
      <c r="B911" s="61" t="s">
        <v>185</v>
      </c>
      <c r="C911" s="62" t="s">
        <v>508</v>
      </c>
      <c r="D911" s="63"/>
      <c r="E911" s="64"/>
      <c r="F911" s="65"/>
      <c r="G911" s="62"/>
      <c r="H911" s="66"/>
      <c r="I911" s="67"/>
      <c r="J911" s="67"/>
      <c r="K911" s="31"/>
      <c r="L911" s="74">
        <v>911</v>
      </c>
      <c r="M9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1">
        <v>3.3</v>
      </c>
      <c r="O911" t="s">
        <v>372</v>
      </c>
      <c r="P911" t="s">
        <v>377</v>
      </c>
      <c r="Q911" t="s">
        <v>398</v>
      </c>
      <c r="S911">
        <v>1</v>
      </c>
      <c r="T911">
        <v>3</v>
      </c>
      <c r="U911" t="s">
        <v>503</v>
      </c>
      <c r="V911">
        <v>1</v>
      </c>
      <c r="W911">
        <v>1</v>
      </c>
      <c r="X911" t="s">
        <v>511</v>
      </c>
      <c r="Y911">
        <v>1</v>
      </c>
      <c r="AA911">
        <v>1</v>
      </c>
      <c r="AB911" t="s">
        <v>527</v>
      </c>
      <c r="AC911" t="s">
        <v>767</v>
      </c>
    </row>
    <row r="912" spans="1:29" x14ac:dyDescent="0.25">
      <c r="A912" s="61" t="s">
        <v>179</v>
      </c>
      <c r="B912" s="61" t="s">
        <v>185</v>
      </c>
      <c r="C912" s="62" t="s">
        <v>508</v>
      </c>
      <c r="D912" s="63"/>
      <c r="E912" s="64"/>
      <c r="F912" s="65"/>
      <c r="G912" s="62"/>
      <c r="H912" s="66"/>
      <c r="I912" s="67"/>
      <c r="J912" s="67"/>
      <c r="K912" s="31"/>
      <c r="L912" s="74">
        <v>912</v>
      </c>
      <c r="M9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2">
        <v>3.3</v>
      </c>
      <c r="O912" t="s">
        <v>372</v>
      </c>
      <c r="P912" t="s">
        <v>377</v>
      </c>
      <c r="Q912" t="s">
        <v>398</v>
      </c>
      <c r="S912">
        <v>1</v>
      </c>
      <c r="T912">
        <v>3</v>
      </c>
      <c r="U912" t="s">
        <v>503</v>
      </c>
      <c r="V912">
        <v>1</v>
      </c>
      <c r="W912">
        <v>1</v>
      </c>
      <c r="X912" t="s">
        <v>511</v>
      </c>
      <c r="Y912">
        <v>1</v>
      </c>
      <c r="AA912">
        <v>1</v>
      </c>
      <c r="AB912" t="s">
        <v>527</v>
      </c>
      <c r="AC912" t="s">
        <v>770</v>
      </c>
    </row>
    <row r="913" spans="1:29" x14ac:dyDescent="0.25">
      <c r="A913" s="61" t="s">
        <v>179</v>
      </c>
      <c r="B913" s="61" t="s">
        <v>185</v>
      </c>
      <c r="C913" s="62" t="s">
        <v>508</v>
      </c>
      <c r="D913" s="63"/>
      <c r="E913" s="64"/>
      <c r="F913" s="65"/>
      <c r="G913" s="62"/>
      <c r="H913" s="66"/>
      <c r="I913" s="67"/>
      <c r="J913" s="67"/>
      <c r="K913" s="31"/>
      <c r="L913" s="74">
        <v>913</v>
      </c>
      <c r="M9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3">
        <v>3.3</v>
      </c>
      <c r="O913" t="s">
        <v>372</v>
      </c>
      <c r="P913" t="s">
        <v>377</v>
      </c>
      <c r="Q913" t="s">
        <v>398</v>
      </c>
      <c r="S913">
        <v>1</v>
      </c>
      <c r="T913">
        <v>3</v>
      </c>
      <c r="U913" t="s">
        <v>503</v>
      </c>
      <c r="V913">
        <v>1</v>
      </c>
      <c r="W913">
        <v>1</v>
      </c>
      <c r="X913" t="s">
        <v>511</v>
      </c>
      <c r="Y913">
        <v>1</v>
      </c>
      <c r="AA913">
        <v>1</v>
      </c>
      <c r="AB913" t="s">
        <v>527</v>
      </c>
      <c r="AC913" t="s">
        <v>771</v>
      </c>
    </row>
    <row r="914" spans="1:29" x14ac:dyDescent="0.25">
      <c r="A914" s="61" t="s">
        <v>179</v>
      </c>
      <c r="B914" s="61" t="s">
        <v>185</v>
      </c>
      <c r="C914" s="62" t="s">
        <v>508</v>
      </c>
      <c r="D914" s="63"/>
      <c r="E914" s="64"/>
      <c r="F914" s="65"/>
      <c r="G914" s="62"/>
      <c r="H914" s="66"/>
      <c r="I914" s="67"/>
      <c r="J914" s="67"/>
      <c r="K914" s="31"/>
      <c r="L914" s="74">
        <v>914</v>
      </c>
      <c r="M9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4">
        <v>3.3</v>
      </c>
      <c r="O914" t="s">
        <v>372</v>
      </c>
      <c r="P914" t="s">
        <v>377</v>
      </c>
      <c r="Q914" t="s">
        <v>398</v>
      </c>
      <c r="S914">
        <v>1</v>
      </c>
      <c r="T914">
        <v>3</v>
      </c>
      <c r="U914" t="s">
        <v>503</v>
      </c>
      <c r="V914">
        <v>1</v>
      </c>
      <c r="W914">
        <v>1</v>
      </c>
      <c r="X914" t="s">
        <v>511</v>
      </c>
      <c r="Y914">
        <v>1</v>
      </c>
      <c r="AA914">
        <v>1</v>
      </c>
      <c r="AB914" t="s">
        <v>527</v>
      </c>
      <c r="AC914" t="s">
        <v>781</v>
      </c>
    </row>
    <row r="915" spans="1:29" x14ac:dyDescent="0.25">
      <c r="A915" s="61" t="s">
        <v>179</v>
      </c>
      <c r="B915" s="61" t="s">
        <v>185</v>
      </c>
      <c r="C915" s="62" t="s">
        <v>508</v>
      </c>
      <c r="D915" s="63"/>
      <c r="E915" s="64"/>
      <c r="F915" s="65"/>
      <c r="G915" s="62"/>
      <c r="H915" s="66"/>
      <c r="I915" s="67"/>
      <c r="J915" s="67"/>
      <c r="K915" s="31"/>
      <c r="L915" s="74">
        <v>915</v>
      </c>
      <c r="M9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5">
        <v>3.4</v>
      </c>
      <c r="O915" t="s">
        <v>372</v>
      </c>
      <c r="P915" t="s">
        <v>377</v>
      </c>
      <c r="Q915" t="s">
        <v>398</v>
      </c>
      <c r="S915">
        <v>1</v>
      </c>
      <c r="T915">
        <v>3</v>
      </c>
      <c r="U915" t="s">
        <v>503</v>
      </c>
      <c r="V915">
        <v>1</v>
      </c>
      <c r="W915">
        <v>2</v>
      </c>
      <c r="X915" t="s">
        <v>511</v>
      </c>
      <c r="Y915">
        <v>2</v>
      </c>
      <c r="AA915">
        <v>1</v>
      </c>
      <c r="AB915" t="s">
        <v>526</v>
      </c>
      <c r="AC915" t="s">
        <v>755</v>
      </c>
    </row>
    <row r="916" spans="1:29" x14ac:dyDescent="0.25">
      <c r="A916" s="61" t="s">
        <v>179</v>
      </c>
      <c r="B916" s="61" t="s">
        <v>185</v>
      </c>
      <c r="C916" s="62" t="s">
        <v>508</v>
      </c>
      <c r="D916" s="63"/>
      <c r="E916" s="64"/>
      <c r="F916" s="65"/>
      <c r="G916" s="62"/>
      <c r="H916" s="66"/>
      <c r="I916" s="67"/>
      <c r="J916" s="67"/>
      <c r="K916" s="31"/>
      <c r="L916" s="74">
        <v>916</v>
      </c>
      <c r="M9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6">
        <v>3.4</v>
      </c>
      <c r="O916" t="s">
        <v>372</v>
      </c>
      <c r="P916" t="s">
        <v>377</v>
      </c>
      <c r="Q916" t="s">
        <v>398</v>
      </c>
      <c r="S916">
        <v>1</v>
      </c>
      <c r="T916">
        <v>3</v>
      </c>
      <c r="U916" t="s">
        <v>503</v>
      </c>
      <c r="V916">
        <v>1</v>
      </c>
      <c r="W916">
        <v>2</v>
      </c>
      <c r="X916" t="s">
        <v>511</v>
      </c>
      <c r="Y916">
        <v>2</v>
      </c>
      <c r="AA916">
        <v>1</v>
      </c>
      <c r="AB916" t="s">
        <v>526</v>
      </c>
      <c r="AC916" t="s">
        <v>760</v>
      </c>
    </row>
    <row r="917" spans="1:29" x14ac:dyDescent="0.25">
      <c r="A917" s="61" t="s">
        <v>179</v>
      </c>
      <c r="B917" s="61" t="s">
        <v>185</v>
      </c>
      <c r="C917" s="62" t="s">
        <v>508</v>
      </c>
      <c r="D917" s="63"/>
      <c r="E917" s="64"/>
      <c r="F917" s="65"/>
      <c r="G917" s="62"/>
      <c r="H917" s="66"/>
      <c r="I917" s="67"/>
      <c r="J917" s="67"/>
      <c r="K917" s="31"/>
      <c r="L917" s="74">
        <v>917</v>
      </c>
      <c r="M9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7">
        <v>3.6</v>
      </c>
      <c r="O917" t="s">
        <v>372</v>
      </c>
      <c r="P917" t="s">
        <v>377</v>
      </c>
      <c r="Q917" t="s">
        <v>398</v>
      </c>
      <c r="S917">
        <v>1</v>
      </c>
      <c r="T917">
        <v>3</v>
      </c>
      <c r="U917" t="s">
        <v>503</v>
      </c>
      <c r="V917">
        <v>1</v>
      </c>
      <c r="W917">
        <v>2</v>
      </c>
      <c r="X917" t="s">
        <v>511</v>
      </c>
      <c r="Y917">
        <v>2</v>
      </c>
      <c r="AA917">
        <v>1</v>
      </c>
      <c r="AB917" t="s">
        <v>526</v>
      </c>
      <c r="AC917" t="s">
        <v>768</v>
      </c>
    </row>
    <row r="918" spans="1:29" x14ac:dyDescent="0.25">
      <c r="A918" s="61" t="s">
        <v>179</v>
      </c>
      <c r="B918" s="61" t="s">
        <v>185</v>
      </c>
      <c r="C918" s="62" t="s">
        <v>508</v>
      </c>
      <c r="D918" s="63"/>
      <c r="E918" s="64"/>
      <c r="F918" s="65"/>
      <c r="G918" s="62"/>
      <c r="H918" s="66"/>
      <c r="I918" s="67"/>
      <c r="J918" s="67"/>
      <c r="K918" s="31"/>
      <c r="L918" s="74">
        <v>918</v>
      </c>
      <c r="M9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8" t="s">
        <v>319</v>
      </c>
      <c r="O918" t="s">
        <v>372</v>
      </c>
      <c r="P918" t="s">
        <v>377</v>
      </c>
      <c r="Q918" t="s">
        <v>398</v>
      </c>
      <c r="S918">
        <v>1</v>
      </c>
      <c r="T918">
        <v>1</v>
      </c>
      <c r="V918">
        <v>1</v>
      </c>
      <c r="W918">
        <v>3</v>
      </c>
      <c r="X918" t="s">
        <v>511</v>
      </c>
      <c r="Y918">
        <v>3</v>
      </c>
      <c r="AA918">
        <v>1</v>
      </c>
      <c r="AB918" t="s">
        <v>527</v>
      </c>
      <c r="AC918" t="s">
        <v>754</v>
      </c>
    </row>
    <row r="919" spans="1:29" x14ac:dyDescent="0.25">
      <c r="A919" s="61" t="s">
        <v>179</v>
      </c>
      <c r="B919" s="61" t="s">
        <v>185</v>
      </c>
      <c r="C919" s="62" t="s">
        <v>508</v>
      </c>
      <c r="D919" s="63"/>
      <c r="E919" s="64"/>
      <c r="F919" s="65"/>
      <c r="G919" s="62"/>
      <c r="H919" s="66"/>
      <c r="I919" s="67"/>
      <c r="J919" s="67"/>
      <c r="K919" s="31"/>
      <c r="L919" s="74">
        <v>919</v>
      </c>
      <c r="M9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19" t="s">
        <v>343</v>
      </c>
      <c r="O919" t="s">
        <v>372</v>
      </c>
      <c r="P919" t="s">
        <v>377</v>
      </c>
      <c r="Q919" t="s">
        <v>398</v>
      </c>
      <c r="S919">
        <v>1</v>
      </c>
      <c r="T919">
        <v>1</v>
      </c>
      <c r="V919">
        <v>1</v>
      </c>
      <c r="W919">
        <v>2</v>
      </c>
      <c r="X919" t="s">
        <v>511</v>
      </c>
      <c r="Y919">
        <v>2</v>
      </c>
      <c r="AA919">
        <v>1</v>
      </c>
      <c r="AB919" t="s">
        <v>526</v>
      </c>
      <c r="AC919" t="s">
        <v>762</v>
      </c>
    </row>
    <row r="920" spans="1:29" x14ac:dyDescent="0.25">
      <c r="A920" s="61" t="s">
        <v>179</v>
      </c>
      <c r="B920" s="61" t="s">
        <v>185</v>
      </c>
      <c r="C920" s="62" t="s">
        <v>508</v>
      </c>
      <c r="D920" s="63"/>
      <c r="E920" s="64"/>
      <c r="F920" s="65"/>
      <c r="G920" s="62"/>
      <c r="H920" s="66"/>
      <c r="I920" s="67"/>
      <c r="J920" s="67"/>
      <c r="K920" s="31"/>
      <c r="L920" s="74">
        <v>920</v>
      </c>
      <c r="M9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0" t="s">
        <v>343</v>
      </c>
      <c r="O920" t="s">
        <v>372</v>
      </c>
      <c r="P920" t="s">
        <v>377</v>
      </c>
      <c r="Q920" t="s">
        <v>398</v>
      </c>
      <c r="S920">
        <v>1</v>
      </c>
      <c r="T920">
        <v>1</v>
      </c>
      <c r="V920">
        <v>1</v>
      </c>
      <c r="W920">
        <v>2</v>
      </c>
      <c r="X920" t="s">
        <v>511</v>
      </c>
      <c r="Y920">
        <v>2</v>
      </c>
      <c r="AA920">
        <v>1</v>
      </c>
      <c r="AB920" t="s">
        <v>526</v>
      </c>
      <c r="AC920" t="s">
        <v>776</v>
      </c>
    </row>
    <row r="921" spans="1:29" x14ac:dyDescent="0.25">
      <c r="A921" s="61" t="s">
        <v>179</v>
      </c>
      <c r="B921" s="61" t="s">
        <v>185</v>
      </c>
      <c r="C921" s="62" t="s">
        <v>508</v>
      </c>
      <c r="D921" s="63"/>
      <c r="E921" s="64"/>
      <c r="F921" s="65"/>
      <c r="G921" s="62"/>
      <c r="H921" s="66"/>
      <c r="I921" s="67"/>
      <c r="J921" s="67"/>
      <c r="K921" s="31"/>
      <c r="L921" s="74">
        <v>921</v>
      </c>
      <c r="M9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1" t="s">
        <v>326</v>
      </c>
      <c r="O921" t="s">
        <v>372</v>
      </c>
      <c r="P921" t="s">
        <v>377</v>
      </c>
      <c r="Q921" t="s">
        <v>398</v>
      </c>
      <c r="S921">
        <v>1</v>
      </c>
      <c r="T921">
        <v>1</v>
      </c>
      <c r="V921">
        <v>1</v>
      </c>
      <c r="W921">
        <v>3</v>
      </c>
      <c r="X921" t="s">
        <v>511</v>
      </c>
      <c r="Y921">
        <v>3</v>
      </c>
      <c r="AA921">
        <v>1</v>
      </c>
      <c r="AB921" t="s">
        <v>527</v>
      </c>
      <c r="AC921" t="s">
        <v>772</v>
      </c>
    </row>
    <row r="922" spans="1:29" x14ac:dyDescent="0.25">
      <c r="A922" s="61" t="s">
        <v>179</v>
      </c>
      <c r="B922" s="61" t="s">
        <v>185</v>
      </c>
      <c r="C922" s="62" t="s">
        <v>508</v>
      </c>
      <c r="D922" s="63"/>
      <c r="E922" s="64"/>
      <c r="F922" s="65"/>
      <c r="G922" s="62"/>
      <c r="H922" s="66"/>
      <c r="I922" s="67"/>
      <c r="J922" s="67"/>
      <c r="K922" s="31"/>
      <c r="L922" s="74">
        <v>922</v>
      </c>
      <c r="M9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2" t="s">
        <v>340</v>
      </c>
      <c r="O922" t="s">
        <v>372</v>
      </c>
      <c r="P922" t="s">
        <v>377</v>
      </c>
      <c r="Q922" t="s">
        <v>398</v>
      </c>
      <c r="S922">
        <v>1</v>
      </c>
      <c r="T922">
        <v>2</v>
      </c>
      <c r="V922">
        <v>1</v>
      </c>
      <c r="W922">
        <v>2</v>
      </c>
      <c r="X922" t="s">
        <v>511</v>
      </c>
      <c r="Y922">
        <v>2</v>
      </c>
      <c r="AA922">
        <v>1</v>
      </c>
      <c r="AB922" t="s">
        <v>526</v>
      </c>
      <c r="AC922" t="s">
        <v>773</v>
      </c>
    </row>
    <row r="923" spans="1:29" x14ac:dyDescent="0.25">
      <c r="A923" s="61" t="s">
        <v>179</v>
      </c>
      <c r="B923" s="61" t="s">
        <v>185</v>
      </c>
      <c r="C923" s="62" t="s">
        <v>508</v>
      </c>
      <c r="D923" s="63"/>
      <c r="E923" s="64"/>
      <c r="F923" s="65"/>
      <c r="G923" s="62"/>
      <c r="H923" s="66"/>
      <c r="I923" s="67"/>
      <c r="J923" s="67"/>
      <c r="K923" s="31"/>
      <c r="L923" s="74">
        <v>923</v>
      </c>
      <c r="M9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3" t="s">
        <v>324</v>
      </c>
      <c r="O923" t="s">
        <v>372</v>
      </c>
      <c r="P923" t="s">
        <v>377</v>
      </c>
      <c r="Q923" t="s">
        <v>398</v>
      </c>
      <c r="S923">
        <v>1</v>
      </c>
      <c r="T923">
        <v>2</v>
      </c>
      <c r="V923">
        <v>1</v>
      </c>
      <c r="W923">
        <v>2</v>
      </c>
      <c r="X923" t="s">
        <v>511</v>
      </c>
      <c r="Y923">
        <v>2</v>
      </c>
      <c r="AA923">
        <v>1</v>
      </c>
      <c r="AB923" t="s">
        <v>526</v>
      </c>
      <c r="AC923" t="s">
        <v>757</v>
      </c>
    </row>
    <row r="924" spans="1:29" x14ac:dyDescent="0.25">
      <c r="A924" s="61" t="s">
        <v>179</v>
      </c>
      <c r="B924" s="61" t="s">
        <v>185</v>
      </c>
      <c r="C924" s="62" t="s">
        <v>508</v>
      </c>
      <c r="D924" s="63"/>
      <c r="E924" s="64"/>
      <c r="F924" s="65"/>
      <c r="G924" s="62"/>
      <c r="H924" s="66"/>
      <c r="I924" s="67"/>
      <c r="J924" s="67"/>
      <c r="K924" s="31"/>
      <c r="L924" s="74">
        <v>924</v>
      </c>
      <c r="M9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4" t="s">
        <v>332</v>
      </c>
      <c r="O924" t="s">
        <v>372</v>
      </c>
      <c r="P924" t="s">
        <v>377</v>
      </c>
      <c r="Q924" t="s">
        <v>398</v>
      </c>
      <c r="S924">
        <v>1</v>
      </c>
      <c r="T924">
        <v>2</v>
      </c>
      <c r="V924">
        <v>1</v>
      </c>
      <c r="W924">
        <v>2</v>
      </c>
      <c r="X924" t="s">
        <v>511</v>
      </c>
      <c r="Y924">
        <v>2</v>
      </c>
      <c r="AA924">
        <v>1</v>
      </c>
      <c r="AB924" t="s">
        <v>526</v>
      </c>
      <c r="AC924" t="s">
        <v>782</v>
      </c>
    </row>
    <row r="925" spans="1:29" x14ac:dyDescent="0.25">
      <c r="A925" s="61" t="s">
        <v>179</v>
      </c>
      <c r="B925" s="61" t="s">
        <v>185</v>
      </c>
      <c r="C925" s="62" t="s">
        <v>508</v>
      </c>
      <c r="D925" s="63"/>
      <c r="E925" s="64"/>
      <c r="F925" s="65"/>
      <c r="G925" s="62"/>
      <c r="H925" s="66"/>
      <c r="I925" s="67"/>
      <c r="J925" s="67"/>
      <c r="K925" s="31"/>
      <c r="L925" s="74">
        <v>925</v>
      </c>
      <c r="M9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5" t="s">
        <v>322</v>
      </c>
      <c r="O925" t="s">
        <v>372</v>
      </c>
      <c r="P925" t="s">
        <v>377</v>
      </c>
      <c r="Q925" t="s">
        <v>398</v>
      </c>
      <c r="S925">
        <v>-1</v>
      </c>
      <c r="T925">
        <v>3</v>
      </c>
      <c r="U925" t="s">
        <v>502</v>
      </c>
      <c r="V925">
        <v>-1</v>
      </c>
      <c r="W925">
        <v>-1</v>
      </c>
      <c r="X925" t="s">
        <v>511</v>
      </c>
      <c r="Y925">
        <v>-1</v>
      </c>
      <c r="Z925">
        <v>-1</v>
      </c>
      <c r="AA925">
        <v>1</v>
      </c>
      <c r="AB925" t="s">
        <v>527</v>
      </c>
      <c r="AC925" t="s">
        <v>765</v>
      </c>
    </row>
    <row r="926" spans="1:29" x14ac:dyDescent="0.25">
      <c r="A926" s="61" t="s">
        <v>179</v>
      </c>
      <c r="B926" s="61" t="s">
        <v>185</v>
      </c>
      <c r="C926" s="62" t="s">
        <v>508</v>
      </c>
      <c r="D926" s="63"/>
      <c r="E926" s="64"/>
      <c r="F926" s="65"/>
      <c r="G926" s="62"/>
      <c r="H926" s="66"/>
      <c r="I926" s="67"/>
      <c r="J926" s="67"/>
      <c r="K926" s="31"/>
      <c r="L926" s="74">
        <v>926</v>
      </c>
      <c r="M9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6" t="s">
        <v>335</v>
      </c>
      <c r="O926" t="s">
        <v>372</v>
      </c>
      <c r="P926" t="s">
        <v>377</v>
      </c>
      <c r="Q926" t="s">
        <v>398</v>
      </c>
      <c r="S926">
        <v>1</v>
      </c>
      <c r="T926">
        <v>4</v>
      </c>
      <c r="V926">
        <v>1</v>
      </c>
      <c r="W926">
        <v>2</v>
      </c>
      <c r="X926" t="s">
        <v>511</v>
      </c>
      <c r="Y926">
        <v>2</v>
      </c>
      <c r="AA926">
        <v>1</v>
      </c>
      <c r="AB926" t="s">
        <v>526</v>
      </c>
      <c r="AC926" t="s">
        <v>759</v>
      </c>
    </row>
    <row r="927" spans="1:29" x14ac:dyDescent="0.25">
      <c r="A927" s="61" t="s">
        <v>179</v>
      </c>
      <c r="B927" s="61" t="s">
        <v>185</v>
      </c>
      <c r="C927" s="62" t="s">
        <v>508</v>
      </c>
      <c r="D927" s="63"/>
      <c r="E927" s="64"/>
      <c r="F927" s="65"/>
      <c r="G927" s="62"/>
      <c r="H927" s="66"/>
      <c r="I927" s="67"/>
      <c r="J927" s="67"/>
      <c r="K927" s="31"/>
      <c r="L927" s="74">
        <v>927</v>
      </c>
      <c r="M9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7">
        <v>3.3</v>
      </c>
      <c r="O927" t="s">
        <v>372</v>
      </c>
      <c r="P927" t="s">
        <v>375</v>
      </c>
      <c r="Q927" t="s">
        <v>384</v>
      </c>
      <c r="S927">
        <v>1</v>
      </c>
      <c r="T927">
        <v>3</v>
      </c>
      <c r="U927" t="s">
        <v>503</v>
      </c>
      <c r="V927">
        <v>1</v>
      </c>
      <c r="W927">
        <v>1</v>
      </c>
      <c r="X927" t="s">
        <v>511</v>
      </c>
      <c r="Y927">
        <v>1</v>
      </c>
      <c r="AA927">
        <v>1</v>
      </c>
      <c r="AB927" t="s">
        <v>527</v>
      </c>
      <c r="AC927" t="s">
        <v>673</v>
      </c>
    </row>
    <row r="928" spans="1:29" x14ac:dyDescent="0.25">
      <c r="A928" s="61" t="s">
        <v>179</v>
      </c>
      <c r="B928" s="61" t="s">
        <v>185</v>
      </c>
      <c r="C928" s="62" t="s">
        <v>508</v>
      </c>
      <c r="D928" s="63"/>
      <c r="E928" s="64"/>
      <c r="F928" s="65"/>
      <c r="G928" s="62"/>
      <c r="H928" s="66"/>
      <c r="I928" s="67"/>
      <c r="J928" s="67"/>
      <c r="K928" s="31"/>
      <c r="L928" s="74">
        <v>928</v>
      </c>
      <c r="M9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8">
        <v>4.0999999999999996</v>
      </c>
      <c r="O928" t="s">
        <v>372</v>
      </c>
      <c r="P928" t="s">
        <v>375</v>
      </c>
      <c r="Q928" t="s">
        <v>384</v>
      </c>
      <c r="S928">
        <v>1</v>
      </c>
      <c r="T928">
        <v>4</v>
      </c>
      <c r="V928">
        <v>1</v>
      </c>
      <c r="W928">
        <v>2</v>
      </c>
      <c r="X928" t="s">
        <v>511</v>
      </c>
      <c r="Y928">
        <v>2</v>
      </c>
      <c r="AA928">
        <v>1</v>
      </c>
      <c r="AB928" t="s">
        <v>526</v>
      </c>
      <c r="AC928" t="s">
        <v>675</v>
      </c>
    </row>
    <row r="929" spans="1:29" x14ac:dyDescent="0.25">
      <c r="A929" s="61" t="s">
        <v>179</v>
      </c>
      <c r="B929" s="61" t="s">
        <v>185</v>
      </c>
      <c r="C929" s="62" t="s">
        <v>508</v>
      </c>
      <c r="D929" s="63"/>
      <c r="E929" s="64"/>
      <c r="F929" s="65"/>
      <c r="G929" s="62"/>
      <c r="H929" s="66"/>
      <c r="I929" s="67"/>
      <c r="J929" s="67"/>
      <c r="K929" s="31"/>
      <c r="L929" s="74">
        <v>929</v>
      </c>
      <c r="M9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29">
        <v>3.3</v>
      </c>
      <c r="O929" t="s">
        <v>372</v>
      </c>
      <c r="P929" t="s">
        <v>375</v>
      </c>
      <c r="Q929" t="s">
        <v>381</v>
      </c>
      <c r="S929">
        <v>1</v>
      </c>
      <c r="T929">
        <v>3</v>
      </c>
      <c r="U929" t="s">
        <v>503</v>
      </c>
      <c r="V929">
        <v>1</v>
      </c>
      <c r="W929">
        <v>1</v>
      </c>
      <c r="X929" t="s">
        <v>511</v>
      </c>
      <c r="Y929">
        <v>1</v>
      </c>
      <c r="AA929">
        <v>1</v>
      </c>
      <c r="AB929" t="s">
        <v>527</v>
      </c>
      <c r="AC929" t="s">
        <v>699</v>
      </c>
    </row>
    <row r="930" spans="1:29" x14ac:dyDescent="0.25">
      <c r="A930" s="61" t="s">
        <v>179</v>
      </c>
      <c r="B930" s="61" t="s">
        <v>185</v>
      </c>
      <c r="C930" s="62" t="s">
        <v>508</v>
      </c>
      <c r="D930" s="63"/>
      <c r="E930" s="64"/>
      <c r="F930" s="65"/>
      <c r="G930" s="62"/>
      <c r="H930" s="66"/>
      <c r="I930" s="67"/>
      <c r="J930" s="67"/>
      <c r="K930" s="31"/>
      <c r="L930" s="74">
        <v>930</v>
      </c>
      <c r="M9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0">
        <v>3.3</v>
      </c>
      <c r="O930" t="s">
        <v>372</v>
      </c>
      <c r="P930" t="s">
        <v>375</v>
      </c>
      <c r="Q930" t="s">
        <v>381</v>
      </c>
      <c r="S930">
        <v>1</v>
      </c>
      <c r="T930">
        <v>3</v>
      </c>
      <c r="U930" t="s">
        <v>503</v>
      </c>
      <c r="V930">
        <v>1</v>
      </c>
      <c r="W930">
        <v>1</v>
      </c>
      <c r="X930" t="s">
        <v>511</v>
      </c>
      <c r="Y930">
        <v>1</v>
      </c>
      <c r="AA930">
        <v>1</v>
      </c>
      <c r="AB930" t="s">
        <v>527</v>
      </c>
      <c r="AC930" t="s">
        <v>702</v>
      </c>
    </row>
    <row r="931" spans="1:29" x14ac:dyDescent="0.25">
      <c r="A931" s="61" t="s">
        <v>179</v>
      </c>
      <c r="B931" s="61" t="s">
        <v>185</v>
      </c>
      <c r="C931" s="62" t="s">
        <v>508</v>
      </c>
      <c r="D931" s="63"/>
      <c r="E931" s="64"/>
      <c r="F931" s="65"/>
      <c r="G931" s="62"/>
      <c r="H931" s="66"/>
      <c r="I931" s="67"/>
      <c r="J931" s="67"/>
      <c r="K931" s="31"/>
      <c r="L931" s="74">
        <v>931</v>
      </c>
      <c r="M9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1">
        <v>3.3</v>
      </c>
      <c r="O931" t="s">
        <v>372</v>
      </c>
      <c r="P931" t="s">
        <v>375</v>
      </c>
      <c r="Q931" t="s">
        <v>381</v>
      </c>
      <c r="S931">
        <v>1</v>
      </c>
      <c r="T931">
        <v>3</v>
      </c>
      <c r="U931" t="s">
        <v>503</v>
      </c>
      <c r="V931">
        <v>1</v>
      </c>
      <c r="W931">
        <v>1</v>
      </c>
      <c r="X931" t="s">
        <v>511</v>
      </c>
      <c r="Y931">
        <v>1</v>
      </c>
      <c r="AA931">
        <v>1</v>
      </c>
      <c r="AB931" t="s">
        <v>527</v>
      </c>
      <c r="AC931" t="s">
        <v>704</v>
      </c>
    </row>
    <row r="932" spans="1:29" x14ac:dyDescent="0.25">
      <c r="A932" s="61" t="s">
        <v>179</v>
      </c>
      <c r="B932" s="61" t="s">
        <v>185</v>
      </c>
      <c r="C932" s="62" t="s">
        <v>508</v>
      </c>
      <c r="D932" s="63"/>
      <c r="E932" s="64"/>
      <c r="F932" s="65"/>
      <c r="G932" s="62"/>
      <c r="H932" s="66"/>
      <c r="I932" s="67"/>
      <c r="J932" s="67"/>
      <c r="K932" s="31"/>
      <c r="L932" s="74">
        <v>932</v>
      </c>
      <c r="M9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2">
        <v>3.5</v>
      </c>
      <c r="O932" t="s">
        <v>372</v>
      </c>
      <c r="P932" t="s">
        <v>375</v>
      </c>
      <c r="Q932" t="s">
        <v>381</v>
      </c>
      <c r="S932">
        <v>1</v>
      </c>
      <c r="T932">
        <v>3</v>
      </c>
      <c r="U932" t="s">
        <v>503</v>
      </c>
      <c r="V932">
        <v>1</v>
      </c>
      <c r="W932">
        <v>2</v>
      </c>
      <c r="X932" t="s">
        <v>511</v>
      </c>
      <c r="Y932">
        <v>2</v>
      </c>
      <c r="AA932">
        <v>1</v>
      </c>
      <c r="AB932" t="s">
        <v>526</v>
      </c>
      <c r="AC932" t="s">
        <v>717</v>
      </c>
    </row>
    <row r="933" spans="1:29" x14ac:dyDescent="0.25">
      <c r="A933" s="61" t="s">
        <v>179</v>
      </c>
      <c r="B933" s="61" t="s">
        <v>185</v>
      </c>
      <c r="C933" s="62" t="s">
        <v>508</v>
      </c>
      <c r="D933" s="63"/>
      <c r="E933" s="64"/>
      <c r="F933" s="65"/>
      <c r="G933" s="62"/>
      <c r="H933" s="66"/>
      <c r="I933" s="67"/>
      <c r="J933" s="67"/>
      <c r="K933" s="31"/>
      <c r="L933" s="74">
        <v>933</v>
      </c>
      <c r="M9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3">
        <v>4.2</v>
      </c>
      <c r="O933" t="s">
        <v>372</v>
      </c>
      <c r="P933" t="s">
        <v>375</v>
      </c>
      <c r="Q933" t="s">
        <v>381</v>
      </c>
      <c r="S933">
        <v>1</v>
      </c>
      <c r="T933">
        <v>4</v>
      </c>
      <c r="V933">
        <v>1</v>
      </c>
      <c r="W933">
        <v>1</v>
      </c>
      <c r="X933" t="s">
        <v>511</v>
      </c>
      <c r="Y933">
        <v>1</v>
      </c>
      <c r="AA933">
        <v>1</v>
      </c>
      <c r="AB933" t="s">
        <v>527</v>
      </c>
      <c r="AC933" t="s">
        <v>700</v>
      </c>
    </row>
    <row r="934" spans="1:29" x14ac:dyDescent="0.25">
      <c r="A934" s="61" t="s">
        <v>179</v>
      </c>
      <c r="B934" s="61" t="s">
        <v>185</v>
      </c>
      <c r="C934" s="62" t="s">
        <v>508</v>
      </c>
      <c r="D934" s="63"/>
      <c r="E934" s="64"/>
      <c r="F934" s="65"/>
      <c r="G934" s="62"/>
      <c r="H934" s="66"/>
      <c r="I934" s="67"/>
      <c r="J934" s="67"/>
      <c r="K934" s="31"/>
      <c r="L934" s="74">
        <v>934</v>
      </c>
      <c r="M9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4" t="s">
        <v>343</v>
      </c>
      <c r="O934" t="s">
        <v>372</v>
      </c>
      <c r="P934" t="s">
        <v>375</v>
      </c>
      <c r="Q934" t="s">
        <v>381</v>
      </c>
      <c r="S934">
        <v>1</v>
      </c>
      <c r="T934">
        <v>1</v>
      </c>
      <c r="V934">
        <v>1</v>
      </c>
      <c r="W934">
        <v>2</v>
      </c>
      <c r="X934" t="s">
        <v>511</v>
      </c>
      <c r="Y934">
        <v>2</v>
      </c>
      <c r="AA934">
        <v>1</v>
      </c>
      <c r="AB934" t="s">
        <v>526</v>
      </c>
      <c r="AC934" t="s">
        <v>719</v>
      </c>
    </row>
    <row r="935" spans="1:29" x14ac:dyDescent="0.25">
      <c r="A935" s="61" t="s">
        <v>179</v>
      </c>
      <c r="B935" s="61" t="s">
        <v>185</v>
      </c>
      <c r="C935" s="62" t="s">
        <v>508</v>
      </c>
      <c r="D935" s="63"/>
      <c r="E935" s="64"/>
      <c r="F935" s="65"/>
      <c r="G935" s="62"/>
      <c r="H935" s="66"/>
      <c r="I935" s="67"/>
      <c r="J935" s="67"/>
      <c r="K935" s="31"/>
      <c r="L935" s="74">
        <v>935</v>
      </c>
      <c r="M9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5" t="s">
        <v>341</v>
      </c>
      <c r="O935" t="s">
        <v>372</v>
      </c>
      <c r="P935" t="s">
        <v>375</v>
      </c>
      <c r="Q935" t="s">
        <v>381</v>
      </c>
      <c r="S935">
        <v>1</v>
      </c>
      <c r="T935">
        <v>2</v>
      </c>
      <c r="V935">
        <v>1</v>
      </c>
      <c r="W935">
        <v>2</v>
      </c>
      <c r="X935" t="s">
        <v>511</v>
      </c>
      <c r="Y935">
        <v>2</v>
      </c>
      <c r="AA935">
        <v>1</v>
      </c>
      <c r="AB935" t="s">
        <v>526</v>
      </c>
      <c r="AC935" t="s">
        <v>703</v>
      </c>
    </row>
    <row r="936" spans="1:29" x14ac:dyDescent="0.25">
      <c r="A936" s="61" t="s">
        <v>179</v>
      </c>
      <c r="B936" s="61" t="s">
        <v>185</v>
      </c>
      <c r="C936" s="62" t="s">
        <v>508</v>
      </c>
      <c r="D936" s="63"/>
      <c r="E936" s="64"/>
      <c r="F936" s="65"/>
      <c r="G936" s="62"/>
      <c r="H936" s="66"/>
      <c r="I936" s="67"/>
      <c r="J936" s="67"/>
      <c r="K936" s="31"/>
      <c r="L936" s="74">
        <v>936</v>
      </c>
      <c r="M9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6" t="s">
        <v>324</v>
      </c>
      <c r="O936" t="s">
        <v>372</v>
      </c>
      <c r="P936" t="s">
        <v>375</v>
      </c>
      <c r="Q936" t="s">
        <v>381</v>
      </c>
      <c r="S936">
        <v>1</v>
      </c>
      <c r="T936">
        <v>2</v>
      </c>
      <c r="V936">
        <v>1</v>
      </c>
      <c r="W936">
        <v>2</v>
      </c>
      <c r="X936" t="s">
        <v>511</v>
      </c>
      <c r="Y936">
        <v>2</v>
      </c>
      <c r="AA936">
        <v>1</v>
      </c>
      <c r="AB936" t="s">
        <v>526</v>
      </c>
      <c r="AC936" t="s">
        <v>709</v>
      </c>
    </row>
    <row r="937" spans="1:29" x14ac:dyDescent="0.25">
      <c r="A937" s="61" t="s">
        <v>179</v>
      </c>
      <c r="B937" s="61" t="s">
        <v>185</v>
      </c>
      <c r="C937" s="62" t="s">
        <v>508</v>
      </c>
      <c r="D937" s="63"/>
      <c r="E937" s="64"/>
      <c r="F937" s="65"/>
      <c r="G937" s="62"/>
      <c r="H937" s="66"/>
      <c r="I937" s="67"/>
      <c r="J937" s="67"/>
      <c r="K937" s="31"/>
      <c r="L937" s="74">
        <v>937</v>
      </c>
      <c r="M9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7" t="s">
        <v>322</v>
      </c>
      <c r="O937" t="s">
        <v>372</v>
      </c>
      <c r="P937" t="s">
        <v>375</v>
      </c>
      <c r="Q937" t="s">
        <v>381</v>
      </c>
      <c r="S937">
        <v>-1</v>
      </c>
      <c r="T937">
        <v>3</v>
      </c>
      <c r="U937" t="s">
        <v>502</v>
      </c>
      <c r="V937">
        <v>-1</v>
      </c>
      <c r="W937">
        <v>-1</v>
      </c>
      <c r="X937" t="s">
        <v>511</v>
      </c>
      <c r="Y937">
        <v>-1</v>
      </c>
      <c r="Z937">
        <v>-1</v>
      </c>
      <c r="AA937">
        <v>1</v>
      </c>
      <c r="AB937" t="s">
        <v>527</v>
      </c>
      <c r="AC937" t="s">
        <v>705</v>
      </c>
    </row>
    <row r="938" spans="1:29" x14ac:dyDescent="0.25">
      <c r="A938" s="61" t="s">
        <v>179</v>
      </c>
      <c r="B938" s="61" t="s">
        <v>185</v>
      </c>
      <c r="C938" s="62" t="s">
        <v>508</v>
      </c>
      <c r="D938" s="63"/>
      <c r="E938" s="64"/>
      <c r="F938" s="65"/>
      <c r="G938" s="62"/>
      <c r="H938" s="66"/>
      <c r="I938" s="67"/>
      <c r="J938" s="67"/>
      <c r="K938" s="31"/>
      <c r="L938" s="74">
        <v>938</v>
      </c>
      <c r="M9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8" t="s">
        <v>314</v>
      </c>
      <c r="O938" t="s">
        <v>372</v>
      </c>
      <c r="P938" t="s">
        <v>375</v>
      </c>
      <c r="Q938" t="s">
        <v>409</v>
      </c>
      <c r="S938">
        <v>1</v>
      </c>
      <c r="T938">
        <v>1</v>
      </c>
      <c r="V938">
        <v>1</v>
      </c>
      <c r="W938">
        <v>3</v>
      </c>
      <c r="X938" t="s">
        <v>511</v>
      </c>
      <c r="Y938">
        <v>3</v>
      </c>
      <c r="AA938">
        <v>1</v>
      </c>
      <c r="AB938" t="s">
        <v>526</v>
      </c>
      <c r="AC938" t="s">
        <v>791</v>
      </c>
    </row>
    <row r="939" spans="1:29" x14ac:dyDescent="0.25">
      <c r="A939" s="61" t="s">
        <v>179</v>
      </c>
      <c r="B939" s="61" t="s">
        <v>257</v>
      </c>
      <c r="C939" s="62"/>
      <c r="D939" s="63"/>
      <c r="E939" s="64"/>
      <c r="F939" s="65"/>
      <c r="G939" s="62"/>
      <c r="H939" s="66"/>
      <c r="I939" s="67"/>
      <c r="J939" s="67"/>
      <c r="K939" s="31"/>
      <c r="L939" s="74">
        <v>939</v>
      </c>
      <c r="M9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39" t="s">
        <v>317</v>
      </c>
      <c r="O939" t="s">
        <v>372</v>
      </c>
      <c r="P939">
        <v>1727</v>
      </c>
      <c r="Q939" t="s">
        <v>383</v>
      </c>
      <c r="S939">
        <v>1</v>
      </c>
      <c r="T939">
        <v>1</v>
      </c>
      <c r="V939">
        <v>1</v>
      </c>
      <c r="W939">
        <v>2</v>
      </c>
      <c r="Y939">
        <v>2</v>
      </c>
      <c r="AB939" t="s">
        <v>526</v>
      </c>
      <c r="AC939" t="s">
        <v>678</v>
      </c>
    </row>
    <row r="940" spans="1:29" x14ac:dyDescent="0.25">
      <c r="A940" s="61" t="s">
        <v>179</v>
      </c>
      <c r="B940" s="61" t="s">
        <v>261</v>
      </c>
      <c r="C940" s="62"/>
      <c r="D940" s="63"/>
      <c r="E940" s="64"/>
      <c r="F940" s="65"/>
      <c r="G940" s="62"/>
      <c r="H940" s="66"/>
      <c r="I940" s="67"/>
      <c r="J940" s="67"/>
      <c r="K940" s="31"/>
      <c r="L940" s="74">
        <v>940</v>
      </c>
      <c r="M9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0" t="s">
        <v>317</v>
      </c>
      <c r="O940" t="s">
        <v>372</v>
      </c>
      <c r="P940">
        <v>1727</v>
      </c>
      <c r="Q940" t="s">
        <v>386</v>
      </c>
      <c r="S940">
        <v>1</v>
      </c>
      <c r="T940">
        <v>1</v>
      </c>
      <c r="V940">
        <v>1</v>
      </c>
      <c r="W940">
        <v>2</v>
      </c>
      <c r="Y940">
        <v>2</v>
      </c>
      <c r="AB940" t="s">
        <v>526</v>
      </c>
      <c r="AC940" t="s">
        <v>633</v>
      </c>
    </row>
    <row r="941" spans="1:29" x14ac:dyDescent="0.25">
      <c r="A941" s="61" t="s">
        <v>179</v>
      </c>
      <c r="B941" s="61" t="s">
        <v>261</v>
      </c>
      <c r="C941" s="62"/>
      <c r="D941" s="63"/>
      <c r="E941" s="64"/>
      <c r="F941" s="65"/>
      <c r="G941" s="62"/>
      <c r="H941" s="66"/>
      <c r="I941" s="67"/>
      <c r="J941" s="67"/>
      <c r="K941" s="31"/>
      <c r="L941" s="74">
        <v>941</v>
      </c>
      <c r="M9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1" t="s">
        <v>318</v>
      </c>
      <c r="O941" t="s">
        <v>372</v>
      </c>
      <c r="P941">
        <v>1727</v>
      </c>
      <c r="Q941" t="s">
        <v>386</v>
      </c>
      <c r="S941">
        <v>1</v>
      </c>
      <c r="T941">
        <v>3</v>
      </c>
      <c r="U941" t="s">
        <v>501</v>
      </c>
      <c r="V941">
        <v>1</v>
      </c>
      <c r="W941">
        <v>1</v>
      </c>
      <c r="Y941">
        <v>1</v>
      </c>
      <c r="Z941">
        <v>1</v>
      </c>
      <c r="AA941">
        <v>1</v>
      </c>
      <c r="AB941" t="s">
        <v>527</v>
      </c>
      <c r="AC941" t="s">
        <v>632</v>
      </c>
    </row>
    <row r="942" spans="1:29" x14ac:dyDescent="0.25">
      <c r="A942" s="61" t="s">
        <v>179</v>
      </c>
      <c r="B942" s="61" t="s">
        <v>299</v>
      </c>
      <c r="C942" s="62"/>
      <c r="D942" s="63"/>
      <c r="E942" s="64"/>
      <c r="F942" s="65"/>
      <c r="G942" s="62"/>
      <c r="H942" s="66"/>
      <c r="I942" s="67"/>
      <c r="J942" s="67"/>
      <c r="K942" s="31"/>
      <c r="L942" s="74">
        <v>942</v>
      </c>
      <c r="M9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2">
        <v>3.1</v>
      </c>
      <c r="O942" t="s">
        <v>373</v>
      </c>
      <c r="P942">
        <v>1713</v>
      </c>
      <c r="Q942" t="s">
        <v>412</v>
      </c>
      <c r="S942">
        <v>1</v>
      </c>
      <c r="T942">
        <v>3</v>
      </c>
      <c r="U942" t="s">
        <v>501</v>
      </c>
      <c r="V942">
        <v>0.34753363229167084</v>
      </c>
      <c r="W942">
        <v>0.34753363229167084</v>
      </c>
      <c r="Y942">
        <v>1</v>
      </c>
      <c r="Z942">
        <v>1</v>
      </c>
      <c r="AA942">
        <v>1</v>
      </c>
      <c r="AB942" t="s">
        <v>527</v>
      </c>
      <c r="AC942" t="s">
        <v>1200</v>
      </c>
    </row>
    <row r="943" spans="1:29" x14ac:dyDescent="0.25">
      <c r="A943" s="61" t="s">
        <v>179</v>
      </c>
      <c r="B943" s="61" t="s">
        <v>299</v>
      </c>
      <c r="C943" s="62"/>
      <c r="D943" s="63"/>
      <c r="E943" s="64"/>
      <c r="F943" s="65"/>
      <c r="G943" s="62"/>
      <c r="H943" s="66"/>
      <c r="I943" s="67"/>
      <c r="J943" s="67"/>
      <c r="K943" s="31"/>
      <c r="L943" s="74">
        <v>943</v>
      </c>
      <c r="M9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3">
        <v>1.2</v>
      </c>
      <c r="O943" t="s">
        <v>373</v>
      </c>
      <c r="P943">
        <v>1714</v>
      </c>
      <c r="Q943" t="s">
        <v>443</v>
      </c>
      <c r="S943">
        <v>1</v>
      </c>
      <c r="T943">
        <v>1</v>
      </c>
      <c r="V943">
        <v>0.34753363229167084</v>
      </c>
      <c r="W943">
        <v>0.34753363229167084</v>
      </c>
      <c r="Y943">
        <v>1</v>
      </c>
      <c r="AB943" t="s">
        <v>527</v>
      </c>
      <c r="AC943" t="s">
        <v>872</v>
      </c>
    </row>
    <row r="944" spans="1:29" x14ac:dyDescent="0.25">
      <c r="A944" s="61" t="s">
        <v>179</v>
      </c>
      <c r="B944" s="61" t="s">
        <v>295</v>
      </c>
      <c r="C944" s="62"/>
      <c r="D944" s="63"/>
      <c r="E944" s="64"/>
      <c r="F944" s="65"/>
      <c r="G944" s="62"/>
      <c r="H944" s="66"/>
      <c r="I944" s="67"/>
      <c r="J944" s="67"/>
      <c r="K944" s="31"/>
      <c r="L944" s="74">
        <v>944</v>
      </c>
      <c r="M9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4" t="s">
        <v>333</v>
      </c>
      <c r="O944" t="s">
        <v>373</v>
      </c>
      <c r="P944">
        <v>1714</v>
      </c>
      <c r="Q944" t="s">
        <v>440</v>
      </c>
      <c r="S944">
        <v>-1</v>
      </c>
      <c r="T944">
        <v>3</v>
      </c>
      <c r="U944" t="s">
        <v>502</v>
      </c>
      <c r="V944">
        <v>-0.34753363229167084</v>
      </c>
      <c r="W944">
        <v>-0.34753363229167084</v>
      </c>
      <c r="Y944">
        <v>-1</v>
      </c>
      <c r="Z944">
        <v>-1</v>
      </c>
      <c r="AA944">
        <v>-1</v>
      </c>
      <c r="AB944" t="s">
        <v>527</v>
      </c>
      <c r="AC944" t="s">
        <v>898</v>
      </c>
    </row>
    <row r="945" spans="1:29" x14ac:dyDescent="0.25">
      <c r="A945" s="61" t="s">
        <v>179</v>
      </c>
      <c r="B945" s="61" t="s">
        <v>295</v>
      </c>
      <c r="C945" s="62"/>
      <c r="D945" s="63"/>
      <c r="E945" s="64"/>
      <c r="F945" s="65"/>
      <c r="G945" s="62"/>
      <c r="H945" s="66"/>
      <c r="I945" s="67"/>
      <c r="J945" s="67"/>
      <c r="K945" s="31"/>
      <c r="L945" s="74">
        <v>945</v>
      </c>
      <c r="M9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5">
        <v>3.2</v>
      </c>
      <c r="O945" t="s">
        <v>373</v>
      </c>
      <c r="P945">
        <v>1716</v>
      </c>
      <c r="Q945" t="s">
        <v>435</v>
      </c>
      <c r="S945">
        <v>-1</v>
      </c>
      <c r="T945">
        <v>3</v>
      </c>
      <c r="U945" t="s">
        <v>502</v>
      </c>
      <c r="V945">
        <v>-0.34753363229167084</v>
      </c>
      <c r="W945">
        <v>-0.34753363229167084</v>
      </c>
      <c r="Y945">
        <v>-1</v>
      </c>
      <c r="Z945">
        <v>-1</v>
      </c>
      <c r="AA945">
        <v>-1</v>
      </c>
      <c r="AB945" t="s">
        <v>527</v>
      </c>
      <c r="AC945" t="s">
        <v>942</v>
      </c>
    </row>
    <row r="946" spans="1:29" x14ac:dyDescent="0.25">
      <c r="A946" s="61" t="s">
        <v>179</v>
      </c>
      <c r="B946" s="61" t="s">
        <v>296</v>
      </c>
      <c r="C946" s="62"/>
      <c r="D946" s="63"/>
      <c r="E946" s="64"/>
      <c r="F946" s="65"/>
      <c r="G946" s="62"/>
      <c r="H946" s="66"/>
      <c r="I946" s="67"/>
      <c r="J946" s="67"/>
      <c r="K946" s="31"/>
      <c r="L946" s="74">
        <v>946</v>
      </c>
      <c r="M9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6">
        <v>3.1</v>
      </c>
      <c r="O946" t="s">
        <v>373</v>
      </c>
      <c r="P946">
        <v>1714</v>
      </c>
      <c r="Q946" t="s">
        <v>441</v>
      </c>
      <c r="S946">
        <v>1</v>
      </c>
      <c r="T946">
        <v>3</v>
      </c>
      <c r="U946" t="s">
        <v>501</v>
      </c>
      <c r="V946">
        <v>0.34753363229167084</v>
      </c>
      <c r="W946">
        <v>0.34753363229167084</v>
      </c>
      <c r="Y946">
        <v>1</v>
      </c>
      <c r="Z946">
        <v>1</v>
      </c>
      <c r="AA946">
        <v>1</v>
      </c>
      <c r="AB946" t="s">
        <v>527</v>
      </c>
      <c r="AC946" t="s">
        <v>889</v>
      </c>
    </row>
    <row r="947" spans="1:29" x14ac:dyDescent="0.25">
      <c r="A947" s="61" t="s">
        <v>179</v>
      </c>
      <c r="B947" s="61" t="s">
        <v>297</v>
      </c>
      <c r="C947" s="62"/>
      <c r="D947" s="63"/>
      <c r="E947" s="64"/>
      <c r="F947" s="65"/>
      <c r="G947" s="62"/>
      <c r="H947" s="66"/>
      <c r="I947" s="67"/>
      <c r="J947" s="67"/>
      <c r="K947" s="31"/>
      <c r="L947" s="74">
        <v>947</v>
      </c>
      <c r="M9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7" t="s">
        <v>322</v>
      </c>
      <c r="O947" t="s">
        <v>373</v>
      </c>
      <c r="P947">
        <v>1714</v>
      </c>
      <c r="Q947" t="s">
        <v>442</v>
      </c>
      <c r="S947">
        <v>-1</v>
      </c>
      <c r="T947">
        <v>3</v>
      </c>
      <c r="U947" t="s">
        <v>502</v>
      </c>
      <c r="V947">
        <v>-0.34753363229167084</v>
      </c>
      <c r="W947">
        <v>-0.34753363229167084</v>
      </c>
      <c r="Y947">
        <v>-1</v>
      </c>
      <c r="Z947">
        <v>-1</v>
      </c>
      <c r="AA947">
        <v>-1</v>
      </c>
      <c r="AB947" t="s">
        <v>527</v>
      </c>
      <c r="AC947" t="s">
        <v>877</v>
      </c>
    </row>
    <row r="948" spans="1:29" x14ac:dyDescent="0.25">
      <c r="A948" s="61" t="s">
        <v>179</v>
      </c>
      <c r="B948" s="61" t="s">
        <v>272</v>
      </c>
      <c r="C948" s="62"/>
      <c r="D948" s="63"/>
      <c r="E948" s="64"/>
      <c r="F948" s="65"/>
      <c r="G948" s="62"/>
      <c r="H948" s="66"/>
      <c r="I948" s="67"/>
      <c r="J948" s="67"/>
      <c r="K948" s="31"/>
      <c r="L948" s="74">
        <v>948</v>
      </c>
      <c r="M9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8" t="s">
        <v>318</v>
      </c>
      <c r="O948" t="s">
        <v>373</v>
      </c>
      <c r="P948">
        <v>1714</v>
      </c>
      <c r="Q948" t="s">
        <v>408</v>
      </c>
      <c r="S948">
        <v>1</v>
      </c>
      <c r="T948">
        <v>3</v>
      </c>
      <c r="U948" t="s">
        <v>501</v>
      </c>
      <c r="V948">
        <v>0.34753363229167084</v>
      </c>
      <c r="W948">
        <v>0.34753363229167084</v>
      </c>
      <c r="Y948">
        <v>1</v>
      </c>
      <c r="Z948">
        <v>1</v>
      </c>
      <c r="AA948">
        <v>1</v>
      </c>
      <c r="AB948" t="s">
        <v>527</v>
      </c>
      <c r="AC948" t="s">
        <v>1252</v>
      </c>
    </row>
    <row r="949" spans="1:29" x14ac:dyDescent="0.25">
      <c r="A949" s="61" t="s">
        <v>179</v>
      </c>
      <c r="B949" s="61" t="s">
        <v>272</v>
      </c>
      <c r="C949" s="62"/>
      <c r="D949" s="63"/>
      <c r="E949" s="64"/>
      <c r="F949" s="65"/>
      <c r="G949" s="62"/>
      <c r="H949" s="66"/>
      <c r="I949" s="67"/>
      <c r="J949" s="67"/>
      <c r="K949" s="31"/>
      <c r="L949" s="74">
        <v>949</v>
      </c>
      <c r="M9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49" t="s">
        <v>318</v>
      </c>
      <c r="O949" t="s">
        <v>373</v>
      </c>
      <c r="P949">
        <v>1714</v>
      </c>
      <c r="Q949" t="s">
        <v>403</v>
      </c>
      <c r="S949">
        <v>1</v>
      </c>
      <c r="T949">
        <v>3</v>
      </c>
      <c r="U949" t="s">
        <v>501</v>
      </c>
      <c r="V949">
        <v>0.34753363229167084</v>
      </c>
      <c r="W949">
        <v>0.34753363229167084</v>
      </c>
      <c r="Y949">
        <v>1</v>
      </c>
      <c r="Z949">
        <v>1</v>
      </c>
      <c r="AA949">
        <v>1</v>
      </c>
      <c r="AB949" t="s">
        <v>527</v>
      </c>
      <c r="AC949" t="s">
        <v>1332</v>
      </c>
    </row>
    <row r="950" spans="1:29" x14ac:dyDescent="0.25">
      <c r="A950" s="61" t="s">
        <v>179</v>
      </c>
      <c r="B950" s="61" t="s">
        <v>262</v>
      </c>
      <c r="C950" s="62"/>
      <c r="D950" s="63"/>
      <c r="E950" s="64"/>
      <c r="F950" s="65"/>
      <c r="G950" s="62"/>
      <c r="H950" s="66"/>
      <c r="I950" s="67"/>
      <c r="J950" s="67"/>
      <c r="K950" s="31"/>
      <c r="L950" s="74">
        <v>950</v>
      </c>
      <c r="M9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0">
        <v>1.2</v>
      </c>
      <c r="O950" t="s">
        <v>372</v>
      </c>
      <c r="P950">
        <v>1723</v>
      </c>
      <c r="Q950" t="s">
        <v>388</v>
      </c>
      <c r="S950">
        <v>1</v>
      </c>
      <c r="T950">
        <v>1</v>
      </c>
      <c r="V950">
        <v>1</v>
      </c>
      <c r="W950">
        <v>1</v>
      </c>
      <c r="Y950">
        <v>1</v>
      </c>
      <c r="AB950" t="s">
        <v>527</v>
      </c>
      <c r="AC950" t="s">
        <v>595</v>
      </c>
    </row>
    <row r="951" spans="1:29" x14ac:dyDescent="0.25">
      <c r="A951" s="61" t="s">
        <v>179</v>
      </c>
      <c r="B951" s="61" t="s">
        <v>242</v>
      </c>
      <c r="C951" s="62"/>
      <c r="D951" s="63"/>
      <c r="E951" s="64"/>
      <c r="F951" s="65"/>
      <c r="G951" s="62"/>
      <c r="H951" s="66"/>
      <c r="I951" s="67"/>
      <c r="J951" s="67"/>
      <c r="K951" s="31"/>
      <c r="L951" s="74">
        <v>951</v>
      </c>
      <c r="M9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1" t="s">
        <v>319</v>
      </c>
      <c r="O951" t="s">
        <v>373</v>
      </c>
      <c r="P951">
        <v>1711</v>
      </c>
      <c r="Q951" t="s">
        <v>464</v>
      </c>
      <c r="S951">
        <v>1</v>
      </c>
      <c r="T951">
        <v>1</v>
      </c>
      <c r="V951">
        <v>0.34753363229167084</v>
      </c>
      <c r="W951">
        <v>1.0426008968750125</v>
      </c>
      <c r="Y951">
        <v>3</v>
      </c>
      <c r="AB951" t="s">
        <v>527</v>
      </c>
      <c r="AC951" t="s">
        <v>1336</v>
      </c>
    </row>
    <row r="952" spans="1:29" x14ac:dyDescent="0.25">
      <c r="A952" s="61" t="s">
        <v>179</v>
      </c>
      <c r="B952" s="61" t="s">
        <v>242</v>
      </c>
      <c r="C952" s="62"/>
      <c r="D952" s="63"/>
      <c r="E952" s="64"/>
      <c r="F952" s="65"/>
      <c r="G952" s="62"/>
      <c r="H952" s="66"/>
      <c r="I952" s="67"/>
      <c r="J952" s="67"/>
      <c r="K952" s="31"/>
      <c r="L952" s="74">
        <v>952</v>
      </c>
      <c r="M9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2" t="s">
        <v>324</v>
      </c>
      <c r="O952" t="s">
        <v>373</v>
      </c>
      <c r="P952">
        <v>1711</v>
      </c>
      <c r="Q952" t="s">
        <v>464</v>
      </c>
      <c r="S952">
        <v>1</v>
      </c>
      <c r="T952">
        <v>2</v>
      </c>
      <c r="V952">
        <v>0.34753363229167084</v>
      </c>
      <c r="W952">
        <v>0.69506726458334167</v>
      </c>
      <c r="Y952">
        <v>2</v>
      </c>
      <c r="AB952" t="s">
        <v>526</v>
      </c>
      <c r="AC952" t="s">
        <v>1345</v>
      </c>
    </row>
    <row r="953" spans="1:29" x14ac:dyDescent="0.25">
      <c r="A953" s="61" t="s">
        <v>179</v>
      </c>
      <c r="B953" s="61" t="s">
        <v>279</v>
      </c>
      <c r="C953" s="62"/>
      <c r="D953" s="63"/>
      <c r="E953" s="64"/>
      <c r="F953" s="65"/>
      <c r="G953" s="62"/>
      <c r="H953" s="66"/>
      <c r="I953" s="67"/>
      <c r="J953" s="67"/>
      <c r="K953" s="31"/>
      <c r="L953" s="74">
        <v>953</v>
      </c>
      <c r="M9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3" t="s">
        <v>317</v>
      </c>
      <c r="O953" t="s">
        <v>373</v>
      </c>
      <c r="P953">
        <v>1712</v>
      </c>
      <c r="Q953" t="s">
        <v>414</v>
      </c>
      <c r="S953">
        <v>1</v>
      </c>
      <c r="T953">
        <v>1</v>
      </c>
      <c r="V953">
        <v>0.34753363229167084</v>
      </c>
      <c r="W953">
        <v>0.69506726458334167</v>
      </c>
      <c r="Y953">
        <v>2</v>
      </c>
      <c r="AB953" t="s">
        <v>526</v>
      </c>
      <c r="AC953" t="s">
        <v>1166</v>
      </c>
    </row>
    <row r="954" spans="1:29" x14ac:dyDescent="0.25">
      <c r="A954" s="61" t="s">
        <v>179</v>
      </c>
      <c r="B954" s="61" t="s">
        <v>193</v>
      </c>
      <c r="C954" s="62"/>
      <c r="D954" s="63"/>
      <c r="E954" s="64"/>
      <c r="F954" s="65"/>
      <c r="G954" s="62"/>
      <c r="H954" s="66"/>
      <c r="I954" s="67"/>
      <c r="J954" s="67"/>
      <c r="K954" s="31"/>
      <c r="L954" s="74">
        <v>954</v>
      </c>
      <c r="M9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4" t="s">
        <v>318</v>
      </c>
      <c r="O954" t="s">
        <v>372</v>
      </c>
      <c r="P954">
        <v>1721</v>
      </c>
      <c r="Q954" t="s">
        <v>400</v>
      </c>
      <c r="S954">
        <v>1</v>
      </c>
      <c r="T954">
        <v>3</v>
      </c>
      <c r="U954" t="s">
        <v>501</v>
      </c>
      <c r="V954">
        <v>1</v>
      </c>
      <c r="W954">
        <v>1</v>
      </c>
      <c r="Y954">
        <v>1</v>
      </c>
      <c r="Z954">
        <v>1</v>
      </c>
      <c r="AA954">
        <v>1</v>
      </c>
      <c r="AB954" t="s">
        <v>527</v>
      </c>
      <c r="AC954" t="s">
        <v>1418</v>
      </c>
    </row>
    <row r="955" spans="1:29" x14ac:dyDescent="0.25">
      <c r="A955" s="61" t="s">
        <v>179</v>
      </c>
      <c r="B955" s="61" t="s">
        <v>226</v>
      </c>
      <c r="C955" s="62"/>
      <c r="D955" s="63"/>
      <c r="E955" s="64"/>
      <c r="F955" s="65"/>
      <c r="G955" s="62"/>
      <c r="H955" s="66"/>
      <c r="I955" s="67"/>
      <c r="J955" s="67"/>
      <c r="K955" s="31"/>
      <c r="L955" s="74">
        <v>955</v>
      </c>
      <c r="M9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5">
        <v>3.2</v>
      </c>
      <c r="O955" t="s">
        <v>373</v>
      </c>
      <c r="P955">
        <v>1713</v>
      </c>
      <c r="Q955" t="s">
        <v>411</v>
      </c>
      <c r="S955">
        <v>-1</v>
      </c>
      <c r="T955">
        <v>3</v>
      </c>
      <c r="U955" t="s">
        <v>502</v>
      </c>
      <c r="V955">
        <v>-0.34753363229167084</v>
      </c>
      <c r="W955">
        <v>-0.34753363229167084</v>
      </c>
      <c r="Y955">
        <v>-1</v>
      </c>
      <c r="Z955">
        <v>-1</v>
      </c>
      <c r="AA955">
        <v>-1</v>
      </c>
      <c r="AB955" t="s">
        <v>527</v>
      </c>
      <c r="AC955" t="s">
        <v>1222</v>
      </c>
    </row>
    <row r="956" spans="1:29" x14ac:dyDescent="0.25">
      <c r="A956" s="61" t="s">
        <v>179</v>
      </c>
      <c r="B956" s="61" t="s">
        <v>226</v>
      </c>
      <c r="C956" s="62"/>
      <c r="D956" s="63"/>
      <c r="E956" s="64"/>
      <c r="F956" s="65"/>
      <c r="G956" s="62"/>
      <c r="H956" s="66"/>
      <c r="I956" s="67"/>
      <c r="J956" s="67"/>
      <c r="K956" s="31"/>
      <c r="L956" s="74">
        <v>956</v>
      </c>
      <c r="M9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6" t="s">
        <v>316</v>
      </c>
      <c r="O956" t="s">
        <v>373</v>
      </c>
      <c r="P956">
        <v>1714</v>
      </c>
      <c r="Q956" t="s">
        <v>415</v>
      </c>
      <c r="S956">
        <v>1</v>
      </c>
      <c r="T956">
        <v>1</v>
      </c>
      <c r="V956">
        <v>0.34753363229167084</v>
      </c>
      <c r="W956">
        <v>1.0426008968750125</v>
      </c>
      <c r="Y956">
        <v>3</v>
      </c>
      <c r="AB956" t="s">
        <v>526</v>
      </c>
      <c r="AC956" t="s">
        <v>1134</v>
      </c>
    </row>
    <row r="957" spans="1:29" x14ac:dyDescent="0.25">
      <c r="A957" s="61" t="s">
        <v>179</v>
      </c>
      <c r="B957" s="61" t="s">
        <v>226</v>
      </c>
      <c r="C957" s="62"/>
      <c r="D957" s="63"/>
      <c r="E957" s="64"/>
      <c r="F957" s="65"/>
      <c r="G957" s="62"/>
      <c r="H957" s="66"/>
      <c r="I957" s="67"/>
      <c r="J957" s="67"/>
      <c r="K957" s="31"/>
      <c r="L957" s="74">
        <v>957</v>
      </c>
      <c r="M9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7" t="s">
        <v>316</v>
      </c>
      <c r="O957" t="s">
        <v>373</v>
      </c>
      <c r="P957">
        <v>1714</v>
      </c>
      <c r="Q957" t="s">
        <v>408</v>
      </c>
      <c r="S957">
        <v>1</v>
      </c>
      <c r="T957">
        <v>1</v>
      </c>
      <c r="V957">
        <v>0.34753363229167084</v>
      </c>
      <c r="W957">
        <v>1.0426008968750125</v>
      </c>
      <c r="Y957">
        <v>3</v>
      </c>
      <c r="AB957" t="s">
        <v>526</v>
      </c>
      <c r="AC957" t="s">
        <v>1249</v>
      </c>
    </row>
    <row r="958" spans="1:29" x14ac:dyDescent="0.25">
      <c r="A958" s="61" t="s">
        <v>179</v>
      </c>
      <c r="B958" s="61" t="s">
        <v>264</v>
      </c>
      <c r="C958" s="62"/>
      <c r="D958" s="63"/>
      <c r="E958" s="64"/>
      <c r="F958" s="65"/>
      <c r="G958" s="62"/>
      <c r="H958" s="66"/>
      <c r="I958" s="67"/>
      <c r="J958" s="67"/>
      <c r="K958" s="31"/>
      <c r="L958" s="74">
        <v>958</v>
      </c>
      <c r="M9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8">
        <v>1.2</v>
      </c>
      <c r="O958" t="s">
        <v>372</v>
      </c>
      <c r="P958">
        <v>1722</v>
      </c>
      <c r="Q958" t="s">
        <v>390</v>
      </c>
      <c r="S958">
        <v>1</v>
      </c>
      <c r="T958">
        <v>1</v>
      </c>
      <c r="V958">
        <v>1</v>
      </c>
      <c r="W958">
        <v>1</v>
      </c>
      <c r="Y958">
        <v>1</v>
      </c>
      <c r="AB958" t="s">
        <v>527</v>
      </c>
      <c r="AC958" t="s">
        <v>1428</v>
      </c>
    </row>
    <row r="959" spans="1:29" x14ac:dyDescent="0.25">
      <c r="A959" s="61" t="s">
        <v>179</v>
      </c>
      <c r="B959" s="61" t="s">
        <v>234</v>
      </c>
      <c r="C959" s="62"/>
      <c r="D959" s="63"/>
      <c r="E959" s="64"/>
      <c r="F959" s="65"/>
      <c r="G959" s="62"/>
      <c r="H959" s="66"/>
      <c r="I959" s="67"/>
      <c r="J959" s="67"/>
      <c r="K959" s="31"/>
      <c r="L959" s="74">
        <v>959</v>
      </c>
      <c r="M9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59">
        <v>3.1</v>
      </c>
      <c r="O959" t="s">
        <v>373</v>
      </c>
      <c r="P959">
        <v>1714</v>
      </c>
      <c r="Q959" t="s">
        <v>440</v>
      </c>
      <c r="S959">
        <v>1</v>
      </c>
      <c r="T959">
        <v>3</v>
      </c>
      <c r="U959" t="s">
        <v>501</v>
      </c>
      <c r="V959">
        <v>0.34753363229167084</v>
      </c>
      <c r="W959">
        <v>0.34753363229167084</v>
      </c>
      <c r="Y959">
        <v>1</v>
      </c>
      <c r="Z959">
        <v>1</v>
      </c>
      <c r="AA959">
        <v>1</v>
      </c>
      <c r="AB959" t="s">
        <v>527</v>
      </c>
      <c r="AC959" t="s">
        <v>897</v>
      </c>
    </row>
    <row r="960" spans="1:29" x14ac:dyDescent="0.25">
      <c r="A960" s="61" t="s">
        <v>195</v>
      </c>
      <c r="B960" s="61" t="s">
        <v>179</v>
      </c>
      <c r="C960" s="62"/>
      <c r="D960" s="63"/>
      <c r="E960" s="64"/>
      <c r="F960" s="65"/>
      <c r="G960" s="62"/>
      <c r="H960" s="66"/>
      <c r="I960" s="67"/>
      <c r="J960" s="67"/>
      <c r="K960" s="31"/>
      <c r="L960" s="74">
        <v>960</v>
      </c>
      <c r="M9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0" t="s">
        <v>319</v>
      </c>
      <c r="O960" t="s">
        <v>373</v>
      </c>
      <c r="P960">
        <v>1713</v>
      </c>
      <c r="Q960" t="s">
        <v>406</v>
      </c>
      <c r="S960">
        <v>1</v>
      </c>
      <c r="T960">
        <v>1</v>
      </c>
      <c r="V960">
        <v>0.34753363229167084</v>
      </c>
      <c r="W960">
        <v>1.0426008968750125</v>
      </c>
      <c r="Y960">
        <v>3</v>
      </c>
      <c r="AB960" t="s">
        <v>527</v>
      </c>
      <c r="AC960" t="s">
        <v>1486</v>
      </c>
    </row>
    <row r="961" spans="1:29" x14ac:dyDescent="0.25">
      <c r="A961" s="61" t="s">
        <v>195</v>
      </c>
      <c r="B961" s="61" t="s">
        <v>179</v>
      </c>
      <c r="C961" s="62"/>
      <c r="D961" s="63"/>
      <c r="E961" s="64"/>
      <c r="F961" s="65"/>
      <c r="G961" s="62"/>
      <c r="H961" s="66"/>
      <c r="I961" s="67"/>
      <c r="J961" s="67"/>
      <c r="K961" s="31"/>
      <c r="L961" s="74">
        <v>961</v>
      </c>
      <c r="M9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1" t="s">
        <v>315</v>
      </c>
      <c r="O961" t="s">
        <v>373</v>
      </c>
      <c r="P961">
        <v>1714</v>
      </c>
      <c r="Q961" t="s">
        <v>405</v>
      </c>
      <c r="S961">
        <v>1</v>
      </c>
      <c r="T961">
        <v>1</v>
      </c>
      <c r="V961">
        <v>0.34753363229167084</v>
      </c>
      <c r="W961">
        <v>1.0426008968750125</v>
      </c>
      <c r="Y961">
        <v>3</v>
      </c>
      <c r="AB961" t="s">
        <v>526</v>
      </c>
      <c r="AC961" t="s">
        <v>1487</v>
      </c>
    </row>
    <row r="962" spans="1:29" x14ac:dyDescent="0.25">
      <c r="A962" s="61" t="s">
        <v>208</v>
      </c>
      <c r="B962" s="61" t="s">
        <v>205</v>
      </c>
      <c r="C962" s="62"/>
      <c r="D962" s="63"/>
      <c r="E962" s="64"/>
      <c r="F962" s="65"/>
      <c r="G962" s="62"/>
      <c r="H962" s="66"/>
      <c r="I962" s="67"/>
      <c r="J962" s="67"/>
      <c r="K962" s="31"/>
      <c r="L962" s="74">
        <v>962</v>
      </c>
      <c r="M9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2">
        <v>1.2</v>
      </c>
      <c r="O962" t="s">
        <v>373</v>
      </c>
      <c r="P962">
        <v>1715</v>
      </c>
      <c r="Q962" t="s">
        <v>422</v>
      </c>
      <c r="S962">
        <v>1</v>
      </c>
      <c r="T962">
        <v>1</v>
      </c>
      <c r="V962">
        <v>0.34753363229167084</v>
      </c>
      <c r="W962">
        <v>0.34753363229167084</v>
      </c>
      <c r="Y962">
        <v>1</v>
      </c>
      <c r="AB962" t="s">
        <v>527</v>
      </c>
      <c r="AC962" t="s">
        <v>1488</v>
      </c>
    </row>
    <row r="963" spans="1:29" x14ac:dyDescent="0.25">
      <c r="A963" s="61" t="s">
        <v>204</v>
      </c>
      <c r="B963" s="61" t="s">
        <v>179</v>
      </c>
      <c r="C963" s="62"/>
      <c r="D963" s="63"/>
      <c r="E963" s="64"/>
      <c r="F963" s="65"/>
      <c r="G963" s="62"/>
      <c r="H963" s="66"/>
      <c r="I963" s="67"/>
      <c r="J963" s="67"/>
      <c r="K963" s="31"/>
      <c r="L963" s="74">
        <v>963</v>
      </c>
      <c r="M9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3" t="s">
        <v>315</v>
      </c>
      <c r="O963" t="s">
        <v>373</v>
      </c>
      <c r="P963">
        <v>1713</v>
      </c>
      <c r="Q963" t="s">
        <v>419</v>
      </c>
      <c r="S963">
        <v>1</v>
      </c>
      <c r="T963">
        <v>1</v>
      </c>
      <c r="V963">
        <v>0.34753363229167084</v>
      </c>
      <c r="W963">
        <v>1.0426008968750125</v>
      </c>
      <c r="Y963">
        <v>3</v>
      </c>
      <c r="AB963" t="s">
        <v>526</v>
      </c>
      <c r="AC963" t="s">
        <v>1489</v>
      </c>
    </row>
    <row r="964" spans="1:29" x14ac:dyDescent="0.25">
      <c r="A964" s="61" t="s">
        <v>204</v>
      </c>
      <c r="B964" s="61" t="s">
        <v>205</v>
      </c>
      <c r="C964" s="62"/>
      <c r="D964" s="63"/>
      <c r="E964" s="64"/>
      <c r="F964" s="65"/>
      <c r="G964" s="62"/>
      <c r="H964" s="66"/>
      <c r="I964" s="67"/>
      <c r="J964" s="67"/>
      <c r="K964" s="31"/>
      <c r="L964" s="74">
        <v>964</v>
      </c>
      <c r="M9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4">
        <v>1.2</v>
      </c>
      <c r="O964" t="s">
        <v>373</v>
      </c>
      <c r="P964">
        <v>1713</v>
      </c>
      <c r="Q964" t="s">
        <v>419</v>
      </c>
      <c r="S964">
        <v>1</v>
      </c>
      <c r="T964">
        <v>1</v>
      </c>
      <c r="V964">
        <v>0.34753363229167084</v>
      </c>
      <c r="W964">
        <v>0.34753363229167084</v>
      </c>
      <c r="Y964">
        <v>1</v>
      </c>
      <c r="AB964" t="s">
        <v>527</v>
      </c>
      <c r="AC964" t="s">
        <v>1490</v>
      </c>
    </row>
    <row r="965" spans="1:29" x14ac:dyDescent="0.25">
      <c r="A965" s="61" t="s">
        <v>204</v>
      </c>
      <c r="B965" s="61" t="s">
        <v>205</v>
      </c>
      <c r="C965" s="62"/>
      <c r="D965" s="63"/>
      <c r="E965" s="64"/>
      <c r="F965" s="65"/>
      <c r="G965" s="62"/>
      <c r="H965" s="66"/>
      <c r="I965" s="67"/>
      <c r="J965" s="67"/>
      <c r="K965" s="31"/>
      <c r="L965" s="74">
        <v>965</v>
      </c>
      <c r="M9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5" t="s">
        <v>317</v>
      </c>
      <c r="O965" t="s">
        <v>373</v>
      </c>
      <c r="P965">
        <v>1713</v>
      </c>
      <c r="Q965" t="s">
        <v>419</v>
      </c>
      <c r="S965">
        <v>1</v>
      </c>
      <c r="T965">
        <v>1</v>
      </c>
      <c r="V965">
        <v>0.34753363229167084</v>
      </c>
      <c r="W965">
        <v>0.69506726458334167</v>
      </c>
      <c r="Y965">
        <v>2</v>
      </c>
      <c r="AB965" t="s">
        <v>526</v>
      </c>
      <c r="AC965" t="s">
        <v>1491</v>
      </c>
    </row>
    <row r="966" spans="1:29" x14ac:dyDescent="0.25">
      <c r="A966" s="61" t="s">
        <v>237</v>
      </c>
      <c r="B966" s="61" t="s">
        <v>179</v>
      </c>
      <c r="C966" s="62"/>
      <c r="D966" s="63"/>
      <c r="E966" s="64"/>
      <c r="F966" s="65"/>
      <c r="G966" s="62"/>
      <c r="H966" s="66"/>
      <c r="I966" s="67"/>
      <c r="J966" s="67"/>
      <c r="K966" s="31"/>
      <c r="L966" s="74">
        <v>966</v>
      </c>
      <c r="M9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6" t="s">
        <v>315</v>
      </c>
      <c r="O966" t="s">
        <v>373</v>
      </c>
      <c r="P966">
        <v>1716</v>
      </c>
      <c r="Q966" t="s">
        <v>456</v>
      </c>
      <c r="S966">
        <v>1</v>
      </c>
      <c r="T966">
        <v>1</v>
      </c>
      <c r="V966">
        <v>0.34753363229167084</v>
      </c>
      <c r="W966">
        <v>1.0426008968750125</v>
      </c>
      <c r="Y966">
        <v>3</v>
      </c>
      <c r="AB966" t="s">
        <v>526</v>
      </c>
      <c r="AC966" t="s">
        <v>1492</v>
      </c>
    </row>
    <row r="967" spans="1:29" x14ac:dyDescent="0.25">
      <c r="A967" s="61" t="s">
        <v>184</v>
      </c>
      <c r="B967" s="61" t="s">
        <v>259</v>
      </c>
      <c r="C967" s="62"/>
      <c r="D967" s="63"/>
      <c r="E967" s="64"/>
      <c r="F967" s="65"/>
      <c r="G967" s="62"/>
      <c r="H967" s="66"/>
      <c r="I967" s="67"/>
      <c r="J967" s="67"/>
      <c r="K967" s="31"/>
      <c r="L967" s="74">
        <v>967</v>
      </c>
      <c r="M9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7">
        <v>1.2</v>
      </c>
      <c r="O967" t="s">
        <v>372</v>
      </c>
      <c r="P967" t="s">
        <v>375</v>
      </c>
      <c r="Q967" t="s">
        <v>384</v>
      </c>
      <c r="S967">
        <v>1</v>
      </c>
      <c r="T967">
        <v>1</v>
      </c>
      <c r="V967">
        <v>1</v>
      </c>
      <c r="W967">
        <v>1</v>
      </c>
      <c r="Y967">
        <v>1</v>
      </c>
      <c r="AB967" t="s">
        <v>527</v>
      </c>
      <c r="AC967" t="s">
        <v>1494</v>
      </c>
    </row>
    <row r="968" spans="1:29" x14ac:dyDescent="0.25">
      <c r="A968" s="61" t="s">
        <v>184</v>
      </c>
      <c r="B968" s="61" t="s">
        <v>271</v>
      </c>
      <c r="C968" s="62"/>
      <c r="D968" s="63"/>
      <c r="E968" s="64"/>
      <c r="F968" s="65"/>
      <c r="G968" s="62"/>
      <c r="H968" s="66"/>
      <c r="I968" s="67"/>
      <c r="J968" s="67"/>
      <c r="K968" s="31"/>
      <c r="L968" s="74">
        <v>968</v>
      </c>
      <c r="M9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8">
        <v>1.2</v>
      </c>
      <c r="O968" t="s">
        <v>373</v>
      </c>
      <c r="P968">
        <v>1714</v>
      </c>
      <c r="Q968" t="s">
        <v>408</v>
      </c>
      <c r="S968">
        <v>1</v>
      </c>
      <c r="T968">
        <v>1</v>
      </c>
      <c r="V968">
        <v>0.34753363229167084</v>
      </c>
      <c r="W968">
        <v>0.34753363229167084</v>
      </c>
      <c r="Y968">
        <v>1</v>
      </c>
      <c r="AB968" t="s">
        <v>527</v>
      </c>
      <c r="AC968" t="s">
        <v>1499</v>
      </c>
    </row>
    <row r="969" spans="1:29" x14ac:dyDescent="0.25">
      <c r="A969" s="61" t="s">
        <v>184</v>
      </c>
      <c r="B969" s="61" t="s">
        <v>185</v>
      </c>
      <c r="C969" s="62"/>
      <c r="D969" s="63"/>
      <c r="E969" s="64"/>
      <c r="F969" s="65"/>
      <c r="G969" s="62"/>
      <c r="H969" s="66"/>
      <c r="I969" s="67"/>
      <c r="J969" s="67"/>
      <c r="K969" s="31"/>
      <c r="L969" s="74">
        <v>969</v>
      </c>
      <c r="M9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69">
        <v>1.2</v>
      </c>
      <c r="O969" t="s">
        <v>372</v>
      </c>
      <c r="P969">
        <v>1722</v>
      </c>
      <c r="Q969" t="s">
        <v>410</v>
      </c>
      <c r="S969">
        <v>1</v>
      </c>
      <c r="T969">
        <v>1</v>
      </c>
      <c r="V969">
        <v>1</v>
      </c>
      <c r="W969">
        <v>1</v>
      </c>
      <c r="Y969">
        <v>1</v>
      </c>
      <c r="AB969" t="s">
        <v>527</v>
      </c>
      <c r="AC969" t="s">
        <v>1501</v>
      </c>
    </row>
    <row r="970" spans="1:29" x14ac:dyDescent="0.25">
      <c r="A970" s="61" t="s">
        <v>184</v>
      </c>
      <c r="B970" s="61" t="s">
        <v>185</v>
      </c>
      <c r="C970" s="62"/>
      <c r="D970" s="63"/>
      <c r="E970" s="64"/>
      <c r="F970" s="65"/>
      <c r="G970" s="62"/>
      <c r="H970" s="66"/>
      <c r="I970" s="67"/>
      <c r="J970" s="67"/>
      <c r="K970" s="31"/>
      <c r="L970" s="74">
        <v>970</v>
      </c>
      <c r="M9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0">
        <v>1.2</v>
      </c>
      <c r="O970" t="s">
        <v>372</v>
      </c>
      <c r="P970">
        <v>1723</v>
      </c>
      <c r="Q970" t="s">
        <v>394</v>
      </c>
      <c r="S970">
        <v>1</v>
      </c>
      <c r="T970">
        <v>1</v>
      </c>
      <c r="V970">
        <v>1</v>
      </c>
      <c r="W970">
        <v>1</v>
      </c>
      <c r="Y970">
        <v>1</v>
      </c>
      <c r="AB970" t="s">
        <v>527</v>
      </c>
      <c r="AC970" t="s">
        <v>1502</v>
      </c>
    </row>
    <row r="971" spans="1:29" x14ac:dyDescent="0.25">
      <c r="A971" s="61" t="s">
        <v>184</v>
      </c>
      <c r="B971" s="61" t="s">
        <v>185</v>
      </c>
      <c r="C971" s="62"/>
      <c r="D971" s="63"/>
      <c r="E971" s="64"/>
      <c r="F971" s="65"/>
      <c r="G971" s="62"/>
      <c r="H971" s="66"/>
      <c r="I971" s="67"/>
      <c r="J971" s="67"/>
      <c r="K971" s="31"/>
      <c r="L971" s="74">
        <v>971</v>
      </c>
      <c r="M9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1">
        <v>1.2</v>
      </c>
      <c r="O971" t="s">
        <v>372</v>
      </c>
      <c r="P971">
        <v>1724</v>
      </c>
      <c r="Q971" t="s">
        <v>387</v>
      </c>
      <c r="S971">
        <v>1</v>
      </c>
      <c r="T971">
        <v>1</v>
      </c>
      <c r="V971">
        <v>1</v>
      </c>
      <c r="W971">
        <v>1</v>
      </c>
      <c r="Y971">
        <v>1</v>
      </c>
      <c r="AB971" t="s">
        <v>527</v>
      </c>
      <c r="AC971" t="s">
        <v>1493</v>
      </c>
    </row>
    <row r="972" spans="1:29" x14ac:dyDescent="0.25">
      <c r="A972" s="61" t="s">
        <v>184</v>
      </c>
      <c r="B972" s="61" t="s">
        <v>185</v>
      </c>
      <c r="C972" s="62"/>
      <c r="D972" s="63"/>
      <c r="E972" s="64"/>
      <c r="F972" s="65"/>
      <c r="G972" s="62"/>
      <c r="H972" s="66"/>
      <c r="I972" s="67"/>
      <c r="J972" s="67"/>
      <c r="K972" s="31"/>
      <c r="L972" s="74">
        <v>972</v>
      </c>
      <c r="M9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2">
        <v>1.2</v>
      </c>
      <c r="O972" t="s">
        <v>372</v>
      </c>
      <c r="P972" t="s">
        <v>374</v>
      </c>
      <c r="Q972" t="s">
        <v>379</v>
      </c>
      <c r="S972">
        <v>1</v>
      </c>
      <c r="T972">
        <v>1</v>
      </c>
      <c r="V972">
        <v>1</v>
      </c>
      <c r="W972">
        <v>1</v>
      </c>
      <c r="Y972">
        <v>1</v>
      </c>
      <c r="AB972" t="s">
        <v>527</v>
      </c>
      <c r="AC972" t="s">
        <v>1497</v>
      </c>
    </row>
    <row r="973" spans="1:29" x14ac:dyDescent="0.25">
      <c r="A973" s="61" t="s">
        <v>184</v>
      </c>
      <c r="B973" s="61" t="s">
        <v>185</v>
      </c>
      <c r="C973" s="62"/>
      <c r="D973" s="63"/>
      <c r="E973" s="64"/>
      <c r="F973" s="65"/>
      <c r="G973" s="62"/>
      <c r="H973" s="66"/>
      <c r="I973" s="67"/>
      <c r="J973" s="67"/>
      <c r="K973" s="31"/>
      <c r="L973" s="74">
        <v>973</v>
      </c>
      <c r="M9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3">
        <v>1.2</v>
      </c>
      <c r="O973" t="s">
        <v>372</v>
      </c>
      <c r="P973" t="s">
        <v>376</v>
      </c>
      <c r="Q973" t="s">
        <v>382</v>
      </c>
      <c r="S973">
        <v>1</v>
      </c>
      <c r="T973">
        <v>1</v>
      </c>
      <c r="V973">
        <v>1</v>
      </c>
      <c r="W973">
        <v>1</v>
      </c>
      <c r="Y973">
        <v>1</v>
      </c>
      <c r="AB973" t="s">
        <v>527</v>
      </c>
      <c r="AC973" t="s">
        <v>1496</v>
      </c>
    </row>
    <row r="974" spans="1:29" x14ac:dyDescent="0.25">
      <c r="A974" s="61" t="s">
        <v>184</v>
      </c>
      <c r="B974" s="61" t="s">
        <v>185</v>
      </c>
      <c r="C974" s="62"/>
      <c r="D974" s="63"/>
      <c r="E974" s="64"/>
      <c r="F974" s="65"/>
      <c r="G974" s="62"/>
      <c r="H974" s="66"/>
      <c r="I974" s="67"/>
      <c r="J974" s="67"/>
      <c r="K974" s="31"/>
      <c r="L974" s="74">
        <v>974</v>
      </c>
      <c r="M9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4">
        <v>1.2</v>
      </c>
      <c r="O974" t="s">
        <v>372</v>
      </c>
      <c r="P974" t="s">
        <v>377</v>
      </c>
      <c r="Q974" t="s">
        <v>401</v>
      </c>
      <c r="S974">
        <v>1</v>
      </c>
      <c r="T974">
        <v>1</v>
      </c>
      <c r="V974">
        <v>1</v>
      </c>
      <c r="W974">
        <v>1</v>
      </c>
      <c r="Y974">
        <v>1</v>
      </c>
      <c r="AB974" t="s">
        <v>527</v>
      </c>
      <c r="AC974" t="s">
        <v>1500</v>
      </c>
    </row>
    <row r="975" spans="1:29" x14ac:dyDescent="0.25">
      <c r="A975" s="61" t="s">
        <v>184</v>
      </c>
      <c r="B975" s="61" t="s">
        <v>185</v>
      </c>
      <c r="C975" s="62"/>
      <c r="D975" s="63"/>
      <c r="E975" s="64"/>
      <c r="F975" s="65"/>
      <c r="G975" s="62"/>
      <c r="H975" s="66"/>
      <c r="I975" s="67"/>
      <c r="J975" s="67"/>
      <c r="K975" s="31"/>
      <c r="L975" s="74">
        <v>975</v>
      </c>
      <c r="M9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5">
        <v>1.2</v>
      </c>
      <c r="O975" t="s">
        <v>372</v>
      </c>
      <c r="P975" t="s">
        <v>375</v>
      </c>
      <c r="Q975" t="s">
        <v>384</v>
      </c>
      <c r="S975">
        <v>1</v>
      </c>
      <c r="T975">
        <v>1</v>
      </c>
      <c r="V975">
        <v>1</v>
      </c>
      <c r="W975">
        <v>1</v>
      </c>
      <c r="Y975">
        <v>1</v>
      </c>
      <c r="AB975" t="s">
        <v>527</v>
      </c>
      <c r="AC975" t="s">
        <v>1495</v>
      </c>
    </row>
    <row r="976" spans="1:29" x14ac:dyDescent="0.25">
      <c r="A976" s="61" t="s">
        <v>184</v>
      </c>
      <c r="B976" s="61" t="s">
        <v>185</v>
      </c>
      <c r="C976" s="62"/>
      <c r="D976" s="63"/>
      <c r="E976" s="64"/>
      <c r="F976" s="65"/>
      <c r="G976" s="62"/>
      <c r="H976" s="66"/>
      <c r="I976" s="67"/>
      <c r="J976" s="67"/>
      <c r="K976" s="31"/>
      <c r="L976" s="74">
        <v>976</v>
      </c>
      <c r="M9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6">
        <v>1.2</v>
      </c>
      <c r="O976" t="s">
        <v>372</v>
      </c>
      <c r="P976" t="s">
        <v>375</v>
      </c>
      <c r="Q976" t="s">
        <v>409</v>
      </c>
      <c r="S976">
        <v>1</v>
      </c>
      <c r="T976">
        <v>1</v>
      </c>
      <c r="V976">
        <v>1</v>
      </c>
      <c r="W976">
        <v>1</v>
      </c>
      <c r="Y976">
        <v>1</v>
      </c>
      <c r="AB976" t="s">
        <v>527</v>
      </c>
      <c r="AC976" t="s">
        <v>1498</v>
      </c>
    </row>
    <row r="977" spans="1:29" x14ac:dyDescent="0.25">
      <c r="A977" s="61" t="s">
        <v>186</v>
      </c>
      <c r="B977" s="61" t="s">
        <v>179</v>
      </c>
      <c r="C977" s="62"/>
      <c r="D977" s="63"/>
      <c r="E977" s="64"/>
      <c r="F977" s="65"/>
      <c r="G977" s="62"/>
      <c r="H977" s="66"/>
      <c r="I977" s="67"/>
      <c r="J977" s="67"/>
      <c r="K977" s="31"/>
      <c r="L977" s="74">
        <v>977</v>
      </c>
      <c r="M9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7" t="s">
        <v>315</v>
      </c>
      <c r="O977" t="s">
        <v>372</v>
      </c>
      <c r="P977">
        <v>1724</v>
      </c>
      <c r="Q977" t="s">
        <v>387</v>
      </c>
      <c r="S977">
        <v>1</v>
      </c>
      <c r="T977">
        <v>1</v>
      </c>
      <c r="V977">
        <v>1</v>
      </c>
      <c r="W977">
        <v>3</v>
      </c>
      <c r="Y977">
        <v>3</v>
      </c>
      <c r="AB977" t="s">
        <v>526</v>
      </c>
      <c r="AC977" t="s">
        <v>1503</v>
      </c>
    </row>
    <row r="978" spans="1:29" x14ac:dyDescent="0.25">
      <c r="A978" s="61" t="s">
        <v>248</v>
      </c>
      <c r="B978" s="61" t="s">
        <v>179</v>
      </c>
      <c r="C978" s="62"/>
      <c r="D978" s="63"/>
      <c r="E978" s="64"/>
      <c r="F978" s="65"/>
      <c r="G978" s="62"/>
      <c r="H978" s="66"/>
      <c r="I978" s="67"/>
      <c r="J978" s="67"/>
      <c r="K978" s="31"/>
      <c r="L978" s="74">
        <v>978</v>
      </c>
      <c r="M9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8" t="s">
        <v>319</v>
      </c>
      <c r="O978" t="s">
        <v>373</v>
      </c>
      <c r="P978">
        <v>1712</v>
      </c>
      <c r="Q978" t="s">
        <v>466</v>
      </c>
      <c r="S978">
        <v>1</v>
      </c>
      <c r="T978">
        <v>1</v>
      </c>
      <c r="V978">
        <v>0.34753363229167084</v>
      </c>
      <c r="W978">
        <v>1.0426008968750125</v>
      </c>
      <c r="Y978">
        <v>3</v>
      </c>
      <c r="AB978" t="s">
        <v>527</v>
      </c>
      <c r="AC978" t="s">
        <v>1505</v>
      </c>
    </row>
    <row r="979" spans="1:29" x14ac:dyDescent="0.25">
      <c r="A979" s="61" t="s">
        <v>248</v>
      </c>
      <c r="B979" s="61" t="s">
        <v>179</v>
      </c>
      <c r="C979" s="62"/>
      <c r="D979" s="63"/>
      <c r="E979" s="64"/>
      <c r="F979" s="65"/>
      <c r="G979" s="62"/>
      <c r="H979" s="66"/>
      <c r="I979" s="67"/>
      <c r="J979" s="67"/>
      <c r="K979" s="31"/>
      <c r="L979" s="74">
        <v>979</v>
      </c>
      <c r="M9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79" t="s">
        <v>319</v>
      </c>
      <c r="O979" t="s">
        <v>373</v>
      </c>
      <c r="P979">
        <v>1714</v>
      </c>
      <c r="Q979" t="s">
        <v>444</v>
      </c>
      <c r="S979">
        <v>1</v>
      </c>
      <c r="T979">
        <v>1</v>
      </c>
      <c r="V979">
        <v>0.34753363229167084</v>
      </c>
      <c r="W979">
        <v>1.0426008968750125</v>
      </c>
      <c r="Y979">
        <v>3</v>
      </c>
      <c r="AB979" t="s">
        <v>527</v>
      </c>
      <c r="AC979" t="s">
        <v>1504</v>
      </c>
    </row>
    <row r="980" spans="1:29" x14ac:dyDescent="0.25">
      <c r="A980" s="61" t="s">
        <v>248</v>
      </c>
      <c r="B980" s="61" t="s">
        <v>179</v>
      </c>
      <c r="C980" s="62"/>
      <c r="D980" s="63"/>
      <c r="E980" s="64"/>
      <c r="F980" s="65"/>
      <c r="G980" s="62"/>
      <c r="H980" s="66"/>
      <c r="I980" s="67"/>
      <c r="J980" s="67"/>
      <c r="K980" s="31"/>
      <c r="L980" s="74">
        <v>980</v>
      </c>
      <c r="M9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0" t="s">
        <v>319</v>
      </c>
      <c r="O980" t="s">
        <v>373</v>
      </c>
      <c r="P980">
        <v>1714</v>
      </c>
      <c r="Q980" t="s">
        <v>402</v>
      </c>
      <c r="S980">
        <v>1</v>
      </c>
      <c r="T980">
        <v>1</v>
      </c>
      <c r="V980">
        <v>0.34753363229167084</v>
      </c>
      <c r="W980">
        <v>1.0426008968750125</v>
      </c>
      <c r="Y980">
        <v>3</v>
      </c>
      <c r="AB980" t="s">
        <v>527</v>
      </c>
      <c r="AC980" t="s">
        <v>1506</v>
      </c>
    </row>
    <row r="981" spans="1:29" x14ac:dyDescent="0.25">
      <c r="A981" s="61" t="s">
        <v>227</v>
      </c>
      <c r="B981" s="61" t="s">
        <v>179</v>
      </c>
      <c r="C981" s="62"/>
      <c r="D981" s="63"/>
      <c r="E981" s="64"/>
      <c r="F981" s="65"/>
      <c r="G981" s="62"/>
      <c r="H981" s="66"/>
      <c r="I981" s="67"/>
      <c r="J981" s="67"/>
      <c r="K981" s="31"/>
      <c r="L981" s="74">
        <v>981</v>
      </c>
      <c r="M9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1" t="s">
        <v>332</v>
      </c>
      <c r="O981" t="s">
        <v>373</v>
      </c>
      <c r="P981">
        <v>1714</v>
      </c>
      <c r="Q981" t="s">
        <v>440</v>
      </c>
      <c r="S981">
        <v>1</v>
      </c>
      <c r="T981">
        <v>2</v>
      </c>
      <c r="V981">
        <v>0.34753363229167084</v>
      </c>
      <c r="W981">
        <v>0.69506726458334167</v>
      </c>
      <c r="Y981">
        <v>2</v>
      </c>
      <c r="AB981" t="s">
        <v>526</v>
      </c>
      <c r="AC981" t="s">
        <v>1507</v>
      </c>
    </row>
    <row r="982" spans="1:29" x14ac:dyDescent="0.25">
      <c r="A982" s="61" t="s">
        <v>245</v>
      </c>
      <c r="B982" s="61" t="s">
        <v>179</v>
      </c>
      <c r="C982" s="62"/>
      <c r="D982" s="63"/>
      <c r="E982" s="64"/>
      <c r="F982" s="65"/>
      <c r="G982" s="62"/>
      <c r="H982" s="66"/>
      <c r="I982" s="67"/>
      <c r="J982" s="67"/>
      <c r="K982" s="31"/>
      <c r="L982" s="74">
        <v>982</v>
      </c>
      <c r="M9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2" t="s">
        <v>319</v>
      </c>
      <c r="O982" t="s">
        <v>373</v>
      </c>
      <c r="P982">
        <v>1712</v>
      </c>
      <c r="Q982" t="s">
        <v>466</v>
      </c>
      <c r="S982">
        <v>1</v>
      </c>
      <c r="T982">
        <v>1</v>
      </c>
      <c r="V982">
        <v>0.34753363229167084</v>
      </c>
      <c r="W982">
        <v>1.0426008968750125</v>
      </c>
      <c r="Y982">
        <v>3</v>
      </c>
      <c r="AB982" t="s">
        <v>527</v>
      </c>
      <c r="AC982" t="s">
        <v>1508</v>
      </c>
    </row>
    <row r="983" spans="1:29" x14ac:dyDescent="0.25">
      <c r="A983" s="61" t="s">
        <v>224</v>
      </c>
      <c r="B983" s="61" t="s">
        <v>285</v>
      </c>
      <c r="C983" s="62"/>
      <c r="D983" s="63"/>
      <c r="E983" s="64"/>
      <c r="F983" s="65"/>
      <c r="G983" s="62"/>
      <c r="H983" s="66"/>
      <c r="I983" s="67"/>
      <c r="J983" s="67"/>
      <c r="K983" s="31"/>
      <c r="L983" s="74">
        <v>983</v>
      </c>
      <c r="M9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3" t="s">
        <v>315</v>
      </c>
      <c r="O983" t="s">
        <v>373</v>
      </c>
      <c r="P983">
        <v>1712</v>
      </c>
      <c r="Q983" t="s">
        <v>434</v>
      </c>
      <c r="S983">
        <v>1</v>
      </c>
      <c r="T983">
        <v>1</v>
      </c>
      <c r="V983">
        <v>0.34753363229167084</v>
      </c>
      <c r="W983">
        <v>1.0426008968750125</v>
      </c>
      <c r="Y983">
        <v>3</v>
      </c>
      <c r="AB983" t="s">
        <v>526</v>
      </c>
      <c r="AC983" t="s">
        <v>1511</v>
      </c>
    </row>
    <row r="984" spans="1:29" x14ac:dyDescent="0.25">
      <c r="A984" s="61" t="s">
        <v>224</v>
      </c>
      <c r="B984" s="61" t="s">
        <v>285</v>
      </c>
      <c r="C984" s="62"/>
      <c r="D984" s="63"/>
      <c r="E984" s="64"/>
      <c r="F984" s="65"/>
      <c r="G984" s="62"/>
      <c r="H984" s="66"/>
      <c r="I984" s="67"/>
      <c r="J984" s="67"/>
      <c r="K984" s="31"/>
      <c r="L984" s="74">
        <v>984</v>
      </c>
      <c r="M9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4" t="s">
        <v>314</v>
      </c>
      <c r="O984" t="s">
        <v>373</v>
      </c>
      <c r="P984">
        <v>1715</v>
      </c>
      <c r="Q984" t="s">
        <v>439</v>
      </c>
      <c r="S984">
        <v>1</v>
      </c>
      <c r="T984">
        <v>1</v>
      </c>
      <c r="V984">
        <v>0.34753363229167084</v>
      </c>
      <c r="W984">
        <v>1.0426008968750125</v>
      </c>
      <c r="Y984">
        <v>3</v>
      </c>
      <c r="AB984" t="s">
        <v>526</v>
      </c>
      <c r="AC984" t="s">
        <v>1509</v>
      </c>
    </row>
    <row r="985" spans="1:29" x14ac:dyDescent="0.25">
      <c r="A985" s="61" t="s">
        <v>224</v>
      </c>
      <c r="B985" s="61" t="s">
        <v>179</v>
      </c>
      <c r="C985" s="62"/>
      <c r="D985" s="63"/>
      <c r="E985" s="64"/>
      <c r="F985" s="65"/>
      <c r="G985" s="62"/>
      <c r="H985" s="66"/>
      <c r="I985" s="67"/>
      <c r="J985" s="67"/>
      <c r="K985" s="31"/>
      <c r="L985" s="74">
        <v>985</v>
      </c>
      <c r="M9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5" t="s">
        <v>319</v>
      </c>
      <c r="O985" t="s">
        <v>373</v>
      </c>
      <c r="P985">
        <v>1716</v>
      </c>
      <c r="Q985" t="s">
        <v>435</v>
      </c>
      <c r="S985">
        <v>1</v>
      </c>
      <c r="T985">
        <v>1</v>
      </c>
      <c r="V985">
        <v>0.34753363229167084</v>
      </c>
      <c r="W985">
        <v>1.0426008968750125</v>
      </c>
      <c r="Y985">
        <v>3</v>
      </c>
      <c r="AB985" t="s">
        <v>527</v>
      </c>
      <c r="AC985" t="s">
        <v>1510</v>
      </c>
    </row>
    <row r="986" spans="1:29" x14ac:dyDescent="0.25">
      <c r="A986" s="61" t="s">
        <v>224</v>
      </c>
      <c r="B986" s="61" t="s">
        <v>205</v>
      </c>
      <c r="C986" s="62"/>
      <c r="D986" s="63"/>
      <c r="E986" s="64"/>
      <c r="F986" s="65"/>
      <c r="G986" s="62"/>
      <c r="H986" s="66"/>
      <c r="I986" s="67"/>
      <c r="J986" s="67"/>
      <c r="K986" s="31"/>
      <c r="L986" s="74">
        <v>986</v>
      </c>
      <c r="M9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6" t="s">
        <v>315</v>
      </c>
      <c r="O986" t="s">
        <v>373</v>
      </c>
      <c r="P986">
        <v>1715</v>
      </c>
      <c r="Q986" t="s">
        <v>433</v>
      </c>
      <c r="S986">
        <v>1</v>
      </c>
      <c r="T986">
        <v>1</v>
      </c>
      <c r="V986">
        <v>0.34753363229167084</v>
      </c>
      <c r="W986">
        <v>1.0426008968750125</v>
      </c>
      <c r="Y986">
        <v>3</v>
      </c>
      <c r="AB986" t="s">
        <v>526</v>
      </c>
      <c r="AC986" t="s">
        <v>1512</v>
      </c>
    </row>
    <row r="987" spans="1:29" x14ac:dyDescent="0.25">
      <c r="A987" s="61" t="s">
        <v>206</v>
      </c>
      <c r="B987" s="61" t="s">
        <v>179</v>
      </c>
      <c r="C987" s="62"/>
      <c r="D987" s="63"/>
      <c r="E987" s="64"/>
      <c r="F987" s="65"/>
      <c r="G987" s="62"/>
      <c r="H987" s="66"/>
      <c r="I987" s="67"/>
      <c r="J987" s="67"/>
      <c r="K987" s="31"/>
      <c r="L987" s="74">
        <v>987</v>
      </c>
      <c r="M9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7" t="s">
        <v>315</v>
      </c>
      <c r="O987" t="s">
        <v>373</v>
      </c>
      <c r="P987">
        <v>1713</v>
      </c>
      <c r="Q987" t="s">
        <v>420</v>
      </c>
      <c r="S987">
        <v>1</v>
      </c>
      <c r="T987">
        <v>1</v>
      </c>
      <c r="V987">
        <v>0.34753363229167084</v>
      </c>
      <c r="W987">
        <v>1.0426008968750125</v>
      </c>
      <c r="Y987">
        <v>3</v>
      </c>
      <c r="AB987" t="s">
        <v>526</v>
      </c>
      <c r="AC987" t="s">
        <v>1513</v>
      </c>
    </row>
    <row r="988" spans="1:29" x14ac:dyDescent="0.25">
      <c r="A988" s="61" t="s">
        <v>181</v>
      </c>
      <c r="B988" s="61" t="s">
        <v>179</v>
      </c>
      <c r="C988" s="62"/>
      <c r="D988" s="63"/>
      <c r="E988" s="64"/>
      <c r="F988" s="65"/>
      <c r="G988" s="62"/>
      <c r="H988" s="66"/>
      <c r="I988" s="67"/>
      <c r="J988" s="67"/>
      <c r="K988" s="31"/>
      <c r="L988" s="74">
        <v>988</v>
      </c>
      <c r="M9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8" t="s">
        <v>315</v>
      </c>
      <c r="O988" t="s">
        <v>372</v>
      </c>
      <c r="P988" t="s">
        <v>375</v>
      </c>
      <c r="Q988" t="s">
        <v>381</v>
      </c>
      <c r="S988">
        <v>1</v>
      </c>
      <c r="T988">
        <v>1</v>
      </c>
      <c r="V988">
        <v>1</v>
      </c>
      <c r="W988">
        <v>3</v>
      </c>
      <c r="Y988">
        <v>3</v>
      </c>
      <c r="AB988" t="s">
        <v>526</v>
      </c>
      <c r="AC988" t="s">
        <v>1514</v>
      </c>
    </row>
    <row r="989" spans="1:29" x14ac:dyDescent="0.25">
      <c r="A989" s="61" t="s">
        <v>181</v>
      </c>
      <c r="B989" s="61" t="s">
        <v>192</v>
      </c>
      <c r="C989" s="62"/>
      <c r="D989" s="63"/>
      <c r="E989" s="64"/>
      <c r="F989" s="65"/>
      <c r="G989" s="62"/>
      <c r="H989" s="66"/>
      <c r="I989" s="67"/>
      <c r="J989" s="67"/>
      <c r="K989" s="31"/>
      <c r="L989" s="74">
        <v>989</v>
      </c>
      <c r="M9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89">
        <v>3.2</v>
      </c>
      <c r="O989" t="s">
        <v>372</v>
      </c>
      <c r="P989" t="s">
        <v>375</v>
      </c>
      <c r="Q989" t="s">
        <v>381</v>
      </c>
      <c r="S989">
        <v>-1</v>
      </c>
      <c r="T989">
        <v>3</v>
      </c>
      <c r="U989" t="s">
        <v>502</v>
      </c>
      <c r="V989">
        <v>-1</v>
      </c>
      <c r="W989">
        <v>-1</v>
      </c>
      <c r="Y989">
        <v>-1</v>
      </c>
      <c r="Z989">
        <v>-1</v>
      </c>
      <c r="AA989">
        <v>-1</v>
      </c>
      <c r="AB989" t="s">
        <v>527</v>
      </c>
      <c r="AC989" t="s">
        <v>1515</v>
      </c>
    </row>
    <row r="990" spans="1:29" x14ac:dyDescent="0.25">
      <c r="A990" s="61" t="s">
        <v>181</v>
      </c>
      <c r="B990" s="61" t="s">
        <v>192</v>
      </c>
      <c r="C990" s="62"/>
      <c r="D990" s="63"/>
      <c r="E990" s="64"/>
      <c r="F990" s="65"/>
      <c r="G990" s="62"/>
      <c r="H990" s="66"/>
      <c r="I990" s="67"/>
      <c r="J990" s="67"/>
      <c r="K990" s="31"/>
      <c r="L990" s="74">
        <v>990</v>
      </c>
      <c r="M9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0" t="s">
        <v>316</v>
      </c>
      <c r="O990" t="s">
        <v>372</v>
      </c>
      <c r="P990" t="s">
        <v>375</v>
      </c>
      <c r="Q990" t="s">
        <v>381</v>
      </c>
      <c r="S990">
        <v>1</v>
      </c>
      <c r="T990">
        <v>1</v>
      </c>
      <c r="V990">
        <v>1</v>
      </c>
      <c r="W990">
        <v>3</v>
      </c>
      <c r="Y990">
        <v>3</v>
      </c>
      <c r="AB990" t="s">
        <v>526</v>
      </c>
      <c r="AC990" t="s">
        <v>1516</v>
      </c>
    </row>
    <row r="991" spans="1:29" x14ac:dyDescent="0.25">
      <c r="A991" s="61" t="s">
        <v>217</v>
      </c>
      <c r="B991" s="61" t="s">
        <v>179</v>
      </c>
      <c r="C991" s="62"/>
      <c r="D991" s="63"/>
      <c r="E991" s="64"/>
      <c r="F991" s="65"/>
      <c r="G991" s="62"/>
      <c r="H991" s="66"/>
      <c r="I991" s="67"/>
      <c r="J991" s="67"/>
      <c r="K991" s="31"/>
      <c r="L991" s="74">
        <v>991</v>
      </c>
      <c r="M9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1" t="s">
        <v>315</v>
      </c>
      <c r="O991" t="s">
        <v>373</v>
      </c>
      <c r="P991">
        <v>1712</v>
      </c>
      <c r="Q991" t="s">
        <v>432</v>
      </c>
      <c r="S991">
        <v>1</v>
      </c>
      <c r="T991">
        <v>1</v>
      </c>
      <c r="V991">
        <v>0.34753363229167084</v>
      </c>
      <c r="W991">
        <v>1.0426008968750125</v>
      </c>
      <c r="Y991">
        <v>3</v>
      </c>
      <c r="AB991" t="s">
        <v>526</v>
      </c>
      <c r="AC991" t="s">
        <v>1517</v>
      </c>
    </row>
    <row r="992" spans="1:29" x14ac:dyDescent="0.25">
      <c r="A992" s="61" t="s">
        <v>217</v>
      </c>
      <c r="B992" s="61" t="s">
        <v>179</v>
      </c>
      <c r="C992" s="62"/>
      <c r="D992" s="63"/>
      <c r="E992" s="64"/>
      <c r="F992" s="65"/>
      <c r="G992" s="62"/>
      <c r="H992" s="66"/>
      <c r="I992" s="67"/>
      <c r="J992" s="67"/>
      <c r="K992" s="31"/>
      <c r="L992" s="74">
        <v>992</v>
      </c>
      <c r="M9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2" t="s">
        <v>314</v>
      </c>
      <c r="O992" t="s">
        <v>373</v>
      </c>
      <c r="P992">
        <v>1712</v>
      </c>
      <c r="Q992" t="s">
        <v>432</v>
      </c>
      <c r="S992">
        <v>1</v>
      </c>
      <c r="T992">
        <v>1</v>
      </c>
      <c r="V992">
        <v>0.34753363229167084</v>
      </c>
      <c r="W992">
        <v>1.0426008968750125</v>
      </c>
      <c r="Y992">
        <v>3</v>
      </c>
      <c r="AB992" t="s">
        <v>526</v>
      </c>
      <c r="AC992" t="s">
        <v>1518</v>
      </c>
    </row>
    <row r="993" spans="1:29" x14ac:dyDescent="0.25">
      <c r="A993" s="61" t="s">
        <v>235</v>
      </c>
      <c r="B993" s="61" t="s">
        <v>179</v>
      </c>
      <c r="C993" s="62"/>
      <c r="D993" s="63"/>
      <c r="E993" s="64"/>
      <c r="F993" s="65"/>
      <c r="G993" s="62"/>
      <c r="H993" s="66"/>
      <c r="I993" s="67"/>
      <c r="J993" s="67"/>
      <c r="K993" s="31"/>
      <c r="L993" s="74">
        <v>993</v>
      </c>
      <c r="M9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3" t="s">
        <v>335</v>
      </c>
      <c r="O993" t="s">
        <v>373</v>
      </c>
      <c r="P993">
        <v>1722</v>
      </c>
      <c r="Q993" t="s">
        <v>449</v>
      </c>
      <c r="S993">
        <v>1</v>
      </c>
      <c r="T993">
        <v>4</v>
      </c>
      <c r="V993">
        <v>0.34753363229167084</v>
      </c>
      <c r="W993">
        <v>0.69506726458334167</v>
      </c>
      <c r="X993" t="s">
        <v>520</v>
      </c>
      <c r="Y993">
        <v>2</v>
      </c>
      <c r="AA993">
        <v>-1</v>
      </c>
      <c r="AB993" t="s">
        <v>526</v>
      </c>
      <c r="AC993" t="s">
        <v>1519</v>
      </c>
    </row>
    <row r="994" spans="1:29" x14ac:dyDescent="0.25">
      <c r="A994" s="61" t="s">
        <v>235</v>
      </c>
      <c r="B994" s="61" t="s">
        <v>185</v>
      </c>
      <c r="C994" s="62"/>
      <c r="D994" s="63"/>
      <c r="E994" s="64"/>
      <c r="F994" s="65"/>
      <c r="G994" s="62"/>
      <c r="H994" s="66"/>
      <c r="I994" s="67"/>
      <c r="J994" s="67"/>
      <c r="K994" s="31"/>
      <c r="L994" s="74">
        <v>994</v>
      </c>
      <c r="M9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4">
        <v>1.2</v>
      </c>
      <c r="O994" t="s">
        <v>372</v>
      </c>
      <c r="P994">
        <v>1722</v>
      </c>
      <c r="Q994" t="s">
        <v>390</v>
      </c>
      <c r="S994">
        <v>1</v>
      </c>
      <c r="T994">
        <v>1</v>
      </c>
      <c r="V994">
        <v>1</v>
      </c>
      <c r="W994">
        <v>1</v>
      </c>
      <c r="Y994">
        <v>1</v>
      </c>
      <c r="AB994" t="s">
        <v>527</v>
      </c>
      <c r="AC994" t="s">
        <v>1520</v>
      </c>
    </row>
    <row r="995" spans="1:29" x14ac:dyDescent="0.25">
      <c r="A995" s="61" t="s">
        <v>188</v>
      </c>
      <c r="B995" s="61" t="s">
        <v>179</v>
      </c>
      <c r="C995" s="62"/>
      <c r="D995" s="63"/>
      <c r="E995" s="64"/>
      <c r="F995" s="65"/>
      <c r="G995" s="62"/>
      <c r="H995" s="66"/>
      <c r="I995" s="67"/>
      <c r="J995" s="67"/>
      <c r="K995" s="31"/>
      <c r="L995" s="74">
        <v>995</v>
      </c>
      <c r="M9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5" t="s">
        <v>314</v>
      </c>
      <c r="O995" t="s">
        <v>372</v>
      </c>
      <c r="P995">
        <v>1722</v>
      </c>
      <c r="Q995" t="s">
        <v>389</v>
      </c>
      <c r="S995">
        <v>1</v>
      </c>
      <c r="T995">
        <v>1</v>
      </c>
      <c r="V995">
        <v>1</v>
      </c>
      <c r="W995">
        <v>3</v>
      </c>
      <c r="Y995">
        <v>3</v>
      </c>
      <c r="AB995" t="s">
        <v>526</v>
      </c>
      <c r="AC995" t="s">
        <v>1521</v>
      </c>
    </row>
    <row r="996" spans="1:29" x14ac:dyDescent="0.25">
      <c r="A996" s="61" t="s">
        <v>249</v>
      </c>
      <c r="B996" s="61" t="s">
        <v>313</v>
      </c>
      <c r="C996" s="62"/>
      <c r="D996" s="63"/>
      <c r="E996" s="64"/>
      <c r="F996" s="65"/>
      <c r="G996" s="62"/>
      <c r="H996" s="66"/>
      <c r="I996" s="67"/>
      <c r="J996" s="67"/>
      <c r="K996" s="31"/>
      <c r="L996" s="74">
        <v>996</v>
      </c>
      <c r="M9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6">
        <v>3.1</v>
      </c>
      <c r="O996" t="s">
        <v>373</v>
      </c>
      <c r="P996">
        <v>1712</v>
      </c>
      <c r="Q996" t="s">
        <v>466</v>
      </c>
      <c r="S996">
        <v>1</v>
      </c>
      <c r="T996">
        <v>3</v>
      </c>
      <c r="U996" t="s">
        <v>501</v>
      </c>
      <c r="V996">
        <v>0.34753363229167084</v>
      </c>
      <c r="W996">
        <v>0.34753363229167084</v>
      </c>
      <c r="Y996">
        <v>1</v>
      </c>
      <c r="Z996">
        <v>1</v>
      </c>
      <c r="AA996">
        <v>1</v>
      </c>
      <c r="AB996" t="s">
        <v>527</v>
      </c>
      <c r="AC996" t="s">
        <v>1523</v>
      </c>
    </row>
    <row r="997" spans="1:29" x14ac:dyDescent="0.25">
      <c r="A997" s="61" t="s">
        <v>249</v>
      </c>
      <c r="B997" s="61" t="s">
        <v>205</v>
      </c>
      <c r="C997" s="62"/>
      <c r="D997" s="63"/>
      <c r="E997" s="64"/>
      <c r="F997" s="65"/>
      <c r="G997" s="62"/>
      <c r="H997" s="66"/>
      <c r="I997" s="67"/>
      <c r="J997" s="67"/>
      <c r="K997" s="31"/>
      <c r="L997" s="74">
        <v>997</v>
      </c>
      <c r="M9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7">
        <v>3.1</v>
      </c>
      <c r="O997" t="s">
        <v>373</v>
      </c>
      <c r="P997">
        <v>1712</v>
      </c>
      <c r="Q997" t="s">
        <v>466</v>
      </c>
      <c r="S997">
        <v>1</v>
      </c>
      <c r="T997">
        <v>3</v>
      </c>
      <c r="U997" t="s">
        <v>501</v>
      </c>
      <c r="V997">
        <v>0.34753363229167084</v>
      </c>
      <c r="W997">
        <v>0.34753363229167084</v>
      </c>
      <c r="Y997">
        <v>1</v>
      </c>
      <c r="Z997">
        <v>1</v>
      </c>
      <c r="AA997">
        <v>1</v>
      </c>
      <c r="AB997" t="s">
        <v>527</v>
      </c>
      <c r="AC997" t="s">
        <v>1522</v>
      </c>
    </row>
    <row r="998" spans="1:29" x14ac:dyDescent="0.25">
      <c r="A998" s="61" t="s">
        <v>249</v>
      </c>
      <c r="B998" s="61" t="s">
        <v>205</v>
      </c>
      <c r="C998" s="62"/>
      <c r="D998" s="63"/>
      <c r="E998" s="64"/>
      <c r="F998" s="65"/>
      <c r="G998" s="62"/>
      <c r="H998" s="66"/>
      <c r="I998" s="67"/>
      <c r="J998" s="67"/>
      <c r="K998" s="31"/>
      <c r="L998" s="74">
        <v>998</v>
      </c>
      <c r="M9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8">
        <v>3.1</v>
      </c>
      <c r="O998" t="s">
        <v>373</v>
      </c>
      <c r="P998">
        <v>1712</v>
      </c>
      <c r="Q998" t="s">
        <v>466</v>
      </c>
      <c r="S998">
        <v>1</v>
      </c>
      <c r="T998">
        <v>3</v>
      </c>
      <c r="U998" t="s">
        <v>501</v>
      </c>
      <c r="V998">
        <v>0.34753363229167084</v>
      </c>
      <c r="W998">
        <v>0.34753363229167084</v>
      </c>
      <c r="Y998">
        <v>1</v>
      </c>
      <c r="Z998">
        <v>1</v>
      </c>
      <c r="AA998">
        <v>1</v>
      </c>
      <c r="AB998" t="s">
        <v>527</v>
      </c>
      <c r="AC998" t="s">
        <v>1524</v>
      </c>
    </row>
    <row r="999" spans="1:29" x14ac:dyDescent="0.25">
      <c r="A999" s="61" t="s">
        <v>249</v>
      </c>
      <c r="B999" s="61" t="s">
        <v>205</v>
      </c>
      <c r="C999" s="62"/>
      <c r="D999" s="63"/>
      <c r="E999" s="64"/>
      <c r="F999" s="65"/>
      <c r="G999" s="62"/>
      <c r="H999" s="66"/>
      <c r="I999" s="67"/>
      <c r="J999" s="67"/>
      <c r="K999" s="31"/>
      <c r="L999" s="74">
        <v>999</v>
      </c>
      <c r="M9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999">
        <v>3.4</v>
      </c>
      <c r="O999" t="s">
        <v>373</v>
      </c>
      <c r="P999">
        <v>1712</v>
      </c>
      <c r="Q999" t="s">
        <v>466</v>
      </c>
      <c r="S999">
        <v>1</v>
      </c>
      <c r="T999">
        <v>3</v>
      </c>
      <c r="U999" t="s">
        <v>503</v>
      </c>
      <c r="V999">
        <v>0.34753363229167084</v>
      </c>
      <c r="W999">
        <v>0.69506726458334167</v>
      </c>
      <c r="Y999">
        <v>2</v>
      </c>
      <c r="AB999" t="s">
        <v>526</v>
      </c>
      <c r="AC999" t="s">
        <v>1526</v>
      </c>
    </row>
    <row r="1000" spans="1:29" x14ac:dyDescent="0.25">
      <c r="A1000" s="61" t="s">
        <v>249</v>
      </c>
      <c r="B1000" s="61" t="s">
        <v>205</v>
      </c>
      <c r="C1000" s="62"/>
      <c r="D1000" s="63"/>
      <c r="E1000" s="64"/>
      <c r="F1000" s="65"/>
      <c r="G1000" s="62"/>
      <c r="H1000" s="66"/>
      <c r="I1000" s="67"/>
      <c r="J1000" s="67"/>
      <c r="K1000" s="31"/>
      <c r="L1000" s="74">
        <v>1000</v>
      </c>
      <c r="M10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0">
        <v>4.0999999999999996</v>
      </c>
      <c r="O1000" t="s">
        <v>373</v>
      </c>
      <c r="P1000">
        <v>1712</v>
      </c>
      <c r="Q1000" t="s">
        <v>466</v>
      </c>
      <c r="S1000">
        <v>1</v>
      </c>
      <c r="T1000">
        <v>4</v>
      </c>
      <c r="V1000">
        <v>0.34753363229167084</v>
      </c>
      <c r="W1000">
        <v>0.69506726458334167</v>
      </c>
      <c r="Y1000">
        <v>2</v>
      </c>
      <c r="AB1000" t="s">
        <v>526</v>
      </c>
      <c r="AC1000" t="s">
        <v>1525</v>
      </c>
    </row>
    <row r="1001" spans="1:29" x14ac:dyDescent="0.25">
      <c r="A1001" s="61" t="s">
        <v>249</v>
      </c>
      <c r="B1001" s="61" t="s">
        <v>205</v>
      </c>
      <c r="C1001" s="62"/>
      <c r="D1001" s="63"/>
      <c r="E1001" s="64"/>
      <c r="F1001" s="65"/>
      <c r="G1001" s="62"/>
      <c r="H1001" s="66"/>
      <c r="I1001" s="67"/>
      <c r="J1001" s="67"/>
      <c r="K1001" s="31"/>
      <c r="L1001" s="74">
        <v>1001</v>
      </c>
      <c r="M10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1">
        <v>4.0999999999999996</v>
      </c>
      <c r="O1001" t="s">
        <v>373</v>
      </c>
      <c r="P1001">
        <v>1712</v>
      </c>
      <c r="Q1001" t="s">
        <v>466</v>
      </c>
      <c r="S1001">
        <v>1</v>
      </c>
      <c r="T1001">
        <v>4</v>
      </c>
      <c r="V1001">
        <v>0.34753363229167084</v>
      </c>
      <c r="W1001">
        <v>0.69506726458334167</v>
      </c>
      <c r="Y1001">
        <v>2</v>
      </c>
      <c r="AB1001" t="s">
        <v>526</v>
      </c>
      <c r="AC1001" t="s">
        <v>1527</v>
      </c>
    </row>
    <row r="1002" spans="1:29" x14ac:dyDescent="0.25">
      <c r="A1002" s="61" t="s">
        <v>232</v>
      </c>
      <c r="B1002" s="61" t="s">
        <v>179</v>
      </c>
      <c r="C1002" s="62"/>
      <c r="D1002" s="63"/>
      <c r="E1002" s="64"/>
      <c r="F1002" s="65"/>
      <c r="G1002" s="62"/>
      <c r="H1002" s="66"/>
      <c r="I1002" s="67"/>
      <c r="J1002" s="67"/>
      <c r="K1002" s="31"/>
      <c r="L1002" s="74">
        <v>1002</v>
      </c>
      <c r="M10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2">
        <v>1.1000000000000001</v>
      </c>
      <c r="O1002" t="s">
        <v>373</v>
      </c>
      <c r="P1002">
        <v>1713</v>
      </c>
      <c r="Q1002" t="s">
        <v>427</v>
      </c>
      <c r="S1002">
        <v>1</v>
      </c>
      <c r="T1002">
        <v>1</v>
      </c>
      <c r="V1002">
        <v>0.34753363229167084</v>
      </c>
      <c r="W1002">
        <v>0.34753363229167084</v>
      </c>
      <c r="X1002" t="s">
        <v>516</v>
      </c>
      <c r="Y1002">
        <v>1</v>
      </c>
      <c r="AA1002">
        <v>-1</v>
      </c>
      <c r="AB1002" t="s">
        <v>527</v>
      </c>
      <c r="AC1002" t="s">
        <v>1531</v>
      </c>
    </row>
    <row r="1003" spans="1:29" x14ac:dyDescent="0.25">
      <c r="A1003" s="61" t="s">
        <v>232</v>
      </c>
      <c r="B1003" s="61" t="s">
        <v>179</v>
      </c>
      <c r="C1003" s="62"/>
      <c r="D1003" s="63"/>
      <c r="E1003" s="64"/>
      <c r="F1003" s="65"/>
      <c r="G1003" s="62"/>
      <c r="H1003" s="66"/>
      <c r="I1003" s="67"/>
      <c r="J1003" s="67"/>
      <c r="K1003" s="31"/>
      <c r="L1003" s="74">
        <v>1003</v>
      </c>
      <c r="M10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3">
        <v>3.2</v>
      </c>
      <c r="O1003" t="s">
        <v>373</v>
      </c>
      <c r="P1003">
        <v>1715</v>
      </c>
      <c r="Q1003" t="s">
        <v>439</v>
      </c>
      <c r="S1003">
        <v>-1</v>
      </c>
      <c r="T1003">
        <v>3</v>
      </c>
      <c r="U1003" t="s">
        <v>502</v>
      </c>
      <c r="V1003">
        <v>-0.34753363229167084</v>
      </c>
      <c r="W1003">
        <v>-0.34753363229167084</v>
      </c>
      <c r="X1003" t="s">
        <v>516</v>
      </c>
      <c r="Y1003">
        <v>-1</v>
      </c>
      <c r="Z1003">
        <v>-1</v>
      </c>
      <c r="AA1003">
        <v>-1</v>
      </c>
      <c r="AB1003" t="s">
        <v>527</v>
      </c>
      <c r="AC1003" t="s">
        <v>1528</v>
      </c>
    </row>
    <row r="1004" spans="1:29" x14ac:dyDescent="0.25">
      <c r="A1004" s="61" t="s">
        <v>232</v>
      </c>
      <c r="B1004" s="61" t="s">
        <v>245</v>
      </c>
      <c r="C1004" s="62"/>
      <c r="D1004" s="63"/>
      <c r="E1004" s="64"/>
      <c r="F1004" s="65"/>
      <c r="G1004" s="62"/>
      <c r="H1004" s="66"/>
      <c r="I1004" s="67"/>
      <c r="J1004" s="67"/>
      <c r="K1004" s="31"/>
      <c r="L1004" s="74">
        <v>1004</v>
      </c>
      <c r="M10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4">
        <v>3.2</v>
      </c>
      <c r="O1004" t="s">
        <v>373</v>
      </c>
      <c r="P1004">
        <v>1715</v>
      </c>
      <c r="Q1004" t="s">
        <v>438</v>
      </c>
      <c r="S1004">
        <v>-1</v>
      </c>
      <c r="T1004">
        <v>3</v>
      </c>
      <c r="U1004" t="s">
        <v>502</v>
      </c>
      <c r="V1004">
        <v>-0.34753363229167084</v>
      </c>
      <c r="W1004">
        <v>-0.34753363229167084</v>
      </c>
      <c r="Y1004">
        <v>-1</v>
      </c>
      <c r="Z1004">
        <v>-1</v>
      </c>
      <c r="AA1004">
        <v>-1</v>
      </c>
      <c r="AB1004" t="s">
        <v>527</v>
      </c>
      <c r="AC1004" t="s">
        <v>1529</v>
      </c>
    </row>
    <row r="1005" spans="1:29" x14ac:dyDescent="0.25">
      <c r="A1005" s="61" t="s">
        <v>232</v>
      </c>
      <c r="B1005" s="61" t="s">
        <v>205</v>
      </c>
      <c r="C1005" s="62"/>
      <c r="D1005" s="63"/>
      <c r="E1005" s="64"/>
      <c r="F1005" s="65"/>
      <c r="G1005" s="62"/>
      <c r="H1005" s="66"/>
      <c r="I1005" s="67"/>
      <c r="J1005" s="67"/>
      <c r="K1005" s="31"/>
      <c r="L1005" s="74">
        <v>1005</v>
      </c>
      <c r="M10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5" t="s">
        <v>314</v>
      </c>
      <c r="O1005" t="s">
        <v>373</v>
      </c>
      <c r="P1005">
        <v>1713</v>
      </c>
      <c r="Q1005" t="s">
        <v>407</v>
      </c>
      <c r="S1005">
        <v>1</v>
      </c>
      <c r="T1005">
        <v>1</v>
      </c>
      <c r="V1005">
        <v>0.34753363229167084</v>
      </c>
      <c r="W1005">
        <v>1.0426008968750125</v>
      </c>
      <c r="Y1005">
        <v>3</v>
      </c>
      <c r="AB1005" t="s">
        <v>526</v>
      </c>
      <c r="AC1005" t="s">
        <v>1532</v>
      </c>
    </row>
    <row r="1006" spans="1:29" x14ac:dyDescent="0.25">
      <c r="A1006" s="61" t="s">
        <v>232</v>
      </c>
      <c r="B1006" s="61" t="s">
        <v>205</v>
      </c>
      <c r="C1006" s="62"/>
      <c r="D1006" s="63"/>
      <c r="E1006" s="64"/>
      <c r="F1006" s="65"/>
      <c r="G1006" s="62"/>
      <c r="H1006" s="66"/>
      <c r="I1006" s="67"/>
      <c r="J1006" s="67"/>
      <c r="K1006" s="31"/>
      <c r="L1006" s="74">
        <v>1006</v>
      </c>
      <c r="M10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6" t="s">
        <v>337</v>
      </c>
      <c r="O1006" t="s">
        <v>373</v>
      </c>
      <c r="P1006">
        <v>1713</v>
      </c>
      <c r="Q1006" t="s">
        <v>407</v>
      </c>
      <c r="S1006">
        <v>1</v>
      </c>
      <c r="T1006">
        <v>3</v>
      </c>
      <c r="U1006" t="s">
        <v>501</v>
      </c>
      <c r="V1006">
        <v>0.34753363229167084</v>
      </c>
      <c r="W1006">
        <v>0.34753363229167084</v>
      </c>
      <c r="Y1006">
        <v>1</v>
      </c>
      <c r="Z1006">
        <v>1</v>
      </c>
      <c r="AA1006">
        <v>1</v>
      </c>
      <c r="AB1006" t="s">
        <v>527</v>
      </c>
      <c r="AC1006" t="s">
        <v>1533</v>
      </c>
    </row>
    <row r="1007" spans="1:29" x14ac:dyDescent="0.25">
      <c r="A1007" s="61" t="s">
        <v>232</v>
      </c>
      <c r="B1007" s="61" t="s">
        <v>299</v>
      </c>
      <c r="C1007" s="62"/>
      <c r="D1007" s="63"/>
      <c r="E1007" s="64"/>
      <c r="F1007" s="65"/>
      <c r="G1007" s="62"/>
      <c r="H1007" s="66"/>
      <c r="I1007" s="67"/>
      <c r="J1007" s="67"/>
      <c r="K1007" s="31"/>
      <c r="L1007" s="74">
        <v>1007</v>
      </c>
      <c r="M10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7">
        <v>3.1</v>
      </c>
      <c r="O1007" t="s">
        <v>373</v>
      </c>
      <c r="P1007">
        <v>1714</v>
      </c>
      <c r="Q1007" t="s">
        <v>408</v>
      </c>
      <c r="S1007">
        <v>1</v>
      </c>
      <c r="T1007">
        <v>3</v>
      </c>
      <c r="U1007" t="s">
        <v>501</v>
      </c>
      <c r="V1007">
        <v>0.34753363229167084</v>
      </c>
      <c r="W1007">
        <v>0.34753363229167084</v>
      </c>
      <c r="Y1007">
        <v>1</v>
      </c>
      <c r="Z1007">
        <v>1</v>
      </c>
      <c r="AA1007">
        <v>1</v>
      </c>
      <c r="AB1007" t="s">
        <v>527</v>
      </c>
      <c r="AC1007" t="s">
        <v>1530</v>
      </c>
    </row>
    <row r="1008" spans="1:29" x14ac:dyDescent="0.25">
      <c r="A1008" s="61" t="s">
        <v>244</v>
      </c>
      <c r="B1008" s="61" t="s">
        <v>179</v>
      </c>
      <c r="C1008" s="62"/>
      <c r="D1008" s="63"/>
      <c r="E1008" s="64"/>
      <c r="F1008" s="65"/>
      <c r="G1008" s="62"/>
      <c r="H1008" s="66"/>
      <c r="I1008" s="67"/>
      <c r="J1008" s="67"/>
      <c r="K1008" s="31"/>
      <c r="L1008" s="74">
        <v>1008</v>
      </c>
      <c r="M10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8" t="s">
        <v>319</v>
      </c>
      <c r="O1008" t="s">
        <v>373</v>
      </c>
      <c r="P1008">
        <v>1713</v>
      </c>
      <c r="Q1008" t="s">
        <v>467</v>
      </c>
      <c r="S1008">
        <v>1</v>
      </c>
      <c r="T1008">
        <v>1</v>
      </c>
      <c r="V1008">
        <v>0.34753363229167084</v>
      </c>
      <c r="W1008">
        <v>1.0426008968750125</v>
      </c>
      <c r="X1008" t="s">
        <v>521</v>
      </c>
      <c r="Y1008">
        <v>3</v>
      </c>
      <c r="AA1008">
        <v>-1</v>
      </c>
      <c r="AB1008" t="s">
        <v>527</v>
      </c>
      <c r="AC1008" t="s">
        <v>1536</v>
      </c>
    </row>
    <row r="1009" spans="1:29" x14ac:dyDescent="0.25">
      <c r="A1009" s="61" t="s">
        <v>244</v>
      </c>
      <c r="B1009" s="61" t="s">
        <v>179</v>
      </c>
      <c r="C1009" s="62"/>
      <c r="D1009" s="63"/>
      <c r="E1009" s="64"/>
      <c r="F1009" s="65"/>
      <c r="G1009" s="62"/>
      <c r="H1009" s="66"/>
      <c r="I1009" s="67"/>
      <c r="J1009" s="67"/>
      <c r="K1009" s="31"/>
      <c r="L1009" s="74">
        <v>1009</v>
      </c>
      <c r="M10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09">
        <v>3.2</v>
      </c>
      <c r="O1009" t="s">
        <v>373</v>
      </c>
      <c r="P1009">
        <v>1713</v>
      </c>
      <c r="Q1009" t="s">
        <v>430</v>
      </c>
      <c r="S1009">
        <v>-1</v>
      </c>
      <c r="T1009">
        <v>3</v>
      </c>
      <c r="U1009" t="s">
        <v>502</v>
      </c>
      <c r="V1009">
        <v>-0.34753363229167084</v>
      </c>
      <c r="W1009">
        <v>-0.34753363229167084</v>
      </c>
      <c r="X1009" t="s">
        <v>521</v>
      </c>
      <c r="Y1009">
        <v>-1</v>
      </c>
      <c r="Z1009">
        <v>-1</v>
      </c>
      <c r="AA1009">
        <v>-1</v>
      </c>
      <c r="AB1009" t="s">
        <v>527</v>
      </c>
      <c r="AC1009" t="s">
        <v>1539</v>
      </c>
    </row>
    <row r="1010" spans="1:29" x14ac:dyDescent="0.25">
      <c r="A1010" s="61" t="s">
        <v>244</v>
      </c>
      <c r="B1010" s="61" t="s">
        <v>179</v>
      </c>
      <c r="C1010" s="62"/>
      <c r="D1010" s="63"/>
      <c r="E1010" s="64"/>
      <c r="F1010" s="65"/>
      <c r="G1010" s="62"/>
      <c r="H1010" s="66"/>
      <c r="I1010" s="67"/>
      <c r="J1010" s="67"/>
      <c r="K1010" s="31"/>
      <c r="L1010" s="74">
        <v>1010</v>
      </c>
      <c r="M10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0">
        <v>3.2</v>
      </c>
      <c r="O1010" t="s">
        <v>373</v>
      </c>
      <c r="P1010">
        <v>1714</v>
      </c>
      <c r="Q1010" t="s">
        <v>443</v>
      </c>
      <c r="S1010">
        <v>-1</v>
      </c>
      <c r="T1010">
        <v>3</v>
      </c>
      <c r="U1010" t="s">
        <v>502</v>
      </c>
      <c r="V1010">
        <v>-0.34753363229167084</v>
      </c>
      <c r="W1010">
        <v>-0.34753363229167084</v>
      </c>
      <c r="X1010" t="s">
        <v>521</v>
      </c>
      <c r="Y1010">
        <v>-1</v>
      </c>
      <c r="Z1010">
        <v>-1</v>
      </c>
      <c r="AA1010">
        <v>-1</v>
      </c>
      <c r="AB1010" t="s">
        <v>527</v>
      </c>
      <c r="AC1010" t="s">
        <v>1534</v>
      </c>
    </row>
    <row r="1011" spans="1:29" x14ac:dyDescent="0.25">
      <c r="A1011" s="61" t="s">
        <v>244</v>
      </c>
      <c r="B1011" s="61" t="s">
        <v>179</v>
      </c>
      <c r="C1011" s="62"/>
      <c r="D1011" s="63"/>
      <c r="E1011" s="64"/>
      <c r="F1011" s="65"/>
      <c r="G1011" s="62"/>
      <c r="H1011" s="66"/>
      <c r="I1011" s="67"/>
      <c r="J1011" s="67"/>
      <c r="K1011" s="31"/>
      <c r="L1011" s="74">
        <v>1011</v>
      </c>
      <c r="M10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1" t="s">
        <v>319</v>
      </c>
      <c r="O1011" t="s">
        <v>373</v>
      </c>
      <c r="P1011">
        <v>1715</v>
      </c>
      <c r="Q1011" t="s">
        <v>422</v>
      </c>
      <c r="S1011">
        <v>1</v>
      </c>
      <c r="T1011">
        <v>1</v>
      </c>
      <c r="V1011">
        <v>0.34753363229167084</v>
      </c>
      <c r="W1011">
        <v>1.0426008968750125</v>
      </c>
      <c r="X1011" t="s">
        <v>521</v>
      </c>
      <c r="Y1011">
        <v>3</v>
      </c>
      <c r="AA1011">
        <v>-1</v>
      </c>
      <c r="AB1011" t="s">
        <v>527</v>
      </c>
      <c r="AC1011" t="s">
        <v>1537</v>
      </c>
    </row>
    <row r="1012" spans="1:29" x14ac:dyDescent="0.25">
      <c r="A1012" s="61" t="s">
        <v>244</v>
      </c>
      <c r="B1012" s="61" t="s">
        <v>179</v>
      </c>
      <c r="C1012" s="62"/>
      <c r="D1012" s="63"/>
      <c r="E1012" s="64"/>
      <c r="F1012" s="65"/>
      <c r="G1012" s="62"/>
      <c r="H1012" s="66"/>
      <c r="I1012" s="67"/>
      <c r="J1012" s="67"/>
      <c r="K1012" s="31"/>
      <c r="L1012" s="74">
        <v>1012</v>
      </c>
      <c r="M10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2" t="s">
        <v>315</v>
      </c>
      <c r="O1012" t="s">
        <v>373</v>
      </c>
      <c r="P1012">
        <v>1716</v>
      </c>
      <c r="Q1012" t="s">
        <v>421</v>
      </c>
      <c r="S1012">
        <v>1</v>
      </c>
      <c r="T1012">
        <v>1</v>
      </c>
      <c r="V1012">
        <v>0.34753363229167084</v>
      </c>
      <c r="W1012">
        <v>1.0426008968750125</v>
      </c>
      <c r="X1012" t="s">
        <v>521</v>
      </c>
      <c r="Y1012">
        <v>3</v>
      </c>
      <c r="AA1012">
        <v>-1</v>
      </c>
      <c r="AB1012" t="s">
        <v>526</v>
      </c>
      <c r="AC1012" t="s">
        <v>1538</v>
      </c>
    </row>
    <row r="1013" spans="1:29" x14ac:dyDescent="0.25">
      <c r="A1013" s="61" t="s">
        <v>244</v>
      </c>
      <c r="B1013" s="61" t="s">
        <v>205</v>
      </c>
      <c r="C1013" s="62"/>
      <c r="D1013" s="63"/>
      <c r="E1013" s="64"/>
      <c r="F1013" s="65"/>
      <c r="G1013" s="62"/>
      <c r="H1013" s="66"/>
      <c r="I1013" s="67"/>
      <c r="J1013" s="67"/>
      <c r="K1013" s="31"/>
      <c r="L1013" s="74">
        <v>1013</v>
      </c>
      <c r="M10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3" t="s">
        <v>319</v>
      </c>
      <c r="O1013" t="s">
        <v>373</v>
      </c>
      <c r="P1013">
        <v>1713</v>
      </c>
      <c r="Q1013" t="s">
        <v>467</v>
      </c>
      <c r="S1013">
        <v>1</v>
      </c>
      <c r="T1013">
        <v>1</v>
      </c>
      <c r="V1013">
        <v>0.34753363229167084</v>
      </c>
      <c r="W1013">
        <v>1.0426008968750125</v>
      </c>
      <c r="Y1013">
        <v>3</v>
      </c>
      <c r="AB1013" t="s">
        <v>527</v>
      </c>
      <c r="AC1013" t="s">
        <v>1535</v>
      </c>
    </row>
    <row r="1014" spans="1:29" x14ac:dyDescent="0.25">
      <c r="A1014" s="61" t="s">
        <v>222</v>
      </c>
      <c r="B1014" s="61" t="s">
        <v>179</v>
      </c>
      <c r="C1014" s="62"/>
      <c r="D1014" s="63"/>
      <c r="E1014" s="64"/>
      <c r="F1014" s="65"/>
      <c r="G1014" s="62"/>
      <c r="H1014" s="66"/>
      <c r="I1014" s="67"/>
      <c r="J1014" s="67"/>
      <c r="K1014" s="31"/>
      <c r="L1014" s="74">
        <v>1014</v>
      </c>
      <c r="M10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4" t="s">
        <v>315</v>
      </c>
      <c r="O1014" t="s">
        <v>373</v>
      </c>
      <c r="P1014">
        <v>1712</v>
      </c>
      <c r="Q1014" t="s">
        <v>428</v>
      </c>
      <c r="S1014">
        <v>1</v>
      </c>
      <c r="T1014">
        <v>1</v>
      </c>
      <c r="V1014">
        <v>0.34753363229167084</v>
      </c>
      <c r="W1014">
        <v>1.0426008968750125</v>
      </c>
      <c r="Y1014">
        <v>3</v>
      </c>
      <c r="AB1014" t="s">
        <v>526</v>
      </c>
      <c r="AC1014" t="s">
        <v>1542</v>
      </c>
    </row>
    <row r="1015" spans="1:29" x14ac:dyDescent="0.25">
      <c r="A1015" s="61" t="s">
        <v>222</v>
      </c>
      <c r="B1015" s="61" t="s">
        <v>179</v>
      </c>
      <c r="C1015" s="62"/>
      <c r="D1015" s="63"/>
      <c r="E1015" s="64"/>
      <c r="F1015" s="65"/>
      <c r="G1015" s="62"/>
      <c r="H1015" s="66"/>
      <c r="I1015" s="67"/>
      <c r="J1015" s="67"/>
      <c r="K1015" s="31"/>
      <c r="L1015" s="74">
        <v>1015</v>
      </c>
      <c r="M10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5" t="s">
        <v>314</v>
      </c>
      <c r="O1015" t="s">
        <v>373</v>
      </c>
      <c r="P1015">
        <v>1716</v>
      </c>
      <c r="Q1015" t="s">
        <v>421</v>
      </c>
      <c r="S1015">
        <v>1</v>
      </c>
      <c r="T1015">
        <v>1</v>
      </c>
      <c r="V1015">
        <v>0.34753363229167084</v>
      </c>
      <c r="W1015">
        <v>1.0426008968750125</v>
      </c>
      <c r="Y1015">
        <v>3</v>
      </c>
      <c r="AB1015" t="s">
        <v>526</v>
      </c>
      <c r="AC1015" t="s">
        <v>1543</v>
      </c>
    </row>
    <row r="1016" spans="1:29" x14ac:dyDescent="0.25">
      <c r="A1016" s="61" t="s">
        <v>222</v>
      </c>
      <c r="B1016" s="61" t="s">
        <v>288</v>
      </c>
      <c r="C1016" s="62"/>
      <c r="D1016" s="63"/>
      <c r="E1016" s="64"/>
      <c r="F1016" s="65"/>
      <c r="G1016" s="62"/>
      <c r="H1016" s="66"/>
      <c r="I1016" s="67"/>
      <c r="J1016" s="67"/>
      <c r="K1016" s="31"/>
      <c r="L1016" s="74">
        <v>1016</v>
      </c>
      <c r="M10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6" t="s">
        <v>315</v>
      </c>
      <c r="O1016" t="s">
        <v>373</v>
      </c>
      <c r="P1016">
        <v>1712</v>
      </c>
      <c r="Q1016" t="s">
        <v>434</v>
      </c>
      <c r="S1016">
        <v>1</v>
      </c>
      <c r="T1016">
        <v>1</v>
      </c>
      <c r="V1016">
        <v>0.34753363229167084</v>
      </c>
      <c r="W1016">
        <v>1.0426008968750125</v>
      </c>
      <c r="Y1016">
        <v>3</v>
      </c>
      <c r="AB1016" t="s">
        <v>526</v>
      </c>
      <c r="AC1016" t="s">
        <v>1541</v>
      </c>
    </row>
    <row r="1017" spans="1:29" x14ac:dyDescent="0.25">
      <c r="A1017" s="61" t="s">
        <v>222</v>
      </c>
      <c r="B1017" s="61" t="s">
        <v>302</v>
      </c>
      <c r="C1017" s="62"/>
      <c r="D1017" s="63"/>
      <c r="E1017" s="64"/>
      <c r="F1017" s="65"/>
      <c r="G1017" s="62"/>
      <c r="H1017" s="66"/>
      <c r="I1017" s="67"/>
      <c r="J1017" s="67"/>
      <c r="K1017" s="31"/>
      <c r="L1017" s="74">
        <v>1017</v>
      </c>
      <c r="M10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7">
        <v>3.1</v>
      </c>
      <c r="O1017" t="s">
        <v>373</v>
      </c>
      <c r="P1017">
        <v>1714</v>
      </c>
      <c r="Q1017" t="s">
        <v>443</v>
      </c>
      <c r="S1017">
        <v>1</v>
      </c>
      <c r="T1017">
        <v>3</v>
      </c>
      <c r="U1017" t="s">
        <v>501</v>
      </c>
      <c r="V1017">
        <v>0.34753363229167084</v>
      </c>
      <c r="W1017">
        <v>0.34753363229167084</v>
      </c>
      <c r="Y1017">
        <v>1</v>
      </c>
      <c r="Z1017">
        <v>1</v>
      </c>
      <c r="AA1017">
        <v>1</v>
      </c>
      <c r="AB1017" t="s">
        <v>527</v>
      </c>
      <c r="AC1017" t="s">
        <v>1540</v>
      </c>
    </row>
    <row r="1018" spans="1:29" x14ac:dyDescent="0.25">
      <c r="A1018" s="61" t="s">
        <v>205</v>
      </c>
      <c r="B1018" s="61" t="s">
        <v>233</v>
      </c>
      <c r="C1018" s="62"/>
      <c r="D1018" s="63"/>
      <c r="E1018" s="64"/>
      <c r="F1018" s="65"/>
      <c r="G1018" s="62"/>
      <c r="H1018" s="66"/>
      <c r="I1018" s="67"/>
      <c r="J1018" s="67"/>
      <c r="K1018" s="31"/>
      <c r="L1018" s="74">
        <v>1018</v>
      </c>
      <c r="M10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8" t="s">
        <v>316</v>
      </c>
      <c r="O1018" t="s">
        <v>373</v>
      </c>
      <c r="P1018">
        <v>1714</v>
      </c>
      <c r="Q1018" t="s">
        <v>408</v>
      </c>
      <c r="S1018">
        <v>1</v>
      </c>
      <c r="T1018">
        <v>1</v>
      </c>
      <c r="V1018">
        <v>0.34753363229167084</v>
      </c>
      <c r="W1018">
        <v>1.0426008968750125</v>
      </c>
      <c r="Y1018">
        <v>3</v>
      </c>
      <c r="AB1018" t="s">
        <v>526</v>
      </c>
      <c r="AC1018" t="s">
        <v>1585</v>
      </c>
    </row>
    <row r="1019" spans="1:29" x14ac:dyDescent="0.25">
      <c r="A1019" s="61" t="s">
        <v>205</v>
      </c>
      <c r="B1019" s="61" t="s">
        <v>285</v>
      </c>
      <c r="C1019" s="62"/>
      <c r="D1019" s="63"/>
      <c r="E1019" s="64"/>
      <c r="F1019" s="65"/>
      <c r="G1019" s="62"/>
      <c r="H1019" s="66"/>
      <c r="I1019" s="67"/>
      <c r="J1019" s="67"/>
      <c r="K1019" s="31"/>
      <c r="L1019" s="74">
        <v>1019</v>
      </c>
      <c r="M10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19" t="s">
        <v>315</v>
      </c>
      <c r="O1019" t="s">
        <v>373</v>
      </c>
      <c r="P1019">
        <v>1712</v>
      </c>
      <c r="Q1019" t="s">
        <v>434</v>
      </c>
      <c r="S1019">
        <v>1</v>
      </c>
      <c r="T1019">
        <v>1</v>
      </c>
      <c r="V1019">
        <v>0.34753363229167084</v>
      </c>
      <c r="W1019">
        <v>1.0426008968750125</v>
      </c>
      <c r="Y1019">
        <v>3</v>
      </c>
      <c r="AB1019" t="s">
        <v>526</v>
      </c>
      <c r="AC1019" t="s">
        <v>1560</v>
      </c>
    </row>
    <row r="1020" spans="1:29" x14ac:dyDescent="0.25">
      <c r="A1020" s="61" t="s">
        <v>205</v>
      </c>
      <c r="B1020" s="61" t="s">
        <v>285</v>
      </c>
      <c r="C1020" s="62"/>
      <c r="D1020" s="63"/>
      <c r="E1020" s="64"/>
      <c r="F1020" s="65"/>
      <c r="G1020" s="62"/>
      <c r="H1020" s="66"/>
      <c r="I1020" s="67"/>
      <c r="J1020" s="67"/>
      <c r="K1020" s="31"/>
      <c r="L1020" s="74">
        <v>1020</v>
      </c>
      <c r="M10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0" t="s">
        <v>315</v>
      </c>
      <c r="O1020" t="s">
        <v>373</v>
      </c>
      <c r="P1020">
        <v>1714</v>
      </c>
      <c r="Q1020" t="s">
        <v>402</v>
      </c>
      <c r="S1020">
        <v>1</v>
      </c>
      <c r="T1020">
        <v>1</v>
      </c>
      <c r="V1020">
        <v>0.34753363229167084</v>
      </c>
      <c r="W1020">
        <v>1.0426008968750125</v>
      </c>
      <c r="Y1020">
        <v>3</v>
      </c>
      <c r="AB1020" t="s">
        <v>526</v>
      </c>
      <c r="AC1020" t="s">
        <v>1593</v>
      </c>
    </row>
    <row r="1021" spans="1:29" x14ac:dyDescent="0.25">
      <c r="A1021" s="61" t="s">
        <v>205</v>
      </c>
      <c r="B1021" s="61" t="s">
        <v>179</v>
      </c>
      <c r="C1021" s="62" t="s">
        <v>509</v>
      </c>
      <c r="D1021" s="63"/>
      <c r="E1021" s="64"/>
      <c r="F1021" s="65"/>
      <c r="G1021" s="62"/>
      <c r="H1021" s="66"/>
      <c r="I1021" s="67"/>
      <c r="J1021" s="67"/>
      <c r="K1021" s="31"/>
      <c r="L1021" s="74">
        <v>1021</v>
      </c>
      <c r="M10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1" t="s">
        <v>363</v>
      </c>
      <c r="O1021" t="s">
        <v>373</v>
      </c>
      <c r="P1021">
        <v>1712</v>
      </c>
      <c r="Q1021" t="s">
        <v>466</v>
      </c>
      <c r="S1021">
        <v>1</v>
      </c>
      <c r="T1021">
        <v>2</v>
      </c>
      <c r="V1021">
        <v>0.62707182319956967</v>
      </c>
      <c r="W1021">
        <v>1.2541436463991393</v>
      </c>
      <c r="X1021" t="s">
        <v>510</v>
      </c>
      <c r="Y1021">
        <v>2</v>
      </c>
      <c r="Z1021">
        <v>1</v>
      </c>
      <c r="AA1021">
        <v>1</v>
      </c>
      <c r="AB1021" t="s">
        <v>526</v>
      </c>
      <c r="AC1021" t="s">
        <v>1580</v>
      </c>
    </row>
    <row r="1022" spans="1:29" x14ac:dyDescent="0.25">
      <c r="A1022" s="61" t="s">
        <v>205</v>
      </c>
      <c r="B1022" s="61" t="s">
        <v>179</v>
      </c>
      <c r="C1022" s="62" t="s">
        <v>509</v>
      </c>
      <c r="D1022" s="63"/>
      <c r="E1022" s="64"/>
      <c r="F1022" s="65"/>
      <c r="G1022" s="62"/>
      <c r="H1022" s="66"/>
      <c r="I1022" s="67"/>
      <c r="J1022" s="67"/>
      <c r="K1022" s="31"/>
      <c r="L1022" s="74">
        <v>1022</v>
      </c>
      <c r="M10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2" t="s">
        <v>315</v>
      </c>
      <c r="O1022" t="s">
        <v>373</v>
      </c>
      <c r="P1022">
        <v>1712</v>
      </c>
      <c r="Q1022" t="s">
        <v>457</v>
      </c>
      <c r="S1022">
        <v>1</v>
      </c>
      <c r="T1022">
        <v>1</v>
      </c>
      <c r="V1022">
        <v>0.62707182319956967</v>
      </c>
      <c r="W1022">
        <v>1.8812154695987089</v>
      </c>
      <c r="X1022" t="s">
        <v>510</v>
      </c>
      <c r="Y1022">
        <v>3</v>
      </c>
      <c r="AA1022">
        <v>1</v>
      </c>
      <c r="AB1022" t="s">
        <v>526</v>
      </c>
      <c r="AC1022" t="s">
        <v>1544</v>
      </c>
    </row>
    <row r="1023" spans="1:29" x14ac:dyDescent="0.25">
      <c r="A1023" s="61" t="s">
        <v>205</v>
      </c>
      <c r="B1023" s="61" t="s">
        <v>179</v>
      </c>
      <c r="C1023" s="62" t="s">
        <v>509</v>
      </c>
      <c r="D1023" s="63"/>
      <c r="E1023" s="64"/>
      <c r="F1023" s="65"/>
      <c r="G1023" s="62"/>
      <c r="H1023" s="66"/>
      <c r="I1023" s="67"/>
      <c r="J1023" s="67"/>
      <c r="K1023" s="31"/>
      <c r="L1023" s="74">
        <v>1023</v>
      </c>
      <c r="M10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3" t="s">
        <v>319</v>
      </c>
      <c r="O1023" t="s">
        <v>373</v>
      </c>
      <c r="P1023">
        <v>1712</v>
      </c>
      <c r="Q1023" t="s">
        <v>432</v>
      </c>
      <c r="S1023">
        <v>1</v>
      </c>
      <c r="T1023">
        <v>1</v>
      </c>
      <c r="V1023">
        <v>0.62707182319956967</v>
      </c>
      <c r="W1023">
        <v>1.8812154695987089</v>
      </c>
      <c r="X1023" t="s">
        <v>510</v>
      </c>
      <c r="Y1023">
        <v>3</v>
      </c>
      <c r="AA1023">
        <v>1</v>
      </c>
      <c r="AB1023" t="s">
        <v>527</v>
      </c>
      <c r="AC1023" t="s">
        <v>1561</v>
      </c>
    </row>
    <row r="1024" spans="1:29" x14ac:dyDescent="0.25">
      <c r="A1024" s="61" t="s">
        <v>205</v>
      </c>
      <c r="B1024" s="61" t="s">
        <v>179</v>
      </c>
      <c r="C1024" s="62" t="s">
        <v>509</v>
      </c>
      <c r="D1024" s="63"/>
      <c r="E1024" s="64"/>
      <c r="F1024" s="65"/>
      <c r="G1024" s="62"/>
      <c r="H1024" s="66"/>
      <c r="I1024" s="67"/>
      <c r="J1024" s="67"/>
      <c r="K1024" s="31"/>
      <c r="L1024" s="74">
        <v>1024</v>
      </c>
      <c r="M10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4" t="s">
        <v>319</v>
      </c>
      <c r="O1024" t="s">
        <v>373</v>
      </c>
      <c r="P1024">
        <v>1712</v>
      </c>
      <c r="Q1024" t="s">
        <v>432</v>
      </c>
      <c r="S1024">
        <v>1</v>
      </c>
      <c r="T1024">
        <v>1</v>
      </c>
      <c r="V1024">
        <v>0.62707182319956967</v>
      </c>
      <c r="W1024">
        <v>1.8812154695987089</v>
      </c>
      <c r="X1024" t="s">
        <v>510</v>
      </c>
      <c r="Y1024">
        <v>3</v>
      </c>
      <c r="AA1024">
        <v>1</v>
      </c>
      <c r="AB1024" t="s">
        <v>527</v>
      </c>
      <c r="AC1024" t="s">
        <v>1562</v>
      </c>
    </row>
    <row r="1025" spans="1:29" x14ac:dyDescent="0.25">
      <c r="A1025" s="61" t="s">
        <v>205</v>
      </c>
      <c r="B1025" s="61" t="s">
        <v>179</v>
      </c>
      <c r="C1025" s="62" t="s">
        <v>509</v>
      </c>
      <c r="D1025" s="63"/>
      <c r="E1025" s="64"/>
      <c r="F1025" s="65"/>
      <c r="G1025" s="62"/>
      <c r="H1025" s="66"/>
      <c r="I1025" s="67"/>
      <c r="J1025" s="67"/>
      <c r="K1025" s="31"/>
      <c r="L1025" s="74">
        <v>1025</v>
      </c>
      <c r="M10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5" t="s">
        <v>354</v>
      </c>
      <c r="O1025" t="s">
        <v>373</v>
      </c>
      <c r="P1025">
        <v>1712</v>
      </c>
      <c r="Q1025" t="s">
        <v>465</v>
      </c>
      <c r="S1025">
        <v>1</v>
      </c>
      <c r="T1025">
        <v>1</v>
      </c>
      <c r="V1025">
        <v>0.62707182319956967</v>
      </c>
      <c r="W1025">
        <v>1.8812154695987089</v>
      </c>
      <c r="X1025" t="s">
        <v>510</v>
      </c>
      <c r="Y1025">
        <v>3</v>
      </c>
      <c r="Z1025">
        <v>1</v>
      </c>
      <c r="AA1025">
        <v>1</v>
      </c>
      <c r="AB1025" t="s">
        <v>526</v>
      </c>
      <c r="AC1025" t="s">
        <v>1563</v>
      </c>
    </row>
    <row r="1026" spans="1:29" x14ac:dyDescent="0.25">
      <c r="A1026" s="61" t="s">
        <v>205</v>
      </c>
      <c r="B1026" s="61" t="s">
        <v>179</v>
      </c>
      <c r="C1026" s="62" t="s">
        <v>509</v>
      </c>
      <c r="D1026" s="63"/>
      <c r="E1026" s="64"/>
      <c r="F1026" s="65"/>
      <c r="G1026" s="62"/>
      <c r="H1026" s="66"/>
      <c r="I1026" s="67"/>
      <c r="J1026" s="67"/>
      <c r="K1026" s="31"/>
      <c r="L1026" s="74">
        <v>1026</v>
      </c>
      <c r="M10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6">
        <v>2.1</v>
      </c>
      <c r="O1026" t="s">
        <v>373</v>
      </c>
      <c r="P1026">
        <v>1712</v>
      </c>
      <c r="Q1026" t="s">
        <v>424</v>
      </c>
      <c r="S1026">
        <v>1</v>
      </c>
      <c r="T1026">
        <v>2</v>
      </c>
      <c r="V1026">
        <v>0.62707182319956967</v>
      </c>
      <c r="W1026">
        <v>1.2541436463991393</v>
      </c>
      <c r="X1026" t="s">
        <v>510</v>
      </c>
      <c r="Y1026">
        <v>2</v>
      </c>
      <c r="AA1026">
        <v>1</v>
      </c>
      <c r="AB1026" t="s">
        <v>526</v>
      </c>
      <c r="AC1026" t="s">
        <v>1564</v>
      </c>
    </row>
    <row r="1027" spans="1:29" x14ac:dyDescent="0.25">
      <c r="A1027" s="61" t="s">
        <v>205</v>
      </c>
      <c r="B1027" s="61" t="s">
        <v>179</v>
      </c>
      <c r="C1027" s="62" t="s">
        <v>509</v>
      </c>
      <c r="D1027" s="63"/>
      <c r="E1027" s="64"/>
      <c r="F1027" s="65"/>
      <c r="G1027" s="62"/>
      <c r="H1027" s="66"/>
      <c r="I1027" s="67"/>
      <c r="J1027" s="67"/>
      <c r="K1027" s="31"/>
      <c r="L1027" s="74">
        <v>1027</v>
      </c>
      <c r="M10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7">
        <v>3.4</v>
      </c>
      <c r="O1027" t="s">
        <v>373</v>
      </c>
      <c r="P1027">
        <v>1712</v>
      </c>
      <c r="Q1027" t="s">
        <v>414</v>
      </c>
      <c r="S1027">
        <v>1</v>
      </c>
      <c r="T1027">
        <v>3</v>
      </c>
      <c r="U1027" t="s">
        <v>503</v>
      </c>
      <c r="V1027">
        <v>0.62707182319956967</v>
      </c>
      <c r="W1027">
        <v>1.2541436463991393</v>
      </c>
      <c r="X1027" t="s">
        <v>510</v>
      </c>
      <c r="Y1027">
        <v>2</v>
      </c>
      <c r="AA1027">
        <v>1</v>
      </c>
      <c r="AB1027" t="s">
        <v>526</v>
      </c>
      <c r="AC1027" t="s">
        <v>1575</v>
      </c>
    </row>
    <row r="1028" spans="1:29" x14ac:dyDescent="0.25">
      <c r="A1028" s="61" t="s">
        <v>205</v>
      </c>
      <c r="B1028" s="61" t="s">
        <v>179</v>
      </c>
      <c r="C1028" s="62" t="s">
        <v>509</v>
      </c>
      <c r="D1028" s="63"/>
      <c r="E1028" s="64"/>
      <c r="F1028" s="65"/>
      <c r="G1028" s="62"/>
      <c r="H1028" s="66"/>
      <c r="I1028" s="67"/>
      <c r="J1028" s="67"/>
      <c r="K1028" s="31"/>
      <c r="L1028" s="74">
        <v>1028</v>
      </c>
      <c r="M10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8" t="s">
        <v>319</v>
      </c>
      <c r="O1028" t="s">
        <v>373</v>
      </c>
      <c r="P1028">
        <v>1712</v>
      </c>
      <c r="Q1028" t="s">
        <v>414</v>
      </c>
      <c r="S1028">
        <v>1</v>
      </c>
      <c r="T1028">
        <v>1</v>
      </c>
      <c r="V1028">
        <v>0.62707182319956967</v>
      </c>
      <c r="W1028">
        <v>1.8812154695987089</v>
      </c>
      <c r="X1028" t="s">
        <v>510</v>
      </c>
      <c r="Y1028">
        <v>3</v>
      </c>
      <c r="AA1028">
        <v>1</v>
      </c>
      <c r="AB1028" t="s">
        <v>527</v>
      </c>
      <c r="AC1028" t="s">
        <v>1574</v>
      </c>
    </row>
    <row r="1029" spans="1:29" x14ac:dyDescent="0.25">
      <c r="A1029" s="61" t="s">
        <v>205</v>
      </c>
      <c r="B1029" s="61" t="s">
        <v>179</v>
      </c>
      <c r="C1029" s="62" t="s">
        <v>509</v>
      </c>
      <c r="D1029" s="63"/>
      <c r="E1029" s="64"/>
      <c r="F1029" s="65"/>
      <c r="G1029" s="62"/>
      <c r="H1029" s="66"/>
      <c r="I1029" s="67"/>
      <c r="J1029" s="67"/>
      <c r="K1029" s="31"/>
      <c r="L1029" s="74">
        <v>1029</v>
      </c>
      <c r="M10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29" t="s">
        <v>346</v>
      </c>
      <c r="O1029" t="s">
        <v>373</v>
      </c>
      <c r="P1029">
        <v>1712</v>
      </c>
      <c r="Q1029" t="s">
        <v>414</v>
      </c>
      <c r="S1029">
        <v>1</v>
      </c>
      <c r="T1029">
        <v>2</v>
      </c>
      <c r="V1029">
        <v>0.62707182319956967</v>
      </c>
      <c r="W1029">
        <v>1.2541436463991393</v>
      </c>
      <c r="X1029" t="s">
        <v>510</v>
      </c>
      <c r="Y1029">
        <v>2</v>
      </c>
      <c r="Z1029">
        <v>1</v>
      </c>
      <c r="AA1029">
        <v>1</v>
      </c>
      <c r="AB1029" t="s">
        <v>526</v>
      </c>
      <c r="AC1029" t="s">
        <v>1576</v>
      </c>
    </row>
    <row r="1030" spans="1:29" x14ac:dyDescent="0.25">
      <c r="A1030" s="61" t="s">
        <v>205</v>
      </c>
      <c r="B1030" s="61" t="s">
        <v>179</v>
      </c>
      <c r="C1030" s="62" t="s">
        <v>509</v>
      </c>
      <c r="D1030" s="63"/>
      <c r="E1030" s="64"/>
      <c r="F1030" s="65"/>
      <c r="G1030" s="62"/>
      <c r="H1030" s="66"/>
      <c r="I1030" s="67"/>
      <c r="J1030" s="67"/>
      <c r="K1030" s="31"/>
      <c r="L1030" s="74">
        <v>1030</v>
      </c>
      <c r="M10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0">
        <v>2.2000000000000002</v>
      </c>
      <c r="O1030" t="s">
        <v>373</v>
      </c>
      <c r="P1030">
        <v>1713</v>
      </c>
      <c r="Q1030" t="s">
        <v>436</v>
      </c>
      <c r="S1030">
        <v>1</v>
      </c>
      <c r="T1030">
        <v>2</v>
      </c>
      <c r="V1030">
        <v>0.62707182319956967</v>
      </c>
      <c r="W1030">
        <v>1.2541436463991393</v>
      </c>
      <c r="X1030" t="s">
        <v>510</v>
      </c>
      <c r="Y1030">
        <v>2</v>
      </c>
      <c r="AA1030">
        <v>1</v>
      </c>
      <c r="AB1030" t="s">
        <v>526</v>
      </c>
      <c r="AC1030" t="s">
        <v>1559</v>
      </c>
    </row>
    <row r="1031" spans="1:29" x14ac:dyDescent="0.25">
      <c r="A1031" s="61" t="s">
        <v>205</v>
      </c>
      <c r="B1031" s="61" t="s">
        <v>179</v>
      </c>
      <c r="C1031" s="62" t="s">
        <v>509</v>
      </c>
      <c r="D1031" s="63"/>
      <c r="E1031" s="64"/>
      <c r="F1031" s="65"/>
      <c r="G1031" s="62"/>
      <c r="H1031" s="66"/>
      <c r="I1031" s="67"/>
      <c r="J1031" s="67"/>
      <c r="K1031" s="31"/>
      <c r="L1031" s="74">
        <v>1031</v>
      </c>
      <c r="M10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1" t="s">
        <v>319</v>
      </c>
      <c r="O1031" t="s">
        <v>373</v>
      </c>
      <c r="P1031">
        <v>1713</v>
      </c>
      <c r="Q1031" t="s">
        <v>420</v>
      </c>
      <c r="S1031">
        <v>1</v>
      </c>
      <c r="T1031">
        <v>1</v>
      </c>
      <c r="V1031">
        <v>0.62707182319956967</v>
      </c>
      <c r="W1031">
        <v>1.8812154695987089</v>
      </c>
      <c r="X1031" t="s">
        <v>510</v>
      </c>
      <c r="Y1031">
        <v>3</v>
      </c>
      <c r="AA1031">
        <v>1</v>
      </c>
      <c r="AB1031" t="s">
        <v>527</v>
      </c>
      <c r="AC1031" t="s">
        <v>1567</v>
      </c>
    </row>
    <row r="1032" spans="1:29" x14ac:dyDescent="0.25">
      <c r="A1032" s="61" t="s">
        <v>205</v>
      </c>
      <c r="B1032" s="61" t="s">
        <v>179</v>
      </c>
      <c r="C1032" s="62" t="s">
        <v>509</v>
      </c>
      <c r="D1032" s="63"/>
      <c r="E1032" s="64"/>
      <c r="F1032" s="65"/>
      <c r="G1032" s="62"/>
      <c r="H1032" s="66"/>
      <c r="I1032" s="67"/>
      <c r="J1032" s="67"/>
      <c r="K1032" s="31"/>
      <c r="L1032" s="74">
        <v>1032</v>
      </c>
      <c r="M10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2" t="s">
        <v>319</v>
      </c>
      <c r="O1032" t="s">
        <v>373</v>
      </c>
      <c r="P1032">
        <v>1713</v>
      </c>
      <c r="Q1032" t="s">
        <v>430</v>
      </c>
      <c r="S1032">
        <v>1</v>
      </c>
      <c r="T1032">
        <v>1</v>
      </c>
      <c r="V1032">
        <v>0.62707182319956967</v>
      </c>
      <c r="W1032">
        <v>1.8812154695987089</v>
      </c>
      <c r="X1032" t="s">
        <v>510</v>
      </c>
      <c r="Y1032">
        <v>3</v>
      </c>
      <c r="AA1032">
        <v>1</v>
      </c>
      <c r="AB1032" t="s">
        <v>527</v>
      </c>
      <c r="AC1032" t="s">
        <v>1570</v>
      </c>
    </row>
    <row r="1033" spans="1:29" x14ac:dyDescent="0.25">
      <c r="A1033" s="61" t="s">
        <v>205</v>
      </c>
      <c r="B1033" s="61" t="s">
        <v>179</v>
      </c>
      <c r="C1033" s="62" t="s">
        <v>509</v>
      </c>
      <c r="D1033" s="63"/>
      <c r="E1033" s="64"/>
      <c r="F1033" s="65"/>
      <c r="G1033" s="62"/>
      <c r="H1033" s="66"/>
      <c r="I1033" s="67"/>
      <c r="J1033" s="67"/>
      <c r="K1033" s="31"/>
      <c r="L1033" s="74">
        <v>1033</v>
      </c>
      <c r="M10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3" t="s">
        <v>314</v>
      </c>
      <c r="O1033" t="s">
        <v>373</v>
      </c>
      <c r="P1033">
        <v>1713</v>
      </c>
      <c r="Q1033" t="s">
        <v>430</v>
      </c>
      <c r="S1033">
        <v>1</v>
      </c>
      <c r="T1033">
        <v>1</v>
      </c>
      <c r="V1033">
        <v>0.62707182319956967</v>
      </c>
      <c r="W1033">
        <v>1.8812154695987089</v>
      </c>
      <c r="X1033" t="s">
        <v>510</v>
      </c>
      <c r="Y1033">
        <v>3</v>
      </c>
      <c r="AA1033">
        <v>1</v>
      </c>
      <c r="AB1033" t="s">
        <v>526</v>
      </c>
      <c r="AC1033" t="s">
        <v>1569</v>
      </c>
    </row>
    <row r="1034" spans="1:29" x14ac:dyDescent="0.25">
      <c r="A1034" s="61" t="s">
        <v>205</v>
      </c>
      <c r="B1034" s="61" t="s">
        <v>179</v>
      </c>
      <c r="C1034" s="62" t="s">
        <v>509</v>
      </c>
      <c r="D1034" s="63"/>
      <c r="E1034" s="64"/>
      <c r="F1034" s="65"/>
      <c r="G1034" s="62"/>
      <c r="H1034" s="66"/>
      <c r="I1034" s="67"/>
      <c r="J1034" s="67"/>
      <c r="K1034" s="31"/>
      <c r="L1034" s="74">
        <v>1034</v>
      </c>
      <c r="M10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4" t="s">
        <v>319</v>
      </c>
      <c r="O1034" t="s">
        <v>373</v>
      </c>
      <c r="P1034">
        <v>1713</v>
      </c>
      <c r="Q1034" t="s">
        <v>451</v>
      </c>
      <c r="S1034">
        <v>1</v>
      </c>
      <c r="T1034">
        <v>1</v>
      </c>
      <c r="V1034">
        <v>0.62707182319956967</v>
      </c>
      <c r="W1034">
        <v>1.8812154695987089</v>
      </c>
      <c r="X1034" t="s">
        <v>510</v>
      </c>
      <c r="Y1034">
        <v>3</v>
      </c>
      <c r="AA1034">
        <v>1</v>
      </c>
      <c r="AB1034" t="s">
        <v>527</v>
      </c>
      <c r="AC1034" t="s">
        <v>1577</v>
      </c>
    </row>
    <row r="1035" spans="1:29" x14ac:dyDescent="0.25">
      <c r="A1035" s="61" t="s">
        <v>205</v>
      </c>
      <c r="B1035" s="61" t="s">
        <v>179</v>
      </c>
      <c r="C1035" s="62" t="s">
        <v>509</v>
      </c>
      <c r="D1035" s="63"/>
      <c r="E1035" s="64"/>
      <c r="F1035" s="65"/>
      <c r="G1035" s="62"/>
      <c r="H1035" s="66"/>
      <c r="I1035" s="67"/>
      <c r="J1035" s="67"/>
      <c r="K1035" s="31"/>
      <c r="L1035" s="74">
        <v>1035</v>
      </c>
      <c r="M10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5" t="s">
        <v>319</v>
      </c>
      <c r="O1035" t="s">
        <v>373</v>
      </c>
      <c r="P1035">
        <v>1713</v>
      </c>
      <c r="Q1035" t="s">
        <v>451</v>
      </c>
      <c r="S1035">
        <v>1</v>
      </c>
      <c r="T1035">
        <v>1</v>
      </c>
      <c r="V1035">
        <v>0.62707182319956967</v>
      </c>
      <c r="W1035">
        <v>1.8812154695987089</v>
      </c>
      <c r="X1035" t="s">
        <v>510</v>
      </c>
      <c r="Y1035">
        <v>3</v>
      </c>
      <c r="AA1035">
        <v>1</v>
      </c>
      <c r="AB1035" t="s">
        <v>527</v>
      </c>
      <c r="AC1035" t="s">
        <v>1578</v>
      </c>
    </row>
    <row r="1036" spans="1:29" x14ac:dyDescent="0.25">
      <c r="A1036" s="61" t="s">
        <v>205</v>
      </c>
      <c r="B1036" s="61" t="s">
        <v>179</v>
      </c>
      <c r="C1036" s="62" t="s">
        <v>509</v>
      </c>
      <c r="D1036" s="63"/>
      <c r="E1036" s="64"/>
      <c r="F1036" s="65"/>
      <c r="G1036" s="62"/>
      <c r="H1036" s="66"/>
      <c r="I1036" s="67"/>
      <c r="J1036" s="67"/>
      <c r="K1036" s="31"/>
      <c r="L1036" s="74">
        <v>1036</v>
      </c>
      <c r="M10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6" t="s">
        <v>330</v>
      </c>
      <c r="O1036" t="s">
        <v>373</v>
      </c>
      <c r="P1036">
        <v>1713</v>
      </c>
      <c r="Q1036" t="s">
        <v>451</v>
      </c>
      <c r="S1036">
        <v>1</v>
      </c>
      <c r="T1036">
        <v>1</v>
      </c>
      <c r="V1036">
        <v>0.62707182319956967</v>
      </c>
      <c r="W1036">
        <v>1.8812154695987089</v>
      </c>
      <c r="X1036" t="s">
        <v>510</v>
      </c>
      <c r="Y1036">
        <v>3</v>
      </c>
      <c r="AA1036">
        <v>1</v>
      </c>
      <c r="AB1036" t="s">
        <v>526</v>
      </c>
      <c r="AC1036" t="s">
        <v>1579</v>
      </c>
    </row>
    <row r="1037" spans="1:29" x14ac:dyDescent="0.25">
      <c r="A1037" s="61" t="s">
        <v>205</v>
      </c>
      <c r="B1037" s="61" t="s">
        <v>179</v>
      </c>
      <c r="C1037" s="62" t="s">
        <v>509</v>
      </c>
      <c r="D1037" s="63"/>
      <c r="E1037" s="64"/>
      <c r="F1037" s="65"/>
      <c r="G1037" s="62"/>
      <c r="H1037" s="66"/>
      <c r="I1037" s="67"/>
      <c r="J1037" s="67"/>
      <c r="K1037" s="31"/>
      <c r="L1037" s="74">
        <v>1037</v>
      </c>
      <c r="M10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7" t="s">
        <v>319</v>
      </c>
      <c r="O1037" t="s">
        <v>373</v>
      </c>
      <c r="P1037">
        <v>1713</v>
      </c>
      <c r="Q1037" t="s">
        <v>412</v>
      </c>
      <c r="S1037">
        <v>1</v>
      </c>
      <c r="T1037">
        <v>1</v>
      </c>
      <c r="V1037">
        <v>0.62707182319956967</v>
      </c>
      <c r="W1037">
        <v>1.8812154695987089</v>
      </c>
      <c r="X1037" t="s">
        <v>510</v>
      </c>
      <c r="Y1037">
        <v>3</v>
      </c>
      <c r="AA1037">
        <v>1</v>
      </c>
      <c r="AB1037" t="s">
        <v>527</v>
      </c>
      <c r="AC1037" t="s">
        <v>1582</v>
      </c>
    </row>
    <row r="1038" spans="1:29" x14ac:dyDescent="0.25">
      <c r="A1038" s="61" t="s">
        <v>205</v>
      </c>
      <c r="B1038" s="61" t="s">
        <v>179</v>
      </c>
      <c r="C1038" s="62" t="s">
        <v>509</v>
      </c>
      <c r="D1038" s="63"/>
      <c r="E1038" s="64"/>
      <c r="F1038" s="65"/>
      <c r="G1038" s="62"/>
      <c r="H1038" s="66"/>
      <c r="I1038" s="67"/>
      <c r="J1038" s="67"/>
      <c r="K1038" s="31"/>
      <c r="L1038" s="74">
        <v>1038</v>
      </c>
      <c r="M10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8" t="s">
        <v>319</v>
      </c>
      <c r="O1038" t="s">
        <v>373</v>
      </c>
      <c r="P1038">
        <v>1713</v>
      </c>
      <c r="Q1038" t="s">
        <v>412</v>
      </c>
      <c r="S1038">
        <v>1</v>
      </c>
      <c r="T1038">
        <v>1</v>
      </c>
      <c r="V1038">
        <v>0.62707182319956967</v>
      </c>
      <c r="W1038">
        <v>1.8812154695987089</v>
      </c>
      <c r="X1038" t="s">
        <v>510</v>
      </c>
      <c r="Y1038">
        <v>3</v>
      </c>
      <c r="AA1038">
        <v>1</v>
      </c>
      <c r="AB1038" t="s">
        <v>527</v>
      </c>
      <c r="AC1038" t="s">
        <v>1583</v>
      </c>
    </row>
    <row r="1039" spans="1:29" x14ac:dyDescent="0.25">
      <c r="A1039" s="61" t="s">
        <v>205</v>
      </c>
      <c r="B1039" s="61" t="s">
        <v>179</v>
      </c>
      <c r="C1039" s="62" t="s">
        <v>509</v>
      </c>
      <c r="D1039" s="63"/>
      <c r="E1039" s="64"/>
      <c r="F1039" s="65"/>
      <c r="G1039" s="62"/>
      <c r="H1039" s="66"/>
      <c r="I1039" s="67"/>
      <c r="J1039" s="67"/>
      <c r="K1039" s="31"/>
      <c r="L1039" s="74">
        <v>1039</v>
      </c>
      <c r="M10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39" t="s">
        <v>330</v>
      </c>
      <c r="O1039" t="s">
        <v>373</v>
      </c>
      <c r="P1039">
        <v>1713</v>
      </c>
      <c r="Q1039" t="s">
        <v>412</v>
      </c>
      <c r="S1039">
        <v>1</v>
      </c>
      <c r="T1039">
        <v>1</v>
      </c>
      <c r="V1039">
        <v>0.62707182319956967</v>
      </c>
      <c r="W1039">
        <v>1.8812154695987089</v>
      </c>
      <c r="X1039" t="s">
        <v>510</v>
      </c>
      <c r="Y1039">
        <v>3</v>
      </c>
      <c r="AA1039">
        <v>1</v>
      </c>
      <c r="AB1039" t="s">
        <v>526</v>
      </c>
      <c r="AC1039" t="s">
        <v>1581</v>
      </c>
    </row>
    <row r="1040" spans="1:29" x14ac:dyDescent="0.25">
      <c r="A1040" s="61" t="s">
        <v>205</v>
      </c>
      <c r="B1040" s="61" t="s">
        <v>179</v>
      </c>
      <c r="C1040" s="62" t="s">
        <v>509</v>
      </c>
      <c r="D1040" s="63"/>
      <c r="E1040" s="64"/>
      <c r="F1040" s="65"/>
      <c r="G1040" s="62"/>
      <c r="H1040" s="66"/>
      <c r="I1040" s="67"/>
      <c r="J1040" s="67"/>
      <c r="K1040" s="31"/>
      <c r="L1040" s="74">
        <v>1040</v>
      </c>
      <c r="M10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0" t="s">
        <v>319</v>
      </c>
      <c r="O1040" t="s">
        <v>373</v>
      </c>
      <c r="P1040">
        <v>1713</v>
      </c>
      <c r="Q1040" t="s">
        <v>427</v>
      </c>
      <c r="S1040">
        <v>1</v>
      </c>
      <c r="T1040">
        <v>1</v>
      </c>
      <c r="V1040">
        <v>0.62707182319956967</v>
      </c>
      <c r="W1040">
        <v>1.8812154695987089</v>
      </c>
      <c r="X1040" t="s">
        <v>510</v>
      </c>
      <c r="Y1040">
        <v>3</v>
      </c>
      <c r="AA1040">
        <v>1</v>
      </c>
      <c r="AB1040" t="s">
        <v>527</v>
      </c>
      <c r="AC1040" t="s">
        <v>1590</v>
      </c>
    </row>
    <row r="1041" spans="1:29" x14ac:dyDescent="0.25">
      <c r="A1041" s="61" t="s">
        <v>205</v>
      </c>
      <c r="B1041" s="61" t="s">
        <v>179</v>
      </c>
      <c r="C1041" s="62" t="s">
        <v>509</v>
      </c>
      <c r="D1041" s="63"/>
      <c r="E1041" s="64"/>
      <c r="F1041" s="65"/>
      <c r="G1041" s="62"/>
      <c r="H1041" s="66"/>
      <c r="I1041" s="67"/>
      <c r="J1041" s="67"/>
      <c r="K1041" s="31"/>
      <c r="L1041" s="74">
        <v>1041</v>
      </c>
      <c r="M10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1" t="s">
        <v>365</v>
      </c>
      <c r="O1041" t="s">
        <v>373</v>
      </c>
      <c r="P1041">
        <v>1713</v>
      </c>
      <c r="Q1041" t="s">
        <v>427</v>
      </c>
      <c r="S1041">
        <v>1</v>
      </c>
      <c r="T1041">
        <v>1</v>
      </c>
      <c r="V1041">
        <v>0.62707182319956967</v>
      </c>
      <c r="W1041">
        <v>1.8812154695987089</v>
      </c>
      <c r="X1041" t="s">
        <v>510</v>
      </c>
      <c r="Y1041">
        <v>3</v>
      </c>
      <c r="Z1041">
        <v>1</v>
      </c>
      <c r="AA1041">
        <v>1</v>
      </c>
      <c r="AB1041" t="s">
        <v>526</v>
      </c>
      <c r="AC1041" t="s">
        <v>1591</v>
      </c>
    </row>
    <row r="1042" spans="1:29" x14ac:dyDescent="0.25">
      <c r="A1042" s="61" t="s">
        <v>205</v>
      </c>
      <c r="B1042" s="61" t="s">
        <v>179</v>
      </c>
      <c r="C1042" s="62" t="s">
        <v>509</v>
      </c>
      <c r="D1042" s="63"/>
      <c r="E1042" s="64"/>
      <c r="F1042" s="65"/>
      <c r="G1042" s="62"/>
      <c r="H1042" s="66"/>
      <c r="I1042" s="67"/>
      <c r="J1042" s="67"/>
      <c r="K1042" s="31"/>
      <c r="L1042" s="74">
        <v>1042</v>
      </c>
      <c r="M10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2" t="s">
        <v>319</v>
      </c>
      <c r="O1042" t="s">
        <v>373</v>
      </c>
      <c r="P1042">
        <v>1714</v>
      </c>
      <c r="Q1042" t="s">
        <v>441</v>
      </c>
      <c r="S1042">
        <v>1</v>
      </c>
      <c r="T1042">
        <v>1</v>
      </c>
      <c r="V1042">
        <v>0.62707182319956967</v>
      </c>
      <c r="W1042">
        <v>1.8812154695987089</v>
      </c>
      <c r="X1042" t="s">
        <v>510</v>
      </c>
      <c r="Y1042">
        <v>3</v>
      </c>
      <c r="AA1042">
        <v>1</v>
      </c>
      <c r="AB1042" t="s">
        <v>527</v>
      </c>
      <c r="AC1042" t="s">
        <v>1552</v>
      </c>
    </row>
    <row r="1043" spans="1:29" x14ac:dyDescent="0.25">
      <c r="A1043" s="61" t="s">
        <v>205</v>
      </c>
      <c r="B1043" s="61" t="s">
        <v>179</v>
      </c>
      <c r="C1043" s="62" t="s">
        <v>509</v>
      </c>
      <c r="D1043" s="63"/>
      <c r="E1043" s="64"/>
      <c r="F1043" s="65"/>
      <c r="G1043" s="62"/>
      <c r="H1043" s="66"/>
      <c r="I1043" s="67"/>
      <c r="J1043" s="67"/>
      <c r="K1043" s="31"/>
      <c r="L1043" s="74">
        <v>1043</v>
      </c>
      <c r="M10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3" t="s">
        <v>324</v>
      </c>
      <c r="O1043" t="s">
        <v>373</v>
      </c>
      <c r="P1043">
        <v>1714</v>
      </c>
      <c r="Q1043" t="s">
        <v>441</v>
      </c>
      <c r="S1043">
        <v>1</v>
      </c>
      <c r="T1043">
        <v>2</v>
      </c>
      <c r="V1043">
        <v>0.62707182319956967</v>
      </c>
      <c r="W1043">
        <v>1.2541436463991393</v>
      </c>
      <c r="X1043" t="s">
        <v>510</v>
      </c>
      <c r="Y1043">
        <v>2</v>
      </c>
      <c r="AA1043">
        <v>1</v>
      </c>
      <c r="AB1043" t="s">
        <v>526</v>
      </c>
      <c r="AC1043" t="s">
        <v>1553</v>
      </c>
    </row>
    <row r="1044" spans="1:29" x14ac:dyDescent="0.25">
      <c r="A1044" s="61" t="s">
        <v>205</v>
      </c>
      <c r="B1044" s="61" t="s">
        <v>179</v>
      </c>
      <c r="C1044" s="62" t="s">
        <v>509</v>
      </c>
      <c r="D1044" s="63"/>
      <c r="E1044" s="64"/>
      <c r="F1044" s="65"/>
      <c r="G1044" s="62"/>
      <c r="H1044" s="66"/>
      <c r="I1044" s="67"/>
      <c r="J1044" s="67"/>
      <c r="K1044" s="31"/>
      <c r="L1044" s="74">
        <v>1044</v>
      </c>
      <c r="M10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4" t="s">
        <v>319</v>
      </c>
      <c r="O1044" t="s">
        <v>373</v>
      </c>
      <c r="P1044">
        <v>1714</v>
      </c>
      <c r="Q1044" t="s">
        <v>440</v>
      </c>
      <c r="S1044">
        <v>1</v>
      </c>
      <c r="T1044">
        <v>1</v>
      </c>
      <c r="V1044">
        <v>0.62707182319956967</v>
      </c>
      <c r="W1044">
        <v>1.8812154695987089</v>
      </c>
      <c r="X1044" t="s">
        <v>510</v>
      </c>
      <c r="Y1044">
        <v>3</v>
      </c>
      <c r="AA1044">
        <v>1</v>
      </c>
      <c r="AB1044" t="s">
        <v>527</v>
      </c>
      <c r="AC1044" t="s">
        <v>1555</v>
      </c>
    </row>
    <row r="1045" spans="1:29" x14ac:dyDescent="0.25">
      <c r="A1045" s="61" t="s">
        <v>205</v>
      </c>
      <c r="B1045" s="61" t="s">
        <v>179</v>
      </c>
      <c r="C1045" s="62" t="s">
        <v>509</v>
      </c>
      <c r="D1045" s="63"/>
      <c r="E1045" s="64"/>
      <c r="F1045" s="65"/>
      <c r="G1045" s="62"/>
      <c r="H1045" s="66"/>
      <c r="I1045" s="67"/>
      <c r="J1045" s="67"/>
      <c r="K1045" s="31"/>
      <c r="L1045" s="74">
        <v>1045</v>
      </c>
      <c r="M10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5" t="s">
        <v>319</v>
      </c>
      <c r="O1045" t="s">
        <v>373</v>
      </c>
      <c r="P1045">
        <v>1714</v>
      </c>
      <c r="Q1045" t="s">
        <v>444</v>
      </c>
      <c r="S1045">
        <v>1</v>
      </c>
      <c r="T1045">
        <v>1</v>
      </c>
      <c r="V1045">
        <v>0.62707182319956967</v>
      </c>
      <c r="W1045">
        <v>1.8812154695987089</v>
      </c>
      <c r="X1045" t="s">
        <v>510</v>
      </c>
      <c r="Y1045">
        <v>3</v>
      </c>
      <c r="AA1045">
        <v>1</v>
      </c>
      <c r="AB1045" t="s">
        <v>527</v>
      </c>
      <c r="AC1045" t="s">
        <v>1550</v>
      </c>
    </row>
    <row r="1046" spans="1:29" x14ac:dyDescent="0.25">
      <c r="A1046" s="61" t="s">
        <v>205</v>
      </c>
      <c r="B1046" s="61" t="s">
        <v>179</v>
      </c>
      <c r="C1046" s="62" t="s">
        <v>509</v>
      </c>
      <c r="D1046" s="63"/>
      <c r="E1046" s="64"/>
      <c r="F1046" s="65"/>
      <c r="G1046" s="62"/>
      <c r="H1046" s="66"/>
      <c r="I1046" s="67"/>
      <c r="J1046" s="67"/>
      <c r="K1046" s="31"/>
      <c r="L1046" s="74">
        <v>1046</v>
      </c>
      <c r="M10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6" t="s">
        <v>352</v>
      </c>
      <c r="O1046" t="s">
        <v>373</v>
      </c>
      <c r="P1046">
        <v>1714</v>
      </c>
      <c r="Q1046" t="s">
        <v>444</v>
      </c>
      <c r="S1046">
        <v>1</v>
      </c>
      <c r="T1046">
        <v>4</v>
      </c>
      <c r="V1046">
        <v>0.62707182319956967</v>
      </c>
      <c r="W1046">
        <v>0.62707182319956967</v>
      </c>
      <c r="X1046" t="s">
        <v>510</v>
      </c>
      <c r="Y1046">
        <v>1</v>
      </c>
      <c r="Z1046">
        <v>1</v>
      </c>
      <c r="AA1046">
        <v>1</v>
      </c>
      <c r="AB1046" t="s">
        <v>527</v>
      </c>
      <c r="AC1046" t="s">
        <v>1551</v>
      </c>
    </row>
    <row r="1047" spans="1:29" x14ac:dyDescent="0.25">
      <c r="A1047" s="61" t="s">
        <v>205</v>
      </c>
      <c r="B1047" s="61" t="s">
        <v>179</v>
      </c>
      <c r="C1047" s="62" t="s">
        <v>509</v>
      </c>
      <c r="D1047" s="63"/>
      <c r="E1047" s="64"/>
      <c r="F1047" s="65"/>
      <c r="G1047" s="62"/>
      <c r="H1047" s="66"/>
      <c r="I1047" s="67"/>
      <c r="J1047" s="67"/>
      <c r="K1047" s="31"/>
      <c r="L1047" s="74">
        <v>1047</v>
      </c>
      <c r="M10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7" t="s">
        <v>319</v>
      </c>
      <c r="O1047" t="s">
        <v>373</v>
      </c>
      <c r="P1047">
        <v>1714</v>
      </c>
      <c r="Q1047" t="s">
        <v>415</v>
      </c>
      <c r="S1047">
        <v>1</v>
      </c>
      <c r="T1047">
        <v>1</v>
      </c>
      <c r="V1047">
        <v>0.62707182319956967</v>
      </c>
      <c r="W1047">
        <v>1.8812154695987089</v>
      </c>
      <c r="X1047" t="s">
        <v>510</v>
      </c>
      <c r="Y1047">
        <v>3</v>
      </c>
      <c r="AA1047">
        <v>1</v>
      </c>
      <c r="AB1047" t="s">
        <v>527</v>
      </c>
      <c r="AC1047" t="s">
        <v>1572</v>
      </c>
    </row>
    <row r="1048" spans="1:29" x14ac:dyDescent="0.25">
      <c r="A1048" s="61" t="s">
        <v>205</v>
      </c>
      <c r="B1048" s="61" t="s">
        <v>179</v>
      </c>
      <c r="C1048" s="62" t="s">
        <v>509</v>
      </c>
      <c r="D1048" s="63"/>
      <c r="E1048" s="64"/>
      <c r="F1048" s="65"/>
      <c r="G1048" s="62"/>
      <c r="H1048" s="66"/>
      <c r="I1048" s="67"/>
      <c r="J1048" s="67"/>
      <c r="K1048" s="31"/>
      <c r="L1048" s="74">
        <v>1048</v>
      </c>
      <c r="M10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8" t="s">
        <v>315</v>
      </c>
      <c r="O1048" t="s">
        <v>373</v>
      </c>
      <c r="P1048">
        <v>1714</v>
      </c>
      <c r="Q1048" t="s">
        <v>446</v>
      </c>
      <c r="S1048">
        <v>1</v>
      </c>
      <c r="T1048">
        <v>1</v>
      </c>
      <c r="V1048">
        <v>0.62707182319956967</v>
      </c>
      <c r="W1048">
        <v>1.8812154695987089</v>
      </c>
      <c r="X1048" t="s">
        <v>510</v>
      </c>
      <c r="Y1048">
        <v>3</v>
      </c>
      <c r="AA1048">
        <v>1</v>
      </c>
      <c r="AB1048" t="s">
        <v>526</v>
      </c>
      <c r="AC1048" t="s">
        <v>1573</v>
      </c>
    </row>
    <row r="1049" spans="1:29" x14ac:dyDescent="0.25">
      <c r="A1049" s="61" t="s">
        <v>205</v>
      </c>
      <c r="B1049" s="61" t="s">
        <v>179</v>
      </c>
      <c r="C1049" s="62" t="s">
        <v>509</v>
      </c>
      <c r="D1049" s="63"/>
      <c r="E1049" s="64"/>
      <c r="F1049" s="65"/>
      <c r="G1049" s="62"/>
      <c r="H1049" s="66"/>
      <c r="I1049" s="67"/>
      <c r="J1049" s="67"/>
      <c r="K1049" s="31"/>
      <c r="L1049" s="74">
        <v>1049</v>
      </c>
      <c r="M10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49" t="s">
        <v>319</v>
      </c>
      <c r="O1049" t="s">
        <v>373</v>
      </c>
      <c r="P1049">
        <v>1714</v>
      </c>
      <c r="Q1049" t="s">
        <v>408</v>
      </c>
      <c r="S1049">
        <v>1</v>
      </c>
      <c r="T1049">
        <v>1</v>
      </c>
      <c r="V1049">
        <v>0.62707182319956967</v>
      </c>
      <c r="W1049">
        <v>1.8812154695987089</v>
      </c>
      <c r="X1049" t="s">
        <v>510</v>
      </c>
      <c r="Y1049">
        <v>3</v>
      </c>
      <c r="AA1049">
        <v>1</v>
      </c>
      <c r="AB1049" t="s">
        <v>527</v>
      </c>
      <c r="AC1049" t="s">
        <v>1586</v>
      </c>
    </row>
    <row r="1050" spans="1:29" x14ac:dyDescent="0.25">
      <c r="A1050" s="61" t="s">
        <v>205</v>
      </c>
      <c r="B1050" s="61" t="s">
        <v>179</v>
      </c>
      <c r="C1050" s="62" t="s">
        <v>509</v>
      </c>
      <c r="D1050" s="63"/>
      <c r="E1050" s="64"/>
      <c r="F1050" s="65"/>
      <c r="G1050" s="62"/>
      <c r="H1050" s="66"/>
      <c r="I1050" s="67"/>
      <c r="J1050" s="67"/>
      <c r="K1050" s="31"/>
      <c r="L1050" s="74">
        <v>1050</v>
      </c>
      <c r="M10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0" t="s">
        <v>319</v>
      </c>
      <c r="O1050" t="s">
        <v>373</v>
      </c>
      <c r="P1050">
        <v>1714</v>
      </c>
      <c r="Q1050" t="s">
        <v>408</v>
      </c>
      <c r="S1050">
        <v>1</v>
      </c>
      <c r="T1050">
        <v>1</v>
      </c>
      <c r="V1050">
        <v>0.62707182319956967</v>
      </c>
      <c r="W1050">
        <v>1.8812154695987089</v>
      </c>
      <c r="X1050" t="s">
        <v>510</v>
      </c>
      <c r="Y1050">
        <v>3</v>
      </c>
      <c r="AA1050">
        <v>1</v>
      </c>
      <c r="AB1050" t="s">
        <v>527</v>
      </c>
      <c r="AC1050" t="s">
        <v>1589</v>
      </c>
    </row>
    <row r="1051" spans="1:29" x14ac:dyDescent="0.25">
      <c r="A1051" s="61" t="s">
        <v>205</v>
      </c>
      <c r="B1051" s="61" t="s">
        <v>179</v>
      </c>
      <c r="C1051" s="62" t="s">
        <v>509</v>
      </c>
      <c r="D1051" s="63"/>
      <c r="E1051" s="64"/>
      <c r="F1051" s="65"/>
      <c r="G1051" s="62"/>
      <c r="H1051" s="66"/>
      <c r="I1051" s="67"/>
      <c r="J1051" s="67"/>
      <c r="K1051" s="31"/>
      <c r="L1051" s="74">
        <v>1051</v>
      </c>
      <c r="M10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1" t="s">
        <v>315</v>
      </c>
      <c r="O1051" t="s">
        <v>373</v>
      </c>
      <c r="P1051">
        <v>1714</v>
      </c>
      <c r="Q1051" t="s">
        <v>408</v>
      </c>
      <c r="S1051">
        <v>1</v>
      </c>
      <c r="T1051">
        <v>1</v>
      </c>
      <c r="V1051">
        <v>0.62707182319956967</v>
      </c>
      <c r="W1051">
        <v>1.8812154695987089</v>
      </c>
      <c r="X1051" t="s">
        <v>510</v>
      </c>
      <c r="Y1051">
        <v>3</v>
      </c>
      <c r="AA1051">
        <v>1</v>
      </c>
      <c r="AB1051" t="s">
        <v>526</v>
      </c>
      <c r="AC1051" t="s">
        <v>1587</v>
      </c>
    </row>
    <row r="1052" spans="1:29" x14ac:dyDescent="0.25">
      <c r="A1052" s="61" t="s">
        <v>205</v>
      </c>
      <c r="B1052" s="61" t="s">
        <v>179</v>
      </c>
      <c r="C1052" s="62" t="s">
        <v>509</v>
      </c>
      <c r="D1052" s="63"/>
      <c r="E1052" s="64"/>
      <c r="F1052" s="65"/>
      <c r="G1052" s="62"/>
      <c r="H1052" s="66"/>
      <c r="I1052" s="67"/>
      <c r="J1052" s="67"/>
      <c r="K1052" s="31"/>
      <c r="L1052" s="74">
        <v>1052</v>
      </c>
      <c r="M10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2" t="s">
        <v>314</v>
      </c>
      <c r="O1052" t="s">
        <v>373</v>
      </c>
      <c r="P1052">
        <v>1714</v>
      </c>
      <c r="Q1052" t="s">
        <v>408</v>
      </c>
      <c r="S1052">
        <v>1</v>
      </c>
      <c r="T1052">
        <v>1</v>
      </c>
      <c r="V1052">
        <v>0.62707182319956967</v>
      </c>
      <c r="W1052">
        <v>1.8812154695987089</v>
      </c>
      <c r="X1052" t="s">
        <v>510</v>
      </c>
      <c r="Y1052">
        <v>3</v>
      </c>
      <c r="AA1052">
        <v>1</v>
      </c>
      <c r="AB1052" t="s">
        <v>526</v>
      </c>
      <c r="AC1052" t="s">
        <v>1588</v>
      </c>
    </row>
    <row r="1053" spans="1:29" x14ac:dyDescent="0.25">
      <c r="A1053" s="61" t="s">
        <v>205</v>
      </c>
      <c r="B1053" s="61" t="s">
        <v>179</v>
      </c>
      <c r="C1053" s="62" t="s">
        <v>509</v>
      </c>
      <c r="D1053" s="63"/>
      <c r="E1053" s="64"/>
      <c r="F1053" s="65"/>
      <c r="G1053" s="62"/>
      <c r="H1053" s="66"/>
      <c r="I1053" s="67"/>
      <c r="J1053" s="67"/>
      <c r="K1053" s="31"/>
      <c r="L1053" s="74">
        <v>1053</v>
      </c>
      <c r="M10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3" t="s">
        <v>319</v>
      </c>
      <c r="O1053" t="s">
        <v>373</v>
      </c>
      <c r="P1053">
        <v>1714</v>
      </c>
      <c r="Q1053" t="s">
        <v>403</v>
      </c>
      <c r="S1053">
        <v>1</v>
      </c>
      <c r="T1053">
        <v>1</v>
      </c>
      <c r="V1053">
        <v>0.62707182319956967</v>
      </c>
      <c r="W1053">
        <v>1.8812154695987089</v>
      </c>
      <c r="X1053" t="s">
        <v>510</v>
      </c>
      <c r="Y1053">
        <v>3</v>
      </c>
      <c r="AA1053">
        <v>1</v>
      </c>
      <c r="AB1053" t="s">
        <v>527</v>
      </c>
      <c r="AC1053" t="s">
        <v>1592</v>
      </c>
    </row>
    <row r="1054" spans="1:29" x14ac:dyDescent="0.25">
      <c r="A1054" s="61" t="s">
        <v>205</v>
      </c>
      <c r="B1054" s="61" t="s">
        <v>179</v>
      </c>
      <c r="C1054" s="62" t="s">
        <v>509</v>
      </c>
      <c r="D1054" s="63"/>
      <c r="E1054" s="64"/>
      <c r="F1054" s="65"/>
      <c r="G1054" s="62"/>
      <c r="H1054" s="66"/>
      <c r="I1054" s="67"/>
      <c r="J1054" s="67"/>
      <c r="K1054" s="31"/>
      <c r="L1054" s="74">
        <v>1054</v>
      </c>
      <c r="M10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4" t="s">
        <v>328</v>
      </c>
      <c r="O1054" t="s">
        <v>373</v>
      </c>
      <c r="P1054">
        <v>1714</v>
      </c>
      <c r="Q1054" t="s">
        <v>402</v>
      </c>
      <c r="S1054">
        <v>1</v>
      </c>
      <c r="T1054">
        <v>2</v>
      </c>
      <c r="V1054">
        <v>0.62707182319956967</v>
      </c>
      <c r="W1054">
        <v>1.2541436463991393</v>
      </c>
      <c r="X1054" t="s">
        <v>510</v>
      </c>
      <c r="Y1054">
        <v>2</v>
      </c>
      <c r="AA1054">
        <v>1</v>
      </c>
      <c r="AB1054" t="s">
        <v>526</v>
      </c>
      <c r="AC1054" t="s">
        <v>1594</v>
      </c>
    </row>
    <row r="1055" spans="1:29" x14ac:dyDescent="0.25">
      <c r="A1055" s="61" t="s">
        <v>205</v>
      </c>
      <c r="B1055" s="61" t="s">
        <v>179</v>
      </c>
      <c r="C1055" s="62" t="s">
        <v>509</v>
      </c>
      <c r="D1055" s="63"/>
      <c r="E1055" s="64"/>
      <c r="F1055" s="65"/>
      <c r="G1055" s="62"/>
      <c r="H1055" s="66"/>
      <c r="I1055" s="67"/>
      <c r="J1055" s="67"/>
      <c r="K1055" s="31"/>
      <c r="L1055" s="74">
        <v>1055</v>
      </c>
      <c r="M10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5" t="s">
        <v>319</v>
      </c>
      <c r="O1055" t="s">
        <v>373</v>
      </c>
      <c r="P1055">
        <v>1715</v>
      </c>
      <c r="Q1055" t="s">
        <v>439</v>
      </c>
      <c r="S1055">
        <v>1</v>
      </c>
      <c r="T1055">
        <v>1</v>
      </c>
      <c r="V1055">
        <v>0.62707182319956967</v>
      </c>
      <c r="W1055">
        <v>1.8812154695987089</v>
      </c>
      <c r="X1055" t="s">
        <v>510</v>
      </c>
      <c r="Y1055">
        <v>3</v>
      </c>
      <c r="AA1055">
        <v>1</v>
      </c>
      <c r="AB1055" t="s">
        <v>527</v>
      </c>
      <c r="AC1055" t="s">
        <v>1556</v>
      </c>
    </row>
    <row r="1056" spans="1:29" x14ac:dyDescent="0.25">
      <c r="A1056" s="61" t="s">
        <v>205</v>
      </c>
      <c r="B1056" s="61" t="s">
        <v>179</v>
      </c>
      <c r="C1056" s="62" t="s">
        <v>509</v>
      </c>
      <c r="D1056" s="63"/>
      <c r="E1056" s="64"/>
      <c r="F1056" s="65"/>
      <c r="G1056" s="62"/>
      <c r="H1056" s="66"/>
      <c r="I1056" s="67"/>
      <c r="J1056" s="67"/>
      <c r="K1056" s="31"/>
      <c r="L1056" s="74">
        <v>1056</v>
      </c>
      <c r="M10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6" t="s">
        <v>337</v>
      </c>
      <c r="O1056" t="s">
        <v>373</v>
      </c>
      <c r="P1056">
        <v>1715</v>
      </c>
      <c r="Q1056" t="s">
        <v>439</v>
      </c>
      <c r="S1056">
        <v>1</v>
      </c>
      <c r="T1056">
        <v>3</v>
      </c>
      <c r="U1056" t="s">
        <v>501</v>
      </c>
      <c r="V1056">
        <v>0.62707182319956967</v>
      </c>
      <c r="W1056">
        <v>0.62707182319956967</v>
      </c>
      <c r="X1056" t="s">
        <v>510</v>
      </c>
      <c r="Y1056">
        <v>1</v>
      </c>
      <c r="Z1056">
        <v>1</v>
      </c>
      <c r="AA1056">
        <v>1</v>
      </c>
      <c r="AB1056" t="s">
        <v>527</v>
      </c>
      <c r="AC1056" t="s">
        <v>1557</v>
      </c>
    </row>
    <row r="1057" spans="1:29" x14ac:dyDescent="0.25">
      <c r="A1057" s="61" t="s">
        <v>205</v>
      </c>
      <c r="B1057" s="61" t="s">
        <v>179</v>
      </c>
      <c r="C1057" s="62" t="s">
        <v>509</v>
      </c>
      <c r="D1057" s="63"/>
      <c r="E1057" s="64"/>
      <c r="F1057" s="65"/>
      <c r="G1057" s="62"/>
      <c r="H1057" s="66"/>
      <c r="I1057" s="67"/>
      <c r="J1057" s="67"/>
      <c r="K1057" s="31"/>
      <c r="L1057" s="74">
        <v>1057</v>
      </c>
      <c r="M10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7">
        <v>2.1</v>
      </c>
      <c r="O1057" t="s">
        <v>373</v>
      </c>
      <c r="P1057">
        <v>1715</v>
      </c>
      <c r="Q1057" t="s">
        <v>437</v>
      </c>
      <c r="S1057">
        <v>1</v>
      </c>
      <c r="T1057">
        <v>2</v>
      </c>
      <c r="V1057">
        <v>0.62707182319956967</v>
      </c>
      <c r="W1057">
        <v>1.2541436463991393</v>
      </c>
      <c r="X1057" t="s">
        <v>510</v>
      </c>
      <c r="Y1057">
        <v>2</v>
      </c>
      <c r="AA1057">
        <v>1</v>
      </c>
      <c r="AB1057" t="s">
        <v>526</v>
      </c>
      <c r="AC1057" t="s">
        <v>1558</v>
      </c>
    </row>
    <row r="1058" spans="1:29" x14ac:dyDescent="0.25">
      <c r="A1058" s="61" t="s">
        <v>205</v>
      </c>
      <c r="B1058" s="61" t="s">
        <v>179</v>
      </c>
      <c r="C1058" s="62" t="s">
        <v>509</v>
      </c>
      <c r="D1058" s="63"/>
      <c r="E1058" s="64"/>
      <c r="F1058" s="65"/>
      <c r="G1058" s="62"/>
      <c r="H1058" s="66"/>
      <c r="I1058" s="67"/>
      <c r="J1058" s="67"/>
      <c r="K1058" s="31"/>
      <c r="L1058" s="74">
        <v>1058</v>
      </c>
      <c r="M10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8" t="s">
        <v>319</v>
      </c>
      <c r="O1058" t="s">
        <v>373</v>
      </c>
      <c r="P1058">
        <v>1716</v>
      </c>
      <c r="Q1058" t="s">
        <v>421</v>
      </c>
      <c r="S1058">
        <v>1</v>
      </c>
      <c r="T1058">
        <v>1</v>
      </c>
      <c r="V1058">
        <v>0.62707182319956967</v>
      </c>
      <c r="W1058">
        <v>1.8812154695987089</v>
      </c>
      <c r="X1058" t="s">
        <v>510</v>
      </c>
      <c r="Y1058">
        <v>3</v>
      </c>
      <c r="AA1058">
        <v>1</v>
      </c>
      <c r="AB1058" t="s">
        <v>527</v>
      </c>
      <c r="AC1058" t="s">
        <v>1565</v>
      </c>
    </row>
    <row r="1059" spans="1:29" x14ac:dyDescent="0.25">
      <c r="A1059" s="61" t="s">
        <v>205</v>
      </c>
      <c r="B1059" s="61" t="s">
        <v>179</v>
      </c>
      <c r="C1059" s="62" t="s">
        <v>509</v>
      </c>
      <c r="D1059" s="63"/>
      <c r="E1059" s="64"/>
      <c r="F1059" s="65"/>
      <c r="G1059" s="62"/>
      <c r="H1059" s="66"/>
      <c r="I1059" s="67"/>
      <c r="J1059" s="67"/>
      <c r="K1059" s="31"/>
      <c r="L1059" s="74">
        <v>1059</v>
      </c>
      <c r="M10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59" t="s">
        <v>319</v>
      </c>
      <c r="O1059" t="s">
        <v>373</v>
      </c>
      <c r="P1059">
        <v>1716</v>
      </c>
      <c r="Q1059" t="s">
        <v>421</v>
      </c>
      <c r="S1059">
        <v>1</v>
      </c>
      <c r="T1059">
        <v>1</v>
      </c>
      <c r="V1059">
        <v>0.62707182319956967</v>
      </c>
      <c r="W1059">
        <v>1.8812154695987089</v>
      </c>
      <c r="X1059" t="s">
        <v>510</v>
      </c>
      <c r="Y1059">
        <v>3</v>
      </c>
      <c r="AA1059">
        <v>1</v>
      </c>
      <c r="AB1059" t="s">
        <v>527</v>
      </c>
      <c r="AC1059" t="s">
        <v>1566</v>
      </c>
    </row>
    <row r="1060" spans="1:29" x14ac:dyDescent="0.25">
      <c r="A1060" s="61" t="s">
        <v>205</v>
      </c>
      <c r="B1060" s="61" t="s">
        <v>179</v>
      </c>
      <c r="C1060" s="62" t="s">
        <v>509</v>
      </c>
      <c r="D1060" s="63"/>
      <c r="E1060" s="64"/>
      <c r="F1060" s="65"/>
      <c r="G1060" s="62"/>
      <c r="H1060" s="66"/>
      <c r="I1060" s="67"/>
      <c r="J1060" s="67"/>
      <c r="K1060" s="31"/>
      <c r="L1060" s="74">
        <v>1060</v>
      </c>
      <c r="M10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0" t="s">
        <v>315</v>
      </c>
      <c r="O1060" t="s">
        <v>373</v>
      </c>
      <c r="P1060">
        <v>1717</v>
      </c>
      <c r="Q1060" t="s">
        <v>453</v>
      </c>
      <c r="S1060">
        <v>1</v>
      </c>
      <c r="T1060">
        <v>1</v>
      </c>
      <c r="V1060">
        <v>0.62707182319956967</v>
      </c>
      <c r="W1060">
        <v>1.8812154695987089</v>
      </c>
      <c r="X1060" t="s">
        <v>510</v>
      </c>
      <c r="Y1060">
        <v>3</v>
      </c>
      <c r="AA1060">
        <v>1</v>
      </c>
      <c r="AB1060" t="s">
        <v>526</v>
      </c>
      <c r="AC1060" t="s">
        <v>1545</v>
      </c>
    </row>
    <row r="1061" spans="1:29" x14ac:dyDescent="0.25">
      <c r="A1061" s="61" t="s">
        <v>205</v>
      </c>
      <c r="B1061" s="61" t="s">
        <v>179</v>
      </c>
      <c r="C1061" s="62" t="s">
        <v>509</v>
      </c>
      <c r="D1061" s="63"/>
      <c r="E1061" s="64"/>
      <c r="F1061" s="65"/>
      <c r="G1061" s="62"/>
      <c r="H1061" s="66"/>
      <c r="I1061" s="67"/>
      <c r="J1061" s="67"/>
      <c r="K1061" s="31"/>
      <c r="L1061" s="74">
        <v>1061</v>
      </c>
      <c r="M10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1" t="s">
        <v>319</v>
      </c>
      <c r="O1061" t="s">
        <v>373</v>
      </c>
      <c r="P1061">
        <v>1717</v>
      </c>
      <c r="Q1061" t="s">
        <v>452</v>
      </c>
      <c r="S1061">
        <v>1</v>
      </c>
      <c r="T1061">
        <v>1</v>
      </c>
      <c r="V1061">
        <v>0.62707182319956967</v>
      </c>
      <c r="W1061">
        <v>1.8812154695987089</v>
      </c>
      <c r="X1061" t="s">
        <v>510</v>
      </c>
      <c r="Y1061">
        <v>3</v>
      </c>
      <c r="AA1061">
        <v>1</v>
      </c>
      <c r="AB1061" t="s">
        <v>527</v>
      </c>
      <c r="AC1061" t="s">
        <v>1547</v>
      </c>
    </row>
    <row r="1062" spans="1:29" x14ac:dyDescent="0.25">
      <c r="A1062" s="61" t="s">
        <v>205</v>
      </c>
      <c r="B1062" s="61" t="s">
        <v>179</v>
      </c>
      <c r="C1062" s="62" t="s">
        <v>509</v>
      </c>
      <c r="D1062" s="63"/>
      <c r="E1062" s="64"/>
      <c r="F1062" s="65"/>
      <c r="G1062" s="62"/>
      <c r="H1062" s="66"/>
      <c r="I1062" s="67"/>
      <c r="J1062" s="67"/>
      <c r="K1062" s="31"/>
      <c r="L1062" s="74">
        <v>1062</v>
      </c>
      <c r="M10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2" t="s">
        <v>368</v>
      </c>
      <c r="O1062" t="s">
        <v>373</v>
      </c>
      <c r="P1062">
        <v>1717</v>
      </c>
      <c r="Q1062" t="s">
        <v>470</v>
      </c>
      <c r="S1062">
        <v>1</v>
      </c>
      <c r="T1062">
        <v>2</v>
      </c>
      <c r="V1062">
        <v>0.62707182319956967</v>
      </c>
      <c r="W1062">
        <v>1.2541436463991393</v>
      </c>
      <c r="X1062" t="s">
        <v>510</v>
      </c>
      <c r="Y1062">
        <v>2</v>
      </c>
      <c r="AA1062">
        <v>1</v>
      </c>
      <c r="AB1062" t="s">
        <v>526</v>
      </c>
      <c r="AC1062" t="s">
        <v>1549</v>
      </c>
    </row>
    <row r="1063" spans="1:29" x14ac:dyDescent="0.25">
      <c r="A1063" s="61" t="s">
        <v>205</v>
      </c>
      <c r="B1063" s="61" t="s">
        <v>179</v>
      </c>
      <c r="C1063" s="62" t="s">
        <v>509</v>
      </c>
      <c r="D1063" s="63"/>
      <c r="E1063" s="64"/>
      <c r="F1063" s="65"/>
      <c r="G1063" s="62"/>
      <c r="H1063" s="66"/>
      <c r="I1063" s="67"/>
      <c r="J1063" s="67"/>
      <c r="K1063" s="31"/>
      <c r="L1063" s="74">
        <v>1063</v>
      </c>
      <c r="M10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3" t="s">
        <v>363</v>
      </c>
      <c r="O1063" t="s">
        <v>373</v>
      </c>
      <c r="P1063">
        <v>1722</v>
      </c>
      <c r="Q1063" t="s">
        <v>449</v>
      </c>
      <c r="S1063">
        <v>1</v>
      </c>
      <c r="T1063">
        <v>2</v>
      </c>
      <c r="V1063">
        <v>0.62707182319956967</v>
      </c>
      <c r="W1063">
        <v>1.2541436463991393</v>
      </c>
      <c r="X1063" t="s">
        <v>510</v>
      </c>
      <c r="Y1063">
        <v>2</v>
      </c>
      <c r="Z1063">
        <v>1</v>
      </c>
      <c r="AA1063">
        <v>1</v>
      </c>
      <c r="AB1063" t="s">
        <v>526</v>
      </c>
      <c r="AC1063" t="s">
        <v>1546</v>
      </c>
    </row>
    <row r="1064" spans="1:29" x14ac:dyDescent="0.25">
      <c r="A1064" s="61" t="s">
        <v>205</v>
      </c>
      <c r="B1064" s="61" t="s">
        <v>249</v>
      </c>
      <c r="C1064" s="62"/>
      <c r="D1064" s="63"/>
      <c r="E1064" s="64"/>
      <c r="F1064" s="65"/>
      <c r="G1064" s="62"/>
      <c r="H1064" s="66"/>
      <c r="I1064" s="67"/>
      <c r="J1064" s="67"/>
      <c r="K1064" s="31"/>
      <c r="L1064" s="74">
        <v>1064</v>
      </c>
      <c r="M10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4">
        <v>4.0999999999999996</v>
      </c>
      <c r="O1064" t="s">
        <v>373</v>
      </c>
      <c r="P1064">
        <v>1712</v>
      </c>
      <c r="Q1064" t="s">
        <v>466</v>
      </c>
      <c r="S1064">
        <v>1</v>
      </c>
      <c r="T1064">
        <v>4</v>
      </c>
      <c r="V1064">
        <v>0.34753363229167084</v>
      </c>
      <c r="W1064">
        <v>0.69506726458334167</v>
      </c>
      <c r="Y1064">
        <v>2</v>
      </c>
      <c r="AB1064" t="s">
        <v>526</v>
      </c>
      <c r="AC1064" t="s">
        <v>1571</v>
      </c>
    </row>
    <row r="1065" spans="1:29" x14ac:dyDescent="0.25">
      <c r="A1065" s="61" t="s">
        <v>205</v>
      </c>
      <c r="B1065" s="61" t="s">
        <v>232</v>
      </c>
      <c r="C1065" s="62"/>
      <c r="D1065" s="63"/>
      <c r="E1065" s="64"/>
      <c r="F1065" s="65"/>
      <c r="G1065" s="62"/>
      <c r="H1065" s="66"/>
      <c r="I1065" s="67"/>
      <c r="J1065" s="67"/>
      <c r="K1065" s="31"/>
      <c r="L1065" s="74">
        <v>1065</v>
      </c>
      <c r="M10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5" t="s">
        <v>315</v>
      </c>
      <c r="O1065" t="s">
        <v>373</v>
      </c>
      <c r="P1065">
        <v>1714</v>
      </c>
      <c r="Q1065" t="s">
        <v>440</v>
      </c>
      <c r="S1065">
        <v>1</v>
      </c>
      <c r="T1065">
        <v>1</v>
      </c>
      <c r="V1065">
        <v>0.34753363229167084</v>
      </c>
      <c r="W1065">
        <v>1.0426008968750125</v>
      </c>
      <c r="Y1065">
        <v>3</v>
      </c>
      <c r="AB1065" t="s">
        <v>526</v>
      </c>
      <c r="AC1065" t="s">
        <v>1554</v>
      </c>
    </row>
    <row r="1066" spans="1:29" x14ac:dyDescent="0.25">
      <c r="A1066" s="61" t="s">
        <v>205</v>
      </c>
      <c r="B1066" s="61" t="s">
        <v>232</v>
      </c>
      <c r="C1066" s="62"/>
      <c r="D1066" s="63"/>
      <c r="E1066" s="64"/>
      <c r="F1066" s="65"/>
      <c r="G1066" s="62"/>
      <c r="H1066" s="66"/>
      <c r="I1066" s="67"/>
      <c r="J1066" s="67"/>
      <c r="K1066" s="31"/>
      <c r="L1066" s="74">
        <v>1066</v>
      </c>
      <c r="M10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6" t="s">
        <v>314</v>
      </c>
      <c r="O1066" t="s">
        <v>373</v>
      </c>
      <c r="P1066">
        <v>1714</v>
      </c>
      <c r="Q1066" t="s">
        <v>408</v>
      </c>
      <c r="S1066">
        <v>1</v>
      </c>
      <c r="T1066">
        <v>1</v>
      </c>
      <c r="V1066">
        <v>0.34753363229167084</v>
      </c>
      <c r="W1066">
        <v>1.0426008968750125</v>
      </c>
      <c r="Y1066">
        <v>3</v>
      </c>
      <c r="AB1066" t="s">
        <v>526</v>
      </c>
      <c r="AC1066" t="s">
        <v>1584</v>
      </c>
    </row>
    <row r="1067" spans="1:29" x14ac:dyDescent="0.25">
      <c r="A1067" s="61" t="s">
        <v>205</v>
      </c>
      <c r="B1067" s="61" t="s">
        <v>225</v>
      </c>
      <c r="C1067" s="62"/>
      <c r="D1067" s="63"/>
      <c r="E1067" s="64"/>
      <c r="F1067" s="65"/>
      <c r="G1067" s="62"/>
      <c r="H1067" s="66"/>
      <c r="I1067" s="67"/>
      <c r="J1067" s="67"/>
      <c r="K1067" s="31"/>
      <c r="L1067" s="74">
        <v>1067</v>
      </c>
      <c r="M10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7">
        <v>2.1</v>
      </c>
      <c r="O1067" t="s">
        <v>373</v>
      </c>
      <c r="P1067">
        <v>1717</v>
      </c>
      <c r="Q1067" t="s">
        <v>452</v>
      </c>
      <c r="S1067">
        <v>1</v>
      </c>
      <c r="T1067">
        <v>2</v>
      </c>
      <c r="V1067">
        <v>0.34753363229167084</v>
      </c>
      <c r="W1067">
        <v>0.69506726458334167</v>
      </c>
      <c r="Y1067">
        <v>2</v>
      </c>
      <c r="AB1067" t="s">
        <v>526</v>
      </c>
      <c r="AC1067" t="s">
        <v>1548</v>
      </c>
    </row>
    <row r="1068" spans="1:29" x14ac:dyDescent="0.25">
      <c r="A1068" s="61" t="s">
        <v>205</v>
      </c>
      <c r="B1068" s="61" t="s">
        <v>283</v>
      </c>
      <c r="C1068" s="62"/>
      <c r="D1068" s="63"/>
      <c r="E1068" s="64"/>
      <c r="F1068" s="65"/>
      <c r="G1068" s="62"/>
      <c r="H1068" s="66"/>
      <c r="I1068" s="67"/>
      <c r="J1068" s="67"/>
      <c r="K1068" s="31"/>
      <c r="L1068" s="74">
        <v>1068</v>
      </c>
      <c r="M10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8">
        <v>3.1</v>
      </c>
      <c r="O1068" t="s">
        <v>373</v>
      </c>
      <c r="P1068">
        <v>1713</v>
      </c>
      <c r="Q1068" t="s">
        <v>420</v>
      </c>
      <c r="S1068">
        <v>1</v>
      </c>
      <c r="T1068">
        <v>3</v>
      </c>
      <c r="U1068" t="s">
        <v>501</v>
      </c>
      <c r="V1068">
        <v>0.34753363229167084</v>
      </c>
      <c r="W1068">
        <v>0.34753363229167084</v>
      </c>
      <c r="Y1068">
        <v>1</v>
      </c>
      <c r="Z1068">
        <v>1</v>
      </c>
      <c r="AA1068">
        <v>1</v>
      </c>
      <c r="AB1068" t="s">
        <v>527</v>
      </c>
      <c r="AC1068" t="s">
        <v>1568</v>
      </c>
    </row>
    <row r="1069" spans="1:29" x14ac:dyDescent="0.25">
      <c r="A1069" s="61" t="s">
        <v>225</v>
      </c>
      <c r="B1069" s="61" t="s">
        <v>285</v>
      </c>
      <c r="C1069" s="62"/>
      <c r="D1069" s="63"/>
      <c r="E1069" s="64"/>
      <c r="F1069" s="65"/>
      <c r="G1069" s="62"/>
      <c r="H1069" s="66"/>
      <c r="I1069" s="67"/>
      <c r="J1069" s="67"/>
      <c r="K1069" s="31"/>
      <c r="L1069" s="74">
        <v>1069</v>
      </c>
      <c r="M10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69" t="s">
        <v>314</v>
      </c>
      <c r="O1069" t="s">
        <v>373</v>
      </c>
      <c r="P1069">
        <v>1715</v>
      </c>
      <c r="Q1069" t="s">
        <v>439</v>
      </c>
      <c r="S1069">
        <v>1</v>
      </c>
      <c r="T1069">
        <v>1</v>
      </c>
      <c r="V1069">
        <v>0.34753363229167084</v>
      </c>
      <c r="W1069">
        <v>1.0426008968750125</v>
      </c>
      <c r="Y1069">
        <v>3</v>
      </c>
      <c r="AB1069" t="s">
        <v>526</v>
      </c>
      <c r="AC1069" t="s">
        <v>1596</v>
      </c>
    </row>
    <row r="1070" spans="1:29" x14ac:dyDescent="0.25">
      <c r="A1070" s="61" t="s">
        <v>225</v>
      </c>
      <c r="B1070" s="61" t="s">
        <v>285</v>
      </c>
      <c r="C1070" s="62"/>
      <c r="D1070" s="63"/>
      <c r="E1070" s="64"/>
      <c r="F1070" s="65"/>
      <c r="G1070" s="62"/>
      <c r="H1070" s="66"/>
      <c r="I1070" s="67"/>
      <c r="J1070" s="67"/>
      <c r="K1070" s="31"/>
      <c r="L1070" s="74">
        <v>1070</v>
      </c>
      <c r="M10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0" t="s">
        <v>315</v>
      </c>
      <c r="O1070" t="s">
        <v>373</v>
      </c>
      <c r="P1070">
        <v>1715</v>
      </c>
      <c r="Q1070" t="s">
        <v>438</v>
      </c>
      <c r="S1070">
        <v>1</v>
      </c>
      <c r="T1070">
        <v>1</v>
      </c>
      <c r="V1070">
        <v>0.34753363229167084</v>
      </c>
      <c r="W1070">
        <v>1.0426008968750125</v>
      </c>
      <c r="Y1070">
        <v>3</v>
      </c>
      <c r="AB1070" t="s">
        <v>526</v>
      </c>
      <c r="AC1070" t="s">
        <v>1599</v>
      </c>
    </row>
    <row r="1071" spans="1:29" x14ac:dyDescent="0.25">
      <c r="A1071" s="61" t="s">
        <v>225</v>
      </c>
      <c r="B1071" s="61" t="s">
        <v>224</v>
      </c>
      <c r="C1071" s="62"/>
      <c r="D1071" s="63"/>
      <c r="E1071" s="64"/>
      <c r="F1071" s="65"/>
      <c r="G1071" s="62"/>
      <c r="H1071" s="66"/>
      <c r="I1071" s="67"/>
      <c r="J1071" s="67"/>
      <c r="K1071" s="31"/>
      <c r="L1071" s="74">
        <v>1071</v>
      </c>
      <c r="M10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1">
        <v>3.1</v>
      </c>
      <c r="O1071" t="s">
        <v>373</v>
      </c>
      <c r="P1071">
        <v>1716</v>
      </c>
      <c r="Q1071" t="s">
        <v>435</v>
      </c>
      <c r="S1071">
        <v>1</v>
      </c>
      <c r="T1071">
        <v>3</v>
      </c>
      <c r="U1071" t="s">
        <v>501</v>
      </c>
      <c r="V1071">
        <v>0.34753363229167084</v>
      </c>
      <c r="W1071">
        <v>0.34753363229167084</v>
      </c>
      <c r="Y1071">
        <v>1</v>
      </c>
      <c r="Z1071">
        <v>1</v>
      </c>
      <c r="AA1071">
        <v>1</v>
      </c>
      <c r="AB1071" t="s">
        <v>527</v>
      </c>
      <c r="AC1071" t="s">
        <v>1598</v>
      </c>
    </row>
    <row r="1072" spans="1:29" x14ac:dyDescent="0.25">
      <c r="A1072" s="61" t="s">
        <v>225</v>
      </c>
      <c r="B1072" s="61" t="s">
        <v>205</v>
      </c>
      <c r="C1072" s="62"/>
      <c r="D1072" s="63"/>
      <c r="E1072" s="64"/>
      <c r="F1072" s="65"/>
      <c r="G1072" s="62"/>
      <c r="H1072" s="66"/>
      <c r="I1072" s="67"/>
      <c r="J1072" s="67"/>
      <c r="K1072" s="31"/>
      <c r="L1072" s="74">
        <v>1072</v>
      </c>
      <c r="M10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2" t="s">
        <v>326</v>
      </c>
      <c r="O1072" t="s">
        <v>373</v>
      </c>
      <c r="P1072">
        <v>1713</v>
      </c>
      <c r="Q1072" t="s">
        <v>451</v>
      </c>
      <c r="S1072">
        <v>1</v>
      </c>
      <c r="T1072">
        <v>1</v>
      </c>
      <c r="V1072">
        <v>0.34753363229167084</v>
      </c>
      <c r="W1072">
        <v>1.0426008968750125</v>
      </c>
      <c r="Y1072">
        <v>3</v>
      </c>
      <c r="AB1072" t="s">
        <v>527</v>
      </c>
      <c r="AC1072" t="s">
        <v>1601</v>
      </c>
    </row>
    <row r="1073" spans="1:29" x14ac:dyDescent="0.25">
      <c r="A1073" s="61" t="s">
        <v>225</v>
      </c>
      <c r="B1073" s="61" t="s">
        <v>205</v>
      </c>
      <c r="C1073" s="62"/>
      <c r="D1073" s="63"/>
      <c r="E1073" s="64"/>
      <c r="F1073" s="65"/>
      <c r="G1073" s="62"/>
      <c r="H1073" s="66"/>
      <c r="I1073" s="67"/>
      <c r="J1073" s="67"/>
      <c r="K1073" s="31"/>
      <c r="L1073" s="74">
        <v>1073</v>
      </c>
      <c r="M10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3" t="s">
        <v>314</v>
      </c>
      <c r="O1073" t="s">
        <v>373</v>
      </c>
      <c r="P1073">
        <v>1715</v>
      </c>
      <c r="Q1073" t="s">
        <v>439</v>
      </c>
      <c r="S1073">
        <v>1</v>
      </c>
      <c r="T1073">
        <v>1</v>
      </c>
      <c r="V1073">
        <v>0.34753363229167084</v>
      </c>
      <c r="W1073">
        <v>1.0426008968750125</v>
      </c>
      <c r="Y1073">
        <v>3</v>
      </c>
      <c r="AB1073" t="s">
        <v>526</v>
      </c>
      <c r="AC1073" t="s">
        <v>1597</v>
      </c>
    </row>
    <row r="1074" spans="1:29" x14ac:dyDescent="0.25">
      <c r="A1074" s="61" t="s">
        <v>225</v>
      </c>
      <c r="B1074" s="61" t="s">
        <v>205</v>
      </c>
      <c r="C1074" s="62"/>
      <c r="D1074" s="63"/>
      <c r="E1074" s="64"/>
      <c r="F1074" s="65"/>
      <c r="G1074" s="62"/>
      <c r="H1074" s="66"/>
      <c r="I1074" s="67"/>
      <c r="J1074" s="67"/>
      <c r="K1074" s="31"/>
      <c r="L1074" s="74">
        <v>1074</v>
      </c>
      <c r="M10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4" t="s">
        <v>315</v>
      </c>
      <c r="O1074" t="s">
        <v>373</v>
      </c>
      <c r="P1074">
        <v>1715</v>
      </c>
      <c r="Q1074" t="s">
        <v>433</v>
      </c>
      <c r="S1074">
        <v>1</v>
      </c>
      <c r="T1074">
        <v>1</v>
      </c>
      <c r="V1074">
        <v>0.34753363229167084</v>
      </c>
      <c r="W1074">
        <v>1.0426008968750125</v>
      </c>
      <c r="Y1074">
        <v>3</v>
      </c>
      <c r="AB1074" t="s">
        <v>526</v>
      </c>
      <c r="AC1074" t="s">
        <v>1600</v>
      </c>
    </row>
    <row r="1075" spans="1:29" x14ac:dyDescent="0.25">
      <c r="A1075" s="61" t="s">
        <v>225</v>
      </c>
      <c r="B1075" s="61" t="s">
        <v>205</v>
      </c>
      <c r="C1075" s="62"/>
      <c r="D1075" s="63"/>
      <c r="E1075" s="64"/>
      <c r="F1075" s="65"/>
      <c r="G1075" s="62"/>
      <c r="H1075" s="66"/>
      <c r="I1075" s="67"/>
      <c r="J1075" s="67"/>
      <c r="K1075" s="31"/>
      <c r="L1075" s="74">
        <v>1075</v>
      </c>
      <c r="M10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5" t="s">
        <v>314</v>
      </c>
      <c r="O1075" t="s">
        <v>373</v>
      </c>
      <c r="P1075">
        <v>1717</v>
      </c>
      <c r="Q1075" t="s">
        <v>453</v>
      </c>
      <c r="S1075">
        <v>1</v>
      </c>
      <c r="T1075">
        <v>1</v>
      </c>
      <c r="V1075">
        <v>0.34753363229167084</v>
      </c>
      <c r="W1075">
        <v>1.0426008968750125</v>
      </c>
      <c r="Y1075">
        <v>3</v>
      </c>
      <c r="AB1075" t="s">
        <v>526</v>
      </c>
      <c r="AC1075" t="s">
        <v>1595</v>
      </c>
    </row>
    <row r="1076" spans="1:29" x14ac:dyDescent="0.25">
      <c r="A1076" s="61" t="s">
        <v>225</v>
      </c>
      <c r="B1076" s="61" t="s">
        <v>185</v>
      </c>
      <c r="C1076" s="62"/>
      <c r="D1076" s="63"/>
      <c r="E1076" s="64"/>
      <c r="F1076" s="65"/>
      <c r="G1076" s="62"/>
      <c r="H1076" s="66"/>
      <c r="I1076" s="67"/>
      <c r="J1076" s="67"/>
      <c r="K1076" s="31"/>
      <c r="L1076" s="74">
        <v>1076</v>
      </c>
      <c r="M10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6" t="s">
        <v>319</v>
      </c>
      <c r="O1076" t="s">
        <v>372</v>
      </c>
      <c r="P1076">
        <v>1721</v>
      </c>
      <c r="Q1076" t="s">
        <v>400</v>
      </c>
      <c r="S1076">
        <v>1</v>
      </c>
      <c r="T1076">
        <v>1</v>
      </c>
      <c r="V1076">
        <v>1</v>
      </c>
      <c r="W1076">
        <v>3</v>
      </c>
      <c r="Y1076">
        <v>3</v>
      </c>
      <c r="AB1076" t="s">
        <v>527</v>
      </c>
      <c r="AC1076" t="s">
        <v>1602</v>
      </c>
    </row>
    <row r="1077" spans="1:29" x14ac:dyDescent="0.25">
      <c r="A1077" s="61" t="s">
        <v>225</v>
      </c>
      <c r="B1077" s="61" t="s">
        <v>185</v>
      </c>
      <c r="C1077" s="62"/>
      <c r="D1077" s="63"/>
      <c r="E1077" s="64"/>
      <c r="F1077" s="65"/>
      <c r="G1077" s="62"/>
      <c r="H1077" s="66"/>
      <c r="I1077" s="67"/>
      <c r="J1077" s="67"/>
      <c r="K1077" s="31"/>
      <c r="L1077" s="74">
        <v>1077</v>
      </c>
      <c r="M10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7">
        <v>1.2</v>
      </c>
      <c r="O1077" t="s">
        <v>372</v>
      </c>
      <c r="P1077">
        <v>1722</v>
      </c>
      <c r="Q1077" t="s">
        <v>390</v>
      </c>
      <c r="S1077">
        <v>1</v>
      </c>
      <c r="T1077">
        <v>1</v>
      </c>
      <c r="V1077">
        <v>1</v>
      </c>
      <c r="W1077">
        <v>1</v>
      </c>
      <c r="Y1077">
        <v>1</v>
      </c>
      <c r="AB1077" t="s">
        <v>527</v>
      </c>
      <c r="AC1077" t="s">
        <v>1603</v>
      </c>
    </row>
    <row r="1078" spans="1:29" x14ac:dyDescent="0.25">
      <c r="A1078" s="61" t="s">
        <v>218</v>
      </c>
      <c r="B1078" s="61" t="s">
        <v>179</v>
      </c>
      <c r="C1078" s="62"/>
      <c r="D1078" s="63"/>
      <c r="E1078" s="64"/>
      <c r="F1078" s="65"/>
      <c r="G1078" s="62"/>
      <c r="H1078" s="66"/>
      <c r="I1078" s="67"/>
      <c r="J1078" s="67"/>
      <c r="K1078" s="31"/>
      <c r="L1078" s="74">
        <v>1078</v>
      </c>
      <c r="M10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8" t="s">
        <v>315</v>
      </c>
      <c r="O1078" t="s">
        <v>373</v>
      </c>
      <c r="P1078">
        <v>1715</v>
      </c>
      <c r="Q1078" t="s">
        <v>433</v>
      </c>
      <c r="S1078">
        <v>1</v>
      </c>
      <c r="T1078">
        <v>1</v>
      </c>
      <c r="V1078">
        <v>0.34753363229167084</v>
      </c>
      <c r="W1078">
        <v>1.0426008968750125</v>
      </c>
      <c r="Y1078">
        <v>3</v>
      </c>
      <c r="AB1078" t="s">
        <v>526</v>
      </c>
      <c r="AC1078" t="s">
        <v>1604</v>
      </c>
    </row>
    <row r="1079" spans="1:29" x14ac:dyDescent="0.25">
      <c r="A1079" s="61" t="s">
        <v>209</v>
      </c>
      <c r="B1079" s="61" t="s">
        <v>205</v>
      </c>
      <c r="C1079" s="62"/>
      <c r="D1079" s="63"/>
      <c r="E1079" s="64"/>
      <c r="F1079" s="65"/>
      <c r="G1079" s="62"/>
      <c r="H1079" s="66"/>
      <c r="I1079" s="67"/>
      <c r="J1079" s="67"/>
      <c r="K1079" s="31"/>
      <c r="L1079" s="74">
        <v>1079</v>
      </c>
      <c r="M10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79">
        <v>1.2</v>
      </c>
      <c r="O1079" t="s">
        <v>373</v>
      </c>
      <c r="P1079">
        <v>1715</v>
      </c>
      <c r="Q1079" t="s">
        <v>422</v>
      </c>
      <c r="S1079">
        <v>1</v>
      </c>
      <c r="T1079">
        <v>1</v>
      </c>
      <c r="V1079">
        <v>0.34753363229167084</v>
      </c>
      <c r="W1079">
        <v>0.34753363229167084</v>
      </c>
      <c r="Y1079">
        <v>1</v>
      </c>
      <c r="AB1079" t="s">
        <v>527</v>
      </c>
      <c r="AC1079" t="s">
        <v>1605</v>
      </c>
    </row>
    <row r="1080" spans="1:29" x14ac:dyDescent="0.25">
      <c r="A1080" s="61" t="s">
        <v>199</v>
      </c>
      <c r="B1080" s="61" t="s">
        <v>179</v>
      </c>
      <c r="C1080" s="62"/>
      <c r="D1080" s="63"/>
      <c r="E1080" s="64"/>
      <c r="F1080" s="65"/>
      <c r="G1080" s="62"/>
      <c r="H1080" s="66"/>
      <c r="I1080" s="67"/>
      <c r="J1080" s="67"/>
      <c r="K1080" s="31"/>
      <c r="L1080" s="74">
        <v>1080</v>
      </c>
      <c r="M10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0" t="s">
        <v>315</v>
      </c>
      <c r="O1080" t="s">
        <v>373</v>
      </c>
      <c r="P1080">
        <v>1714</v>
      </c>
      <c r="Q1080" t="s">
        <v>415</v>
      </c>
      <c r="S1080">
        <v>1</v>
      </c>
      <c r="T1080">
        <v>1</v>
      </c>
      <c r="V1080">
        <v>0.34753363229167084</v>
      </c>
      <c r="W1080">
        <v>1.0426008968750125</v>
      </c>
      <c r="Y1080">
        <v>3</v>
      </c>
      <c r="AB1080" t="s">
        <v>526</v>
      </c>
      <c r="AC1080" t="s">
        <v>1606</v>
      </c>
    </row>
    <row r="1081" spans="1:29" x14ac:dyDescent="0.25">
      <c r="A1081" s="61" t="s">
        <v>199</v>
      </c>
      <c r="B1081" s="61" t="s">
        <v>179</v>
      </c>
      <c r="C1081" s="62"/>
      <c r="D1081" s="63"/>
      <c r="E1081" s="64"/>
      <c r="F1081" s="65"/>
      <c r="G1081" s="62"/>
      <c r="H1081" s="66"/>
      <c r="I1081" s="67"/>
      <c r="J1081" s="67"/>
      <c r="K1081" s="31"/>
      <c r="L1081" s="74">
        <v>1081</v>
      </c>
      <c r="M10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1" t="s">
        <v>315</v>
      </c>
      <c r="O1081" t="s">
        <v>373</v>
      </c>
      <c r="P1081">
        <v>1714</v>
      </c>
      <c r="Q1081" t="s">
        <v>403</v>
      </c>
      <c r="S1081">
        <v>1</v>
      </c>
      <c r="T1081">
        <v>1</v>
      </c>
      <c r="V1081">
        <v>0.34753363229167084</v>
      </c>
      <c r="W1081">
        <v>1.0426008968750125</v>
      </c>
      <c r="Y1081">
        <v>3</v>
      </c>
      <c r="AB1081" t="s">
        <v>526</v>
      </c>
      <c r="AC1081" t="s">
        <v>1607</v>
      </c>
    </row>
    <row r="1082" spans="1:29" x14ac:dyDescent="0.25">
      <c r="A1082" s="61" t="s">
        <v>192</v>
      </c>
      <c r="B1082" s="61" t="s">
        <v>179</v>
      </c>
      <c r="C1082" s="62"/>
      <c r="D1082" s="63"/>
      <c r="E1082" s="64"/>
      <c r="F1082" s="65"/>
      <c r="G1082" s="62"/>
      <c r="H1082" s="66"/>
      <c r="I1082" s="67"/>
      <c r="J1082" s="67"/>
      <c r="K1082" s="31"/>
      <c r="L1082" s="74">
        <v>1082</v>
      </c>
      <c r="M10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2" t="s">
        <v>325</v>
      </c>
      <c r="O1082" t="s">
        <v>372</v>
      </c>
      <c r="P1082">
        <v>1725</v>
      </c>
      <c r="Q1082" t="s">
        <v>399</v>
      </c>
      <c r="S1082">
        <v>1</v>
      </c>
      <c r="T1082">
        <v>1</v>
      </c>
      <c r="V1082">
        <v>1</v>
      </c>
      <c r="W1082">
        <v>3</v>
      </c>
      <c r="X1082" t="s">
        <v>515</v>
      </c>
      <c r="Y1082">
        <v>3</v>
      </c>
      <c r="Z1082">
        <v>-1</v>
      </c>
      <c r="AA1082">
        <v>-1</v>
      </c>
      <c r="AB1082" t="s">
        <v>527</v>
      </c>
      <c r="AC1082" t="s">
        <v>1614</v>
      </c>
    </row>
    <row r="1083" spans="1:29" x14ac:dyDescent="0.25">
      <c r="A1083" s="61" t="s">
        <v>192</v>
      </c>
      <c r="B1083" s="61" t="s">
        <v>179</v>
      </c>
      <c r="C1083" s="62"/>
      <c r="D1083" s="63"/>
      <c r="E1083" s="64"/>
      <c r="F1083" s="65"/>
      <c r="G1083" s="62"/>
      <c r="H1083" s="66"/>
      <c r="I1083" s="67"/>
      <c r="J1083" s="67"/>
      <c r="K1083" s="31"/>
      <c r="L1083" s="74">
        <v>1083</v>
      </c>
      <c r="M10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3">
        <v>3.2</v>
      </c>
      <c r="O1083" t="s">
        <v>372</v>
      </c>
      <c r="P1083">
        <v>1725</v>
      </c>
      <c r="Q1083" t="s">
        <v>385</v>
      </c>
      <c r="S1083">
        <v>-1</v>
      </c>
      <c r="T1083">
        <v>3</v>
      </c>
      <c r="U1083" t="s">
        <v>502</v>
      </c>
      <c r="V1083">
        <v>-1</v>
      </c>
      <c r="W1083">
        <v>-1</v>
      </c>
      <c r="X1083" t="s">
        <v>515</v>
      </c>
      <c r="Y1083">
        <v>-1</v>
      </c>
      <c r="Z1083">
        <v>-1</v>
      </c>
      <c r="AA1083">
        <v>-1</v>
      </c>
      <c r="AB1083" t="s">
        <v>527</v>
      </c>
      <c r="AC1083" t="s">
        <v>1608</v>
      </c>
    </row>
    <row r="1084" spans="1:29" x14ac:dyDescent="0.25">
      <c r="A1084" s="61" t="s">
        <v>192</v>
      </c>
      <c r="B1084" s="61" t="s">
        <v>179</v>
      </c>
      <c r="C1084" s="62"/>
      <c r="D1084" s="63"/>
      <c r="E1084" s="64"/>
      <c r="F1084" s="65"/>
      <c r="G1084" s="62"/>
      <c r="H1084" s="66"/>
      <c r="I1084" s="67"/>
      <c r="J1084" s="67"/>
      <c r="K1084" s="31"/>
      <c r="L1084" s="74">
        <v>1084</v>
      </c>
      <c r="M10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4" t="s">
        <v>325</v>
      </c>
      <c r="O1084" t="s">
        <v>372</v>
      </c>
      <c r="P1084">
        <v>1725</v>
      </c>
      <c r="Q1084" t="s">
        <v>385</v>
      </c>
      <c r="S1084">
        <v>1</v>
      </c>
      <c r="T1084">
        <v>1</v>
      </c>
      <c r="V1084">
        <v>1</v>
      </c>
      <c r="W1084">
        <v>3</v>
      </c>
      <c r="X1084" t="s">
        <v>515</v>
      </c>
      <c r="Y1084">
        <v>3</v>
      </c>
      <c r="Z1084">
        <v>-1</v>
      </c>
      <c r="AA1084">
        <v>-1</v>
      </c>
      <c r="AB1084" t="s">
        <v>527</v>
      </c>
      <c r="AC1084" t="s">
        <v>1609</v>
      </c>
    </row>
    <row r="1085" spans="1:29" x14ac:dyDescent="0.25">
      <c r="A1085" s="61" t="s">
        <v>192</v>
      </c>
      <c r="B1085" s="61" t="s">
        <v>179</v>
      </c>
      <c r="C1085" s="62"/>
      <c r="D1085" s="63"/>
      <c r="E1085" s="64"/>
      <c r="F1085" s="65"/>
      <c r="G1085" s="62"/>
      <c r="H1085" s="66"/>
      <c r="I1085" s="67"/>
      <c r="J1085" s="67"/>
      <c r="K1085" s="31"/>
      <c r="L1085" s="74">
        <v>1085</v>
      </c>
      <c r="M10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5" t="s">
        <v>324</v>
      </c>
      <c r="O1085" t="s">
        <v>372</v>
      </c>
      <c r="P1085" t="s">
        <v>377</v>
      </c>
      <c r="Q1085" t="s">
        <v>398</v>
      </c>
      <c r="S1085">
        <v>1</v>
      </c>
      <c r="T1085">
        <v>2</v>
      </c>
      <c r="V1085">
        <v>1</v>
      </c>
      <c r="W1085">
        <v>2</v>
      </c>
      <c r="X1085" t="s">
        <v>515</v>
      </c>
      <c r="Y1085">
        <v>2</v>
      </c>
      <c r="AA1085">
        <v>-1</v>
      </c>
      <c r="AB1085" t="s">
        <v>526</v>
      </c>
      <c r="AC1085" t="s">
        <v>1613</v>
      </c>
    </row>
    <row r="1086" spans="1:29" x14ac:dyDescent="0.25">
      <c r="A1086" s="61" t="s">
        <v>192</v>
      </c>
      <c r="B1086" s="61" t="s">
        <v>179</v>
      </c>
      <c r="C1086" s="62"/>
      <c r="D1086" s="63"/>
      <c r="E1086" s="64"/>
      <c r="F1086" s="65"/>
      <c r="G1086" s="62"/>
      <c r="H1086" s="66"/>
      <c r="I1086" s="67"/>
      <c r="J1086" s="67"/>
      <c r="K1086" s="31"/>
      <c r="L1086" s="74">
        <v>1086</v>
      </c>
      <c r="M10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6" t="s">
        <v>325</v>
      </c>
      <c r="O1086" t="s">
        <v>372</v>
      </c>
      <c r="P1086" t="s">
        <v>375</v>
      </c>
      <c r="Q1086" t="s">
        <v>381</v>
      </c>
      <c r="S1086">
        <v>1</v>
      </c>
      <c r="T1086">
        <v>1</v>
      </c>
      <c r="V1086">
        <v>1</v>
      </c>
      <c r="W1086">
        <v>3</v>
      </c>
      <c r="X1086" t="s">
        <v>515</v>
      </c>
      <c r="Y1086">
        <v>3</v>
      </c>
      <c r="Z1086">
        <v>-1</v>
      </c>
      <c r="AA1086">
        <v>-1</v>
      </c>
      <c r="AB1086" t="s">
        <v>527</v>
      </c>
      <c r="AC1086" t="s">
        <v>1612</v>
      </c>
    </row>
    <row r="1087" spans="1:29" x14ac:dyDescent="0.25">
      <c r="A1087" s="61" t="s">
        <v>192</v>
      </c>
      <c r="B1087" s="61" t="s">
        <v>235</v>
      </c>
      <c r="C1087" s="62"/>
      <c r="D1087" s="63"/>
      <c r="E1087" s="64"/>
      <c r="F1087" s="65"/>
      <c r="G1087" s="62"/>
      <c r="H1087" s="66"/>
      <c r="I1087" s="67"/>
      <c r="J1087" s="67"/>
      <c r="K1087" s="31"/>
      <c r="L1087" s="74">
        <v>1087</v>
      </c>
      <c r="M10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7" t="s">
        <v>319</v>
      </c>
      <c r="O1087" t="s">
        <v>372</v>
      </c>
      <c r="P1087" t="s">
        <v>375</v>
      </c>
      <c r="Q1087" t="s">
        <v>381</v>
      </c>
      <c r="S1087">
        <v>1</v>
      </c>
      <c r="T1087">
        <v>1</v>
      </c>
      <c r="V1087">
        <v>1</v>
      </c>
      <c r="W1087">
        <v>3</v>
      </c>
      <c r="Y1087">
        <v>3</v>
      </c>
      <c r="AB1087" t="s">
        <v>527</v>
      </c>
      <c r="AC1087" t="s">
        <v>1610</v>
      </c>
    </row>
    <row r="1088" spans="1:29" x14ac:dyDescent="0.25">
      <c r="A1088" s="61" t="s">
        <v>192</v>
      </c>
      <c r="B1088" s="61" t="s">
        <v>225</v>
      </c>
      <c r="C1088" s="62"/>
      <c r="D1088" s="63"/>
      <c r="E1088" s="64"/>
      <c r="F1088" s="65"/>
      <c r="G1088" s="62"/>
      <c r="H1088" s="66"/>
      <c r="I1088" s="67"/>
      <c r="J1088" s="67"/>
      <c r="K1088" s="31"/>
      <c r="L1088" s="74">
        <v>1088</v>
      </c>
      <c r="M10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8" t="s">
        <v>319</v>
      </c>
      <c r="O1088" t="s">
        <v>372</v>
      </c>
      <c r="P1088" t="s">
        <v>375</v>
      </c>
      <c r="Q1088" t="s">
        <v>381</v>
      </c>
      <c r="S1088">
        <v>1</v>
      </c>
      <c r="T1088">
        <v>1</v>
      </c>
      <c r="V1088">
        <v>1</v>
      </c>
      <c r="W1088">
        <v>3</v>
      </c>
      <c r="Y1088">
        <v>3</v>
      </c>
      <c r="AB1088" t="s">
        <v>527</v>
      </c>
      <c r="AC1088" t="s">
        <v>1611</v>
      </c>
    </row>
    <row r="1089" spans="1:29" x14ac:dyDescent="0.25">
      <c r="A1089" s="61" t="s">
        <v>180</v>
      </c>
      <c r="B1089" s="61" t="s">
        <v>179</v>
      </c>
      <c r="C1089" s="62"/>
      <c r="D1089" s="63"/>
      <c r="E1089" s="64"/>
      <c r="F1089" s="65"/>
      <c r="G1089" s="62"/>
      <c r="H1089" s="66"/>
      <c r="I1089" s="67"/>
      <c r="J1089" s="67"/>
      <c r="K1089" s="31"/>
      <c r="L1089" s="74">
        <v>1089</v>
      </c>
      <c r="M10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89" t="s">
        <v>315</v>
      </c>
      <c r="O1089" t="s">
        <v>372</v>
      </c>
      <c r="P1089" t="s">
        <v>374</v>
      </c>
      <c r="Q1089" t="s">
        <v>380</v>
      </c>
      <c r="S1089">
        <v>1</v>
      </c>
      <c r="T1089">
        <v>1</v>
      </c>
      <c r="V1089">
        <v>1</v>
      </c>
      <c r="W1089">
        <v>3</v>
      </c>
      <c r="Y1089">
        <v>3</v>
      </c>
      <c r="AB1089" t="s">
        <v>526</v>
      </c>
      <c r="AC1089" t="s">
        <v>1615</v>
      </c>
    </row>
    <row r="1090" spans="1:29" x14ac:dyDescent="0.25">
      <c r="A1090" s="61" t="s">
        <v>212</v>
      </c>
      <c r="B1090" s="61" t="s">
        <v>179</v>
      </c>
      <c r="C1090" s="62"/>
      <c r="D1090" s="63"/>
      <c r="E1090" s="64"/>
      <c r="F1090" s="65"/>
      <c r="G1090" s="62"/>
      <c r="H1090" s="66"/>
      <c r="I1090" s="67"/>
      <c r="J1090" s="67"/>
      <c r="K1090" s="31"/>
      <c r="L1090" s="74">
        <v>1090</v>
      </c>
      <c r="M10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0" t="s">
        <v>315</v>
      </c>
      <c r="O1090" t="s">
        <v>373</v>
      </c>
      <c r="P1090">
        <v>1712</v>
      </c>
      <c r="Q1090" t="s">
        <v>426</v>
      </c>
      <c r="S1090">
        <v>1</v>
      </c>
      <c r="T1090">
        <v>1</v>
      </c>
      <c r="V1090">
        <v>0.34753363229167084</v>
      </c>
      <c r="W1090">
        <v>1.0426008968750125</v>
      </c>
      <c r="Y1090">
        <v>3</v>
      </c>
      <c r="AB1090" t="s">
        <v>526</v>
      </c>
      <c r="AC1090" t="s">
        <v>1616</v>
      </c>
    </row>
    <row r="1091" spans="1:29" x14ac:dyDescent="0.25">
      <c r="A1091" s="61" t="s">
        <v>239</v>
      </c>
      <c r="B1091" s="61" t="s">
        <v>205</v>
      </c>
      <c r="C1091" s="62"/>
      <c r="D1091" s="63"/>
      <c r="E1091" s="64"/>
      <c r="F1091" s="65"/>
      <c r="G1091" s="62"/>
      <c r="H1091" s="66"/>
      <c r="I1091" s="67"/>
      <c r="J1091" s="67"/>
      <c r="K1091" s="31"/>
      <c r="L1091" s="74">
        <v>1091</v>
      </c>
      <c r="M10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1">
        <v>4.3</v>
      </c>
      <c r="O1091" t="s">
        <v>373</v>
      </c>
      <c r="P1091">
        <v>1713</v>
      </c>
      <c r="Q1091" t="s">
        <v>407</v>
      </c>
      <c r="S1091">
        <v>1</v>
      </c>
      <c r="T1091">
        <v>4</v>
      </c>
      <c r="V1091">
        <v>0.34753363229167084</v>
      </c>
      <c r="W1091">
        <v>0.34753363229167084</v>
      </c>
      <c r="Y1091">
        <v>1</v>
      </c>
      <c r="AB1091" t="s">
        <v>527</v>
      </c>
      <c r="AC1091" t="s">
        <v>1617</v>
      </c>
    </row>
    <row r="1092" spans="1:29" x14ac:dyDescent="0.25">
      <c r="A1092" s="61" t="s">
        <v>239</v>
      </c>
      <c r="B1092" s="61" t="s">
        <v>185</v>
      </c>
      <c r="C1092" s="62"/>
      <c r="D1092" s="63"/>
      <c r="E1092" s="64"/>
      <c r="F1092" s="65"/>
      <c r="G1092" s="62"/>
      <c r="H1092" s="66"/>
      <c r="I1092" s="67"/>
      <c r="J1092" s="67"/>
      <c r="K1092" s="31"/>
      <c r="L1092" s="74">
        <v>1092</v>
      </c>
      <c r="M109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2" t="s">
        <v>319</v>
      </c>
      <c r="O1092" t="s">
        <v>372</v>
      </c>
      <c r="P1092">
        <v>1722</v>
      </c>
      <c r="Q1092" t="s">
        <v>389</v>
      </c>
      <c r="S1092">
        <v>1</v>
      </c>
      <c r="T1092">
        <v>1</v>
      </c>
      <c r="V1092">
        <v>1</v>
      </c>
      <c r="W1092">
        <v>3</v>
      </c>
      <c r="Y1092">
        <v>3</v>
      </c>
      <c r="AB1092" t="s">
        <v>527</v>
      </c>
      <c r="AC1092" t="s">
        <v>1618</v>
      </c>
    </row>
    <row r="1093" spans="1:29" x14ac:dyDescent="0.25">
      <c r="A1093" s="61" t="s">
        <v>228</v>
      </c>
      <c r="B1093" s="61" t="s">
        <v>179</v>
      </c>
      <c r="C1093" s="62"/>
      <c r="D1093" s="63"/>
      <c r="E1093" s="64"/>
      <c r="F1093" s="65"/>
      <c r="G1093" s="62"/>
      <c r="H1093" s="66"/>
      <c r="I1093" s="67"/>
      <c r="J1093" s="67"/>
      <c r="K1093" s="31"/>
      <c r="L1093" s="74">
        <v>1093</v>
      </c>
      <c r="M109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3" t="s">
        <v>315</v>
      </c>
      <c r="O1093" t="s">
        <v>373</v>
      </c>
      <c r="P1093">
        <v>1714</v>
      </c>
      <c r="Q1093" t="s">
        <v>416</v>
      </c>
      <c r="S1093">
        <v>1</v>
      </c>
      <c r="T1093">
        <v>1</v>
      </c>
      <c r="V1093">
        <v>0.34753363229167084</v>
      </c>
      <c r="W1093">
        <v>1.0426008968750125</v>
      </c>
      <c r="Y1093">
        <v>3</v>
      </c>
      <c r="AB1093" t="s">
        <v>526</v>
      </c>
      <c r="AC1093" t="s">
        <v>1619</v>
      </c>
    </row>
    <row r="1094" spans="1:29" x14ac:dyDescent="0.25">
      <c r="A1094" s="61" t="s">
        <v>228</v>
      </c>
      <c r="B1094" s="61" t="s">
        <v>179</v>
      </c>
      <c r="C1094" s="62"/>
      <c r="D1094" s="63"/>
      <c r="E1094" s="64"/>
      <c r="F1094" s="65"/>
      <c r="G1094" s="62"/>
      <c r="H1094" s="66"/>
      <c r="I1094" s="67"/>
      <c r="J1094" s="67"/>
      <c r="K1094" s="31"/>
      <c r="L1094" s="74">
        <v>1094</v>
      </c>
      <c r="M109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4" t="s">
        <v>315</v>
      </c>
      <c r="O1094" t="s">
        <v>373</v>
      </c>
      <c r="P1094">
        <v>1714</v>
      </c>
      <c r="Q1094" t="s">
        <v>416</v>
      </c>
      <c r="S1094">
        <v>1</v>
      </c>
      <c r="T1094">
        <v>1</v>
      </c>
      <c r="V1094">
        <v>0.34753363229167084</v>
      </c>
      <c r="W1094">
        <v>1.0426008968750125</v>
      </c>
      <c r="Y1094">
        <v>3</v>
      </c>
      <c r="AB1094" t="s">
        <v>526</v>
      </c>
      <c r="AC1094" t="s">
        <v>1620</v>
      </c>
    </row>
    <row r="1095" spans="1:29" x14ac:dyDescent="0.25">
      <c r="A1095" s="61" t="s">
        <v>215</v>
      </c>
      <c r="B1095" s="61" t="s">
        <v>285</v>
      </c>
      <c r="C1095" s="62"/>
      <c r="D1095" s="63"/>
      <c r="E1095" s="64"/>
      <c r="F1095" s="65"/>
      <c r="G1095" s="62"/>
      <c r="H1095" s="66"/>
      <c r="I1095" s="67"/>
      <c r="J1095" s="67"/>
      <c r="K1095" s="31"/>
      <c r="L1095" s="74">
        <v>1095</v>
      </c>
      <c r="M109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5" t="s">
        <v>330</v>
      </c>
      <c r="O1095" t="s">
        <v>373</v>
      </c>
      <c r="P1095">
        <v>1712</v>
      </c>
      <c r="Q1095" t="s">
        <v>432</v>
      </c>
      <c r="S1095">
        <v>1</v>
      </c>
      <c r="T1095">
        <v>1</v>
      </c>
      <c r="V1095">
        <v>0.34753363229167084</v>
      </c>
      <c r="W1095">
        <v>1.0426008968750125</v>
      </c>
      <c r="Y1095">
        <v>3</v>
      </c>
      <c r="AB1095" t="s">
        <v>526</v>
      </c>
      <c r="AC1095" t="s">
        <v>1621</v>
      </c>
    </row>
    <row r="1096" spans="1:29" x14ac:dyDescent="0.25">
      <c r="A1096" s="61" t="s">
        <v>238</v>
      </c>
      <c r="B1096" s="61" t="s">
        <v>179</v>
      </c>
      <c r="C1096" s="62"/>
      <c r="D1096" s="63"/>
      <c r="E1096" s="64"/>
      <c r="F1096" s="65"/>
      <c r="G1096" s="62"/>
      <c r="H1096" s="66"/>
      <c r="I1096" s="67"/>
      <c r="J1096" s="67"/>
      <c r="K1096" s="31"/>
      <c r="L1096" s="74">
        <v>1096</v>
      </c>
      <c r="M109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6">
        <v>4.3</v>
      </c>
      <c r="O1096" t="s">
        <v>373</v>
      </c>
      <c r="P1096">
        <v>1716</v>
      </c>
      <c r="Q1096" t="s">
        <v>456</v>
      </c>
      <c r="S1096">
        <v>1</v>
      </c>
      <c r="T1096">
        <v>4</v>
      </c>
      <c r="V1096">
        <v>0.34753363229167084</v>
      </c>
      <c r="W1096">
        <v>0.34753363229167084</v>
      </c>
      <c r="Y1096">
        <v>1</v>
      </c>
      <c r="AB1096" t="s">
        <v>527</v>
      </c>
      <c r="AC1096" t="s">
        <v>1623</v>
      </c>
    </row>
    <row r="1097" spans="1:29" x14ac:dyDescent="0.25">
      <c r="A1097" s="61" t="s">
        <v>238</v>
      </c>
      <c r="B1097" s="61" t="s">
        <v>179</v>
      </c>
      <c r="C1097" s="62"/>
      <c r="D1097" s="63"/>
      <c r="E1097" s="64"/>
      <c r="F1097" s="65"/>
      <c r="G1097" s="62"/>
      <c r="H1097" s="66"/>
      <c r="I1097" s="67"/>
      <c r="J1097" s="67"/>
      <c r="K1097" s="31"/>
      <c r="L1097" s="74">
        <v>1097</v>
      </c>
      <c r="M109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7">
        <v>4.3</v>
      </c>
      <c r="O1097" t="s">
        <v>373</v>
      </c>
      <c r="P1097">
        <v>1716</v>
      </c>
      <c r="Q1097" t="s">
        <v>456</v>
      </c>
      <c r="S1097">
        <v>1</v>
      </c>
      <c r="T1097">
        <v>4</v>
      </c>
      <c r="V1097">
        <v>0.34753363229167084</v>
      </c>
      <c r="W1097">
        <v>0.34753363229167084</v>
      </c>
      <c r="Y1097">
        <v>1</v>
      </c>
      <c r="AB1097" t="s">
        <v>527</v>
      </c>
      <c r="AC1097" t="s">
        <v>1625</v>
      </c>
    </row>
    <row r="1098" spans="1:29" x14ac:dyDescent="0.25">
      <c r="A1098" s="61" t="s">
        <v>238</v>
      </c>
      <c r="B1098" s="61" t="s">
        <v>179</v>
      </c>
      <c r="C1098" s="62"/>
      <c r="D1098" s="63"/>
      <c r="E1098" s="64"/>
      <c r="F1098" s="65"/>
      <c r="G1098" s="62"/>
      <c r="H1098" s="66"/>
      <c r="I1098" s="67"/>
      <c r="J1098" s="67"/>
      <c r="K1098" s="31"/>
      <c r="L1098" s="74">
        <v>1098</v>
      </c>
      <c r="M109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8" t="s">
        <v>315</v>
      </c>
      <c r="O1098" t="s">
        <v>373</v>
      </c>
      <c r="P1098">
        <v>1716</v>
      </c>
      <c r="Q1098" t="s">
        <v>456</v>
      </c>
      <c r="S1098">
        <v>1</v>
      </c>
      <c r="T1098">
        <v>1</v>
      </c>
      <c r="V1098">
        <v>0.34753363229167084</v>
      </c>
      <c r="W1098">
        <v>1.0426008968750125</v>
      </c>
      <c r="Y1098">
        <v>3</v>
      </c>
      <c r="AB1098" t="s">
        <v>526</v>
      </c>
      <c r="AC1098" t="s">
        <v>1622</v>
      </c>
    </row>
    <row r="1099" spans="1:29" x14ac:dyDescent="0.25">
      <c r="A1099" s="61" t="s">
        <v>238</v>
      </c>
      <c r="B1099" s="61" t="s">
        <v>179</v>
      </c>
      <c r="C1099" s="62"/>
      <c r="D1099" s="63"/>
      <c r="E1099" s="64"/>
      <c r="F1099" s="65"/>
      <c r="G1099" s="62"/>
      <c r="H1099" s="66"/>
      <c r="I1099" s="67"/>
      <c r="J1099" s="67"/>
      <c r="K1099" s="31"/>
      <c r="L1099" s="74">
        <v>1099</v>
      </c>
      <c r="M109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099" t="s">
        <v>324</v>
      </c>
      <c r="O1099" t="s">
        <v>373</v>
      </c>
      <c r="P1099">
        <v>1716</v>
      </c>
      <c r="Q1099" t="s">
        <v>456</v>
      </c>
      <c r="S1099">
        <v>1</v>
      </c>
      <c r="T1099">
        <v>2</v>
      </c>
      <c r="V1099">
        <v>0.34753363229167084</v>
      </c>
      <c r="W1099">
        <v>0.69506726458334167</v>
      </c>
      <c r="Y1099">
        <v>2</v>
      </c>
      <c r="AB1099" t="s">
        <v>526</v>
      </c>
      <c r="AC1099" t="s">
        <v>1624</v>
      </c>
    </row>
    <row r="1100" spans="1:29" x14ac:dyDescent="0.25">
      <c r="A1100" s="61" t="s">
        <v>238</v>
      </c>
      <c r="B1100" s="61" t="s">
        <v>179</v>
      </c>
      <c r="C1100" s="62"/>
      <c r="D1100" s="63"/>
      <c r="E1100" s="64"/>
      <c r="F1100" s="65"/>
      <c r="G1100" s="62"/>
      <c r="H1100" s="66"/>
      <c r="I1100" s="67"/>
      <c r="J1100" s="67"/>
      <c r="K1100" s="31"/>
      <c r="L1100" s="74">
        <v>1100</v>
      </c>
      <c r="M110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0" t="s">
        <v>315</v>
      </c>
      <c r="O1100" t="s">
        <v>373</v>
      </c>
      <c r="P1100">
        <v>1716</v>
      </c>
      <c r="Q1100" t="s">
        <v>455</v>
      </c>
      <c r="S1100">
        <v>1</v>
      </c>
      <c r="T1100">
        <v>1</v>
      </c>
      <c r="V1100">
        <v>0.34753363229167084</v>
      </c>
      <c r="W1100">
        <v>1.0426008968750125</v>
      </c>
      <c r="Y1100">
        <v>3</v>
      </c>
      <c r="AB1100" t="s">
        <v>526</v>
      </c>
      <c r="AC1100" t="s">
        <v>1626</v>
      </c>
    </row>
    <row r="1101" spans="1:29" x14ac:dyDescent="0.25">
      <c r="A1101" s="61" t="s">
        <v>214</v>
      </c>
      <c r="B1101" s="61" t="s">
        <v>179</v>
      </c>
      <c r="C1101" s="62"/>
      <c r="D1101" s="63"/>
      <c r="E1101" s="64"/>
      <c r="F1101" s="65"/>
      <c r="G1101" s="62"/>
      <c r="H1101" s="66"/>
      <c r="I1101" s="67"/>
      <c r="J1101" s="67"/>
      <c r="K1101" s="31"/>
      <c r="L1101" s="74">
        <v>1101</v>
      </c>
      <c r="M110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1">
        <v>3.2</v>
      </c>
      <c r="O1101" t="s">
        <v>373</v>
      </c>
      <c r="P1101">
        <v>1712</v>
      </c>
      <c r="Q1101" t="s">
        <v>431</v>
      </c>
      <c r="S1101">
        <v>-1</v>
      </c>
      <c r="T1101">
        <v>3</v>
      </c>
      <c r="U1101" t="s">
        <v>502</v>
      </c>
      <c r="V1101">
        <v>-0.34753363229167084</v>
      </c>
      <c r="W1101">
        <v>-0.34753363229167084</v>
      </c>
      <c r="Y1101">
        <v>-1</v>
      </c>
      <c r="Z1101">
        <v>-1</v>
      </c>
      <c r="AA1101">
        <v>-1</v>
      </c>
      <c r="AB1101" t="s">
        <v>527</v>
      </c>
      <c r="AC1101" t="s">
        <v>1627</v>
      </c>
    </row>
    <row r="1102" spans="1:29" x14ac:dyDescent="0.25">
      <c r="A1102" s="61" t="s">
        <v>203</v>
      </c>
      <c r="B1102" s="61" t="s">
        <v>179</v>
      </c>
      <c r="C1102" s="62"/>
      <c r="D1102" s="63"/>
      <c r="E1102" s="64"/>
      <c r="F1102" s="65"/>
      <c r="G1102" s="62"/>
      <c r="H1102" s="66"/>
      <c r="I1102" s="67"/>
      <c r="J1102" s="67"/>
      <c r="K1102" s="31"/>
      <c r="L1102" s="74">
        <v>1102</v>
      </c>
      <c r="M110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2" t="s">
        <v>315</v>
      </c>
      <c r="O1102" t="s">
        <v>373</v>
      </c>
      <c r="P1102">
        <v>1713</v>
      </c>
      <c r="Q1102" t="s">
        <v>419</v>
      </c>
      <c r="S1102">
        <v>1</v>
      </c>
      <c r="T1102">
        <v>1</v>
      </c>
      <c r="V1102">
        <v>0.34753363229167084</v>
      </c>
      <c r="W1102">
        <v>1.0426008968750125</v>
      </c>
      <c r="Y1102">
        <v>3</v>
      </c>
      <c r="AB1102" t="s">
        <v>526</v>
      </c>
      <c r="AC1102" t="s">
        <v>1628</v>
      </c>
    </row>
    <row r="1103" spans="1:29" x14ac:dyDescent="0.25">
      <c r="A1103" s="61" t="s">
        <v>203</v>
      </c>
      <c r="B1103" s="61" t="s">
        <v>205</v>
      </c>
      <c r="C1103" s="62"/>
      <c r="D1103" s="63"/>
      <c r="E1103" s="64"/>
      <c r="F1103" s="65"/>
      <c r="G1103" s="62"/>
      <c r="H1103" s="66"/>
      <c r="I1103" s="67"/>
      <c r="J1103" s="67"/>
      <c r="K1103" s="31"/>
      <c r="L1103" s="74">
        <v>1103</v>
      </c>
      <c r="M110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3">
        <v>1.2</v>
      </c>
      <c r="O1103" t="s">
        <v>373</v>
      </c>
      <c r="P1103">
        <v>1713</v>
      </c>
      <c r="Q1103" t="s">
        <v>419</v>
      </c>
      <c r="S1103">
        <v>1</v>
      </c>
      <c r="T1103">
        <v>1</v>
      </c>
      <c r="V1103">
        <v>0.34753363229167084</v>
      </c>
      <c r="W1103">
        <v>0.34753363229167084</v>
      </c>
      <c r="Y1103">
        <v>1</v>
      </c>
      <c r="AB1103" t="s">
        <v>527</v>
      </c>
      <c r="AC1103" t="s">
        <v>1629</v>
      </c>
    </row>
    <row r="1104" spans="1:29" x14ac:dyDescent="0.25">
      <c r="A1104" s="61" t="s">
        <v>203</v>
      </c>
      <c r="B1104" s="61" t="s">
        <v>205</v>
      </c>
      <c r="C1104" s="62"/>
      <c r="D1104" s="63"/>
      <c r="E1104" s="64"/>
      <c r="F1104" s="65"/>
      <c r="G1104" s="62"/>
      <c r="H1104" s="66"/>
      <c r="I1104" s="67"/>
      <c r="J1104" s="67"/>
      <c r="K1104" s="31"/>
      <c r="L1104" s="74">
        <v>1104</v>
      </c>
      <c r="M110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4" t="s">
        <v>317</v>
      </c>
      <c r="O1104" t="s">
        <v>373</v>
      </c>
      <c r="P1104">
        <v>1713</v>
      </c>
      <c r="Q1104" t="s">
        <v>419</v>
      </c>
      <c r="S1104">
        <v>1</v>
      </c>
      <c r="T1104">
        <v>1</v>
      </c>
      <c r="V1104">
        <v>0.34753363229167084</v>
      </c>
      <c r="W1104">
        <v>0.69506726458334167</v>
      </c>
      <c r="Y1104">
        <v>2</v>
      </c>
      <c r="AB1104" t="s">
        <v>526</v>
      </c>
      <c r="AC1104" t="s">
        <v>1630</v>
      </c>
    </row>
    <row r="1105" spans="1:29" x14ac:dyDescent="0.25">
      <c r="A1105" s="61" t="s">
        <v>219</v>
      </c>
      <c r="B1105" s="61" t="s">
        <v>179</v>
      </c>
      <c r="C1105" s="62"/>
      <c r="D1105" s="63"/>
      <c r="E1105" s="64"/>
      <c r="F1105" s="65"/>
      <c r="G1105" s="62"/>
      <c r="H1105" s="66"/>
      <c r="I1105" s="67"/>
      <c r="J1105" s="67"/>
      <c r="K1105" s="31"/>
      <c r="L1105" s="74">
        <v>1105</v>
      </c>
      <c r="M110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5" t="s">
        <v>315</v>
      </c>
      <c r="O1105" t="s">
        <v>373</v>
      </c>
      <c r="P1105">
        <v>1715</v>
      </c>
      <c r="Q1105" t="s">
        <v>433</v>
      </c>
      <c r="S1105">
        <v>1</v>
      </c>
      <c r="T1105">
        <v>1</v>
      </c>
      <c r="V1105">
        <v>0.34753363229167084</v>
      </c>
      <c r="W1105">
        <v>1.0426008968750125</v>
      </c>
      <c r="Y1105">
        <v>3</v>
      </c>
      <c r="AB1105" t="s">
        <v>526</v>
      </c>
      <c r="AC1105" t="s">
        <v>1631</v>
      </c>
    </row>
    <row r="1106" spans="1:29" x14ac:dyDescent="0.25">
      <c r="A1106" s="61" t="s">
        <v>240</v>
      </c>
      <c r="B1106" s="61" t="s">
        <v>205</v>
      </c>
      <c r="C1106" s="62"/>
      <c r="D1106" s="63"/>
      <c r="E1106" s="64"/>
      <c r="F1106" s="65"/>
      <c r="G1106" s="62"/>
      <c r="H1106" s="66"/>
      <c r="I1106" s="67"/>
      <c r="J1106" s="67"/>
      <c r="K1106" s="31"/>
      <c r="L1106" s="74">
        <v>1106</v>
      </c>
      <c r="M110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6">
        <v>1.2</v>
      </c>
      <c r="O1106" t="s">
        <v>373</v>
      </c>
      <c r="P1106">
        <v>1713</v>
      </c>
      <c r="Q1106" t="s">
        <v>419</v>
      </c>
      <c r="S1106">
        <v>1</v>
      </c>
      <c r="T1106">
        <v>1</v>
      </c>
      <c r="V1106">
        <v>0.34753363229167084</v>
      </c>
      <c r="W1106">
        <v>0.34753363229167084</v>
      </c>
      <c r="Y1106">
        <v>1</v>
      </c>
      <c r="AB1106" t="s">
        <v>527</v>
      </c>
      <c r="AC1106" t="s">
        <v>1642</v>
      </c>
    </row>
    <row r="1107" spans="1:29" x14ac:dyDescent="0.25">
      <c r="A1107" s="61" t="s">
        <v>240</v>
      </c>
      <c r="B1107" s="61" t="s">
        <v>205</v>
      </c>
      <c r="C1107" s="62"/>
      <c r="D1107" s="63"/>
      <c r="E1107" s="64"/>
      <c r="F1107" s="65"/>
      <c r="G1107" s="62"/>
      <c r="H1107" s="66"/>
      <c r="I1107" s="67"/>
      <c r="J1107" s="67"/>
      <c r="K1107" s="31"/>
      <c r="L1107" s="74">
        <v>1107</v>
      </c>
      <c r="M110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7">
        <v>1.2</v>
      </c>
      <c r="O1107" t="s">
        <v>373</v>
      </c>
      <c r="P1107">
        <v>1713</v>
      </c>
      <c r="Q1107" t="s">
        <v>451</v>
      </c>
      <c r="S1107">
        <v>1</v>
      </c>
      <c r="T1107">
        <v>1</v>
      </c>
      <c r="V1107">
        <v>0.34753363229167084</v>
      </c>
      <c r="W1107">
        <v>0.34753363229167084</v>
      </c>
      <c r="Y1107">
        <v>1</v>
      </c>
      <c r="AB1107" t="s">
        <v>527</v>
      </c>
      <c r="AC1107" t="s">
        <v>1644</v>
      </c>
    </row>
    <row r="1108" spans="1:29" x14ac:dyDescent="0.25">
      <c r="A1108" s="61" t="s">
        <v>240</v>
      </c>
      <c r="B1108" s="61" t="s">
        <v>205</v>
      </c>
      <c r="C1108" s="62"/>
      <c r="D1108" s="63"/>
      <c r="E1108" s="64"/>
      <c r="F1108" s="65"/>
      <c r="G1108" s="62"/>
      <c r="H1108" s="66"/>
      <c r="I1108" s="67"/>
      <c r="J1108" s="67"/>
      <c r="K1108" s="31"/>
      <c r="L1108" s="74">
        <v>1108</v>
      </c>
      <c r="M110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8">
        <v>1.2</v>
      </c>
      <c r="O1108" t="s">
        <v>373</v>
      </c>
      <c r="P1108">
        <v>1713</v>
      </c>
      <c r="Q1108" t="s">
        <v>445</v>
      </c>
      <c r="S1108">
        <v>1</v>
      </c>
      <c r="T1108">
        <v>1</v>
      </c>
      <c r="V1108">
        <v>0.34753363229167084</v>
      </c>
      <c r="W1108">
        <v>0.34753363229167084</v>
      </c>
      <c r="Y1108">
        <v>1</v>
      </c>
      <c r="AB1108" t="s">
        <v>527</v>
      </c>
      <c r="AC1108" t="s">
        <v>1645</v>
      </c>
    </row>
    <row r="1109" spans="1:29" x14ac:dyDescent="0.25">
      <c r="A1109" s="61" t="s">
        <v>240</v>
      </c>
      <c r="B1109" s="61" t="s">
        <v>205</v>
      </c>
      <c r="C1109" s="62"/>
      <c r="D1109" s="63"/>
      <c r="E1109" s="64"/>
      <c r="F1109" s="65"/>
      <c r="G1109" s="62"/>
      <c r="H1109" s="66"/>
      <c r="I1109" s="67"/>
      <c r="J1109" s="67"/>
      <c r="K1109" s="31"/>
      <c r="L1109" s="74">
        <v>1109</v>
      </c>
      <c r="M110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09">
        <v>1.2</v>
      </c>
      <c r="O1109" t="s">
        <v>373</v>
      </c>
      <c r="P1109">
        <v>1713</v>
      </c>
      <c r="Q1109" t="s">
        <v>427</v>
      </c>
      <c r="S1109">
        <v>1</v>
      </c>
      <c r="T1109">
        <v>1</v>
      </c>
      <c r="V1109">
        <v>0.34753363229167084</v>
      </c>
      <c r="W1109">
        <v>0.34753363229167084</v>
      </c>
      <c r="Y1109">
        <v>1</v>
      </c>
      <c r="AB1109" t="s">
        <v>527</v>
      </c>
      <c r="AC1109" t="s">
        <v>1646</v>
      </c>
    </row>
    <row r="1110" spans="1:29" x14ac:dyDescent="0.25">
      <c r="A1110" s="61" t="s">
        <v>240</v>
      </c>
      <c r="B1110" s="61" t="s">
        <v>205</v>
      </c>
      <c r="C1110" s="62"/>
      <c r="D1110" s="63"/>
      <c r="E1110" s="64"/>
      <c r="F1110" s="65"/>
      <c r="G1110" s="62"/>
      <c r="H1110" s="66"/>
      <c r="I1110" s="67"/>
      <c r="J1110" s="67"/>
      <c r="K1110" s="31"/>
      <c r="L1110" s="74">
        <v>1110</v>
      </c>
      <c r="M111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0">
        <v>1.2</v>
      </c>
      <c r="O1110" t="s">
        <v>373</v>
      </c>
      <c r="P1110">
        <v>1714</v>
      </c>
      <c r="Q1110" t="s">
        <v>443</v>
      </c>
      <c r="S1110">
        <v>1</v>
      </c>
      <c r="T1110">
        <v>1</v>
      </c>
      <c r="V1110">
        <v>0.34753363229167084</v>
      </c>
      <c r="W1110">
        <v>0.34753363229167084</v>
      </c>
      <c r="Y1110">
        <v>1</v>
      </c>
      <c r="AB1110" t="s">
        <v>527</v>
      </c>
      <c r="AC1110" t="s">
        <v>1637</v>
      </c>
    </row>
    <row r="1111" spans="1:29" x14ac:dyDescent="0.25">
      <c r="A1111" s="61" t="s">
        <v>240</v>
      </c>
      <c r="B1111" s="61" t="s">
        <v>205</v>
      </c>
      <c r="C1111" s="62"/>
      <c r="D1111" s="63"/>
      <c r="E1111" s="64"/>
      <c r="F1111" s="65"/>
      <c r="G1111" s="62"/>
      <c r="H1111" s="66"/>
      <c r="I1111" s="67"/>
      <c r="J1111" s="67"/>
      <c r="K1111" s="31"/>
      <c r="L1111" s="74">
        <v>1111</v>
      </c>
      <c r="M111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1">
        <v>1.2</v>
      </c>
      <c r="O1111" t="s">
        <v>373</v>
      </c>
      <c r="P1111">
        <v>1714</v>
      </c>
      <c r="Q1111" t="s">
        <v>442</v>
      </c>
      <c r="S1111">
        <v>1</v>
      </c>
      <c r="T1111">
        <v>1</v>
      </c>
      <c r="V1111">
        <v>0.34753363229167084</v>
      </c>
      <c r="W1111">
        <v>0.34753363229167084</v>
      </c>
      <c r="Y1111">
        <v>1</v>
      </c>
      <c r="AB1111" t="s">
        <v>527</v>
      </c>
      <c r="AC1111" t="s">
        <v>1638</v>
      </c>
    </row>
    <row r="1112" spans="1:29" x14ac:dyDescent="0.25">
      <c r="A1112" s="61" t="s">
        <v>240</v>
      </c>
      <c r="B1112" s="61" t="s">
        <v>205</v>
      </c>
      <c r="C1112" s="62"/>
      <c r="D1112" s="63"/>
      <c r="E1112" s="64"/>
      <c r="F1112" s="65"/>
      <c r="G1112" s="62"/>
      <c r="H1112" s="66"/>
      <c r="I1112" s="67"/>
      <c r="J1112" s="67"/>
      <c r="K1112" s="31"/>
      <c r="L1112" s="74">
        <v>1112</v>
      </c>
      <c r="M111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2">
        <v>1.2</v>
      </c>
      <c r="O1112" t="s">
        <v>373</v>
      </c>
      <c r="P1112">
        <v>1714</v>
      </c>
      <c r="Q1112" t="s">
        <v>454</v>
      </c>
      <c r="S1112">
        <v>1</v>
      </c>
      <c r="T1112">
        <v>1</v>
      </c>
      <c r="V1112">
        <v>0.34753363229167084</v>
      </c>
      <c r="W1112">
        <v>0.34753363229167084</v>
      </c>
      <c r="Y1112">
        <v>1</v>
      </c>
      <c r="AB1112" t="s">
        <v>527</v>
      </c>
      <c r="AC1112" t="s">
        <v>1639</v>
      </c>
    </row>
    <row r="1113" spans="1:29" x14ac:dyDescent="0.25">
      <c r="A1113" s="61" t="s">
        <v>240</v>
      </c>
      <c r="B1113" s="61" t="s">
        <v>205</v>
      </c>
      <c r="C1113" s="62"/>
      <c r="D1113" s="63"/>
      <c r="E1113" s="64"/>
      <c r="F1113" s="65"/>
      <c r="G1113" s="62"/>
      <c r="H1113" s="66"/>
      <c r="I1113" s="67"/>
      <c r="J1113" s="67"/>
      <c r="K1113" s="31"/>
      <c r="L1113" s="74">
        <v>1113</v>
      </c>
      <c r="M111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3">
        <v>1.2</v>
      </c>
      <c r="O1113" t="s">
        <v>373</v>
      </c>
      <c r="P1113">
        <v>1714</v>
      </c>
      <c r="Q1113" t="s">
        <v>444</v>
      </c>
      <c r="S1113">
        <v>1</v>
      </c>
      <c r="T1113">
        <v>1</v>
      </c>
      <c r="V1113">
        <v>0.34753363229167084</v>
      </c>
      <c r="W1113">
        <v>0.34753363229167084</v>
      </c>
      <c r="Y1113">
        <v>1</v>
      </c>
      <c r="AB1113" t="s">
        <v>527</v>
      </c>
      <c r="AC1113" t="s">
        <v>1636</v>
      </c>
    </row>
    <row r="1114" spans="1:29" x14ac:dyDescent="0.25">
      <c r="A1114" s="61" t="s">
        <v>240</v>
      </c>
      <c r="B1114" s="61" t="s">
        <v>205</v>
      </c>
      <c r="C1114" s="62"/>
      <c r="D1114" s="63"/>
      <c r="E1114" s="64"/>
      <c r="F1114" s="65"/>
      <c r="G1114" s="62"/>
      <c r="H1114" s="66"/>
      <c r="I1114" s="67"/>
      <c r="J1114" s="67"/>
      <c r="K1114" s="31"/>
      <c r="L1114" s="74">
        <v>1114</v>
      </c>
      <c r="M111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4">
        <v>1.2</v>
      </c>
      <c r="O1114" t="s">
        <v>373</v>
      </c>
      <c r="P1114">
        <v>1714</v>
      </c>
      <c r="Q1114" t="s">
        <v>415</v>
      </c>
      <c r="S1114">
        <v>1</v>
      </c>
      <c r="T1114">
        <v>1</v>
      </c>
      <c r="V1114">
        <v>0.34753363229167084</v>
      </c>
      <c r="W1114">
        <v>0.34753363229167084</v>
      </c>
      <c r="Y1114">
        <v>1</v>
      </c>
      <c r="AB1114" t="s">
        <v>527</v>
      </c>
      <c r="AC1114" t="s">
        <v>1643</v>
      </c>
    </row>
    <row r="1115" spans="1:29" x14ac:dyDescent="0.25">
      <c r="A1115" s="61" t="s">
        <v>240</v>
      </c>
      <c r="B1115" s="61" t="s">
        <v>205</v>
      </c>
      <c r="C1115" s="62"/>
      <c r="D1115" s="63"/>
      <c r="E1115" s="64"/>
      <c r="F1115" s="65"/>
      <c r="G1115" s="62"/>
      <c r="H1115" s="66"/>
      <c r="I1115" s="67"/>
      <c r="J1115" s="67"/>
      <c r="K1115" s="31"/>
      <c r="L1115" s="74">
        <v>1115</v>
      </c>
      <c r="M111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5">
        <v>1.2</v>
      </c>
      <c r="O1115" t="s">
        <v>373</v>
      </c>
      <c r="P1115">
        <v>1714</v>
      </c>
      <c r="Q1115" t="s">
        <v>417</v>
      </c>
      <c r="S1115">
        <v>1</v>
      </c>
      <c r="T1115">
        <v>1</v>
      </c>
      <c r="V1115">
        <v>0.34753363229167084</v>
      </c>
      <c r="W1115">
        <v>0.34753363229167084</v>
      </c>
      <c r="Y1115">
        <v>1</v>
      </c>
      <c r="AB1115" t="s">
        <v>527</v>
      </c>
      <c r="AC1115" t="s">
        <v>1647</v>
      </c>
    </row>
    <row r="1116" spans="1:29" x14ac:dyDescent="0.25">
      <c r="A1116" s="61" t="s">
        <v>240</v>
      </c>
      <c r="B1116" s="61" t="s">
        <v>205</v>
      </c>
      <c r="C1116" s="62"/>
      <c r="D1116" s="63"/>
      <c r="E1116" s="64"/>
      <c r="F1116" s="65"/>
      <c r="G1116" s="62"/>
      <c r="H1116" s="66"/>
      <c r="I1116" s="67"/>
      <c r="J1116" s="67"/>
      <c r="K1116" s="31"/>
      <c r="L1116" s="74">
        <v>1116</v>
      </c>
      <c r="M111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6">
        <v>1.2</v>
      </c>
      <c r="O1116" t="s">
        <v>373</v>
      </c>
      <c r="P1116">
        <v>1714</v>
      </c>
      <c r="Q1116" t="s">
        <v>402</v>
      </c>
      <c r="S1116">
        <v>1</v>
      </c>
      <c r="T1116">
        <v>1</v>
      </c>
      <c r="V1116">
        <v>0.34753363229167084</v>
      </c>
      <c r="W1116">
        <v>0.34753363229167084</v>
      </c>
      <c r="Y1116">
        <v>1</v>
      </c>
      <c r="AB1116" t="s">
        <v>527</v>
      </c>
      <c r="AC1116" t="s">
        <v>1648</v>
      </c>
    </row>
    <row r="1117" spans="1:29" x14ac:dyDescent="0.25">
      <c r="A1117" s="61" t="s">
        <v>240</v>
      </c>
      <c r="B1117" s="61" t="s">
        <v>205</v>
      </c>
      <c r="C1117" s="62"/>
      <c r="D1117" s="63"/>
      <c r="E1117" s="64"/>
      <c r="F1117" s="65"/>
      <c r="G1117" s="62"/>
      <c r="H1117" s="66"/>
      <c r="I1117" s="67"/>
      <c r="J1117" s="67"/>
      <c r="K1117" s="31"/>
      <c r="L1117" s="74">
        <v>1117</v>
      </c>
      <c r="M111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7">
        <v>1.2</v>
      </c>
      <c r="O1117" t="s">
        <v>373</v>
      </c>
      <c r="P1117">
        <v>1715</v>
      </c>
      <c r="Q1117" t="s">
        <v>433</v>
      </c>
      <c r="S1117">
        <v>1</v>
      </c>
      <c r="T1117">
        <v>1</v>
      </c>
      <c r="V1117">
        <v>0.34753363229167084</v>
      </c>
      <c r="W1117">
        <v>0.34753363229167084</v>
      </c>
      <c r="Y1117">
        <v>1</v>
      </c>
      <c r="AB1117" t="s">
        <v>527</v>
      </c>
      <c r="AC1117" t="s">
        <v>1640</v>
      </c>
    </row>
    <row r="1118" spans="1:29" x14ac:dyDescent="0.25">
      <c r="A1118" s="61" t="s">
        <v>240</v>
      </c>
      <c r="B1118" s="61" t="s">
        <v>205</v>
      </c>
      <c r="C1118" s="62"/>
      <c r="D1118" s="63"/>
      <c r="E1118" s="64"/>
      <c r="F1118" s="65"/>
      <c r="G1118" s="62"/>
      <c r="H1118" s="66"/>
      <c r="I1118" s="67"/>
      <c r="J1118" s="67"/>
      <c r="K1118" s="31"/>
      <c r="L1118" s="74">
        <v>1118</v>
      </c>
      <c r="M111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8">
        <v>1.2</v>
      </c>
      <c r="O1118" t="s">
        <v>373</v>
      </c>
      <c r="P1118">
        <v>1717</v>
      </c>
      <c r="Q1118" t="s">
        <v>448</v>
      </c>
      <c r="S1118">
        <v>1</v>
      </c>
      <c r="T1118">
        <v>1</v>
      </c>
      <c r="V1118">
        <v>0.34753363229167084</v>
      </c>
      <c r="W1118">
        <v>0.34753363229167084</v>
      </c>
      <c r="Y1118">
        <v>1</v>
      </c>
      <c r="AB1118" t="s">
        <v>527</v>
      </c>
      <c r="AC1118" t="s">
        <v>1635</v>
      </c>
    </row>
    <row r="1119" spans="1:29" x14ac:dyDescent="0.25">
      <c r="A1119" s="61" t="s">
        <v>240</v>
      </c>
      <c r="B1119" s="61" t="s">
        <v>205</v>
      </c>
      <c r="C1119" s="62"/>
      <c r="D1119" s="63"/>
      <c r="E1119" s="64"/>
      <c r="F1119" s="65"/>
      <c r="G1119" s="62"/>
      <c r="H1119" s="66"/>
      <c r="I1119" s="67"/>
      <c r="J1119" s="67"/>
      <c r="K1119" s="31"/>
      <c r="L1119" s="74">
        <v>1119</v>
      </c>
      <c r="M111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19">
        <v>1.2</v>
      </c>
      <c r="O1119" t="s">
        <v>373</v>
      </c>
      <c r="P1119">
        <v>1722</v>
      </c>
      <c r="Q1119" t="s">
        <v>449</v>
      </c>
      <c r="S1119">
        <v>1</v>
      </c>
      <c r="T1119">
        <v>1</v>
      </c>
      <c r="V1119">
        <v>0.34753363229167084</v>
      </c>
      <c r="W1119">
        <v>0.34753363229167084</v>
      </c>
      <c r="Y1119">
        <v>1</v>
      </c>
      <c r="AB1119" t="s">
        <v>527</v>
      </c>
      <c r="AC1119" t="s">
        <v>1634</v>
      </c>
    </row>
    <row r="1120" spans="1:29" x14ac:dyDescent="0.25">
      <c r="A1120" s="61" t="s">
        <v>240</v>
      </c>
      <c r="B1120" s="61" t="s">
        <v>205</v>
      </c>
      <c r="C1120" s="62"/>
      <c r="D1120" s="63"/>
      <c r="E1120" s="64"/>
      <c r="F1120" s="65"/>
      <c r="G1120" s="62"/>
      <c r="H1120" s="66"/>
      <c r="I1120" s="67"/>
      <c r="J1120" s="67"/>
      <c r="K1120" s="31"/>
      <c r="L1120" s="74">
        <v>1120</v>
      </c>
      <c r="M112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0">
        <v>1.2</v>
      </c>
      <c r="O1120" t="s">
        <v>373</v>
      </c>
      <c r="P1120">
        <v>1722</v>
      </c>
      <c r="Q1120" t="s">
        <v>460</v>
      </c>
      <c r="S1120">
        <v>1</v>
      </c>
      <c r="T1120">
        <v>1</v>
      </c>
      <c r="V1120">
        <v>0.34753363229167084</v>
      </c>
      <c r="W1120">
        <v>0.34753363229167084</v>
      </c>
      <c r="Y1120">
        <v>1</v>
      </c>
      <c r="AB1120" t="s">
        <v>527</v>
      </c>
      <c r="AC1120" t="s">
        <v>1632</v>
      </c>
    </row>
    <row r="1121" spans="1:29" x14ac:dyDescent="0.25">
      <c r="A1121" s="61" t="s">
        <v>240</v>
      </c>
      <c r="B1121" s="61" t="s">
        <v>247</v>
      </c>
      <c r="C1121" s="62"/>
      <c r="D1121" s="63"/>
      <c r="E1121" s="64"/>
      <c r="F1121" s="65"/>
      <c r="G1121" s="62"/>
      <c r="H1121" s="66"/>
      <c r="I1121" s="67"/>
      <c r="J1121" s="67"/>
      <c r="K1121" s="31"/>
      <c r="L1121" s="74">
        <v>1121</v>
      </c>
      <c r="M112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1">
        <v>1.2</v>
      </c>
      <c r="O1121" t="s">
        <v>373</v>
      </c>
      <c r="P1121">
        <v>1713</v>
      </c>
      <c r="Q1121" t="s">
        <v>419</v>
      </c>
      <c r="S1121">
        <v>1</v>
      </c>
      <c r="T1121">
        <v>1</v>
      </c>
      <c r="V1121">
        <v>0.34753363229167084</v>
      </c>
      <c r="W1121">
        <v>0.34753363229167084</v>
      </c>
      <c r="Y1121">
        <v>1</v>
      </c>
      <c r="AB1121" t="s">
        <v>527</v>
      </c>
      <c r="AC1121" t="s">
        <v>1641</v>
      </c>
    </row>
    <row r="1122" spans="1:29" x14ac:dyDescent="0.25">
      <c r="A1122" s="61" t="s">
        <v>240</v>
      </c>
      <c r="B1122" s="61" t="s">
        <v>185</v>
      </c>
      <c r="C1122" s="62"/>
      <c r="D1122" s="63"/>
      <c r="E1122" s="64"/>
      <c r="F1122" s="65"/>
      <c r="G1122" s="62"/>
      <c r="H1122" s="66"/>
      <c r="I1122" s="67"/>
      <c r="J1122" s="67"/>
      <c r="K1122" s="31"/>
      <c r="L1122" s="74">
        <v>1122</v>
      </c>
      <c r="M112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2" t="s">
        <v>340</v>
      </c>
      <c r="O1122" t="s">
        <v>372</v>
      </c>
      <c r="P1122">
        <v>1721</v>
      </c>
      <c r="Q1122" t="s">
        <v>450</v>
      </c>
      <c r="S1122">
        <v>1</v>
      </c>
      <c r="T1122">
        <v>2</v>
      </c>
      <c r="V1122">
        <v>1</v>
      </c>
      <c r="W1122">
        <v>2</v>
      </c>
      <c r="Y1122">
        <v>2</v>
      </c>
      <c r="AB1122" t="s">
        <v>526</v>
      </c>
      <c r="AC1122" t="s">
        <v>1649</v>
      </c>
    </row>
    <row r="1123" spans="1:29" x14ac:dyDescent="0.25">
      <c r="A1123" s="61" t="s">
        <v>240</v>
      </c>
      <c r="B1123" s="61" t="s">
        <v>185</v>
      </c>
      <c r="C1123" s="62"/>
      <c r="D1123" s="63"/>
      <c r="E1123" s="64"/>
      <c r="F1123" s="65"/>
      <c r="G1123" s="62"/>
      <c r="H1123" s="66"/>
      <c r="I1123" s="67"/>
      <c r="J1123" s="67"/>
      <c r="K1123" s="31"/>
      <c r="L1123" s="74">
        <v>1123</v>
      </c>
      <c r="M112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3">
        <v>1.2</v>
      </c>
      <c r="O1123" t="s">
        <v>372</v>
      </c>
      <c r="P1123">
        <v>1721</v>
      </c>
      <c r="Q1123" t="s">
        <v>393</v>
      </c>
      <c r="S1123">
        <v>1</v>
      </c>
      <c r="T1123">
        <v>1</v>
      </c>
      <c r="V1123">
        <v>1</v>
      </c>
      <c r="W1123">
        <v>1</v>
      </c>
      <c r="Y1123">
        <v>1</v>
      </c>
      <c r="AB1123" t="s">
        <v>527</v>
      </c>
      <c r="AC1123" t="s">
        <v>1650</v>
      </c>
    </row>
    <row r="1124" spans="1:29" x14ac:dyDescent="0.25">
      <c r="A1124" s="61" t="s">
        <v>240</v>
      </c>
      <c r="B1124" s="61" t="s">
        <v>185</v>
      </c>
      <c r="C1124" s="62"/>
      <c r="D1124" s="63"/>
      <c r="E1124" s="64"/>
      <c r="F1124" s="65"/>
      <c r="G1124" s="62"/>
      <c r="H1124" s="66"/>
      <c r="I1124" s="67"/>
      <c r="J1124" s="67"/>
      <c r="K1124" s="31"/>
      <c r="L1124" s="74">
        <v>1124</v>
      </c>
      <c r="M112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4">
        <v>1.2</v>
      </c>
      <c r="O1124" t="s">
        <v>372</v>
      </c>
      <c r="P1124">
        <v>1721</v>
      </c>
      <c r="Q1124" t="s">
        <v>392</v>
      </c>
      <c r="S1124">
        <v>1</v>
      </c>
      <c r="T1124">
        <v>1</v>
      </c>
      <c r="V1124">
        <v>1</v>
      </c>
      <c r="W1124">
        <v>1</v>
      </c>
      <c r="Y1124">
        <v>1</v>
      </c>
      <c r="AB1124" t="s">
        <v>527</v>
      </c>
      <c r="AC1124" t="s">
        <v>1651</v>
      </c>
    </row>
    <row r="1125" spans="1:29" x14ac:dyDescent="0.25">
      <c r="A1125" s="61" t="s">
        <v>240</v>
      </c>
      <c r="B1125" s="61" t="s">
        <v>185</v>
      </c>
      <c r="C1125" s="62"/>
      <c r="D1125" s="63"/>
      <c r="E1125" s="64"/>
      <c r="F1125" s="65"/>
      <c r="G1125" s="62"/>
      <c r="H1125" s="66"/>
      <c r="I1125" s="67"/>
      <c r="J1125" s="67"/>
      <c r="K1125" s="31"/>
      <c r="L1125" s="74">
        <v>1125</v>
      </c>
      <c r="M112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5" t="s">
        <v>317</v>
      </c>
      <c r="O1125" t="s">
        <v>372</v>
      </c>
      <c r="P1125">
        <v>1721</v>
      </c>
      <c r="Q1125" t="s">
        <v>392</v>
      </c>
      <c r="S1125">
        <v>1</v>
      </c>
      <c r="T1125">
        <v>1</v>
      </c>
      <c r="V1125">
        <v>1</v>
      </c>
      <c r="W1125">
        <v>2</v>
      </c>
      <c r="Y1125">
        <v>2</v>
      </c>
      <c r="AB1125" t="s">
        <v>526</v>
      </c>
      <c r="AC1125" t="s">
        <v>1652</v>
      </c>
    </row>
    <row r="1126" spans="1:29" x14ac:dyDescent="0.25">
      <c r="A1126" s="61" t="s">
        <v>240</v>
      </c>
      <c r="B1126" s="61" t="s">
        <v>185</v>
      </c>
      <c r="C1126" s="62"/>
      <c r="D1126" s="63"/>
      <c r="E1126" s="64"/>
      <c r="F1126" s="65"/>
      <c r="G1126" s="62"/>
      <c r="H1126" s="66"/>
      <c r="I1126" s="67"/>
      <c r="J1126" s="67"/>
      <c r="K1126" s="31"/>
      <c r="L1126" s="74">
        <v>1126</v>
      </c>
      <c r="M112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6">
        <v>1.2</v>
      </c>
      <c r="O1126" t="s">
        <v>372</v>
      </c>
      <c r="P1126">
        <v>1721</v>
      </c>
      <c r="Q1126" t="s">
        <v>400</v>
      </c>
      <c r="S1126">
        <v>1</v>
      </c>
      <c r="T1126">
        <v>1</v>
      </c>
      <c r="V1126">
        <v>1</v>
      </c>
      <c r="W1126">
        <v>1</v>
      </c>
      <c r="Y1126">
        <v>1</v>
      </c>
      <c r="AB1126" t="s">
        <v>527</v>
      </c>
      <c r="AC1126" t="s">
        <v>1653</v>
      </c>
    </row>
    <row r="1127" spans="1:29" x14ac:dyDescent="0.25">
      <c r="A1127" s="61" t="s">
        <v>240</v>
      </c>
      <c r="B1127" s="61" t="s">
        <v>185</v>
      </c>
      <c r="C1127" s="62"/>
      <c r="D1127" s="63"/>
      <c r="E1127" s="64"/>
      <c r="F1127" s="65"/>
      <c r="G1127" s="62"/>
      <c r="H1127" s="66"/>
      <c r="I1127" s="67"/>
      <c r="J1127" s="67"/>
      <c r="K1127" s="31"/>
      <c r="L1127" s="74">
        <v>1127</v>
      </c>
      <c r="M112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7" t="s">
        <v>314</v>
      </c>
      <c r="O1127" t="s">
        <v>372</v>
      </c>
      <c r="P1127">
        <v>1724</v>
      </c>
      <c r="Q1127" t="s">
        <v>391</v>
      </c>
      <c r="S1127">
        <v>1</v>
      </c>
      <c r="T1127">
        <v>1</v>
      </c>
      <c r="V1127">
        <v>1</v>
      </c>
      <c r="W1127">
        <v>3</v>
      </c>
      <c r="Y1127">
        <v>3</v>
      </c>
      <c r="AB1127" t="s">
        <v>526</v>
      </c>
      <c r="AC1127" t="s">
        <v>1633</v>
      </c>
    </row>
    <row r="1128" spans="1:29" x14ac:dyDescent="0.25">
      <c r="A1128" s="61" t="s">
        <v>243</v>
      </c>
      <c r="B1128" s="61" t="s">
        <v>205</v>
      </c>
      <c r="C1128" s="62"/>
      <c r="D1128" s="63"/>
      <c r="E1128" s="64"/>
      <c r="F1128" s="65"/>
      <c r="G1128" s="62"/>
      <c r="H1128" s="66"/>
      <c r="I1128" s="67"/>
      <c r="J1128" s="67"/>
      <c r="K1128" s="31"/>
      <c r="L1128" s="74">
        <v>1128</v>
      </c>
      <c r="M112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8">
        <v>1.2</v>
      </c>
      <c r="O1128" t="s">
        <v>373</v>
      </c>
      <c r="P1128">
        <v>1714</v>
      </c>
      <c r="Q1128" t="s">
        <v>454</v>
      </c>
      <c r="S1128">
        <v>1</v>
      </c>
      <c r="T1128">
        <v>1</v>
      </c>
      <c r="V1128">
        <v>0.34753363229167084</v>
      </c>
      <c r="W1128">
        <v>0.34753363229167084</v>
      </c>
      <c r="Y1128">
        <v>1</v>
      </c>
      <c r="AB1128" t="s">
        <v>527</v>
      </c>
      <c r="AC1128" t="s">
        <v>1654</v>
      </c>
    </row>
    <row r="1129" spans="1:29" x14ac:dyDescent="0.25">
      <c r="A1129" s="61" t="s">
        <v>221</v>
      </c>
      <c r="B1129" s="61" t="s">
        <v>288</v>
      </c>
      <c r="C1129" s="62"/>
      <c r="D1129" s="63"/>
      <c r="E1129" s="64"/>
      <c r="F1129" s="65"/>
      <c r="G1129" s="62"/>
      <c r="H1129" s="66"/>
      <c r="I1129" s="67"/>
      <c r="J1129" s="67"/>
      <c r="K1129" s="31"/>
      <c r="L1129" s="74">
        <v>1129</v>
      </c>
      <c r="M112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29" t="s">
        <v>315</v>
      </c>
      <c r="O1129" t="s">
        <v>373</v>
      </c>
      <c r="P1129">
        <v>1712</v>
      </c>
      <c r="Q1129" t="s">
        <v>434</v>
      </c>
      <c r="S1129">
        <v>1</v>
      </c>
      <c r="T1129">
        <v>1</v>
      </c>
      <c r="V1129">
        <v>0.34753363229167084</v>
      </c>
      <c r="W1129">
        <v>1.0426008968750125</v>
      </c>
      <c r="Y1129">
        <v>3</v>
      </c>
      <c r="AB1129" t="s">
        <v>526</v>
      </c>
      <c r="AC1129" t="s">
        <v>1655</v>
      </c>
    </row>
    <row r="1130" spans="1:29" x14ac:dyDescent="0.25">
      <c r="A1130" s="61" t="s">
        <v>211</v>
      </c>
      <c r="B1130" s="61" t="s">
        <v>179</v>
      </c>
      <c r="C1130" s="62"/>
      <c r="D1130" s="63"/>
      <c r="E1130" s="64"/>
      <c r="F1130" s="65"/>
      <c r="G1130" s="62"/>
      <c r="H1130" s="66"/>
      <c r="I1130" s="67"/>
      <c r="J1130" s="67"/>
      <c r="K1130" s="31"/>
      <c r="L1130" s="74">
        <v>1130</v>
      </c>
      <c r="M113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0" t="s">
        <v>315</v>
      </c>
      <c r="O1130" t="s">
        <v>373</v>
      </c>
      <c r="P1130">
        <v>1712</v>
      </c>
      <c r="Q1130" t="s">
        <v>425</v>
      </c>
      <c r="S1130">
        <v>1</v>
      </c>
      <c r="T1130">
        <v>1</v>
      </c>
      <c r="V1130">
        <v>0.34753363229167084</v>
      </c>
      <c r="W1130">
        <v>1.0426008968750125</v>
      </c>
      <c r="Y1130">
        <v>3</v>
      </c>
      <c r="AB1130" t="s">
        <v>526</v>
      </c>
      <c r="AC1130" t="s">
        <v>1656</v>
      </c>
    </row>
    <row r="1131" spans="1:29" x14ac:dyDescent="0.25">
      <c r="A1131" s="61" t="s">
        <v>211</v>
      </c>
      <c r="B1131" s="61" t="s">
        <v>205</v>
      </c>
      <c r="C1131" s="62"/>
      <c r="D1131" s="63"/>
      <c r="E1131" s="64"/>
      <c r="F1131" s="65"/>
      <c r="G1131" s="62"/>
      <c r="H1131" s="66"/>
      <c r="I1131" s="67"/>
      <c r="J1131" s="67"/>
      <c r="K1131" s="31"/>
      <c r="L1131" s="74">
        <v>1131</v>
      </c>
      <c r="M113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1">
        <v>1.2</v>
      </c>
      <c r="O1131" t="s">
        <v>373</v>
      </c>
      <c r="P1131">
        <v>1712</v>
      </c>
      <c r="Q1131" t="s">
        <v>425</v>
      </c>
      <c r="S1131">
        <v>1</v>
      </c>
      <c r="T1131">
        <v>1</v>
      </c>
      <c r="V1131">
        <v>0.34753363229167084</v>
      </c>
      <c r="W1131">
        <v>0.34753363229167084</v>
      </c>
      <c r="Y1131">
        <v>1</v>
      </c>
      <c r="AB1131" t="s">
        <v>527</v>
      </c>
      <c r="AC1131" t="s">
        <v>1657</v>
      </c>
    </row>
    <row r="1132" spans="1:29" x14ac:dyDescent="0.25">
      <c r="A1132" s="61" t="s">
        <v>211</v>
      </c>
      <c r="B1132" s="61" t="s">
        <v>247</v>
      </c>
      <c r="C1132" s="62"/>
      <c r="D1132" s="63"/>
      <c r="E1132" s="64"/>
      <c r="F1132" s="65"/>
      <c r="G1132" s="62"/>
      <c r="H1132" s="66"/>
      <c r="I1132" s="67"/>
      <c r="J1132" s="67"/>
      <c r="K1132" s="31"/>
      <c r="L1132" s="74">
        <v>1132</v>
      </c>
      <c r="M113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2">
        <v>1.2</v>
      </c>
      <c r="O1132" t="s">
        <v>373</v>
      </c>
      <c r="P1132">
        <v>1712</v>
      </c>
      <c r="Q1132" t="s">
        <v>425</v>
      </c>
      <c r="S1132">
        <v>1</v>
      </c>
      <c r="T1132">
        <v>1</v>
      </c>
      <c r="V1132">
        <v>0.34753363229167084</v>
      </c>
      <c r="W1132">
        <v>0.34753363229167084</v>
      </c>
      <c r="Y1132">
        <v>1</v>
      </c>
      <c r="AB1132" t="s">
        <v>527</v>
      </c>
      <c r="AC1132" t="s">
        <v>1658</v>
      </c>
    </row>
    <row r="1133" spans="1:29" x14ac:dyDescent="0.25">
      <c r="A1133" s="61" t="s">
        <v>189</v>
      </c>
      <c r="B1133" s="61" t="s">
        <v>179</v>
      </c>
      <c r="C1133" s="62"/>
      <c r="D1133" s="63"/>
      <c r="E1133" s="64"/>
      <c r="F1133" s="65"/>
      <c r="G1133" s="62"/>
      <c r="H1133" s="66"/>
      <c r="I1133" s="67"/>
      <c r="J1133" s="67"/>
      <c r="K1133" s="31"/>
      <c r="L1133" s="74">
        <v>1133</v>
      </c>
      <c r="M113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3" t="s">
        <v>315</v>
      </c>
      <c r="O1133" t="s">
        <v>372</v>
      </c>
      <c r="P1133">
        <v>1722</v>
      </c>
      <c r="Q1133" t="s">
        <v>389</v>
      </c>
      <c r="S1133">
        <v>1</v>
      </c>
      <c r="T1133">
        <v>1</v>
      </c>
      <c r="V1133">
        <v>1</v>
      </c>
      <c r="W1133">
        <v>3</v>
      </c>
      <c r="Y1133">
        <v>3</v>
      </c>
      <c r="AB1133" t="s">
        <v>526</v>
      </c>
      <c r="AC1133" t="s">
        <v>1659</v>
      </c>
    </row>
    <row r="1134" spans="1:29" x14ac:dyDescent="0.25">
      <c r="A1134" s="61" t="s">
        <v>197</v>
      </c>
      <c r="B1134" s="61" t="s">
        <v>179</v>
      </c>
      <c r="C1134" s="62"/>
      <c r="D1134" s="63"/>
      <c r="E1134" s="64"/>
      <c r="F1134" s="65"/>
      <c r="G1134" s="62"/>
      <c r="H1134" s="66"/>
      <c r="I1134" s="67"/>
      <c r="J1134" s="67"/>
      <c r="K1134" s="31"/>
      <c r="L1134" s="74">
        <v>1134</v>
      </c>
      <c r="M113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4" t="s">
        <v>315</v>
      </c>
      <c r="O1134" t="s">
        <v>373</v>
      </c>
      <c r="P1134">
        <v>1714</v>
      </c>
      <c r="Q1134" t="s">
        <v>408</v>
      </c>
      <c r="S1134">
        <v>1</v>
      </c>
      <c r="T1134">
        <v>1</v>
      </c>
      <c r="V1134">
        <v>0.34753363229167084</v>
      </c>
      <c r="W1134">
        <v>1.0426008968750125</v>
      </c>
      <c r="Y1134">
        <v>3</v>
      </c>
      <c r="AB1134" t="s">
        <v>526</v>
      </c>
      <c r="AC1134" t="s">
        <v>1661</v>
      </c>
    </row>
    <row r="1135" spans="1:29" x14ac:dyDescent="0.25">
      <c r="A1135" s="61" t="s">
        <v>197</v>
      </c>
      <c r="B1135" s="61" t="s">
        <v>205</v>
      </c>
      <c r="C1135" s="62"/>
      <c r="D1135" s="63"/>
      <c r="E1135" s="64"/>
      <c r="F1135" s="65"/>
      <c r="G1135" s="62"/>
      <c r="H1135" s="66"/>
      <c r="I1135" s="67"/>
      <c r="J1135" s="67"/>
      <c r="K1135" s="31"/>
      <c r="L1135" s="74">
        <v>1135</v>
      </c>
      <c r="M113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5">
        <v>1.2</v>
      </c>
      <c r="O1135" t="s">
        <v>373</v>
      </c>
      <c r="P1135">
        <v>1714</v>
      </c>
      <c r="Q1135" t="s">
        <v>408</v>
      </c>
      <c r="S1135">
        <v>1</v>
      </c>
      <c r="T1135">
        <v>1</v>
      </c>
      <c r="V1135">
        <v>0.34753363229167084</v>
      </c>
      <c r="W1135">
        <v>0.34753363229167084</v>
      </c>
      <c r="Y1135">
        <v>1</v>
      </c>
      <c r="AB1135" t="s">
        <v>527</v>
      </c>
      <c r="AC1135" t="s">
        <v>1660</v>
      </c>
    </row>
    <row r="1136" spans="1:29" x14ac:dyDescent="0.25">
      <c r="A1136" s="61" t="s">
        <v>247</v>
      </c>
      <c r="B1136" s="61" t="s">
        <v>179</v>
      </c>
      <c r="C1136" s="62"/>
      <c r="D1136" s="63"/>
      <c r="E1136" s="64"/>
      <c r="F1136" s="65"/>
      <c r="G1136" s="62"/>
      <c r="H1136" s="66"/>
      <c r="I1136" s="67"/>
      <c r="J1136" s="67"/>
      <c r="K1136" s="31"/>
      <c r="L1136" s="74">
        <v>1136</v>
      </c>
      <c r="M113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6" t="s">
        <v>324</v>
      </c>
      <c r="O1136" t="s">
        <v>373</v>
      </c>
      <c r="P1136">
        <v>1712</v>
      </c>
      <c r="Q1136" t="s">
        <v>466</v>
      </c>
      <c r="S1136">
        <v>1</v>
      </c>
      <c r="T1136">
        <v>2</v>
      </c>
      <c r="V1136">
        <v>0.34753363229167084</v>
      </c>
      <c r="W1136">
        <v>0.69506726458334167</v>
      </c>
      <c r="X1136" t="s">
        <v>512</v>
      </c>
      <c r="Y1136">
        <v>2</v>
      </c>
      <c r="AA1136">
        <v>1</v>
      </c>
      <c r="AB1136" t="s">
        <v>526</v>
      </c>
      <c r="AC1136" t="s">
        <v>1664</v>
      </c>
    </row>
    <row r="1137" spans="1:29" x14ac:dyDescent="0.25">
      <c r="A1137" s="61" t="s">
        <v>247</v>
      </c>
      <c r="B1137" s="61" t="s">
        <v>179</v>
      </c>
      <c r="C1137" s="62"/>
      <c r="D1137" s="63"/>
      <c r="E1137" s="64"/>
      <c r="F1137" s="65"/>
      <c r="G1137" s="62"/>
      <c r="H1137" s="66"/>
      <c r="I1137" s="67"/>
      <c r="J1137" s="67"/>
      <c r="K1137" s="31"/>
      <c r="L1137" s="74">
        <v>1137</v>
      </c>
      <c r="M113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7" t="s">
        <v>363</v>
      </c>
      <c r="O1137" t="s">
        <v>373</v>
      </c>
      <c r="P1137">
        <v>1712</v>
      </c>
      <c r="Q1137" t="s">
        <v>434</v>
      </c>
      <c r="S1137">
        <v>1</v>
      </c>
      <c r="T1137">
        <v>2</v>
      </c>
      <c r="V1137">
        <v>0.34753363229167084</v>
      </c>
      <c r="W1137">
        <v>0.69506726458334167</v>
      </c>
      <c r="X1137" t="s">
        <v>512</v>
      </c>
      <c r="Y1137">
        <v>2</v>
      </c>
      <c r="Z1137">
        <v>1</v>
      </c>
      <c r="AA1137">
        <v>1</v>
      </c>
      <c r="AB1137" t="s">
        <v>526</v>
      </c>
      <c r="AC1137" t="s">
        <v>1663</v>
      </c>
    </row>
    <row r="1138" spans="1:29" x14ac:dyDescent="0.25">
      <c r="A1138" s="61" t="s">
        <v>247</v>
      </c>
      <c r="B1138" s="61" t="s">
        <v>179</v>
      </c>
      <c r="C1138" s="62"/>
      <c r="D1138" s="63"/>
      <c r="E1138" s="64"/>
      <c r="F1138" s="65"/>
      <c r="G1138" s="62"/>
      <c r="H1138" s="66"/>
      <c r="I1138" s="67"/>
      <c r="J1138" s="67"/>
      <c r="K1138" s="31"/>
      <c r="L1138" s="74">
        <v>1138</v>
      </c>
      <c r="M113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8" t="s">
        <v>363</v>
      </c>
      <c r="O1138" t="s">
        <v>373</v>
      </c>
      <c r="P1138">
        <v>1714</v>
      </c>
      <c r="Q1138" t="s">
        <v>443</v>
      </c>
      <c r="S1138">
        <v>1</v>
      </c>
      <c r="T1138">
        <v>2</v>
      </c>
      <c r="V1138">
        <v>0.34753363229167084</v>
      </c>
      <c r="W1138">
        <v>0.69506726458334167</v>
      </c>
      <c r="X1138" t="s">
        <v>512</v>
      </c>
      <c r="Y1138">
        <v>2</v>
      </c>
      <c r="Z1138">
        <v>1</v>
      </c>
      <c r="AA1138">
        <v>1</v>
      </c>
      <c r="AB1138" t="s">
        <v>526</v>
      </c>
      <c r="AC1138" t="s">
        <v>1662</v>
      </c>
    </row>
    <row r="1139" spans="1:29" x14ac:dyDescent="0.25">
      <c r="A1139" s="61" t="s">
        <v>210</v>
      </c>
      <c r="B1139" s="61" t="s">
        <v>179</v>
      </c>
      <c r="C1139" s="62"/>
      <c r="D1139" s="63"/>
      <c r="E1139" s="64"/>
      <c r="F1139" s="65"/>
      <c r="G1139" s="62"/>
      <c r="H1139" s="66"/>
      <c r="I1139" s="67"/>
      <c r="J1139" s="67"/>
      <c r="K1139" s="31"/>
      <c r="L1139" s="74">
        <v>1139</v>
      </c>
      <c r="M113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39" t="s">
        <v>316</v>
      </c>
      <c r="O1139" t="s">
        <v>373</v>
      </c>
      <c r="P1139">
        <v>1712</v>
      </c>
      <c r="Q1139" t="s">
        <v>424</v>
      </c>
      <c r="S1139">
        <v>1</v>
      </c>
      <c r="T1139">
        <v>1</v>
      </c>
      <c r="V1139">
        <v>0.34753363229167084</v>
      </c>
      <c r="W1139">
        <v>1.0426008968750125</v>
      </c>
      <c r="Y1139">
        <v>3</v>
      </c>
      <c r="AB1139" t="s">
        <v>526</v>
      </c>
      <c r="AC1139" t="s">
        <v>1665</v>
      </c>
    </row>
    <row r="1140" spans="1:29" x14ac:dyDescent="0.25">
      <c r="A1140" s="61" t="s">
        <v>185</v>
      </c>
      <c r="B1140" s="61" t="s">
        <v>259</v>
      </c>
      <c r="C1140" s="62"/>
      <c r="D1140" s="63"/>
      <c r="E1140" s="64"/>
      <c r="F1140" s="65"/>
      <c r="G1140" s="62"/>
      <c r="H1140" s="66"/>
      <c r="I1140" s="67"/>
      <c r="J1140" s="67"/>
      <c r="K1140" s="31"/>
      <c r="L1140" s="74">
        <v>1140</v>
      </c>
      <c r="M114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0" t="s">
        <v>315</v>
      </c>
      <c r="O1140" t="s">
        <v>372</v>
      </c>
      <c r="P1140" t="s">
        <v>375</v>
      </c>
      <c r="Q1140" t="s">
        <v>384</v>
      </c>
      <c r="S1140">
        <v>1</v>
      </c>
      <c r="T1140">
        <v>1</v>
      </c>
      <c r="V1140">
        <v>1</v>
      </c>
      <c r="W1140">
        <v>3</v>
      </c>
      <c r="Y1140">
        <v>3</v>
      </c>
      <c r="AB1140" t="s">
        <v>526</v>
      </c>
      <c r="AC1140" t="s">
        <v>1670</v>
      </c>
    </row>
    <row r="1141" spans="1:29" x14ac:dyDescent="0.25">
      <c r="A1141" s="61" t="s">
        <v>185</v>
      </c>
      <c r="B1141" s="61" t="s">
        <v>179</v>
      </c>
      <c r="C1141" s="62" t="s">
        <v>508</v>
      </c>
      <c r="D1141" s="63"/>
      <c r="E1141" s="64"/>
      <c r="F1141" s="65"/>
      <c r="G1141" s="62"/>
      <c r="H1141" s="66"/>
      <c r="I1141" s="67"/>
      <c r="J1141" s="67"/>
      <c r="K1141" s="31"/>
      <c r="L1141" s="74">
        <v>1141</v>
      </c>
      <c r="M114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1" t="s">
        <v>357</v>
      </c>
      <c r="O1141" t="s">
        <v>372</v>
      </c>
      <c r="P1141">
        <v>1721</v>
      </c>
      <c r="Q1141" t="s">
        <v>450</v>
      </c>
      <c r="S1141">
        <v>1</v>
      </c>
      <c r="T1141">
        <v>1</v>
      </c>
      <c r="V1141">
        <v>1</v>
      </c>
      <c r="W1141">
        <v>3</v>
      </c>
      <c r="X1141" t="s">
        <v>511</v>
      </c>
      <c r="Y1141">
        <v>3</v>
      </c>
      <c r="Z1141">
        <v>1</v>
      </c>
      <c r="AA1141">
        <v>1</v>
      </c>
      <c r="AB1141" t="s">
        <v>527</v>
      </c>
      <c r="AC1141" t="s">
        <v>1684</v>
      </c>
    </row>
    <row r="1142" spans="1:29" x14ac:dyDescent="0.25">
      <c r="A1142" s="61" t="s">
        <v>185</v>
      </c>
      <c r="B1142" s="61" t="s">
        <v>179</v>
      </c>
      <c r="C1142" s="62" t="s">
        <v>508</v>
      </c>
      <c r="D1142" s="63"/>
      <c r="E1142" s="64"/>
      <c r="F1142" s="65"/>
      <c r="G1142" s="62"/>
      <c r="H1142" s="66"/>
      <c r="I1142" s="67"/>
      <c r="J1142" s="67"/>
      <c r="K1142" s="31"/>
      <c r="L1142" s="74">
        <v>1142</v>
      </c>
      <c r="M114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2" t="s">
        <v>358</v>
      </c>
      <c r="O1142" t="s">
        <v>372</v>
      </c>
      <c r="P1142">
        <v>1721</v>
      </c>
      <c r="Q1142" t="s">
        <v>450</v>
      </c>
      <c r="S1142">
        <v>1</v>
      </c>
      <c r="T1142">
        <v>3</v>
      </c>
      <c r="U1142" t="s">
        <v>503</v>
      </c>
      <c r="V1142">
        <v>1</v>
      </c>
      <c r="W1142">
        <v>2</v>
      </c>
      <c r="X1142" t="s">
        <v>511</v>
      </c>
      <c r="Y1142">
        <v>2</v>
      </c>
      <c r="Z1142">
        <v>1</v>
      </c>
      <c r="AA1142">
        <v>1</v>
      </c>
      <c r="AB1142" t="s">
        <v>526</v>
      </c>
      <c r="AC1142" t="s">
        <v>1685</v>
      </c>
    </row>
    <row r="1143" spans="1:29" x14ac:dyDescent="0.25">
      <c r="A1143" s="61" t="s">
        <v>185</v>
      </c>
      <c r="B1143" s="61" t="s">
        <v>179</v>
      </c>
      <c r="C1143" s="62" t="s">
        <v>508</v>
      </c>
      <c r="D1143" s="63"/>
      <c r="E1143" s="64"/>
      <c r="F1143" s="65"/>
      <c r="G1143" s="62"/>
      <c r="H1143" s="66"/>
      <c r="I1143" s="67"/>
      <c r="J1143" s="67"/>
      <c r="K1143" s="31"/>
      <c r="L1143" s="74">
        <v>1143</v>
      </c>
      <c r="M114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3" t="s">
        <v>357</v>
      </c>
      <c r="O1143" t="s">
        <v>372</v>
      </c>
      <c r="P1143">
        <v>1721</v>
      </c>
      <c r="Q1143" t="s">
        <v>393</v>
      </c>
      <c r="S1143">
        <v>1</v>
      </c>
      <c r="T1143">
        <v>1</v>
      </c>
      <c r="V1143">
        <v>1</v>
      </c>
      <c r="W1143">
        <v>3</v>
      </c>
      <c r="X1143" t="s">
        <v>511</v>
      </c>
      <c r="Y1143">
        <v>3</v>
      </c>
      <c r="Z1143">
        <v>1</v>
      </c>
      <c r="AA1143">
        <v>1</v>
      </c>
      <c r="AB1143" t="s">
        <v>527</v>
      </c>
      <c r="AC1143" t="s">
        <v>1687</v>
      </c>
    </row>
    <row r="1144" spans="1:29" x14ac:dyDescent="0.25">
      <c r="A1144" s="61" t="s">
        <v>185</v>
      </c>
      <c r="B1144" s="61" t="s">
        <v>179</v>
      </c>
      <c r="C1144" s="62" t="s">
        <v>508</v>
      </c>
      <c r="D1144" s="63"/>
      <c r="E1144" s="64"/>
      <c r="F1144" s="65"/>
      <c r="G1144" s="62"/>
      <c r="H1144" s="66"/>
      <c r="I1144" s="67"/>
      <c r="J1144" s="67"/>
      <c r="K1144" s="31"/>
      <c r="L1144" s="74">
        <v>1144</v>
      </c>
      <c r="M114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4" t="s">
        <v>346</v>
      </c>
      <c r="O1144" t="s">
        <v>372</v>
      </c>
      <c r="P1144">
        <v>1721</v>
      </c>
      <c r="Q1144" t="s">
        <v>393</v>
      </c>
      <c r="S1144">
        <v>1</v>
      </c>
      <c r="T1144">
        <v>2</v>
      </c>
      <c r="V1144">
        <v>1</v>
      </c>
      <c r="W1144">
        <v>2</v>
      </c>
      <c r="X1144" t="s">
        <v>511</v>
      </c>
      <c r="Y1144">
        <v>2</v>
      </c>
      <c r="Z1144">
        <v>1</v>
      </c>
      <c r="AA1144">
        <v>1</v>
      </c>
      <c r="AB1144" t="s">
        <v>526</v>
      </c>
      <c r="AC1144" t="s">
        <v>1686</v>
      </c>
    </row>
    <row r="1145" spans="1:29" x14ac:dyDescent="0.25">
      <c r="A1145" s="61" t="s">
        <v>185</v>
      </c>
      <c r="B1145" s="61" t="s">
        <v>179</v>
      </c>
      <c r="C1145" s="62" t="s">
        <v>508</v>
      </c>
      <c r="D1145" s="63"/>
      <c r="E1145" s="64"/>
      <c r="F1145" s="65"/>
      <c r="G1145" s="62"/>
      <c r="H1145" s="66"/>
      <c r="I1145" s="67"/>
      <c r="J1145" s="67"/>
      <c r="K1145" s="31"/>
      <c r="L1145" s="74">
        <v>1145</v>
      </c>
      <c r="M114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5" t="s">
        <v>357</v>
      </c>
      <c r="O1145" t="s">
        <v>372</v>
      </c>
      <c r="P1145">
        <v>1721</v>
      </c>
      <c r="Q1145" t="s">
        <v>392</v>
      </c>
      <c r="S1145">
        <v>1</v>
      </c>
      <c r="T1145">
        <v>1</v>
      </c>
      <c r="V1145">
        <v>1</v>
      </c>
      <c r="W1145">
        <v>3</v>
      </c>
      <c r="X1145" t="s">
        <v>511</v>
      </c>
      <c r="Y1145">
        <v>3</v>
      </c>
      <c r="Z1145">
        <v>1</v>
      </c>
      <c r="AA1145">
        <v>1</v>
      </c>
      <c r="AB1145" t="s">
        <v>527</v>
      </c>
      <c r="AC1145" t="s">
        <v>1688</v>
      </c>
    </row>
    <row r="1146" spans="1:29" x14ac:dyDescent="0.25">
      <c r="A1146" s="61" t="s">
        <v>185</v>
      </c>
      <c r="B1146" s="61" t="s">
        <v>179</v>
      </c>
      <c r="C1146" s="62" t="s">
        <v>508</v>
      </c>
      <c r="D1146" s="63"/>
      <c r="E1146" s="64"/>
      <c r="F1146" s="65"/>
      <c r="G1146" s="62"/>
      <c r="H1146" s="66"/>
      <c r="I1146" s="67"/>
      <c r="J1146" s="67"/>
      <c r="K1146" s="31"/>
      <c r="L1146" s="74">
        <v>1146</v>
      </c>
      <c r="M114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6" t="s">
        <v>355</v>
      </c>
      <c r="O1146" t="s">
        <v>372</v>
      </c>
      <c r="P1146">
        <v>1721</v>
      </c>
      <c r="Q1146" t="s">
        <v>400</v>
      </c>
      <c r="S1146">
        <v>1</v>
      </c>
      <c r="T1146">
        <v>2</v>
      </c>
      <c r="V1146">
        <v>1</v>
      </c>
      <c r="W1146">
        <v>2</v>
      </c>
      <c r="X1146" t="s">
        <v>511</v>
      </c>
      <c r="Y1146">
        <v>2</v>
      </c>
      <c r="Z1146">
        <v>1</v>
      </c>
      <c r="AA1146">
        <v>1</v>
      </c>
      <c r="AB1146" t="s">
        <v>526</v>
      </c>
      <c r="AC1146" t="s">
        <v>1691</v>
      </c>
    </row>
    <row r="1147" spans="1:29" x14ac:dyDescent="0.25">
      <c r="A1147" s="61" t="s">
        <v>185</v>
      </c>
      <c r="B1147" s="61" t="s">
        <v>179</v>
      </c>
      <c r="C1147" s="62" t="s">
        <v>508</v>
      </c>
      <c r="D1147" s="63"/>
      <c r="E1147" s="64"/>
      <c r="F1147" s="65"/>
      <c r="G1147" s="62"/>
      <c r="H1147" s="66"/>
      <c r="I1147" s="67"/>
      <c r="J1147" s="67"/>
      <c r="K1147" s="31"/>
      <c r="L1147" s="74">
        <v>1147</v>
      </c>
      <c r="M114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7" t="s">
        <v>356</v>
      </c>
      <c r="O1147" t="s">
        <v>372</v>
      </c>
      <c r="P1147">
        <v>1721</v>
      </c>
      <c r="Q1147" t="s">
        <v>400</v>
      </c>
      <c r="S1147">
        <v>1</v>
      </c>
      <c r="T1147">
        <v>2</v>
      </c>
      <c r="V1147">
        <v>1</v>
      </c>
      <c r="W1147">
        <v>2</v>
      </c>
      <c r="X1147" t="s">
        <v>511</v>
      </c>
      <c r="Y1147">
        <v>2</v>
      </c>
      <c r="Z1147">
        <v>1</v>
      </c>
      <c r="AA1147">
        <v>1</v>
      </c>
      <c r="AB1147" t="s">
        <v>526</v>
      </c>
      <c r="AC1147" t="s">
        <v>1690</v>
      </c>
    </row>
    <row r="1148" spans="1:29" x14ac:dyDescent="0.25">
      <c r="A1148" s="61" t="s">
        <v>185</v>
      </c>
      <c r="B1148" s="61" t="s">
        <v>179</v>
      </c>
      <c r="C1148" s="62" t="s">
        <v>508</v>
      </c>
      <c r="D1148" s="63"/>
      <c r="E1148" s="64"/>
      <c r="F1148" s="65"/>
      <c r="G1148" s="62"/>
      <c r="H1148" s="66"/>
      <c r="I1148" s="67"/>
      <c r="J1148" s="67"/>
      <c r="K1148" s="31"/>
      <c r="L1148" s="74">
        <v>1148</v>
      </c>
      <c r="M114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8" t="s">
        <v>319</v>
      </c>
      <c r="O1148" t="s">
        <v>372</v>
      </c>
      <c r="P1148">
        <v>1722</v>
      </c>
      <c r="Q1148" t="s">
        <v>390</v>
      </c>
      <c r="S1148">
        <v>1</v>
      </c>
      <c r="T1148">
        <v>1</v>
      </c>
      <c r="V1148">
        <v>1</v>
      </c>
      <c r="W1148">
        <v>3</v>
      </c>
      <c r="X1148" t="s">
        <v>511</v>
      </c>
      <c r="Y1148">
        <v>3</v>
      </c>
      <c r="AA1148">
        <v>1</v>
      </c>
      <c r="AB1148" t="s">
        <v>527</v>
      </c>
      <c r="AC1148" t="s">
        <v>1693</v>
      </c>
    </row>
    <row r="1149" spans="1:29" x14ac:dyDescent="0.25">
      <c r="A1149" s="61" t="s">
        <v>185</v>
      </c>
      <c r="B1149" s="61" t="s">
        <v>179</v>
      </c>
      <c r="C1149" s="62" t="s">
        <v>508</v>
      </c>
      <c r="D1149" s="63"/>
      <c r="E1149" s="64"/>
      <c r="F1149" s="65"/>
      <c r="G1149" s="62"/>
      <c r="H1149" s="66"/>
      <c r="I1149" s="67"/>
      <c r="J1149" s="67"/>
      <c r="K1149" s="31"/>
      <c r="L1149" s="74">
        <v>1149</v>
      </c>
      <c r="M114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49" t="s">
        <v>354</v>
      </c>
      <c r="O1149" t="s">
        <v>372</v>
      </c>
      <c r="P1149">
        <v>1722</v>
      </c>
      <c r="Q1149" t="s">
        <v>390</v>
      </c>
      <c r="S1149">
        <v>1</v>
      </c>
      <c r="T1149">
        <v>1</v>
      </c>
      <c r="V1149">
        <v>1</v>
      </c>
      <c r="W1149">
        <v>3</v>
      </c>
      <c r="X1149" t="s">
        <v>511</v>
      </c>
      <c r="Y1149">
        <v>3</v>
      </c>
      <c r="Z1149">
        <v>1</v>
      </c>
      <c r="AA1149">
        <v>1</v>
      </c>
      <c r="AB1149" t="s">
        <v>526</v>
      </c>
      <c r="AC1149" t="s">
        <v>1694</v>
      </c>
    </row>
    <row r="1150" spans="1:29" x14ac:dyDescent="0.25">
      <c r="A1150" s="61" t="s">
        <v>185</v>
      </c>
      <c r="B1150" s="61" t="s">
        <v>179</v>
      </c>
      <c r="C1150" s="62" t="s">
        <v>508</v>
      </c>
      <c r="D1150" s="63"/>
      <c r="E1150" s="64"/>
      <c r="F1150" s="65"/>
      <c r="G1150" s="62"/>
      <c r="H1150" s="66"/>
      <c r="I1150" s="67"/>
      <c r="J1150" s="67"/>
      <c r="K1150" s="31"/>
      <c r="L1150" s="74">
        <v>1150</v>
      </c>
      <c r="M115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0" t="s">
        <v>353</v>
      </c>
      <c r="O1150" t="s">
        <v>372</v>
      </c>
      <c r="P1150">
        <v>1722</v>
      </c>
      <c r="Q1150" t="s">
        <v>390</v>
      </c>
      <c r="S1150">
        <v>1</v>
      </c>
      <c r="T1150">
        <v>1</v>
      </c>
      <c r="V1150">
        <v>1</v>
      </c>
      <c r="W1150">
        <v>3</v>
      </c>
      <c r="X1150" t="s">
        <v>511</v>
      </c>
      <c r="Y1150">
        <v>3</v>
      </c>
      <c r="AA1150">
        <v>1</v>
      </c>
      <c r="AB1150" t="s">
        <v>526</v>
      </c>
      <c r="AC1150" t="s">
        <v>1695</v>
      </c>
    </row>
    <row r="1151" spans="1:29" x14ac:dyDescent="0.25">
      <c r="A1151" s="61" t="s">
        <v>185</v>
      </c>
      <c r="B1151" s="61" t="s">
        <v>179</v>
      </c>
      <c r="C1151" s="62" t="s">
        <v>508</v>
      </c>
      <c r="D1151" s="63"/>
      <c r="E1151" s="64"/>
      <c r="F1151" s="65"/>
      <c r="G1151" s="62"/>
      <c r="H1151" s="66"/>
      <c r="I1151" s="67"/>
      <c r="J1151" s="67"/>
      <c r="K1151" s="31"/>
      <c r="L1151" s="74">
        <v>1151</v>
      </c>
      <c r="M115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1" t="s">
        <v>352</v>
      </c>
      <c r="O1151" t="s">
        <v>372</v>
      </c>
      <c r="P1151">
        <v>1722</v>
      </c>
      <c r="Q1151" t="s">
        <v>390</v>
      </c>
      <c r="S1151">
        <v>1</v>
      </c>
      <c r="T1151">
        <v>4</v>
      </c>
      <c r="V1151">
        <v>1</v>
      </c>
      <c r="W1151">
        <v>1</v>
      </c>
      <c r="X1151" t="s">
        <v>511</v>
      </c>
      <c r="Y1151">
        <v>1</v>
      </c>
      <c r="Z1151">
        <v>1</v>
      </c>
      <c r="AA1151">
        <v>1</v>
      </c>
      <c r="AB1151" t="s">
        <v>527</v>
      </c>
      <c r="AC1151" t="s">
        <v>1696</v>
      </c>
    </row>
    <row r="1152" spans="1:29" x14ac:dyDescent="0.25">
      <c r="A1152" s="61" t="s">
        <v>185</v>
      </c>
      <c r="B1152" s="61" t="s">
        <v>179</v>
      </c>
      <c r="C1152" s="62" t="s">
        <v>508</v>
      </c>
      <c r="D1152" s="63"/>
      <c r="E1152" s="64"/>
      <c r="F1152" s="65"/>
      <c r="G1152" s="62"/>
      <c r="H1152" s="66"/>
      <c r="I1152" s="67"/>
      <c r="J1152" s="67"/>
      <c r="K1152" s="31"/>
      <c r="L1152" s="74">
        <v>1152</v>
      </c>
      <c r="M115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2" t="s">
        <v>319</v>
      </c>
      <c r="O1152" t="s">
        <v>372</v>
      </c>
      <c r="P1152">
        <v>1722</v>
      </c>
      <c r="Q1152" t="s">
        <v>389</v>
      </c>
      <c r="S1152">
        <v>1</v>
      </c>
      <c r="T1152">
        <v>1</v>
      </c>
      <c r="V1152">
        <v>1</v>
      </c>
      <c r="W1152">
        <v>3</v>
      </c>
      <c r="X1152" t="s">
        <v>511</v>
      </c>
      <c r="Y1152">
        <v>3</v>
      </c>
      <c r="AA1152">
        <v>1</v>
      </c>
      <c r="AB1152" t="s">
        <v>527</v>
      </c>
      <c r="AC1152" t="s">
        <v>1697</v>
      </c>
    </row>
    <row r="1153" spans="1:29" x14ac:dyDescent="0.25">
      <c r="A1153" s="61" t="s">
        <v>185</v>
      </c>
      <c r="B1153" s="61" t="s">
        <v>179</v>
      </c>
      <c r="C1153" s="62" t="s">
        <v>508</v>
      </c>
      <c r="D1153" s="63"/>
      <c r="E1153" s="64"/>
      <c r="F1153" s="65"/>
      <c r="G1153" s="62"/>
      <c r="H1153" s="66"/>
      <c r="I1153" s="67"/>
      <c r="J1153" s="67"/>
      <c r="K1153" s="31"/>
      <c r="L1153" s="74">
        <v>1153</v>
      </c>
      <c r="M115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3" t="s">
        <v>319</v>
      </c>
      <c r="O1153" t="s">
        <v>372</v>
      </c>
      <c r="P1153">
        <v>1722</v>
      </c>
      <c r="Q1153" t="s">
        <v>389</v>
      </c>
      <c r="S1153">
        <v>1</v>
      </c>
      <c r="T1153">
        <v>1</v>
      </c>
      <c r="V1153">
        <v>1</v>
      </c>
      <c r="W1153">
        <v>3</v>
      </c>
      <c r="X1153" t="s">
        <v>511</v>
      </c>
      <c r="Y1153">
        <v>3</v>
      </c>
      <c r="AA1153">
        <v>1</v>
      </c>
      <c r="AB1153" t="s">
        <v>527</v>
      </c>
      <c r="AC1153" t="s">
        <v>1698</v>
      </c>
    </row>
    <row r="1154" spans="1:29" x14ac:dyDescent="0.25">
      <c r="A1154" s="61" t="s">
        <v>185</v>
      </c>
      <c r="B1154" s="61" t="s">
        <v>179</v>
      </c>
      <c r="C1154" s="62" t="s">
        <v>508</v>
      </c>
      <c r="D1154" s="63"/>
      <c r="E1154" s="64"/>
      <c r="F1154" s="65"/>
      <c r="G1154" s="62"/>
      <c r="H1154" s="66"/>
      <c r="I1154" s="67"/>
      <c r="J1154" s="67"/>
      <c r="K1154" s="31"/>
      <c r="L1154" s="74">
        <v>1154</v>
      </c>
      <c r="M115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4" t="s">
        <v>319</v>
      </c>
      <c r="O1154" t="s">
        <v>372</v>
      </c>
      <c r="P1154">
        <v>1722</v>
      </c>
      <c r="Q1154" t="s">
        <v>389</v>
      </c>
      <c r="S1154">
        <v>1</v>
      </c>
      <c r="T1154">
        <v>1</v>
      </c>
      <c r="V1154">
        <v>1</v>
      </c>
      <c r="W1154">
        <v>3</v>
      </c>
      <c r="X1154" t="s">
        <v>511</v>
      </c>
      <c r="Y1154">
        <v>3</v>
      </c>
      <c r="AA1154">
        <v>1</v>
      </c>
      <c r="AB1154" t="s">
        <v>527</v>
      </c>
      <c r="AC1154" t="s">
        <v>1700</v>
      </c>
    </row>
    <row r="1155" spans="1:29" x14ac:dyDescent="0.25">
      <c r="A1155" s="61" t="s">
        <v>185</v>
      </c>
      <c r="B1155" s="61" t="s">
        <v>179</v>
      </c>
      <c r="C1155" s="62" t="s">
        <v>508</v>
      </c>
      <c r="D1155" s="63"/>
      <c r="E1155" s="64"/>
      <c r="F1155" s="65"/>
      <c r="G1155" s="62"/>
      <c r="H1155" s="66"/>
      <c r="I1155" s="67"/>
      <c r="J1155" s="67"/>
      <c r="K1155" s="31"/>
      <c r="L1155" s="74">
        <v>1155</v>
      </c>
      <c r="M115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5" t="s">
        <v>351</v>
      </c>
      <c r="O1155" t="s">
        <v>372</v>
      </c>
      <c r="P1155">
        <v>1722</v>
      </c>
      <c r="Q1155" t="s">
        <v>389</v>
      </c>
      <c r="S1155">
        <v>1</v>
      </c>
      <c r="T1155">
        <v>2</v>
      </c>
      <c r="V1155">
        <v>1</v>
      </c>
      <c r="W1155">
        <v>2</v>
      </c>
      <c r="X1155" t="s">
        <v>511</v>
      </c>
      <c r="Y1155">
        <v>2</v>
      </c>
      <c r="AA1155">
        <v>1</v>
      </c>
      <c r="AB1155" t="s">
        <v>526</v>
      </c>
      <c r="AC1155" t="s">
        <v>1699</v>
      </c>
    </row>
    <row r="1156" spans="1:29" x14ac:dyDescent="0.25">
      <c r="A1156" s="61" t="s">
        <v>185</v>
      </c>
      <c r="B1156" s="61" t="s">
        <v>179</v>
      </c>
      <c r="C1156" s="62" t="s">
        <v>508</v>
      </c>
      <c r="D1156" s="63"/>
      <c r="E1156" s="64"/>
      <c r="F1156" s="65"/>
      <c r="G1156" s="62"/>
      <c r="H1156" s="66"/>
      <c r="I1156" s="67"/>
      <c r="J1156" s="67"/>
      <c r="K1156" s="31"/>
      <c r="L1156" s="74">
        <v>1156</v>
      </c>
      <c r="M115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6" t="s">
        <v>319</v>
      </c>
      <c r="O1156" t="s">
        <v>372</v>
      </c>
      <c r="P1156">
        <v>1722</v>
      </c>
      <c r="Q1156" t="s">
        <v>410</v>
      </c>
      <c r="S1156">
        <v>1</v>
      </c>
      <c r="T1156">
        <v>1</v>
      </c>
      <c r="V1156">
        <v>1</v>
      </c>
      <c r="W1156">
        <v>3</v>
      </c>
      <c r="X1156" t="s">
        <v>511</v>
      </c>
      <c r="Y1156">
        <v>3</v>
      </c>
      <c r="AA1156">
        <v>1</v>
      </c>
      <c r="AB1156" t="s">
        <v>527</v>
      </c>
      <c r="AC1156" t="s">
        <v>1701</v>
      </c>
    </row>
    <row r="1157" spans="1:29" x14ac:dyDescent="0.25">
      <c r="A1157" s="61" t="s">
        <v>185</v>
      </c>
      <c r="B1157" s="61" t="s">
        <v>179</v>
      </c>
      <c r="C1157" s="62" t="s">
        <v>508</v>
      </c>
      <c r="D1157" s="63"/>
      <c r="E1157" s="64"/>
      <c r="F1157" s="65"/>
      <c r="G1157" s="62"/>
      <c r="H1157" s="66"/>
      <c r="I1157" s="67"/>
      <c r="J1157" s="67"/>
      <c r="K1157" s="31"/>
      <c r="L1157" s="74">
        <v>1157</v>
      </c>
      <c r="M115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7" t="s">
        <v>319</v>
      </c>
      <c r="O1157" t="s">
        <v>372</v>
      </c>
      <c r="P1157">
        <v>1723</v>
      </c>
      <c r="Q1157" t="s">
        <v>399</v>
      </c>
      <c r="S1157">
        <v>1</v>
      </c>
      <c r="T1157">
        <v>1</v>
      </c>
      <c r="V1157">
        <v>1</v>
      </c>
      <c r="W1157">
        <v>3</v>
      </c>
      <c r="X1157" t="s">
        <v>511</v>
      </c>
      <c r="Y1157">
        <v>3</v>
      </c>
      <c r="AA1157">
        <v>1</v>
      </c>
      <c r="AB1157" t="s">
        <v>527</v>
      </c>
      <c r="AC1157" t="s">
        <v>1681</v>
      </c>
    </row>
    <row r="1158" spans="1:29" x14ac:dyDescent="0.25">
      <c r="A1158" s="61" t="s">
        <v>185</v>
      </c>
      <c r="B1158" s="61" t="s">
        <v>179</v>
      </c>
      <c r="C1158" s="62" t="s">
        <v>508</v>
      </c>
      <c r="D1158" s="63"/>
      <c r="E1158" s="64"/>
      <c r="F1158" s="65"/>
      <c r="G1158" s="62"/>
      <c r="H1158" s="66"/>
      <c r="I1158" s="67"/>
      <c r="J1158" s="67"/>
      <c r="K1158" s="31"/>
      <c r="L1158" s="74">
        <v>1158</v>
      </c>
      <c r="M115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8" t="s">
        <v>360</v>
      </c>
      <c r="O1158" t="s">
        <v>372</v>
      </c>
      <c r="P1158">
        <v>1723</v>
      </c>
      <c r="Q1158" t="s">
        <v>399</v>
      </c>
      <c r="S1158">
        <v>1</v>
      </c>
      <c r="T1158">
        <v>2</v>
      </c>
      <c r="V1158">
        <v>1</v>
      </c>
      <c r="W1158">
        <v>2</v>
      </c>
      <c r="X1158" t="s">
        <v>511</v>
      </c>
      <c r="Y1158">
        <v>2</v>
      </c>
      <c r="Z1158">
        <v>1</v>
      </c>
      <c r="AA1158">
        <v>1</v>
      </c>
      <c r="AB1158" t="s">
        <v>526</v>
      </c>
      <c r="AC1158" t="s">
        <v>1682</v>
      </c>
    </row>
    <row r="1159" spans="1:29" x14ac:dyDescent="0.25">
      <c r="A1159" s="61" t="s">
        <v>185</v>
      </c>
      <c r="B1159" s="61" t="s">
        <v>179</v>
      </c>
      <c r="C1159" s="62" t="s">
        <v>508</v>
      </c>
      <c r="D1159" s="63"/>
      <c r="E1159" s="64"/>
      <c r="F1159" s="65"/>
      <c r="G1159" s="62"/>
      <c r="H1159" s="66"/>
      <c r="I1159" s="67"/>
      <c r="J1159" s="67"/>
      <c r="K1159" s="31"/>
      <c r="L1159" s="74">
        <v>1159</v>
      </c>
      <c r="M115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59" t="s">
        <v>359</v>
      </c>
      <c r="O1159" t="s">
        <v>372</v>
      </c>
      <c r="P1159">
        <v>1723</v>
      </c>
      <c r="Q1159" t="s">
        <v>395</v>
      </c>
      <c r="S1159">
        <v>1</v>
      </c>
      <c r="T1159">
        <v>2</v>
      </c>
      <c r="V1159">
        <v>1</v>
      </c>
      <c r="W1159">
        <v>2</v>
      </c>
      <c r="X1159" t="s">
        <v>511</v>
      </c>
      <c r="Y1159">
        <v>2</v>
      </c>
      <c r="AA1159">
        <v>1</v>
      </c>
      <c r="AB1159" t="s">
        <v>526</v>
      </c>
      <c r="AC1159" t="s">
        <v>1683</v>
      </c>
    </row>
    <row r="1160" spans="1:29" x14ac:dyDescent="0.25">
      <c r="A1160" s="61" t="s">
        <v>185</v>
      </c>
      <c r="B1160" s="61" t="s">
        <v>179</v>
      </c>
      <c r="C1160" s="62" t="s">
        <v>508</v>
      </c>
      <c r="D1160" s="63"/>
      <c r="E1160" s="64"/>
      <c r="F1160" s="65"/>
      <c r="G1160" s="62"/>
      <c r="H1160" s="66"/>
      <c r="I1160" s="67"/>
      <c r="J1160" s="67"/>
      <c r="K1160" s="31"/>
      <c r="L1160" s="74">
        <v>1160</v>
      </c>
      <c r="M116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0" t="s">
        <v>319</v>
      </c>
      <c r="O1160" t="s">
        <v>372</v>
      </c>
      <c r="P1160">
        <v>1723</v>
      </c>
      <c r="Q1160" t="s">
        <v>463</v>
      </c>
      <c r="S1160">
        <v>1</v>
      </c>
      <c r="T1160">
        <v>1</v>
      </c>
      <c r="V1160">
        <v>1</v>
      </c>
      <c r="W1160">
        <v>3</v>
      </c>
      <c r="X1160" t="s">
        <v>511</v>
      </c>
      <c r="Y1160">
        <v>3</v>
      </c>
      <c r="AA1160">
        <v>1</v>
      </c>
      <c r="AB1160" t="s">
        <v>527</v>
      </c>
      <c r="AC1160" t="s">
        <v>1702</v>
      </c>
    </row>
    <row r="1161" spans="1:29" x14ac:dyDescent="0.25">
      <c r="A1161" s="61" t="s">
        <v>185</v>
      </c>
      <c r="B1161" s="61" t="s">
        <v>179</v>
      </c>
      <c r="C1161" s="62" t="s">
        <v>508</v>
      </c>
      <c r="D1161" s="63"/>
      <c r="E1161" s="64"/>
      <c r="F1161" s="65"/>
      <c r="G1161" s="62"/>
      <c r="H1161" s="66"/>
      <c r="I1161" s="67"/>
      <c r="J1161" s="67"/>
      <c r="K1161" s="31"/>
      <c r="L1161" s="74">
        <v>1161</v>
      </c>
      <c r="M116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1" t="s">
        <v>346</v>
      </c>
      <c r="O1161" t="s">
        <v>372</v>
      </c>
      <c r="P1161">
        <v>1723</v>
      </c>
      <c r="Q1161" t="s">
        <v>463</v>
      </c>
      <c r="S1161">
        <v>1</v>
      </c>
      <c r="T1161">
        <v>2</v>
      </c>
      <c r="V1161">
        <v>1</v>
      </c>
      <c r="W1161">
        <v>2</v>
      </c>
      <c r="X1161" t="s">
        <v>511</v>
      </c>
      <c r="Y1161">
        <v>2</v>
      </c>
      <c r="Z1161">
        <v>1</v>
      </c>
      <c r="AA1161">
        <v>1</v>
      </c>
      <c r="AB1161" t="s">
        <v>526</v>
      </c>
      <c r="AC1161" t="s">
        <v>1703</v>
      </c>
    </row>
    <row r="1162" spans="1:29" x14ac:dyDescent="0.25">
      <c r="A1162" s="61" t="s">
        <v>185</v>
      </c>
      <c r="B1162" s="61" t="s">
        <v>179</v>
      </c>
      <c r="C1162" s="62" t="s">
        <v>508</v>
      </c>
      <c r="D1162" s="63"/>
      <c r="E1162" s="64"/>
      <c r="F1162" s="65"/>
      <c r="G1162" s="62"/>
      <c r="H1162" s="66"/>
      <c r="I1162" s="67"/>
      <c r="J1162" s="67"/>
      <c r="K1162" s="31"/>
      <c r="L1162" s="74">
        <v>1162</v>
      </c>
      <c r="M116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2">
        <v>3.4</v>
      </c>
      <c r="O1162" t="s">
        <v>372</v>
      </c>
      <c r="P1162">
        <v>1723</v>
      </c>
      <c r="Q1162" t="s">
        <v>394</v>
      </c>
      <c r="S1162">
        <v>1</v>
      </c>
      <c r="T1162">
        <v>3</v>
      </c>
      <c r="U1162" t="s">
        <v>503</v>
      </c>
      <c r="V1162">
        <v>1</v>
      </c>
      <c r="W1162">
        <v>2</v>
      </c>
      <c r="X1162" t="s">
        <v>511</v>
      </c>
      <c r="Y1162">
        <v>2</v>
      </c>
      <c r="AA1162">
        <v>1</v>
      </c>
      <c r="AB1162" t="s">
        <v>526</v>
      </c>
      <c r="AC1162" t="s">
        <v>1704</v>
      </c>
    </row>
    <row r="1163" spans="1:29" x14ac:dyDescent="0.25">
      <c r="A1163" s="61" t="s">
        <v>185</v>
      </c>
      <c r="B1163" s="61" t="s">
        <v>179</v>
      </c>
      <c r="C1163" s="62" t="s">
        <v>508</v>
      </c>
      <c r="D1163" s="63"/>
      <c r="E1163" s="64"/>
      <c r="F1163" s="65"/>
      <c r="G1163" s="62"/>
      <c r="H1163" s="66"/>
      <c r="I1163" s="67"/>
      <c r="J1163" s="67"/>
      <c r="K1163" s="31"/>
      <c r="L1163" s="74">
        <v>1163</v>
      </c>
      <c r="M116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3" t="s">
        <v>319</v>
      </c>
      <c r="O1163" t="s">
        <v>372</v>
      </c>
      <c r="P1163">
        <v>1724</v>
      </c>
      <c r="Q1163" t="s">
        <v>461</v>
      </c>
      <c r="S1163">
        <v>1</v>
      </c>
      <c r="T1163">
        <v>1</v>
      </c>
      <c r="V1163">
        <v>1</v>
      </c>
      <c r="W1163">
        <v>3</v>
      </c>
      <c r="X1163" t="s">
        <v>511</v>
      </c>
      <c r="Y1163">
        <v>3</v>
      </c>
      <c r="AA1163">
        <v>1</v>
      </c>
      <c r="AB1163" t="s">
        <v>527</v>
      </c>
      <c r="AC1163" t="s">
        <v>1666</v>
      </c>
    </row>
    <row r="1164" spans="1:29" x14ac:dyDescent="0.25">
      <c r="A1164" s="61" t="s">
        <v>185</v>
      </c>
      <c r="B1164" s="61" t="s">
        <v>179</v>
      </c>
      <c r="C1164" s="62" t="s">
        <v>508</v>
      </c>
      <c r="D1164" s="63"/>
      <c r="E1164" s="64"/>
      <c r="F1164" s="65"/>
      <c r="G1164" s="62"/>
      <c r="H1164" s="66"/>
      <c r="I1164" s="67"/>
      <c r="J1164" s="67"/>
      <c r="K1164" s="31"/>
      <c r="L1164" s="74">
        <v>1164</v>
      </c>
      <c r="M116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4" t="s">
        <v>319</v>
      </c>
      <c r="O1164" t="s">
        <v>372</v>
      </c>
      <c r="P1164">
        <v>1724</v>
      </c>
      <c r="Q1164" t="s">
        <v>378</v>
      </c>
      <c r="S1164">
        <v>1</v>
      </c>
      <c r="T1164">
        <v>1</v>
      </c>
      <c r="V1164">
        <v>1</v>
      </c>
      <c r="W1164">
        <v>3</v>
      </c>
      <c r="X1164" t="s">
        <v>511</v>
      </c>
      <c r="Y1164">
        <v>3</v>
      </c>
      <c r="AA1164">
        <v>1</v>
      </c>
      <c r="AB1164" t="s">
        <v>527</v>
      </c>
      <c r="AC1164" t="s">
        <v>1676</v>
      </c>
    </row>
    <row r="1165" spans="1:29" x14ac:dyDescent="0.25">
      <c r="A1165" s="61" t="s">
        <v>185</v>
      </c>
      <c r="B1165" s="61" t="s">
        <v>179</v>
      </c>
      <c r="C1165" s="62" t="s">
        <v>508</v>
      </c>
      <c r="D1165" s="63"/>
      <c r="E1165" s="64"/>
      <c r="F1165" s="65"/>
      <c r="G1165" s="62"/>
      <c r="H1165" s="66"/>
      <c r="I1165" s="67"/>
      <c r="J1165" s="67"/>
      <c r="K1165" s="31"/>
      <c r="L1165" s="74">
        <v>1165</v>
      </c>
      <c r="M116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5" t="s">
        <v>319</v>
      </c>
      <c r="O1165" t="s">
        <v>372</v>
      </c>
      <c r="P1165">
        <v>1725</v>
      </c>
      <c r="Q1165" t="s">
        <v>385</v>
      </c>
      <c r="S1165">
        <v>1</v>
      </c>
      <c r="T1165">
        <v>1</v>
      </c>
      <c r="V1165">
        <v>1</v>
      </c>
      <c r="W1165">
        <v>3</v>
      </c>
      <c r="X1165" t="s">
        <v>511</v>
      </c>
      <c r="Y1165">
        <v>3</v>
      </c>
      <c r="AA1165">
        <v>1</v>
      </c>
      <c r="AB1165" t="s">
        <v>527</v>
      </c>
      <c r="AC1165" t="s">
        <v>1669</v>
      </c>
    </row>
    <row r="1166" spans="1:29" x14ac:dyDescent="0.25">
      <c r="A1166" s="61" t="s">
        <v>185</v>
      </c>
      <c r="B1166" s="61" t="s">
        <v>179</v>
      </c>
      <c r="C1166" s="62" t="s">
        <v>508</v>
      </c>
      <c r="D1166" s="63"/>
      <c r="E1166" s="64"/>
      <c r="F1166" s="65"/>
      <c r="G1166" s="62"/>
      <c r="H1166" s="66"/>
      <c r="I1166" s="67"/>
      <c r="J1166" s="67"/>
      <c r="K1166" s="31"/>
      <c r="L1166" s="74">
        <v>1166</v>
      </c>
      <c r="M116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6" t="s">
        <v>319</v>
      </c>
      <c r="O1166" t="s">
        <v>372</v>
      </c>
      <c r="P1166">
        <v>1725</v>
      </c>
      <c r="Q1166" t="s">
        <v>397</v>
      </c>
      <c r="S1166">
        <v>1</v>
      </c>
      <c r="T1166">
        <v>1</v>
      </c>
      <c r="V1166">
        <v>1</v>
      </c>
      <c r="W1166">
        <v>3</v>
      </c>
      <c r="X1166" t="s">
        <v>511</v>
      </c>
      <c r="Y1166">
        <v>3</v>
      </c>
      <c r="AA1166">
        <v>1</v>
      </c>
      <c r="AB1166" t="s">
        <v>527</v>
      </c>
      <c r="AC1166" t="s">
        <v>1678</v>
      </c>
    </row>
    <row r="1167" spans="1:29" x14ac:dyDescent="0.25">
      <c r="A1167" s="61" t="s">
        <v>185</v>
      </c>
      <c r="B1167" s="61" t="s">
        <v>179</v>
      </c>
      <c r="C1167" s="62" t="s">
        <v>508</v>
      </c>
      <c r="D1167" s="63"/>
      <c r="E1167" s="64"/>
      <c r="F1167" s="65"/>
      <c r="G1167" s="62"/>
      <c r="H1167" s="66"/>
      <c r="I1167" s="67"/>
      <c r="J1167" s="67"/>
      <c r="K1167" s="31"/>
      <c r="L1167" s="74">
        <v>1167</v>
      </c>
      <c r="M116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7" t="s">
        <v>342</v>
      </c>
      <c r="O1167" t="s">
        <v>372</v>
      </c>
      <c r="P1167">
        <v>1725</v>
      </c>
      <c r="Q1167" t="s">
        <v>397</v>
      </c>
      <c r="S1167">
        <v>1</v>
      </c>
      <c r="T1167">
        <v>2</v>
      </c>
      <c r="V1167">
        <v>1</v>
      </c>
      <c r="W1167">
        <v>2</v>
      </c>
      <c r="X1167" t="s">
        <v>511</v>
      </c>
      <c r="Y1167">
        <v>2</v>
      </c>
      <c r="Z1167">
        <v>-1</v>
      </c>
      <c r="AA1167">
        <v>1</v>
      </c>
      <c r="AB1167" t="s">
        <v>526</v>
      </c>
      <c r="AC1167" t="s">
        <v>1679</v>
      </c>
    </row>
    <row r="1168" spans="1:29" x14ac:dyDescent="0.25">
      <c r="A1168" s="61" t="s">
        <v>185</v>
      </c>
      <c r="B1168" s="61" t="s">
        <v>179</v>
      </c>
      <c r="C1168" s="62" t="s">
        <v>508</v>
      </c>
      <c r="D1168" s="63"/>
      <c r="E1168" s="64"/>
      <c r="F1168" s="65"/>
      <c r="G1168" s="62"/>
      <c r="H1168" s="66"/>
      <c r="I1168" s="67"/>
      <c r="J1168" s="67"/>
      <c r="K1168" s="31"/>
      <c r="L1168" s="74">
        <v>1168</v>
      </c>
      <c r="M116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8" t="s">
        <v>319</v>
      </c>
      <c r="O1168" t="s">
        <v>372</v>
      </c>
      <c r="P1168">
        <v>1727</v>
      </c>
      <c r="Q1168" t="s">
        <v>386</v>
      </c>
      <c r="S1168">
        <v>1</v>
      </c>
      <c r="T1168">
        <v>1</v>
      </c>
      <c r="V1168">
        <v>1</v>
      </c>
      <c r="W1168">
        <v>3</v>
      </c>
      <c r="X1168" t="s">
        <v>511</v>
      </c>
      <c r="Y1168">
        <v>3</v>
      </c>
      <c r="AA1168">
        <v>1</v>
      </c>
      <c r="AB1168" t="s">
        <v>527</v>
      </c>
      <c r="AC1168" t="s">
        <v>1667</v>
      </c>
    </row>
    <row r="1169" spans="1:29" x14ac:dyDescent="0.25">
      <c r="A1169" s="61" t="s">
        <v>185</v>
      </c>
      <c r="B1169" s="61" t="s">
        <v>179</v>
      </c>
      <c r="C1169" s="62" t="s">
        <v>508</v>
      </c>
      <c r="D1169" s="63"/>
      <c r="E1169" s="64"/>
      <c r="F1169" s="65"/>
      <c r="G1169" s="62"/>
      <c r="H1169" s="66"/>
      <c r="I1169" s="67"/>
      <c r="J1169" s="67"/>
      <c r="K1169" s="31"/>
      <c r="L1169" s="74">
        <v>1169</v>
      </c>
      <c r="M116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69" t="s">
        <v>349</v>
      </c>
      <c r="O1169" t="s">
        <v>372</v>
      </c>
      <c r="P1169">
        <v>1731</v>
      </c>
      <c r="Q1169" t="s">
        <v>462</v>
      </c>
      <c r="S1169">
        <v>1</v>
      </c>
      <c r="T1169">
        <v>1</v>
      </c>
      <c r="V1169">
        <v>1</v>
      </c>
      <c r="W1169">
        <v>2</v>
      </c>
      <c r="X1169" t="s">
        <v>511</v>
      </c>
      <c r="Y1169">
        <v>2</v>
      </c>
      <c r="Z1169">
        <v>1</v>
      </c>
      <c r="AA1169">
        <v>1</v>
      </c>
      <c r="AB1169" t="s">
        <v>526</v>
      </c>
      <c r="AC1169" t="s">
        <v>1668</v>
      </c>
    </row>
    <row r="1170" spans="1:29" x14ac:dyDescent="0.25">
      <c r="A1170" s="61" t="s">
        <v>185</v>
      </c>
      <c r="B1170" s="61" t="s">
        <v>179</v>
      </c>
      <c r="C1170" s="62" t="s">
        <v>508</v>
      </c>
      <c r="D1170" s="63"/>
      <c r="E1170" s="64"/>
      <c r="F1170" s="65"/>
      <c r="G1170" s="62"/>
      <c r="H1170" s="66"/>
      <c r="I1170" s="67"/>
      <c r="J1170" s="67"/>
      <c r="K1170" s="31"/>
      <c r="L1170" s="74">
        <v>1170</v>
      </c>
      <c r="M117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0" t="s">
        <v>319</v>
      </c>
      <c r="O1170" t="s">
        <v>372</v>
      </c>
      <c r="P1170" t="s">
        <v>374</v>
      </c>
      <c r="Q1170" t="s">
        <v>380</v>
      </c>
      <c r="S1170">
        <v>1</v>
      </c>
      <c r="T1170">
        <v>1</v>
      </c>
      <c r="V1170">
        <v>1</v>
      </c>
      <c r="W1170">
        <v>3</v>
      </c>
      <c r="X1170" t="s">
        <v>511</v>
      </c>
      <c r="Y1170">
        <v>3</v>
      </c>
      <c r="AA1170">
        <v>1</v>
      </c>
      <c r="AB1170" t="s">
        <v>527</v>
      </c>
      <c r="AC1170" t="s">
        <v>1675</v>
      </c>
    </row>
    <row r="1171" spans="1:29" x14ac:dyDescent="0.25">
      <c r="A1171" s="61" t="s">
        <v>185</v>
      </c>
      <c r="B1171" s="61" t="s">
        <v>179</v>
      </c>
      <c r="C1171" s="62" t="s">
        <v>508</v>
      </c>
      <c r="D1171" s="63"/>
      <c r="E1171" s="64"/>
      <c r="F1171" s="65"/>
      <c r="G1171" s="62"/>
      <c r="H1171" s="66"/>
      <c r="I1171" s="67"/>
      <c r="J1171" s="67"/>
      <c r="K1171" s="31"/>
      <c r="L1171" s="74">
        <v>1171</v>
      </c>
      <c r="M117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1" t="s">
        <v>319</v>
      </c>
      <c r="O1171" t="s">
        <v>372</v>
      </c>
      <c r="P1171" t="s">
        <v>376</v>
      </c>
      <c r="Q1171" t="s">
        <v>382</v>
      </c>
      <c r="S1171">
        <v>1</v>
      </c>
      <c r="T1171">
        <v>1</v>
      </c>
      <c r="V1171">
        <v>1</v>
      </c>
      <c r="W1171">
        <v>3</v>
      </c>
      <c r="X1171" t="s">
        <v>511</v>
      </c>
      <c r="Y1171">
        <v>3</v>
      </c>
      <c r="AA1171">
        <v>1</v>
      </c>
      <c r="AB1171" t="s">
        <v>527</v>
      </c>
      <c r="AC1171" t="s">
        <v>1672</v>
      </c>
    </row>
    <row r="1172" spans="1:29" x14ac:dyDescent="0.25">
      <c r="A1172" s="61" t="s">
        <v>185</v>
      </c>
      <c r="B1172" s="61" t="s">
        <v>179</v>
      </c>
      <c r="C1172" s="62" t="s">
        <v>508</v>
      </c>
      <c r="D1172" s="63"/>
      <c r="E1172" s="64"/>
      <c r="F1172" s="65"/>
      <c r="G1172" s="62"/>
      <c r="H1172" s="66"/>
      <c r="I1172" s="67"/>
      <c r="J1172" s="67"/>
      <c r="K1172" s="31"/>
      <c r="L1172" s="74">
        <v>1172</v>
      </c>
      <c r="M117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2" t="s">
        <v>344</v>
      </c>
      <c r="O1172" t="s">
        <v>372</v>
      </c>
      <c r="P1172" t="s">
        <v>377</v>
      </c>
      <c r="Q1172" t="s">
        <v>398</v>
      </c>
      <c r="S1172">
        <v>1</v>
      </c>
      <c r="T1172">
        <v>3</v>
      </c>
      <c r="U1172" t="s">
        <v>503</v>
      </c>
      <c r="V1172">
        <v>1</v>
      </c>
      <c r="W1172">
        <v>1</v>
      </c>
      <c r="X1172" t="s">
        <v>511</v>
      </c>
      <c r="Y1172">
        <v>1</v>
      </c>
      <c r="Z1172">
        <v>-1</v>
      </c>
      <c r="AA1172">
        <v>1</v>
      </c>
      <c r="AB1172" t="s">
        <v>527</v>
      </c>
      <c r="AC1172" t="s">
        <v>1677</v>
      </c>
    </row>
    <row r="1173" spans="1:29" x14ac:dyDescent="0.25">
      <c r="A1173" s="61" t="s">
        <v>185</v>
      </c>
      <c r="B1173" s="61" t="s">
        <v>179</v>
      </c>
      <c r="C1173" s="62" t="s">
        <v>508</v>
      </c>
      <c r="D1173" s="63"/>
      <c r="E1173" s="64"/>
      <c r="F1173" s="65"/>
      <c r="G1173" s="62"/>
      <c r="H1173" s="66"/>
      <c r="I1173" s="67"/>
      <c r="J1173" s="67"/>
      <c r="K1173" s="31"/>
      <c r="L1173" s="74">
        <v>1173</v>
      </c>
      <c r="M117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3" t="s">
        <v>348</v>
      </c>
      <c r="O1173" t="s">
        <v>372</v>
      </c>
      <c r="P1173" t="s">
        <v>375</v>
      </c>
      <c r="Q1173" t="s">
        <v>384</v>
      </c>
      <c r="S1173">
        <v>1</v>
      </c>
      <c r="T1173">
        <v>1</v>
      </c>
      <c r="V1173">
        <v>1</v>
      </c>
      <c r="W1173">
        <v>1</v>
      </c>
      <c r="X1173" t="s">
        <v>511</v>
      </c>
      <c r="Y1173">
        <v>1</v>
      </c>
      <c r="Z1173">
        <v>1</v>
      </c>
      <c r="AA1173">
        <v>1</v>
      </c>
      <c r="AB1173" t="s">
        <v>527</v>
      </c>
      <c r="AC1173" t="s">
        <v>1671</v>
      </c>
    </row>
    <row r="1174" spans="1:29" x14ac:dyDescent="0.25">
      <c r="A1174" s="61" t="s">
        <v>185</v>
      </c>
      <c r="B1174" s="61" t="s">
        <v>179</v>
      </c>
      <c r="C1174" s="62" t="s">
        <v>508</v>
      </c>
      <c r="D1174" s="63"/>
      <c r="E1174" s="64"/>
      <c r="F1174" s="65"/>
      <c r="G1174" s="62"/>
      <c r="H1174" s="66"/>
      <c r="I1174" s="67"/>
      <c r="J1174" s="67"/>
      <c r="K1174" s="31"/>
      <c r="L1174" s="74">
        <v>1174</v>
      </c>
      <c r="M117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4" t="s">
        <v>319</v>
      </c>
      <c r="O1174" t="s">
        <v>372</v>
      </c>
      <c r="P1174" t="s">
        <v>375</v>
      </c>
      <c r="Q1174" t="s">
        <v>381</v>
      </c>
      <c r="S1174">
        <v>1</v>
      </c>
      <c r="T1174">
        <v>1</v>
      </c>
      <c r="V1174">
        <v>1</v>
      </c>
      <c r="W1174">
        <v>3</v>
      </c>
      <c r="X1174" t="s">
        <v>511</v>
      </c>
      <c r="Y1174">
        <v>3</v>
      </c>
      <c r="AA1174">
        <v>1</v>
      </c>
      <c r="AB1174" t="s">
        <v>527</v>
      </c>
      <c r="AC1174" t="s">
        <v>1673</v>
      </c>
    </row>
    <row r="1175" spans="1:29" x14ac:dyDescent="0.25">
      <c r="A1175" s="61" t="s">
        <v>185</v>
      </c>
      <c r="B1175" s="61" t="s">
        <v>179</v>
      </c>
      <c r="C1175" s="62" t="s">
        <v>508</v>
      </c>
      <c r="D1175" s="63"/>
      <c r="E1175" s="64"/>
      <c r="F1175" s="65"/>
      <c r="G1175" s="62"/>
      <c r="H1175" s="66"/>
      <c r="I1175" s="67"/>
      <c r="J1175" s="67"/>
      <c r="K1175" s="31"/>
      <c r="L1175" s="74">
        <v>1175</v>
      </c>
      <c r="M117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5" t="s">
        <v>346</v>
      </c>
      <c r="O1175" t="s">
        <v>372</v>
      </c>
      <c r="P1175" t="s">
        <v>375</v>
      </c>
      <c r="Q1175" t="s">
        <v>381</v>
      </c>
      <c r="S1175">
        <v>1</v>
      </c>
      <c r="T1175">
        <v>2</v>
      </c>
      <c r="V1175">
        <v>1</v>
      </c>
      <c r="W1175">
        <v>2</v>
      </c>
      <c r="X1175" t="s">
        <v>511</v>
      </c>
      <c r="Y1175">
        <v>2</v>
      </c>
      <c r="Z1175">
        <v>1</v>
      </c>
      <c r="AA1175">
        <v>1</v>
      </c>
      <c r="AB1175" t="s">
        <v>526</v>
      </c>
      <c r="AC1175" t="s">
        <v>1674</v>
      </c>
    </row>
    <row r="1176" spans="1:29" x14ac:dyDescent="0.25">
      <c r="A1176" s="61" t="s">
        <v>185</v>
      </c>
      <c r="B1176" s="61" t="s">
        <v>225</v>
      </c>
      <c r="C1176" s="62"/>
      <c r="D1176" s="63"/>
      <c r="E1176" s="64"/>
      <c r="F1176" s="65"/>
      <c r="G1176" s="62"/>
      <c r="H1176" s="66"/>
      <c r="I1176" s="67"/>
      <c r="J1176" s="67"/>
      <c r="K1176" s="31"/>
      <c r="L1176" s="74">
        <v>1176</v>
      </c>
      <c r="M117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6" t="s">
        <v>328</v>
      </c>
      <c r="O1176" t="s">
        <v>372</v>
      </c>
      <c r="P1176">
        <v>1721</v>
      </c>
      <c r="Q1176" t="s">
        <v>400</v>
      </c>
      <c r="S1176">
        <v>1</v>
      </c>
      <c r="T1176">
        <v>2</v>
      </c>
      <c r="V1176">
        <v>1</v>
      </c>
      <c r="W1176">
        <v>2</v>
      </c>
      <c r="Y1176">
        <v>2</v>
      </c>
      <c r="AB1176" t="s">
        <v>526</v>
      </c>
      <c r="AC1176" t="s">
        <v>1692</v>
      </c>
    </row>
    <row r="1177" spans="1:29" x14ac:dyDescent="0.25">
      <c r="A1177" s="61" t="s">
        <v>185</v>
      </c>
      <c r="B1177" s="61" t="s">
        <v>225</v>
      </c>
      <c r="C1177" s="62"/>
      <c r="D1177" s="63"/>
      <c r="E1177" s="64"/>
      <c r="F1177" s="65"/>
      <c r="G1177" s="62"/>
      <c r="H1177" s="66"/>
      <c r="I1177" s="67"/>
      <c r="J1177" s="67"/>
      <c r="K1177" s="31"/>
      <c r="L1177" s="74">
        <v>1177</v>
      </c>
      <c r="M117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7" t="s">
        <v>319</v>
      </c>
      <c r="O1177" t="s">
        <v>372</v>
      </c>
      <c r="P1177">
        <v>1725</v>
      </c>
      <c r="Q1177" t="s">
        <v>397</v>
      </c>
      <c r="S1177">
        <v>1</v>
      </c>
      <c r="T1177">
        <v>1</v>
      </c>
      <c r="V1177">
        <v>1</v>
      </c>
      <c r="W1177">
        <v>3</v>
      </c>
      <c r="Y1177">
        <v>3</v>
      </c>
      <c r="AB1177" t="s">
        <v>527</v>
      </c>
      <c r="AC1177" t="s">
        <v>1680</v>
      </c>
    </row>
    <row r="1178" spans="1:29" x14ac:dyDescent="0.25">
      <c r="A1178" s="61" t="s">
        <v>185</v>
      </c>
      <c r="B1178" s="61" t="s">
        <v>240</v>
      </c>
      <c r="C1178" s="62"/>
      <c r="D1178" s="63"/>
      <c r="E1178" s="64"/>
      <c r="F1178" s="65"/>
      <c r="G1178" s="62"/>
      <c r="H1178" s="66"/>
      <c r="I1178" s="67"/>
      <c r="J1178" s="67"/>
      <c r="K1178" s="31"/>
      <c r="L1178" s="74">
        <v>1178</v>
      </c>
      <c r="M117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8" t="s">
        <v>339</v>
      </c>
      <c r="O1178" t="s">
        <v>372</v>
      </c>
      <c r="P1178">
        <v>1721</v>
      </c>
      <c r="Q1178" t="s">
        <v>392</v>
      </c>
      <c r="S1178">
        <v>1</v>
      </c>
      <c r="T1178">
        <v>1</v>
      </c>
      <c r="V1178">
        <v>1</v>
      </c>
      <c r="W1178">
        <v>2</v>
      </c>
      <c r="Y1178">
        <v>2</v>
      </c>
      <c r="Z1178">
        <v>1</v>
      </c>
      <c r="AA1178">
        <v>1</v>
      </c>
      <c r="AB1178" t="s">
        <v>526</v>
      </c>
      <c r="AC1178" t="s">
        <v>1689</v>
      </c>
    </row>
    <row r="1179" spans="1:29" x14ac:dyDescent="0.25">
      <c r="A1179" s="61" t="s">
        <v>213</v>
      </c>
      <c r="B1179" s="61" t="s">
        <v>179</v>
      </c>
      <c r="C1179" s="62"/>
      <c r="D1179" s="63"/>
      <c r="E1179" s="64"/>
      <c r="F1179" s="65"/>
      <c r="G1179" s="62"/>
      <c r="H1179" s="66"/>
      <c r="I1179" s="67"/>
      <c r="J1179" s="67"/>
      <c r="K1179" s="31"/>
      <c r="L1179" s="74">
        <v>1179</v>
      </c>
      <c r="M117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79" t="s">
        <v>328</v>
      </c>
      <c r="O1179" t="s">
        <v>373</v>
      </c>
      <c r="P1179">
        <v>1712</v>
      </c>
      <c r="Q1179" t="s">
        <v>426</v>
      </c>
      <c r="S1179">
        <v>1</v>
      </c>
      <c r="T1179">
        <v>2</v>
      </c>
      <c r="V1179">
        <v>0.34753363229167084</v>
      </c>
      <c r="W1179">
        <v>0.69506726458334167</v>
      </c>
      <c r="Y1179">
        <v>2</v>
      </c>
      <c r="AB1179" t="s">
        <v>526</v>
      </c>
      <c r="AC1179" t="s">
        <v>1705</v>
      </c>
    </row>
    <row r="1180" spans="1:29" x14ac:dyDescent="0.25">
      <c r="A1180" s="61" t="s">
        <v>213</v>
      </c>
      <c r="B1180" s="61" t="s">
        <v>179</v>
      </c>
      <c r="C1180" s="62"/>
      <c r="D1180" s="63"/>
      <c r="E1180" s="64"/>
      <c r="F1180" s="65"/>
      <c r="G1180" s="62"/>
      <c r="H1180" s="66"/>
      <c r="I1180" s="67"/>
      <c r="J1180" s="67"/>
      <c r="K1180" s="31"/>
      <c r="L1180" s="74">
        <v>1180</v>
      </c>
      <c r="M118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0" t="s">
        <v>314</v>
      </c>
      <c r="O1180" t="s">
        <v>373</v>
      </c>
      <c r="P1180">
        <v>1712</v>
      </c>
      <c r="Q1180" t="s">
        <v>428</v>
      </c>
      <c r="S1180">
        <v>1</v>
      </c>
      <c r="T1180">
        <v>1</v>
      </c>
      <c r="V1180">
        <v>0.34753363229167084</v>
      </c>
      <c r="W1180">
        <v>1.0426008968750125</v>
      </c>
      <c r="Y1180">
        <v>3</v>
      </c>
      <c r="AB1180" t="s">
        <v>526</v>
      </c>
      <c r="AC1180" t="s">
        <v>1706</v>
      </c>
    </row>
    <row r="1181" spans="1:29" x14ac:dyDescent="0.25">
      <c r="A1181" s="61" t="s">
        <v>213</v>
      </c>
      <c r="B1181" s="61" t="s">
        <v>179</v>
      </c>
      <c r="C1181" s="62"/>
      <c r="D1181" s="63"/>
      <c r="E1181" s="64"/>
      <c r="F1181" s="65"/>
      <c r="G1181" s="62"/>
      <c r="H1181" s="66"/>
      <c r="I1181" s="67"/>
      <c r="J1181" s="67"/>
      <c r="K1181" s="31"/>
      <c r="L1181" s="74">
        <v>1181</v>
      </c>
      <c r="M118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1" t="s">
        <v>315</v>
      </c>
      <c r="O1181" t="s">
        <v>373</v>
      </c>
      <c r="P1181">
        <v>1713</v>
      </c>
      <c r="Q1181" t="s">
        <v>427</v>
      </c>
      <c r="S1181">
        <v>1</v>
      </c>
      <c r="T1181">
        <v>1</v>
      </c>
      <c r="V1181">
        <v>0.34753363229167084</v>
      </c>
      <c r="W1181">
        <v>1.0426008968750125</v>
      </c>
      <c r="Y1181">
        <v>3</v>
      </c>
      <c r="AB1181" t="s">
        <v>526</v>
      </c>
      <c r="AC1181" t="s">
        <v>1707</v>
      </c>
    </row>
    <row r="1182" spans="1:29" x14ac:dyDescent="0.25">
      <c r="A1182" s="61" t="s">
        <v>198</v>
      </c>
      <c r="B1182" s="61" t="s">
        <v>273</v>
      </c>
      <c r="C1182" s="62"/>
      <c r="D1182" s="63"/>
      <c r="E1182" s="64"/>
      <c r="F1182" s="65"/>
      <c r="G1182" s="62"/>
      <c r="H1182" s="66"/>
      <c r="I1182" s="67"/>
      <c r="J1182" s="67"/>
      <c r="K1182" s="31"/>
      <c r="L1182" s="74">
        <v>1182</v>
      </c>
      <c r="M1182"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2" t="s">
        <v>328</v>
      </c>
      <c r="O1182" t="s">
        <v>373</v>
      </c>
      <c r="P1182">
        <v>1714</v>
      </c>
      <c r="Q1182" t="s">
        <v>408</v>
      </c>
      <c r="S1182">
        <v>1</v>
      </c>
      <c r="T1182">
        <v>2</v>
      </c>
      <c r="V1182">
        <v>0.34753363229167084</v>
      </c>
      <c r="W1182">
        <v>0.69506726458334167</v>
      </c>
      <c r="Y1182">
        <v>2</v>
      </c>
      <c r="AB1182" t="s">
        <v>526</v>
      </c>
      <c r="AC1182" t="s">
        <v>1708</v>
      </c>
    </row>
    <row r="1183" spans="1:29" x14ac:dyDescent="0.25">
      <c r="A1183" s="61" t="s">
        <v>242</v>
      </c>
      <c r="B1183" s="61" t="s">
        <v>179</v>
      </c>
      <c r="C1183" s="62"/>
      <c r="D1183" s="63"/>
      <c r="E1183" s="64"/>
      <c r="F1183" s="65"/>
      <c r="G1183" s="62"/>
      <c r="H1183" s="66"/>
      <c r="I1183" s="67"/>
      <c r="J1183" s="67"/>
      <c r="K1183" s="31"/>
      <c r="L1183" s="74">
        <v>1183</v>
      </c>
      <c r="M1183"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3" t="s">
        <v>319</v>
      </c>
      <c r="O1183" t="s">
        <v>373</v>
      </c>
      <c r="P1183">
        <v>1712</v>
      </c>
      <c r="Q1183" t="s">
        <v>432</v>
      </c>
      <c r="S1183">
        <v>1</v>
      </c>
      <c r="T1183">
        <v>1</v>
      </c>
      <c r="V1183">
        <v>0.34753363229167084</v>
      </c>
      <c r="W1183">
        <v>1.0426008968750125</v>
      </c>
      <c r="Y1183">
        <v>3</v>
      </c>
      <c r="AB1183" t="s">
        <v>527</v>
      </c>
      <c r="AC1183" t="s">
        <v>1709</v>
      </c>
    </row>
    <row r="1184" spans="1:29" x14ac:dyDescent="0.25">
      <c r="A1184" s="61" t="s">
        <v>193</v>
      </c>
      <c r="B1184" s="61" t="s">
        <v>185</v>
      </c>
      <c r="C1184" s="62"/>
      <c r="D1184" s="63"/>
      <c r="E1184" s="64"/>
      <c r="F1184" s="65"/>
      <c r="G1184" s="62"/>
      <c r="H1184" s="66"/>
      <c r="I1184" s="67"/>
      <c r="J1184" s="67"/>
      <c r="K1184" s="31"/>
      <c r="L1184" s="74">
        <v>1184</v>
      </c>
      <c r="M1184"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4">
        <v>1.2</v>
      </c>
      <c r="O1184" t="s">
        <v>372</v>
      </c>
      <c r="P1184">
        <v>1721</v>
      </c>
      <c r="Q1184" t="s">
        <v>400</v>
      </c>
      <c r="S1184">
        <v>1</v>
      </c>
      <c r="T1184">
        <v>1</v>
      </c>
      <c r="V1184">
        <v>1</v>
      </c>
      <c r="W1184">
        <v>1</v>
      </c>
      <c r="Y1184">
        <v>1</v>
      </c>
      <c r="AB1184" t="s">
        <v>527</v>
      </c>
      <c r="AC1184" t="s">
        <v>1711</v>
      </c>
    </row>
    <row r="1185" spans="1:29" x14ac:dyDescent="0.25">
      <c r="A1185" s="61" t="s">
        <v>193</v>
      </c>
      <c r="B1185" s="61" t="s">
        <v>185</v>
      </c>
      <c r="C1185" s="62"/>
      <c r="D1185" s="63"/>
      <c r="E1185" s="64"/>
      <c r="F1185" s="65"/>
      <c r="G1185" s="62"/>
      <c r="H1185" s="66"/>
      <c r="I1185" s="67"/>
      <c r="J1185" s="67"/>
      <c r="K1185" s="31"/>
      <c r="L1185" s="74">
        <v>1185</v>
      </c>
      <c r="M1185"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5">
        <v>1.2</v>
      </c>
      <c r="O1185" t="s">
        <v>372</v>
      </c>
      <c r="P1185">
        <v>1722</v>
      </c>
      <c r="Q1185" t="s">
        <v>390</v>
      </c>
      <c r="S1185">
        <v>1</v>
      </c>
      <c r="T1185">
        <v>1</v>
      </c>
      <c r="V1185">
        <v>1</v>
      </c>
      <c r="W1185">
        <v>1</v>
      </c>
      <c r="Y1185">
        <v>1</v>
      </c>
      <c r="AB1185" t="s">
        <v>527</v>
      </c>
      <c r="AC1185" t="s">
        <v>1712</v>
      </c>
    </row>
    <row r="1186" spans="1:29" x14ac:dyDescent="0.25">
      <c r="A1186" s="61" t="s">
        <v>193</v>
      </c>
      <c r="B1186" s="61" t="s">
        <v>185</v>
      </c>
      <c r="C1186" s="62"/>
      <c r="D1186" s="63"/>
      <c r="E1186" s="64"/>
      <c r="F1186" s="65"/>
      <c r="G1186" s="62"/>
      <c r="H1186" s="66"/>
      <c r="I1186" s="67"/>
      <c r="J1186" s="67"/>
      <c r="K1186" s="31"/>
      <c r="L1186" s="74">
        <v>1186</v>
      </c>
      <c r="M1186"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6">
        <v>1.2</v>
      </c>
      <c r="O1186" t="s">
        <v>372</v>
      </c>
      <c r="P1186" t="s">
        <v>377</v>
      </c>
      <c r="Q1186" t="s">
        <v>401</v>
      </c>
      <c r="S1186">
        <v>1</v>
      </c>
      <c r="T1186">
        <v>1</v>
      </c>
      <c r="V1186">
        <v>1</v>
      </c>
      <c r="W1186">
        <v>1</v>
      </c>
      <c r="Y1186">
        <v>1</v>
      </c>
      <c r="AB1186" t="s">
        <v>527</v>
      </c>
      <c r="AC1186" t="s">
        <v>1710</v>
      </c>
    </row>
    <row r="1187" spans="1:29" x14ac:dyDescent="0.25">
      <c r="A1187" s="61" t="s">
        <v>226</v>
      </c>
      <c r="B1187" s="61" t="s">
        <v>179</v>
      </c>
      <c r="C1187" s="62"/>
      <c r="D1187" s="63"/>
      <c r="E1187" s="64"/>
      <c r="F1187" s="65"/>
      <c r="G1187" s="62"/>
      <c r="H1187" s="66"/>
      <c r="I1187" s="67"/>
      <c r="J1187" s="67"/>
      <c r="K1187" s="31"/>
      <c r="L1187" s="74">
        <v>1187</v>
      </c>
      <c r="M1187"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7" t="s">
        <v>319</v>
      </c>
      <c r="O1187" t="s">
        <v>373</v>
      </c>
      <c r="P1187">
        <v>1714</v>
      </c>
      <c r="Q1187" t="s">
        <v>440</v>
      </c>
      <c r="S1187">
        <v>1</v>
      </c>
      <c r="T1187">
        <v>1</v>
      </c>
      <c r="V1187">
        <v>0.34753363229167084</v>
      </c>
      <c r="W1187">
        <v>1.0426008968750125</v>
      </c>
      <c r="Y1187">
        <v>3</v>
      </c>
      <c r="AB1187" t="s">
        <v>527</v>
      </c>
      <c r="AC1187" t="s">
        <v>1714</v>
      </c>
    </row>
    <row r="1188" spans="1:29" x14ac:dyDescent="0.25">
      <c r="A1188" s="61" t="s">
        <v>226</v>
      </c>
      <c r="B1188" s="61" t="s">
        <v>205</v>
      </c>
      <c r="C1188" s="62"/>
      <c r="D1188" s="63"/>
      <c r="E1188" s="64"/>
      <c r="F1188" s="65"/>
      <c r="G1188" s="62"/>
      <c r="H1188" s="66"/>
      <c r="I1188" s="67"/>
      <c r="J1188" s="67"/>
      <c r="K1188" s="31"/>
      <c r="L1188" s="74">
        <v>1188</v>
      </c>
      <c r="M1188"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8" t="s">
        <v>319</v>
      </c>
      <c r="O1188" t="s">
        <v>373</v>
      </c>
      <c r="P1188">
        <v>1714</v>
      </c>
      <c r="Q1188" t="s">
        <v>440</v>
      </c>
      <c r="S1188">
        <v>1</v>
      </c>
      <c r="T1188">
        <v>1</v>
      </c>
      <c r="V1188">
        <v>0.34753363229167084</v>
      </c>
      <c r="W1188">
        <v>1.0426008968750125</v>
      </c>
      <c r="Y1188">
        <v>3</v>
      </c>
      <c r="AB1188" t="s">
        <v>527</v>
      </c>
      <c r="AC1188" t="s">
        <v>1713</v>
      </c>
    </row>
    <row r="1189" spans="1:29" x14ac:dyDescent="0.25">
      <c r="A1189" s="61" t="s">
        <v>216</v>
      </c>
      <c r="B1189" s="61" t="s">
        <v>179</v>
      </c>
      <c r="C1189" s="62"/>
      <c r="D1189" s="63"/>
      <c r="E1189" s="64"/>
      <c r="F1189" s="65"/>
      <c r="G1189" s="62"/>
      <c r="H1189" s="66"/>
      <c r="I1189" s="67"/>
      <c r="J1189" s="67"/>
      <c r="K1189" s="31"/>
      <c r="L1189" s="74">
        <v>1189</v>
      </c>
      <c r="M1189"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89" t="s">
        <v>319</v>
      </c>
      <c r="O1189" t="s">
        <v>373</v>
      </c>
      <c r="P1189">
        <v>1712</v>
      </c>
      <c r="Q1189" t="s">
        <v>432</v>
      </c>
      <c r="S1189">
        <v>1</v>
      </c>
      <c r="T1189">
        <v>1</v>
      </c>
      <c r="V1189">
        <v>0.34753363229167084</v>
      </c>
      <c r="W1189">
        <v>1.0426008968750125</v>
      </c>
      <c r="Y1189">
        <v>3</v>
      </c>
      <c r="AB1189" t="s">
        <v>527</v>
      </c>
      <c r="AC1189" t="s">
        <v>1715</v>
      </c>
    </row>
    <row r="1190" spans="1:29" x14ac:dyDescent="0.25">
      <c r="A1190" s="61" t="s">
        <v>234</v>
      </c>
      <c r="B1190" s="61" t="s">
        <v>179</v>
      </c>
      <c r="C1190" s="62"/>
      <c r="D1190" s="63"/>
      <c r="E1190" s="64"/>
      <c r="F1190" s="65"/>
      <c r="G1190" s="62"/>
      <c r="H1190" s="66"/>
      <c r="I1190" s="67"/>
      <c r="J1190" s="67"/>
      <c r="K1190" s="31"/>
      <c r="L1190" s="74">
        <v>1190</v>
      </c>
      <c r="M1190"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90" t="s">
        <v>315</v>
      </c>
      <c r="O1190" t="s">
        <v>373</v>
      </c>
      <c r="P1190">
        <v>1714</v>
      </c>
      <c r="Q1190" t="s">
        <v>444</v>
      </c>
      <c r="S1190">
        <v>1</v>
      </c>
      <c r="T1190">
        <v>1</v>
      </c>
      <c r="V1190">
        <v>0.34753363229167084</v>
      </c>
      <c r="W1190">
        <v>1.0426008968750125</v>
      </c>
      <c r="Y1190">
        <v>3</v>
      </c>
      <c r="AB1190" t="s">
        <v>526</v>
      </c>
      <c r="AC1190" t="s">
        <v>1716</v>
      </c>
    </row>
    <row r="1191" spans="1:29" x14ac:dyDescent="0.25">
      <c r="A1191" s="61" t="s">
        <v>220</v>
      </c>
      <c r="B1191" s="61" t="s">
        <v>205</v>
      </c>
      <c r="C1191" s="62"/>
      <c r="D1191" s="63"/>
      <c r="E1191" s="64"/>
      <c r="F1191" s="65"/>
      <c r="G1191" s="62"/>
      <c r="H1191" s="66"/>
      <c r="I1191" s="67"/>
      <c r="J1191" s="67"/>
      <c r="K1191" s="31"/>
      <c r="L1191" s="74">
        <v>1191</v>
      </c>
      <c r="M1191" s="74"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91" t="s">
        <v>315</v>
      </c>
      <c r="O1191" t="s">
        <v>373</v>
      </c>
      <c r="P1191">
        <v>1715</v>
      </c>
      <c r="Q1191" t="s">
        <v>433</v>
      </c>
      <c r="S1191">
        <v>1</v>
      </c>
      <c r="T1191">
        <v>1</v>
      </c>
      <c r="V1191">
        <v>0.34753363229167084</v>
      </c>
      <c r="W1191">
        <v>1.0426008968750125</v>
      </c>
      <c r="Y1191">
        <v>3</v>
      </c>
      <c r="AB1191" t="s">
        <v>526</v>
      </c>
      <c r="AC1191" t="s">
        <v>1718</v>
      </c>
    </row>
    <row r="1192" spans="1:29" x14ac:dyDescent="0.25">
      <c r="A1192" s="61" t="s">
        <v>220</v>
      </c>
      <c r="B1192" s="61" t="s">
        <v>185</v>
      </c>
      <c r="C1192" s="62"/>
      <c r="D1192" s="77"/>
      <c r="E1192" s="78"/>
      <c r="F1192" s="79"/>
      <c r="G1192" s="76"/>
      <c r="H1192" s="80"/>
      <c r="I1192" s="81"/>
      <c r="J1192" s="81"/>
      <c r="K1192" s="82"/>
      <c r="L1192" s="83">
        <v>1192</v>
      </c>
      <c r="M1192" s="83" t="e">
        <f xml:space="preserve"> IF(AND(OR(NOT(ISNUMBER(Edges[Dimension])), Edges[Dimension] &gt;= Misc!$O$2), OR(NOT(ISNUMBER(Edges[Dimension])), Edges[Dimension] &lt;= Misc!$P$2),OR(NOT(ISNUMBER(Edges[Date])), Edges[Date] &gt;= Misc!$O$3), OR(NOT(ISNUMBER(Edges[Date])), Edges[Date] &lt;= Misc!$P$3),OR(NOT(ISNUMBER(Edges[Orig Edge Weight (absolute)])), Edges[Orig Edge Weight (absolute)] &gt;= Misc!$O$4), OR(NOT(ISNUMBER(Edges[Orig Edge Weight (absolute)])), Edges[Orig Edge Weight (absolute)] &lt;= Misc!$P$4),OR(NOT(ISNUMBER(#REF!)),#REF! &gt;= Misc!$O$5), OR(NOT(ISNUMBER(#REF!)),#REF! &lt;= Misc!$P$5),OR(NOT(ISNUMBER(Edges[Main Dimension])), Edges[Main Dimension] &gt;= Misc!$O$6), OR(NOT(ISNUMBER(Edges[Main Dimension])), Edges[Main Dimension] &lt;= Misc!$P$6),OR(NOT(ISNUMBER(#REF!)),#REF! &gt;= Misc!$O$7), OR(NOT(ISNUMBER(#REF!)),#REF! &lt;= Misc!$P$7),TRUE), TRUE, FALSE)</f>
        <v>#REF!</v>
      </c>
      <c r="N1192" t="s">
        <v>326</v>
      </c>
      <c r="O1192" t="s">
        <v>372</v>
      </c>
      <c r="P1192">
        <v>1724</v>
      </c>
      <c r="Q1192" t="s">
        <v>378</v>
      </c>
      <c r="S1192">
        <v>1</v>
      </c>
      <c r="T1192">
        <v>1</v>
      </c>
      <c r="V1192">
        <v>1</v>
      </c>
      <c r="W1192">
        <v>3</v>
      </c>
      <c r="Y1192">
        <v>3</v>
      </c>
      <c r="AB1192" t="s">
        <v>527</v>
      </c>
      <c r="AC1192" t="s">
        <v>1717</v>
      </c>
    </row>
  </sheetData>
  <dataConsolidate/>
  <dataValidations count="1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9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92" xr:uid="{00000000-0002-0000-0000-000001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9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92" xr:uid="{00000000-0002-0000-0000-000003000000}"/>
    <dataValidation allowBlank="1" showInputMessage="1" promptTitle="Edge Color" prompt="To select an optional edge color, right-click and select Select Color on the right-click menu." sqref="C3:C1192" xr:uid="{00000000-0002-0000-0000-000004000000}"/>
    <dataValidation allowBlank="1" showInputMessage="1" errorTitle="Invalid Edge Width" error="The optional edge width must be a whole number between 1 and 10." promptTitle="Edge Width" prompt="Enter an optional edge width between 1 and 10." sqref="D3:D1192" xr:uid="{00000000-0002-0000-0000-000005000000}"/>
    <dataValidation allowBlank="1" showInputMessage="1" errorTitle="Invalid Edge Opacity" error="The optional edge opacity must be a whole number between 0 and 10." promptTitle="Edge Opacity" prompt="Enter an optional edge opacity between 0 (transparent) and 100 (opaque)." sqref="F3:F1192" xr:uid="{00000000-0002-0000-0000-000006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92" xr:uid="{00000000-0002-0000-0000-000007000000}">
      <formula1>ValidEdgeVisibilities</formula1>
    </dataValidation>
    <dataValidation allowBlank="1" showInputMessage="1" showErrorMessage="1" promptTitle="Vertex 1 Name" prompt="Enter the name of the edge's first vertex." sqref="A3:A1192" xr:uid="{00000000-0002-0000-0000-000008000000}"/>
    <dataValidation allowBlank="1" showInputMessage="1" showErrorMessage="1" promptTitle="Vertex 2 Name" prompt="Enter the name of the edge's second vertex." sqref="B3:B1192" xr:uid="{00000000-0002-0000-0000-000009000000}"/>
    <dataValidation allowBlank="1" showInputMessage="1" showErrorMessage="1" errorTitle="Invalid Edge Visibility" error="You have entered an unrecognized edge visibility.  Try selecting from the drop-down list instead." promptTitle="Edge Label" prompt="Enter an optional edge label." sqref="H3:H1192" xr:uid="{00000000-0002-0000-0000-00000A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92" xr:uid="{00000000-0002-0000-0000-00000B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92" xr:uid="{00000000-0002-0000-0000-00000C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137"/>
  <sheetViews>
    <sheetView workbookViewId="0">
      <pane xSplit="1" ySplit="2" topLeftCell="B3" activePane="bottomRight" state="frozen"/>
      <selection pane="topRight" activeCell="B1" sqref="B1"/>
      <selection pane="bottomLeft" activeCell="A3" sqref="A3"/>
      <selection pane="bottomRight" activeCell="AF22" sqref="AF22"/>
    </sheetView>
  </sheetViews>
  <sheetFormatPr baseColWidth="10" defaultColWidth="9.140625" defaultRowHeight="15" x14ac:dyDescent="0.25"/>
  <cols>
    <col min="1" max="1" width="18.42578125" style="1" customWidth="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hidden="1" customWidth="1"/>
    <col min="28" max="28" width="16" hidden="1" customWidth="1"/>
    <col min="29" max="29" width="16" style="5" bestFit="1" customWidth="1"/>
    <col min="30" max="30" width="11" bestFit="1" customWidth="1"/>
    <col min="31" max="31" width="5" customWidth="1"/>
    <col min="32" max="32" width="16" customWidth="1"/>
    <col min="33" max="33" width="16" bestFit="1" customWidth="1"/>
    <col min="34" max="35" width="9.140625" customWidth="1"/>
  </cols>
  <sheetData>
    <row r="1" spans="1:30" x14ac:dyDescent="0.25">
      <c r="B1" s="21" t="s">
        <v>39</v>
      </c>
      <c r="C1" s="14"/>
      <c r="D1" s="14"/>
      <c r="E1" s="14"/>
      <c r="F1" s="14"/>
      <c r="G1" s="14"/>
      <c r="H1" s="23" t="s">
        <v>43</v>
      </c>
      <c r="I1" s="22"/>
      <c r="J1" s="22"/>
      <c r="K1" s="22"/>
      <c r="L1" s="25" t="s">
        <v>44</v>
      </c>
      <c r="M1" s="24"/>
      <c r="N1" s="24"/>
      <c r="O1" s="24"/>
      <c r="P1" s="24"/>
      <c r="Q1" s="24"/>
      <c r="R1" s="20" t="s">
        <v>42</v>
      </c>
      <c r="S1" s="17"/>
      <c r="T1" s="18"/>
      <c r="U1" s="19"/>
      <c r="V1" s="17"/>
      <c r="W1" s="17"/>
      <c r="X1" s="17"/>
      <c r="Y1" s="17"/>
      <c r="Z1" s="17"/>
      <c r="AA1" s="26" t="s">
        <v>40</v>
      </c>
      <c r="AB1" s="16"/>
      <c r="AC1" s="27" t="s">
        <v>41</v>
      </c>
    </row>
    <row r="2" spans="1:30" ht="30" customHeight="1" x14ac:dyDescent="0.2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136</v>
      </c>
      <c r="Y2" s="7" t="s">
        <v>37</v>
      </c>
      <c r="Z2" s="7" t="s">
        <v>169</v>
      </c>
      <c r="AA2" s="10" t="s">
        <v>12</v>
      </c>
      <c r="AB2" s="10" t="s">
        <v>38</v>
      </c>
      <c r="AC2" s="7" t="s">
        <v>26</v>
      </c>
      <c r="AD2" t="s">
        <v>1721</v>
      </c>
    </row>
    <row r="3" spans="1:30" ht="15" customHeight="1" x14ac:dyDescent="0.25">
      <c r="A3" s="61" t="s">
        <v>179</v>
      </c>
      <c r="B3" s="62"/>
      <c r="C3" s="62"/>
      <c r="D3" s="63"/>
      <c r="E3" s="65"/>
      <c r="F3" s="62"/>
      <c r="G3" s="62"/>
      <c r="H3" s="66" t="s">
        <v>477</v>
      </c>
      <c r="I3" s="67"/>
      <c r="J3" s="67"/>
      <c r="K3" s="66"/>
      <c r="L3" s="70"/>
      <c r="M3" s="71">
        <v>4529.42138671875</v>
      </c>
      <c r="N3" s="71">
        <v>4901.71142578125</v>
      </c>
      <c r="O3" s="72"/>
      <c r="P3" s="73"/>
      <c r="Q3" s="73"/>
      <c r="R3" s="45"/>
      <c r="S3" s="45"/>
      <c r="T3" s="45"/>
      <c r="U3" s="45"/>
      <c r="V3" s="46"/>
      <c r="W3" s="46"/>
      <c r="X3" s="47"/>
      <c r="Y3" s="46"/>
      <c r="Z3" s="46"/>
      <c r="AA3" s="68">
        <v>3</v>
      </c>
      <c r="AB3" s="68" t="b">
        <f xml:space="preserve"> IF(AND(OR(NOT(ISNUMBER(Vertices[X])), Vertices[X] &gt;= Misc!$O$8), OR(NOT(ISNUMBER(Vertices[X])), Vertices[X] &lt;= Misc!$P$8),OR(NOT(ISNUMBER(Vertices[Y])), Vertices[Y] &gt;= Misc!$O$9), OR(NOT(ISNUMBER(Vertices[Y])), Vertices[Y] &lt;= Misc!$P$9),TRUE), TRUE, FALSE)</f>
        <v>1</v>
      </c>
      <c r="AC3" s="69"/>
    </row>
    <row r="4" spans="1:30" x14ac:dyDescent="0.25">
      <c r="A4" s="61" t="s">
        <v>250</v>
      </c>
      <c r="B4" s="62"/>
      <c r="C4" s="62"/>
      <c r="D4" s="63"/>
      <c r="E4" s="65"/>
      <c r="F4" s="62"/>
      <c r="G4" s="62"/>
      <c r="H4" s="66"/>
      <c r="I4" s="67"/>
      <c r="J4" s="67"/>
      <c r="K4" s="66"/>
      <c r="L4" s="70"/>
      <c r="M4" s="71">
        <v>3648.12158203125</v>
      </c>
      <c r="N4" s="71">
        <v>9631.060546875</v>
      </c>
      <c r="O4" s="72"/>
      <c r="P4" s="73"/>
      <c r="Q4" s="73"/>
      <c r="R4" s="85"/>
      <c r="S4" s="85"/>
      <c r="T4" s="85"/>
      <c r="U4" s="85"/>
      <c r="V4" s="47"/>
      <c r="W4" s="47"/>
      <c r="X4" s="47"/>
      <c r="Y4" s="47"/>
      <c r="Z4" s="46"/>
      <c r="AA4" s="68">
        <v>4</v>
      </c>
      <c r="AB4" s="68" t="b">
        <f xml:space="preserve"> IF(AND(OR(NOT(ISNUMBER(Vertices[X])), Vertices[X] &gt;= Misc!$O$8), OR(NOT(ISNUMBER(Vertices[X])), Vertices[X] &lt;= Misc!$P$8),OR(NOT(ISNUMBER(Vertices[Y])), Vertices[Y] &gt;= Misc!$O$9), OR(NOT(ISNUMBER(Vertices[Y])), Vertices[Y] &lt;= Misc!$P$9),TRUE), TRUE, FALSE)</f>
        <v>1</v>
      </c>
      <c r="AC4" s="69"/>
    </row>
    <row r="5" spans="1:30" x14ac:dyDescent="0.25">
      <c r="A5" s="61" t="s">
        <v>251</v>
      </c>
      <c r="B5" s="62"/>
      <c r="C5" s="62"/>
      <c r="D5" s="63"/>
      <c r="E5" s="65"/>
      <c r="F5" s="62"/>
      <c r="G5" s="62"/>
      <c r="H5" s="66"/>
      <c r="I5" s="67"/>
      <c r="J5" s="67"/>
      <c r="K5" s="66"/>
      <c r="L5" s="70"/>
      <c r="M5" s="71">
        <v>8723.94921875</v>
      </c>
      <c r="N5" s="71">
        <v>6185.16748046875</v>
      </c>
      <c r="O5" s="72"/>
      <c r="P5" s="73"/>
      <c r="Q5" s="73"/>
      <c r="R5" s="85"/>
      <c r="S5" s="85"/>
      <c r="T5" s="85"/>
      <c r="U5" s="85"/>
      <c r="V5" s="47"/>
      <c r="W5" s="47"/>
      <c r="X5" s="47"/>
      <c r="Y5" s="47"/>
      <c r="Z5" s="46"/>
      <c r="AA5" s="68">
        <v>5</v>
      </c>
      <c r="AB5" s="68" t="b">
        <f xml:space="preserve"> IF(AND(OR(NOT(ISNUMBER(Vertices[X])), Vertices[X] &gt;= Misc!$O$8), OR(NOT(ISNUMBER(Vertices[X])), Vertices[X] &lt;= Misc!$P$8),OR(NOT(ISNUMBER(Vertices[Y])), Vertices[Y] &gt;= Misc!$O$9), OR(NOT(ISNUMBER(Vertices[Y])), Vertices[Y] &lt;= Misc!$P$9),TRUE), TRUE, FALSE)</f>
        <v>1</v>
      </c>
      <c r="AC5" s="69"/>
    </row>
    <row r="6" spans="1:30" x14ac:dyDescent="0.25">
      <c r="A6" s="61" t="s">
        <v>252</v>
      </c>
      <c r="B6" s="62"/>
      <c r="C6" s="62"/>
      <c r="D6" s="63"/>
      <c r="E6" s="65"/>
      <c r="F6" s="62"/>
      <c r="G6" s="62"/>
      <c r="H6" s="66"/>
      <c r="I6" s="67"/>
      <c r="J6" s="67"/>
      <c r="K6" s="66"/>
      <c r="L6" s="70"/>
      <c r="M6" s="71">
        <v>3037.258544921875</v>
      </c>
      <c r="N6" s="71">
        <v>499.65737915039063</v>
      </c>
      <c r="O6" s="72"/>
      <c r="P6" s="73"/>
      <c r="Q6" s="73"/>
      <c r="R6" s="85"/>
      <c r="S6" s="85"/>
      <c r="T6" s="85"/>
      <c r="U6" s="85"/>
      <c r="V6" s="47"/>
      <c r="W6" s="47"/>
      <c r="X6" s="47"/>
      <c r="Y6" s="47"/>
      <c r="Z6" s="46"/>
      <c r="AA6" s="68">
        <v>6</v>
      </c>
      <c r="AB6" s="68" t="b">
        <f xml:space="preserve"> IF(AND(OR(NOT(ISNUMBER(Vertices[X])), Vertices[X] &gt;= Misc!$O$8), OR(NOT(ISNUMBER(Vertices[X])), Vertices[X] &lt;= Misc!$P$8),OR(NOT(ISNUMBER(Vertices[Y])), Vertices[Y] &gt;= Misc!$O$9), OR(NOT(ISNUMBER(Vertices[Y])), Vertices[Y] &lt;= Misc!$P$9),TRUE), TRUE, FALSE)</f>
        <v>1</v>
      </c>
      <c r="AC6" s="69"/>
    </row>
    <row r="7" spans="1:30" x14ac:dyDescent="0.25">
      <c r="A7" s="61" t="s">
        <v>180</v>
      </c>
      <c r="B7" s="62"/>
      <c r="C7" s="62"/>
      <c r="D7" s="63"/>
      <c r="E7" s="65"/>
      <c r="F7" s="62"/>
      <c r="G7" s="62"/>
      <c r="H7" s="66"/>
      <c r="I7" s="67"/>
      <c r="J7" s="67"/>
      <c r="K7" s="66"/>
      <c r="L7" s="70"/>
      <c r="M7" s="71">
        <v>5150.82861328125</v>
      </c>
      <c r="N7" s="71">
        <v>9252.2060546875</v>
      </c>
      <c r="O7" s="72"/>
      <c r="P7" s="73"/>
      <c r="Q7" s="73"/>
      <c r="R7" s="85"/>
      <c r="S7" s="85"/>
      <c r="T7" s="85"/>
      <c r="U7" s="85"/>
      <c r="V7" s="47"/>
      <c r="W7" s="47"/>
      <c r="X7" s="47"/>
      <c r="Y7" s="47"/>
      <c r="Z7" s="46"/>
      <c r="AA7" s="68">
        <v>7</v>
      </c>
      <c r="AB7" s="68" t="b">
        <f xml:space="preserve"> IF(AND(OR(NOT(ISNUMBER(Vertices[X])), Vertices[X] &gt;= Misc!$O$8), OR(NOT(ISNUMBER(Vertices[X])), Vertices[X] &lt;= Misc!$P$8),OR(NOT(ISNUMBER(Vertices[Y])), Vertices[Y] &gt;= Misc!$O$9), OR(NOT(ISNUMBER(Vertices[Y])), Vertices[Y] &lt;= Misc!$P$9),TRUE), TRUE, FALSE)</f>
        <v>1</v>
      </c>
      <c r="AC7" s="69"/>
    </row>
    <row r="8" spans="1:30" x14ac:dyDescent="0.25">
      <c r="A8" s="61" t="s">
        <v>253</v>
      </c>
      <c r="B8" s="62"/>
      <c r="C8" s="62"/>
      <c r="D8" s="63"/>
      <c r="E8" s="65"/>
      <c r="F8" s="62"/>
      <c r="G8" s="62"/>
      <c r="H8" s="66"/>
      <c r="I8" s="67"/>
      <c r="J8" s="67"/>
      <c r="K8" s="66"/>
      <c r="L8" s="70"/>
      <c r="M8" s="71">
        <v>6517.75341796875</v>
      </c>
      <c r="N8" s="71">
        <v>9085.8408203125</v>
      </c>
      <c r="O8" s="72"/>
      <c r="P8" s="73"/>
      <c r="Q8" s="73"/>
      <c r="R8" s="85"/>
      <c r="S8" s="85"/>
      <c r="T8" s="85"/>
      <c r="U8" s="85"/>
      <c r="V8" s="47"/>
      <c r="W8" s="47"/>
      <c r="X8" s="47"/>
      <c r="Y8" s="47"/>
      <c r="Z8" s="46"/>
      <c r="AA8" s="68">
        <v>8</v>
      </c>
      <c r="AB8" s="68" t="b">
        <f xml:space="preserve"> IF(AND(OR(NOT(ISNUMBER(Vertices[X])), Vertices[X] &gt;= Misc!$O$8), OR(NOT(ISNUMBER(Vertices[X])), Vertices[X] &lt;= Misc!$P$8),OR(NOT(ISNUMBER(Vertices[Y])), Vertices[Y] &gt;= Misc!$O$9), OR(NOT(ISNUMBER(Vertices[Y])), Vertices[Y] &lt;= Misc!$P$9),TRUE), TRUE, FALSE)</f>
        <v>1</v>
      </c>
      <c r="AC8" s="69"/>
    </row>
    <row r="9" spans="1:30" x14ac:dyDescent="0.25">
      <c r="A9" s="61" t="s">
        <v>181</v>
      </c>
      <c r="B9" s="62"/>
      <c r="C9" s="62"/>
      <c r="D9" s="63"/>
      <c r="E9" s="65"/>
      <c r="F9" s="62"/>
      <c r="G9" s="62"/>
      <c r="H9" s="66"/>
      <c r="I9" s="67"/>
      <c r="J9" s="67"/>
      <c r="K9" s="66"/>
      <c r="L9" s="70"/>
      <c r="M9" s="71">
        <v>6701.32177734375</v>
      </c>
      <c r="N9" s="71">
        <v>6818.9150390625</v>
      </c>
      <c r="O9" s="72"/>
      <c r="P9" s="73"/>
      <c r="Q9" s="73"/>
      <c r="R9" s="85"/>
      <c r="S9" s="85"/>
      <c r="T9" s="85"/>
      <c r="U9" s="85"/>
      <c r="V9" s="47"/>
      <c r="W9" s="47"/>
      <c r="X9" s="47"/>
      <c r="Y9" s="47"/>
      <c r="Z9" s="46"/>
      <c r="AA9" s="68">
        <v>9</v>
      </c>
      <c r="AB9" s="68" t="b">
        <f xml:space="preserve"> IF(AND(OR(NOT(ISNUMBER(Vertices[X])), Vertices[X] &gt;= Misc!$O$8), OR(NOT(ISNUMBER(Vertices[X])), Vertices[X] &lt;= Misc!$P$8),OR(NOT(ISNUMBER(Vertices[Y])), Vertices[Y] &gt;= Misc!$O$9), OR(NOT(ISNUMBER(Vertices[Y])), Vertices[Y] &lt;= Misc!$P$9),TRUE), TRUE, FALSE)</f>
        <v>1</v>
      </c>
      <c r="AC9" s="69"/>
    </row>
    <row r="10" spans="1:30" x14ac:dyDescent="0.25">
      <c r="A10" s="61" t="s">
        <v>192</v>
      </c>
      <c r="B10" s="62"/>
      <c r="C10" s="62"/>
      <c r="D10" s="63"/>
      <c r="E10" s="65"/>
      <c r="F10" s="62"/>
      <c r="G10" s="62"/>
      <c r="H10" s="66" t="s">
        <v>478</v>
      </c>
      <c r="I10" s="67"/>
      <c r="J10" s="67"/>
      <c r="K10" s="66"/>
      <c r="L10" s="70"/>
      <c r="M10" s="71">
        <v>5107.91162109375</v>
      </c>
      <c r="N10" s="71">
        <v>5444.3603515625</v>
      </c>
      <c r="O10" s="72"/>
      <c r="P10" s="73"/>
      <c r="Q10" s="73"/>
      <c r="R10" s="85"/>
      <c r="S10" s="85"/>
      <c r="T10" s="85"/>
      <c r="U10" s="85"/>
      <c r="V10" s="47"/>
      <c r="W10" s="47"/>
      <c r="X10" s="47"/>
      <c r="Y10" s="47"/>
      <c r="Z10" s="46"/>
      <c r="AA10" s="68">
        <v>10</v>
      </c>
      <c r="AB10" s="68" t="b">
        <f xml:space="preserve"> IF(AND(OR(NOT(ISNUMBER(Vertices[X])), Vertices[X] &gt;= Misc!$O$8), OR(NOT(ISNUMBER(Vertices[X])), Vertices[X] &lt;= Misc!$P$8),OR(NOT(ISNUMBER(Vertices[Y])), Vertices[Y] &gt;= Misc!$O$9), OR(NOT(ISNUMBER(Vertices[Y])), Vertices[Y] &lt;= Misc!$P$9),TRUE), TRUE, FALSE)</f>
        <v>1</v>
      </c>
      <c r="AC10" s="69"/>
    </row>
    <row r="11" spans="1:30" x14ac:dyDescent="0.25">
      <c r="A11" s="61" t="s">
        <v>254</v>
      </c>
      <c r="B11" s="62"/>
      <c r="C11" s="62"/>
      <c r="D11" s="63"/>
      <c r="E11" s="65"/>
      <c r="F11" s="62"/>
      <c r="G11" s="62"/>
      <c r="H11" s="66"/>
      <c r="I11" s="67"/>
      <c r="J11" s="67"/>
      <c r="K11" s="66"/>
      <c r="L11" s="70"/>
      <c r="M11" s="71">
        <v>1494.6202392578125</v>
      </c>
      <c r="N11" s="71">
        <v>8072.1904296875</v>
      </c>
      <c r="O11" s="72"/>
      <c r="P11" s="73"/>
      <c r="Q11" s="73"/>
      <c r="R11" s="85"/>
      <c r="S11" s="85"/>
      <c r="T11" s="85"/>
      <c r="U11" s="85"/>
      <c r="V11" s="47"/>
      <c r="W11" s="47"/>
      <c r="X11" s="47"/>
      <c r="Y11" s="47"/>
      <c r="Z11" s="46"/>
      <c r="AA11" s="68">
        <v>11</v>
      </c>
      <c r="AB11" s="68" t="b">
        <f xml:space="preserve"> IF(AND(OR(NOT(ISNUMBER(Vertices[X])), Vertices[X] &gt;= Misc!$O$8), OR(NOT(ISNUMBER(Vertices[X])), Vertices[X] &lt;= Misc!$P$8),OR(NOT(ISNUMBER(Vertices[Y])), Vertices[Y] &gt;= Misc!$O$9), OR(NOT(ISNUMBER(Vertices[Y])), Vertices[Y] &lt;= Misc!$P$9),TRUE), TRUE, FALSE)</f>
        <v>1</v>
      </c>
      <c r="AC11" s="69"/>
    </row>
    <row r="12" spans="1:30" x14ac:dyDescent="0.25">
      <c r="A12" s="61" t="s">
        <v>255</v>
      </c>
      <c r="B12" s="62"/>
      <c r="C12" s="62"/>
      <c r="D12" s="63"/>
      <c r="E12" s="65"/>
      <c r="F12" s="62"/>
      <c r="G12" s="62"/>
      <c r="H12" s="66"/>
      <c r="I12" s="67"/>
      <c r="J12" s="67"/>
      <c r="K12" s="66"/>
      <c r="L12" s="70"/>
      <c r="M12" s="71">
        <v>3579.712158203125</v>
      </c>
      <c r="N12" s="71">
        <v>1915.2152099609375</v>
      </c>
      <c r="O12" s="72"/>
      <c r="P12" s="73"/>
      <c r="Q12" s="73"/>
      <c r="R12" s="85"/>
      <c r="S12" s="85"/>
      <c r="T12" s="85"/>
      <c r="U12" s="85"/>
      <c r="V12" s="47"/>
      <c r="W12" s="47"/>
      <c r="X12" s="47"/>
      <c r="Y12" s="47"/>
      <c r="Z12" s="46"/>
      <c r="AA12" s="68">
        <v>12</v>
      </c>
      <c r="AB12" s="68" t="b">
        <f xml:space="preserve"> IF(AND(OR(NOT(ISNUMBER(Vertices[X])), Vertices[X] &gt;= Misc!$O$8), OR(NOT(ISNUMBER(Vertices[X])), Vertices[X] &lt;= Misc!$P$8),OR(NOT(ISNUMBER(Vertices[Y])), Vertices[Y] &gt;= Misc!$O$9), OR(NOT(ISNUMBER(Vertices[Y])), Vertices[Y] &lt;= Misc!$P$9),TRUE), TRUE, FALSE)</f>
        <v>1</v>
      </c>
      <c r="AC12" s="69"/>
    </row>
    <row r="13" spans="1:30" x14ac:dyDescent="0.25">
      <c r="A13" s="61" t="s">
        <v>182</v>
      </c>
      <c r="B13" s="62"/>
      <c r="C13" s="62"/>
      <c r="D13" s="63"/>
      <c r="E13" s="65"/>
      <c r="F13" s="62"/>
      <c r="G13" s="62"/>
      <c r="H13" s="66"/>
      <c r="I13" s="67"/>
      <c r="J13" s="67"/>
      <c r="K13" s="66"/>
      <c r="L13" s="70"/>
      <c r="M13" s="71">
        <v>7254.947265625</v>
      </c>
      <c r="N13" s="71">
        <v>1119.99560546875</v>
      </c>
      <c r="O13" s="72"/>
      <c r="P13" s="73"/>
      <c r="Q13" s="73"/>
      <c r="R13" s="85"/>
      <c r="S13" s="85"/>
      <c r="T13" s="85"/>
      <c r="U13" s="85"/>
      <c r="V13" s="47"/>
      <c r="W13" s="47"/>
      <c r="X13" s="47"/>
      <c r="Y13" s="47"/>
      <c r="Z13" s="46"/>
      <c r="AA13" s="68">
        <v>13</v>
      </c>
      <c r="AB13" s="68" t="b">
        <f xml:space="preserve"> IF(AND(OR(NOT(ISNUMBER(Vertices[X])), Vertices[X] &gt;= Misc!$O$8), OR(NOT(ISNUMBER(Vertices[X])), Vertices[X] &lt;= Misc!$P$8),OR(NOT(ISNUMBER(Vertices[Y])), Vertices[Y] &gt;= Misc!$O$9), OR(NOT(ISNUMBER(Vertices[Y])), Vertices[Y] &lt;= Misc!$P$9),TRUE), TRUE, FALSE)</f>
        <v>1</v>
      </c>
      <c r="AC13" s="69"/>
    </row>
    <row r="14" spans="1:30" x14ac:dyDescent="0.25">
      <c r="A14" s="61" t="s">
        <v>185</v>
      </c>
      <c r="B14" s="62"/>
      <c r="C14" s="62"/>
      <c r="D14" s="63"/>
      <c r="E14" s="65"/>
      <c r="F14" s="62"/>
      <c r="G14" s="62"/>
      <c r="H14" s="66" t="s">
        <v>479</v>
      </c>
      <c r="I14" s="67"/>
      <c r="J14" s="67"/>
      <c r="K14" s="66"/>
      <c r="L14" s="70"/>
      <c r="M14" s="71">
        <v>4354.0537109375</v>
      </c>
      <c r="N14" s="71">
        <v>4604.71923828125</v>
      </c>
      <c r="O14" s="72"/>
      <c r="P14" s="73"/>
      <c r="Q14" s="73"/>
      <c r="R14" s="85"/>
      <c r="S14" s="85"/>
      <c r="T14" s="85"/>
      <c r="U14" s="85"/>
      <c r="V14" s="47"/>
      <c r="W14" s="47"/>
      <c r="X14" s="47"/>
      <c r="Y14" s="47"/>
      <c r="Z14" s="46"/>
      <c r="AA14" s="68">
        <v>14</v>
      </c>
      <c r="AB14" s="68" t="b">
        <f xml:space="preserve"> IF(AND(OR(NOT(ISNUMBER(Vertices[X])), Vertices[X] &gt;= Misc!$O$8), OR(NOT(ISNUMBER(Vertices[X])), Vertices[X] &lt;= Misc!$P$8),OR(NOT(ISNUMBER(Vertices[Y])), Vertices[Y] &gt;= Misc!$O$9), OR(NOT(ISNUMBER(Vertices[Y])), Vertices[Y] &lt;= Misc!$P$9),TRUE), TRUE, FALSE)</f>
        <v>1</v>
      </c>
      <c r="AC14" s="69"/>
    </row>
    <row r="15" spans="1:30" x14ac:dyDescent="0.25">
      <c r="A15" s="61" t="s">
        <v>256</v>
      </c>
      <c r="B15" s="62"/>
      <c r="C15" s="62"/>
      <c r="D15" s="63"/>
      <c r="E15" s="65"/>
      <c r="F15" s="62"/>
      <c r="G15" s="62"/>
      <c r="H15" s="66"/>
      <c r="I15" s="67"/>
      <c r="J15" s="67"/>
      <c r="K15" s="66"/>
      <c r="L15" s="70"/>
      <c r="M15" s="71">
        <v>1715.0943603515625</v>
      </c>
      <c r="N15" s="71">
        <v>4798.47509765625</v>
      </c>
      <c r="O15" s="72"/>
      <c r="P15" s="73"/>
      <c r="Q15" s="73"/>
      <c r="R15" s="85"/>
      <c r="S15" s="85"/>
      <c r="T15" s="85"/>
      <c r="U15" s="85"/>
      <c r="V15" s="47"/>
      <c r="W15" s="47"/>
      <c r="X15" s="47"/>
      <c r="Y15" s="47"/>
      <c r="Z15" s="46"/>
      <c r="AA15" s="68">
        <v>15</v>
      </c>
      <c r="AB15" s="68" t="b">
        <f xml:space="preserve"> IF(AND(OR(NOT(ISNUMBER(Vertices[X])), Vertices[X] &gt;= Misc!$O$8), OR(NOT(ISNUMBER(Vertices[X])), Vertices[X] &lt;= Misc!$P$8),OR(NOT(ISNUMBER(Vertices[Y])), Vertices[Y] &gt;= Misc!$O$9), OR(NOT(ISNUMBER(Vertices[Y])), Vertices[Y] &lt;= Misc!$P$9),TRUE), TRUE, FALSE)</f>
        <v>1</v>
      </c>
      <c r="AC15" s="69"/>
    </row>
    <row r="16" spans="1:30" x14ac:dyDescent="0.25">
      <c r="A16" s="61" t="s">
        <v>257</v>
      </c>
      <c r="B16" s="62"/>
      <c r="C16" s="62"/>
      <c r="D16" s="63"/>
      <c r="E16" s="65"/>
      <c r="F16" s="62"/>
      <c r="G16" s="62"/>
      <c r="H16" s="66"/>
      <c r="I16" s="67"/>
      <c r="J16" s="67"/>
      <c r="K16" s="66"/>
      <c r="L16" s="70"/>
      <c r="M16" s="71">
        <v>8723.46875</v>
      </c>
      <c r="N16" s="71">
        <v>5607.765625</v>
      </c>
      <c r="O16" s="72"/>
      <c r="P16" s="73"/>
      <c r="Q16" s="73"/>
      <c r="R16" s="85"/>
      <c r="S16" s="85"/>
      <c r="T16" s="85"/>
      <c r="U16" s="85"/>
      <c r="V16" s="47"/>
      <c r="W16" s="47"/>
      <c r="X16" s="47"/>
      <c r="Y16" s="47"/>
      <c r="Z16" s="46"/>
      <c r="AA16" s="68">
        <v>16</v>
      </c>
      <c r="AB16" s="68" t="b">
        <f xml:space="preserve"> IF(AND(OR(NOT(ISNUMBER(Vertices[X])), Vertices[X] &gt;= Misc!$O$8), OR(NOT(ISNUMBER(Vertices[X])), Vertices[X] &lt;= Misc!$P$8),OR(NOT(ISNUMBER(Vertices[Y])), Vertices[Y] &gt;= Misc!$O$9), OR(NOT(ISNUMBER(Vertices[Y])), Vertices[Y] &lt;= Misc!$P$9),TRUE), TRUE, FALSE)</f>
        <v>1</v>
      </c>
      <c r="AC16" s="69"/>
    </row>
    <row r="17" spans="1:29" x14ac:dyDescent="0.25">
      <c r="A17" s="61" t="s">
        <v>258</v>
      </c>
      <c r="B17" s="62"/>
      <c r="C17" s="62"/>
      <c r="D17" s="63"/>
      <c r="E17" s="65"/>
      <c r="F17" s="62"/>
      <c r="G17" s="62"/>
      <c r="H17" s="66"/>
      <c r="I17" s="67"/>
      <c r="J17" s="67"/>
      <c r="K17" s="66"/>
      <c r="L17" s="70"/>
      <c r="M17" s="71">
        <v>140.89056396484375</v>
      </c>
      <c r="N17" s="71">
        <v>4931.11474609375</v>
      </c>
      <c r="O17" s="72"/>
      <c r="P17" s="73"/>
      <c r="Q17" s="73"/>
      <c r="R17" s="85"/>
      <c r="S17" s="85"/>
      <c r="T17" s="85"/>
      <c r="U17" s="85"/>
      <c r="V17" s="47"/>
      <c r="W17" s="47"/>
      <c r="X17" s="47"/>
      <c r="Y17" s="47"/>
      <c r="Z17" s="46"/>
      <c r="AA17" s="68">
        <v>17</v>
      </c>
      <c r="AB17" s="68" t="b">
        <f xml:space="preserve"> IF(AND(OR(NOT(ISNUMBER(Vertices[X])), Vertices[X] &gt;= Misc!$O$8), OR(NOT(ISNUMBER(Vertices[X])), Vertices[X] &lt;= Misc!$P$8),OR(NOT(ISNUMBER(Vertices[Y])), Vertices[Y] &gt;= Misc!$O$9), OR(NOT(ISNUMBER(Vertices[Y])), Vertices[Y] &lt;= Misc!$P$9),TRUE), TRUE, FALSE)</f>
        <v>0</v>
      </c>
      <c r="AC17" s="69"/>
    </row>
    <row r="18" spans="1:29" x14ac:dyDescent="0.25">
      <c r="A18" s="61" t="s">
        <v>183</v>
      </c>
      <c r="B18" s="62"/>
      <c r="C18" s="62"/>
      <c r="D18" s="63"/>
      <c r="E18" s="65"/>
      <c r="F18" s="62"/>
      <c r="G18" s="62"/>
      <c r="H18" s="66"/>
      <c r="I18" s="67"/>
      <c r="J18" s="67"/>
      <c r="K18" s="66"/>
      <c r="L18" s="70"/>
      <c r="M18" s="71">
        <v>719.34039306640625</v>
      </c>
      <c r="N18" s="71">
        <v>4452.20263671875</v>
      </c>
      <c r="O18" s="72"/>
      <c r="P18" s="73"/>
      <c r="Q18" s="73"/>
      <c r="R18" s="85"/>
      <c r="S18" s="85"/>
      <c r="T18" s="85"/>
      <c r="U18" s="85"/>
      <c r="V18" s="47"/>
      <c r="W18" s="47"/>
      <c r="X18" s="47"/>
      <c r="Y18" s="47"/>
      <c r="Z18" s="46"/>
      <c r="AA18" s="68">
        <v>18</v>
      </c>
      <c r="AB18" s="68" t="b">
        <f xml:space="preserve"> IF(AND(OR(NOT(ISNUMBER(Vertices[X])), Vertices[X] &gt;= Misc!$O$8), OR(NOT(ISNUMBER(Vertices[X])), Vertices[X] &lt;= Misc!$P$8),OR(NOT(ISNUMBER(Vertices[Y])), Vertices[Y] &gt;= Misc!$O$9), OR(NOT(ISNUMBER(Vertices[Y])), Vertices[Y] &lt;= Misc!$P$9),TRUE), TRUE, FALSE)</f>
        <v>1</v>
      </c>
      <c r="AC18" s="69"/>
    </row>
    <row r="19" spans="1:29" x14ac:dyDescent="0.25">
      <c r="A19" s="61" t="s">
        <v>259</v>
      </c>
      <c r="B19" s="62"/>
      <c r="C19" s="62"/>
      <c r="D19" s="63"/>
      <c r="E19" s="65"/>
      <c r="F19" s="62"/>
      <c r="G19" s="62"/>
      <c r="H19" s="66"/>
      <c r="I19" s="67"/>
      <c r="J19" s="67"/>
      <c r="K19" s="66"/>
      <c r="L19" s="70"/>
      <c r="M19" s="71">
        <v>1767.955078125</v>
      </c>
      <c r="N19" s="71">
        <v>3743.890869140625</v>
      </c>
      <c r="O19" s="72"/>
      <c r="P19" s="73"/>
      <c r="Q19" s="73"/>
      <c r="R19" s="85"/>
      <c r="S19" s="85"/>
      <c r="T19" s="85"/>
      <c r="U19" s="85"/>
      <c r="V19" s="47"/>
      <c r="W19" s="47"/>
      <c r="X19" s="47"/>
      <c r="Y19" s="47"/>
      <c r="Z19" s="46"/>
      <c r="AA19" s="68">
        <v>19</v>
      </c>
      <c r="AB19" s="68" t="b">
        <f xml:space="preserve"> IF(AND(OR(NOT(ISNUMBER(Vertices[X])), Vertices[X] &gt;= Misc!$O$8), OR(NOT(ISNUMBER(Vertices[X])), Vertices[X] &lt;= Misc!$P$8),OR(NOT(ISNUMBER(Vertices[Y])), Vertices[Y] &gt;= Misc!$O$9), OR(NOT(ISNUMBER(Vertices[Y])), Vertices[Y] &lt;= Misc!$P$9),TRUE), TRUE, FALSE)</f>
        <v>1</v>
      </c>
      <c r="AC19" s="69"/>
    </row>
    <row r="20" spans="1:29" x14ac:dyDescent="0.25">
      <c r="A20" s="61" t="s">
        <v>184</v>
      </c>
      <c r="B20" s="62"/>
      <c r="C20" s="62"/>
      <c r="D20" s="63"/>
      <c r="E20" s="65"/>
      <c r="F20" s="62"/>
      <c r="G20" s="62"/>
      <c r="H20" s="66"/>
      <c r="I20" s="67"/>
      <c r="J20" s="67"/>
      <c r="K20" s="66"/>
      <c r="L20" s="70"/>
      <c r="M20" s="71">
        <v>3132.1923828125</v>
      </c>
      <c r="N20" s="71">
        <v>3981.6123046875</v>
      </c>
      <c r="O20" s="72"/>
      <c r="P20" s="73"/>
      <c r="Q20" s="73"/>
      <c r="R20" s="85"/>
      <c r="S20" s="85"/>
      <c r="T20" s="85"/>
      <c r="U20" s="85"/>
      <c r="V20" s="47"/>
      <c r="W20" s="47"/>
      <c r="X20" s="47"/>
      <c r="Y20" s="47"/>
      <c r="Z20" s="46"/>
      <c r="AA20" s="68">
        <v>20</v>
      </c>
      <c r="AB20" s="68" t="b">
        <f xml:space="preserve"> IF(AND(OR(NOT(ISNUMBER(Vertices[X])), Vertices[X] &gt;= Misc!$O$8), OR(NOT(ISNUMBER(Vertices[X])), Vertices[X] &lt;= Misc!$P$8),OR(NOT(ISNUMBER(Vertices[Y])), Vertices[Y] &gt;= Misc!$O$9), OR(NOT(ISNUMBER(Vertices[Y])), Vertices[Y] &lt;= Misc!$P$9),TRUE), TRUE, FALSE)</f>
        <v>1</v>
      </c>
      <c r="AC20" s="69"/>
    </row>
    <row r="21" spans="1:29" x14ac:dyDescent="0.25">
      <c r="A21" s="61" t="s">
        <v>260</v>
      </c>
      <c r="B21" s="62"/>
      <c r="C21" s="62"/>
      <c r="D21" s="63"/>
      <c r="E21" s="65"/>
      <c r="F21" s="62"/>
      <c r="G21" s="62"/>
      <c r="H21" s="66"/>
      <c r="I21" s="67"/>
      <c r="J21" s="67"/>
      <c r="K21" s="66"/>
      <c r="L21" s="70"/>
      <c r="M21" s="71">
        <v>3328.4873046875</v>
      </c>
      <c r="N21" s="71">
        <v>5724.970703125</v>
      </c>
      <c r="O21" s="72"/>
      <c r="P21" s="73"/>
      <c r="Q21" s="73"/>
      <c r="R21" s="85"/>
      <c r="S21" s="85"/>
      <c r="T21" s="85"/>
      <c r="U21" s="85"/>
      <c r="V21" s="47"/>
      <c r="W21" s="47"/>
      <c r="X21" s="47"/>
      <c r="Y21" s="47"/>
      <c r="Z21" s="46"/>
      <c r="AA21" s="68">
        <v>21</v>
      </c>
      <c r="AB21" s="68" t="b">
        <f xml:space="preserve"> IF(AND(OR(NOT(ISNUMBER(Vertices[X])), Vertices[X] &gt;= Misc!$O$8), OR(NOT(ISNUMBER(Vertices[X])), Vertices[X] &lt;= Misc!$P$8),OR(NOT(ISNUMBER(Vertices[Y])), Vertices[Y] &gt;= Misc!$O$9), OR(NOT(ISNUMBER(Vertices[Y])), Vertices[Y] &lt;= Misc!$P$9),TRUE), TRUE, FALSE)</f>
        <v>1</v>
      </c>
      <c r="AC21" s="69"/>
    </row>
    <row r="22" spans="1:29" x14ac:dyDescent="0.25">
      <c r="A22" s="61" t="s">
        <v>261</v>
      </c>
      <c r="B22" s="62"/>
      <c r="C22" s="62"/>
      <c r="D22" s="63"/>
      <c r="E22" s="65"/>
      <c r="F22" s="62"/>
      <c r="G22" s="62"/>
      <c r="H22" s="66"/>
      <c r="I22" s="67"/>
      <c r="J22" s="67"/>
      <c r="K22" s="66"/>
      <c r="L22" s="70"/>
      <c r="M22" s="71">
        <v>5666.91162109375</v>
      </c>
      <c r="N22" s="71">
        <v>2044.1883544921875</v>
      </c>
      <c r="O22" s="72"/>
      <c r="P22" s="73"/>
      <c r="Q22" s="73"/>
      <c r="R22" s="85"/>
      <c r="S22" s="85"/>
      <c r="T22" s="85"/>
      <c r="U22" s="85"/>
      <c r="V22" s="47"/>
      <c r="W22" s="47"/>
      <c r="X22" s="47"/>
      <c r="Y22" s="47"/>
      <c r="Z22" s="46"/>
      <c r="AA22" s="68">
        <v>22</v>
      </c>
      <c r="AB22" s="68" t="b">
        <f xml:space="preserve"> IF(AND(OR(NOT(ISNUMBER(Vertices[X])), Vertices[X] &gt;= Misc!$O$8), OR(NOT(ISNUMBER(Vertices[X])), Vertices[X] &lt;= Misc!$P$8),OR(NOT(ISNUMBER(Vertices[Y])), Vertices[Y] &gt;= Misc!$O$9), OR(NOT(ISNUMBER(Vertices[Y])), Vertices[Y] &lt;= Misc!$P$9),TRUE), TRUE, FALSE)</f>
        <v>1</v>
      </c>
      <c r="AC22" s="69"/>
    </row>
    <row r="23" spans="1:29" x14ac:dyDescent="0.25">
      <c r="A23" s="61" t="s">
        <v>186</v>
      </c>
      <c r="B23" s="62"/>
      <c r="C23" s="62"/>
      <c r="D23" s="63"/>
      <c r="E23" s="65"/>
      <c r="F23" s="62"/>
      <c r="G23" s="62"/>
      <c r="H23" s="66"/>
      <c r="I23" s="67"/>
      <c r="J23" s="67"/>
      <c r="K23" s="66"/>
      <c r="L23" s="70"/>
      <c r="M23" s="71">
        <v>3545.9990234375</v>
      </c>
      <c r="N23" s="71">
        <v>372.1453857421875</v>
      </c>
      <c r="O23" s="72"/>
      <c r="P23" s="73"/>
      <c r="Q23" s="73"/>
      <c r="R23" s="85"/>
      <c r="S23" s="85"/>
      <c r="T23" s="85"/>
      <c r="U23" s="85"/>
      <c r="V23" s="47"/>
      <c r="W23" s="47"/>
      <c r="X23" s="47"/>
      <c r="Y23" s="47"/>
      <c r="Z23" s="46"/>
      <c r="AA23" s="68">
        <v>23</v>
      </c>
      <c r="AB23" s="68" t="b">
        <f xml:space="preserve"> IF(AND(OR(NOT(ISNUMBER(Vertices[X])), Vertices[X] &gt;= Misc!$O$8), OR(NOT(ISNUMBER(Vertices[X])), Vertices[X] &lt;= Misc!$P$8),OR(NOT(ISNUMBER(Vertices[Y])), Vertices[Y] &gt;= Misc!$O$9), OR(NOT(ISNUMBER(Vertices[Y])), Vertices[Y] &lt;= Misc!$P$9),TRUE), TRUE, FALSE)</f>
        <v>1</v>
      </c>
      <c r="AC23" s="69"/>
    </row>
    <row r="24" spans="1:29" x14ac:dyDescent="0.25">
      <c r="A24" s="61" t="s">
        <v>262</v>
      </c>
      <c r="B24" s="62"/>
      <c r="C24" s="62"/>
      <c r="D24" s="63"/>
      <c r="E24" s="65"/>
      <c r="F24" s="62"/>
      <c r="G24" s="62"/>
      <c r="H24" s="66"/>
      <c r="I24" s="67"/>
      <c r="J24" s="67"/>
      <c r="K24" s="66"/>
      <c r="L24" s="70"/>
      <c r="M24" s="71">
        <v>2505.54248046875</v>
      </c>
      <c r="N24" s="71">
        <v>9149.515625</v>
      </c>
      <c r="O24" s="72"/>
      <c r="P24" s="73"/>
      <c r="Q24" s="73"/>
      <c r="R24" s="85"/>
      <c r="S24" s="85"/>
      <c r="T24" s="85"/>
      <c r="U24" s="85"/>
      <c r="V24" s="47"/>
      <c r="W24" s="47"/>
      <c r="X24" s="47"/>
      <c r="Y24" s="47"/>
      <c r="Z24" s="46"/>
      <c r="AA24" s="68">
        <v>24</v>
      </c>
      <c r="AB24" s="68" t="b">
        <f xml:space="preserve"> IF(AND(OR(NOT(ISNUMBER(Vertices[X])), Vertices[X] &gt;= Misc!$O$8), OR(NOT(ISNUMBER(Vertices[X])), Vertices[X] &lt;= Misc!$P$8),OR(NOT(ISNUMBER(Vertices[Y])), Vertices[Y] &gt;= Misc!$O$9), OR(NOT(ISNUMBER(Vertices[Y])), Vertices[Y] &lt;= Misc!$P$9),TRUE), TRUE, FALSE)</f>
        <v>1</v>
      </c>
      <c r="AC24" s="69"/>
    </row>
    <row r="25" spans="1:29" x14ac:dyDescent="0.25">
      <c r="A25" s="61" t="s">
        <v>187</v>
      </c>
      <c r="B25" s="62"/>
      <c r="C25" s="62"/>
      <c r="D25" s="63"/>
      <c r="E25" s="65"/>
      <c r="F25" s="62"/>
      <c r="G25" s="62"/>
      <c r="H25" s="66"/>
      <c r="I25" s="67"/>
      <c r="J25" s="67"/>
      <c r="K25" s="66"/>
      <c r="L25" s="70"/>
      <c r="M25" s="71">
        <v>6567.55224609375</v>
      </c>
      <c r="N25" s="71">
        <v>3850.346923828125</v>
      </c>
      <c r="O25" s="72"/>
      <c r="P25" s="73"/>
      <c r="Q25" s="73"/>
      <c r="R25" s="85"/>
      <c r="S25" s="85"/>
      <c r="T25" s="85"/>
      <c r="U25" s="85"/>
      <c r="V25" s="47"/>
      <c r="W25" s="47"/>
      <c r="X25" s="47"/>
      <c r="Y25" s="47"/>
      <c r="Z25" s="46"/>
      <c r="AA25" s="68">
        <v>25</v>
      </c>
      <c r="AB25" s="68" t="b">
        <f xml:space="preserve"> IF(AND(OR(NOT(ISNUMBER(Vertices[X])), Vertices[X] &gt;= Misc!$O$8), OR(NOT(ISNUMBER(Vertices[X])), Vertices[X] &lt;= Misc!$P$8),OR(NOT(ISNUMBER(Vertices[Y])), Vertices[Y] &gt;= Misc!$O$9), OR(NOT(ISNUMBER(Vertices[Y])), Vertices[Y] &lt;= Misc!$P$9),TRUE), TRUE, FALSE)</f>
        <v>1</v>
      </c>
      <c r="AC25" s="69"/>
    </row>
    <row r="26" spans="1:29" x14ac:dyDescent="0.25">
      <c r="A26" s="61" t="s">
        <v>263</v>
      </c>
      <c r="B26" s="62"/>
      <c r="C26" s="62"/>
      <c r="D26" s="63"/>
      <c r="E26" s="65"/>
      <c r="F26" s="62"/>
      <c r="G26" s="62"/>
      <c r="H26" s="66"/>
      <c r="I26" s="67"/>
      <c r="J26" s="67"/>
      <c r="K26" s="66"/>
      <c r="L26" s="70"/>
      <c r="M26" s="71">
        <v>3036.728271484375</v>
      </c>
      <c r="N26" s="71">
        <v>9307.6064453125</v>
      </c>
      <c r="O26" s="72"/>
      <c r="P26" s="73"/>
      <c r="Q26" s="73"/>
      <c r="R26" s="85"/>
      <c r="S26" s="85"/>
      <c r="T26" s="85"/>
      <c r="U26" s="85"/>
      <c r="V26" s="47"/>
      <c r="W26" s="47"/>
      <c r="X26" s="47"/>
      <c r="Y26" s="47"/>
      <c r="Z26" s="46"/>
      <c r="AA26" s="68">
        <v>26</v>
      </c>
      <c r="AB26" s="68" t="b">
        <f xml:space="preserve"> IF(AND(OR(NOT(ISNUMBER(Vertices[X])), Vertices[X] &gt;= Misc!$O$8), OR(NOT(ISNUMBER(Vertices[X])), Vertices[X] &lt;= Misc!$P$8),OR(NOT(ISNUMBER(Vertices[Y])), Vertices[Y] &gt;= Misc!$O$9), OR(NOT(ISNUMBER(Vertices[Y])), Vertices[Y] &lt;= Misc!$P$9),TRUE), TRUE, FALSE)</f>
        <v>1</v>
      </c>
      <c r="AC26" s="69"/>
    </row>
    <row r="27" spans="1:29" x14ac:dyDescent="0.25">
      <c r="A27" s="61" t="s">
        <v>188</v>
      </c>
      <c r="B27" s="62"/>
      <c r="C27" s="62"/>
      <c r="D27" s="63"/>
      <c r="E27" s="65"/>
      <c r="F27" s="62"/>
      <c r="G27" s="62"/>
      <c r="H27" s="66"/>
      <c r="I27" s="67"/>
      <c r="J27" s="67"/>
      <c r="K27" s="66"/>
      <c r="L27" s="70"/>
      <c r="M27" s="71">
        <v>6469.70361328125</v>
      </c>
      <c r="N27" s="71">
        <v>641.95648193359375</v>
      </c>
      <c r="O27" s="72"/>
      <c r="P27" s="73"/>
      <c r="Q27" s="73"/>
      <c r="R27" s="85"/>
      <c r="S27" s="85"/>
      <c r="T27" s="85"/>
      <c r="U27" s="85"/>
      <c r="V27" s="47"/>
      <c r="W27" s="47"/>
      <c r="X27" s="47"/>
      <c r="Y27" s="47"/>
      <c r="Z27" s="46"/>
      <c r="AA27" s="68">
        <v>27</v>
      </c>
      <c r="AB27" s="68" t="b">
        <f xml:space="preserve"> IF(AND(OR(NOT(ISNUMBER(Vertices[X])), Vertices[X] &gt;= Misc!$O$8), OR(NOT(ISNUMBER(Vertices[X])), Vertices[X] &lt;= Misc!$P$8),OR(NOT(ISNUMBER(Vertices[Y])), Vertices[Y] &gt;= Misc!$O$9), OR(NOT(ISNUMBER(Vertices[Y])), Vertices[Y] &lt;= Misc!$P$9),TRUE), TRUE, FALSE)</f>
        <v>1</v>
      </c>
      <c r="AC27" s="69"/>
    </row>
    <row r="28" spans="1:29" x14ac:dyDescent="0.25">
      <c r="A28" s="61" t="s">
        <v>189</v>
      </c>
      <c r="B28" s="62"/>
      <c r="C28" s="62"/>
      <c r="D28" s="63"/>
      <c r="E28" s="65"/>
      <c r="F28" s="62"/>
      <c r="G28" s="62"/>
      <c r="H28" s="66"/>
      <c r="I28" s="67"/>
      <c r="J28" s="67"/>
      <c r="K28" s="66"/>
      <c r="L28" s="70"/>
      <c r="M28" s="71">
        <v>2105.78125</v>
      </c>
      <c r="N28" s="71">
        <v>3078.9755859375</v>
      </c>
      <c r="O28" s="72"/>
      <c r="P28" s="73"/>
      <c r="Q28" s="73"/>
      <c r="R28" s="85"/>
      <c r="S28" s="85"/>
      <c r="T28" s="85"/>
      <c r="U28" s="85"/>
      <c r="V28" s="47"/>
      <c r="W28" s="47"/>
      <c r="X28" s="47"/>
      <c r="Y28" s="47"/>
      <c r="Z28" s="46"/>
      <c r="AA28" s="68">
        <v>28</v>
      </c>
      <c r="AB28" s="68" t="b">
        <f xml:space="preserve"> IF(AND(OR(NOT(ISNUMBER(Vertices[X])), Vertices[X] &gt;= Misc!$O$8), OR(NOT(ISNUMBER(Vertices[X])), Vertices[X] &lt;= Misc!$P$8),OR(NOT(ISNUMBER(Vertices[Y])), Vertices[Y] &gt;= Misc!$O$9), OR(NOT(ISNUMBER(Vertices[Y])), Vertices[Y] &lt;= Misc!$P$9),TRUE), TRUE, FALSE)</f>
        <v>1</v>
      </c>
      <c r="AC28" s="69"/>
    </row>
    <row r="29" spans="1:29" x14ac:dyDescent="0.25">
      <c r="A29" s="61" t="s">
        <v>264</v>
      </c>
      <c r="B29" s="62"/>
      <c r="C29" s="62"/>
      <c r="D29" s="63"/>
      <c r="E29" s="65"/>
      <c r="F29" s="62"/>
      <c r="G29" s="62"/>
      <c r="H29" s="66"/>
      <c r="I29" s="67"/>
      <c r="J29" s="67"/>
      <c r="K29" s="66"/>
      <c r="L29" s="70"/>
      <c r="M29" s="71">
        <v>1745.9730224609375</v>
      </c>
      <c r="N29" s="71">
        <v>8618.1748046875</v>
      </c>
      <c r="O29" s="72"/>
      <c r="P29" s="73"/>
      <c r="Q29" s="73"/>
      <c r="R29" s="85"/>
      <c r="S29" s="85"/>
      <c r="T29" s="85"/>
      <c r="U29" s="85"/>
      <c r="V29" s="47"/>
      <c r="W29" s="47"/>
      <c r="X29" s="47"/>
      <c r="Y29" s="47"/>
      <c r="Z29" s="46"/>
      <c r="AA29" s="68">
        <v>29</v>
      </c>
      <c r="AB29" s="68" t="b">
        <f xml:space="preserve"> IF(AND(OR(NOT(ISNUMBER(Vertices[X])), Vertices[X] &gt;= Misc!$O$8), OR(NOT(ISNUMBER(Vertices[X])), Vertices[X] &lt;= Misc!$P$8),OR(NOT(ISNUMBER(Vertices[Y])), Vertices[Y] &gt;= Misc!$O$9), OR(NOT(ISNUMBER(Vertices[Y])), Vertices[Y] &lt;= Misc!$P$9),TRUE), TRUE, FALSE)</f>
        <v>1</v>
      </c>
      <c r="AC29" s="69"/>
    </row>
    <row r="30" spans="1:29" x14ac:dyDescent="0.25">
      <c r="A30" s="61" t="s">
        <v>190</v>
      </c>
      <c r="B30" s="62"/>
      <c r="C30" s="62"/>
      <c r="D30" s="63"/>
      <c r="E30" s="65"/>
      <c r="F30" s="62"/>
      <c r="G30" s="62"/>
      <c r="H30" s="66"/>
      <c r="I30" s="67"/>
      <c r="J30" s="67"/>
      <c r="K30" s="66"/>
      <c r="L30" s="70"/>
      <c r="M30" s="71">
        <v>5561.4833984375</v>
      </c>
      <c r="N30" s="71">
        <v>5035.576171875</v>
      </c>
      <c r="O30" s="72"/>
      <c r="P30" s="73"/>
      <c r="Q30" s="73"/>
      <c r="R30" s="85"/>
      <c r="S30" s="85"/>
      <c r="T30" s="85"/>
      <c r="U30" s="85"/>
      <c r="V30" s="47"/>
      <c r="W30" s="47"/>
      <c r="X30" s="47"/>
      <c r="Y30" s="47"/>
      <c r="Z30" s="46"/>
      <c r="AA30" s="68">
        <v>30</v>
      </c>
      <c r="AB30" s="68" t="b">
        <f xml:space="preserve"> IF(AND(OR(NOT(ISNUMBER(Vertices[X])), Vertices[X] &gt;= Misc!$O$8), OR(NOT(ISNUMBER(Vertices[X])), Vertices[X] &lt;= Misc!$P$8),OR(NOT(ISNUMBER(Vertices[Y])), Vertices[Y] &gt;= Misc!$O$9), OR(NOT(ISNUMBER(Vertices[Y])), Vertices[Y] &lt;= Misc!$P$9),TRUE), TRUE, FALSE)</f>
        <v>1</v>
      </c>
      <c r="AC30" s="69"/>
    </row>
    <row r="31" spans="1:29" x14ac:dyDescent="0.25">
      <c r="A31" s="61" t="s">
        <v>265</v>
      </c>
      <c r="B31" s="62"/>
      <c r="C31" s="62"/>
      <c r="D31" s="63"/>
      <c r="E31" s="65"/>
      <c r="F31" s="62"/>
      <c r="G31" s="62"/>
      <c r="H31" s="66"/>
      <c r="I31" s="67"/>
      <c r="J31" s="67"/>
      <c r="K31" s="66"/>
      <c r="L31" s="70"/>
      <c r="M31" s="71">
        <v>5554.529296875</v>
      </c>
      <c r="N31" s="71">
        <v>3923.5185546875</v>
      </c>
      <c r="O31" s="72"/>
      <c r="P31" s="73"/>
      <c r="Q31" s="73"/>
      <c r="R31" s="85"/>
      <c r="S31" s="85"/>
      <c r="T31" s="85"/>
      <c r="U31" s="85"/>
      <c r="V31" s="47"/>
      <c r="W31" s="47"/>
      <c r="X31" s="47"/>
      <c r="Y31" s="47"/>
      <c r="Z31" s="46"/>
      <c r="AA31" s="68">
        <v>31</v>
      </c>
      <c r="AB31" s="68" t="b">
        <f xml:space="preserve"> IF(AND(OR(NOT(ISNUMBER(Vertices[X])), Vertices[X] &gt;= Misc!$O$8), OR(NOT(ISNUMBER(Vertices[X])), Vertices[X] &lt;= Misc!$P$8),OR(NOT(ISNUMBER(Vertices[Y])), Vertices[Y] &gt;= Misc!$O$9), OR(NOT(ISNUMBER(Vertices[Y])), Vertices[Y] &lt;= Misc!$P$9),TRUE), TRUE, FALSE)</f>
        <v>1</v>
      </c>
      <c r="AC31" s="69"/>
    </row>
    <row r="32" spans="1:29" x14ac:dyDescent="0.25">
      <c r="A32" s="61" t="s">
        <v>266</v>
      </c>
      <c r="B32" s="62"/>
      <c r="C32" s="62"/>
      <c r="D32" s="63"/>
      <c r="E32" s="65"/>
      <c r="F32" s="62"/>
      <c r="G32" s="62"/>
      <c r="H32" s="66"/>
      <c r="I32" s="67"/>
      <c r="J32" s="67"/>
      <c r="K32" s="66"/>
      <c r="L32" s="70"/>
      <c r="M32" s="71">
        <v>4968.6064453125</v>
      </c>
      <c r="N32" s="71">
        <v>1827.9842529296875</v>
      </c>
      <c r="O32" s="72"/>
      <c r="P32" s="73"/>
      <c r="Q32" s="73"/>
      <c r="R32" s="85"/>
      <c r="S32" s="85"/>
      <c r="T32" s="85"/>
      <c r="U32" s="85"/>
      <c r="V32" s="47"/>
      <c r="W32" s="47"/>
      <c r="X32" s="47"/>
      <c r="Y32" s="47"/>
      <c r="Z32" s="46"/>
      <c r="AA32" s="68">
        <v>32</v>
      </c>
      <c r="AB32" s="68" t="b">
        <f xml:space="preserve"> IF(AND(OR(NOT(ISNUMBER(Vertices[X])), Vertices[X] &gt;= Misc!$O$8), OR(NOT(ISNUMBER(Vertices[X])), Vertices[X] &lt;= Misc!$P$8),OR(NOT(ISNUMBER(Vertices[Y])), Vertices[Y] &gt;= Misc!$O$9), OR(NOT(ISNUMBER(Vertices[Y])), Vertices[Y] &lt;= Misc!$P$9),TRUE), TRUE, FALSE)</f>
        <v>1</v>
      </c>
      <c r="AC32" s="69"/>
    </row>
    <row r="33" spans="1:29" x14ac:dyDescent="0.25">
      <c r="A33" s="61" t="s">
        <v>191</v>
      </c>
      <c r="B33" s="62"/>
      <c r="C33" s="62"/>
      <c r="D33" s="63"/>
      <c r="E33" s="65"/>
      <c r="F33" s="62"/>
      <c r="G33" s="62"/>
      <c r="H33" s="66"/>
      <c r="I33" s="67"/>
      <c r="J33" s="67"/>
      <c r="K33" s="66"/>
      <c r="L33" s="70"/>
      <c r="M33" s="71">
        <v>4555.59716796875</v>
      </c>
      <c r="N33" s="71">
        <v>197.28977966308594</v>
      </c>
      <c r="O33" s="72"/>
      <c r="P33" s="73"/>
      <c r="Q33" s="73"/>
      <c r="R33" s="85"/>
      <c r="S33" s="85"/>
      <c r="T33" s="85"/>
      <c r="U33" s="85"/>
      <c r="V33" s="47"/>
      <c r="W33" s="47"/>
      <c r="X33" s="47"/>
      <c r="Y33" s="47"/>
      <c r="Z33" s="46"/>
      <c r="AA33" s="68">
        <v>33</v>
      </c>
      <c r="AB33" s="68" t="b">
        <f xml:space="preserve"> IF(AND(OR(NOT(ISNUMBER(Vertices[X])), Vertices[X] &gt;= Misc!$O$8), OR(NOT(ISNUMBER(Vertices[X])), Vertices[X] &lt;= Misc!$P$8),OR(NOT(ISNUMBER(Vertices[Y])), Vertices[Y] &gt;= Misc!$O$9), OR(NOT(ISNUMBER(Vertices[Y])), Vertices[Y] &lt;= Misc!$P$9),TRUE), TRUE, FALSE)</f>
        <v>1</v>
      </c>
      <c r="AC33" s="69"/>
    </row>
    <row r="34" spans="1:29" x14ac:dyDescent="0.25">
      <c r="A34" s="61" t="s">
        <v>225</v>
      </c>
      <c r="B34" s="62"/>
      <c r="C34" s="62"/>
      <c r="D34" s="63"/>
      <c r="E34" s="65"/>
      <c r="F34" s="62"/>
      <c r="G34" s="62"/>
      <c r="H34" s="66" t="s">
        <v>480</v>
      </c>
      <c r="I34" s="67"/>
      <c r="J34" s="67"/>
      <c r="K34" s="66"/>
      <c r="L34" s="70"/>
      <c r="M34" s="71">
        <v>4977.09619140625</v>
      </c>
      <c r="N34" s="71">
        <v>4319.2626953125</v>
      </c>
      <c r="O34" s="72"/>
      <c r="P34" s="73"/>
      <c r="Q34" s="73"/>
      <c r="R34" s="85"/>
      <c r="S34" s="85"/>
      <c r="T34" s="85"/>
      <c r="U34" s="85"/>
      <c r="V34" s="47"/>
      <c r="W34" s="47"/>
      <c r="X34" s="47"/>
      <c r="Y34" s="47"/>
      <c r="Z34" s="46"/>
      <c r="AA34" s="68">
        <v>34</v>
      </c>
      <c r="AB34" s="68" t="b">
        <f xml:space="preserve"> IF(AND(OR(NOT(ISNUMBER(Vertices[X])), Vertices[X] &gt;= Misc!$O$8), OR(NOT(ISNUMBER(Vertices[X])), Vertices[X] &lt;= Misc!$P$8),OR(NOT(ISNUMBER(Vertices[Y])), Vertices[Y] &gt;= Misc!$O$9), OR(NOT(ISNUMBER(Vertices[Y])), Vertices[Y] &lt;= Misc!$P$9),TRUE), TRUE, FALSE)</f>
        <v>1</v>
      </c>
      <c r="AC34" s="69"/>
    </row>
    <row r="35" spans="1:29" x14ac:dyDescent="0.25">
      <c r="A35" s="61" t="s">
        <v>235</v>
      </c>
      <c r="B35" s="62"/>
      <c r="C35" s="62"/>
      <c r="D35" s="63"/>
      <c r="E35" s="65"/>
      <c r="F35" s="62"/>
      <c r="G35" s="62"/>
      <c r="H35" s="66" t="s">
        <v>481</v>
      </c>
      <c r="I35" s="67"/>
      <c r="J35" s="67"/>
      <c r="K35" s="66"/>
      <c r="L35" s="70"/>
      <c r="M35" s="71">
        <v>3893.523193359375</v>
      </c>
      <c r="N35" s="71">
        <v>6085.97216796875</v>
      </c>
      <c r="O35" s="72"/>
      <c r="P35" s="73"/>
      <c r="Q35" s="73"/>
      <c r="R35" s="85"/>
      <c r="S35" s="85"/>
      <c r="T35" s="85"/>
      <c r="U35" s="85"/>
      <c r="V35" s="47"/>
      <c r="W35" s="47"/>
      <c r="X35" s="47"/>
      <c r="Y35" s="47"/>
      <c r="Z35" s="46"/>
      <c r="AA35" s="68">
        <v>35</v>
      </c>
      <c r="AB35" s="68" t="b">
        <f xml:space="preserve"> IF(AND(OR(NOT(ISNUMBER(Vertices[X])), Vertices[X] &gt;= Misc!$O$8), OR(NOT(ISNUMBER(Vertices[X])), Vertices[X] &lt;= Misc!$P$8),OR(NOT(ISNUMBER(Vertices[Y])), Vertices[Y] &gt;= Misc!$O$9), OR(NOT(ISNUMBER(Vertices[Y])), Vertices[Y] &lt;= Misc!$P$9),TRUE), TRUE, FALSE)</f>
        <v>1</v>
      </c>
      <c r="AC35" s="69"/>
    </row>
    <row r="36" spans="1:29" x14ac:dyDescent="0.25">
      <c r="A36" s="61" t="s">
        <v>193</v>
      </c>
      <c r="B36" s="62"/>
      <c r="C36" s="62"/>
      <c r="D36" s="63"/>
      <c r="E36" s="65"/>
      <c r="F36" s="62"/>
      <c r="G36" s="62"/>
      <c r="H36" s="66"/>
      <c r="I36" s="67"/>
      <c r="J36" s="67"/>
      <c r="K36" s="66"/>
      <c r="L36" s="70"/>
      <c r="M36" s="71">
        <v>3144.181640625</v>
      </c>
      <c r="N36" s="71">
        <v>3208.96923828125</v>
      </c>
      <c r="O36" s="72"/>
      <c r="P36" s="73"/>
      <c r="Q36" s="73"/>
      <c r="R36" s="85"/>
      <c r="S36" s="85"/>
      <c r="T36" s="85"/>
      <c r="U36" s="85"/>
      <c r="V36" s="47"/>
      <c r="W36" s="47"/>
      <c r="X36" s="47"/>
      <c r="Y36" s="47"/>
      <c r="Z36" s="46"/>
      <c r="AA36" s="68">
        <v>36</v>
      </c>
      <c r="AB36" s="68" t="b">
        <f xml:space="preserve"> IF(AND(OR(NOT(ISNUMBER(Vertices[X])), Vertices[X] &gt;= Misc!$O$8), OR(NOT(ISNUMBER(Vertices[X])), Vertices[X] &lt;= Misc!$P$8),OR(NOT(ISNUMBER(Vertices[Y])), Vertices[Y] &gt;= Misc!$O$9), OR(NOT(ISNUMBER(Vertices[Y])), Vertices[Y] &lt;= Misc!$P$9),TRUE), TRUE, FALSE)</f>
        <v>1</v>
      </c>
      <c r="AC36" s="69"/>
    </row>
    <row r="37" spans="1:29" x14ac:dyDescent="0.25">
      <c r="A37" s="61" t="s">
        <v>194</v>
      </c>
      <c r="B37" s="62"/>
      <c r="C37" s="62"/>
      <c r="D37" s="63"/>
      <c r="E37" s="65"/>
      <c r="F37" s="62"/>
      <c r="G37" s="62"/>
      <c r="H37" s="66"/>
      <c r="I37" s="67"/>
      <c r="J37" s="67"/>
      <c r="K37" s="66"/>
      <c r="L37" s="70"/>
      <c r="M37" s="71">
        <v>8034.85400390625</v>
      </c>
      <c r="N37" s="71">
        <v>2431.591064453125</v>
      </c>
      <c r="O37" s="72"/>
      <c r="P37" s="73"/>
      <c r="Q37" s="73"/>
      <c r="R37" s="85"/>
      <c r="S37" s="85"/>
      <c r="T37" s="85"/>
      <c r="U37" s="85"/>
      <c r="V37" s="47"/>
      <c r="W37" s="47"/>
      <c r="X37" s="47"/>
      <c r="Y37" s="47"/>
      <c r="Z37" s="46"/>
      <c r="AA37" s="68">
        <v>37</v>
      </c>
      <c r="AB37" s="68" t="b">
        <f xml:space="preserve"> IF(AND(OR(NOT(ISNUMBER(Vertices[X])), Vertices[X] &gt;= Misc!$O$8), OR(NOT(ISNUMBER(Vertices[X])), Vertices[X] &lt;= Misc!$P$8),OR(NOT(ISNUMBER(Vertices[Y])), Vertices[Y] &gt;= Misc!$O$9), OR(NOT(ISNUMBER(Vertices[Y])), Vertices[Y] &lt;= Misc!$P$9),TRUE), TRUE, FALSE)</f>
        <v>1</v>
      </c>
      <c r="AC37" s="69"/>
    </row>
    <row r="38" spans="1:29" x14ac:dyDescent="0.25">
      <c r="A38" s="61" t="s">
        <v>267</v>
      </c>
      <c r="B38" s="62"/>
      <c r="C38" s="62"/>
      <c r="D38" s="63"/>
      <c r="E38" s="65"/>
      <c r="F38" s="62"/>
      <c r="G38" s="62"/>
      <c r="H38" s="66"/>
      <c r="I38" s="67"/>
      <c r="J38" s="67"/>
      <c r="K38" s="66"/>
      <c r="L38" s="70"/>
      <c r="M38" s="71">
        <v>2105.337646484375</v>
      </c>
      <c r="N38" s="71">
        <v>906.5128173828125</v>
      </c>
      <c r="O38" s="72"/>
      <c r="P38" s="73"/>
      <c r="Q38" s="73"/>
      <c r="R38" s="85"/>
      <c r="S38" s="85"/>
      <c r="T38" s="85"/>
      <c r="U38" s="85"/>
      <c r="V38" s="47"/>
      <c r="W38" s="47"/>
      <c r="X38" s="47"/>
      <c r="Y38" s="47"/>
      <c r="Z38" s="46"/>
      <c r="AA38" s="68">
        <v>38</v>
      </c>
      <c r="AB38" s="68" t="b">
        <f xml:space="preserve"> IF(AND(OR(NOT(ISNUMBER(Vertices[X])), Vertices[X] &gt;= Misc!$O$8), OR(NOT(ISNUMBER(Vertices[X])), Vertices[X] &lt;= Misc!$P$8),OR(NOT(ISNUMBER(Vertices[Y])), Vertices[Y] &gt;= Misc!$O$9), OR(NOT(ISNUMBER(Vertices[Y])), Vertices[Y] &lt;= Misc!$P$9),TRUE), TRUE, FALSE)</f>
        <v>1</v>
      </c>
      <c r="AC38" s="69"/>
    </row>
    <row r="39" spans="1:29" x14ac:dyDescent="0.25">
      <c r="A39" s="61" t="s">
        <v>268</v>
      </c>
      <c r="B39" s="62"/>
      <c r="C39" s="62"/>
      <c r="D39" s="63"/>
      <c r="E39" s="65"/>
      <c r="F39" s="62"/>
      <c r="G39" s="62"/>
      <c r="H39" s="66"/>
      <c r="I39" s="67"/>
      <c r="J39" s="67"/>
      <c r="K39" s="66"/>
      <c r="L39" s="70"/>
      <c r="M39" s="71">
        <v>6767.1298828125</v>
      </c>
      <c r="N39" s="71">
        <v>2876.986572265625</v>
      </c>
      <c r="O39" s="72"/>
      <c r="P39" s="73"/>
      <c r="Q39" s="73"/>
      <c r="R39" s="85"/>
      <c r="S39" s="85"/>
      <c r="T39" s="85"/>
      <c r="U39" s="85"/>
      <c r="V39" s="47"/>
      <c r="W39" s="47"/>
      <c r="X39" s="47"/>
      <c r="Y39" s="47"/>
      <c r="Z39" s="46"/>
      <c r="AA39" s="68">
        <v>39</v>
      </c>
      <c r="AB39" s="68" t="b">
        <f xml:space="preserve"> IF(AND(OR(NOT(ISNUMBER(Vertices[X])), Vertices[X] &gt;= Misc!$O$8), OR(NOT(ISNUMBER(Vertices[X])), Vertices[X] &lt;= Misc!$P$8),OR(NOT(ISNUMBER(Vertices[Y])), Vertices[Y] &gt;= Misc!$O$9), OR(NOT(ISNUMBER(Vertices[Y])), Vertices[Y] &lt;= Misc!$P$9),TRUE), TRUE, FALSE)</f>
        <v>1</v>
      </c>
      <c r="AC39" s="69"/>
    </row>
    <row r="40" spans="1:29" x14ac:dyDescent="0.25">
      <c r="A40" s="61" t="s">
        <v>195</v>
      </c>
      <c r="B40" s="62"/>
      <c r="C40" s="62"/>
      <c r="D40" s="63"/>
      <c r="E40" s="65"/>
      <c r="F40" s="62"/>
      <c r="G40" s="62"/>
      <c r="H40" s="66"/>
      <c r="I40" s="67"/>
      <c r="J40" s="67"/>
      <c r="K40" s="66"/>
      <c r="L40" s="70"/>
      <c r="M40" s="71">
        <v>6748.92626953125</v>
      </c>
      <c r="N40" s="71">
        <v>4732.43994140625</v>
      </c>
      <c r="O40" s="72"/>
      <c r="P40" s="73"/>
      <c r="Q40" s="73"/>
      <c r="R40" s="85"/>
      <c r="S40" s="85"/>
      <c r="T40" s="85"/>
      <c r="U40" s="85"/>
      <c r="V40" s="47"/>
      <c r="W40" s="47"/>
      <c r="X40" s="47"/>
      <c r="Y40" s="47"/>
      <c r="Z40" s="46"/>
      <c r="AA40" s="68">
        <v>40</v>
      </c>
      <c r="AB40" s="68" t="b">
        <f xml:space="preserve"> IF(AND(OR(NOT(ISNUMBER(Vertices[X])), Vertices[X] &gt;= Misc!$O$8), OR(NOT(ISNUMBER(Vertices[X])), Vertices[X] &lt;= Misc!$P$8),OR(NOT(ISNUMBER(Vertices[Y])), Vertices[Y] &gt;= Misc!$O$9), OR(NOT(ISNUMBER(Vertices[Y])), Vertices[Y] &lt;= Misc!$P$9),TRUE), TRUE, FALSE)</f>
        <v>1</v>
      </c>
      <c r="AC40" s="69"/>
    </row>
    <row r="41" spans="1:29" x14ac:dyDescent="0.25">
      <c r="A41" s="61" t="s">
        <v>269</v>
      </c>
      <c r="B41" s="62"/>
      <c r="C41" s="62"/>
      <c r="D41" s="63"/>
      <c r="E41" s="65"/>
      <c r="F41" s="62"/>
      <c r="G41" s="62"/>
      <c r="H41" s="66"/>
      <c r="I41" s="67"/>
      <c r="J41" s="67"/>
      <c r="K41" s="66"/>
      <c r="L41" s="70"/>
      <c r="M41" s="71">
        <v>7613.15771484375</v>
      </c>
      <c r="N41" s="71">
        <v>7957.130859375</v>
      </c>
      <c r="O41" s="72"/>
      <c r="P41" s="73"/>
      <c r="Q41" s="73"/>
      <c r="R41" s="85"/>
      <c r="S41" s="85"/>
      <c r="T41" s="85"/>
      <c r="U41" s="85"/>
      <c r="V41" s="47"/>
      <c r="W41" s="47"/>
      <c r="X41" s="47"/>
      <c r="Y41" s="47"/>
      <c r="Z41" s="46"/>
      <c r="AA41" s="68">
        <v>41</v>
      </c>
      <c r="AB41" s="68" t="b">
        <f xml:space="preserve"> IF(AND(OR(NOT(ISNUMBER(Vertices[X])), Vertices[X] &gt;= Misc!$O$8), OR(NOT(ISNUMBER(Vertices[X])), Vertices[X] &lt;= Misc!$P$8),OR(NOT(ISNUMBER(Vertices[Y])), Vertices[Y] &gt;= Misc!$O$9), OR(NOT(ISNUMBER(Vertices[Y])), Vertices[Y] &lt;= Misc!$P$9),TRUE), TRUE, FALSE)</f>
        <v>1</v>
      </c>
      <c r="AC41" s="69"/>
    </row>
    <row r="42" spans="1:29" x14ac:dyDescent="0.25">
      <c r="A42" s="61" t="s">
        <v>196</v>
      </c>
      <c r="B42" s="62"/>
      <c r="C42" s="62"/>
      <c r="D42" s="63"/>
      <c r="E42" s="65"/>
      <c r="F42" s="62"/>
      <c r="G42" s="62"/>
      <c r="H42" s="66"/>
      <c r="I42" s="67"/>
      <c r="J42" s="67"/>
      <c r="K42" s="66"/>
      <c r="L42" s="70"/>
      <c r="M42" s="71">
        <v>5589.4521484375</v>
      </c>
      <c r="N42" s="71">
        <v>3042.828857421875</v>
      </c>
      <c r="O42" s="72"/>
      <c r="P42" s="73"/>
      <c r="Q42" s="73"/>
      <c r="R42" s="85"/>
      <c r="S42" s="85"/>
      <c r="T42" s="85"/>
      <c r="U42" s="85"/>
      <c r="V42" s="47"/>
      <c r="W42" s="47"/>
      <c r="X42" s="47"/>
      <c r="Y42" s="47"/>
      <c r="Z42" s="46"/>
      <c r="AA42" s="68">
        <v>42</v>
      </c>
      <c r="AB42" s="68" t="b">
        <f xml:space="preserve"> IF(AND(OR(NOT(ISNUMBER(Vertices[X])), Vertices[X] &gt;= Misc!$O$8), OR(NOT(ISNUMBER(Vertices[X])), Vertices[X] &lt;= Misc!$P$8),OR(NOT(ISNUMBER(Vertices[Y])), Vertices[Y] &gt;= Misc!$O$9), OR(NOT(ISNUMBER(Vertices[Y])), Vertices[Y] &lt;= Misc!$P$9),TRUE), TRUE, FALSE)</f>
        <v>1</v>
      </c>
      <c r="AC42" s="69"/>
    </row>
    <row r="43" spans="1:29" x14ac:dyDescent="0.25">
      <c r="A43" s="61" t="s">
        <v>205</v>
      </c>
      <c r="B43" s="62"/>
      <c r="C43" s="62"/>
      <c r="D43" s="63"/>
      <c r="E43" s="65"/>
      <c r="F43" s="62"/>
      <c r="G43" s="62"/>
      <c r="H43" s="66" t="s">
        <v>482</v>
      </c>
      <c r="I43" s="67"/>
      <c r="J43" s="67"/>
      <c r="K43" s="66"/>
      <c r="L43" s="70"/>
      <c r="M43" s="71">
        <v>4604.89208984375</v>
      </c>
      <c r="N43" s="71">
        <v>5215.05224609375</v>
      </c>
      <c r="O43" s="72"/>
      <c r="P43" s="73"/>
      <c r="Q43" s="73"/>
      <c r="R43" s="85"/>
      <c r="S43" s="85"/>
      <c r="T43" s="85"/>
      <c r="U43" s="85"/>
      <c r="V43" s="47"/>
      <c r="W43" s="47"/>
      <c r="X43" s="47"/>
      <c r="Y43" s="47"/>
      <c r="Z43" s="46"/>
      <c r="AA43" s="68">
        <v>43</v>
      </c>
      <c r="AB43" s="68" t="b">
        <f xml:space="preserve"> IF(AND(OR(NOT(ISNUMBER(Vertices[X])), Vertices[X] &gt;= Misc!$O$8), OR(NOT(ISNUMBER(Vertices[X])), Vertices[X] &lt;= Misc!$P$8),OR(NOT(ISNUMBER(Vertices[Y])), Vertices[Y] &gt;= Misc!$O$9), OR(NOT(ISNUMBER(Vertices[Y])), Vertices[Y] &lt;= Misc!$P$9),TRUE), TRUE, FALSE)</f>
        <v>1</v>
      </c>
      <c r="AC43" s="69"/>
    </row>
    <row r="44" spans="1:29" x14ac:dyDescent="0.25">
      <c r="A44" s="61" t="s">
        <v>270</v>
      </c>
      <c r="B44" s="62"/>
      <c r="C44" s="62"/>
      <c r="D44" s="63"/>
      <c r="E44" s="65"/>
      <c r="F44" s="62"/>
      <c r="G44" s="62"/>
      <c r="H44" s="66"/>
      <c r="I44" s="67"/>
      <c r="J44" s="67"/>
      <c r="K44" s="66"/>
      <c r="L44" s="70"/>
      <c r="M44" s="71">
        <v>140.89056396484375</v>
      </c>
      <c r="N44" s="71">
        <v>4212.94091796875</v>
      </c>
      <c r="O44" s="72"/>
      <c r="P44" s="73"/>
      <c r="Q44" s="73"/>
      <c r="R44" s="85"/>
      <c r="S44" s="85"/>
      <c r="T44" s="85"/>
      <c r="U44" s="85"/>
      <c r="V44" s="47"/>
      <c r="W44" s="47"/>
      <c r="X44" s="47"/>
      <c r="Y44" s="47"/>
      <c r="Z44" s="46"/>
      <c r="AA44" s="68">
        <v>44</v>
      </c>
      <c r="AB44" s="68" t="b">
        <f xml:space="preserve"> IF(AND(OR(NOT(ISNUMBER(Vertices[X])), Vertices[X] &gt;= Misc!$O$8), OR(NOT(ISNUMBER(Vertices[X])), Vertices[X] &lt;= Misc!$P$8),OR(NOT(ISNUMBER(Vertices[Y])), Vertices[Y] &gt;= Misc!$O$9), OR(NOT(ISNUMBER(Vertices[Y])), Vertices[Y] &lt;= Misc!$P$9),TRUE), TRUE, FALSE)</f>
        <v>0</v>
      </c>
      <c r="AC44" s="69"/>
    </row>
    <row r="45" spans="1:29" x14ac:dyDescent="0.25">
      <c r="A45" s="61" t="s">
        <v>271</v>
      </c>
      <c r="B45" s="62"/>
      <c r="C45" s="62"/>
      <c r="D45" s="63"/>
      <c r="E45" s="65"/>
      <c r="F45" s="62"/>
      <c r="G45" s="62"/>
      <c r="H45" s="66"/>
      <c r="I45" s="67"/>
      <c r="J45" s="67"/>
      <c r="K45" s="66"/>
      <c r="L45" s="70"/>
      <c r="M45" s="71">
        <v>2909.494873046875</v>
      </c>
      <c r="N45" s="71">
        <v>5173.05712890625</v>
      </c>
      <c r="O45" s="72"/>
      <c r="P45" s="73"/>
      <c r="Q45" s="73"/>
      <c r="R45" s="85"/>
      <c r="S45" s="85"/>
      <c r="T45" s="85"/>
      <c r="U45" s="85"/>
      <c r="V45" s="47"/>
      <c r="W45" s="47"/>
      <c r="X45" s="47"/>
      <c r="Y45" s="47"/>
      <c r="Z45" s="46"/>
      <c r="AA45" s="68">
        <v>45</v>
      </c>
      <c r="AB45" s="68" t="b">
        <f xml:space="preserve"> IF(AND(OR(NOT(ISNUMBER(Vertices[X])), Vertices[X] &gt;= Misc!$O$8), OR(NOT(ISNUMBER(Vertices[X])), Vertices[X] &lt;= Misc!$P$8),OR(NOT(ISNUMBER(Vertices[Y])), Vertices[Y] &gt;= Misc!$O$9), OR(NOT(ISNUMBER(Vertices[Y])), Vertices[Y] &lt;= Misc!$P$9),TRUE), TRUE, FALSE)</f>
        <v>1</v>
      </c>
      <c r="AC45" s="69"/>
    </row>
    <row r="46" spans="1:29" x14ac:dyDescent="0.25">
      <c r="A46" s="61" t="s">
        <v>197</v>
      </c>
      <c r="B46" s="62"/>
      <c r="C46" s="62"/>
      <c r="D46" s="63"/>
      <c r="E46" s="65"/>
      <c r="F46" s="62"/>
      <c r="G46" s="62"/>
      <c r="H46" s="66"/>
      <c r="I46" s="67"/>
      <c r="J46" s="67"/>
      <c r="K46" s="66"/>
      <c r="L46" s="70"/>
      <c r="M46" s="71">
        <v>6262.85986328125</v>
      </c>
      <c r="N46" s="71">
        <v>2553.977783203125</v>
      </c>
      <c r="O46" s="72"/>
      <c r="P46" s="73"/>
      <c r="Q46" s="73"/>
      <c r="R46" s="85"/>
      <c r="S46" s="85"/>
      <c r="T46" s="85"/>
      <c r="U46" s="85"/>
      <c r="V46" s="47"/>
      <c r="W46" s="47"/>
      <c r="X46" s="47"/>
      <c r="Y46" s="47"/>
      <c r="Z46" s="46"/>
      <c r="AA46" s="68">
        <v>46</v>
      </c>
      <c r="AB46" s="68" t="b">
        <f xml:space="preserve"> IF(AND(OR(NOT(ISNUMBER(Vertices[X])), Vertices[X] &gt;= Misc!$O$8), OR(NOT(ISNUMBER(Vertices[X])), Vertices[X] &lt;= Misc!$P$8),OR(NOT(ISNUMBER(Vertices[Y])), Vertices[Y] &gt;= Misc!$O$9), OR(NOT(ISNUMBER(Vertices[Y])), Vertices[Y] &lt;= Misc!$P$9),TRUE), TRUE, FALSE)</f>
        <v>1</v>
      </c>
      <c r="AC46" s="69"/>
    </row>
    <row r="47" spans="1:29" x14ac:dyDescent="0.25">
      <c r="A47" s="61" t="s">
        <v>272</v>
      </c>
      <c r="B47" s="62"/>
      <c r="C47" s="62"/>
      <c r="D47" s="63"/>
      <c r="E47" s="65"/>
      <c r="F47" s="62"/>
      <c r="G47" s="62"/>
      <c r="H47" s="66"/>
      <c r="I47" s="67"/>
      <c r="J47" s="67"/>
      <c r="K47" s="66"/>
      <c r="L47" s="70"/>
      <c r="M47" s="71">
        <v>7453.73583984375</v>
      </c>
      <c r="N47" s="71">
        <v>5092.95361328125</v>
      </c>
      <c r="O47" s="72"/>
      <c r="P47" s="73"/>
      <c r="Q47" s="73"/>
      <c r="R47" s="85"/>
      <c r="S47" s="85"/>
      <c r="T47" s="85"/>
      <c r="U47" s="85"/>
      <c r="V47" s="47"/>
      <c r="W47" s="47"/>
      <c r="X47" s="47"/>
      <c r="Y47" s="47"/>
      <c r="Z47" s="46"/>
      <c r="AA47" s="68">
        <v>47</v>
      </c>
      <c r="AB47" s="68" t="b">
        <f xml:space="preserve"> IF(AND(OR(NOT(ISNUMBER(Vertices[X])), Vertices[X] &gt;= Misc!$O$8), OR(NOT(ISNUMBER(Vertices[X])), Vertices[X] &lt;= Misc!$P$8),OR(NOT(ISNUMBER(Vertices[Y])), Vertices[Y] &gt;= Misc!$O$9), OR(NOT(ISNUMBER(Vertices[Y])), Vertices[Y] &lt;= Misc!$P$9),TRUE), TRUE, FALSE)</f>
        <v>1</v>
      </c>
      <c r="AC47" s="69"/>
    </row>
    <row r="48" spans="1:29" x14ac:dyDescent="0.25">
      <c r="A48" s="61" t="s">
        <v>198</v>
      </c>
      <c r="B48" s="62"/>
      <c r="C48" s="62"/>
      <c r="D48" s="63"/>
      <c r="E48" s="65"/>
      <c r="F48" s="62"/>
      <c r="G48" s="62"/>
      <c r="H48" s="66"/>
      <c r="I48" s="67"/>
      <c r="J48" s="67"/>
      <c r="K48" s="66"/>
      <c r="L48" s="70"/>
      <c r="M48" s="71">
        <v>3635.4921875</v>
      </c>
      <c r="N48" s="71">
        <v>9023.6396484375</v>
      </c>
      <c r="O48" s="72"/>
      <c r="P48" s="73"/>
      <c r="Q48" s="73"/>
      <c r="R48" s="85"/>
      <c r="S48" s="85"/>
      <c r="T48" s="85"/>
      <c r="U48" s="85"/>
      <c r="V48" s="47"/>
      <c r="W48" s="47"/>
      <c r="X48" s="47"/>
      <c r="Y48" s="47"/>
      <c r="Z48" s="46"/>
      <c r="AA48" s="68">
        <v>48</v>
      </c>
      <c r="AB48" s="68" t="b">
        <f xml:space="preserve"> IF(AND(OR(NOT(ISNUMBER(Vertices[X])), Vertices[X] &gt;= Misc!$O$8), OR(NOT(ISNUMBER(Vertices[X])), Vertices[X] &lt;= Misc!$P$8),OR(NOT(ISNUMBER(Vertices[Y])), Vertices[Y] &gt;= Misc!$O$9), OR(NOT(ISNUMBER(Vertices[Y])), Vertices[Y] &lt;= Misc!$P$9),TRUE), TRUE, FALSE)</f>
        <v>1</v>
      </c>
      <c r="AC48" s="69"/>
    </row>
    <row r="49" spans="1:29" x14ac:dyDescent="0.25">
      <c r="A49" s="61" t="s">
        <v>273</v>
      </c>
      <c r="B49" s="62"/>
      <c r="C49" s="62"/>
      <c r="D49" s="63"/>
      <c r="E49" s="65"/>
      <c r="F49" s="62"/>
      <c r="G49" s="62"/>
      <c r="H49" s="66"/>
      <c r="I49" s="67"/>
      <c r="J49" s="67"/>
      <c r="K49" s="66"/>
      <c r="L49" s="70"/>
      <c r="M49" s="71">
        <v>672.3905029296875</v>
      </c>
      <c r="N49" s="71">
        <v>8286.416015625</v>
      </c>
      <c r="O49" s="72"/>
      <c r="P49" s="73"/>
      <c r="Q49" s="73"/>
      <c r="R49" s="85"/>
      <c r="S49" s="85"/>
      <c r="T49" s="85"/>
      <c r="U49" s="85"/>
      <c r="V49" s="47"/>
      <c r="W49" s="47"/>
      <c r="X49" s="47"/>
      <c r="Y49" s="47"/>
      <c r="Z49" s="46"/>
      <c r="AA49" s="68">
        <v>49</v>
      </c>
      <c r="AB49" s="68" t="b">
        <f xml:space="preserve"> IF(AND(OR(NOT(ISNUMBER(Vertices[X])), Vertices[X] &gt;= Misc!$O$8), OR(NOT(ISNUMBER(Vertices[X])), Vertices[X] &lt;= Misc!$P$8),OR(NOT(ISNUMBER(Vertices[Y])), Vertices[Y] &gt;= Misc!$O$9), OR(NOT(ISNUMBER(Vertices[Y])), Vertices[Y] &lt;= Misc!$P$9),TRUE), TRUE, FALSE)</f>
        <v>1</v>
      </c>
      <c r="AC49" s="69"/>
    </row>
    <row r="50" spans="1:29" x14ac:dyDescent="0.25">
      <c r="A50" s="61" t="s">
        <v>274</v>
      </c>
      <c r="B50" s="62"/>
      <c r="C50" s="62"/>
      <c r="D50" s="63"/>
      <c r="E50" s="65"/>
      <c r="F50" s="62"/>
      <c r="G50" s="62"/>
      <c r="H50" s="66"/>
      <c r="I50" s="67"/>
      <c r="J50" s="67"/>
      <c r="K50" s="66"/>
      <c r="L50" s="70"/>
      <c r="M50" s="71">
        <v>7377.5458984375</v>
      </c>
      <c r="N50" s="71">
        <v>8484.380859375</v>
      </c>
      <c r="O50" s="72"/>
      <c r="P50" s="73"/>
      <c r="Q50" s="73"/>
      <c r="R50" s="85"/>
      <c r="S50" s="85"/>
      <c r="T50" s="85"/>
      <c r="U50" s="85"/>
      <c r="V50" s="47"/>
      <c r="W50" s="47"/>
      <c r="X50" s="47"/>
      <c r="Y50" s="47"/>
      <c r="Z50" s="46"/>
      <c r="AA50" s="68">
        <v>50</v>
      </c>
      <c r="AB50" s="68" t="b">
        <f xml:space="preserve"> IF(AND(OR(NOT(ISNUMBER(Vertices[X])), Vertices[X] &gt;= Misc!$O$8), OR(NOT(ISNUMBER(Vertices[X])), Vertices[X] &lt;= Misc!$P$8),OR(NOT(ISNUMBER(Vertices[Y])), Vertices[Y] &gt;= Misc!$O$9), OR(NOT(ISNUMBER(Vertices[Y])), Vertices[Y] &lt;= Misc!$P$9),TRUE), TRUE, FALSE)</f>
        <v>1</v>
      </c>
      <c r="AC50" s="69"/>
    </row>
    <row r="51" spans="1:29" x14ac:dyDescent="0.25">
      <c r="A51" s="61" t="s">
        <v>275</v>
      </c>
      <c r="B51" s="62"/>
      <c r="C51" s="62"/>
      <c r="D51" s="63"/>
      <c r="E51" s="65"/>
      <c r="F51" s="62"/>
      <c r="G51" s="62"/>
      <c r="H51" s="66"/>
      <c r="I51" s="67"/>
      <c r="J51" s="67"/>
      <c r="K51" s="66"/>
      <c r="L51" s="70"/>
      <c r="M51" s="71">
        <v>659.00494384765625</v>
      </c>
      <c r="N51" s="71">
        <v>7132.62060546875</v>
      </c>
      <c r="O51" s="72"/>
      <c r="P51" s="73"/>
      <c r="Q51" s="73"/>
      <c r="R51" s="85"/>
      <c r="S51" s="85"/>
      <c r="T51" s="85"/>
      <c r="U51" s="85"/>
      <c r="V51" s="47"/>
      <c r="W51" s="47"/>
      <c r="X51" s="47"/>
      <c r="Y51" s="47"/>
      <c r="Z51" s="46"/>
      <c r="AA51" s="68">
        <v>51</v>
      </c>
      <c r="AB51" s="68" t="b">
        <f xml:space="preserve"> IF(AND(OR(NOT(ISNUMBER(Vertices[X])), Vertices[X] &gt;= Misc!$O$8), OR(NOT(ISNUMBER(Vertices[X])), Vertices[X] &lt;= Misc!$P$8),OR(NOT(ISNUMBER(Vertices[Y])), Vertices[Y] &gt;= Misc!$O$9), OR(NOT(ISNUMBER(Vertices[Y])), Vertices[Y] &lt;= Misc!$P$9),TRUE), TRUE, FALSE)</f>
        <v>1</v>
      </c>
      <c r="AC51" s="69"/>
    </row>
    <row r="52" spans="1:29" x14ac:dyDescent="0.25">
      <c r="A52" s="61" t="s">
        <v>276</v>
      </c>
      <c r="B52" s="62"/>
      <c r="C52" s="62"/>
      <c r="D52" s="63"/>
      <c r="E52" s="65"/>
      <c r="F52" s="62"/>
      <c r="G52" s="62"/>
      <c r="H52" s="66"/>
      <c r="I52" s="67"/>
      <c r="J52" s="67"/>
      <c r="K52" s="66"/>
      <c r="L52" s="70"/>
      <c r="M52" s="71">
        <v>6809.0693359375</v>
      </c>
      <c r="N52" s="71">
        <v>8555.5732421875</v>
      </c>
      <c r="O52" s="72"/>
      <c r="P52" s="73"/>
      <c r="Q52" s="73"/>
      <c r="R52" s="85"/>
      <c r="S52" s="85"/>
      <c r="T52" s="85"/>
      <c r="U52" s="85"/>
      <c r="V52" s="47"/>
      <c r="W52" s="47"/>
      <c r="X52" s="47"/>
      <c r="Y52" s="47"/>
      <c r="Z52" s="46"/>
      <c r="AA52" s="68">
        <v>52</v>
      </c>
      <c r="AB52" s="68" t="b">
        <f xml:space="preserve"> IF(AND(OR(NOT(ISNUMBER(Vertices[X])), Vertices[X] &gt;= Misc!$O$8), OR(NOT(ISNUMBER(Vertices[X])), Vertices[X] &lt;= Misc!$P$8),OR(NOT(ISNUMBER(Vertices[Y])), Vertices[Y] &gt;= Misc!$O$9), OR(NOT(ISNUMBER(Vertices[Y])), Vertices[Y] &lt;= Misc!$P$9),TRUE), TRUE, FALSE)</f>
        <v>1</v>
      </c>
      <c r="AC52" s="69"/>
    </row>
    <row r="53" spans="1:29" x14ac:dyDescent="0.25">
      <c r="A53" s="61" t="s">
        <v>277</v>
      </c>
      <c r="B53" s="62"/>
      <c r="C53" s="62"/>
      <c r="D53" s="63"/>
      <c r="E53" s="65"/>
      <c r="F53" s="62"/>
      <c r="G53" s="62"/>
      <c r="H53" s="66"/>
      <c r="I53" s="67"/>
      <c r="J53" s="67"/>
      <c r="K53" s="66"/>
      <c r="L53" s="70"/>
      <c r="M53" s="71">
        <v>1728.20849609375</v>
      </c>
      <c r="N53" s="71">
        <v>5324.5341796875</v>
      </c>
      <c r="O53" s="72"/>
      <c r="P53" s="73"/>
      <c r="Q53" s="73"/>
      <c r="R53" s="85"/>
      <c r="S53" s="85"/>
      <c r="T53" s="85"/>
      <c r="U53" s="85"/>
      <c r="V53" s="47"/>
      <c r="W53" s="47"/>
      <c r="X53" s="47"/>
      <c r="Y53" s="47"/>
      <c r="Z53" s="46"/>
      <c r="AA53" s="68">
        <v>53</v>
      </c>
      <c r="AB53" s="68" t="b">
        <f xml:space="preserve"> IF(AND(OR(NOT(ISNUMBER(Vertices[X])), Vertices[X] &gt;= Misc!$O$8), OR(NOT(ISNUMBER(Vertices[X])), Vertices[X] &lt;= Misc!$P$8),OR(NOT(ISNUMBER(Vertices[Y])), Vertices[Y] &gt;= Misc!$O$9), OR(NOT(ISNUMBER(Vertices[Y])), Vertices[Y] &lt;= Misc!$P$9),TRUE), TRUE, FALSE)</f>
        <v>1</v>
      </c>
      <c r="AC53" s="69"/>
    </row>
    <row r="54" spans="1:29" x14ac:dyDescent="0.25">
      <c r="A54" s="61" t="s">
        <v>278</v>
      </c>
      <c r="B54" s="62"/>
      <c r="C54" s="62"/>
      <c r="D54" s="63"/>
      <c r="E54" s="65"/>
      <c r="F54" s="62"/>
      <c r="G54" s="62"/>
      <c r="H54" s="66"/>
      <c r="I54" s="67"/>
      <c r="J54" s="67"/>
      <c r="K54" s="66"/>
      <c r="L54" s="70"/>
      <c r="M54" s="71">
        <v>6738.12841796875</v>
      </c>
      <c r="N54" s="71">
        <v>1204.0386962890625</v>
      </c>
      <c r="O54" s="72"/>
      <c r="P54" s="73"/>
      <c r="Q54" s="73"/>
      <c r="R54" s="85"/>
      <c r="S54" s="85"/>
      <c r="T54" s="85"/>
      <c r="U54" s="85"/>
      <c r="V54" s="47"/>
      <c r="W54" s="47"/>
      <c r="X54" s="47"/>
      <c r="Y54" s="47"/>
      <c r="Z54" s="46"/>
      <c r="AA54" s="68">
        <v>54</v>
      </c>
      <c r="AB54" s="68" t="b">
        <f xml:space="preserve"> IF(AND(OR(NOT(ISNUMBER(Vertices[X])), Vertices[X] &gt;= Misc!$O$8), OR(NOT(ISNUMBER(Vertices[X])), Vertices[X] &lt;= Misc!$P$8),OR(NOT(ISNUMBER(Vertices[Y])), Vertices[Y] &gt;= Misc!$O$9), OR(NOT(ISNUMBER(Vertices[Y])), Vertices[Y] &lt;= Misc!$P$9),TRUE), TRUE, FALSE)</f>
        <v>1</v>
      </c>
      <c r="AC54" s="69"/>
    </row>
    <row r="55" spans="1:29" x14ac:dyDescent="0.25">
      <c r="A55" s="61" t="s">
        <v>279</v>
      </c>
      <c r="B55" s="62"/>
      <c r="C55" s="62"/>
      <c r="D55" s="63"/>
      <c r="E55" s="65"/>
      <c r="F55" s="62"/>
      <c r="G55" s="62"/>
      <c r="H55" s="66"/>
      <c r="I55" s="67"/>
      <c r="J55" s="67"/>
      <c r="K55" s="66"/>
      <c r="L55" s="70"/>
      <c r="M55" s="71">
        <v>4059.20849609375</v>
      </c>
      <c r="N55" s="71">
        <v>389.27041625976563</v>
      </c>
      <c r="O55" s="72"/>
      <c r="P55" s="73"/>
      <c r="Q55" s="73"/>
      <c r="R55" s="85"/>
      <c r="S55" s="85"/>
      <c r="T55" s="85"/>
      <c r="U55" s="85"/>
      <c r="V55" s="47"/>
      <c r="W55" s="47"/>
      <c r="X55" s="47"/>
      <c r="Y55" s="47"/>
      <c r="Z55" s="46"/>
      <c r="AA55" s="68">
        <v>55</v>
      </c>
      <c r="AB55" s="68" t="b">
        <f xml:space="preserve"> IF(AND(OR(NOT(ISNUMBER(Vertices[X])), Vertices[X] &gt;= Misc!$O$8), OR(NOT(ISNUMBER(Vertices[X])), Vertices[X] &lt;= Misc!$P$8),OR(NOT(ISNUMBER(Vertices[Y])), Vertices[Y] &gt;= Misc!$O$9), OR(NOT(ISNUMBER(Vertices[Y])), Vertices[Y] &lt;= Misc!$P$9),TRUE), TRUE, FALSE)</f>
        <v>1</v>
      </c>
      <c r="AC55" s="69"/>
    </row>
    <row r="56" spans="1:29" x14ac:dyDescent="0.25">
      <c r="A56" s="61" t="s">
        <v>280</v>
      </c>
      <c r="B56" s="62"/>
      <c r="C56" s="62"/>
      <c r="D56" s="63"/>
      <c r="E56" s="65"/>
      <c r="F56" s="62"/>
      <c r="G56" s="62"/>
      <c r="H56" s="66"/>
      <c r="I56" s="67"/>
      <c r="J56" s="67"/>
      <c r="K56" s="66"/>
      <c r="L56" s="70"/>
      <c r="M56" s="71">
        <v>5966.76513671875</v>
      </c>
      <c r="N56" s="71">
        <v>9031.3505859375</v>
      </c>
      <c r="O56" s="72"/>
      <c r="P56" s="73"/>
      <c r="Q56" s="73"/>
      <c r="R56" s="85"/>
      <c r="S56" s="85"/>
      <c r="T56" s="85"/>
      <c r="U56" s="85"/>
      <c r="V56" s="47"/>
      <c r="W56" s="47"/>
      <c r="X56" s="47"/>
      <c r="Y56" s="47"/>
      <c r="Z56" s="46"/>
      <c r="AA56" s="68">
        <v>56</v>
      </c>
      <c r="AB56" s="68" t="b">
        <f xml:space="preserve"> IF(AND(OR(NOT(ISNUMBER(Vertices[X])), Vertices[X] &gt;= Misc!$O$8), OR(NOT(ISNUMBER(Vertices[X])), Vertices[X] &lt;= Misc!$P$8),OR(NOT(ISNUMBER(Vertices[Y])), Vertices[Y] &gt;= Misc!$O$9), OR(NOT(ISNUMBER(Vertices[Y])), Vertices[Y] &lt;= Misc!$P$9),TRUE), TRUE, FALSE)</f>
        <v>1</v>
      </c>
      <c r="AC56" s="69"/>
    </row>
    <row r="57" spans="1:29" x14ac:dyDescent="0.25">
      <c r="A57" s="61" t="s">
        <v>281</v>
      </c>
      <c r="B57" s="62"/>
      <c r="C57" s="62"/>
      <c r="D57" s="63"/>
      <c r="E57" s="65"/>
      <c r="F57" s="62"/>
      <c r="G57" s="62"/>
      <c r="H57" s="66"/>
      <c r="I57" s="67"/>
      <c r="J57" s="67"/>
      <c r="K57" s="66"/>
      <c r="L57" s="70"/>
      <c r="M57" s="71">
        <v>5524.34130859375</v>
      </c>
      <c r="N57" s="71">
        <v>261.8505859375</v>
      </c>
      <c r="O57" s="72"/>
      <c r="P57" s="73"/>
      <c r="Q57" s="73"/>
      <c r="R57" s="85"/>
      <c r="S57" s="85"/>
      <c r="T57" s="85"/>
      <c r="U57" s="85"/>
      <c r="V57" s="47"/>
      <c r="W57" s="47"/>
      <c r="X57" s="47"/>
      <c r="Y57" s="47"/>
      <c r="Z57" s="46"/>
      <c r="AA57" s="68">
        <v>57</v>
      </c>
      <c r="AB57" s="68" t="b">
        <f xml:space="preserve"> IF(AND(OR(NOT(ISNUMBER(Vertices[X])), Vertices[X] &gt;= Misc!$O$8), OR(NOT(ISNUMBER(Vertices[X])), Vertices[X] &lt;= Misc!$P$8),OR(NOT(ISNUMBER(Vertices[Y])), Vertices[Y] &gt;= Misc!$O$9), OR(NOT(ISNUMBER(Vertices[Y])), Vertices[Y] &lt;= Misc!$P$9),TRUE), TRUE, FALSE)</f>
        <v>1</v>
      </c>
      <c r="AC57" s="69"/>
    </row>
    <row r="58" spans="1:29" x14ac:dyDescent="0.25">
      <c r="A58" s="61" t="s">
        <v>199</v>
      </c>
      <c r="B58" s="62"/>
      <c r="C58" s="62"/>
      <c r="D58" s="63"/>
      <c r="E58" s="65"/>
      <c r="F58" s="62"/>
      <c r="G58" s="62"/>
      <c r="H58" s="66"/>
      <c r="I58" s="67"/>
      <c r="J58" s="67"/>
      <c r="K58" s="66"/>
      <c r="L58" s="70"/>
      <c r="M58" s="71">
        <v>6450.20458984375</v>
      </c>
      <c r="N58" s="71">
        <v>6040.0341796875</v>
      </c>
      <c r="O58" s="72"/>
      <c r="P58" s="73"/>
      <c r="Q58" s="73"/>
      <c r="R58" s="85"/>
      <c r="S58" s="85"/>
      <c r="T58" s="85"/>
      <c r="U58" s="85"/>
      <c r="V58" s="47"/>
      <c r="W58" s="47"/>
      <c r="X58" s="47"/>
      <c r="Y58" s="47"/>
      <c r="Z58" s="46"/>
      <c r="AA58" s="68">
        <v>58</v>
      </c>
      <c r="AB58" s="68" t="b">
        <f xml:space="preserve"> IF(AND(OR(NOT(ISNUMBER(Vertices[X])), Vertices[X] &gt;= Misc!$O$8), OR(NOT(ISNUMBER(Vertices[X])), Vertices[X] &lt;= Misc!$P$8),OR(NOT(ISNUMBER(Vertices[Y])), Vertices[Y] &gt;= Misc!$O$9), OR(NOT(ISNUMBER(Vertices[Y])), Vertices[Y] &lt;= Misc!$P$9),TRUE), TRUE, FALSE)</f>
        <v>1</v>
      </c>
      <c r="AC58" s="69"/>
    </row>
    <row r="59" spans="1:29" x14ac:dyDescent="0.25">
      <c r="A59" s="61" t="s">
        <v>200</v>
      </c>
      <c r="B59" s="62"/>
      <c r="C59" s="62"/>
      <c r="D59" s="63"/>
      <c r="E59" s="65"/>
      <c r="F59" s="62"/>
      <c r="G59" s="62"/>
      <c r="H59" s="66" t="s">
        <v>483</v>
      </c>
      <c r="I59" s="67"/>
      <c r="J59" s="67"/>
      <c r="K59" s="66"/>
      <c r="L59" s="70"/>
      <c r="M59" s="71">
        <v>5910.09423828125</v>
      </c>
      <c r="N59" s="71">
        <v>690.543701171875</v>
      </c>
      <c r="O59" s="72"/>
      <c r="P59" s="73"/>
      <c r="Q59" s="73"/>
      <c r="R59" s="85"/>
      <c r="S59" s="85"/>
      <c r="T59" s="85"/>
      <c r="U59" s="85"/>
      <c r="V59" s="47"/>
      <c r="W59" s="47"/>
      <c r="X59" s="47"/>
      <c r="Y59" s="47"/>
      <c r="Z59" s="46"/>
      <c r="AA59" s="68">
        <v>59</v>
      </c>
      <c r="AB59" s="68" t="b">
        <f xml:space="preserve"> IF(AND(OR(NOT(ISNUMBER(Vertices[X])), Vertices[X] &gt;= Misc!$O$8), OR(NOT(ISNUMBER(Vertices[X])), Vertices[X] &lt;= Misc!$P$8),OR(NOT(ISNUMBER(Vertices[Y])), Vertices[Y] &gt;= Misc!$O$9), OR(NOT(ISNUMBER(Vertices[Y])), Vertices[Y] &lt;= Misc!$P$9),TRUE), TRUE, FALSE)</f>
        <v>1</v>
      </c>
      <c r="AC59" s="69"/>
    </row>
    <row r="60" spans="1:29" x14ac:dyDescent="0.25">
      <c r="A60" s="61" t="s">
        <v>282</v>
      </c>
      <c r="B60" s="62"/>
      <c r="C60" s="62"/>
      <c r="D60" s="63"/>
      <c r="E60" s="65"/>
      <c r="F60" s="62"/>
      <c r="G60" s="62"/>
      <c r="H60" s="66"/>
      <c r="I60" s="67"/>
      <c r="J60" s="67"/>
      <c r="K60" s="66"/>
      <c r="L60" s="70"/>
      <c r="M60" s="71">
        <v>6226.052734375</v>
      </c>
      <c r="N60" s="71">
        <v>4863.18798828125</v>
      </c>
      <c r="O60" s="72"/>
      <c r="P60" s="73"/>
      <c r="Q60" s="73"/>
      <c r="R60" s="85"/>
      <c r="S60" s="85"/>
      <c r="T60" s="85"/>
      <c r="U60" s="85"/>
      <c r="V60" s="47"/>
      <c r="W60" s="47"/>
      <c r="X60" s="47"/>
      <c r="Y60" s="47"/>
      <c r="Z60" s="46"/>
      <c r="AA60" s="68">
        <v>60</v>
      </c>
      <c r="AB60" s="68" t="b">
        <f xml:space="preserve"> IF(AND(OR(NOT(ISNUMBER(Vertices[X])), Vertices[X] &gt;= Misc!$O$8), OR(NOT(ISNUMBER(Vertices[X])), Vertices[X] &lt;= Misc!$P$8),OR(NOT(ISNUMBER(Vertices[Y])), Vertices[Y] &gt;= Misc!$O$9), OR(NOT(ISNUMBER(Vertices[Y])), Vertices[Y] &lt;= Misc!$P$9),TRUE), TRUE, FALSE)</f>
        <v>1</v>
      </c>
      <c r="AC60" s="69"/>
    </row>
    <row r="61" spans="1:29" x14ac:dyDescent="0.25">
      <c r="A61" s="61" t="s">
        <v>201</v>
      </c>
      <c r="B61" s="62"/>
      <c r="C61" s="62"/>
      <c r="D61" s="63"/>
      <c r="E61" s="65"/>
      <c r="F61" s="62"/>
      <c r="G61" s="62"/>
      <c r="H61" s="66"/>
      <c r="I61" s="67"/>
      <c r="J61" s="67"/>
      <c r="K61" s="66"/>
      <c r="L61" s="70"/>
      <c r="M61" s="71">
        <v>6309.77783203125</v>
      </c>
      <c r="N61" s="71">
        <v>4153.04248046875</v>
      </c>
      <c r="O61" s="72"/>
      <c r="P61" s="73"/>
      <c r="Q61" s="73"/>
      <c r="R61" s="85"/>
      <c r="S61" s="85"/>
      <c r="T61" s="85"/>
      <c r="U61" s="85"/>
      <c r="V61" s="47"/>
      <c r="W61" s="47"/>
      <c r="X61" s="47"/>
      <c r="Y61" s="47"/>
      <c r="Z61" s="46"/>
      <c r="AA61" s="68">
        <v>61</v>
      </c>
      <c r="AB61" s="68" t="b">
        <f xml:space="preserve"> IF(AND(OR(NOT(ISNUMBER(Vertices[X])), Vertices[X] &gt;= Misc!$O$8), OR(NOT(ISNUMBER(Vertices[X])), Vertices[X] &lt;= Misc!$P$8),OR(NOT(ISNUMBER(Vertices[Y])), Vertices[Y] &gt;= Misc!$O$9), OR(NOT(ISNUMBER(Vertices[Y])), Vertices[Y] &lt;= Misc!$P$9),TRUE), TRUE, FALSE)</f>
        <v>1</v>
      </c>
      <c r="AC61" s="69"/>
    </row>
    <row r="62" spans="1:29" x14ac:dyDescent="0.25">
      <c r="A62" s="61" t="s">
        <v>202</v>
      </c>
      <c r="B62" s="62"/>
      <c r="C62" s="62"/>
      <c r="D62" s="63"/>
      <c r="E62" s="65"/>
      <c r="F62" s="62"/>
      <c r="G62" s="62"/>
      <c r="H62" s="66"/>
      <c r="I62" s="67"/>
      <c r="J62" s="67"/>
      <c r="K62" s="66"/>
      <c r="L62" s="70"/>
      <c r="M62" s="71">
        <v>5313.693359375</v>
      </c>
      <c r="N62" s="71">
        <v>7351.83740234375</v>
      </c>
      <c r="O62" s="72"/>
      <c r="P62" s="73"/>
      <c r="Q62" s="73"/>
      <c r="R62" s="85"/>
      <c r="S62" s="85"/>
      <c r="T62" s="85"/>
      <c r="U62" s="85"/>
      <c r="V62" s="47"/>
      <c r="W62" s="47"/>
      <c r="X62" s="47"/>
      <c r="Y62" s="47"/>
      <c r="Z62" s="46"/>
      <c r="AA62" s="68">
        <v>62</v>
      </c>
      <c r="AB62" s="68" t="b">
        <f xml:space="preserve"> IF(AND(OR(NOT(ISNUMBER(Vertices[X])), Vertices[X] &gt;= Misc!$O$8), OR(NOT(ISNUMBER(Vertices[X])), Vertices[X] &lt;= Misc!$P$8),OR(NOT(ISNUMBER(Vertices[Y])), Vertices[Y] &gt;= Misc!$O$9), OR(NOT(ISNUMBER(Vertices[Y])), Vertices[Y] &lt;= Misc!$P$9),TRUE), TRUE, FALSE)</f>
        <v>1</v>
      </c>
      <c r="AC62" s="69"/>
    </row>
    <row r="63" spans="1:29" x14ac:dyDescent="0.25">
      <c r="A63" s="61" t="s">
        <v>203</v>
      </c>
      <c r="B63" s="62"/>
      <c r="C63" s="62"/>
      <c r="D63" s="63"/>
      <c r="E63" s="65"/>
      <c r="F63" s="62"/>
      <c r="G63" s="62"/>
      <c r="H63" s="66"/>
      <c r="I63" s="67"/>
      <c r="J63" s="67"/>
      <c r="K63" s="66"/>
      <c r="L63" s="70"/>
      <c r="M63" s="71">
        <v>4627.212890625</v>
      </c>
      <c r="N63" s="71">
        <v>7417.60498046875</v>
      </c>
      <c r="O63" s="72"/>
      <c r="P63" s="73"/>
      <c r="Q63" s="73"/>
      <c r="R63" s="85"/>
      <c r="S63" s="85"/>
      <c r="T63" s="85"/>
      <c r="U63" s="85"/>
      <c r="V63" s="47"/>
      <c r="W63" s="47"/>
      <c r="X63" s="47"/>
      <c r="Y63" s="47"/>
      <c r="Z63" s="46"/>
      <c r="AA63" s="68">
        <v>63</v>
      </c>
      <c r="AB63" s="68" t="b">
        <f xml:space="preserve"> IF(AND(OR(NOT(ISNUMBER(Vertices[X])), Vertices[X] &gt;= Misc!$O$8), OR(NOT(ISNUMBER(Vertices[X])), Vertices[X] &lt;= Misc!$P$8),OR(NOT(ISNUMBER(Vertices[Y])), Vertices[Y] &gt;= Misc!$O$9), OR(NOT(ISNUMBER(Vertices[Y])), Vertices[Y] &lt;= Misc!$P$9),TRUE), TRUE, FALSE)</f>
        <v>1</v>
      </c>
      <c r="AC63" s="69"/>
    </row>
    <row r="64" spans="1:29" x14ac:dyDescent="0.25">
      <c r="A64" s="61" t="s">
        <v>204</v>
      </c>
      <c r="B64" s="62"/>
      <c r="C64" s="62"/>
      <c r="D64" s="63"/>
      <c r="E64" s="65"/>
      <c r="F64" s="62"/>
      <c r="G64" s="62"/>
      <c r="H64" s="66"/>
      <c r="I64" s="67"/>
      <c r="J64" s="67"/>
      <c r="K64" s="66"/>
      <c r="L64" s="70"/>
      <c r="M64" s="71">
        <v>2779.25</v>
      </c>
      <c r="N64" s="71">
        <v>6302.37646484375</v>
      </c>
      <c r="O64" s="72"/>
      <c r="P64" s="73"/>
      <c r="Q64" s="73"/>
      <c r="R64" s="85"/>
      <c r="S64" s="85"/>
      <c r="T64" s="85"/>
      <c r="U64" s="85"/>
      <c r="V64" s="47"/>
      <c r="W64" s="47"/>
      <c r="X64" s="47"/>
      <c r="Y64" s="47"/>
      <c r="Z64" s="46"/>
      <c r="AA64" s="68">
        <v>64</v>
      </c>
      <c r="AB64" s="68" t="b">
        <f xml:space="preserve"> IF(AND(OR(NOT(ISNUMBER(Vertices[X])), Vertices[X] &gt;= Misc!$O$8), OR(NOT(ISNUMBER(Vertices[X])), Vertices[X] &lt;= Misc!$P$8),OR(NOT(ISNUMBER(Vertices[Y])), Vertices[Y] &gt;= Misc!$O$9), OR(NOT(ISNUMBER(Vertices[Y])), Vertices[Y] &lt;= Misc!$P$9),TRUE), TRUE, FALSE)</f>
        <v>1</v>
      </c>
      <c r="AC64" s="69"/>
    </row>
    <row r="65" spans="1:29" x14ac:dyDescent="0.25">
      <c r="A65" s="61" t="s">
        <v>283</v>
      </c>
      <c r="B65" s="62"/>
      <c r="C65" s="62"/>
      <c r="D65" s="63"/>
      <c r="E65" s="65"/>
      <c r="F65" s="62"/>
      <c r="G65" s="62"/>
      <c r="H65" s="66"/>
      <c r="I65" s="67"/>
      <c r="J65" s="67"/>
      <c r="K65" s="66"/>
      <c r="L65" s="70"/>
      <c r="M65" s="71">
        <v>2330.1328125</v>
      </c>
      <c r="N65" s="71">
        <v>7039.00390625</v>
      </c>
      <c r="O65" s="72"/>
      <c r="P65" s="73"/>
      <c r="Q65" s="73"/>
      <c r="R65" s="85"/>
      <c r="S65" s="85"/>
      <c r="T65" s="85"/>
      <c r="U65" s="85"/>
      <c r="V65" s="47"/>
      <c r="W65" s="47"/>
      <c r="X65" s="47"/>
      <c r="Y65" s="47"/>
      <c r="Z65" s="46"/>
      <c r="AA65" s="68">
        <v>65</v>
      </c>
      <c r="AB65" s="68" t="b">
        <f xml:space="preserve"> IF(AND(OR(NOT(ISNUMBER(Vertices[X])), Vertices[X] &gt;= Misc!$O$8), OR(NOT(ISNUMBER(Vertices[X])), Vertices[X] &lt;= Misc!$P$8),OR(NOT(ISNUMBER(Vertices[Y])), Vertices[Y] &gt;= Misc!$O$9), OR(NOT(ISNUMBER(Vertices[Y])), Vertices[Y] &lt;= Misc!$P$9),TRUE), TRUE, FALSE)</f>
        <v>1</v>
      </c>
      <c r="AC65" s="69"/>
    </row>
    <row r="66" spans="1:29" x14ac:dyDescent="0.25">
      <c r="A66" s="61" t="s">
        <v>206</v>
      </c>
      <c r="B66" s="62"/>
      <c r="C66" s="62"/>
      <c r="D66" s="63"/>
      <c r="E66" s="65"/>
      <c r="F66" s="62"/>
      <c r="G66" s="62"/>
      <c r="H66" s="66"/>
      <c r="I66" s="67"/>
      <c r="J66" s="67"/>
      <c r="K66" s="66"/>
      <c r="L66" s="70"/>
      <c r="M66" s="71">
        <v>2862.748779296875</v>
      </c>
      <c r="N66" s="71">
        <v>7451.970703125</v>
      </c>
      <c r="O66" s="72"/>
      <c r="P66" s="73"/>
      <c r="Q66" s="73"/>
      <c r="R66" s="85"/>
      <c r="S66" s="85"/>
      <c r="T66" s="85"/>
      <c r="U66" s="85"/>
      <c r="V66" s="47"/>
      <c r="W66" s="47"/>
      <c r="X66" s="47"/>
      <c r="Y66" s="47"/>
      <c r="Z66" s="46"/>
      <c r="AA66" s="68">
        <v>66</v>
      </c>
      <c r="AB66" s="68" t="b">
        <f xml:space="preserve"> IF(AND(OR(NOT(ISNUMBER(Vertices[X])), Vertices[X] &gt;= Misc!$O$8), OR(NOT(ISNUMBER(Vertices[X])), Vertices[X] &lt;= Misc!$P$8),OR(NOT(ISNUMBER(Vertices[Y])), Vertices[Y] &gt;= Misc!$O$9), OR(NOT(ISNUMBER(Vertices[Y])), Vertices[Y] &lt;= Misc!$P$9),TRUE), TRUE, FALSE)</f>
        <v>1</v>
      </c>
      <c r="AC66" s="69"/>
    </row>
    <row r="67" spans="1:29" x14ac:dyDescent="0.25">
      <c r="A67" s="61" t="s">
        <v>207</v>
      </c>
      <c r="B67" s="62"/>
      <c r="C67" s="62"/>
      <c r="D67" s="63"/>
      <c r="E67" s="65"/>
      <c r="F67" s="62"/>
      <c r="G67" s="62"/>
      <c r="H67" s="66"/>
      <c r="I67" s="67"/>
      <c r="J67" s="67"/>
      <c r="K67" s="66"/>
      <c r="L67" s="70"/>
      <c r="M67" s="71">
        <v>1829.7344970703125</v>
      </c>
      <c r="N67" s="71">
        <v>4271.1455078125</v>
      </c>
      <c r="O67" s="72"/>
      <c r="P67" s="73"/>
      <c r="Q67" s="73"/>
      <c r="R67" s="85"/>
      <c r="S67" s="85"/>
      <c r="T67" s="85"/>
      <c r="U67" s="85"/>
      <c r="V67" s="47"/>
      <c r="W67" s="47"/>
      <c r="X67" s="47"/>
      <c r="Y67" s="47"/>
      <c r="Z67" s="46"/>
      <c r="AA67" s="68">
        <v>67</v>
      </c>
      <c r="AB67" s="68" t="b">
        <f xml:space="preserve"> IF(AND(OR(NOT(ISNUMBER(Vertices[X])), Vertices[X] &gt;= Misc!$O$8), OR(NOT(ISNUMBER(Vertices[X])), Vertices[X] &lt;= Misc!$P$8),OR(NOT(ISNUMBER(Vertices[Y])), Vertices[Y] &gt;= Misc!$O$9), OR(NOT(ISNUMBER(Vertices[Y])), Vertices[Y] &lt;= Misc!$P$9),TRUE), TRUE, FALSE)</f>
        <v>1</v>
      </c>
      <c r="AC67" s="69"/>
    </row>
    <row r="68" spans="1:29" x14ac:dyDescent="0.25">
      <c r="A68" s="61" t="s">
        <v>208</v>
      </c>
      <c r="B68" s="62"/>
      <c r="C68" s="62"/>
      <c r="D68" s="63"/>
      <c r="E68" s="65"/>
      <c r="F68" s="62"/>
      <c r="G68" s="62"/>
      <c r="H68" s="66"/>
      <c r="I68" s="67"/>
      <c r="J68" s="67"/>
      <c r="K68" s="66"/>
      <c r="L68" s="70"/>
      <c r="M68" s="71">
        <v>8611.443359375</v>
      </c>
      <c r="N68" s="71">
        <v>7418.15771484375</v>
      </c>
      <c r="O68" s="72"/>
      <c r="P68" s="73"/>
      <c r="Q68" s="73"/>
      <c r="R68" s="85"/>
      <c r="S68" s="85"/>
      <c r="T68" s="85"/>
      <c r="U68" s="85"/>
      <c r="V68" s="47"/>
      <c r="W68" s="47"/>
      <c r="X68" s="47"/>
      <c r="Y68" s="47"/>
      <c r="Z68" s="46"/>
      <c r="AA68" s="68">
        <v>68</v>
      </c>
      <c r="AB68" s="68" t="b">
        <f xml:space="preserve"> IF(AND(OR(NOT(ISNUMBER(Vertices[X])), Vertices[X] &gt;= Misc!$O$8), OR(NOT(ISNUMBER(Vertices[X])), Vertices[X] &lt;= Misc!$P$8),OR(NOT(ISNUMBER(Vertices[Y])), Vertices[Y] &gt;= Misc!$O$9), OR(NOT(ISNUMBER(Vertices[Y])), Vertices[Y] &lt;= Misc!$P$9),TRUE), TRUE, FALSE)</f>
        <v>1</v>
      </c>
      <c r="AC68" s="69"/>
    </row>
    <row r="69" spans="1:29" x14ac:dyDescent="0.25">
      <c r="A69" s="61" t="s">
        <v>209</v>
      </c>
      <c r="B69" s="62"/>
      <c r="C69" s="62"/>
      <c r="D69" s="63"/>
      <c r="E69" s="65"/>
      <c r="F69" s="62"/>
      <c r="G69" s="62"/>
      <c r="H69" s="66"/>
      <c r="I69" s="67"/>
      <c r="J69" s="67"/>
      <c r="K69" s="66"/>
      <c r="L69" s="70"/>
      <c r="M69" s="71">
        <v>2389.76904296875</v>
      </c>
      <c r="N69" s="71">
        <v>3477.666259765625</v>
      </c>
      <c r="O69" s="72"/>
      <c r="P69" s="73"/>
      <c r="Q69" s="73"/>
      <c r="R69" s="85"/>
      <c r="S69" s="85"/>
      <c r="T69" s="85"/>
      <c r="U69" s="85"/>
      <c r="V69" s="47"/>
      <c r="W69" s="47"/>
      <c r="X69" s="47"/>
      <c r="Y69" s="47"/>
      <c r="Z69" s="46"/>
      <c r="AA69" s="68">
        <v>69</v>
      </c>
      <c r="AB69" s="68" t="b">
        <f xml:space="preserve"> IF(AND(OR(NOT(ISNUMBER(Vertices[X])), Vertices[X] &gt;= Misc!$O$8), OR(NOT(ISNUMBER(Vertices[X])), Vertices[X] &lt;= Misc!$P$8),OR(NOT(ISNUMBER(Vertices[Y])), Vertices[Y] &gt;= Misc!$O$9), OR(NOT(ISNUMBER(Vertices[Y])), Vertices[Y] &lt;= Misc!$P$9),TRUE), TRUE, FALSE)</f>
        <v>1</v>
      </c>
      <c r="AC69" s="69"/>
    </row>
    <row r="70" spans="1:29" x14ac:dyDescent="0.25">
      <c r="A70" s="61" t="s">
        <v>210</v>
      </c>
      <c r="B70" s="62"/>
      <c r="C70" s="62"/>
      <c r="D70" s="63"/>
      <c r="E70" s="65"/>
      <c r="F70" s="62"/>
      <c r="G70" s="62"/>
      <c r="H70" s="66"/>
      <c r="I70" s="67"/>
      <c r="J70" s="67"/>
      <c r="K70" s="66"/>
      <c r="L70" s="70"/>
      <c r="M70" s="71">
        <v>5653.89208984375</v>
      </c>
      <c r="N70" s="71">
        <v>9535.5791015625</v>
      </c>
      <c r="O70" s="72"/>
      <c r="P70" s="73"/>
      <c r="Q70" s="73"/>
      <c r="R70" s="85"/>
      <c r="S70" s="85"/>
      <c r="T70" s="85"/>
      <c r="U70" s="85"/>
      <c r="V70" s="47"/>
      <c r="W70" s="47"/>
      <c r="X70" s="47"/>
      <c r="Y70" s="47"/>
      <c r="Z70" s="46"/>
      <c r="AA70" s="68">
        <v>70</v>
      </c>
      <c r="AB70" s="68" t="b">
        <f xml:space="preserve"> IF(AND(OR(NOT(ISNUMBER(Vertices[X])), Vertices[X] &gt;= Misc!$O$8), OR(NOT(ISNUMBER(Vertices[X])), Vertices[X] &lt;= Misc!$P$8),OR(NOT(ISNUMBER(Vertices[Y])), Vertices[Y] &gt;= Misc!$O$9), OR(NOT(ISNUMBER(Vertices[Y])), Vertices[Y] &lt;= Misc!$P$9),TRUE), TRUE, FALSE)</f>
        <v>1</v>
      </c>
      <c r="AC70" s="69"/>
    </row>
    <row r="71" spans="1:29" x14ac:dyDescent="0.25">
      <c r="A71" s="61" t="s">
        <v>211</v>
      </c>
      <c r="B71" s="62"/>
      <c r="C71" s="62"/>
      <c r="D71" s="63"/>
      <c r="E71" s="65"/>
      <c r="F71" s="62"/>
      <c r="G71" s="62"/>
      <c r="H71" s="66"/>
      <c r="I71" s="67"/>
      <c r="J71" s="67"/>
      <c r="K71" s="66"/>
      <c r="L71" s="70"/>
      <c r="M71" s="71">
        <v>6051.81982421875</v>
      </c>
      <c r="N71" s="71">
        <v>6955.015625</v>
      </c>
      <c r="O71" s="72"/>
      <c r="P71" s="73"/>
      <c r="Q71" s="73"/>
      <c r="R71" s="85"/>
      <c r="S71" s="85"/>
      <c r="T71" s="85"/>
      <c r="U71" s="85"/>
      <c r="V71" s="47"/>
      <c r="W71" s="47"/>
      <c r="X71" s="47"/>
      <c r="Y71" s="47"/>
      <c r="Z71" s="46"/>
      <c r="AA71" s="68">
        <v>71</v>
      </c>
      <c r="AB71" s="68" t="b">
        <f xml:space="preserve"> IF(AND(OR(NOT(ISNUMBER(Vertices[X])), Vertices[X] &gt;= Misc!$O$8), OR(NOT(ISNUMBER(Vertices[X])), Vertices[X] &lt;= Misc!$P$8),OR(NOT(ISNUMBER(Vertices[Y])), Vertices[Y] &gt;= Misc!$O$9), OR(NOT(ISNUMBER(Vertices[Y])), Vertices[Y] &lt;= Misc!$P$9),TRUE), TRUE, FALSE)</f>
        <v>1</v>
      </c>
      <c r="AC71" s="69"/>
    </row>
    <row r="72" spans="1:29" x14ac:dyDescent="0.25">
      <c r="A72" s="61" t="s">
        <v>247</v>
      </c>
      <c r="B72" s="62"/>
      <c r="C72" s="62"/>
      <c r="D72" s="63"/>
      <c r="E72" s="65"/>
      <c r="F72" s="62"/>
      <c r="G72" s="62"/>
      <c r="H72" s="66" t="s">
        <v>484</v>
      </c>
      <c r="I72" s="67"/>
      <c r="J72" s="67"/>
      <c r="K72" s="66"/>
      <c r="L72" s="70"/>
      <c r="M72" s="71">
        <v>4830.2431640625</v>
      </c>
      <c r="N72" s="71">
        <v>5105.50244140625</v>
      </c>
      <c r="O72" s="72"/>
      <c r="P72" s="73"/>
      <c r="Q72" s="73"/>
      <c r="R72" s="85"/>
      <c r="S72" s="85"/>
      <c r="T72" s="85"/>
      <c r="U72" s="85"/>
      <c r="V72" s="47"/>
      <c r="W72" s="47"/>
      <c r="X72" s="47"/>
      <c r="Y72" s="47"/>
      <c r="Z72" s="46"/>
      <c r="AA72" s="68">
        <v>72</v>
      </c>
      <c r="AB72" s="68" t="b">
        <f xml:space="preserve"> IF(AND(OR(NOT(ISNUMBER(Vertices[X])), Vertices[X] &gt;= Misc!$O$8), OR(NOT(ISNUMBER(Vertices[X])), Vertices[X] &lt;= Misc!$P$8),OR(NOT(ISNUMBER(Vertices[Y])), Vertices[Y] &gt;= Misc!$O$9), OR(NOT(ISNUMBER(Vertices[Y])), Vertices[Y] &lt;= Misc!$P$9),TRUE), TRUE, FALSE)</f>
        <v>1</v>
      </c>
      <c r="AC72" s="69"/>
    </row>
    <row r="73" spans="1:29" x14ac:dyDescent="0.25">
      <c r="A73" s="61" t="s">
        <v>212</v>
      </c>
      <c r="B73" s="62"/>
      <c r="C73" s="62"/>
      <c r="D73" s="63"/>
      <c r="E73" s="65"/>
      <c r="F73" s="62"/>
      <c r="G73" s="62"/>
      <c r="H73" s="66"/>
      <c r="I73" s="67"/>
      <c r="J73" s="67"/>
      <c r="K73" s="66"/>
      <c r="L73" s="70"/>
      <c r="M73" s="71">
        <v>4258.2275390625</v>
      </c>
      <c r="N73" s="71">
        <v>9473.87109375</v>
      </c>
      <c r="O73" s="72"/>
      <c r="P73" s="73"/>
      <c r="Q73" s="73"/>
      <c r="R73" s="85"/>
      <c r="S73" s="85"/>
      <c r="T73" s="85"/>
      <c r="U73" s="85"/>
      <c r="V73" s="47"/>
      <c r="W73" s="47"/>
      <c r="X73" s="47"/>
      <c r="Y73" s="47"/>
      <c r="Z73" s="46"/>
      <c r="AA73" s="68">
        <v>73</v>
      </c>
      <c r="AB73" s="68" t="b">
        <f xml:space="preserve"> IF(AND(OR(NOT(ISNUMBER(Vertices[X])), Vertices[X] &gt;= Misc!$O$8), OR(NOT(ISNUMBER(Vertices[X])), Vertices[X] &lt;= Misc!$P$8),OR(NOT(ISNUMBER(Vertices[Y])), Vertices[Y] &gt;= Misc!$O$9), OR(NOT(ISNUMBER(Vertices[Y])), Vertices[Y] &lt;= Misc!$P$9),TRUE), TRUE, FALSE)</f>
        <v>1</v>
      </c>
      <c r="AC73" s="69"/>
    </row>
    <row r="74" spans="1:29" x14ac:dyDescent="0.25">
      <c r="A74" s="61" t="s">
        <v>213</v>
      </c>
      <c r="B74" s="62"/>
      <c r="C74" s="62"/>
      <c r="D74" s="63"/>
      <c r="E74" s="65"/>
      <c r="F74" s="62"/>
      <c r="G74" s="62"/>
      <c r="H74" s="66"/>
      <c r="I74" s="67"/>
      <c r="J74" s="67"/>
      <c r="K74" s="66"/>
      <c r="L74" s="70"/>
      <c r="M74" s="71">
        <v>3647.538818359375</v>
      </c>
      <c r="N74" s="71">
        <v>6945.55712890625</v>
      </c>
      <c r="O74" s="72"/>
      <c r="P74" s="73"/>
      <c r="Q74" s="73"/>
      <c r="R74" s="85"/>
      <c r="S74" s="85"/>
      <c r="T74" s="85"/>
      <c r="U74" s="85"/>
      <c r="V74" s="47"/>
      <c r="W74" s="47"/>
      <c r="X74" s="47"/>
      <c r="Y74" s="47"/>
      <c r="Z74" s="46"/>
      <c r="AA74" s="68">
        <v>74</v>
      </c>
      <c r="AB74" s="68" t="b">
        <f xml:space="preserve"> IF(AND(OR(NOT(ISNUMBER(Vertices[X])), Vertices[X] &gt;= Misc!$O$8), OR(NOT(ISNUMBER(Vertices[X])), Vertices[X] &lt;= Misc!$P$8),OR(NOT(ISNUMBER(Vertices[Y])), Vertices[Y] &gt;= Misc!$O$9), OR(NOT(ISNUMBER(Vertices[Y])), Vertices[Y] &lt;= Misc!$P$9),TRUE), TRUE, FALSE)</f>
        <v>1</v>
      </c>
      <c r="AC74" s="69"/>
    </row>
    <row r="75" spans="1:29" x14ac:dyDescent="0.25">
      <c r="A75" s="61" t="s">
        <v>214</v>
      </c>
      <c r="B75" s="62"/>
      <c r="C75" s="62"/>
      <c r="D75" s="63"/>
      <c r="E75" s="65"/>
      <c r="F75" s="62"/>
      <c r="G75" s="62"/>
      <c r="H75" s="66"/>
      <c r="I75" s="67"/>
      <c r="J75" s="67"/>
      <c r="K75" s="66"/>
      <c r="L75" s="70"/>
      <c r="M75" s="71">
        <v>4257.67236328125</v>
      </c>
      <c r="N75" s="71">
        <v>6778.19091796875</v>
      </c>
      <c r="O75" s="72"/>
      <c r="P75" s="73"/>
      <c r="Q75" s="73"/>
      <c r="R75" s="85"/>
      <c r="S75" s="85"/>
      <c r="T75" s="85"/>
      <c r="U75" s="85"/>
      <c r="V75" s="47"/>
      <c r="W75" s="47"/>
      <c r="X75" s="47"/>
      <c r="Y75" s="47"/>
      <c r="Z75" s="46"/>
      <c r="AA75" s="68">
        <v>75</v>
      </c>
      <c r="AB75" s="68" t="b">
        <f xml:space="preserve"> IF(AND(OR(NOT(ISNUMBER(Vertices[X])), Vertices[X] &gt;= Misc!$O$8), OR(NOT(ISNUMBER(Vertices[X])), Vertices[X] &lt;= Misc!$P$8),OR(NOT(ISNUMBER(Vertices[Y])), Vertices[Y] &gt;= Misc!$O$9), OR(NOT(ISNUMBER(Vertices[Y])), Vertices[Y] &lt;= Misc!$P$9),TRUE), TRUE, FALSE)</f>
        <v>1</v>
      </c>
      <c r="AC75" s="69"/>
    </row>
    <row r="76" spans="1:29" x14ac:dyDescent="0.25">
      <c r="A76" s="61" t="s">
        <v>284</v>
      </c>
      <c r="B76" s="62"/>
      <c r="C76" s="62"/>
      <c r="D76" s="63"/>
      <c r="E76" s="65"/>
      <c r="F76" s="62"/>
      <c r="G76" s="62"/>
      <c r="H76" s="66"/>
      <c r="I76" s="67"/>
      <c r="J76" s="67"/>
      <c r="K76" s="66"/>
      <c r="L76" s="70"/>
      <c r="M76" s="71">
        <v>565.84625244140625</v>
      </c>
      <c r="N76" s="71">
        <v>6518.7294921875</v>
      </c>
      <c r="O76" s="72"/>
      <c r="P76" s="73"/>
      <c r="Q76" s="73"/>
      <c r="R76" s="85"/>
      <c r="S76" s="85"/>
      <c r="T76" s="85"/>
      <c r="U76" s="85"/>
      <c r="V76" s="47"/>
      <c r="W76" s="47"/>
      <c r="X76" s="47"/>
      <c r="Y76" s="47"/>
      <c r="Z76" s="46"/>
      <c r="AA76" s="68">
        <v>76</v>
      </c>
      <c r="AB76" s="68" t="b">
        <f xml:space="preserve"> IF(AND(OR(NOT(ISNUMBER(Vertices[X])), Vertices[X] &gt;= Misc!$O$8), OR(NOT(ISNUMBER(Vertices[X])), Vertices[X] &lt;= Misc!$P$8),OR(NOT(ISNUMBER(Vertices[Y])), Vertices[Y] &gt;= Misc!$O$9), OR(NOT(ISNUMBER(Vertices[Y])), Vertices[Y] &lt;= Misc!$P$9),TRUE), TRUE, FALSE)</f>
        <v>1</v>
      </c>
      <c r="AC76" s="69"/>
    </row>
    <row r="77" spans="1:29" x14ac:dyDescent="0.25">
      <c r="A77" s="61" t="s">
        <v>215</v>
      </c>
      <c r="B77" s="62"/>
      <c r="C77" s="62"/>
      <c r="D77" s="63"/>
      <c r="E77" s="65"/>
      <c r="F77" s="62"/>
      <c r="G77" s="62"/>
      <c r="H77" s="66"/>
      <c r="I77" s="67"/>
      <c r="J77" s="67"/>
      <c r="K77" s="66"/>
      <c r="L77" s="70"/>
      <c r="M77" s="71">
        <v>3316.5458984375</v>
      </c>
      <c r="N77" s="71">
        <v>2459.577880859375</v>
      </c>
      <c r="O77" s="72"/>
      <c r="P77" s="73"/>
      <c r="Q77" s="73"/>
      <c r="R77" s="85"/>
      <c r="S77" s="85"/>
      <c r="T77" s="85"/>
      <c r="U77" s="85"/>
      <c r="V77" s="47"/>
      <c r="W77" s="47"/>
      <c r="X77" s="47"/>
      <c r="Y77" s="47"/>
      <c r="Z77" s="46"/>
      <c r="AA77" s="68">
        <v>77</v>
      </c>
      <c r="AB77" s="68" t="b">
        <f xml:space="preserve"> IF(AND(OR(NOT(ISNUMBER(Vertices[X])), Vertices[X] &gt;= Misc!$O$8), OR(NOT(ISNUMBER(Vertices[X])), Vertices[X] &lt;= Misc!$P$8),OR(NOT(ISNUMBER(Vertices[Y])), Vertices[Y] &gt;= Misc!$O$9), OR(NOT(ISNUMBER(Vertices[Y])), Vertices[Y] &lt;= Misc!$P$9),TRUE), TRUE, FALSE)</f>
        <v>1</v>
      </c>
      <c r="AC77" s="69"/>
    </row>
    <row r="78" spans="1:29" x14ac:dyDescent="0.25">
      <c r="A78" s="61" t="s">
        <v>285</v>
      </c>
      <c r="B78" s="62"/>
      <c r="C78" s="62"/>
      <c r="D78" s="63"/>
      <c r="E78" s="65"/>
      <c r="F78" s="62"/>
      <c r="G78" s="62"/>
      <c r="H78" s="66" t="s">
        <v>485</v>
      </c>
      <c r="I78" s="67"/>
      <c r="J78" s="67"/>
      <c r="K78" s="66"/>
      <c r="L78" s="70"/>
      <c r="M78" s="71">
        <v>4235.51953125</v>
      </c>
      <c r="N78" s="71">
        <v>3773.800048828125</v>
      </c>
      <c r="O78" s="72"/>
      <c r="P78" s="73"/>
      <c r="Q78" s="73"/>
      <c r="R78" s="85"/>
      <c r="S78" s="85"/>
      <c r="T78" s="85"/>
      <c r="U78" s="85"/>
      <c r="V78" s="47"/>
      <c r="W78" s="47"/>
      <c r="X78" s="47"/>
      <c r="Y78" s="47"/>
      <c r="Z78" s="46"/>
      <c r="AA78" s="68">
        <v>78</v>
      </c>
      <c r="AB78" s="68" t="b">
        <f xml:space="preserve"> IF(AND(OR(NOT(ISNUMBER(Vertices[X])), Vertices[X] &gt;= Misc!$O$8), OR(NOT(ISNUMBER(Vertices[X])), Vertices[X] &lt;= Misc!$P$8),OR(NOT(ISNUMBER(Vertices[Y])), Vertices[Y] &gt;= Misc!$O$9), OR(NOT(ISNUMBER(Vertices[Y])), Vertices[Y] &lt;= Misc!$P$9),TRUE), TRUE, FALSE)</f>
        <v>1</v>
      </c>
      <c r="AC78" s="69"/>
    </row>
    <row r="79" spans="1:29" x14ac:dyDescent="0.25">
      <c r="A79" s="61" t="s">
        <v>216</v>
      </c>
      <c r="B79" s="62"/>
      <c r="C79" s="62"/>
      <c r="D79" s="63"/>
      <c r="E79" s="65"/>
      <c r="F79" s="62"/>
      <c r="G79" s="62"/>
      <c r="H79" s="66"/>
      <c r="I79" s="67"/>
      <c r="J79" s="67"/>
      <c r="K79" s="66"/>
      <c r="L79" s="70"/>
      <c r="M79" s="71">
        <v>1880.97119140625</v>
      </c>
      <c r="N79" s="71">
        <v>1437.52001953125</v>
      </c>
      <c r="O79" s="72"/>
      <c r="P79" s="73"/>
      <c r="Q79" s="73"/>
      <c r="R79" s="85"/>
      <c r="S79" s="85"/>
      <c r="T79" s="85"/>
      <c r="U79" s="85"/>
      <c r="V79" s="47"/>
      <c r="W79" s="47"/>
      <c r="X79" s="47"/>
      <c r="Y79" s="47"/>
      <c r="Z79" s="46"/>
      <c r="AA79" s="68">
        <v>79</v>
      </c>
      <c r="AB79" s="68" t="b">
        <f xml:space="preserve"> IF(AND(OR(NOT(ISNUMBER(Vertices[X])), Vertices[X] &gt;= Misc!$O$8), OR(NOT(ISNUMBER(Vertices[X])), Vertices[X] &lt;= Misc!$P$8),OR(NOT(ISNUMBER(Vertices[Y])), Vertices[Y] &gt;= Misc!$O$9), OR(NOT(ISNUMBER(Vertices[Y])), Vertices[Y] &lt;= Misc!$P$9),TRUE), TRUE, FALSE)</f>
        <v>1</v>
      </c>
      <c r="AC79" s="69"/>
    </row>
    <row r="80" spans="1:29" x14ac:dyDescent="0.25">
      <c r="A80" s="61" t="s">
        <v>217</v>
      </c>
      <c r="B80" s="62"/>
      <c r="C80" s="62"/>
      <c r="D80" s="63"/>
      <c r="E80" s="65"/>
      <c r="F80" s="62"/>
      <c r="G80" s="62"/>
      <c r="H80" s="66"/>
      <c r="I80" s="67"/>
      <c r="J80" s="67"/>
      <c r="K80" s="66"/>
      <c r="L80" s="70"/>
      <c r="M80" s="71">
        <v>3480.410400390625</v>
      </c>
      <c r="N80" s="71">
        <v>7744.3876953125</v>
      </c>
      <c r="O80" s="72"/>
      <c r="P80" s="73"/>
      <c r="Q80" s="73"/>
      <c r="R80" s="85"/>
      <c r="S80" s="85"/>
      <c r="T80" s="85"/>
      <c r="U80" s="85"/>
      <c r="V80" s="47"/>
      <c r="W80" s="47"/>
      <c r="X80" s="47"/>
      <c r="Y80" s="47"/>
      <c r="Z80" s="46"/>
      <c r="AA80" s="68">
        <v>80</v>
      </c>
      <c r="AB80" s="68" t="b">
        <f xml:space="preserve"> IF(AND(OR(NOT(ISNUMBER(Vertices[X])), Vertices[X] &gt;= Misc!$O$8), OR(NOT(ISNUMBER(Vertices[X])), Vertices[X] &lt;= Misc!$P$8),OR(NOT(ISNUMBER(Vertices[Y])), Vertices[Y] &gt;= Misc!$O$9), OR(NOT(ISNUMBER(Vertices[Y])), Vertices[Y] &lt;= Misc!$P$9),TRUE), TRUE, FALSE)</f>
        <v>1</v>
      </c>
      <c r="AC80" s="69"/>
    </row>
    <row r="81" spans="1:29" x14ac:dyDescent="0.25">
      <c r="A81" s="61" t="s">
        <v>218</v>
      </c>
      <c r="B81" s="62"/>
      <c r="C81" s="62"/>
      <c r="D81" s="63"/>
      <c r="E81" s="65"/>
      <c r="F81" s="62"/>
      <c r="G81" s="62"/>
      <c r="H81" s="66"/>
      <c r="I81" s="67"/>
      <c r="J81" s="67"/>
      <c r="K81" s="66"/>
      <c r="L81" s="70"/>
      <c r="M81" s="71">
        <v>582.71588134765625</v>
      </c>
      <c r="N81" s="71">
        <v>3031.615966796875</v>
      </c>
      <c r="O81" s="72"/>
      <c r="P81" s="73"/>
      <c r="Q81" s="73"/>
      <c r="R81" s="85"/>
      <c r="S81" s="85"/>
      <c r="T81" s="85"/>
      <c r="U81" s="85"/>
      <c r="V81" s="47"/>
      <c r="W81" s="47"/>
      <c r="X81" s="47"/>
      <c r="Y81" s="47"/>
      <c r="Z81" s="46"/>
      <c r="AA81" s="68">
        <v>81</v>
      </c>
      <c r="AB81" s="68" t="b">
        <f xml:space="preserve"> IF(AND(OR(NOT(ISNUMBER(Vertices[X])), Vertices[X] &gt;= Misc!$O$8), OR(NOT(ISNUMBER(Vertices[X])), Vertices[X] &lt;= Misc!$P$8),OR(NOT(ISNUMBER(Vertices[Y])), Vertices[Y] &gt;= Misc!$O$9), OR(NOT(ISNUMBER(Vertices[Y])), Vertices[Y] &lt;= Misc!$P$9),TRUE), TRUE, FALSE)</f>
        <v>1</v>
      </c>
      <c r="AC81" s="69"/>
    </row>
    <row r="82" spans="1:29" x14ac:dyDescent="0.25">
      <c r="A82" s="61" t="s">
        <v>219</v>
      </c>
      <c r="B82" s="62"/>
      <c r="C82" s="62"/>
      <c r="D82" s="63"/>
      <c r="E82" s="65"/>
      <c r="F82" s="62"/>
      <c r="G82" s="62"/>
      <c r="H82" s="66"/>
      <c r="I82" s="67"/>
      <c r="J82" s="67"/>
      <c r="K82" s="66"/>
      <c r="L82" s="70"/>
      <c r="M82" s="71">
        <v>751.24395751953125</v>
      </c>
      <c r="N82" s="71">
        <v>2489.322509765625</v>
      </c>
      <c r="O82" s="72"/>
      <c r="P82" s="73"/>
      <c r="Q82" s="73"/>
      <c r="R82" s="85"/>
      <c r="S82" s="85"/>
      <c r="T82" s="85"/>
      <c r="U82" s="85"/>
      <c r="V82" s="47"/>
      <c r="W82" s="47"/>
      <c r="X82" s="47"/>
      <c r="Y82" s="47"/>
      <c r="Z82" s="46"/>
      <c r="AA82" s="68">
        <v>82</v>
      </c>
      <c r="AB82" s="68" t="b">
        <f xml:space="preserve"> IF(AND(OR(NOT(ISNUMBER(Vertices[X])), Vertices[X] &gt;= Misc!$O$8), OR(NOT(ISNUMBER(Vertices[X])), Vertices[X] &lt;= Misc!$P$8),OR(NOT(ISNUMBER(Vertices[Y])), Vertices[Y] &gt;= Misc!$O$9), OR(NOT(ISNUMBER(Vertices[Y])), Vertices[Y] &lt;= Misc!$P$9),TRUE), TRUE, FALSE)</f>
        <v>1</v>
      </c>
      <c r="AC82" s="69"/>
    </row>
    <row r="83" spans="1:29" x14ac:dyDescent="0.25">
      <c r="A83" s="61" t="s">
        <v>220</v>
      </c>
      <c r="B83" s="62"/>
      <c r="C83" s="62"/>
      <c r="D83" s="63"/>
      <c r="E83" s="65"/>
      <c r="F83" s="62"/>
      <c r="G83" s="62"/>
      <c r="H83" s="66" t="s">
        <v>525</v>
      </c>
      <c r="I83" s="67"/>
      <c r="J83" s="67"/>
      <c r="K83" s="66"/>
      <c r="L83" s="70"/>
      <c r="M83" s="71">
        <v>4859.8232421875</v>
      </c>
      <c r="N83" s="71">
        <v>7983.11083984375</v>
      </c>
      <c r="O83" s="72"/>
      <c r="P83" s="73"/>
      <c r="Q83" s="73"/>
      <c r="R83" s="85"/>
      <c r="S83" s="85"/>
      <c r="T83" s="85"/>
      <c r="U83" s="85"/>
      <c r="V83" s="47"/>
      <c r="W83" s="47"/>
      <c r="X83" s="47"/>
      <c r="Y83" s="47"/>
      <c r="Z83" s="46"/>
      <c r="AA83" s="68">
        <v>83</v>
      </c>
      <c r="AB83" s="68" t="b">
        <f xml:space="preserve"> IF(AND(OR(NOT(ISNUMBER(Vertices[X])), Vertices[X] &gt;= Misc!$O$8), OR(NOT(ISNUMBER(Vertices[X])), Vertices[X] &lt;= Misc!$P$8),OR(NOT(ISNUMBER(Vertices[Y])), Vertices[Y] &gt;= Misc!$O$9), OR(NOT(ISNUMBER(Vertices[Y])), Vertices[Y] &lt;= Misc!$P$9),TRUE), TRUE, FALSE)</f>
        <v>1</v>
      </c>
      <c r="AC83" s="69"/>
    </row>
    <row r="84" spans="1:29" x14ac:dyDescent="0.25">
      <c r="A84" s="61" t="s">
        <v>286</v>
      </c>
      <c r="B84" s="62"/>
      <c r="C84" s="62"/>
      <c r="D84" s="63"/>
      <c r="E84" s="65"/>
      <c r="F84" s="62"/>
      <c r="G84" s="62"/>
      <c r="H84" s="66"/>
      <c r="I84" s="67"/>
      <c r="J84" s="67"/>
      <c r="K84" s="66"/>
      <c r="L84" s="70"/>
      <c r="M84" s="71">
        <v>249.2049560546875</v>
      </c>
      <c r="N84" s="71">
        <v>6061.6865234375</v>
      </c>
      <c r="O84" s="72"/>
      <c r="P84" s="73"/>
      <c r="Q84" s="73"/>
      <c r="R84" s="85"/>
      <c r="S84" s="85"/>
      <c r="T84" s="85"/>
      <c r="U84" s="85"/>
      <c r="V84" s="47"/>
      <c r="W84" s="47"/>
      <c r="X84" s="47"/>
      <c r="Y84" s="47"/>
      <c r="Z84" s="46"/>
      <c r="AA84" s="68">
        <v>84</v>
      </c>
      <c r="AB84" s="68" t="b">
        <f xml:space="preserve"> IF(AND(OR(NOT(ISNUMBER(Vertices[X])), Vertices[X] &gt;= Misc!$O$8), OR(NOT(ISNUMBER(Vertices[X])), Vertices[X] &lt;= Misc!$P$8),OR(NOT(ISNUMBER(Vertices[Y])), Vertices[Y] &gt;= Misc!$O$9), OR(NOT(ISNUMBER(Vertices[Y])), Vertices[Y] &lt;= Misc!$P$9),TRUE), TRUE, FALSE)</f>
        <v>1</v>
      </c>
      <c r="AC84" s="69"/>
    </row>
    <row r="85" spans="1:29" x14ac:dyDescent="0.25">
      <c r="A85" s="61" t="s">
        <v>287</v>
      </c>
      <c r="B85" s="62"/>
      <c r="C85" s="62"/>
      <c r="D85" s="63"/>
      <c r="E85" s="65"/>
      <c r="F85" s="62"/>
      <c r="G85" s="62"/>
      <c r="H85" s="66"/>
      <c r="I85" s="67"/>
      <c r="J85" s="67"/>
      <c r="K85" s="66"/>
      <c r="L85" s="70"/>
      <c r="M85" s="71">
        <v>1840.9764404296875</v>
      </c>
      <c r="N85" s="71">
        <v>5825.75439453125</v>
      </c>
      <c r="O85" s="72"/>
      <c r="P85" s="73"/>
      <c r="Q85" s="73"/>
      <c r="R85" s="85"/>
      <c r="S85" s="85"/>
      <c r="T85" s="85"/>
      <c r="U85" s="85"/>
      <c r="V85" s="47"/>
      <c r="W85" s="47"/>
      <c r="X85" s="47"/>
      <c r="Y85" s="47"/>
      <c r="Z85" s="46"/>
      <c r="AA85" s="68">
        <v>85</v>
      </c>
      <c r="AB85" s="68" t="b">
        <f xml:space="preserve"> IF(AND(OR(NOT(ISNUMBER(Vertices[X])), Vertices[X] &gt;= Misc!$O$8), OR(NOT(ISNUMBER(Vertices[X])), Vertices[X] &lt;= Misc!$P$8),OR(NOT(ISNUMBER(Vertices[Y])), Vertices[Y] &gt;= Misc!$O$9), OR(NOT(ISNUMBER(Vertices[Y])), Vertices[Y] &lt;= Misc!$P$9),TRUE), TRUE, FALSE)</f>
        <v>1</v>
      </c>
      <c r="AC85" s="69"/>
    </row>
    <row r="86" spans="1:29" x14ac:dyDescent="0.25">
      <c r="A86" s="61" t="s">
        <v>221</v>
      </c>
      <c r="B86" s="62"/>
      <c r="C86" s="62"/>
      <c r="D86" s="63"/>
      <c r="E86" s="65"/>
      <c r="F86" s="62"/>
      <c r="G86" s="62"/>
      <c r="H86" s="66"/>
      <c r="I86" s="67"/>
      <c r="J86" s="67"/>
      <c r="K86" s="66"/>
      <c r="L86" s="70"/>
      <c r="M86" s="71">
        <v>9858.109375</v>
      </c>
      <c r="N86" s="71">
        <v>1555.167724609375</v>
      </c>
      <c r="O86" s="72"/>
      <c r="P86" s="73"/>
      <c r="Q86" s="73"/>
      <c r="R86" s="85"/>
      <c r="S86" s="85"/>
      <c r="T86" s="85"/>
      <c r="U86" s="85"/>
      <c r="V86" s="47"/>
      <c r="W86" s="47"/>
      <c r="X86" s="47"/>
      <c r="Y86" s="47"/>
      <c r="Z86" s="46"/>
      <c r="AA86" s="68">
        <v>86</v>
      </c>
      <c r="AB86" s="68" t="b">
        <f xml:space="preserve"> IF(AND(OR(NOT(ISNUMBER(Vertices[X])), Vertices[X] &gt;= Misc!$O$8), OR(NOT(ISNUMBER(Vertices[X])), Vertices[X] &lt;= Misc!$P$8),OR(NOT(ISNUMBER(Vertices[Y])), Vertices[Y] &gt;= Misc!$O$9), OR(NOT(ISNUMBER(Vertices[Y])), Vertices[Y] &lt;= Misc!$P$9),TRUE), TRUE, FALSE)</f>
        <v>0</v>
      </c>
      <c r="AC86" s="69"/>
    </row>
    <row r="87" spans="1:29" x14ac:dyDescent="0.25">
      <c r="A87" s="61" t="s">
        <v>288</v>
      </c>
      <c r="B87" s="62"/>
      <c r="C87" s="62"/>
      <c r="D87" s="63"/>
      <c r="E87" s="65"/>
      <c r="F87" s="62"/>
      <c r="G87" s="62"/>
      <c r="H87" s="66" t="s">
        <v>486</v>
      </c>
      <c r="I87" s="67"/>
      <c r="J87" s="67"/>
      <c r="K87" s="66"/>
      <c r="L87" s="70"/>
      <c r="M87" s="71">
        <v>8703.447265625</v>
      </c>
      <c r="N87" s="71">
        <v>1607.861083984375</v>
      </c>
      <c r="O87" s="72"/>
      <c r="P87" s="73"/>
      <c r="Q87" s="73"/>
      <c r="R87" s="85"/>
      <c r="S87" s="85"/>
      <c r="T87" s="85"/>
      <c r="U87" s="85"/>
      <c r="V87" s="47"/>
      <c r="W87" s="47"/>
      <c r="X87" s="47"/>
      <c r="Y87" s="47"/>
      <c r="Z87" s="46"/>
      <c r="AA87" s="68">
        <v>87</v>
      </c>
      <c r="AB87" s="68" t="b">
        <f xml:space="preserve"> IF(AND(OR(NOT(ISNUMBER(Vertices[X])), Vertices[X] &gt;= Misc!$O$8), OR(NOT(ISNUMBER(Vertices[X])), Vertices[X] &lt;= Misc!$P$8),OR(NOT(ISNUMBER(Vertices[Y])), Vertices[Y] &gt;= Misc!$O$9), OR(NOT(ISNUMBER(Vertices[Y])), Vertices[Y] &lt;= Misc!$P$9),TRUE), TRUE, FALSE)</f>
        <v>1</v>
      </c>
      <c r="AC87" s="69"/>
    </row>
    <row r="88" spans="1:29" x14ac:dyDescent="0.25">
      <c r="A88" s="61" t="s">
        <v>222</v>
      </c>
      <c r="B88" s="62"/>
      <c r="C88" s="62"/>
      <c r="D88" s="63"/>
      <c r="E88" s="65"/>
      <c r="F88" s="62"/>
      <c r="G88" s="62"/>
      <c r="H88" s="66" t="s">
        <v>487</v>
      </c>
      <c r="I88" s="67"/>
      <c r="J88" s="67"/>
      <c r="K88" s="66"/>
      <c r="L88" s="70"/>
      <c r="M88" s="71">
        <v>6772.630859375</v>
      </c>
      <c r="N88" s="71">
        <v>5448.65625</v>
      </c>
      <c r="O88" s="72"/>
      <c r="P88" s="73"/>
      <c r="Q88" s="73"/>
      <c r="R88" s="85"/>
      <c r="S88" s="85"/>
      <c r="T88" s="85"/>
      <c r="U88" s="85"/>
      <c r="V88" s="47"/>
      <c r="W88" s="47"/>
      <c r="X88" s="47"/>
      <c r="Y88" s="47"/>
      <c r="Z88" s="46"/>
      <c r="AA88" s="68">
        <v>88</v>
      </c>
      <c r="AB88" s="68" t="b">
        <f xml:space="preserve"> IF(AND(OR(NOT(ISNUMBER(Vertices[X])), Vertices[X] &gt;= Misc!$O$8), OR(NOT(ISNUMBER(Vertices[X])), Vertices[X] &lt;= Misc!$P$8),OR(NOT(ISNUMBER(Vertices[Y])), Vertices[Y] &gt;= Misc!$O$9), OR(NOT(ISNUMBER(Vertices[Y])), Vertices[Y] &lt;= Misc!$P$9),TRUE), TRUE, FALSE)</f>
        <v>1</v>
      </c>
      <c r="AC88" s="69"/>
    </row>
    <row r="89" spans="1:29" x14ac:dyDescent="0.25">
      <c r="A89" s="61" t="s">
        <v>223</v>
      </c>
      <c r="B89" s="62"/>
      <c r="C89" s="62"/>
      <c r="D89" s="63"/>
      <c r="E89" s="65"/>
      <c r="F89" s="62"/>
      <c r="G89" s="62"/>
      <c r="H89" s="66"/>
      <c r="I89" s="67"/>
      <c r="J89" s="67"/>
      <c r="K89" s="66"/>
      <c r="L89" s="70"/>
      <c r="M89" s="71">
        <v>5113.06005859375</v>
      </c>
      <c r="N89" s="71">
        <v>2660.748291015625</v>
      </c>
      <c r="O89" s="72"/>
      <c r="P89" s="73"/>
      <c r="Q89" s="73"/>
      <c r="R89" s="85"/>
      <c r="S89" s="85"/>
      <c r="T89" s="85"/>
      <c r="U89" s="85"/>
      <c r="V89" s="47"/>
      <c r="W89" s="47"/>
      <c r="X89" s="47"/>
      <c r="Y89" s="47"/>
      <c r="Z89" s="46"/>
      <c r="AA89" s="68">
        <v>89</v>
      </c>
      <c r="AB89" s="68" t="b">
        <f xml:space="preserve"> IF(AND(OR(NOT(ISNUMBER(Vertices[X])), Vertices[X] &gt;= Misc!$O$8), OR(NOT(ISNUMBER(Vertices[X])), Vertices[X] &lt;= Misc!$P$8),OR(NOT(ISNUMBER(Vertices[Y])), Vertices[Y] &gt;= Misc!$O$9), OR(NOT(ISNUMBER(Vertices[Y])), Vertices[Y] &lt;= Misc!$P$9),TRUE), TRUE, FALSE)</f>
        <v>1</v>
      </c>
      <c r="AC89" s="69"/>
    </row>
    <row r="90" spans="1:29" x14ac:dyDescent="0.25">
      <c r="A90" s="61" t="s">
        <v>289</v>
      </c>
      <c r="B90" s="62"/>
      <c r="C90" s="62"/>
      <c r="D90" s="63"/>
      <c r="E90" s="65"/>
      <c r="F90" s="62"/>
      <c r="G90" s="62"/>
      <c r="H90" s="66" t="s">
        <v>488</v>
      </c>
      <c r="I90" s="67"/>
      <c r="J90" s="67"/>
      <c r="K90" s="66"/>
      <c r="L90" s="70"/>
      <c r="M90" s="71">
        <v>7278.79443359375</v>
      </c>
      <c r="N90" s="71">
        <v>5933.63671875</v>
      </c>
      <c r="O90" s="72"/>
      <c r="P90" s="73"/>
      <c r="Q90" s="73"/>
      <c r="R90" s="85"/>
      <c r="S90" s="85"/>
      <c r="T90" s="85"/>
      <c r="U90" s="85"/>
      <c r="V90" s="47"/>
      <c r="W90" s="47"/>
      <c r="X90" s="47"/>
      <c r="Y90" s="47"/>
      <c r="Z90" s="46"/>
      <c r="AA90" s="68">
        <v>90</v>
      </c>
      <c r="AB90" s="68" t="b">
        <f xml:space="preserve"> IF(AND(OR(NOT(ISNUMBER(Vertices[X])), Vertices[X] &gt;= Misc!$O$8), OR(NOT(ISNUMBER(Vertices[X])), Vertices[X] &lt;= Misc!$P$8),OR(NOT(ISNUMBER(Vertices[Y])), Vertices[Y] &gt;= Misc!$O$9), OR(NOT(ISNUMBER(Vertices[Y])), Vertices[Y] &lt;= Misc!$P$9),TRUE), TRUE, FALSE)</f>
        <v>1</v>
      </c>
      <c r="AC90" s="69"/>
    </row>
    <row r="91" spans="1:29" x14ac:dyDescent="0.25">
      <c r="A91" s="61" t="s">
        <v>290</v>
      </c>
      <c r="B91" s="62"/>
      <c r="C91" s="62"/>
      <c r="D91" s="63"/>
      <c r="E91" s="65"/>
      <c r="F91" s="62"/>
      <c r="G91" s="62"/>
      <c r="H91" s="66"/>
      <c r="I91" s="67"/>
      <c r="J91" s="67"/>
      <c r="K91" s="66"/>
      <c r="L91" s="70"/>
      <c r="M91" s="71">
        <v>8117.1630859375</v>
      </c>
      <c r="N91" s="71">
        <v>7717.80126953125</v>
      </c>
      <c r="O91" s="72"/>
      <c r="P91" s="73"/>
      <c r="Q91" s="73"/>
      <c r="R91" s="85"/>
      <c r="S91" s="85"/>
      <c r="T91" s="85"/>
      <c r="U91" s="85"/>
      <c r="V91" s="47"/>
      <c r="W91" s="47"/>
      <c r="X91" s="47"/>
      <c r="Y91" s="47"/>
      <c r="Z91" s="46"/>
      <c r="AA91" s="68">
        <v>91</v>
      </c>
      <c r="AB91" s="68" t="b">
        <f xml:space="preserve"> IF(AND(OR(NOT(ISNUMBER(Vertices[X])), Vertices[X] &gt;= Misc!$O$8), OR(NOT(ISNUMBER(Vertices[X])), Vertices[X] &lt;= Misc!$P$8),OR(NOT(ISNUMBER(Vertices[Y])), Vertices[Y] &gt;= Misc!$O$9), OR(NOT(ISNUMBER(Vertices[Y])), Vertices[Y] &lt;= Misc!$P$9),TRUE), TRUE, FALSE)</f>
        <v>1</v>
      </c>
      <c r="AC91" s="69"/>
    </row>
    <row r="92" spans="1:29" x14ac:dyDescent="0.25">
      <c r="A92" s="61" t="s">
        <v>291</v>
      </c>
      <c r="B92" s="62"/>
      <c r="C92" s="62"/>
      <c r="D92" s="63"/>
      <c r="E92" s="65"/>
      <c r="F92" s="62"/>
      <c r="G92" s="62"/>
      <c r="H92" s="66"/>
      <c r="I92" s="67"/>
      <c r="J92" s="67"/>
      <c r="K92" s="66"/>
      <c r="L92" s="70"/>
      <c r="M92" s="71">
        <v>5149.37646484375</v>
      </c>
      <c r="N92" s="71">
        <v>6666.98193359375</v>
      </c>
      <c r="O92" s="72"/>
      <c r="P92" s="73"/>
      <c r="Q92" s="73"/>
      <c r="R92" s="85"/>
      <c r="S92" s="85"/>
      <c r="T92" s="85"/>
      <c r="U92" s="85"/>
      <c r="V92" s="47"/>
      <c r="W92" s="47"/>
      <c r="X92" s="47"/>
      <c r="Y92" s="47"/>
      <c r="Z92" s="46"/>
      <c r="AA92" s="68">
        <v>92</v>
      </c>
      <c r="AB92" s="68" t="b">
        <f xml:space="preserve"> IF(AND(OR(NOT(ISNUMBER(Vertices[X])), Vertices[X] &gt;= Misc!$O$8), OR(NOT(ISNUMBER(Vertices[X])), Vertices[X] &lt;= Misc!$P$8),OR(NOT(ISNUMBER(Vertices[Y])), Vertices[Y] &gt;= Misc!$O$9), OR(NOT(ISNUMBER(Vertices[Y])), Vertices[Y] &lt;= Misc!$P$9),TRUE), TRUE, FALSE)</f>
        <v>1</v>
      </c>
      <c r="AC92" s="69"/>
    </row>
    <row r="93" spans="1:29" x14ac:dyDescent="0.25">
      <c r="A93" s="61" t="s">
        <v>292</v>
      </c>
      <c r="B93" s="62"/>
      <c r="C93" s="62"/>
      <c r="D93" s="63"/>
      <c r="E93" s="65"/>
      <c r="F93" s="62"/>
      <c r="G93" s="62"/>
      <c r="H93" s="66"/>
      <c r="I93" s="67"/>
      <c r="J93" s="67"/>
      <c r="K93" s="66"/>
      <c r="L93" s="70"/>
      <c r="M93" s="71">
        <v>2660.176513671875</v>
      </c>
      <c r="N93" s="71">
        <v>2492.938720703125</v>
      </c>
      <c r="O93" s="72"/>
      <c r="P93" s="73"/>
      <c r="Q93" s="73"/>
      <c r="R93" s="85"/>
      <c r="S93" s="85"/>
      <c r="T93" s="85"/>
      <c r="U93" s="85"/>
      <c r="V93" s="47"/>
      <c r="W93" s="47"/>
      <c r="X93" s="47"/>
      <c r="Y93" s="47"/>
      <c r="Z93" s="46"/>
      <c r="AA93" s="68">
        <v>93</v>
      </c>
      <c r="AB93" s="68" t="b">
        <f xml:space="preserve"> IF(AND(OR(NOT(ISNUMBER(Vertices[X])), Vertices[X] &gt;= Misc!$O$8), OR(NOT(ISNUMBER(Vertices[X])), Vertices[X] &lt;= Misc!$P$8),OR(NOT(ISNUMBER(Vertices[Y])), Vertices[Y] &gt;= Misc!$O$9), OR(NOT(ISNUMBER(Vertices[Y])), Vertices[Y] &lt;= Misc!$P$9),TRUE), TRUE, FALSE)</f>
        <v>1</v>
      </c>
      <c r="AC93" s="69"/>
    </row>
    <row r="94" spans="1:29" x14ac:dyDescent="0.25">
      <c r="A94" s="61" t="s">
        <v>224</v>
      </c>
      <c r="B94" s="62"/>
      <c r="C94" s="62"/>
      <c r="D94" s="63"/>
      <c r="E94" s="65"/>
      <c r="F94" s="62"/>
      <c r="G94" s="62"/>
      <c r="H94" s="66" t="s">
        <v>489</v>
      </c>
      <c r="I94" s="67"/>
      <c r="J94" s="67"/>
      <c r="K94" s="66"/>
      <c r="L94" s="70"/>
      <c r="M94" s="71">
        <v>4871.791015625</v>
      </c>
      <c r="N94" s="71">
        <v>3839.48388671875</v>
      </c>
      <c r="O94" s="72"/>
      <c r="P94" s="73"/>
      <c r="Q94" s="73"/>
      <c r="R94" s="85"/>
      <c r="S94" s="85"/>
      <c r="T94" s="85"/>
      <c r="U94" s="85"/>
      <c r="V94" s="47"/>
      <c r="W94" s="47"/>
      <c r="X94" s="47"/>
      <c r="Y94" s="47"/>
      <c r="Z94" s="46"/>
      <c r="AA94" s="68">
        <v>94</v>
      </c>
      <c r="AB94" s="68" t="b">
        <f xml:space="preserve"> IF(AND(OR(NOT(ISNUMBER(Vertices[X])), Vertices[X] &gt;= Misc!$O$8), OR(NOT(ISNUMBER(Vertices[X])), Vertices[X] &lt;= Misc!$P$8),OR(NOT(ISNUMBER(Vertices[Y])), Vertices[Y] &gt;= Misc!$O$9), OR(NOT(ISNUMBER(Vertices[Y])), Vertices[Y] &lt;= Misc!$P$9),TRUE), TRUE, FALSE)</f>
        <v>1</v>
      </c>
      <c r="AC94" s="69"/>
    </row>
    <row r="95" spans="1:29" x14ac:dyDescent="0.25">
      <c r="A95" s="61" t="s">
        <v>293</v>
      </c>
      <c r="B95" s="62"/>
      <c r="C95" s="62"/>
      <c r="D95" s="63"/>
      <c r="E95" s="65"/>
      <c r="F95" s="62"/>
      <c r="G95" s="62"/>
      <c r="H95" s="66"/>
      <c r="I95" s="67"/>
      <c r="J95" s="67"/>
      <c r="K95" s="66"/>
      <c r="L95" s="70"/>
      <c r="M95" s="71">
        <v>4259.76904296875</v>
      </c>
      <c r="N95" s="71">
        <v>1804.9951171875</v>
      </c>
      <c r="O95" s="72"/>
      <c r="P95" s="73"/>
      <c r="Q95" s="73"/>
      <c r="R95" s="85"/>
      <c r="S95" s="85"/>
      <c r="T95" s="85"/>
      <c r="U95" s="85"/>
      <c r="V95" s="47"/>
      <c r="W95" s="47"/>
      <c r="X95" s="47"/>
      <c r="Y95" s="47"/>
      <c r="Z95" s="46"/>
      <c r="AA95" s="68">
        <v>95</v>
      </c>
      <c r="AB95" s="68" t="b">
        <f xml:space="preserve"> IF(AND(OR(NOT(ISNUMBER(Vertices[X])), Vertices[X] &gt;= Misc!$O$8), OR(NOT(ISNUMBER(Vertices[X])), Vertices[X] &lt;= Misc!$P$8),OR(NOT(ISNUMBER(Vertices[Y])), Vertices[Y] &gt;= Misc!$O$9), OR(NOT(ISNUMBER(Vertices[Y])), Vertices[Y] &lt;= Misc!$P$9),TRUE), TRUE, FALSE)</f>
        <v>1</v>
      </c>
      <c r="AC95" s="69"/>
    </row>
    <row r="96" spans="1:29" x14ac:dyDescent="0.25">
      <c r="A96" s="61" t="s">
        <v>294</v>
      </c>
      <c r="B96" s="62"/>
      <c r="C96" s="62"/>
      <c r="D96" s="63"/>
      <c r="E96" s="65"/>
      <c r="F96" s="62"/>
      <c r="G96" s="62"/>
      <c r="H96" s="66"/>
      <c r="I96" s="67"/>
      <c r="J96" s="67"/>
      <c r="K96" s="66"/>
      <c r="L96" s="70"/>
      <c r="M96" s="71">
        <v>8970.0400390625</v>
      </c>
      <c r="N96" s="71">
        <v>5080.80078125</v>
      </c>
      <c r="O96" s="72"/>
      <c r="P96" s="73"/>
      <c r="Q96" s="73"/>
      <c r="R96" s="85"/>
      <c r="S96" s="85"/>
      <c r="T96" s="85"/>
      <c r="U96" s="85"/>
      <c r="V96" s="47"/>
      <c r="W96" s="47"/>
      <c r="X96" s="47"/>
      <c r="Y96" s="47"/>
      <c r="Z96" s="46"/>
      <c r="AA96" s="68">
        <v>96</v>
      </c>
      <c r="AB96" s="68" t="b">
        <f xml:space="preserve"> IF(AND(OR(NOT(ISNUMBER(Vertices[X])), Vertices[X] &gt;= Misc!$O$8), OR(NOT(ISNUMBER(Vertices[X])), Vertices[X] &lt;= Misc!$P$8),OR(NOT(ISNUMBER(Vertices[Y])), Vertices[Y] &gt;= Misc!$O$9), OR(NOT(ISNUMBER(Vertices[Y])), Vertices[Y] &lt;= Misc!$P$9),TRUE), TRUE, FALSE)</f>
        <v>1</v>
      </c>
      <c r="AC96" s="69"/>
    </row>
    <row r="97" spans="1:29" x14ac:dyDescent="0.25">
      <c r="A97" s="61" t="s">
        <v>226</v>
      </c>
      <c r="B97" s="62"/>
      <c r="C97" s="62"/>
      <c r="D97" s="63"/>
      <c r="E97" s="65"/>
      <c r="F97" s="62"/>
      <c r="G97" s="62"/>
      <c r="H97" s="66"/>
      <c r="I97" s="67"/>
      <c r="J97" s="67"/>
      <c r="K97" s="66"/>
      <c r="L97" s="70"/>
      <c r="M97" s="71">
        <v>5904.931640625</v>
      </c>
      <c r="N97" s="71">
        <v>5679.97802734375</v>
      </c>
      <c r="O97" s="72"/>
      <c r="P97" s="73"/>
      <c r="Q97" s="73"/>
      <c r="R97" s="85"/>
      <c r="S97" s="85"/>
      <c r="T97" s="85"/>
      <c r="U97" s="85"/>
      <c r="V97" s="47"/>
      <c r="W97" s="47"/>
      <c r="X97" s="47"/>
      <c r="Y97" s="47"/>
      <c r="Z97" s="46"/>
      <c r="AA97" s="68">
        <v>97</v>
      </c>
      <c r="AB97" s="68" t="b">
        <f xml:space="preserve"> IF(AND(OR(NOT(ISNUMBER(Vertices[X])), Vertices[X] &gt;= Misc!$O$8), OR(NOT(ISNUMBER(Vertices[X])), Vertices[X] &lt;= Misc!$P$8),OR(NOT(ISNUMBER(Vertices[Y])), Vertices[Y] &gt;= Misc!$O$9), OR(NOT(ISNUMBER(Vertices[Y])), Vertices[Y] &lt;= Misc!$P$9),TRUE), TRUE, FALSE)</f>
        <v>1</v>
      </c>
      <c r="AC97" s="69"/>
    </row>
    <row r="98" spans="1:29" x14ac:dyDescent="0.25">
      <c r="A98" s="61" t="s">
        <v>227</v>
      </c>
      <c r="B98" s="62"/>
      <c r="C98" s="62"/>
      <c r="D98" s="63"/>
      <c r="E98" s="65"/>
      <c r="F98" s="62"/>
      <c r="G98" s="62"/>
      <c r="H98" s="66"/>
      <c r="I98" s="67"/>
      <c r="J98" s="67"/>
      <c r="K98" s="66"/>
      <c r="L98" s="70"/>
      <c r="M98" s="71">
        <v>8878.9521484375</v>
      </c>
      <c r="N98" s="71">
        <v>4049.16845703125</v>
      </c>
      <c r="O98" s="72"/>
      <c r="P98" s="73"/>
      <c r="Q98" s="73"/>
      <c r="R98" s="85"/>
      <c r="S98" s="85"/>
      <c r="T98" s="85"/>
      <c r="U98" s="85"/>
      <c r="V98" s="47"/>
      <c r="W98" s="47"/>
      <c r="X98" s="47"/>
      <c r="Y98" s="47"/>
      <c r="Z98" s="46"/>
      <c r="AA98" s="68">
        <v>98</v>
      </c>
      <c r="AB98" s="68" t="b">
        <f xml:space="preserve"> IF(AND(OR(NOT(ISNUMBER(Vertices[X])), Vertices[X] &gt;= Misc!$O$8), OR(NOT(ISNUMBER(Vertices[X])), Vertices[X] &lt;= Misc!$P$8),OR(NOT(ISNUMBER(Vertices[Y])), Vertices[Y] &gt;= Misc!$O$9), OR(NOT(ISNUMBER(Vertices[Y])), Vertices[Y] &lt;= Misc!$P$9),TRUE), TRUE, FALSE)</f>
        <v>1</v>
      </c>
      <c r="AC98" s="69"/>
    </row>
    <row r="99" spans="1:29" x14ac:dyDescent="0.25">
      <c r="A99" s="61" t="s">
        <v>295</v>
      </c>
      <c r="B99" s="62"/>
      <c r="C99" s="62"/>
      <c r="D99" s="63"/>
      <c r="E99" s="65"/>
      <c r="F99" s="62"/>
      <c r="G99" s="62"/>
      <c r="H99" s="66"/>
      <c r="I99" s="67"/>
      <c r="J99" s="67"/>
      <c r="K99" s="66"/>
      <c r="L99" s="70"/>
      <c r="M99" s="71">
        <v>7392.54638671875</v>
      </c>
      <c r="N99" s="71">
        <v>4281.93994140625</v>
      </c>
      <c r="O99" s="72"/>
      <c r="P99" s="73"/>
      <c r="Q99" s="73"/>
      <c r="R99" s="85"/>
      <c r="S99" s="85"/>
      <c r="T99" s="85"/>
      <c r="U99" s="85"/>
      <c r="V99" s="47"/>
      <c r="W99" s="47"/>
      <c r="X99" s="47"/>
      <c r="Y99" s="47"/>
      <c r="Z99" s="46"/>
      <c r="AA99" s="68">
        <v>99</v>
      </c>
      <c r="AB99" s="68" t="b">
        <f xml:space="preserve"> IF(AND(OR(NOT(ISNUMBER(Vertices[X])), Vertices[X] &gt;= Misc!$O$8), OR(NOT(ISNUMBER(Vertices[X])), Vertices[X] &lt;= Misc!$P$8),OR(NOT(ISNUMBER(Vertices[Y])), Vertices[Y] &gt;= Misc!$O$9), OR(NOT(ISNUMBER(Vertices[Y])), Vertices[Y] &lt;= Misc!$P$9),TRUE), TRUE, FALSE)</f>
        <v>1</v>
      </c>
      <c r="AC99" s="69"/>
    </row>
    <row r="100" spans="1:29" x14ac:dyDescent="0.25">
      <c r="A100" s="61" t="s">
        <v>296</v>
      </c>
      <c r="B100" s="62"/>
      <c r="C100" s="62"/>
      <c r="D100" s="63"/>
      <c r="E100" s="65"/>
      <c r="F100" s="62"/>
      <c r="G100" s="62"/>
      <c r="H100" s="66"/>
      <c r="I100" s="67"/>
      <c r="J100" s="67"/>
      <c r="K100" s="66"/>
      <c r="L100" s="70"/>
      <c r="M100" s="71">
        <v>1349.920654296875</v>
      </c>
      <c r="N100" s="71">
        <v>1570.9588623046875</v>
      </c>
      <c r="O100" s="72"/>
      <c r="P100" s="73"/>
      <c r="Q100" s="73"/>
      <c r="R100" s="85"/>
      <c r="S100" s="85"/>
      <c r="T100" s="85"/>
      <c r="U100" s="85"/>
      <c r="V100" s="47"/>
      <c r="W100" s="47"/>
      <c r="X100" s="47"/>
      <c r="Y100" s="47"/>
      <c r="Z100" s="46"/>
      <c r="AA100" s="68">
        <v>100</v>
      </c>
      <c r="AB100" s="68" t="b">
        <f xml:space="preserve"> IF(AND(OR(NOT(ISNUMBER(Vertices[X])), Vertices[X] &gt;= Misc!$O$8), OR(NOT(ISNUMBER(Vertices[X])), Vertices[X] &lt;= Misc!$P$8),OR(NOT(ISNUMBER(Vertices[Y])), Vertices[Y] &gt;= Misc!$O$9), OR(NOT(ISNUMBER(Vertices[Y])), Vertices[Y] &lt;= Misc!$P$9),TRUE), TRUE, FALSE)</f>
        <v>1</v>
      </c>
      <c r="AC100" s="69"/>
    </row>
    <row r="101" spans="1:29" x14ac:dyDescent="0.25">
      <c r="A101" s="61" t="s">
        <v>228</v>
      </c>
      <c r="B101" s="62"/>
      <c r="C101" s="62"/>
      <c r="D101" s="63"/>
      <c r="E101" s="65"/>
      <c r="F101" s="62"/>
      <c r="G101" s="62"/>
      <c r="H101" s="66" t="s">
        <v>505</v>
      </c>
      <c r="I101" s="67"/>
      <c r="J101" s="67"/>
      <c r="K101" s="66"/>
      <c r="L101" s="70"/>
      <c r="M101" s="71">
        <v>3340.61767578125</v>
      </c>
      <c r="N101" s="71">
        <v>4360.2490234375</v>
      </c>
      <c r="O101" s="72"/>
      <c r="P101" s="73"/>
      <c r="Q101" s="73"/>
      <c r="R101" s="85"/>
      <c r="S101" s="85"/>
      <c r="T101" s="85"/>
      <c r="U101" s="85"/>
      <c r="V101" s="47"/>
      <c r="W101" s="47"/>
      <c r="X101" s="47"/>
      <c r="Y101" s="47"/>
      <c r="Z101" s="46"/>
      <c r="AA101" s="68">
        <v>101</v>
      </c>
      <c r="AB101" s="68" t="b">
        <f xml:space="preserve"> IF(AND(OR(NOT(ISNUMBER(Vertices[X])), Vertices[X] &gt;= Misc!$O$8), OR(NOT(ISNUMBER(Vertices[X])), Vertices[X] &lt;= Misc!$P$8),OR(NOT(ISNUMBER(Vertices[Y])), Vertices[Y] &gt;= Misc!$O$9), OR(NOT(ISNUMBER(Vertices[Y])), Vertices[Y] &lt;= Misc!$P$9),TRUE), TRUE, FALSE)</f>
        <v>1</v>
      </c>
      <c r="AC101" s="69"/>
    </row>
    <row r="102" spans="1:29" x14ac:dyDescent="0.25">
      <c r="A102" s="61" t="s">
        <v>229</v>
      </c>
      <c r="B102" s="62"/>
      <c r="C102" s="62"/>
      <c r="D102" s="63"/>
      <c r="E102" s="65"/>
      <c r="F102" s="62"/>
      <c r="G102" s="62"/>
      <c r="H102" s="66"/>
      <c r="I102" s="67"/>
      <c r="J102" s="67"/>
      <c r="K102" s="66"/>
      <c r="L102" s="70"/>
      <c r="M102" s="71">
        <v>2642.50341796875</v>
      </c>
      <c r="N102" s="71">
        <v>868.38720703125</v>
      </c>
      <c r="O102" s="72"/>
      <c r="P102" s="73"/>
      <c r="Q102" s="73"/>
      <c r="R102" s="85"/>
      <c r="S102" s="85"/>
      <c r="T102" s="85"/>
      <c r="U102" s="85"/>
      <c r="V102" s="47"/>
      <c r="W102" s="47"/>
      <c r="X102" s="47"/>
      <c r="Y102" s="47"/>
      <c r="Z102" s="46"/>
      <c r="AA102" s="68">
        <v>102</v>
      </c>
      <c r="AB102" s="68" t="b">
        <f xml:space="preserve"> IF(AND(OR(NOT(ISNUMBER(Vertices[X])), Vertices[X] &gt;= Misc!$O$8), OR(NOT(ISNUMBER(Vertices[X])), Vertices[X] &lt;= Misc!$P$8),OR(NOT(ISNUMBER(Vertices[Y])), Vertices[Y] &gt;= Misc!$O$9), OR(NOT(ISNUMBER(Vertices[Y])), Vertices[Y] &lt;= Misc!$P$9),TRUE), TRUE, FALSE)</f>
        <v>1</v>
      </c>
      <c r="AC102" s="69"/>
    </row>
    <row r="103" spans="1:29" x14ac:dyDescent="0.25">
      <c r="A103" s="61" t="s">
        <v>230</v>
      </c>
      <c r="B103" s="62"/>
      <c r="C103" s="62"/>
      <c r="D103" s="63"/>
      <c r="E103" s="65"/>
      <c r="F103" s="62"/>
      <c r="G103" s="62"/>
      <c r="H103" s="66"/>
      <c r="I103" s="67"/>
      <c r="J103" s="67"/>
      <c r="K103" s="66"/>
      <c r="L103" s="70"/>
      <c r="M103" s="71">
        <v>1160.0133056640625</v>
      </c>
      <c r="N103" s="71">
        <v>2114.072265625</v>
      </c>
      <c r="O103" s="72"/>
      <c r="P103" s="73"/>
      <c r="Q103" s="73"/>
      <c r="R103" s="85"/>
      <c r="S103" s="85"/>
      <c r="T103" s="85"/>
      <c r="U103" s="85"/>
      <c r="V103" s="47"/>
      <c r="W103" s="47"/>
      <c r="X103" s="47"/>
      <c r="Y103" s="47"/>
      <c r="Z103" s="46"/>
      <c r="AA103" s="68">
        <v>103</v>
      </c>
      <c r="AB103" s="68" t="b">
        <f xml:space="preserve"> IF(AND(OR(NOT(ISNUMBER(Vertices[X])), Vertices[X] &gt;= Misc!$O$8), OR(NOT(ISNUMBER(Vertices[X])), Vertices[X] &lt;= Misc!$P$8),OR(NOT(ISNUMBER(Vertices[Y])), Vertices[Y] &gt;= Misc!$O$9), OR(NOT(ISNUMBER(Vertices[Y])), Vertices[Y] &lt;= Misc!$P$9),TRUE), TRUE, FALSE)</f>
        <v>1</v>
      </c>
      <c r="AC103" s="69"/>
    </row>
    <row r="104" spans="1:29" x14ac:dyDescent="0.25">
      <c r="A104" s="61" t="s">
        <v>231</v>
      </c>
      <c r="B104" s="62"/>
      <c r="C104" s="62"/>
      <c r="D104" s="63"/>
      <c r="E104" s="65"/>
      <c r="F104" s="62"/>
      <c r="G104" s="62"/>
      <c r="H104" s="66"/>
      <c r="I104" s="67"/>
      <c r="J104" s="67"/>
      <c r="K104" s="66"/>
      <c r="L104" s="70"/>
      <c r="M104" s="71">
        <v>7164.11767578125</v>
      </c>
      <c r="N104" s="71">
        <v>3516.7470703125</v>
      </c>
      <c r="O104" s="72"/>
      <c r="P104" s="73"/>
      <c r="Q104" s="73"/>
      <c r="R104" s="85"/>
      <c r="S104" s="85"/>
      <c r="T104" s="85"/>
      <c r="U104" s="85"/>
      <c r="V104" s="47"/>
      <c r="W104" s="47"/>
      <c r="X104" s="47"/>
      <c r="Y104" s="47"/>
      <c r="Z104" s="46"/>
      <c r="AA104" s="68">
        <v>104</v>
      </c>
      <c r="AB104" s="68" t="b">
        <f xml:space="preserve"> IF(AND(OR(NOT(ISNUMBER(Vertices[X])), Vertices[X] &gt;= Misc!$O$8), OR(NOT(ISNUMBER(Vertices[X])), Vertices[X] &lt;= Misc!$P$8),OR(NOT(ISNUMBER(Vertices[Y])), Vertices[Y] &gt;= Misc!$O$9), OR(NOT(ISNUMBER(Vertices[Y])), Vertices[Y] &lt;= Misc!$P$9),TRUE), TRUE, FALSE)</f>
        <v>1</v>
      </c>
      <c r="AC104" s="69"/>
    </row>
    <row r="105" spans="1:29" x14ac:dyDescent="0.25">
      <c r="A105" s="61" t="s">
        <v>297</v>
      </c>
      <c r="B105" s="62"/>
      <c r="C105" s="62"/>
      <c r="D105" s="63"/>
      <c r="E105" s="65"/>
      <c r="F105" s="62"/>
      <c r="G105" s="62"/>
      <c r="H105" s="66"/>
      <c r="I105" s="67"/>
      <c r="J105" s="67"/>
      <c r="K105" s="66"/>
      <c r="L105" s="70"/>
      <c r="M105" s="71">
        <v>8678.9140625</v>
      </c>
      <c r="N105" s="71">
        <v>4587.294921875</v>
      </c>
      <c r="O105" s="72"/>
      <c r="P105" s="73"/>
      <c r="Q105" s="73"/>
      <c r="R105" s="85"/>
      <c r="S105" s="85"/>
      <c r="T105" s="85"/>
      <c r="U105" s="85"/>
      <c r="V105" s="47"/>
      <c r="W105" s="47"/>
      <c r="X105" s="47"/>
      <c r="Y105" s="47"/>
      <c r="Z105" s="46"/>
      <c r="AA105" s="68">
        <v>105</v>
      </c>
      <c r="AB105" s="68" t="b">
        <f xml:space="preserve"> IF(AND(OR(NOT(ISNUMBER(Vertices[X])), Vertices[X] &gt;= Misc!$O$8), OR(NOT(ISNUMBER(Vertices[X])), Vertices[X] &lt;= Misc!$P$8),OR(NOT(ISNUMBER(Vertices[Y])), Vertices[Y] &gt;= Misc!$O$9), OR(NOT(ISNUMBER(Vertices[Y])), Vertices[Y] &lt;= Misc!$P$9),TRUE), TRUE, FALSE)</f>
        <v>1</v>
      </c>
      <c r="AC105" s="69"/>
    </row>
    <row r="106" spans="1:29" x14ac:dyDescent="0.25">
      <c r="A106" s="61" t="s">
        <v>298</v>
      </c>
      <c r="B106" s="62"/>
      <c r="C106" s="62"/>
      <c r="D106" s="63"/>
      <c r="E106" s="65"/>
      <c r="F106" s="62"/>
      <c r="G106" s="62"/>
      <c r="H106" s="66"/>
      <c r="I106" s="67"/>
      <c r="J106" s="67"/>
      <c r="K106" s="66"/>
      <c r="L106" s="70"/>
      <c r="M106" s="71">
        <v>8365.408203125</v>
      </c>
      <c r="N106" s="71">
        <v>6770.275390625</v>
      </c>
      <c r="O106" s="72"/>
      <c r="P106" s="73"/>
      <c r="Q106" s="73"/>
      <c r="R106" s="85"/>
      <c r="S106" s="85"/>
      <c r="T106" s="85"/>
      <c r="U106" s="85"/>
      <c r="V106" s="47"/>
      <c r="W106" s="47"/>
      <c r="X106" s="47"/>
      <c r="Y106" s="47"/>
      <c r="Z106" s="46"/>
      <c r="AA106" s="68">
        <v>106</v>
      </c>
      <c r="AB106" s="68" t="b">
        <f xml:space="preserve"> IF(AND(OR(NOT(ISNUMBER(Vertices[X])), Vertices[X] &gt;= Misc!$O$8), OR(NOT(ISNUMBER(Vertices[X])), Vertices[X] &lt;= Misc!$P$8),OR(NOT(ISNUMBER(Vertices[Y])), Vertices[Y] &gt;= Misc!$O$9), OR(NOT(ISNUMBER(Vertices[Y])), Vertices[Y] &lt;= Misc!$P$9),TRUE), TRUE, FALSE)</f>
        <v>1</v>
      </c>
      <c r="AC106" s="69"/>
    </row>
    <row r="107" spans="1:29" x14ac:dyDescent="0.25">
      <c r="A107" s="61" t="s">
        <v>232</v>
      </c>
      <c r="B107" s="62"/>
      <c r="C107" s="62"/>
      <c r="D107" s="63"/>
      <c r="E107" s="65"/>
      <c r="F107" s="62"/>
      <c r="G107" s="62"/>
      <c r="H107" s="66" t="s">
        <v>490</v>
      </c>
      <c r="I107" s="67"/>
      <c r="J107" s="67"/>
      <c r="K107" s="66"/>
      <c r="L107" s="70"/>
      <c r="M107" s="71">
        <v>4290.86962890625</v>
      </c>
      <c r="N107" s="71">
        <v>5661.45166015625</v>
      </c>
      <c r="O107" s="72"/>
      <c r="P107" s="73"/>
      <c r="Q107" s="73"/>
      <c r="R107" s="85"/>
      <c r="S107" s="85"/>
      <c r="T107" s="85"/>
      <c r="U107" s="85"/>
      <c r="V107" s="47"/>
      <c r="W107" s="47"/>
      <c r="X107" s="47"/>
      <c r="Y107" s="47"/>
      <c r="Z107" s="46"/>
      <c r="AA107" s="68">
        <v>107</v>
      </c>
      <c r="AB107" s="68" t="b">
        <f xml:space="preserve"> IF(AND(OR(NOT(ISNUMBER(Vertices[X])), Vertices[X] &gt;= Misc!$O$8), OR(NOT(ISNUMBER(Vertices[X])), Vertices[X] &lt;= Misc!$P$8),OR(NOT(ISNUMBER(Vertices[Y])), Vertices[Y] &gt;= Misc!$O$9), OR(NOT(ISNUMBER(Vertices[Y])), Vertices[Y] &lt;= Misc!$P$9),TRUE), TRUE, FALSE)</f>
        <v>1</v>
      </c>
      <c r="AC107" s="69"/>
    </row>
    <row r="108" spans="1:29" x14ac:dyDescent="0.25">
      <c r="A108" s="61" t="s">
        <v>299</v>
      </c>
      <c r="B108" s="62"/>
      <c r="C108" s="62"/>
      <c r="D108" s="63"/>
      <c r="E108" s="65"/>
      <c r="F108" s="62"/>
      <c r="G108" s="62"/>
      <c r="H108" s="66" t="s">
        <v>491</v>
      </c>
      <c r="I108" s="67"/>
      <c r="J108" s="67"/>
      <c r="K108" s="66"/>
      <c r="L108" s="70"/>
      <c r="M108" s="71">
        <v>3049.52734375</v>
      </c>
      <c r="N108" s="71">
        <v>6858.89794921875</v>
      </c>
      <c r="O108" s="72"/>
      <c r="P108" s="73"/>
      <c r="Q108" s="73"/>
      <c r="R108" s="85"/>
      <c r="S108" s="85"/>
      <c r="T108" s="85"/>
      <c r="U108" s="85"/>
      <c r="V108" s="47"/>
      <c r="W108" s="47"/>
      <c r="X108" s="47"/>
      <c r="Y108" s="47"/>
      <c r="Z108" s="46"/>
      <c r="AA108" s="68">
        <v>108</v>
      </c>
      <c r="AB108" s="68" t="b">
        <f xml:space="preserve"> IF(AND(OR(NOT(ISNUMBER(Vertices[X])), Vertices[X] &gt;= Misc!$O$8), OR(NOT(ISNUMBER(Vertices[X])), Vertices[X] &lt;= Misc!$P$8),OR(NOT(ISNUMBER(Vertices[Y])), Vertices[Y] &gt;= Misc!$O$9), OR(NOT(ISNUMBER(Vertices[Y])), Vertices[Y] &lt;= Misc!$P$9),TRUE), TRUE, FALSE)</f>
        <v>1</v>
      </c>
      <c r="AC108" s="69"/>
    </row>
    <row r="109" spans="1:29" x14ac:dyDescent="0.25">
      <c r="A109" s="61" t="s">
        <v>300</v>
      </c>
      <c r="B109" s="62"/>
      <c r="C109" s="62"/>
      <c r="D109" s="63"/>
      <c r="E109" s="65"/>
      <c r="F109" s="62"/>
      <c r="G109" s="62"/>
      <c r="H109" s="66"/>
      <c r="I109" s="67"/>
      <c r="J109" s="67"/>
      <c r="K109" s="66"/>
      <c r="L109" s="70"/>
      <c r="M109" s="71">
        <v>8578.18359375</v>
      </c>
      <c r="N109" s="71">
        <v>3541.31396484375</v>
      </c>
      <c r="O109" s="72"/>
      <c r="P109" s="73"/>
      <c r="Q109" s="73"/>
      <c r="R109" s="85"/>
      <c r="S109" s="85"/>
      <c r="T109" s="85"/>
      <c r="U109" s="85"/>
      <c r="V109" s="47"/>
      <c r="W109" s="47"/>
      <c r="X109" s="47"/>
      <c r="Y109" s="47"/>
      <c r="Z109" s="46"/>
      <c r="AA109" s="68">
        <v>109</v>
      </c>
      <c r="AB109" s="68" t="b">
        <f xml:space="preserve"> IF(AND(OR(NOT(ISNUMBER(Vertices[X])), Vertices[X] &gt;= Misc!$O$8), OR(NOT(ISNUMBER(Vertices[X])), Vertices[X] &lt;= Misc!$P$8),OR(NOT(ISNUMBER(Vertices[Y])), Vertices[Y] &gt;= Misc!$O$9), OR(NOT(ISNUMBER(Vertices[Y])), Vertices[Y] &lt;= Misc!$P$9),TRUE), TRUE, FALSE)</f>
        <v>1</v>
      </c>
      <c r="AC109" s="69"/>
    </row>
    <row r="110" spans="1:29" x14ac:dyDescent="0.25">
      <c r="A110" s="61" t="s">
        <v>301</v>
      </c>
      <c r="B110" s="62"/>
      <c r="C110" s="62"/>
      <c r="D110" s="63"/>
      <c r="E110" s="65"/>
      <c r="F110" s="62"/>
      <c r="G110" s="62"/>
      <c r="H110" s="66"/>
      <c r="I110" s="67"/>
      <c r="J110" s="67"/>
      <c r="K110" s="66"/>
      <c r="L110" s="70"/>
      <c r="M110" s="71">
        <v>1147.873291015625</v>
      </c>
      <c r="N110" s="71">
        <v>7504.17138671875</v>
      </c>
      <c r="O110" s="72"/>
      <c r="P110" s="73"/>
      <c r="Q110" s="73"/>
      <c r="R110" s="85"/>
      <c r="S110" s="85"/>
      <c r="T110" s="85"/>
      <c r="U110" s="85"/>
      <c r="V110" s="47"/>
      <c r="W110" s="47"/>
      <c r="X110" s="47"/>
      <c r="Y110" s="47"/>
      <c r="Z110" s="46"/>
      <c r="AA110" s="68">
        <v>110</v>
      </c>
      <c r="AB110" s="68" t="b">
        <f xml:space="preserve"> IF(AND(OR(NOT(ISNUMBER(Vertices[X])), Vertices[X] &gt;= Misc!$O$8), OR(NOT(ISNUMBER(Vertices[X])), Vertices[X] &lt;= Misc!$P$8),OR(NOT(ISNUMBER(Vertices[Y])), Vertices[Y] &gt;= Misc!$O$9), OR(NOT(ISNUMBER(Vertices[Y])), Vertices[Y] &lt;= Misc!$P$9),TRUE), TRUE, FALSE)</f>
        <v>1</v>
      </c>
      <c r="AC110" s="69"/>
    </row>
    <row r="111" spans="1:29" x14ac:dyDescent="0.25">
      <c r="A111" s="61" t="s">
        <v>302</v>
      </c>
      <c r="B111" s="62"/>
      <c r="C111" s="62"/>
      <c r="D111" s="63"/>
      <c r="E111" s="65"/>
      <c r="F111" s="62"/>
      <c r="G111" s="62"/>
      <c r="H111" s="66"/>
      <c r="I111" s="67"/>
      <c r="J111" s="67"/>
      <c r="K111" s="66"/>
      <c r="L111" s="70"/>
      <c r="M111" s="71">
        <v>7656.7490234375</v>
      </c>
      <c r="N111" s="71">
        <v>9801.7099609375</v>
      </c>
      <c r="O111" s="72"/>
      <c r="P111" s="73"/>
      <c r="Q111" s="73"/>
      <c r="R111" s="85"/>
      <c r="S111" s="85"/>
      <c r="T111" s="85"/>
      <c r="U111" s="85"/>
      <c r="V111" s="47"/>
      <c r="W111" s="47"/>
      <c r="X111" s="47"/>
      <c r="Y111" s="47"/>
      <c r="Z111" s="46"/>
      <c r="AA111" s="68">
        <v>111</v>
      </c>
      <c r="AB111" s="68" t="b">
        <f xml:space="preserve"> IF(AND(OR(NOT(ISNUMBER(Vertices[X])), Vertices[X] &gt;= Misc!$O$8), OR(NOT(ISNUMBER(Vertices[X])), Vertices[X] &lt;= Misc!$P$8),OR(NOT(ISNUMBER(Vertices[Y])), Vertices[Y] &gt;= Misc!$O$9), OR(NOT(ISNUMBER(Vertices[Y])), Vertices[Y] &lt;= Misc!$P$9),TRUE), TRUE, FALSE)</f>
        <v>1</v>
      </c>
      <c r="AC111" s="69"/>
    </row>
    <row r="112" spans="1:29" x14ac:dyDescent="0.25">
      <c r="A112" s="61" t="s">
        <v>303</v>
      </c>
      <c r="B112" s="62"/>
      <c r="C112" s="62"/>
      <c r="D112" s="63"/>
      <c r="E112" s="65"/>
      <c r="F112" s="62"/>
      <c r="G112" s="62"/>
      <c r="H112" s="66"/>
      <c r="I112" s="67"/>
      <c r="J112" s="67"/>
      <c r="K112" s="66"/>
      <c r="L112" s="70"/>
      <c r="M112" s="71">
        <v>278.39862060546875</v>
      </c>
      <c r="N112" s="71">
        <v>5487.390625</v>
      </c>
      <c r="O112" s="72"/>
      <c r="P112" s="73"/>
      <c r="Q112" s="73"/>
      <c r="R112" s="85"/>
      <c r="S112" s="85"/>
      <c r="T112" s="85"/>
      <c r="U112" s="85"/>
      <c r="V112" s="47"/>
      <c r="W112" s="47"/>
      <c r="X112" s="47"/>
      <c r="Y112" s="47"/>
      <c r="Z112" s="46"/>
      <c r="AA112" s="68">
        <v>112</v>
      </c>
      <c r="AB112" s="68" t="b">
        <f xml:space="preserve"> IF(AND(OR(NOT(ISNUMBER(Vertices[X])), Vertices[X] &gt;= Misc!$O$8), OR(NOT(ISNUMBER(Vertices[X])), Vertices[X] &lt;= Misc!$P$8),OR(NOT(ISNUMBER(Vertices[Y])), Vertices[Y] &gt;= Misc!$O$9), OR(NOT(ISNUMBER(Vertices[Y])), Vertices[Y] &lt;= Misc!$P$9),TRUE), TRUE, FALSE)</f>
        <v>1</v>
      </c>
      <c r="AC112" s="69"/>
    </row>
    <row r="113" spans="1:29" x14ac:dyDescent="0.25">
      <c r="A113" s="61" t="s">
        <v>233</v>
      </c>
      <c r="B113" s="62"/>
      <c r="C113" s="62"/>
      <c r="D113" s="63"/>
      <c r="E113" s="65"/>
      <c r="F113" s="62"/>
      <c r="G113" s="62"/>
      <c r="H113" s="66" t="s">
        <v>492</v>
      </c>
      <c r="I113" s="67"/>
      <c r="J113" s="67"/>
      <c r="K113" s="66"/>
      <c r="L113" s="70"/>
      <c r="M113" s="71">
        <v>4572.7119140625</v>
      </c>
      <c r="N113" s="71">
        <v>6151.484375</v>
      </c>
      <c r="O113" s="72"/>
      <c r="P113" s="73"/>
      <c r="Q113" s="73"/>
      <c r="R113" s="85"/>
      <c r="S113" s="85"/>
      <c r="T113" s="85"/>
      <c r="U113" s="85"/>
      <c r="V113" s="47"/>
      <c r="W113" s="47"/>
      <c r="X113" s="47"/>
      <c r="Y113" s="47"/>
      <c r="Z113" s="46"/>
      <c r="AA113" s="68">
        <v>113</v>
      </c>
      <c r="AB113" s="68" t="b">
        <f xml:space="preserve"> IF(AND(OR(NOT(ISNUMBER(Vertices[X])), Vertices[X] &gt;= Misc!$O$8), OR(NOT(ISNUMBER(Vertices[X])), Vertices[X] &lt;= Misc!$P$8),OR(NOT(ISNUMBER(Vertices[Y])), Vertices[Y] &gt;= Misc!$O$9), OR(NOT(ISNUMBER(Vertices[Y])), Vertices[Y] &lt;= Misc!$P$9),TRUE), TRUE, FALSE)</f>
        <v>1</v>
      </c>
      <c r="AC113" s="69"/>
    </row>
    <row r="114" spans="1:29" x14ac:dyDescent="0.25">
      <c r="A114" s="61" t="s">
        <v>234</v>
      </c>
      <c r="B114" s="62"/>
      <c r="C114" s="62"/>
      <c r="D114" s="63"/>
      <c r="E114" s="65"/>
      <c r="F114" s="62"/>
      <c r="G114" s="62"/>
      <c r="H114" s="66"/>
      <c r="I114" s="67"/>
      <c r="J114" s="67"/>
      <c r="K114" s="66"/>
      <c r="L114" s="70"/>
      <c r="M114" s="71">
        <v>2010.6392822265625</v>
      </c>
      <c r="N114" s="71">
        <v>6345.07177734375</v>
      </c>
      <c r="O114" s="72"/>
      <c r="P114" s="73"/>
      <c r="Q114" s="73"/>
      <c r="R114" s="85"/>
      <c r="S114" s="85"/>
      <c r="T114" s="85"/>
      <c r="U114" s="85"/>
      <c r="V114" s="47"/>
      <c r="W114" s="47"/>
      <c r="X114" s="47"/>
      <c r="Y114" s="47"/>
      <c r="Z114" s="46"/>
      <c r="AA114" s="68">
        <v>114</v>
      </c>
      <c r="AB114" s="68" t="b">
        <f xml:space="preserve"> IF(AND(OR(NOT(ISNUMBER(Vertices[X])), Vertices[X] &gt;= Misc!$O$8), OR(NOT(ISNUMBER(Vertices[X])), Vertices[X] &lt;= Misc!$P$8),OR(NOT(ISNUMBER(Vertices[Y])), Vertices[Y] &gt;= Misc!$O$9), OR(NOT(ISNUMBER(Vertices[Y])), Vertices[Y] &lt;= Misc!$P$9),TRUE), TRUE, FALSE)</f>
        <v>1</v>
      </c>
      <c r="AC114" s="69"/>
    </row>
    <row r="115" spans="1:29" x14ac:dyDescent="0.25">
      <c r="A115" s="61" t="s">
        <v>304</v>
      </c>
      <c r="B115" s="62"/>
      <c r="C115" s="62"/>
      <c r="D115" s="63"/>
      <c r="E115" s="65"/>
      <c r="F115" s="62"/>
      <c r="G115" s="62"/>
      <c r="H115" s="66"/>
      <c r="I115" s="67"/>
      <c r="J115" s="67"/>
      <c r="K115" s="66"/>
      <c r="L115" s="70"/>
      <c r="M115" s="71">
        <v>2288.146240234375</v>
      </c>
      <c r="N115" s="71">
        <v>8620.8251953125</v>
      </c>
      <c r="O115" s="72"/>
      <c r="P115" s="73"/>
      <c r="Q115" s="73"/>
      <c r="R115" s="85"/>
      <c r="S115" s="85"/>
      <c r="T115" s="85"/>
      <c r="U115" s="85"/>
      <c r="V115" s="47"/>
      <c r="W115" s="47"/>
      <c r="X115" s="47"/>
      <c r="Y115" s="47"/>
      <c r="Z115" s="46"/>
      <c r="AA115" s="68">
        <v>115</v>
      </c>
      <c r="AB115" s="68" t="b">
        <f xml:space="preserve"> IF(AND(OR(NOT(ISNUMBER(Vertices[X])), Vertices[X] &gt;= Misc!$O$8), OR(NOT(ISNUMBER(Vertices[X])), Vertices[X] &lt;= Misc!$P$8),OR(NOT(ISNUMBER(Vertices[Y])), Vertices[Y] &gt;= Misc!$O$9), OR(NOT(ISNUMBER(Vertices[Y])), Vertices[Y] &lt;= Misc!$P$9),TRUE), TRUE, FALSE)</f>
        <v>1</v>
      </c>
      <c r="AC115" s="69"/>
    </row>
    <row r="116" spans="1:29" x14ac:dyDescent="0.25">
      <c r="A116" s="61" t="s">
        <v>305</v>
      </c>
      <c r="B116" s="62"/>
      <c r="C116" s="62"/>
      <c r="D116" s="63"/>
      <c r="E116" s="65"/>
      <c r="F116" s="62"/>
      <c r="G116" s="62"/>
      <c r="H116" s="66"/>
      <c r="I116" s="67"/>
      <c r="J116" s="67"/>
      <c r="K116" s="66"/>
      <c r="L116" s="70"/>
      <c r="M116" s="71">
        <v>7605.51220703125</v>
      </c>
      <c r="N116" s="71">
        <v>1844.283203125</v>
      </c>
      <c r="O116" s="72"/>
      <c r="P116" s="73"/>
      <c r="Q116" s="73"/>
      <c r="R116" s="85"/>
      <c r="S116" s="85"/>
      <c r="T116" s="85"/>
      <c r="U116" s="85"/>
      <c r="V116" s="47"/>
      <c r="W116" s="47"/>
      <c r="X116" s="47"/>
      <c r="Y116" s="47"/>
      <c r="Z116" s="46"/>
      <c r="AA116" s="68">
        <v>116</v>
      </c>
      <c r="AB116" s="68" t="b">
        <f xml:space="preserve"> IF(AND(OR(NOT(ISNUMBER(Vertices[X])), Vertices[X] &gt;= Misc!$O$8), OR(NOT(ISNUMBER(Vertices[X])), Vertices[X] &lt;= Misc!$P$8),OR(NOT(ISNUMBER(Vertices[Y])), Vertices[Y] &gt;= Misc!$O$9), OR(NOT(ISNUMBER(Vertices[Y])), Vertices[Y] &lt;= Misc!$P$9),TRUE), TRUE, FALSE)</f>
        <v>1</v>
      </c>
      <c r="AC116" s="69"/>
    </row>
    <row r="117" spans="1:29" x14ac:dyDescent="0.25">
      <c r="A117" s="61" t="s">
        <v>306</v>
      </c>
      <c r="B117" s="62"/>
      <c r="C117" s="62"/>
      <c r="D117" s="63"/>
      <c r="E117" s="65"/>
      <c r="F117" s="62"/>
      <c r="G117" s="62"/>
      <c r="H117" s="66"/>
      <c r="I117" s="67"/>
      <c r="J117" s="67"/>
      <c r="K117" s="66"/>
      <c r="L117" s="70"/>
      <c r="M117" s="71">
        <v>4767.8583984375</v>
      </c>
      <c r="N117" s="71">
        <v>9667.2080078125</v>
      </c>
      <c r="O117" s="72"/>
      <c r="P117" s="73"/>
      <c r="Q117" s="73"/>
      <c r="R117" s="85"/>
      <c r="S117" s="85"/>
      <c r="T117" s="85"/>
      <c r="U117" s="85"/>
      <c r="V117" s="47"/>
      <c r="W117" s="47"/>
      <c r="X117" s="47"/>
      <c r="Y117" s="47"/>
      <c r="Z117" s="46"/>
      <c r="AA117" s="68">
        <v>117</v>
      </c>
      <c r="AB117" s="68" t="b">
        <f xml:space="preserve"> IF(AND(OR(NOT(ISNUMBER(Vertices[X])), Vertices[X] &gt;= Misc!$O$8), OR(NOT(ISNUMBER(Vertices[X])), Vertices[X] &lt;= Misc!$P$8),OR(NOT(ISNUMBER(Vertices[Y])), Vertices[Y] &gt;= Misc!$O$9), OR(NOT(ISNUMBER(Vertices[Y])), Vertices[Y] &lt;= Misc!$P$9),TRUE), TRUE, FALSE)</f>
        <v>1</v>
      </c>
      <c r="AC117" s="69"/>
    </row>
    <row r="118" spans="1:29" x14ac:dyDescent="0.25">
      <c r="A118" s="61" t="s">
        <v>307</v>
      </c>
      <c r="B118" s="62"/>
      <c r="C118" s="62"/>
      <c r="D118" s="63"/>
      <c r="E118" s="65"/>
      <c r="F118" s="62"/>
      <c r="G118" s="62"/>
      <c r="H118" s="66"/>
      <c r="I118" s="67"/>
      <c r="J118" s="67"/>
      <c r="K118" s="66"/>
      <c r="L118" s="70"/>
      <c r="M118" s="71">
        <v>4500.5673828125</v>
      </c>
      <c r="N118" s="71">
        <v>2578.69189453125</v>
      </c>
      <c r="O118" s="72"/>
      <c r="P118" s="73"/>
      <c r="Q118" s="73"/>
      <c r="R118" s="85"/>
      <c r="S118" s="85"/>
      <c r="T118" s="85"/>
      <c r="U118" s="85"/>
      <c r="V118" s="47"/>
      <c r="W118" s="47"/>
      <c r="X118" s="47"/>
      <c r="Y118" s="47"/>
      <c r="Z118" s="46"/>
      <c r="AA118" s="68">
        <v>118</v>
      </c>
      <c r="AB118" s="68" t="b">
        <f xml:space="preserve"> IF(AND(OR(NOT(ISNUMBER(Vertices[X])), Vertices[X] &gt;= Misc!$O$8), OR(NOT(ISNUMBER(Vertices[X])), Vertices[X] &lt;= Misc!$P$8),OR(NOT(ISNUMBER(Vertices[Y])), Vertices[Y] &gt;= Misc!$O$9), OR(NOT(ISNUMBER(Vertices[Y])), Vertices[Y] &lt;= Misc!$P$9),TRUE), TRUE, FALSE)</f>
        <v>1</v>
      </c>
      <c r="AC118" s="69"/>
    </row>
    <row r="119" spans="1:29" x14ac:dyDescent="0.25">
      <c r="A119" s="61" t="s">
        <v>308</v>
      </c>
      <c r="B119" s="62"/>
      <c r="C119" s="62"/>
      <c r="D119" s="63"/>
      <c r="E119" s="65"/>
      <c r="F119" s="62"/>
      <c r="G119" s="62"/>
      <c r="H119" s="66"/>
      <c r="I119" s="67"/>
      <c r="J119" s="67"/>
      <c r="K119" s="66"/>
      <c r="L119" s="70"/>
      <c r="M119" s="71">
        <v>8411.0224609375</v>
      </c>
      <c r="N119" s="71">
        <v>2964.23779296875</v>
      </c>
      <c r="O119" s="72"/>
      <c r="P119" s="73"/>
      <c r="Q119" s="73"/>
      <c r="R119" s="85"/>
      <c r="S119" s="85"/>
      <c r="T119" s="85"/>
      <c r="U119" s="85"/>
      <c r="V119" s="47"/>
      <c r="W119" s="47"/>
      <c r="X119" s="47"/>
      <c r="Y119" s="47"/>
      <c r="Z119" s="46"/>
      <c r="AA119" s="68">
        <v>119</v>
      </c>
      <c r="AB119" s="68" t="b">
        <f xml:space="preserve"> IF(AND(OR(NOT(ISNUMBER(Vertices[X])), Vertices[X] &gt;= Misc!$O$8), OR(NOT(ISNUMBER(Vertices[X])), Vertices[X] &lt;= Misc!$P$8),OR(NOT(ISNUMBER(Vertices[Y])), Vertices[Y] &gt;= Misc!$O$9), OR(NOT(ISNUMBER(Vertices[Y])), Vertices[Y] &lt;= Misc!$P$9),TRUE), TRUE, FALSE)</f>
        <v>1</v>
      </c>
      <c r="AC119" s="69"/>
    </row>
    <row r="120" spans="1:29" x14ac:dyDescent="0.25">
      <c r="A120" s="61" t="s">
        <v>236</v>
      </c>
      <c r="B120" s="62"/>
      <c r="C120" s="62"/>
      <c r="D120" s="63"/>
      <c r="E120" s="65"/>
      <c r="F120" s="62"/>
      <c r="G120" s="62"/>
      <c r="H120" s="66"/>
      <c r="I120" s="67"/>
      <c r="J120" s="67"/>
      <c r="K120" s="66"/>
      <c r="L120" s="70"/>
      <c r="M120" s="71">
        <v>5903.294921875</v>
      </c>
      <c r="N120" s="71">
        <v>7641.37939453125</v>
      </c>
      <c r="O120" s="72"/>
      <c r="P120" s="73"/>
      <c r="Q120" s="73"/>
      <c r="R120" s="85"/>
      <c r="S120" s="85"/>
      <c r="T120" s="85"/>
      <c r="U120" s="85"/>
      <c r="V120" s="47"/>
      <c r="W120" s="47"/>
      <c r="X120" s="47"/>
      <c r="Y120" s="47"/>
      <c r="Z120" s="46"/>
      <c r="AA120" s="68">
        <v>120</v>
      </c>
      <c r="AB120" s="68" t="b">
        <f xml:space="preserve"> IF(AND(OR(NOT(ISNUMBER(Vertices[X])), Vertices[X] &gt;= Misc!$O$8), OR(NOT(ISNUMBER(Vertices[X])), Vertices[X] &lt;= Misc!$P$8),OR(NOT(ISNUMBER(Vertices[Y])), Vertices[Y] &gt;= Misc!$O$9), OR(NOT(ISNUMBER(Vertices[Y])), Vertices[Y] &lt;= Misc!$P$9),TRUE), TRUE, FALSE)</f>
        <v>1</v>
      </c>
      <c r="AC120" s="69"/>
    </row>
    <row r="121" spans="1:29" x14ac:dyDescent="0.25">
      <c r="A121" s="61" t="s">
        <v>309</v>
      </c>
      <c r="B121" s="62"/>
      <c r="C121" s="62"/>
      <c r="D121" s="63"/>
      <c r="E121" s="65"/>
      <c r="F121" s="62"/>
      <c r="G121" s="62"/>
      <c r="H121" s="66"/>
      <c r="I121" s="67"/>
      <c r="J121" s="67"/>
      <c r="K121" s="66"/>
      <c r="L121" s="70"/>
      <c r="M121" s="71">
        <v>3699.49951171875</v>
      </c>
      <c r="N121" s="71">
        <v>3519.633544921875</v>
      </c>
      <c r="O121" s="72"/>
      <c r="P121" s="73"/>
      <c r="Q121" s="73"/>
      <c r="R121" s="85"/>
      <c r="S121" s="85"/>
      <c r="T121" s="85"/>
      <c r="U121" s="85"/>
      <c r="V121" s="47"/>
      <c r="W121" s="47"/>
      <c r="X121" s="47"/>
      <c r="Y121" s="47"/>
      <c r="Z121" s="46"/>
      <c r="AA121" s="68">
        <v>121</v>
      </c>
      <c r="AB121" s="68" t="b">
        <f xml:space="preserve"> IF(AND(OR(NOT(ISNUMBER(Vertices[X])), Vertices[X] &gt;= Misc!$O$8), OR(NOT(ISNUMBER(Vertices[X])), Vertices[X] &lt;= Misc!$P$8),OR(NOT(ISNUMBER(Vertices[Y])), Vertices[Y] &gt;= Misc!$O$9), OR(NOT(ISNUMBER(Vertices[Y])), Vertices[Y] &lt;= Misc!$P$9),TRUE), TRUE, FALSE)</f>
        <v>1</v>
      </c>
      <c r="AC121" s="69"/>
    </row>
    <row r="122" spans="1:29" x14ac:dyDescent="0.25">
      <c r="A122" s="61" t="s">
        <v>237</v>
      </c>
      <c r="B122" s="62"/>
      <c r="C122" s="62"/>
      <c r="D122" s="63"/>
      <c r="E122" s="65"/>
      <c r="F122" s="62"/>
      <c r="G122" s="62"/>
      <c r="H122" s="66"/>
      <c r="I122" s="67"/>
      <c r="J122" s="67"/>
      <c r="K122" s="66"/>
      <c r="L122" s="70"/>
      <c r="M122" s="71">
        <v>5000.73779296875</v>
      </c>
      <c r="N122" s="71">
        <v>479.61367797851563</v>
      </c>
      <c r="O122" s="72"/>
      <c r="P122" s="73"/>
      <c r="Q122" s="73"/>
      <c r="R122" s="85"/>
      <c r="S122" s="85"/>
      <c r="T122" s="85"/>
      <c r="U122" s="85"/>
      <c r="V122" s="47"/>
      <c r="W122" s="47"/>
      <c r="X122" s="47"/>
      <c r="Y122" s="47"/>
      <c r="Z122" s="46"/>
      <c r="AA122" s="68">
        <v>122</v>
      </c>
      <c r="AB122" s="68" t="b">
        <f xml:space="preserve"> IF(AND(OR(NOT(ISNUMBER(Vertices[X])), Vertices[X] &gt;= Misc!$O$8), OR(NOT(ISNUMBER(Vertices[X])), Vertices[X] &lt;= Misc!$P$8),OR(NOT(ISNUMBER(Vertices[Y])), Vertices[Y] &gt;= Misc!$O$9), OR(NOT(ISNUMBER(Vertices[Y])), Vertices[Y] &lt;= Misc!$P$9),TRUE), TRUE, FALSE)</f>
        <v>1</v>
      </c>
      <c r="AC122" s="69"/>
    </row>
    <row r="123" spans="1:29" x14ac:dyDescent="0.25">
      <c r="A123" s="61" t="s">
        <v>238</v>
      </c>
      <c r="B123" s="62"/>
      <c r="C123" s="62"/>
      <c r="D123" s="63"/>
      <c r="E123" s="65"/>
      <c r="F123" s="62"/>
      <c r="G123" s="62"/>
      <c r="H123" s="66"/>
      <c r="I123" s="67"/>
      <c r="J123" s="67"/>
      <c r="K123" s="66"/>
      <c r="L123" s="70"/>
      <c r="M123" s="71">
        <v>4618.69287109375</v>
      </c>
      <c r="N123" s="71">
        <v>3361.9306640625</v>
      </c>
      <c r="O123" s="72"/>
      <c r="P123" s="73"/>
      <c r="Q123" s="73"/>
      <c r="R123" s="85"/>
      <c r="S123" s="85"/>
      <c r="T123" s="85"/>
      <c r="U123" s="85"/>
      <c r="V123" s="47"/>
      <c r="W123" s="47"/>
      <c r="X123" s="47"/>
      <c r="Y123" s="47"/>
      <c r="Z123" s="46"/>
      <c r="AA123" s="68">
        <v>123</v>
      </c>
      <c r="AB123" s="68" t="b">
        <f xml:space="preserve"> IF(AND(OR(NOT(ISNUMBER(Vertices[X])), Vertices[X] &gt;= Misc!$O$8), OR(NOT(ISNUMBER(Vertices[X])), Vertices[X] &lt;= Misc!$P$8),OR(NOT(ISNUMBER(Vertices[Y])), Vertices[Y] &gt;= Misc!$O$9), OR(NOT(ISNUMBER(Vertices[Y])), Vertices[Y] &lt;= Misc!$P$9),TRUE), TRUE, FALSE)</f>
        <v>1</v>
      </c>
      <c r="AC123" s="69"/>
    </row>
    <row r="124" spans="1:29" x14ac:dyDescent="0.25">
      <c r="A124" s="61" t="s">
        <v>310</v>
      </c>
      <c r="B124" s="62"/>
      <c r="C124" s="62"/>
      <c r="D124" s="63"/>
      <c r="E124" s="65"/>
      <c r="F124" s="62"/>
      <c r="G124" s="62"/>
      <c r="H124" s="66"/>
      <c r="I124" s="67"/>
      <c r="J124" s="67"/>
      <c r="K124" s="66"/>
      <c r="L124" s="70"/>
      <c r="M124" s="71">
        <v>4103.59033203125</v>
      </c>
      <c r="N124" s="71">
        <v>7918.98681640625</v>
      </c>
      <c r="O124" s="72"/>
      <c r="P124" s="73"/>
      <c r="Q124" s="73"/>
      <c r="R124" s="85"/>
      <c r="S124" s="85"/>
      <c r="T124" s="85"/>
      <c r="U124" s="85"/>
      <c r="V124" s="47"/>
      <c r="W124" s="47"/>
      <c r="X124" s="47"/>
      <c r="Y124" s="47"/>
      <c r="Z124" s="46"/>
      <c r="AA124" s="68">
        <v>124</v>
      </c>
      <c r="AB124" s="68" t="b">
        <f xml:space="preserve"> IF(AND(OR(NOT(ISNUMBER(Vertices[X])), Vertices[X] &gt;= Misc!$O$8), OR(NOT(ISNUMBER(Vertices[X])), Vertices[X] &lt;= Misc!$P$8),OR(NOT(ISNUMBER(Vertices[Y])), Vertices[Y] &gt;= Misc!$O$9), OR(NOT(ISNUMBER(Vertices[Y])), Vertices[Y] &lt;= Misc!$P$9),TRUE), TRUE, FALSE)</f>
        <v>1</v>
      </c>
      <c r="AC124" s="69"/>
    </row>
    <row r="125" spans="1:29" x14ac:dyDescent="0.25">
      <c r="A125" s="61" t="s">
        <v>311</v>
      </c>
      <c r="B125" s="62"/>
      <c r="C125" s="62"/>
      <c r="D125" s="63"/>
      <c r="E125" s="65"/>
      <c r="F125" s="62"/>
      <c r="G125" s="62"/>
      <c r="H125" s="66"/>
      <c r="I125" s="67"/>
      <c r="J125" s="67"/>
      <c r="K125" s="66"/>
      <c r="L125" s="70"/>
      <c r="M125" s="71">
        <v>6073.1513671875</v>
      </c>
      <c r="N125" s="71">
        <v>3292.98193359375</v>
      </c>
      <c r="O125" s="72"/>
      <c r="P125" s="73"/>
      <c r="Q125" s="73"/>
      <c r="R125" s="85"/>
      <c r="S125" s="85"/>
      <c r="T125" s="85"/>
      <c r="U125" s="85"/>
      <c r="V125" s="47"/>
      <c r="W125" s="47"/>
      <c r="X125" s="47"/>
      <c r="Y125" s="47"/>
      <c r="Z125" s="46"/>
      <c r="AA125" s="68">
        <v>125</v>
      </c>
      <c r="AB125" s="68" t="b">
        <f xml:space="preserve"> IF(AND(OR(NOT(ISNUMBER(Vertices[X])), Vertices[X] &gt;= Misc!$O$8), OR(NOT(ISNUMBER(Vertices[X])), Vertices[X] &lt;= Misc!$P$8),OR(NOT(ISNUMBER(Vertices[Y])), Vertices[Y] &gt;= Misc!$O$9), OR(NOT(ISNUMBER(Vertices[Y])), Vertices[Y] &lt;= Misc!$P$9),TRUE), TRUE, FALSE)</f>
        <v>1</v>
      </c>
      <c r="AC125" s="69"/>
    </row>
    <row r="126" spans="1:29" x14ac:dyDescent="0.25">
      <c r="A126" s="61" t="s">
        <v>239</v>
      </c>
      <c r="B126" s="62"/>
      <c r="C126" s="62"/>
      <c r="D126" s="63"/>
      <c r="E126" s="65"/>
      <c r="F126" s="62"/>
      <c r="G126" s="62"/>
      <c r="H126" s="66" t="s">
        <v>493</v>
      </c>
      <c r="I126" s="67"/>
      <c r="J126" s="67"/>
      <c r="K126" s="66"/>
      <c r="L126" s="70"/>
      <c r="M126" s="71">
        <v>2855.012939453125</v>
      </c>
      <c r="N126" s="71">
        <v>4683.798828125</v>
      </c>
      <c r="O126" s="72"/>
      <c r="P126" s="73"/>
      <c r="Q126" s="73"/>
      <c r="R126" s="85"/>
      <c r="S126" s="85"/>
      <c r="T126" s="85"/>
      <c r="U126" s="85"/>
      <c r="V126" s="47"/>
      <c r="W126" s="47"/>
      <c r="X126" s="47"/>
      <c r="Y126" s="47"/>
      <c r="Z126" s="46"/>
      <c r="AA126" s="68">
        <v>126</v>
      </c>
      <c r="AB126" s="68" t="b">
        <f xml:space="preserve"> IF(AND(OR(NOT(ISNUMBER(Vertices[X])), Vertices[X] &gt;= Misc!$O$8), OR(NOT(ISNUMBER(Vertices[X])), Vertices[X] &lt;= Misc!$P$8),OR(NOT(ISNUMBER(Vertices[Y])), Vertices[Y] &gt;= Misc!$O$9), OR(NOT(ISNUMBER(Vertices[Y])), Vertices[Y] &lt;= Misc!$P$9),TRUE), TRUE, FALSE)</f>
        <v>1</v>
      </c>
      <c r="AC126" s="69"/>
    </row>
    <row r="127" spans="1:29" x14ac:dyDescent="0.25">
      <c r="A127" s="61" t="s">
        <v>240</v>
      </c>
      <c r="B127" s="62"/>
      <c r="C127" s="62"/>
      <c r="D127" s="63"/>
      <c r="E127" s="65"/>
      <c r="F127" s="62"/>
      <c r="G127" s="62"/>
      <c r="H127" s="66"/>
      <c r="I127" s="67"/>
      <c r="J127" s="67"/>
      <c r="K127" s="66"/>
      <c r="L127" s="70"/>
      <c r="M127" s="71">
        <v>3996.217041015625</v>
      </c>
      <c r="N127" s="71">
        <v>5364.0439453125</v>
      </c>
      <c r="O127" s="72"/>
      <c r="P127" s="73"/>
      <c r="Q127" s="73"/>
      <c r="R127" s="85"/>
      <c r="S127" s="85"/>
      <c r="T127" s="85"/>
      <c r="U127" s="85"/>
      <c r="V127" s="47"/>
      <c r="W127" s="47"/>
      <c r="X127" s="47"/>
      <c r="Y127" s="47"/>
      <c r="Z127" s="46"/>
      <c r="AA127" s="68">
        <v>127</v>
      </c>
      <c r="AB127" s="68" t="b">
        <f xml:space="preserve"> IF(AND(OR(NOT(ISNUMBER(Vertices[X])), Vertices[X] &gt;= Misc!$O$8), OR(NOT(ISNUMBER(Vertices[X])), Vertices[X] &lt;= Misc!$P$8),OR(NOT(ISNUMBER(Vertices[Y])), Vertices[Y] &gt;= Misc!$O$9), OR(NOT(ISNUMBER(Vertices[Y])), Vertices[Y] &lt;= Misc!$P$9),TRUE), TRUE, FALSE)</f>
        <v>1</v>
      </c>
      <c r="AC127" s="69"/>
    </row>
    <row r="128" spans="1:29" x14ac:dyDescent="0.25">
      <c r="A128" s="61" t="s">
        <v>241</v>
      </c>
      <c r="B128" s="62"/>
      <c r="C128" s="62"/>
      <c r="D128" s="63"/>
      <c r="E128" s="65"/>
      <c r="F128" s="62"/>
      <c r="G128" s="62"/>
      <c r="H128" s="66" t="s">
        <v>494</v>
      </c>
      <c r="I128" s="67"/>
      <c r="J128" s="67"/>
      <c r="K128" s="66"/>
      <c r="L128" s="70"/>
      <c r="M128" s="71">
        <v>4030.599609375</v>
      </c>
      <c r="N128" s="71">
        <v>4672.6201171875</v>
      </c>
      <c r="O128" s="72"/>
      <c r="P128" s="73"/>
      <c r="Q128" s="73"/>
      <c r="R128" s="85"/>
      <c r="S128" s="85"/>
      <c r="T128" s="85"/>
      <c r="U128" s="85"/>
      <c r="V128" s="47"/>
      <c r="W128" s="47"/>
      <c r="X128" s="47"/>
      <c r="Y128" s="47"/>
      <c r="Z128" s="46"/>
      <c r="AA128" s="68">
        <v>128</v>
      </c>
      <c r="AB128" s="68" t="b">
        <f xml:space="preserve"> IF(AND(OR(NOT(ISNUMBER(Vertices[X])), Vertices[X] &gt;= Misc!$O$8), OR(NOT(ISNUMBER(Vertices[X])), Vertices[X] &lt;= Misc!$P$8),OR(NOT(ISNUMBER(Vertices[Y])), Vertices[Y] &gt;= Misc!$O$9), OR(NOT(ISNUMBER(Vertices[Y])), Vertices[Y] &lt;= Misc!$P$9),TRUE), TRUE, FALSE)</f>
        <v>1</v>
      </c>
      <c r="AC128" s="69"/>
    </row>
    <row r="129" spans="1:29" x14ac:dyDescent="0.25">
      <c r="A129" s="61" t="s">
        <v>242</v>
      </c>
      <c r="B129" s="62"/>
      <c r="C129" s="62"/>
      <c r="D129" s="63"/>
      <c r="E129" s="65"/>
      <c r="F129" s="62"/>
      <c r="G129" s="62"/>
      <c r="H129" s="66" t="s">
        <v>495</v>
      </c>
      <c r="I129" s="67"/>
      <c r="J129" s="67"/>
      <c r="K129" s="66"/>
      <c r="L129" s="70"/>
      <c r="M129" s="71">
        <v>3898.700439453125</v>
      </c>
      <c r="N129" s="71">
        <v>2716.74462890625</v>
      </c>
      <c r="O129" s="72"/>
      <c r="P129" s="73"/>
      <c r="Q129" s="73"/>
      <c r="R129" s="85"/>
      <c r="S129" s="85"/>
      <c r="T129" s="85"/>
      <c r="U129" s="85"/>
      <c r="V129" s="47"/>
      <c r="W129" s="47"/>
      <c r="X129" s="47"/>
      <c r="Y129" s="47"/>
      <c r="Z129" s="46"/>
      <c r="AA129" s="68">
        <v>129</v>
      </c>
      <c r="AB129" s="68" t="b">
        <f xml:space="preserve"> IF(AND(OR(NOT(ISNUMBER(Vertices[X])), Vertices[X] &gt;= Misc!$O$8), OR(NOT(ISNUMBER(Vertices[X])), Vertices[X] &lt;= Misc!$P$8),OR(NOT(ISNUMBER(Vertices[Y])), Vertices[Y] &gt;= Misc!$O$9), OR(NOT(ISNUMBER(Vertices[Y])), Vertices[Y] &lt;= Misc!$P$9),TRUE), TRUE, FALSE)</f>
        <v>1</v>
      </c>
      <c r="AC129" s="69"/>
    </row>
    <row r="130" spans="1:29" x14ac:dyDescent="0.25">
      <c r="A130" s="61" t="s">
        <v>245</v>
      </c>
      <c r="B130" s="62"/>
      <c r="C130" s="62"/>
      <c r="D130" s="63"/>
      <c r="E130" s="65"/>
      <c r="F130" s="62"/>
      <c r="G130" s="62"/>
      <c r="H130" s="66"/>
      <c r="I130" s="67"/>
      <c r="J130" s="67"/>
      <c r="K130" s="66"/>
      <c r="L130" s="70"/>
      <c r="M130" s="71">
        <v>5034.91748046875</v>
      </c>
      <c r="N130" s="71">
        <v>5919.19189453125</v>
      </c>
      <c r="O130" s="72"/>
      <c r="P130" s="73"/>
      <c r="Q130" s="73"/>
      <c r="R130" s="85"/>
      <c r="S130" s="85"/>
      <c r="T130" s="85"/>
      <c r="U130" s="85"/>
      <c r="V130" s="47"/>
      <c r="W130" s="47"/>
      <c r="X130" s="47"/>
      <c r="Y130" s="47"/>
      <c r="Z130" s="46"/>
      <c r="AA130" s="68">
        <v>130</v>
      </c>
      <c r="AB130" s="68" t="b">
        <f xml:space="preserve"> IF(AND(OR(NOT(ISNUMBER(Vertices[X])), Vertices[X] &gt;= Misc!$O$8), OR(NOT(ISNUMBER(Vertices[X])), Vertices[X] &lt;= Misc!$P$8),OR(NOT(ISNUMBER(Vertices[Y])), Vertices[Y] &gt;= Misc!$O$9), OR(NOT(ISNUMBER(Vertices[Y])), Vertices[Y] &lt;= Misc!$P$9),TRUE), TRUE, FALSE)</f>
        <v>1</v>
      </c>
      <c r="AC130" s="69"/>
    </row>
    <row r="131" spans="1:29" x14ac:dyDescent="0.25">
      <c r="A131" s="61" t="s">
        <v>312</v>
      </c>
      <c r="B131" s="62"/>
      <c r="C131" s="62"/>
      <c r="D131" s="63"/>
      <c r="E131" s="65"/>
      <c r="F131" s="62"/>
      <c r="G131" s="62"/>
      <c r="H131" s="66"/>
      <c r="I131" s="67"/>
      <c r="J131" s="67"/>
      <c r="K131" s="66"/>
      <c r="L131" s="70"/>
      <c r="M131" s="71">
        <v>330.07406616210938</v>
      </c>
      <c r="N131" s="71">
        <v>3553.364501953125</v>
      </c>
      <c r="O131" s="72"/>
      <c r="P131" s="73"/>
      <c r="Q131" s="73"/>
      <c r="R131" s="85"/>
      <c r="S131" s="85"/>
      <c r="T131" s="85"/>
      <c r="U131" s="85"/>
      <c r="V131" s="47"/>
      <c r="W131" s="47"/>
      <c r="X131" s="47"/>
      <c r="Y131" s="47"/>
      <c r="Z131" s="46"/>
      <c r="AA131" s="68">
        <v>131</v>
      </c>
      <c r="AB131" s="68" t="b">
        <f xml:space="preserve"> IF(AND(OR(NOT(ISNUMBER(Vertices[X])), Vertices[X] &gt;= Misc!$O$8), OR(NOT(ISNUMBER(Vertices[X])), Vertices[X] &lt;= Misc!$P$8),OR(NOT(ISNUMBER(Vertices[Y])), Vertices[Y] &gt;= Misc!$O$9), OR(NOT(ISNUMBER(Vertices[Y])), Vertices[Y] &lt;= Misc!$P$9),TRUE), TRUE, FALSE)</f>
        <v>1</v>
      </c>
      <c r="AC131" s="69"/>
    </row>
    <row r="132" spans="1:29" x14ac:dyDescent="0.25">
      <c r="A132" s="61" t="s">
        <v>243</v>
      </c>
      <c r="B132" s="62"/>
      <c r="C132" s="62"/>
      <c r="D132" s="63"/>
      <c r="E132" s="65"/>
      <c r="F132" s="62"/>
      <c r="G132" s="62"/>
      <c r="H132" s="66"/>
      <c r="I132" s="67"/>
      <c r="J132" s="67"/>
      <c r="K132" s="66"/>
      <c r="L132" s="70"/>
      <c r="M132" s="71">
        <v>4500.28515625</v>
      </c>
      <c r="N132" s="71">
        <v>4266.83837890625</v>
      </c>
      <c r="O132" s="72"/>
      <c r="P132" s="73"/>
      <c r="Q132" s="73"/>
      <c r="R132" s="85"/>
      <c r="S132" s="85"/>
      <c r="T132" s="85"/>
      <c r="U132" s="85"/>
      <c r="V132" s="47"/>
      <c r="W132" s="47"/>
      <c r="X132" s="47"/>
      <c r="Y132" s="47"/>
      <c r="Z132" s="46"/>
      <c r="AA132" s="68">
        <v>132</v>
      </c>
      <c r="AB132" s="68" t="b">
        <f xml:space="preserve"> IF(AND(OR(NOT(ISNUMBER(Vertices[X])), Vertices[X] &gt;= Misc!$O$8), OR(NOT(ISNUMBER(Vertices[X])), Vertices[X] &lt;= Misc!$P$8),OR(NOT(ISNUMBER(Vertices[Y])), Vertices[Y] &gt;= Misc!$O$9), OR(NOT(ISNUMBER(Vertices[Y])), Vertices[Y] &lt;= Misc!$P$9),TRUE), TRUE, FALSE)</f>
        <v>1</v>
      </c>
      <c r="AC132" s="69"/>
    </row>
    <row r="133" spans="1:29" x14ac:dyDescent="0.25">
      <c r="A133" s="61" t="s">
        <v>244</v>
      </c>
      <c r="B133" s="62"/>
      <c r="C133" s="62"/>
      <c r="D133" s="63"/>
      <c r="E133" s="65"/>
      <c r="F133" s="62"/>
      <c r="G133" s="62"/>
      <c r="H133" s="66" t="s">
        <v>496</v>
      </c>
      <c r="I133" s="67"/>
      <c r="J133" s="67"/>
      <c r="K133" s="66"/>
      <c r="L133" s="70"/>
      <c r="M133" s="71">
        <v>5256</v>
      </c>
      <c r="N133" s="71">
        <v>4696.50341796875</v>
      </c>
      <c r="O133" s="72"/>
      <c r="P133" s="73"/>
      <c r="Q133" s="73"/>
      <c r="R133" s="85"/>
      <c r="S133" s="85"/>
      <c r="T133" s="85"/>
      <c r="U133" s="85"/>
      <c r="V133" s="47"/>
      <c r="W133" s="47"/>
      <c r="X133" s="47"/>
      <c r="Y133" s="47"/>
      <c r="Z133" s="46"/>
      <c r="AA133" s="68">
        <v>133</v>
      </c>
      <c r="AB133" s="68" t="b">
        <f xml:space="preserve"> IF(AND(OR(NOT(ISNUMBER(Vertices[X])), Vertices[X] &gt;= Misc!$O$8), OR(NOT(ISNUMBER(Vertices[X])), Vertices[X] &lt;= Misc!$P$8),OR(NOT(ISNUMBER(Vertices[Y])), Vertices[Y] &gt;= Misc!$O$9), OR(NOT(ISNUMBER(Vertices[Y])), Vertices[Y] &lt;= Misc!$P$9),TRUE), TRUE, FALSE)</f>
        <v>1</v>
      </c>
      <c r="AC133" s="69"/>
    </row>
    <row r="134" spans="1:29" x14ac:dyDescent="0.25">
      <c r="A134" s="61" t="s">
        <v>246</v>
      </c>
      <c r="B134" s="62"/>
      <c r="C134" s="62"/>
      <c r="D134" s="63"/>
      <c r="E134" s="65"/>
      <c r="F134" s="62"/>
      <c r="G134" s="62"/>
      <c r="H134" s="66" t="s">
        <v>497</v>
      </c>
      <c r="I134" s="67"/>
      <c r="J134" s="67"/>
      <c r="K134" s="66"/>
      <c r="L134" s="70"/>
      <c r="M134" s="71">
        <v>4222.9296875</v>
      </c>
      <c r="N134" s="71">
        <v>5065.72412109375</v>
      </c>
      <c r="O134" s="72"/>
      <c r="P134" s="73"/>
      <c r="Q134" s="73"/>
      <c r="R134" s="85"/>
      <c r="S134" s="85"/>
      <c r="T134" s="85"/>
      <c r="U134" s="85"/>
      <c r="V134" s="47"/>
      <c r="W134" s="47"/>
      <c r="X134" s="47"/>
      <c r="Y134" s="47"/>
      <c r="Z134" s="46"/>
      <c r="AA134" s="68">
        <v>134</v>
      </c>
      <c r="AB134" s="68" t="b">
        <f xml:space="preserve"> IF(AND(OR(NOT(ISNUMBER(Vertices[X])), Vertices[X] &gt;= Misc!$O$8), OR(NOT(ISNUMBER(Vertices[X])), Vertices[X] &lt;= Misc!$P$8),OR(NOT(ISNUMBER(Vertices[Y])), Vertices[Y] &gt;= Misc!$O$9), OR(NOT(ISNUMBER(Vertices[Y])), Vertices[Y] &lt;= Misc!$P$9),TRUE), TRUE, FALSE)</f>
        <v>1</v>
      </c>
      <c r="AC134" s="69"/>
    </row>
    <row r="135" spans="1:29" x14ac:dyDescent="0.25">
      <c r="A135" s="61" t="s">
        <v>248</v>
      </c>
      <c r="B135" s="62"/>
      <c r="C135" s="62"/>
      <c r="D135" s="63"/>
      <c r="E135" s="65"/>
      <c r="F135" s="62"/>
      <c r="G135" s="62"/>
      <c r="H135" s="66"/>
      <c r="I135" s="67"/>
      <c r="J135" s="67"/>
      <c r="K135" s="66"/>
      <c r="L135" s="70"/>
      <c r="M135" s="71">
        <v>3352.298828125</v>
      </c>
      <c r="N135" s="71">
        <v>5038.01025390625</v>
      </c>
      <c r="O135" s="72"/>
      <c r="P135" s="73"/>
      <c r="Q135" s="73"/>
      <c r="R135" s="85"/>
      <c r="S135" s="85"/>
      <c r="T135" s="85"/>
      <c r="U135" s="85"/>
      <c r="V135" s="47"/>
      <c r="W135" s="47"/>
      <c r="X135" s="47"/>
      <c r="Y135" s="47"/>
      <c r="Z135" s="46"/>
      <c r="AA135" s="68">
        <v>135</v>
      </c>
      <c r="AB135" s="68" t="b">
        <f xml:space="preserve"> IF(AND(OR(NOT(ISNUMBER(Vertices[X])), Vertices[X] &gt;= Misc!$O$8), OR(NOT(ISNUMBER(Vertices[X])), Vertices[X] &lt;= Misc!$P$8),OR(NOT(ISNUMBER(Vertices[Y])), Vertices[Y] &gt;= Misc!$O$9), OR(NOT(ISNUMBER(Vertices[Y])), Vertices[Y] &lt;= Misc!$P$9),TRUE), TRUE, FALSE)</f>
        <v>1</v>
      </c>
      <c r="AC135" s="69"/>
    </row>
    <row r="136" spans="1:29" x14ac:dyDescent="0.25">
      <c r="A136" s="61" t="s">
        <v>249</v>
      </c>
      <c r="B136" s="62"/>
      <c r="C136" s="62"/>
      <c r="D136" s="63"/>
      <c r="E136" s="65"/>
      <c r="F136" s="62"/>
      <c r="G136" s="62"/>
      <c r="H136" s="66" t="s">
        <v>498</v>
      </c>
      <c r="I136" s="67"/>
      <c r="J136" s="67"/>
      <c r="K136" s="66"/>
      <c r="L136" s="70"/>
      <c r="M136" s="71">
        <v>5797.69921875</v>
      </c>
      <c r="N136" s="71">
        <v>6375.75732421875</v>
      </c>
      <c r="O136" s="72"/>
      <c r="P136" s="73"/>
      <c r="Q136" s="73"/>
      <c r="R136" s="85"/>
      <c r="S136" s="85"/>
      <c r="T136" s="85"/>
      <c r="U136" s="85"/>
      <c r="V136" s="47"/>
      <c r="W136" s="47"/>
      <c r="X136" s="47"/>
      <c r="Y136" s="47"/>
      <c r="Z136" s="46"/>
      <c r="AA136" s="68">
        <v>136</v>
      </c>
      <c r="AB136" s="68" t="b">
        <f xml:space="preserve"> IF(AND(OR(NOT(ISNUMBER(Vertices[X])), Vertices[X] &gt;= Misc!$O$8), OR(NOT(ISNUMBER(Vertices[X])), Vertices[X] &lt;= Misc!$P$8),OR(NOT(ISNUMBER(Vertices[Y])), Vertices[Y] &gt;= Misc!$O$9), OR(NOT(ISNUMBER(Vertices[Y])), Vertices[Y] &lt;= Misc!$P$9),TRUE), TRUE, FALSE)</f>
        <v>1</v>
      </c>
      <c r="AC136" s="69"/>
    </row>
    <row r="137" spans="1:29" x14ac:dyDescent="0.25">
      <c r="A137" s="75" t="s">
        <v>313</v>
      </c>
      <c r="B137" s="76"/>
      <c r="C137" s="76"/>
      <c r="D137" s="77"/>
      <c r="E137" s="79"/>
      <c r="F137" s="76"/>
      <c r="G137" s="76"/>
      <c r="H137" s="80" t="s">
        <v>499</v>
      </c>
      <c r="I137" s="81"/>
      <c r="J137" s="81"/>
      <c r="K137" s="80"/>
      <c r="L137" s="86"/>
      <c r="M137" s="87">
        <v>7444.7900390625</v>
      </c>
      <c r="N137" s="87">
        <v>7168.58984375</v>
      </c>
      <c r="O137" s="88"/>
      <c r="P137" s="89"/>
      <c r="Q137" s="89"/>
      <c r="R137" s="90"/>
      <c r="S137" s="90"/>
      <c r="T137" s="90"/>
      <c r="U137" s="90"/>
      <c r="V137" s="91"/>
      <c r="W137" s="91"/>
      <c r="X137" s="91"/>
      <c r="Y137" s="91"/>
      <c r="Z137" s="92"/>
      <c r="AA137" s="93">
        <v>137</v>
      </c>
      <c r="AB137" s="93" t="b">
        <f xml:space="preserve"> IF(AND(OR(NOT(ISNUMBER(Vertices[X])), Vertices[X] &gt;= Misc!$O$8), OR(NOT(ISNUMBER(Vertices[X])), Vertices[X] &lt;= Misc!$P$8),OR(NOT(ISNUMBER(Vertices[Y])), Vertices[Y] &gt;= Misc!$O$9), OR(NOT(ISNUMBER(Vertices[Y])), Vertices[Y] &lt;= Misc!$P$9),TRUE), TRUE, FALSE)</f>
        <v>1</v>
      </c>
      <c r="AC137" s="84"/>
    </row>
  </sheetData>
  <dataConsolidate/>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37" xr:uid="{00000000-0002-0000-0100-000000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37" xr:uid="{00000000-0002-0000-0100-000001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37" xr:uid="{00000000-0002-0000-0100-000002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37" xr:uid="{00000000-0002-0000-0100-000003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37" xr:uid="{00000000-0002-0000-0100-000004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37" xr:uid="{00000000-0002-0000-0100-000005000000}"/>
    <dataValidation allowBlank="1" showInputMessage="1" errorTitle="Invalid Vertex Image Key" promptTitle="Vertex Tooltip" prompt="Enter optional text that will pop up when the mouse is hovered over the vertex." sqref="K3:K137" xr:uid="{00000000-0002-0000-0100-000006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37" xr:uid="{00000000-0002-0000-0100-000007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37" xr:uid="{00000000-0002-0000-0100-000008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37" xr:uid="{00000000-0002-0000-0100-000009000000}"/>
    <dataValidation allowBlank="1" showInputMessage="1" promptTitle="Vertex Label Fill Color" prompt="To select an optional fill color for the Label shape, right-click and select Select Color on the right-click menu." sqref="I3:I137" xr:uid="{00000000-0002-0000-0100-00000A000000}"/>
    <dataValidation allowBlank="1" showInputMessage="1" errorTitle="Invalid Vertex Image Key" promptTitle="Vertex Image File" prompt="Enter the path to an image file.  Hover over the column header for examples." sqref="F3:F137" xr:uid="{00000000-0002-0000-0100-00000B000000}"/>
    <dataValidation allowBlank="1" showInputMessage="1" promptTitle="Vertex Color" prompt="To select an optional vertex color, right-click and select Select Color on the right-click menu." sqref="B3:B137" xr:uid="{00000000-0002-0000-0100-00000C000000}"/>
    <dataValidation allowBlank="1" showInputMessage="1" errorTitle="Invalid Vertex Opacity" error="The optional vertex opacity must be a whole number between 0 and 10." promptTitle="Vertex Opacity" prompt="Enter an optional vertex opacity between 0 (transparent) and 100 (opaque)." sqref="E3:E137" xr:uid="{00000000-0002-0000-0100-00000D000000}"/>
    <dataValidation type="list" allowBlank="1" showInputMessage="1" showErrorMessage="1" errorTitle="Invalid Vertex Shape" error="You have entered an invalid vertex shape.  Try selecting from the drop-down list instead." promptTitle="Vertex Shape" prompt="Select an optional vertex shape." sqref="C3:C137" xr:uid="{00000000-0002-0000-0100-00000E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37" xr:uid="{00000000-0002-0000-0100-00000F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37" xr:uid="{00000000-0002-0000-0100-000010000000}">
      <formula1>ValidVertexLabelPositions</formula1>
    </dataValidation>
    <dataValidation allowBlank="1" showInputMessage="1" showErrorMessage="1" promptTitle="Vertex Name" prompt="Enter the name of the vertex." sqref="A3:A137" xr:uid="{00000000-0002-0000-0100-000011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9.140625" defaultRowHeight="15" x14ac:dyDescent="0.25"/>
  <cols>
    <col min="1" max="1" width="10.85546875" bestFit="1" customWidth="1"/>
    <col min="2" max="2" width="16.85546875" bestFit="1" customWidth="1"/>
    <col min="4" max="5" width="9.140625" customWidth="1"/>
  </cols>
  <sheetData>
    <row r="1" spans="1:1" x14ac:dyDescent="0.25">
      <c r="A1" t="s">
        <v>49</v>
      </c>
    </row>
    <row r="2" spans="1:1" ht="15" customHeight="1" x14ac:dyDescent="0.25"/>
    <row r="3" spans="1:1" ht="15" customHeight="1" x14ac:dyDescent="0.25">
      <c r="A3" s="28" t="s">
        <v>50</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1" t="s">
        <v>39</v>
      </c>
      <c r="C1" s="52"/>
      <c r="D1" s="52"/>
      <c r="E1" s="53"/>
      <c r="F1" s="50" t="s">
        <v>43</v>
      </c>
      <c r="G1" s="54" t="s">
        <v>44</v>
      </c>
      <c r="H1" s="55"/>
      <c r="I1" s="56" t="s">
        <v>40</v>
      </c>
      <c r="J1" s="57"/>
      <c r="K1" s="58" t="s">
        <v>42</v>
      </c>
      <c r="L1" s="59"/>
      <c r="M1" s="59"/>
      <c r="N1" s="59"/>
      <c r="O1" s="59"/>
      <c r="P1" s="59"/>
      <c r="Q1" s="59"/>
      <c r="R1" s="59"/>
      <c r="S1" s="59"/>
      <c r="T1" s="59"/>
      <c r="U1" s="59"/>
      <c r="V1" s="59"/>
      <c r="W1" s="59"/>
      <c r="X1" s="59"/>
    </row>
    <row r="2" spans="1:24" s="7" customFormat="1" ht="30" customHeight="1" x14ac:dyDescent="0.25">
      <c r="A2" s="10" t="s">
        <v>143</v>
      </c>
      <c r="B2" s="7" t="s">
        <v>21</v>
      </c>
      <c r="C2" s="7" t="s">
        <v>20</v>
      </c>
      <c r="D2" s="7" t="s">
        <v>11</v>
      </c>
      <c r="E2" s="7" t="s">
        <v>144</v>
      </c>
      <c r="F2" s="7" t="s">
        <v>46</v>
      </c>
      <c r="G2" s="7" t="s">
        <v>166</v>
      </c>
      <c r="H2" s="7" t="s">
        <v>167</v>
      </c>
      <c r="I2" s="7" t="s">
        <v>12</v>
      </c>
      <c r="J2" s="7" t="s">
        <v>165</v>
      </c>
      <c r="K2" s="7" t="s">
        <v>145</v>
      </c>
      <c r="L2" s="7" t="s">
        <v>147</v>
      </c>
      <c r="M2" s="7" t="s">
        <v>148</v>
      </c>
      <c r="N2" s="7" t="s">
        <v>149</v>
      </c>
      <c r="O2" s="7" t="s">
        <v>150</v>
      </c>
      <c r="P2" s="7" t="s">
        <v>169</v>
      </c>
      <c r="Q2" s="7" t="s">
        <v>170</v>
      </c>
      <c r="R2" s="7" t="s">
        <v>151</v>
      </c>
      <c r="S2" s="7" t="s">
        <v>152</v>
      </c>
      <c r="T2" s="7" t="s">
        <v>153</v>
      </c>
      <c r="U2" s="7" t="s">
        <v>154</v>
      </c>
      <c r="V2" s="7" t="s">
        <v>155</v>
      </c>
      <c r="W2" s="7" t="s">
        <v>156</v>
      </c>
      <c r="X2" s="7" t="s">
        <v>157</v>
      </c>
    </row>
    <row r="3" spans="1:24" x14ac:dyDescent="0.25">
      <c r="A3" s="11"/>
      <c r="B3" s="12"/>
      <c r="C3" s="12"/>
      <c r="D3" s="12"/>
      <c r="E3" s="12"/>
      <c r="F3" s="13"/>
      <c r="G3" s="60"/>
      <c r="H3" s="60"/>
      <c r="I3" s="48"/>
      <c r="J3" s="48"/>
      <c r="K3" s="43"/>
      <c r="L3" s="43"/>
      <c r="M3" s="43"/>
      <c r="N3" s="43"/>
      <c r="O3" s="43"/>
      <c r="P3" s="43"/>
      <c r="Q3" s="43"/>
      <c r="R3" s="43"/>
      <c r="S3" s="43"/>
      <c r="T3" s="43"/>
      <c r="U3" s="43"/>
      <c r="V3" s="43"/>
      <c r="W3" s="44"/>
      <c r="X3" s="44"/>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143</v>
      </c>
      <c r="B1" s="1" t="s">
        <v>5</v>
      </c>
      <c r="C1" s="1" t="s">
        <v>146</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161</v>
      </c>
      <c r="B1" s="7" t="s">
        <v>17</v>
      </c>
      <c r="D1" t="s">
        <v>79</v>
      </c>
      <c r="E1" t="s">
        <v>80</v>
      </c>
      <c r="F1" s="32" t="s">
        <v>86</v>
      </c>
      <c r="G1" s="33" t="s">
        <v>87</v>
      </c>
      <c r="H1" s="32" t="s">
        <v>92</v>
      </c>
      <c r="I1" s="33" t="s">
        <v>93</v>
      </c>
      <c r="J1" s="32" t="s">
        <v>98</v>
      </c>
      <c r="K1" s="33" t="s">
        <v>99</v>
      </c>
      <c r="L1" s="32" t="s">
        <v>104</v>
      </c>
      <c r="M1" s="33" t="s">
        <v>105</v>
      </c>
      <c r="N1" s="32" t="s">
        <v>110</v>
      </c>
      <c r="O1" s="33" t="s">
        <v>111</v>
      </c>
      <c r="P1" s="33" t="s">
        <v>137</v>
      </c>
      <c r="Q1" s="33" t="s">
        <v>138</v>
      </c>
      <c r="R1" s="32" t="s">
        <v>116</v>
      </c>
      <c r="S1" s="32" t="s">
        <v>117</v>
      </c>
      <c r="T1" s="32" t="s">
        <v>122</v>
      </c>
      <c r="U1" s="33" t="s">
        <v>123</v>
      </c>
      <c r="W1" t="s">
        <v>127</v>
      </c>
      <c r="X1" t="s">
        <v>17</v>
      </c>
    </row>
    <row r="2" spans="1:24" ht="15.75" thickTop="1" x14ac:dyDescent="0.25">
      <c r="A2" s="31"/>
      <c r="B2" s="31"/>
      <c r="D2" s="29">
        <f>MIN(Vertices[Degree])</f>
        <v>0</v>
      </c>
      <c r="E2">
        <f>COUNTIF(Vertices[Degree], "&gt;= " &amp; D2) - COUNTIF(Vertices[Degree], "&gt;=" &amp; D3)</f>
        <v>0</v>
      </c>
      <c r="F2" s="34">
        <f>MIN(Vertices[In-Degree])</f>
        <v>0</v>
      </c>
      <c r="G2" s="35">
        <f>COUNTIF(Vertices[In-Degree], "&gt;= " &amp; F2) - COUNTIF(Vertices[In-Degree], "&gt;=" &amp; F3)</f>
        <v>0</v>
      </c>
      <c r="H2" s="34">
        <f>MIN(Vertices[Out-Degree])</f>
        <v>0</v>
      </c>
      <c r="I2" s="35">
        <f>COUNTIF(Vertices[Out-Degree], "&gt;= " &amp; H2) - COUNTIF(Vertices[Out-Degree], "&gt;=" &amp; H3)</f>
        <v>0</v>
      </c>
      <c r="J2" s="34">
        <f>MIN(Vertices[Betweenness Centrality])</f>
        <v>0</v>
      </c>
      <c r="K2" s="35">
        <f>COUNTIF(Vertices[Betweenness Centrality], "&gt;= " &amp; J2) - COUNTIF(Vertices[Betweenness Centrality], "&gt;=" &amp; J3)</f>
        <v>0</v>
      </c>
      <c r="L2" s="34">
        <f>MIN(Vertices[Closeness Centrality])</f>
        <v>0</v>
      </c>
      <c r="M2" s="35">
        <f>COUNTIF(Vertices[Closeness Centrality], "&gt;= " &amp; L2) - COUNTIF(Vertices[Closeness Centrality], "&gt;=" &amp; L3)</f>
        <v>0</v>
      </c>
      <c r="N2" s="34">
        <f>MIN(Vertices[Eigenvector Centrality])</f>
        <v>0</v>
      </c>
      <c r="O2" s="35">
        <f>COUNTIF(Vertices[Eigenvector Centrality], "&gt;= " &amp; N2) - COUNTIF(Vertices[Eigenvector Centrality], "&gt;=" &amp; N3)</f>
        <v>0</v>
      </c>
      <c r="P2" s="34">
        <f>MIN(Vertices[PageRank])</f>
        <v>0</v>
      </c>
      <c r="Q2" s="35">
        <f>COUNTIF(Vertices[PageRank], "&gt;= " &amp; P2) - COUNTIF(Vertices[PageRank], "&gt;=" &amp; P3)</f>
        <v>0</v>
      </c>
      <c r="R2" s="34">
        <f>MIN(Vertices[Clustering Coefficient])</f>
        <v>0</v>
      </c>
      <c r="S2" s="40">
        <f>COUNTIF(Vertices[Clustering Coefficient], "&gt;= " &amp; R2) - COUNTIF(Vertices[Clustering Coefficient], "&gt;=" &amp; R3)</f>
        <v>0</v>
      </c>
      <c r="T2" s="34">
        <f ca="1">MIN(INDIRECT(DynamicFilterSourceColumnRange))</f>
        <v>197.28977966308594</v>
      </c>
      <c r="U2" s="35">
        <f t="shared" ref="U2:U45" ca="1" si="0">COUNTIF(INDIRECT(DynamicFilterSourceColumnRange), "&gt;= " &amp; T2) - COUNTIF(INDIRECT(DynamicFilterSourceColumnRange), "&gt;=" &amp; T3)</f>
        <v>4</v>
      </c>
      <c r="W2" t="s">
        <v>124</v>
      </c>
      <c r="X2">
        <f>ROWS(HistogramBins[Degree Bin]) - 1</f>
        <v>43</v>
      </c>
    </row>
    <row r="3" spans="1:24" x14ac:dyDescent="0.25">
      <c r="D3" s="29">
        <f t="shared" ref="D3:D44" si="1">D2+($D$45-$D$2)/BinDivisor</f>
        <v>0</v>
      </c>
      <c r="E3">
        <f>COUNTIF(Vertices[Degree], "&gt;= " &amp; D3) - COUNTIF(Vertices[Degree], "&gt;=" &amp; D4)</f>
        <v>0</v>
      </c>
      <c r="F3" s="36">
        <f t="shared" ref="F3:F44" si="2">F2+($F$45-$F$2)/BinDivisor</f>
        <v>0</v>
      </c>
      <c r="G3" s="37">
        <f>COUNTIF(Vertices[In-Degree], "&gt;= " &amp; F3) - COUNTIF(Vertices[In-Degree], "&gt;=" &amp; F4)</f>
        <v>0</v>
      </c>
      <c r="H3" s="36">
        <f t="shared" ref="H3:H44" si="3">H2+($H$45-$H$2)/BinDivisor</f>
        <v>0</v>
      </c>
      <c r="I3" s="37">
        <f>COUNTIF(Vertices[Out-Degree], "&gt;= " &amp; H3) - COUNTIF(Vertices[Out-Degree], "&gt;=" &amp; H4)</f>
        <v>0</v>
      </c>
      <c r="J3" s="36">
        <f t="shared" ref="J3:J44" si="4">J2+($J$45-$J$2)/BinDivisor</f>
        <v>0</v>
      </c>
      <c r="K3" s="37">
        <f>COUNTIF(Vertices[Betweenness Centrality], "&gt;= " &amp; J3) - COUNTIF(Vertices[Betweenness Centrality], "&gt;=" &amp; J4)</f>
        <v>0</v>
      </c>
      <c r="L3" s="36">
        <f t="shared" ref="L3:L44" si="5">L2+($L$45-$L$2)/BinDivisor</f>
        <v>0</v>
      </c>
      <c r="M3" s="37">
        <f>COUNTIF(Vertices[Closeness Centrality], "&gt;= " &amp; L3) - COUNTIF(Vertices[Closeness Centrality], "&gt;=" &amp; L4)</f>
        <v>0</v>
      </c>
      <c r="N3" s="36">
        <f t="shared" ref="N3:N44" si="6">N2+($N$45-$N$2)/BinDivisor</f>
        <v>0</v>
      </c>
      <c r="O3" s="37">
        <f>COUNTIF(Vertices[Eigenvector Centrality], "&gt;= " &amp; N3) - COUNTIF(Vertices[Eigenvector Centrality], "&gt;=" &amp; N4)</f>
        <v>0</v>
      </c>
      <c r="P3" s="36">
        <f t="shared" ref="P3:P44" si="7">P2+($P$45-$P$2)/BinDivisor</f>
        <v>0</v>
      </c>
      <c r="Q3" s="37">
        <f>COUNTIF(Vertices[PageRank], "&gt;= " &amp; P3) - COUNTIF(Vertices[PageRank], "&gt;=" &amp; P4)</f>
        <v>0</v>
      </c>
      <c r="R3" s="36">
        <f t="shared" ref="R3:R44" si="8">R2+($R$45-$R$2)/BinDivisor</f>
        <v>0</v>
      </c>
      <c r="S3" s="41">
        <f>COUNTIF(Vertices[Clustering Coefficient], "&gt;= " &amp; R3) - COUNTIF(Vertices[Clustering Coefficient], "&gt;=" &amp; R4)</f>
        <v>0</v>
      </c>
      <c r="T3" s="36">
        <f t="shared" ref="T3:T44" ca="1" si="9">T2+($T$45-$T$2)/BinDivisor</f>
        <v>420.64838852993279</v>
      </c>
      <c r="U3" s="37">
        <f t="shared" ca="1" si="0"/>
        <v>3</v>
      </c>
      <c r="W3" t="s">
        <v>125</v>
      </c>
      <c r="X3" t="s">
        <v>85</v>
      </c>
    </row>
    <row r="4" spans="1:24" x14ac:dyDescent="0.25">
      <c r="D4" s="29">
        <f t="shared" si="1"/>
        <v>0</v>
      </c>
      <c r="E4">
        <f>COUNTIF(Vertices[Degree], "&gt;= " &amp; D4) - COUNTIF(Vertices[Degree], "&gt;=" &amp; D5)</f>
        <v>0</v>
      </c>
      <c r="F4" s="34">
        <f t="shared" si="2"/>
        <v>0</v>
      </c>
      <c r="G4" s="35">
        <f>COUNTIF(Vertices[In-Degree], "&gt;= " &amp; F4) - COUNTIF(Vertices[In-Degree], "&gt;=" &amp; F5)</f>
        <v>0</v>
      </c>
      <c r="H4" s="34">
        <f t="shared" si="3"/>
        <v>0</v>
      </c>
      <c r="I4" s="35">
        <f>COUNTIF(Vertices[Out-Degree], "&gt;= " &amp; H4) - COUNTIF(Vertices[Out-Degree], "&gt;=" &amp; H5)</f>
        <v>0</v>
      </c>
      <c r="J4" s="34">
        <f t="shared" si="4"/>
        <v>0</v>
      </c>
      <c r="K4" s="35">
        <f>COUNTIF(Vertices[Betweenness Centrality], "&gt;= " &amp; J4) - COUNTIF(Vertices[Betweenness Centrality], "&gt;=" &amp; J5)</f>
        <v>0</v>
      </c>
      <c r="L4" s="34">
        <f t="shared" si="5"/>
        <v>0</v>
      </c>
      <c r="M4" s="35">
        <f>COUNTIF(Vertices[Closeness Centrality], "&gt;= " &amp; L4) - COUNTIF(Vertices[Closeness Centrality], "&gt;=" &amp; L5)</f>
        <v>0</v>
      </c>
      <c r="N4" s="34">
        <f t="shared" si="6"/>
        <v>0</v>
      </c>
      <c r="O4" s="35">
        <f>COUNTIF(Vertices[Eigenvector Centrality], "&gt;= " &amp; N4) - COUNTIF(Vertices[Eigenvector Centrality], "&gt;=" &amp; N5)</f>
        <v>0</v>
      </c>
      <c r="P4" s="34">
        <f t="shared" si="7"/>
        <v>0</v>
      </c>
      <c r="Q4" s="35">
        <f>COUNTIF(Vertices[PageRank], "&gt;= " &amp; P4) - COUNTIF(Vertices[PageRank], "&gt;=" &amp; P5)</f>
        <v>0</v>
      </c>
      <c r="R4" s="34">
        <f t="shared" si="8"/>
        <v>0</v>
      </c>
      <c r="S4" s="40">
        <f>COUNTIF(Vertices[Clustering Coefficient], "&gt;= " &amp; R4) - COUNTIF(Vertices[Clustering Coefficient], "&gt;=" &amp; R5)</f>
        <v>0</v>
      </c>
      <c r="T4" s="34">
        <f t="shared" ca="1" si="9"/>
        <v>644.00699739677964</v>
      </c>
      <c r="U4" s="35">
        <f t="shared" ca="1" si="0"/>
        <v>1</v>
      </c>
      <c r="W4" t="s">
        <v>126</v>
      </c>
      <c r="X4" t="s">
        <v>507</v>
      </c>
    </row>
    <row r="5" spans="1:24" x14ac:dyDescent="0.25">
      <c r="D5" s="29">
        <f t="shared" si="1"/>
        <v>0</v>
      </c>
      <c r="E5">
        <f>COUNTIF(Vertices[Degree], "&gt;= " &amp; D5) - COUNTIF(Vertices[Degree], "&gt;=" &amp; D6)</f>
        <v>0</v>
      </c>
      <c r="F5" s="36">
        <f t="shared" si="2"/>
        <v>0</v>
      </c>
      <c r="G5" s="37">
        <f>COUNTIF(Vertices[In-Degree], "&gt;= " &amp; F5) - COUNTIF(Vertices[In-Degree], "&gt;=" &amp; F6)</f>
        <v>0</v>
      </c>
      <c r="H5" s="36">
        <f t="shared" si="3"/>
        <v>0</v>
      </c>
      <c r="I5" s="37">
        <f>COUNTIF(Vertices[Out-Degree], "&gt;= " &amp; H5) - COUNTIF(Vertices[Out-Degree], "&gt;=" &amp; H6)</f>
        <v>0</v>
      </c>
      <c r="J5" s="36">
        <f t="shared" si="4"/>
        <v>0</v>
      </c>
      <c r="K5" s="37">
        <f>COUNTIF(Vertices[Betweenness Centrality], "&gt;= " &amp; J5) - COUNTIF(Vertices[Betweenness Centrality], "&gt;=" &amp; J6)</f>
        <v>0</v>
      </c>
      <c r="L5" s="36">
        <f t="shared" si="5"/>
        <v>0</v>
      </c>
      <c r="M5" s="37">
        <f>COUNTIF(Vertices[Closeness Centrality], "&gt;= " &amp; L5) - COUNTIF(Vertices[Closeness Centrality], "&gt;=" &amp; L6)</f>
        <v>0</v>
      </c>
      <c r="N5" s="36">
        <f t="shared" si="6"/>
        <v>0</v>
      </c>
      <c r="O5" s="37">
        <f>COUNTIF(Vertices[Eigenvector Centrality], "&gt;= " &amp; N5) - COUNTIF(Vertices[Eigenvector Centrality], "&gt;=" &amp; N6)</f>
        <v>0</v>
      </c>
      <c r="P5" s="36">
        <f t="shared" si="7"/>
        <v>0</v>
      </c>
      <c r="Q5" s="37">
        <f>COUNTIF(Vertices[PageRank], "&gt;= " &amp; P5) - COUNTIF(Vertices[PageRank], "&gt;=" &amp; P6)</f>
        <v>0</v>
      </c>
      <c r="R5" s="36">
        <f t="shared" si="8"/>
        <v>0</v>
      </c>
      <c r="S5" s="41">
        <f>COUNTIF(Vertices[Clustering Coefficient], "&gt;= " &amp; R5) - COUNTIF(Vertices[Clustering Coefficient], "&gt;=" &amp; R6)</f>
        <v>0</v>
      </c>
      <c r="T5" s="36">
        <f t="shared" ca="1" si="9"/>
        <v>867.36560626362643</v>
      </c>
      <c r="U5" s="37">
        <f t="shared" ca="1" si="0"/>
        <v>2</v>
      </c>
    </row>
    <row r="6" spans="1:24" x14ac:dyDescent="0.25">
      <c r="D6" s="29">
        <f t="shared" si="1"/>
        <v>0</v>
      </c>
      <c r="E6">
        <f>COUNTIF(Vertices[Degree], "&gt;= " &amp; D6) - COUNTIF(Vertices[Degree], "&gt;=" &amp; D7)</f>
        <v>0</v>
      </c>
      <c r="F6" s="34">
        <f t="shared" si="2"/>
        <v>0</v>
      </c>
      <c r="G6" s="35">
        <f>COUNTIF(Vertices[In-Degree], "&gt;= " &amp; F6) - COUNTIF(Vertices[In-Degree], "&gt;=" &amp; F7)</f>
        <v>0</v>
      </c>
      <c r="H6" s="34">
        <f t="shared" si="3"/>
        <v>0</v>
      </c>
      <c r="I6" s="35">
        <f>COUNTIF(Vertices[Out-Degree], "&gt;= " &amp; H6) - COUNTIF(Vertices[Out-Degree], "&gt;=" &amp; H7)</f>
        <v>0</v>
      </c>
      <c r="J6" s="34">
        <f t="shared" si="4"/>
        <v>0</v>
      </c>
      <c r="K6" s="35">
        <f>COUNTIF(Vertices[Betweenness Centrality], "&gt;= " &amp; J6) - COUNTIF(Vertices[Betweenness Centrality], "&gt;=" &amp; J7)</f>
        <v>0</v>
      </c>
      <c r="L6" s="34">
        <f t="shared" si="5"/>
        <v>0</v>
      </c>
      <c r="M6" s="35">
        <f>COUNTIF(Vertices[Closeness Centrality], "&gt;= " &amp; L6) - COUNTIF(Vertices[Closeness Centrality], "&gt;=" &amp; L7)</f>
        <v>0</v>
      </c>
      <c r="N6" s="34">
        <f t="shared" si="6"/>
        <v>0</v>
      </c>
      <c r="O6" s="35">
        <f>COUNTIF(Vertices[Eigenvector Centrality], "&gt;= " &amp; N6) - COUNTIF(Vertices[Eigenvector Centrality], "&gt;=" &amp; N7)</f>
        <v>0</v>
      </c>
      <c r="P6" s="34">
        <f t="shared" si="7"/>
        <v>0</v>
      </c>
      <c r="Q6" s="35">
        <f>COUNTIF(Vertices[PageRank], "&gt;= " &amp; P6) - COUNTIF(Vertices[PageRank], "&gt;=" &amp; P7)</f>
        <v>0</v>
      </c>
      <c r="R6" s="34">
        <f t="shared" si="8"/>
        <v>0</v>
      </c>
      <c r="S6" s="40">
        <f>COUNTIF(Vertices[Clustering Coefficient], "&gt;= " &amp; R6) - COUNTIF(Vertices[Clustering Coefficient], "&gt;=" &amp; R7)</f>
        <v>0</v>
      </c>
      <c r="T6" s="34">
        <f t="shared" ca="1" si="9"/>
        <v>1090.7242151304733</v>
      </c>
      <c r="U6" s="35">
        <f t="shared" ca="1" si="0"/>
        <v>2</v>
      </c>
    </row>
    <row r="7" spans="1:24" x14ac:dyDescent="0.25">
      <c r="D7" s="29">
        <f t="shared" si="1"/>
        <v>0</v>
      </c>
      <c r="E7">
        <f>COUNTIF(Vertices[Degree], "&gt;= " &amp; D7) - COUNTIF(Vertices[Degree], "&gt;=" &amp; D8)</f>
        <v>0</v>
      </c>
      <c r="F7" s="36">
        <f t="shared" si="2"/>
        <v>0</v>
      </c>
      <c r="G7" s="37">
        <f>COUNTIF(Vertices[In-Degree], "&gt;= " &amp; F7) - COUNTIF(Vertices[In-Degree], "&gt;=" &amp; F8)</f>
        <v>0</v>
      </c>
      <c r="H7" s="36">
        <f t="shared" si="3"/>
        <v>0</v>
      </c>
      <c r="I7" s="37">
        <f>COUNTIF(Vertices[Out-Degree], "&gt;= " &amp; H7) - COUNTIF(Vertices[Out-Degree], "&gt;=" &amp; H8)</f>
        <v>0</v>
      </c>
      <c r="J7" s="36">
        <f t="shared" si="4"/>
        <v>0</v>
      </c>
      <c r="K7" s="37">
        <f>COUNTIF(Vertices[Betweenness Centrality], "&gt;= " &amp; J7) - COUNTIF(Vertices[Betweenness Centrality], "&gt;=" &amp; J8)</f>
        <v>0</v>
      </c>
      <c r="L7" s="36">
        <f t="shared" si="5"/>
        <v>0</v>
      </c>
      <c r="M7" s="37">
        <f>COUNTIF(Vertices[Closeness Centrality], "&gt;= " &amp; L7) - COUNTIF(Vertices[Closeness Centrality], "&gt;=" &amp; L8)</f>
        <v>0</v>
      </c>
      <c r="N7" s="36">
        <f t="shared" si="6"/>
        <v>0</v>
      </c>
      <c r="O7" s="37">
        <f>COUNTIF(Vertices[Eigenvector Centrality], "&gt;= " &amp; N7) - COUNTIF(Vertices[Eigenvector Centrality], "&gt;=" &amp; N8)</f>
        <v>0</v>
      </c>
      <c r="P7" s="36">
        <f t="shared" si="7"/>
        <v>0</v>
      </c>
      <c r="Q7" s="37">
        <f>COUNTIF(Vertices[PageRank], "&gt;= " &amp; P7) - COUNTIF(Vertices[PageRank], "&gt;=" &amp; P8)</f>
        <v>0</v>
      </c>
      <c r="R7" s="36">
        <f t="shared" si="8"/>
        <v>0</v>
      </c>
      <c r="S7" s="41">
        <f>COUNTIF(Vertices[Clustering Coefficient], "&gt;= " &amp; R7) - COUNTIF(Vertices[Clustering Coefficient], "&gt;=" &amp; R8)</f>
        <v>0</v>
      </c>
      <c r="T7" s="36">
        <f t="shared" ca="1" si="9"/>
        <v>1314.0828239973202</v>
      </c>
      <c r="U7" s="37">
        <f t="shared" ca="1" si="0"/>
        <v>1</v>
      </c>
    </row>
    <row r="8" spans="1:24" x14ac:dyDescent="0.25">
      <c r="D8" s="29">
        <f t="shared" si="1"/>
        <v>0</v>
      </c>
      <c r="E8">
        <f>COUNTIF(Vertices[Degree], "&gt;= " &amp; D8) - COUNTIF(Vertices[Degree], "&gt;=" &amp; D9)</f>
        <v>0</v>
      </c>
      <c r="F8" s="34">
        <f t="shared" si="2"/>
        <v>0</v>
      </c>
      <c r="G8" s="35">
        <f>COUNTIF(Vertices[In-Degree], "&gt;= " &amp; F8) - COUNTIF(Vertices[In-Degree], "&gt;=" &amp; F9)</f>
        <v>0</v>
      </c>
      <c r="H8" s="34">
        <f t="shared" si="3"/>
        <v>0</v>
      </c>
      <c r="I8" s="35">
        <f>COUNTIF(Vertices[Out-Degree], "&gt;= " &amp; H8) - COUNTIF(Vertices[Out-Degree], "&gt;=" &amp; H9)</f>
        <v>0</v>
      </c>
      <c r="J8" s="34">
        <f t="shared" si="4"/>
        <v>0</v>
      </c>
      <c r="K8" s="35">
        <f>COUNTIF(Vertices[Betweenness Centrality], "&gt;= " &amp; J8) - COUNTIF(Vertices[Betweenness Centrality], "&gt;=" &amp; J9)</f>
        <v>0</v>
      </c>
      <c r="L8" s="34">
        <f t="shared" si="5"/>
        <v>0</v>
      </c>
      <c r="M8" s="35">
        <f>COUNTIF(Vertices[Closeness Centrality], "&gt;= " &amp; L8) - COUNTIF(Vertices[Closeness Centrality], "&gt;=" &amp; L9)</f>
        <v>0</v>
      </c>
      <c r="N8" s="34">
        <f t="shared" si="6"/>
        <v>0</v>
      </c>
      <c r="O8" s="35">
        <f>COUNTIF(Vertices[Eigenvector Centrality], "&gt;= " &amp; N8) - COUNTIF(Vertices[Eigenvector Centrality], "&gt;=" &amp; N9)</f>
        <v>0</v>
      </c>
      <c r="P8" s="34">
        <f t="shared" si="7"/>
        <v>0</v>
      </c>
      <c r="Q8" s="35">
        <f>COUNTIF(Vertices[PageRank], "&gt;= " &amp; P8) - COUNTIF(Vertices[PageRank], "&gt;=" &amp; P9)</f>
        <v>0</v>
      </c>
      <c r="R8" s="34">
        <f t="shared" si="8"/>
        <v>0</v>
      </c>
      <c r="S8" s="40">
        <f>COUNTIF(Vertices[Clustering Coefficient], "&gt;= " &amp; R8) - COUNTIF(Vertices[Clustering Coefficient], "&gt;=" &amp; R9)</f>
        <v>0</v>
      </c>
      <c r="T8" s="34">
        <f t="shared" ca="1" si="9"/>
        <v>1537.4414328641672</v>
      </c>
      <c r="U8" s="35">
        <f t="shared" ca="1" si="0"/>
        <v>3</v>
      </c>
    </row>
    <row r="9" spans="1:24" x14ac:dyDescent="0.25">
      <c r="D9" s="29">
        <f t="shared" si="1"/>
        <v>0</v>
      </c>
      <c r="E9">
        <f>COUNTIF(Vertices[Degree], "&gt;= " &amp; D9) - COUNTIF(Vertices[Degree], "&gt;=" &amp; D10)</f>
        <v>0</v>
      </c>
      <c r="F9" s="36">
        <f t="shared" si="2"/>
        <v>0</v>
      </c>
      <c r="G9" s="37">
        <f>COUNTIF(Vertices[In-Degree], "&gt;= " &amp; F9) - COUNTIF(Vertices[In-Degree], "&gt;=" &amp; F10)</f>
        <v>0</v>
      </c>
      <c r="H9" s="36">
        <f t="shared" si="3"/>
        <v>0</v>
      </c>
      <c r="I9" s="37">
        <f>COUNTIF(Vertices[Out-Degree], "&gt;= " &amp; H9) - COUNTIF(Vertices[Out-Degree], "&gt;=" &amp; H10)</f>
        <v>0</v>
      </c>
      <c r="J9" s="36">
        <f t="shared" si="4"/>
        <v>0</v>
      </c>
      <c r="K9" s="37">
        <f>COUNTIF(Vertices[Betweenness Centrality], "&gt;= " &amp; J9) - COUNTIF(Vertices[Betweenness Centrality], "&gt;=" &amp; J10)</f>
        <v>0</v>
      </c>
      <c r="L9" s="36">
        <f t="shared" si="5"/>
        <v>0</v>
      </c>
      <c r="M9" s="37">
        <f>COUNTIF(Vertices[Closeness Centrality], "&gt;= " &amp; L9) - COUNTIF(Vertices[Closeness Centrality], "&gt;=" &amp; L10)</f>
        <v>0</v>
      </c>
      <c r="N9" s="36">
        <f t="shared" si="6"/>
        <v>0</v>
      </c>
      <c r="O9" s="37">
        <f>COUNTIF(Vertices[Eigenvector Centrality], "&gt;= " &amp; N9) - COUNTIF(Vertices[Eigenvector Centrality], "&gt;=" &amp; N10)</f>
        <v>0</v>
      </c>
      <c r="P9" s="36">
        <f t="shared" si="7"/>
        <v>0</v>
      </c>
      <c r="Q9" s="37">
        <f>COUNTIF(Vertices[PageRank], "&gt;= " &amp; P9) - COUNTIF(Vertices[PageRank], "&gt;=" &amp; P10)</f>
        <v>0</v>
      </c>
      <c r="R9" s="36">
        <f t="shared" si="8"/>
        <v>0</v>
      </c>
      <c r="S9" s="41">
        <f>COUNTIF(Vertices[Clustering Coefficient], "&gt;= " &amp; R9) - COUNTIF(Vertices[Clustering Coefficient], "&gt;=" &amp; R10)</f>
        <v>0</v>
      </c>
      <c r="T9" s="36">
        <f t="shared" ca="1" si="9"/>
        <v>1760.8000417310141</v>
      </c>
      <c r="U9" s="37">
        <f t="shared" ca="1" si="0"/>
        <v>4</v>
      </c>
    </row>
    <row r="10" spans="1:24" x14ac:dyDescent="0.25">
      <c r="D10" s="29">
        <f t="shared" si="1"/>
        <v>0</v>
      </c>
      <c r="E10">
        <f>COUNTIF(Vertices[Degree], "&gt;= " &amp; D10) - COUNTIF(Vertices[Degree], "&gt;=" &amp; D11)</f>
        <v>0</v>
      </c>
      <c r="F10" s="34">
        <f t="shared" si="2"/>
        <v>0</v>
      </c>
      <c r="G10" s="35">
        <f>COUNTIF(Vertices[In-Degree], "&gt;= " &amp; F10) - COUNTIF(Vertices[In-Degree], "&gt;=" &amp; F11)</f>
        <v>0</v>
      </c>
      <c r="H10" s="34">
        <f t="shared" si="3"/>
        <v>0</v>
      </c>
      <c r="I10" s="35">
        <f>COUNTIF(Vertices[Out-Degree], "&gt;= " &amp; H10) - COUNTIF(Vertices[Out-Degree], "&gt;=" &amp; H11)</f>
        <v>0</v>
      </c>
      <c r="J10" s="34">
        <f t="shared" si="4"/>
        <v>0</v>
      </c>
      <c r="K10" s="35">
        <f>COUNTIF(Vertices[Betweenness Centrality], "&gt;= " &amp; J10) - COUNTIF(Vertices[Betweenness Centrality], "&gt;=" &amp; J11)</f>
        <v>0</v>
      </c>
      <c r="L10" s="34">
        <f t="shared" si="5"/>
        <v>0</v>
      </c>
      <c r="M10" s="35">
        <f>COUNTIF(Vertices[Closeness Centrality], "&gt;= " &amp; L10) - COUNTIF(Vertices[Closeness Centrality], "&gt;=" &amp; L11)</f>
        <v>0</v>
      </c>
      <c r="N10" s="34">
        <f t="shared" si="6"/>
        <v>0</v>
      </c>
      <c r="O10" s="35">
        <f>COUNTIF(Vertices[Eigenvector Centrality], "&gt;= " &amp; N10) - COUNTIF(Vertices[Eigenvector Centrality], "&gt;=" &amp; N11)</f>
        <v>0</v>
      </c>
      <c r="P10" s="34">
        <f t="shared" si="7"/>
        <v>0</v>
      </c>
      <c r="Q10" s="35">
        <f>COUNTIF(Vertices[PageRank], "&gt;= " &amp; P10) - COUNTIF(Vertices[PageRank], "&gt;=" &amp; P11)</f>
        <v>0</v>
      </c>
      <c r="R10" s="34">
        <f t="shared" si="8"/>
        <v>0</v>
      </c>
      <c r="S10" s="40">
        <f>COUNTIF(Vertices[Clustering Coefficient], "&gt;= " &amp; R10) - COUNTIF(Vertices[Clustering Coefficient], "&gt;=" &amp; R11)</f>
        <v>0</v>
      </c>
      <c r="T10" s="34">
        <f t="shared" ca="1" si="9"/>
        <v>1984.158650597861</v>
      </c>
      <c r="U10" s="35">
        <f t="shared" ca="1" si="0"/>
        <v>2</v>
      </c>
    </row>
    <row r="11" spans="1:24" x14ac:dyDescent="0.25">
      <c r="D11" s="29">
        <f t="shared" si="1"/>
        <v>0</v>
      </c>
      <c r="E11">
        <f>COUNTIF(Vertices[Degree], "&gt;= " &amp; D11) - COUNTIF(Vertices[Degree], "&gt;=" &amp; D12)</f>
        <v>0</v>
      </c>
      <c r="F11" s="36">
        <f t="shared" si="2"/>
        <v>0</v>
      </c>
      <c r="G11" s="37">
        <f>COUNTIF(Vertices[In-Degree], "&gt;= " &amp; F11) - COUNTIF(Vertices[In-Degree], "&gt;=" &amp; F12)</f>
        <v>0</v>
      </c>
      <c r="H11" s="36">
        <f t="shared" si="3"/>
        <v>0</v>
      </c>
      <c r="I11" s="37">
        <f>COUNTIF(Vertices[Out-Degree], "&gt;= " &amp; H11) - COUNTIF(Vertices[Out-Degree], "&gt;=" &amp; H12)</f>
        <v>0</v>
      </c>
      <c r="J11" s="36">
        <f t="shared" si="4"/>
        <v>0</v>
      </c>
      <c r="K11" s="37">
        <f>COUNTIF(Vertices[Betweenness Centrality], "&gt;= " &amp; J11) - COUNTIF(Vertices[Betweenness Centrality], "&gt;=" &amp; J12)</f>
        <v>0</v>
      </c>
      <c r="L11" s="36">
        <f t="shared" si="5"/>
        <v>0</v>
      </c>
      <c r="M11" s="37">
        <f>COUNTIF(Vertices[Closeness Centrality], "&gt;= " &amp; L11) - COUNTIF(Vertices[Closeness Centrality], "&gt;=" &amp; L12)</f>
        <v>0</v>
      </c>
      <c r="N11" s="36">
        <f t="shared" si="6"/>
        <v>0</v>
      </c>
      <c r="O11" s="37">
        <f>COUNTIF(Vertices[Eigenvector Centrality], "&gt;= " &amp; N11) - COUNTIF(Vertices[Eigenvector Centrality], "&gt;=" &amp; N12)</f>
        <v>0</v>
      </c>
      <c r="P11" s="36">
        <f t="shared" si="7"/>
        <v>0</v>
      </c>
      <c r="Q11" s="37">
        <f>COUNTIF(Vertices[PageRank], "&gt;= " &amp; P11) - COUNTIF(Vertices[PageRank], "&gt;=" &amp; P12)</f>
        <v>0</v>
      </c>
      <c r="R11" s="36">
        <f t="shared" si="8"/>
        <v>0</v>
      </c>
      <c r="S11" s="41">
        <f>COUNTIF(Vertices[Clustering Coefficient], "&gt;= " &amp; R11) - COUNTIF(Vertices[Clustering Coefficient], "&gt;=" &amp; R12)</f>
        <v>0</v>
      </c>
      <c r="T11" s="36">
        <f t="shared" ca="1" si="9"/>
        <v>2207.5172594647079</v>
      </c>
      <c r="U11" s="37">
        <f t="shared" ca="1" si="0"/>
        <v>0</v>
      </c>
    </row>
    <row r="12" spans="1:24" x14ac:dyDescent="0.25">
      <c r="D12" s="29">
        <f t="shared" si="1"/>
        <v>0</v>
      </c>
      <c r="E12">
        <f>COUNTIF(Vertices[Degree], "&gt;= " &amp; D12) - COUNTIF(Vertices[Degree], "&gt;=" &amp; D13)</f>
        <v>0</v>
      </c>
      <c r="F12" s="34">
        <f t="shared" si="2"/>
        <v>0</v>
      </c>
      <c r="G12" s="35">
        <f>COUNTIF(Vertices[In-Degree], "&gt;= " &amp; F12) - COUNTIF(Vertices[In-Degree], "&gt;=" &amp; F13)</f>
        <v>0</v>
      </c>
      <c r="H12" s="34">
        <f t="shared" si="3"/>
        <v>0</v>
      </c>
      <c r="I12" s="35">
        <f>COUNTIF(Vertices[Out-Degree], "&gt;= " &amp; H12) - COUNTIF(Vertices[Out-Degree], "&gt;=" &amp; H13)</f>
        <v>0</v>
      </c>
      <c r="J12" s="34">
        <f t="shared" si="4"/>
        <v>0</v>
      </c>
      <c r="K12" s="35">
        <f>COUNTIF(Vertices[Betweenness Centrality], "&gt;= " &amp; J12) - COUNTIF(Vertices[Betweenness Centrality], "&gt;=" &amp; J13)</f>
        <v>0</v>
      </c>
      <c r="L12" s="34">
        <f t="shared" si="5"/>
        <v>0</v>
      </c>
      <c r="M12" s="35">
        <f>COUNTIF(Vertices[Closeness Centrality], "&gt;= " &amp; L12) - COUNTIF(Vertices[Closeness Centrality], "&gt;=" &amp; L13)</f>
        <v>0</v>
      </c>
      <c r="N12" s="34">
        <f t="shared" si="6"/>
        <v>0</v>
      </c>
      <c r="O12" s="35">
        <f>COUNTIF(Vertices[Eigenvector Centrality], "&gt;= " &amp; N12) - COUNTIF(Vertices[Eigenvector Centrality], "&gt;=" &amp; N13)</f>
        <v>0</v>
      </c>
      <c r="P12" s="34">
        <f t="shared" si="7"/>
        <v>0</v>
      </c>
      <c r="Q12" s="35">
        <f>COUNTIF(Vertices[PageRank], "&gt;= " &amp; P12) - COUNTIF(Vertices[PageRank], "&gt;=" &amp; P13)</f>
        <v>0</v>
      </c>
      <c r="R12" s="34">
        <f t="shared" si="8"/>
        <v>0</v>
      </c>
      <c r="S12" s="40">
        <f>COUNTIF(Vertices[Clustering Coefficient], "&gt;= " &amp; R12) - COUNTIF(Vertices[Clustering Coefficient], "&gt;=" &amp; R13)</f>
        <v>0</v>
      </c>
      <c r="T12" s="34">
        <f t="shared" ca="1" si="9"/>
        <v>2430.8758683315546</v>
      </c>
      <c r="U12" s="35">
        <f t="shared" ca="1" si="0"/>
        <v>6</v>
      </c>
    </row>
    <row r="13" spans="1:24" x14ac:dyDescent="0.25">
      <c r="D13" s="29">
        <f t="shared" si="1"/>
        <v>0</v>
      </c>
      <c r="E13">
        <f>COUNTIF(Vertices[Degree], "&gt;= " &amp; D13) - COUNTIF(Vertices[Degree], "&gt;=" &amp; D14)</f>
        <v>0</v>
      </c>
      <c r="F13" s="36">
        <f t="shared" si="2"/>
        <v>0</v>
      </c>
      <c r="G13" s="37">
        <f>COUNTIF(Vertices[In-Degree], "&gt;= " &amp; F13) - COUNTIF(Vertices[In-Degree], "&gt;=" &amp; F14)</f>
        <v>0</v>
      </c>
      <c r="H13" s="36">
        <f t="shared" si="3"/>
        <v>0</v>
      </c>
      <c r="I13" s="37">
        <f>COUNTIF(Vertices[Out-Degree], "&gt;= " &amp; H13) - COUNTIF(Vertices[Out-Degree], "&gt;=" &amp; H14)</f>
        <v>0</v>
      </c>
      <c r="J13" s="36">
        <f t="shared" si="4"/>
        <v>0</v>
      </c>
      <c r="K13" s="37">
        <f>COUNTIF(Vertices[Betweenness Centrality], "&gt;= " &amp; J13) - COUNTIF(Vertices[Betweenness Centrality], "&gt;=" &amp; J14)</f>
        <v>0</v>
      </c>
      <c r="L13" s="36">
        <f t="shared" si="5"/>
        <v>0</v>
      </c>
      <c r="M13" s="37">
        <f>COUNTIF(Vertices[Closeness Centrality], "&gt;= " &amp; L13) - COUNTIF(Vertices[Closeness Centrality], "&gt;=" &amp; L14)</f>
        <v>0</v>
      </c>
      <c r="N13" s="36">
        <f t="shared" si="6"/>
        <v>0</v>
      </c>
      <c r="O13" s="37">
        <f>COUNTIF(Vertices[Eigenvector Centrality], "&gt;= " &amp; N13) - COUNTIF(Vertices[Eigenvector Centrality], "&gt;=" &amp; N14)</f>
        <v>0</v>
      </c>
      <c r="P13" s="36">
        <f t="shared" si="7"/>
        <v>0</v>
      </c>
      <c r="Q13" s="37">
        <f>COUNTIF(Vertices[PageRank], "&gt;= " &amp; P13) - COUNTIF(Vertices[PageRank], "&gt;=" &amp; P14)</f>
        <v>0</v>
      </c>
      <c r="R13" s="36">
        <f t="shared" si="8"/>
        <v>0</v>
      </c>
      <c r="S13" s="41">
        <f>COUNTIF(Vertices[Clustering Coefficient], "&gt;= " &amp; R13) - COUNTIF(Vertices[Clustering Coefficient], "&gt;=" &amp; R14)</f>
        <v>0</v>
      </c>
      <c r="T13" s="36">
        <f t="shared" ca="1" si="9"/>
        <v>2654.2344771984012</v>
      </c>
      <c r="U13" s="37">
        <f t="shared" ca="1" si="0"/>
        <v>3</v>
      </c>
    </row>
    <row r="14" spans="1:24" x14ac:dyDescent="0.25">
      <c r="D14" s="29">
        <f t="shared" si="1"/>
        <v>0</v>
      </c>
      <c r="E14">
        <f>COUNTIF(Vertices[Degree], "&gt;= " &amp; D14) - COUNTIF(Vertices[Degree], "&gt;=" &amp; D15)</f>
        <v>0</v>
      </c>
      <c r="F14" s="34">
        <f t="shared" si="2"/>
        <v>0</v>
      </c>
      <c r="G14" s="35">
        <f>COUNTIF(Vertices[In-Degree], "&gt;= " &amp; F14) - COUNTIF(Vertices[In-Degree], "&gt;=" &amp; F15)</f>
        <v>0</v>
      </c>
      <c r="H14" s="34">
        <f t="shared" si="3"/>
        <v>0</v>
      </c>
      <c r="I14" s="35">
        <f>COUNTIF(Vertices[Out-Degree], "&gt;= " &amp; H14) - COUNTIF(Vertices[Out-Degree], "&gt;=" &amp; H15)</f>
        <v>0</v>
      </c>
      <c r="J14" s="34">
        <f t="shared" si="4"/>
        <v>0</v>
      </c>
      <c r="K14" s="35">
        <f>COUNTIF(Vertices[Betweenness Centrality], "&gt;= " &amp; J14) - COUNTIF(Vertices[Betweenness Centrality], "&gt;=" &amp; J15)</f>
        <v>0</v>
      </c>
      <c r="L14" s="34">
        <f t="shared" si="5"/>
        <v>0</v>
      </c>
      <c r="M14" s="35">
        <f>COUNTIF(Vertices[Closeness Centrality], "&gt;= " &amp; L14) - COUNTIF(Vertices[Closeness Centrality], "&gt;=" &amp; L15)</f>
        <v>0</v>
      </c>
      <c r="N14" s="34">
        <f t="shared" si="6"/>
        <v>0</v>
      </c>
      <c r="O14" s="35">
        <f>COUNTIF(Vertices[Eigenvector Centrality], "&gt;= " &amp; N14) - COUNTIF(Vertices[Eigenvector Centrality], "&gt;=" &amp; N15)</f>
        <v>0</v>
      </c>
      <c r="P14" s="34">
        <f t="shared" si="7"/>
        <v>0</v>
      </c>
      <c r="Q14" s="35">
        <f>COUNTIF(Vertices[PageRank], "&gt;= " &amp; P14) - COUNTIF(Vertices[PageRank], "&gt;=" &amp; P15)</f>
        <v>0</v>
      </c>
      <c r="R14" s="34">
        <f t="shared" si="8"/>
        <v>0</v>
      </c>
      <c r="S14" s="40">
        <f>COUNTIF(Vertices[Clustering Coefficient], "&gt;= " &amp; R14) - COUNTIF(Vertices[Clustering Coefficient], "&gt;=" &amp; R15)</f>
        <v>0</v>
      </c>
      <c r="T14" s="34">
        <f t="shared" ca="1" si="9"/>
        <v>2877.5930860652479</v>
      </c>
      <c r="U14" s="35">
        <f t="shared" ca="1" si="0"/>
        <v>4</v>
      </c>
    </row>
    <row r="15" spans="1:24" x14ac:dyDescent="0.25">
      <c r="D15" s="29">
        <f t="shared" si="1"/>
        <v>0</v>
      </c>
      <c r="E15">
        <f>COUNTIF(Vertices[Degree], "&gt;= " &amp; D15) - COUNTIF(Vertices[Degree], "&gt;=" &amp; D16)</f>
        <v>0</v>
      </c>
      <c r="F15" s="36">
        <f t="shared" si="2"/>
        <v>0</v>
      </c>
      <c r="G15" s="37">
        <f>COUNTIF(Vertices[In-Degree], "&gt;= " &amp; F15) - COUNTIF(Vertices[In-Degree], "&gt;=" &amp; F16)</f>
        <v>0</v>
      </c>
      <c r="H15" s="36">
        <f t="shared" si="3"/>
        <v>0</v>
      </c>
      <c r="I15" s="37">
        <f>COUNTIF(Vertices[Out-Degree], "&gt;= " &amp; H15) - COUNTIF(Vertices[Out-Degree], "&gt;=" &amp; H16)</f>
        <v>0</v>
      </c>
      <c r="J15" s="36">
        <f t="shared" si="4"/>
        <v>0</v>
      </c>
      <c r="K15" s="37">
        <f>COUNTIF(Vertices[Betweenness Centrality], "&gt;= " &amp; J15) - COUNTIF(Vertices[Betweenness Centrality], "&gt;=" &amp; J16)</f>
        <v>0</v>
      </c>
      <c r="L15" s="36">
        <f t="shared" si="5"/>
        <v>0</v>
      </c>
      <c r="M15" s="37">
        <f>COUNTIF(Vertices[Closeness Centrality], "&gt;= " &amp; L15) - COUNTIF(Vertices[Closeness Centrality], "&gt;=" &amp; L16)</f>
        <v>0</v>
      </c>
      <c r="N15" s="36">
        <f t="shared" si="6"/>
        <v>0</v>
      </c>
      <c r="O15" s="37">
        <f>COUNTIF(Vertices[Eigenvector Centrality], "&gt;= " &amp; N15) - COUNTIF(Vertices[Eigenvector Centrality], "&gt;=" &amp; N16)</f>
        <v>0</v>
      </c>
      <c r="P15" s="36">
        <f t="shared" si="7"/>
        <v>0</v>
      </c>
      <c r="Q15" s="37">
        <f>COUNTIF(Vertices[PageRank], "&gt;= " &amp; P15) - COUNTIF(Vertices[PageRank], "&gt;=" &amp; P16)</f>
        <v>0</v>
      </c>
      <c r="R15" s="36">
        <f t="shared" si="8"/>
        <v>0</v>
      </c>
      <c r="S15" s="41">
        <f>COUNTIF(Vertices[Clustering Coefficient], "&gt;= " &amp; R15) - COUNTIF(Vertices[Clustering Coefficient], "&gt;=" &amp; R16)</f>
        <v>0</v>
      </c>
      <c r="T15" s="36">
        <f t="shared" ca="1" si="9"/>
        <v>3100.9516949320946</v>
      </c>
      <c r="U15" s="37">
        <f t="shared" ca="1" si="0"/>
        <v>2</v>
      </c>
    </row>
    <row r="16" spans="1:24" x14ac:dyDescent="0.25">
      <c r="D16" s="29">
        <f t="shared" si="1"/>
        <v>0</v>
      </c>
      <c r="E16">
        <f>COUNTIF(Vertices[Degree], "&gt;= " &amp; D16) - COUNTIF(Vertices[Degree], "&gt;=" &amp; D17)</f>
        <v>0</v>
      </c>
      <c r="F16" s="34">
        <f t="shared" si="2"/>
        <v>0</v>
      </c>
      <c r="G16" s="35">
        <f>COUNTIF(Vertices[In-Degree], "&gt;= " &amp; F16) - COUNTIF(Vertices[In-Degree], "&gt;=" &amp; F17)</f>
        <v>0</v>
      </c>
      <c r="H16" s="34">
        <f t="shared" si="3"/>
        <v>0</v>
      </c>
      <c r="I16" s="35">
        <f>COUNTIF(Vertices[Out-Degree], "&gt;= " &amp; H16) - COUNTIF(Vertices[Out-Degree], "&gt;=" &amp; H17)</f>
        <v>0</v>
      </c>
      <c r="J16" s="34">
        <f t="shared" si="4"/>
        <v>0</v>
      </c>
      <c r="K16" s="35">
        <f>COUNTIF(Vertices[Betweenness Centrality], "&gt;= " &amp; J16) - COUNTIF(Vertices[Betweenness Centrality], "&gt;=" &amp; J17)</f>
        <v>0</v>
      </c>
      <c r="L16" s="34">
        <f t="shared" si="5"/>
        <v>0</v>
      </c>
      <c r="M16" s="35">
        <f>COUNTIF(Vertices[Closeness Centrality], "&gt;= " &amp; L16) - COUNTIF(Vertices[Closeness Centrality], "&gt;=" &amp; L17)</f>
        <v>0</v>
      </c>
      <c r="N16" s="34">
        <f t="shared" si="6"/>
        <v>0</v>
      </c>
      <c r="O16" s="35">
        <f>COUNTIF(Vertices[Eigenvector Centrality], "&gt;= " &amp; N16) - COUNTIF(Vertices[Eigenvector Centrality], "&gt;=" &amp; N17)</f>
        <v>0</v>
      </c>
      <c r="P16" s="34">
        <f t="shared" si="7"/>
        <v>0</v>
      </c>
      <c r="Q16" s="35">
        <f>COUNTIF(Vertices[PageRank], "&gt;= " &amp; P16) - COUNTIF(Vertices[PageRank], "&gt;=" &amp; P17)</f>
        <v>0</v>
      </c>
      <c r="R16" s="34">
        <f t="shared" si="8"/>
        <v>0</v>
      </c>
      <c r="S16" s="40">
        <f>COUNTIF(Vertices[Clustering Coefficient], "&gt;= " &amp; R16) - COUNTIF(Vertices[Clustering Coefficient], "&gt;=" &amp; R17)</f>
        <v>0</v>
      </c>
      <c r="T16" s="34">
        <f t="shared" ca="1" si="9"/>
        <v>3324.3103037989413</v>
      </c>
      <c r="U16" s="35">
        <f t="shared" ca="1" si="0"/>
        <v>5</v>
      </c>
    </row>
    <row r="17" spans="1:21" x14ac:dyDescent="0.25">
      <c r="D17" s="29">
        <f t="shared" si="1"/>
        <v>0</v>
      </c>
      <c r="E17">
        <f>COUNTIF(Vertices[Degree], "&gt;= " &amp; D17) - COUNTIF(Vertices[Degree], "&gt;=" &amp; D18)</f>
        <v>0</v>
      </c>
      <c r="F17" s="36">
        <f t="shared" si="2"/>
        <v>0</v>
      </c>
      <c r="G17" s="37">
        <f>COUNTIF(Vertices[In-Degree], "&gt;= " &amp; F17) - COUNTIF(Vertices[In-Degree], "&gt;=" &amp; F18)</f>
        <v>0</v>
      </c>
      <c r="H17" s="36">
        <f t="shared" si="3"/>
        <v>0</v>
      </c>
      <c r="I17" s="37">
        <f>COUNTIF(Vertices[Out-Degree], "&gt;= " &amp; H17) - COUNTIF(Vertices[Out-Degree], "&gt;=" &amp; H18)</f>
        <v>0</v>
      </c>
      <c r="J17" s="36">
        <f t="shared" si="4"/>
        <v>0</v>
      </c>
      <c r="K17" s="37">
        <f>COUNTIF(Vertices[Betweenness Centrality], "&gt;= " &amp; J17) - COUNTIF(Vertices[Betweenness Centrality], "&gt;=" &amp; J18)</f>
        <v>0</v>
      </c>
      <c r="L17" s="36">
        <f t="shared" si="5"/>
        <v>0</v>
      </c>
      <c r="M17" s="37">
        <f>COUNTIF(Vertices[Closeness Centrality], "&gt;= " &amp; L17) - COUNTIF(Vertices[Closeness Centrality], "&gt;=" &amp; L18)</f>
        <v>0</v>
      </c>
      <c r="N17" s="36">
        <f t="shared" si="6"/>
        <v>0</v>
      </c>
      <c r="O17" s="37">
        <f>COUNTIF(Vertices[Eigenvector Centrality], "&gt;= " &amp; N17) - COUNTIF(Vertices[Eigenvector Centrality], "&gt;=" &amp; N18)</f>
        <v>0</v>
      </c>
      <c r="P17" s="36">
        <f t="shared" si="7"/>
        <v>0</v>
      </c>
      <c r="Q17" s="37">
        <f>COUNTIF(Vertices[PageRank], "&gt;= " &amp; P17) - COUNTIF(Vertices[PageRank], "&gt;=" &amp; P18)</f>
        <v>0</v>
      </c>
      <c r="R17" s="36">
        <f t="shared" si="8"/>
        <v>0</v>
      </c>
      <c r="S17" s="41">
        <f>COUNTIF(Vertices[Clustering Coefficient], "&gt;= " &amp; R17) - COUNTIF(Vertices[Clustering Coefficient], "&gt;=" &amp; R18)</f>
        <v>0</v>
      </c>
      <c r="T17" s="36">
        <f t="shared" ca="1" si="9"/>
        <v>3547.668912665788</v>
      </c>
      <c r="U17" s="37">
        <f t="shared" ca="1" si="0"/>
        <v>2</v>
      </c>
    </row>
    <row r="18" spans="1:21" x14ac:dyDescent="0.25">
      <c r="D18" s="29">
        <f t="shared" si="1"/>
        <v>0</v>
      </c>
      <c r="E18">
        <f>COUNTIF(Vertices[Degree], "&gt;= " &amp; D18) - COUNTIF(Vertices[Degree], "&gt;=" &amp; D19)</f>
        <v>0</v>
      </c>
      <c r="F18" s="34">
        <f t="shared" si="2"/>
        <v>0</v>
      </c>
      <c r="G18" s="35">
        <f>COUNTIF(Vertices[In-Degree], "&gt;= " &amp; F18) - COUNTIF(Vertices[In-Degree], "&gt;=" &amp; F19)</f>
        <v>0</v>
      </c>
      <c r="H18" s="34">
        <f t="shared" si="3"/>
        <v>0</v>
      </c>
      <c r="I18" s="35">
        <f>COUNTIF(Vertices[Out-Degree], "&gt;= " &amp; H18) - COUNTIF(Vertices[Out-Degree], "&gt;=" &amp; H19)</f>
        <v>0</v>
      </c>
      <c r="J18" s="34">
        <f t="shared" si="4"/>
        <v>0</v>
      </c>
      <c r="K18" s="35">
        <f>COUNTIF(Vertices[Betweenness Centrality], "&gt;= " &amp; J18) - COUNTIF(Vertices[Betweenness Centrality], "&gt;=" &amp; J19)</f>
        <v>0</v>
      </c>
      <c r="L18" s="34">
        <f t="shared" si="5"/>
        <v>0</v>
      </c>
      <c r="M18" s="35">
        <f>COUNTIF(Vertices[Closeness Centrality], "&gt;= " &amp; L18) - COUNTIF(Vertices[Closeness Centrality], "&gt;=" &amp; L19)</f>
        <v>0</v>
      </c>
      <c r="N18" s="34">
        <f t="shared" si="6"/>
        <v>0</v>
      </c>
      <c r="O18" s="35">
        <f>COUNTIF(Vertices[Eigenvector Centrality], "&gt;= " &amp; N18) - COUNTIF(Vertices[Eigenvector Centrality], "&gt;=" &amp; N19)</f>
        <v>0</v>
      </c>
      <c r="P18" s="34">
        <f t="shared" si="7"/>
        <v>0</v>
      </c>
      <c r="Q18" s="35">
        <f>COUNTIF(Vertices[PageRank], "&gt;= " &amp; P18) - COUNTIF(Vertices[PageRank], "&gt;=" &amp; P19)</f>
        <v>0</v>
      </c>
      <c r="R18" s="34">
        <f t="shared" si="8"/>
        <v>0</v>
      </c>
      <c r="S18" s="40">
        <f>COUNTIF(Vertices[Clustering Coefficient], "&gt;= " &amp; R18) - COUNTIF(Vertices[Clustering Coefficient], "&gt;=" &amp; R19)</f>
        <v>0</v>
      </c>
      <c r="T18" s="34">
        <f t="shared" ca="1" si="9"/>
        <v>3771.0275215326346</v>
      </c>
      <c r="U18" s="35">
        <f t="shared" ca="1" si="0"/>
        <v>5</v>
      </c>
    </row>
    <row r="19" spans="1:21" x14ac:dyDescent="0.25">
      <c r="D19" s="29">
        <f t="shared" si="1"/>
        <v>0</v>
      </c>
      <c r="E19">
        <f>COUNTIF(Vertices[Degree], "&gt;= " &amp; D19) - COUNTIF(Vertices[Degree], "&gt;=" &amp; D20)</f>
        <v>0</v>
      </c>
      <c r="F19" s="36">
        <f t="shared" si="2"/>
        <v>0</v>
      </c>
      <c r="G19" s="37">
        <f>COUNTIF(Vertices[In-Degree], "&gt;= " &amp; F19) - COUNTIF(Vertices[In-Degree], "&gt;=" &amp; F20)</f>
        <v>0</v>
      </c>
      <c r="H19" s="36">
        <f t="shared" si="3"/>
        <v>0</v>
      </c>
      <c r="I19" s="37">
        <f>COUNTIF(Vertices[Out-Degree], "&gt;= " &amp; H19) - COUNTIF(Vertices[Out-Degree], "&gt;=" &amp; H20)</f>
        <v>0</v>
      </c>
      <c r="J19" s="36">
        <f t="shared" si="4"/>
        <v>0</v>
      </c>
      <c r="K19" s="37">
        <f>COUNTIF(Vertices[Betweenness Centrality], "&gt;= " &amp; J19) - COUNTIF(Vertices[Betweenness Centrality], "&gt;=" &amp; J20)</f>
        <v>0</v>
      </c>
      <c r="L19" s="36">
        <f t="shared" si="5"/>
        <v>0</v>
      </c>
      <c r="M19" s="37">
        <f>COUNTIF(Vertices[Closeness Centrality], "&gt;= " &amp; L19) - COUNTIF(Vertices[Closeness Centrality], "&gt;=" &amp; L20)</f>
        <v>0</v>
      </c>
      <c r="N19" s="36">
        <f t="shared" si="6"/>
        <v>0</v>
      </c>
      <c r="O19" s="37">
        <f>COUNTIF(Vertices[Eigenvector Centrality], "&gt;= " &amp; N19) - COUNTIF(Vertices[Eigenvector Centrality], "&gt;=" &amp; N20)</f>
        <v>0</v>
      </c>
      <c r="P19" s="36">
        <f t="shared" si="7"/>
        <v>0</v>
      </c>
      <c r="Q19" s="37">
        <f>COUNTIF(Vertices[PageRank], "&gt;= " &amp; P19) - COUNTIF(Vertices[PageRank], "&gt;=" &amp; P20)</f>
        <v>0</v>
      </c>
      <c r="R19" s="36">
        <f t="shared" si="8"/>
        <v>0</v>
      </c>
      <c r="S19" s="41">
        <f>COUNTIF(Vertices[Clustering Coefficient], "&gt;= " &amp; R19) - COUNTIF(Vertices[Clustering Coefficient], "&gt;=" &amp; R20)</f>
        <v>0</v>
      </c>
      <c r="T19" s="36">
        <f t="shared" ca="1" si="9"/>
        <v>3994.3861303994813</v>
      </c>
      <c r="U19" s="37">
        <f t="shared" ca="1" si="0"/>
        <v>3</v>
      </c>
    </row>
    <row r="20" spans="1:21" x14ac:dyDescent="0.25">
      <c r="D20" s="29">
        <f t="shared" si="1"/>
        <v>0</v>
      </c>
      <c r="E20">
        <f>COUNTIF(Vertices[Degree], "&gt;= " &amp; D20) - COUNTIF(Vertices[Degree], "&gt;=" &amp; D21)</f>
        <v>0</v>
      </c>
      <c r="F20" s="34">
        <f t="shared" si="2"/>
        <v>0</v>
      </c>
      <c r="G20" s="35">
        <f>COUNTIF(Vertices[In-Degree], "&gt;= " &amp; F20) - COUNTIF(Vertices[In-Degree], "&gt;=" &amp; F21)</f>
        <v>0</v>
      </c>
      <c r="H20" s="34">
        <f t="shared" si="3"/>
        <v>0</v>
      </c>
      <c r="I20" s="35">
        <f>COUNTIF(Vertices[Out-Degree], "&gt;= " &amp; H20) - COUNTIF(Vertices[Out-Degree], "&gt;=" &amp; H21)</f>
        <v>0</v>
      </c>
      <c r="J20" s="34">
        <f t="shared" si="4"/>
        <v>0</v>
      </c>
      <c r="K20" s="35">
        <f>COUNTIF(Vertices[Betweenness Centrality], "&gt;= " &amp; J20) - COUNTIF(Vertices[Betweenness Centrality], "&gt;=" &amp; J21)</f>
        <v>0</v>
      </c>
      <c r="L20" s="34">
        <f t="shared" si="5"/>
        <v>0</v>
      </c>
      <c r="M20" s="35">
        <f>COUNTIF(Vertices[Closeness Centrality], "&gt;= " &amp; L20) - COUNTIF(Vertices[Closeness Centrality], "&gt;=" &amp; L21)</f>
        <v>0</v>
      </c>
      <c r="N20" s="34">
        <f t="shared" si="6"/>
        <v>0</v>
      </c>
      <c r="O20" s="35">
        <f>COUNTIF(Vertices[Eigenvector Centrality], "&gt;= " &amp; N20) - COUNTIF(Vertices[Eigenvector Centrality], "&gt;=" &amp; N21)</f>
        <v>0</v>
      </c>
      <c r="P20" s="34">
        <f t="shared" si="7"/>
        <v>0</v>
      </c>
      <c r="Q20" s="35">
        <f>COUNTIF(Vertices[PageRank], "&gt;= " &amp; P20) - COUNTIF(Vertices[PageRank], "&gt;=" &amp; P21)</f>
        <v>0</v>
      </c>
      <c r="R20" s="34">
        <f t="shared" si="8"/>
        <v>0</v>
      </c>
      <c r="S20" s="40">
        <f>COUNTIF(Vertices[Clustering Coefficient], "&gt;= " &amp; R20) - COUNTIF(Vertices[Clustering Coefficient], "&gt;=" &amp; R21)</f>
        <v>0</v>
      </c>
      <c r="T20" s="34">
        <f t="shared" ca="1" si="9"/>
        <v>4217.744739266328</v>
      </c>
      <c r="U20" s="35">
        <f t="shared" ca="1" si="0"/>
        <v>5</v>
      </c>
    </row>
    <row r="21" spans="1:21" x14ac:dyDescent="0.25">
      <c r="D21" s="29">
        <f t="shared" si="1"/>
        <v>0</v>
      </c>
      <c r="E21">
        <f>COUNTIF(Vertices[Degree], "&gt;= " &amp; D21) - COUNTIF(Vertices[Degree], "&gt;=" &amp; D22)</f>
        <v>0</v>
      </c>
      <c r="F21" s="36">
        <f t="shared" si="2"/>
        <v>0</v>
      </c>
      <c r="G21" s="37">
        <f>COUNTIF(Vertices[In-Degree], "&gt;= " &amp; F21) - COUNTIF(Vertices[In-Degree], "&gt;=" &amp; F22)</f>
        <v>0</v>
      </c>
      <c r="H21" s="36">
        <f t="shared" si="3"/>
        <v>0</v>
      </c>
      <c r="I21" s="37">
        <f>COUNTIF(Vertices[Out-Degree], "&gt;= " &amp; H21) - COUNTIF(Vertices[Out-Degree], "&gt;=" &amp; H22)</f>
        <v>0</v>
      </c>
      <c r="J21" s="36">
        <f t="shared" si="4"/>
        <v>0</v>
      </c>
      <c r="K21" s="37">
        <f>COUNTIF(Vertices[Betweenness Centrality], "&gt;= " &amp; J21) - COUNTIF(Vertices[Betweenness Centrality], "&gt;=" &amp; J22)</f>
        <v>0</v>
      </c>
      <c r="L21" s="36">
        <f t="shared" si="5"/>
        <v>0</v>
      </c>
      <c r="M21" s="37">
        <f>COUNTIF(Vertices[Closeness Centrality], "&gt;= " &amp; L21) - COUNTIF(Vertices[Closeness Centrality], "&gt;=" &amp; L22)</f>
        <v>0</v>
      </c>
      <c r="N21" s="36">
        <f t="shared" si="6"/>
        <v>0</v>
      </c>
      <c r="O21" s="37">
        <f>COUNTIF(Vertices[Eigenvector Centrality], "&gt;= " &amp; N21) - COUNTIF(Vertices[Eigenvector Centrality], "&gt;=" &amp; N22)</f>
        <v>0</v>
      </c>
      <c r="P21" s="36">
        <f t="shared" si="7"/>
        <v>0</v>
      </c>
      <c r="Q21" s="37">
        <f>COUNTIF(Vertices[PageRank], "&gt;= " &amp; P21) - COUNTIF(Vertices[PageRank], "&gt;=" &amp; P22)</f>
        <v>0</v>
      </c>
      <c r="R21" s="36">
        <f t="shared" si="8"/>
        <v>0</v>
      </c>
      <c r="S21" s="41">
        <f>COUNTIF(Vertices[Clustering Coefficient], "&gt;= " &amp; R21) - COUNTIF(Vertices[Clustering Coefficient], "&gt;=" &amp; R22)</f>
        <v>0</v>
      </c>
      <c r="T21" s="36">
        <f t="shared" ca="1" si="9"/>
        <v>4441.1033481331751</v>
      </c>
      <c r="U21" s="37">
        <f t="shared" ca="1" si="0"/>
        <v>3</v>
      </c>
    </row>
    <row r="22" spans="1:21" x14ac:dyDescent="0.25">
      <c r="D22" s="29">
        <f t="shared" si="1"/>
        <v>0</v>
      </c>
      <c r="E22">
        <f>COUNTIF(Vertices[Degree], "&gt;= " &amp; D22) - COUNTIF(Vertices[Degree], "&gt;=" &amp; D23)</f>
        <v>0</v>
      </c>
      <c r="F22" s="34">
        <f t="shared" si="2"/>
        <v>0</v>
      </c>
      <c r="G22" s="35">
        <f>COUNTIF(Vertices[In-Degree], "&gt;= " &amp; F22) - COUNTIF(Vertices[In-Degree], "&gt;=" &amp; F23)</f>
        <v>0</v>
      </c>
      <c r="H22" s="34">
        <f t="shared" si="3"/>
        <v>0</v>
      </c>
      <c r="I22" s="35">
        <f>COUNTIF(Vertices[Out-Degree], "&gt;= " &amp; H22) - COUNTIF(Vertices[Out-Degree], "&gt;=" &amp; H23)</f>
        <v>0</v>
      </c>
      <c r="J22" s="34">
        <f t="shared" si="4"/>
        <v>0</v>
      </c>
      <c r="K22" s="35">
        <f>COUNTIF(Vertices[Betweenness Centrality], "&gt;= " &amp; J22) - COUNTIF(Vertices[Betweenness Centrality], "&gt;=" &amp; J23)</f>
        <v>0</v>
      </c>
      <c r="L22" s="34">
        <f t="shared" si="5"/>
        <v>0</v>
      </c>
      <c r="M22" s="35">
        <f>COUNTIF(Vertices[Closeness Centrality], "&gt;= " &amp; L22) - COUNTIF(Vertices[Closeness Centrality], "&gt;=" &amp; L23)</f>
        <v>0</v>
      </c>
      <c r="N22" s="34">
        <f t="shared" si="6"/>
        <v>0</v>
      </c>
      <c r="O22" s="35">
        <f>COUNTIF(Vertices[Eigenvector Centrality], "&gt;= " &amp; N22) - COUNTIF(Vertices[Eigenvector Centrality], "&gt;=" &amp; N23)</f>
        <v>0</v>
      </c>
      <c r="P22" s="34">
        <f t="shared" si="7"/>
        <v>0</v>
      </c>
      <c r="Q22" s="35">
        <f>COUNTIF(Vertices[PageRank], "&gt;= " &amp; P22) - COUNTIF(Vertices[PageRank], "&gt;=" &amp; P23)</f>
        <v>0</v>
      </c>
      <c r="R22" s="34">
        <f t="shared" si="8"/>
        <v>0</v>
      </c>
      <c r="S22" s="40">
        <f>COUNTIF(Vertices[Clustering Coefficient], "&gt;= " &amp; R22) - COUNTIF(Vertices[Clustering Coefficient], "&gt;=" &amp; R23)</f>
        <v>0</v>
      </c>
      <c r="T22" s="34">
        <f t="shared" ca="1" si="9"/>
        <v>4664.4619570000223</v>
      </c>
      <c r="U22" s="35">
        <f t="shared" ca="1" si="0"/>
        <v>6</v>
      </c>
    </row>
    <row r="23" spans="1:21" x14ac:dyDescent="0.25">
      <c r="D23" s="29">
        <f t="shared" si="1"/>
        <v>0</v>
      </c>
      <c r="E23">
        <f>COUNTIF(Vertices[Degree], "&gt;= " &amp; D23) - COUNTIF(Vertices[Degree], "&gt;=" &amp; D24)</f>
        <v>0</v>
      </c>
      <c r="F23" s="36">
        <f t="shared" si="2"/>
        <v>0</v>
      </c>
      <c r="G23" s="37">
        <f>COUNTIF(Vertices[In-Degree], "&gt;= " &amp; F23) - COUNTIF(Vertices[In-Degree], "&gt;=" &amp; F24)</f>
        <v>0</v>
      </c>
      <c r="H23" s="36">
        <f t="shared" si="3"/>
        <v>0</v>
      </c>
      <c r="I23" s="37">
        <f>COUNTIF(Vertices[Out-Degree], "&gt;= " &amp; H23) - COUNTIF(Vertices[Out-Degree], "&gt;=" &amp; H24)</f>
        <v>0</v>
      </c>
      <c r="J23" s="36">
        <f t="shared" si="4"/>
        <v>0</v>
      </c>
      <c r="K23" s="37">
        <f>COUNTIF(Vertices[Betweenness Centrality], "&gt;= " &amp; J23) - COUNTIF(Vertices[Betweenness Centrality], "&gt;=" &amp; J24)</f>
        <v>0</v>
      </c>
      <c r="L23" s="36">
        <f t="shared" si="5"/>
        <v>0</v>
      </c>
      <c r="M23" s="37">
        <f>COUNTIF(Vertices[Closeness Centrality], "&gt;= " &amp; L23) - COUNTIF(Vertices[Closeness Centrality], "&gt;=" &amp; L24)</f>
        <v>0</v>
      </c>
      <c r="N23" s="36">
        <f t="shared" si="6"/>
        <v>0</v>
      </c>
      <c r="O23" s="37">
        <f>COUNTIF(Vertices[Eigenvector Centrality], "&gt;= " &amp; N23) - COUNTIF(Vertices[Eigenvector Centrality], "&gt;=" &amp; N24)</f>
        <v>0</v>
      </c>
      <c r="P23" s="36">
        <f t="shared" si="7"/>
        <v>0</v>
      </c>
      <c r="Q23" s="37">
        <f>COUNTIF(Vertices[PageRank], "&gt;= " &amp; P23) - COUNTIF(Vertices[PageRank], "&gt;=" &amp; P24)</f>
        <v>0</v>
      </c>
      <c r="R23" s="36">
        <f t="shared" si="8"/>
        <v>0</v>
      </c>
      <c r="S23" s="41">
        <f>COUNTIF(Vertices[Clustering Coefficient], "&gt;= " &amp; R23) - COUNTIF(Vertices[Clustering Coefficient], "&gt;=" &amp; R24)</f>
        <v>0</v>
      </c>
      <c r="T23" s="36">
        <f t="shared" ca="1" si="9"/>
        <v>4887.8205658668694</v>
      </c>
      <c r="U23" s="37">
        <f t="shared" ca="1" si="0"/>
        <v>8</v>
      </c>
    </row>
    <row r="24" spans="1:21" x14ac:dyDescent="0.25">
      <c r="D24" s="29">
        <f t="shared" si="1"/>
        <v>0</v>
      </c>
      <c r="E24">
        <f>COUNTIF(Vertices[Degree], "&gt;= " &amp; D24) - COUNTIF(Vertices[Degree], "&gt;=" &amp; D25)</f>
        <v>0</v>
      </c>
      <c r="F24" s="34">
        <f t="shared" si="2"/>
        <v>0</v>
      </c>
      <c r="G24" s="35">
        <f>COUNTIF(Vertices[In-Degree], "&gt;= " &amp; F24) - COUNTIF(Vertices[In-Degree], "&gt;=" &amp; F25)</f>
        <v>0</v>
      </c>
      <c r="H24" s="34">
        <f t="shared" si="3"/>
        <v>0</v>
      </c>
      <c r="I24" s="35">
        <f>COUNTIF(Vertices[Out-Degree], "&gt;= " &amp; H24) - COUNTIF(Vertices[Out-Degree], "&gt;=" &amp; H25)</f>
        <v>0</v>
      </c>
      <c r="J24" s="34">
        <f t="shared" si="4"/>
        <v>0</v>
      </c>
      <c r="K24" s="35">
        <f>COUNTIF(Vertices[Betweenness Centrality], "&gt;= " &amp; J24) - COUNTIF(Vertices[Betweenness Centrality], "&gt;=" &amp; J25)</f>
        <v>0</v>
      </c>
      <c r="L24" s="34">
        <f t="shared" si="5"/>
        <v>0</v>
      </c>
      <c r="M24" s="35">
        <f>COUNTIF(Vertices[Closeness Centrality], "&gt;= " &amp; L24) - COUNTIF(Vertices[Closeness Centrality], "&gt;=" &amp; L25)</f>
        <v>0</v>
      </c>
      <c r="N24" s="34">
        <f t="shared" si="6"/>
        <v>0</v>
      </c>
      <c r="O24" s="35">
        <f>COUNTIF(Vertices[Eigenvector Centrality], "&gt;= " &amp; N24) - COUNTIF(Vertices[Eigenvector Centrality], "&gt;=" &amp; N25)</f>
        <v>0</v>
      </c>
      <c r="P24" s="34">
        <f t="shared" si="7"/>
        <v>0</v>
      </c>
      <c r="Q24" s="35">
        <f>COUNTIF(Vertices[PageRank], "&gt;= " &amp; P24) - COUNTIF(Vertices[PageRank], "&gt;=" &amp; P25)</f>
        <v>0</v>
      </c>
      <c r="R24" s="34">
        <f t="shared" si="8"/>
        <v>0</v>
      </c>
      <c r="S24" s="40">
        <f>COUNTIF(Vertices[Clustering Coefficient], "&gt;= " &amp; R24) - COUNTIF(Vertices[Clustering Coefficient], "&gt;=" &amp; R25)</f>
        <v>0</v>
      </c>
      <c r="T24" s="34">
        <f t="shared" ca="1" si="9"/>
        <v>5111.1791747337165</v>
      </c>
      <c r="U24" s="35">
        <f t="shared" ca="1" si="0"/>
        <v>3</v>
      </c>
    </row>
    <row r="25" spans="1:21" x14ac:dyDescent="0.25">
      <c r="D25" s="29">
        <f t="shared" si="1"/>
        <v>0</v>
      </c>
      <c r="E25">
        <f>COUNTIF(Vertices[Degree], "&gt;= " &amp; D25) - COUNTIF(Vertices[Degree], "&gt;=" &amp; D26)</f>
        <v>0</v>
      </c>
      <c r="F25" s="36">
        <f t="shared" si="2"/>
        <v>0</v>
      </c>
      <c r="G25" s="37">
        <f>COUNTIF(Vertices[In-Degree], "&gt;= " &amp; F25) - COUNTIF(Vertices[In-Degree], "&gt;=" &amp; F26)</f>
        <v>0</v>
      </c>
      <c r="H25" s="36">
        <f t="shared" si="3"/>
        <v>0</v>
      </c>
      <c r="I25" s="37">
        <f>COUNTIF(Vertices[Out-Degree], "&gt;= " &amp; H25) - COUNTIF(Vertices[Out-Degree], "&gt;=" &amp; H26)</f>
        <v>0</v>
      </c>
      <c r="J25" s="36">
        <f t="shared" si="4"/>
        <v>0</v>
      </c>
      <c r="K25" s="37">
        <f>COUNTIF(Vertices[Betweenness Centrality], "&gt;= " &amp; J25) - COUNTIF(Vertices[Betweenness Centrality], "&gt;=" &amp; J26)</f>
        <v>0</v>
      </c>
      <c r="L25" s="36">
        <f t="shared" si="5"/>
        <v>0</v>
      </c>
      <c r="M25" s="37">
        <f>COUNTIF(Vertices[Closeness Centrality], "&gt;= " &amp; L25) - COUNTIF(Vertices[Closeness Centrality], "&gt;=" &amp; L26)</f>
        <v>0</v>
      </c>
      <c r="N25" s="36">
        <f t="shared" si="6"/>
        <v>0</v>
      </c>
      <c r="O25" s="37">
        <f>COUNTIF(Vertices[Eigenvector Centrality], "&gt;= " &amp; N25) - COUNTIF(Vertices[Eigenvector Centrality], "&gt;=" &amp; N26)</f>
        <v>0</v>
      </c>
      <c r="P25" s="36">
        <f t="shared" si="7"/>
        <v>0</v>
      </c>
      <c r="Q25" s="37">
        <f>COUNTIF(Vertices[PageRank], "&gt;= " &amp; P25) - COUNTIF(Vertices[PageRank], "&gt;=" &amp; P26)</f>
        <v>0</v>
      </c>
      <c r="R25" s="36">
        <f t="shared" si="8"/>
        <v>0</v>
      </c>
      <c r="S25" s="41">
        <f>COUNTIF(Vertices[Clustering Coefficient], "&gt;= " &amp; R25) - COUNTIF(Vertices[Clustering Coefficient], "&gt;=" &amp; R26)</f>
        <v>0</v>
      </c>
      <c r="T25" s="36">
        <f t="shared" ca="1" si="9"/>
        <v>5334.5377836005637</v>
      </c>
      <c r="U25" s="37">
        <f t="shared" ca="1" si="0"/>
        <v>4</v>
      </c>
    </row>
    <row r="26" spans="1:21" x14ac:dyDescent="0.25">
      <c r="D26" s="29">
        <f t="shared" si="1"/>
        <v>0</v>
      </c>
      <c r="E26">
        <f>COUNTIF(Vertices[Degree], "&gt;= " &amp; D26) - COUNTIF(Vertices[Degree], "&gt;=" &amp; D27)</f>
        <v>0</v>
      </c>
      <c r="F26" s="34">
        <f t="shared" si="2"/>
        <v>0</v>
      </c>
      <c r="G26" s="35">
        <f>COUNTIF(Vertices[In-Degree], "&gt;= " &amp; F26) - COUNTIF(Vertices[In-Degree], "&gt;=" &amp; F27)</f>
        <v>0</v>
      </c>
      <c r="H26" s="34">
        <f t="shared" si="3"/>
        <v>0</v>
      </c>
      <c r="I26" s="35">
        <f>COUNTIF(Vertices[Out-Degree], "&gt;= " &amp; H26) - COUNTIF(Vertices[Out-Degree], "&gt;=" &amp; H27)</f>
        <v>0</v>
      </c>
      <c r="J26" s="34">
        <f t="shared" si="4"/>
        <v>0</v>
      </c>
      <c r="K26" s="35">
        <f>COUNTIF(Vertices[Betweenness Centrality], "&gt;= " &amp; J26) - COUNTIF(Vertices[Betweenness Centrality], "&gt;=" &amp; J27)</f>
        <v>0</v>
      </c>
      <c r="L26" s="34">
        <f t="shared" si="5"/>
        <v>0</v>
      </c>
      <c r="M26" s="35">
        <f>COUNTIF(Vertices[Closeness Centrality], "&gt;= " &amp; L26) - COUNTIF(Vertices[Closeness Centrality], "&gt;=" &amp; L27)</f>
        <v>0</v>
      </c>
      <c r="N26" s="34">
        <f t="shared" si="6"/>
        <v>0</v>
      </c>
      <c r="O26" s="35">
        <f>COUNTIF(Vertices[Eigenvector Centrality], "&gt;= " &amp; N26) - COUNTIF(Vertices[Eigenvector Centrality], "&gt;=" &amp; N27)</f>
        <v>0</v>
      </c>
      <c r="P26" s="34">
        <f t="shared" si="7"/>
        <v>0</v>
      </c>
      <c r="Q26" s="35">
        <f>COUNTIF(Vertices[PageRank], "&gt;= " &amp; P26) - COUNTIF(Vertices[PageRank], "&gt;=" &amp; P27)</f>
        <v>0</v>
      </c>
      <c r="R26" s="34">
        <f t="shared" si="8"/>
        <v>0</v>
      </c>
      <c r="S26" s="40">
        <f>COUNTIF(Vertices[Clustering Coefficient], "&gt;= " &amp; R26) - COUNTIF(Vertices[Clustering Coefficient], "&gt;=" &amp; R27)</f>
        <v>0</v>
      </c>
      <c r="T26" s="34">
        <f t="shared" ca="1" si="9"/>
        <v>5557.8963924674108</v>
      </c>
      <c r="U26" s="35">
        <f t="shared" ca="1" si="0"/>
        <v>4</v>
      </c>
    </row>
    <row r="27" spans="1:21" x14ac:dyDescent="0.25">
      <c r="D27" s="29">
        <f t="shared" si="1"/>
        <v>0</v>
      </c>
      <c r="E27">
        <f>COUNTIF(Vertices[Degree], "&gt;= " &amp; D27) - COUNTIF(Vertices[Degree], "&gt;=" &amp; D28)</f>
        <v>0</v>
      </c>
      <c r="F27" s="36">
        <f t="shared" si="2"/>
        <v>0</v>
      </c>
      <c r="G27" s="37">
        <f>COUNTIF(Vertices[In-Degree], "&gt;= " &amp; F27) - COUNTIF(Vertices[In-Degree], "&gt;=" &amp; F28)</f>
        <v>0</v>
      </c>
      <c r="H27" s="36">
        <f t="shared" si="3"/>
        <v>0</v>
      </c>
      <c r="I27" s="37">
        <f>COUNTIF(Vertices[Out-Degree], "&gt;= " &amp; H27) - COUNTIF(Vertices[Out-Degree], "&gt;=" &amp; H28)</f>
        <v>0</v>
      </c>
      <c r="J27" s="36">
        <f t="shared" si="4"/>
        <v>0</v>
      </c>
      <c r="K27" s="37">
        <f>COUNTIF(Vertices[Betweenness Centrality], "&gt;= " &amp; J27) - COUNTIF(Vertices[Betweenness Centrality], "&gt;=" &amp; J28)</f>
        <v>0</v>
      </c>
      <c r="L27" s="36">
        <f t="shared" si="5"/>
        <v>0</v>
      </c>
      <c r="M27" s="37">
        <f>COUNTIF(Vertices[Closeness Centrality], "&gt;= " &amp; L27) - COUNTIF(Vertices[Closeness Centrality], "&gt;=" &amp; L28)</f>
        <v>0</v>
      </c>
      <c r="N27" s="36">
        <f t="shared" si="6"/>
        <v>0</v>
      </c>
      <c r="O27" s="37">
        <f>COUNTIF(Vertices[Eigenvector Centrality], "&gt;= " &amp; N27) - COUNTIF(Vertices[Eigenvector Centrality], "&gt;=" &amp; N28)</f>
        <v>0</v>
      </c>
      <c r="P27" s="36">
        <f t="shared" si="7"/>
        <v>0</v>
      </c>
      <c r="Q27" s="37">
        <f>COUNTIF(Vertices[PageRank], "&gt;= " &amp; P27) - COUNTIF(Vertices[PageRank], "&gt;=" &amp; P28)</f>
        <v>0</v>
      </c>
      <c r="R27" s="36">
        <f t="shared" si="8"/>
        <v>0</v>
      </c>
      <c r="S27" s="41">
        <f>COUNTIF(Vertices[Clustering Coefficient], "&gt;= " &amp; R27) - COUNTIF(Vertices[Clustering Coefficient], "&gt;=" &amp; R28)</f>
        <v>0</v>
      </c>
      <c r="T27" s="36">
        <f t="shared" ca="1" si="9"/>
        <v>5781.2550013342579</v>
      </c>
      <c r="U27" s="37">
        <f t="shared" ca="1" si="0"/>
        <v>3</v>
      </c>
    </row>
    <row r="28" spans="1:21" x14ac:dyDescent="0.25">
      <c r="D28" s="29">
        <f t="shared" si="1"/>
        <v>0</v>
      </c>
      <c r="E28">
        <f>COUNTIF(Vertices[Degree], "&gt;= " &amp; D28) - COUNTIF(Vertices[Degree], "&gt;=" &amp; D29)</f>
        <v>0</v>
      </c>
      <c r="F28" s="34">
        <f t="shared" si="2"/>
        <v>0</v>
      </c>
      <c r="G28" s="35">
        <f>COUNTIF(Vertices[In-Degree], "&gt;= " &amp; F28) - COUNTIF(Vertices[In-Degree], "&gt;=" &amp; F29)</f>
        <v>0</v>
      </c>
      <c r="H28" s="34">
        <f t="shared" si="3"/>
        <v>0</v>
      </c>
      <c r="I28" s="35">
        <f>COUNTIF(Vertices[Out-Degree], "&gt;= " &amp; H28) - COUNTIF(Vertices[Out-Degree], "&gt;=" &amp; H29)</f>
        <v>0</v>
      </c>
      <c r="J28" s="34">
        <f t="shared" si="4"/>
        <v>0</v>
      </c>
      <c r="K28" s="35">
        <f>COUNTIF(Vertices[Betweenness Centrality], "&gt;= " &amp; J28) - COUNTIF(Vertices[Betweenness Centrality], "&gt;=" &amp; J29)</f>
        <v>0</v>
      </c>
      <c r="L28" s="34">
        <f t="shared" si="5"/>
        <v>0</v>
      </c>
      <c r="M28" s="35">
        <f>COUNTIF(Vertices[Closeness Centrality], "&gt;= " &amp; L28) - COUNTIF(Vertices[Closeness Centrality], "&gt;=" &amp; L29)</f>
        <v>0</v>
      </c>
      <c r="N28" s="34">
        <f t="shared" si="6"/>
        <v>0</v>
      </c>
      <c r="O28" s="35">
        <f>COUNTIF(Vertices[Eigenvector Centrality], "&gt;= " &amp; N28) - COUNTIF(Vertices[Eigenvector Centrality], "&gt;=" &amp; N29)</f>
        <v>0</v>
      </c>
      <c r="P28" s="34">
        <f t="shared" si="7"/>
        <v>0</v>
      </c>
      <c r="Q28" s="35">
        <f>COUNTIF(Vertices[PageRank], "&gt;= " &amp; P28) - COUNTIF(Vertices[PageRank], "&gt;=" &amp; P29)</f>
        <v>0</v>
      </c>
      <c r="R28" s="34">
        <f t="shared" si="8"/>
        <v>0</v>
      </c>
      <c r="S28" s="40">
        <f>COUNTIF(Vertices[Clustering Coefficient], "&gt;= " &amp; R28) - COUNTIF(Vertices[Clustering Coefficient], "&gt;=" &amp; R29)</f>
        <v>0</v>
      </c>
      <c r="T28" s="34">
        <f t="shared" ca="1" si="9"/>
        <v>6004.6136102011051</v>
      </c>
      <c r="U28" s="35">
        <f t="shared" ca="1" si="0"/>
        <v>5</v>
      </c>
    </row>
    <row r="29" spans="1:21" x14ac:dyDescent="0.25">
      <c r="A29" t="s">
        <v>162</v>
      </c>
      <c r="B29" t="s">
        <v>17</v>
      </c>
      <c r="D29" s="29">
        <f t="shared" si="1"/>
        <v>0</v>
      </c>
      <c r="E29">
        <f>COUNTIF(Vertices[Degree], "&gt;= " &amp; D29) - COUNTIF(Vertices[Degree], "&gt;=" &amp; D30)</f>
        <v>0</v>
      </c>
      <c r="F29" s="36">
        <f t="shared" si="2"/>
        <v>0</v>
      </c>
      <c r="G29" s="37">
        <f>COUNTIF(Vertices[In-Degree], "&gt;= " &amp; F29) - COUNTIF(Vertices[In-Degree], "&gt;=" &amp; F30)</f>
        <v>0</v>
      </c>
      <c r="H29" s="36">
        <f t="shared" si="3"/>
        <v>0</v>
      </c>
      <c r="I29" s="37">
        <f>COUNTIF(Vertices[Out-Degree], "&gt;= " &amp; H29) - COUNTIF(Vertices[Out-Degree], "&gt;=" &amp; H30)</f>
        <v>0</v>
      </c>
      <c r="J29" s="36">
        <f t="shared" si="4"/>
        <v>0</v>
      </c>
      <c r="K29" s="37">
        <f>COUNTIF(Vertices[Betweenness Centrality], "&gt;= " &amp; J29) - COUNTIF(Vertices[Betweenness Centrality], "&gt;=" &amp; J30)</f>
        <v>0</v>
      </c>
      <c r="L29" s="36">
        <f t="shared" si="5"/>
        <v>0</v>
      </c>
      <c r="M29" s="37">
        <f>COUNTIF(Vertices[Closeness Centrality], "&gt;= " &amp; L29) - COUNTIF(Vertices[Closeness Centrality], "&gt;=" &amp; L30)</f>
        <v>0</v>
      </c>
      <c r="N29" s="36">
        <f t="shared" si="6"/>
        <v>0</v>
      </c>
      <c r="O29" s="37">
        <f>COUNTIF(Vertices[Eigenvector Centrality], "&gt;= " &amp; N29) - COUNTIF(Vertices[Eigenvector Centrality], "&gt;=" &amp; N30)</f>
        <v>0</v>
      </c>
      <c r="P29" s="36">
        <f t="shared" si="7"/>
        <v>0</v>
      </c>
      <c r="Q29" s="37">
        <f>COUNTIF(Vertices[PageRank], "&gt;= " &amp; P29) - COUNTIF(Vertices[PageRank], "&gt;=" &amp; P30)</f>
        <v>0</v>
      </c>
      <c r="R29" s="36">
        <f t="shared" si="8"/>
        <v>0</v>
      </c>
      <c r="S29" s="41">
        <f>COUNTIF(Vertices[Clustering Coefficient], "&gt;= " &amp; R29) - COUNTIF(Vertices[Clustering Coefficient], "&gt;=" &amp; R30)</f>
        <v>0</v>
      </c>
      <c r="T29" s="36">
        <f t="shared" ca="1" si="9"/>
        <v>6227.9722190679522</v>
      </c>
      <c r="U29" s="37">
        <f t="shared" ca="1" si="0"/>
        <v>3</v>
      </c>
    </row>
    <row r="30" spans="1:21" x14ac:dyDescent="0.25">
      <c r="A30" s="30"/>
      <c r="B30" s="30"/>
      <c r="D30" s="29">
        <f t="shared" si="1"/>
        <v>0</v>
      </c>
      <c r="E30">
        <f>COUNTIF(Vertices[Degree], "&gt;= " &amp; D30) - COUNTIF(Vertices[Degree], "&gt;=" &amp; D31)</f>
        <v>0</v>
      </c>
      <c r="F30" s="34">
        <f t="shared" si="2"/>
        <v>0</v>
      </c>
      <c r="G30" s="35">
        <f>COUNTIF(Vertices[In-Degree], "&gt;= " &amp; F30) - COUNTIF(Vertices[In-Degree], "&gt;=" &amp; F31)</f>
        <v>0</v>
      </c>
      <c r="H30" s="34">
        <f t="shared" si="3"/>
        <v>0</v>
      </c>
      <c r="I30" s="35">
        <f>COUNTIF(Vertices[Out-Degree], "&gt;= " &amp; H30) - COUNTIF(Vertices[Out-Degree], "&gt;=" &amp; H31)</f>
        <v>0</v>
      </c>
      <c r="J30" s="34">
        <f t="shared" si="4"/>
        <v>0</v>
      </c>
      <c r="K30" s="35">
        <f>COUNTIF(Vertices[Betweenness Centrality], "&gt;= " &amp; J30) - COUNTIF(Vertices[Betweenness Centrality], "&gt;=" &amp; J31)</f>
        <v>0</v>
      </c>
      <c r="L30" s="34">
        <f t="shared" si="5"/>
        <v>0</v>
      </c>
      <c r="M30" s="35">
        <f>COUNTIF(Vertices[Closeness Centrality], "&gt;= " &amp; L30) - COUNTIF(Vertices[Closeness Centrality], "&gt;=" &amp; L31)</f>
        <v>0</v>
      </c>
      <c r="N30" s="34">
        <f t="shared" si="6"/>
        <v>0</v>
      </c>
      <c r="O30" s="35">
        <f>COUNTIF(Vertices[Eigenvector Centrality], "&gt;= " &amp; N30) - COUNTIF(Vertices[Eigenvector Centrality], "&gt;=" &amp; N31)</f>
        <v>0</v>
      </c>
      <c r="P30" s="34">
        <f t="shared" si="7"/>
        <v>0</v>
      </c>
      <c r="Q30" s="35">
        <f>COUNTIF(Vertices[PageRank], "&gt;= " &amp; P30) - COUNTIF(Vertices[PageRank], "&gt;=" &amp; P31)</f>
        <v>0</v>
      </c>
      <c r="R30" s="34">
        <f t="shared" si="8"/>
        <v>0</v>
      </c>
      <c r="S30" s="40">
        <f>COUNTIF(Vertices[Clustering Coefficient], "&gt;= " &amp; R30) - COUNTIF(Vertices[Clustering Coefficient], "&gt;=" &amp; R31)</f>
        <v>0</v>
      </c>
      <c r="T30" s="34">
        <f t="shared" ca="1" si="9"/>
        <v>6451.3308279347993</v>
      </c>
      <c r="U30" s="35">
        <f t="shared" ca="1" si="0"/>
        <v>2</v>
      </c>
    </row>
    <row r="31" spans="1:21" x14ac:dyDescent="0.25">
      <c r="D31" s="29">
        <f t="shared" si="1"/>
        <v>0</v>
      </c>
      <c r="E31">
        <f>COUNTIF(Vertices[Degree], "&gt;= " &amp; D31) - COUNTIF(Vertices[Degree], "&gt;=" &amp; D32)</f>
        <v>0</v>
      </c>
      <c r="F31" s="36">
        <f t="shared" si="2"/>
        <v>0</v>
      </c>
      <c r="G31" s="37">
        <f>COUNTIF(Vertices[In-Degree], "&gt;= " &amp; F31) - COUNTIF(Vertices[In-Degree], "&gt;=" &amp; F32)</f>
        <v>0</v>
      </c>
      <c r="H31" s="36">
        <f t="shared" si="3"/>
        <v>0</v>
      </c>
      <c r="I31" s="37">
        <f>COUNTIF(Vertices[Out-Degree], "&gt;= " &amp; H31) - COUNTIF(Vertices[Out-Degree], "&gt;=" &amp; H32)</f>
        <v>0</v>
      </c>
      <c r="J31" s="36">
        <f t="shared" si="4"/>
        <v>0</v>
      </c>
      <c r="K31" s="37">
        <f>COUNTIF(Vertices[Betweenness Centrality], "&gt;= " &amp; J31) - COUNTIF(Vertices[Betweenness Centrality], "&gt;=" &amp; J32)</f>
        <v>0</v>
      </c>
      <c r="L31" s="36">
        <f t="shared" si="5"/>
        <v>0</v>
      </c>
      <c r="M31" s="37">
        <f>COUNTIF(Vertices[Closeness Centrality], "&gt;= " &amp; L31) - COUNTIF(Vertices[Closeness Centrality], "&gt;=" &amp; L32)</f>
        <v>0</v>
      </c>
      <c r="N31" s="36">
        <f t="shared" si="6"/>
        <v>0</v>
      </c>
      <c r="O31" s="37">
        <f>COUNTIF(Vertices[Eigenvector Centrality], "&gt;= " &amp; N31) - COUNTIF(Vertices[Eigenvector Centrality], "&gt;=" &amp; N32)</f>
        <v>0</v>
      </c>
      <c r="P31" s="36">
        <f t="shared" si="7"/>
        <v>0</v>
      </c>
      <c r="Q31" s="37">
        <f>COUNTIF(Vertices[PageRank], "&gt;= " &amp; P31) - COUNTIF(Vertices[PageRank], "&gt;=" &amp; P32)</f>
        <v>0</v>
      </c>
      <c r="R31" s="36">
        <f t="shared" si="8"/>
        <v>0</v>
      </c>
      <c r="S31" s="41">
        <f>COUNTIF(Vertices[Clustering Coefficient], "&gt;= " &amp; R31) - COUNTIF(Vertices[Clustering Coefficient], "&gt;=" &amp; R32)</f>
        <v>0</v>
      </c>
      <c r="T31" s="36">
        <f t="shared" ca="1" si="9"/>
        <v>6674.6894368016465</v>
      </c>
      <c r="U31" s="37">
        <f t="shared" ca="1" si="0"/>
        <v>4</v>
      </c>
    </row>
    <row r="32" spans="1:21" x14ac:dyDescent="0.25">
      <c r="D32" s="29">
        <f t="shared" si="1"/>
        <v>0</v>
      </c>
      <c r="E32">
        <f>COUNTIF(Vertices[Degree], "&gt;= " &amp; D32) - COUNTIF(Vertices[Degree], "&gt;=" &amp; D33)</f>
        <v>0</v>
      </c>
      <c r="F32" s="34">
        <f t="shared" si="2"/>
        <v>0</v>
      </c>
      <c r="G32" s="35">
        <f>COUNTIF(Vertices[In-Degree], "&gt;= " &amp; F32) - COUNTIF(Vertices[In-Degree], "&gt;=" &amp; F33)</f>
        <v>0</v>
      </c>
      <c r="H32" s="34">
        <f t="shared" si="3"/>
        <v>0</v>
      </c>
      <c r="I32" s="35">
        <f>COUNTIF(Vertices[Out-Degree], "&gt;= " &amp; H32) - COUNTIF(Vertices[Out-Degree], "&gt;=" &amp; H33)</f>
        <v>0</v>
      </c>
      <c r="J32" s="34">
        <f t="shared" si="4"/>
        <v>0</v>
      </c>
      <c r="K32" s="35">
        <f>COUNTIF(Vertices[Betweenness Centrality], "&gt;= " &amp; J32) - COUNTIF(Vertices[Betweenness Centrality], "&gt;=" &amp; J33)</f>
        <v>0</v>
      </c>
      <c r="L32" s="34">
        <f t="shared" si="5"/>
        <v>0</v>
      </c>
      <c r="M32" s="35">
        <f>COUNTIF(Vertices[Closeness Centrality], "&gt;= " &amp; L32) - COUNTIF(Vertices[Closeness Centrality], "&gt;=" &amp; L33)</f>
        <v>0</v>
      </c>
      <c r="N32" s="34">
        <f t="shared" si="6"/>
        <v>0</v>
      </c>
      <c r="O32" s="35">
        <f>COUNTIF(Vertices[Eigenvector Centrality], "&gt;= " &amp; N32) - COUNTIF(Vertices[Eigenvector Centrality], "&gt;=" &amp; N33)</f>
        <v>0</v>
      </c>
      <c r="P32" s="34">
        <f t="shared" si="7"/>
        <v>0</v>
      </c>
      <c r="Q32" s="35">
        <f>COUNTIF(Vertices[PageRank], "&gt;= " &amp; P32) - COUNTIF(Vertices[PageRank], "&gt;=" &amp; P33)</f>
        <v>0</v>
      </c>
      <c r="R32" s="34">
        <f t="shared" si="8"/>
        <v>0</v>
      </c>
      <c r="S32" s="40">
        <f>COUNTIF(Vertices[Clustering Coefficient], "&gt;= " &amp; R32) - COUNTIF(Vertices[Clustering Coefficient], "&gt;=" &amp; R33)</f>
        <v>0</v>
      </c>
      <c r="T32" s="34">
        <f t="shared" ca="1" si="9"/>
        <v>6898.0480456684936</v>
      </c>
      <c r="U32" s="35">
        <f t="shared" ca="1" si="0"/>
        <v>3</v>
      </c>
    </row>
    <row r="33" spans="1:21" x14ac:dyDescent="0.25">
      <c r="D33" s="29">
        <f t="shared" si="1"/>
        <v>0</v>
      </c>
      <c r="E33">
        <f>COUNTIF(Vertices[Degree], "&gt;= " &amp; D33) - COUNTIF(Vertices[Degree], "&gt;=" &amp; D34)</f>
        <v>0</v>
      </c>
      <c r="F33" s="36">
        <f t="shared" si="2"/>
        <v>0</v>
      </c>
      <c r="G33" s="37">
        <f>COUNTIF(Vertices[In-Degree], "&gt;= " &amp; F33) - COUNTIF(Vertices[In-Degree], "&gt;=" &amp; F34)</f>
        <v>0</v>
      </c>
      <c r="H33" s="36">
        <f t="shared" si="3"/>
        <v>0</v>
      </c>
      <c r="I33" s="37">
        <f>COUNTIF(Vertices[Out-Degree], "&gt;= " &amp; H33) - COUNTIF(Vertices[Out-Degree], "&gt;=" &amp; H34)</f>
        <v>0</v>
      </c>
      <c r="J33" s="36">
        <f t="shared" si="4"/>
        <v>0</v>
      </c>
      <c r="K33" s="37">
        <f>COUNTIF(Vertices[Betweenness Centrality], "&gt;= " &amp; J33) - COUNTIF(Vertices[Betweenness Centrality], "&gt;=" &amp; J34)</f>
        <v>0</v>
      </c>
      <c r="L33" s="36">
        <f t="shared" si="5"/>
        <v>0</v>
      </c>
      <c r="M33" s="37">
        <f>COUNTIF(Vertices[Closeness Centrality], "&gt;= " &amp; L33) - COUNTIF(Vertices[Closeness Centrality], "&gt;=" &amp; L34)</f>
        <v>0</v>
      </c>
      <c r="N33" s="36">
        <f t="shared" si="6"/>
        <v>0</v>
      </c>
      <c r="O33" s="37">
        <f>COUNTIF(Vertices[Eigenvector Centrality], "&gt;= " &amp; N33) - COUNTIF(Vertices[Eigenvector Centrality], "&gt;=" &amp; N34)</f>
        <v>0</v>
      </c>
      <c r="P33" s="36">
        <f t="shared" si="7"/>
        <v>0</v>
      </c>
      <c r="Q33" s="37">
        <f>COUNTIF(Vertices[PageRank], "&gt;= " &amp; P33) - COUNTIF(Vertices[PageRank], "&gt;=" &amp; P34)</f>
        <v>0</v>
      </c>
      <c r="R33" s="36">
        <f t="shared" si="8"/>
        <v>0</v>
      </c>
      <c r="S33" s="41">
        <f>COUNTIF(Vertices[Clustering Coefficient], "&gt;= " &amp; R33) - COUNTIF(Vertices[Clustering Coefficient], "&gt;=" &amp; R34)</f>
        <v>0</v>
      </c>
      <c r="T33" s="36">
        <f t="shared" ca="1" si="9"/>
        <v>7121.4066545353407</v>
      </c>
      <c r="U33" s="37">
        <f t="shared" ca="1" si="0"/>
        <v>2</v>
      </c>
    </row>
    <row r="34" spans="1:21" x14ac:dyDescent="0.25">
      <c r="D34" s="29">
        <f t="shared" si="1"/>
        <v>0</v>
      </c>
      <c r="E34">
        <f>COUNTIF(Vertices[Degree], "&gt;= " &amp; D34) - COUNTIF(Vertices[Degree], "&gt;=" &amp; D35)</f>
        <v>0</v>
      </c>
      <c r="F34" s="34">
        <f t="shared" si="2"/>
        <v>0</v>
      </c>
      <c r="G34" s="35">
        <f>COUNTIF(Vertices[In-Degree], "&gt;= " &amp; F34) - COUNTIF(Vertices[In-Degree], "&gt;=" &amp; F35)</f>
        <v>0</v>
      </c>
      <c r="H34" s="34">
        <f t="shared" si="3"/>
        <v>0</v>
      </c>
      <c r="I34" s="35">
        <f>COUNTIF(Vertices[Out-Degree], "&gt;= " &amp; H34) - COUNTIF(Vertices[Out-Degree], "&gt;=" &amp; H35)</f>
        <v>0</v>
      </c>
      <c r="J34" s="34">
        <f t="shared" si="4"/>
        <v>0</v>
      </c>
      <c r="K34" s="35">
        <f>COUNTIF(Vertices[Betweenness Centrality], "&gt;= " &amp; J34) - COUNTIF(Vertices[Betweenness Centrality], "&gt;=" &amp; J35)</f>
        <v>0</v>
      </c>
      <c r="L34" s="34">
        <f t="shared" si="5"/>
        <v>0</v>
      </c>
      <c r="M34" s="35">
        <f>COUNTIF(Vertices[Closeness Centrality], "&gt;= " &amp; L34) - COUNTIF(Vertices[Closeness Centrality], "&gt;=" &amp; L35)</f>
        <v>0</v>
      </c>
      <c r="N34" s="34">
        <f t="shared" si="6"/>
        <v>0</v>
      </c>
      <c r="O34" s="35">
        <f>COUNTIF(Vertices[Eigenvector Centrality], "&gt;= " &amp; N34) - COUNTIF(Vertices[Eigenvector Centrality], "&gt;=" &amp; N35)</f>
        <v>0</v>
      </c>
      <c r="P34" s="34">
        <f t="shared" si="7"/>
        <v>0</v>
      </c>
      <c r="Q34" s="35">
        <f>COUNTIF(Vertices[PageRank], "&gt;= " &amp; P34) - COUNTIF(Vertices[PageRank], "&gt;=" &amp; P35)</f>
        <v>0</v>
      </c>
      <c r="R34" s="34">
        <f t="shared" si="8"/>
        <v>0</v>
      </c>
      <c r="S34" s="40">
        <f>COUNTIF(Vertices[Clustering Coefficient], "&gt;= " &amp; R34) - COUNTIF(Vertices[Clustering Coefficient], "&gt;=" &amp; R35)</f>
        <v>0</v>
      </c>
      <c r="T34" s="34">
        <f t="shared" ca="1" si="9"/>
        <v>7344.7652634021879</v>
      </c>
      <c r="U34" s="35">
        <f t="shared" ca="1" si="0"/>
        <v>5</v>
      </c>
    </row>
    <row r="35" spans="1:21" x14ac:dyDescent="0.25">
      <c r="D35" s="29">
        <f t="shared" si="1"/>
        <v>0</v>
      </c>
      <c r="E35">
        <f>COUNTIF(Vertices[Degree], "&gt;= " &amp; D35) - COUNTIF(Vertices[Degree], "&gt;=" &amp; D36)</f>
        <v>0</v>
      </c>
      <c r="F35" s="36">
        <f t="shared" si="2"/>
        <v>0</v>
      </c>
      <c r="G35" s="37">
        <f>COUNTIF(Vertices[In-Degree], "&gt;= " &amp; F35) - COUNTIF(Vertices[In-Degree], "&gt;=" &amp; F36)</f>
        <v>0</v>
      </c>
      <c r="H35" s="36">
        <f t="shared" si="3"/>
        <v>0</v>
      </c>
      <c r="I35" s="37">
        <f>COUNTIF(Vertices[Out-Degree], "&gt;= " &amp; H35) - COUNTIF(Vertices[Out-Degree], "&gt;=" &amp; H36)</f>
        <v>0</v>
      </c>
      <c r="J35" s="36">
        <f t="shared" si="4"/>
        <v>0</v>
      </c>
      <c r="K35" s="37">
        <f>COUNTIF(Vertices[Betweenness Centrality], "&gt;= " &amp; J35) - COUNTIF(Vertices[Betweenness Centrality], "&gt;=" &amp; J36)</f>
        <v>0</v>
      </c>
      <c r="L35" s="36">
        <f t="shared" si="5"/>
        <v>0</v>
      </c>
      <c r="M35" s="37">
        <f>COUNTIF(Vertices[Closeness Centrality], "&gt;= " &amp; L35) - COUNTIF(Vertices[Closeness Centrality], "&gt;=" &amp; L36)</f>
        <v>0</v>
      </c>
      <c r="N35" s="36">
        <f t="shared" si="6"/>
        <v>0</v>
      </c>
      <c r="O35" s="37">
        <f>COUNTIF(Vertices[Eigenvector Centrality], "&gt;= " &amp; N35) - COUNTIF(Vertices[Eigenvector Centrality], "&gt;=" &amp; N36)</f>
        <v>0</v>
      </c>
      <c r="P35" s="36">
        <f t="shared" si="7"/>
        <v>0</v>
      </c>
      <c r="Q35" s="37">
        <f>COUNTIF(Vertices[PageRank], "&gt;= " &amp; P35) - COUNTIF(Vertices[PageRank], "&gt;=" &amp; P36)</f>
        <v>0</v>
      </c>
      <c r="R35" s="36">
        <f t="shared" si="8"/>
        <v>0</v>
      </c>
      <c r="S35" s="41">
        <f>COUNTIF(Vertices[Clustering Coefficient], "&gt;= " &amp; R35) - COUNTIF(Vertices[Clustering Coefficient], "&gt;=" &amp; R36)</f>
        <v>0</v>
      </c>
      <c r="T35" s="36">
        <f t="shared" ca="1" si="9"/>
        <v>7568.123872269035</v>
      </c>
      <c r="U35" s="37">
        <f t="shared" ca="1" si="0"/>
        <v>3</v>
      </c>
    </row>
    <row r="36" spans="1:21" x14ac:dyDescent="0.25">
      <c r="D36" s="29">
        <f t="shared" si="1"/>
        <v>0</v>
      </c>
      <c r="E36">
        <f>COUNTIF(Vertices[Degree], "&gt;= " &amp; D36) - COUNTIF(Vertices[Degree], "&gt;=" &amp; D37)</f>
        <v>0</v>
      </c>
      <c r="F36" s="34">
        <f t="shared" si="2"/>
        <v>0</v>
      </c>
      <c r="G36" s="35">
        <f>COUNTIF(Vertices[In-Degree], "&gt;= " &amp; F36) - COUNTIF(Vertices[In-Degree], "&gt;=" &amp; F37)</f>
        <v>0</v>
      </c>
      <c r="H36" s="34">
        <f t="shared" si="3"/>
        <v>0</v>
      </c>
      <c r="I36" s="35">
        <f>COUNTIF(Vertices[Out-Degree], "&gt;= " &amp; H36) - COUNTIF(Vertices[Out-Degree], "&gt;=" &amp; H37)</f>
        <v>0</v>
      </c>
      <c r="J36" s="34">
        <f t="shared" si="4"/>
        <v>0</v>
      </c>
      <c r="K36" s="35">
        <f>COUNTIF(Vertices[Betweenness Centrality], "&gt;= " &amp; J36) - COUNTIF(Vertices[Betweenness Centrality], "&gt;=" &amp; J37)</f>
        <v>0</v>
      </c>
      <c r="L36" s="34">
        <f t="shared" si="5"/>
        <v>0</v>
      </c>
      <c r="M36" s="35">
        <f>COUNTIF(Vertices[Closeness Centrality], "&gt;= " &amp; L36) - COUNTIF(Vertices[Closeness Centrality], "&gt;=" &amp; L37)</f>
        <v>0</v>
      </c>
      <c r="N36" s="34">
        <f t="shared" si="6"/>
        <v>0</v>
      </c>
      <c r="O36" s="35">
        <f>COUNTIF(Vertices[Eigenvector Centrality], "&gt;= " &amp; N36) - COUNTIF(Vertices[Eigenvector Centrality], "&gt;=" &amp; N37)</f>
        <v>0</v>
      </c>
      <c r="P36" s="34">
        <f t="shared" si="7"/>
        <v>0</v>
      </c>
      <c r="Q36" s="35">
        <f>COUNTIF(Vertices[PageRank], "&gt;= " &amp; P36) - COUNTIF(Vertices[PageRank], "&gt;=" &amp; P37)</f>
        <v>0</v>
      </c>
      <c r="R36" s="34">
        <f t="shared" si="8"/>
        <v>0</v>
      </c>
      <c r="S36" s="40">
        <f>COUNTIF(Vertices[Clustering Coefficient], "&gt;= " &amp; R36) - COUNTIF(Vertices[Clustering Coefficient], "&gt;=" &amp; R37)</f>
        <v>0</v>
      </c>
      <c r="T36" s="34">
        <f t="shared" ca="1" si="9"/>
        <v>7791.4824811358822</v>
      </c>
      <c r="U36" s="35">
        <f t="shared" ca="1" si="0"/>
        <v>3</v>
      </c>
    </row>
    <row r="37" spans="1:21" x14ac:dyDescent="0.25">
      <c r="D37" s="29">
        <f t="shared" si="1"/>
        <v>0</v>
      </c>
      <c r="E37">
        <f>COUNTIF(Vertices[Degree], "&gt;= " &amp; D37) - COUNTIF(Vertices[Degree], "&gt;=" &amp; D38)</f>
        <v>0</v>
      </c>
      <c r="F37" s="36">
        <f t="shared" si="2"/>
        <v>0</v>
      </c>
      <c r="G37" s="37">
        <f>COUNTIF(Vertices[In-Degree], "&gt;= " &amp; F37) - COUNTIF(Vertices[In-Degree], "&gt;=" &amp; F38)</f>
        <v>0</v>
      </c>
      <c r="H37" s="36">
        <f t="shared" si="3"/>
        <v>0</v>
      </c>
      <c r="I37" s="37">
        <f>COUNTIF(Vertices[Out-Degree], "&gt;= " &amp; H37) - COUNTIF(Vertices[Out-Degree], "&gt;=" &amp; H38)</f>
        <v>0</v>
      </c>
      <c r="J37" s="36">
        <f t="shared" si="4"/>
        <v>0</v>
      </c>
      <c r="K37" s="37">
        <f>COUNTIF(Vertices[Betweenness Centrality], "&gt;= " &amp; J37) - COUNTIF(Vertices[Betweenness Centrality], "&gt;=" &amp; J38)</f>
        <v>0</v>
      </c>
      <c r="L37" s="36">
        <f t="shared" si="5"/>
        <v>0</v>
      </c>
      <c r="M37" s="37">
        <f>COUNTIF(Vertices[Closeness Centrality], "&gt;= " &amp; L37) - COUNTIF(Vertices[Closeness Centrality], "&gt;=" &amp; L38)</f>
        <v>0</v>
      </c>
      <c r="N37" s="36">
        <f t="shared" si="6"/>
        <v>0</v>
      </c>
      <c r="O37" s="37">
        <f>COUNTIF(Vertices[Eigenvector Centrality], "&gt;= " &amp; N37) - COUNTIF(Vertices[Eigenvector Centrality], "&gt;=" &amp; N38)</f>
        <v>0</v>
      </c>
      <c r="P37" s="36">
        <f t="shared" si="7"/>
        <v>0</v>
      </c>
      <c r="Q37" s="37">
        <f>COUNTIF(Vertices[PageRank], "&gt;= " &amp; P37) - COUNTIF(Vertices[PageRank], "&gt;=" &amp; P38)</f>
        <v>0</v>
      </c>
      <c r="R37" s="36">
        <f t="shared" si="8"/>
        <v>0</v>
      </c>
      <c r="S37" s="41">
        <f>COUNTIF(Vertices[Clustering Coefficient], "&gt;= " &amp; R37) - COUNTIF(Vertices[Clustering Coefficient], "&gt;=" &amp; R38)</f>
        <v>0</v>
      </c>
      <c r="T37" s="36">
        <f t="shared" ca="1" si="9"/>
        <v>8014.8410900027293</v>
      </c>
      <c r="U37" s="37">
        <f t="shared" ca="1" si="0"/>
        <v>1</v>
      </c>
    </row>
    <row r="38" spans="1:21" x14ac:dyDescent="0.25">
      <c r="D38" s="29">
        <f t="shared" si="1"/>
        <v>0</v>
      </c>
      <c r="E38">
        <f>COUNTIF(Vertices[Degree], "&gt;= " &amp; D38) - COUNTIF(Vertices[Degree], "&gt;=" &amp; D39)</f>
        <v>0</v>
      </c>
      <c r="F38" s="34">
        <f t="shared" si="2"/>
        <v>0</v>
      </c>
      <c r="G38" s="35">
        <f>COUNTIF(Vertices[In-Degree], "&gt;= " &amp; F38) - COUNTIF(Vertices[In-Degree], "&gt;=" &amp; F39)</f>
        <v>0</v>
      </c>
      <c r="H38" s="34">
        <f t="shared" si="3"/>
        <v>0</v>
      </c>
      <c r="I38" s="35">
        <f>COUNTIF(Vertices[Out-Degree], "&gt;= " &amp; H38) - COUNTIF(Vertices[Out-Degree], "&gt;=" &amp; H39)</f>
        <v>0</v>
      </c>
      <c r="J38" s="34">
        <f t="shared" si="4"/>
        <v>0</v>
      </c>
      <c r="K38" s="35">
        <f>COUNTIF(Vertices[Betweenness Centrality], "&gt;= " &amp; J38) - COUNTIF(Vertices[Betweenness Centrality], "&gt;=" &amp; J39)</f>
        <v>0</v>
      </c>
      <c r="L38" s="34">
        <f t="shared" si="5"/>
        <v>0</v>
      </c>
      <c r="M38" s="35">
        <f>COUNTIF(Vertices[Closeness Centrality], "&gt;= " &amp; L38) - COUNTIF(Vertices[Closeness Centrality], "&gt;=" &amp; L39)</f>
        <v>0</v>
      </c>
      <c r="N38" s="34">
        <f t="shared" si="6"/>
        <v>0</v>
      </c>
      <c r="O38" s="35">
        <f>COUNTIF(Vertices[Eigenvector Centrality], "&gt;= " &amp; N38) - COUNTIF(Vertices[Eigenvector Centrality], "&gt;=" &amp; N39)</f>
        <v>0</v>
      </c>
      <c r="P38" s="34">
        <f t="shared" si="7"/>
        <v>0</v>
      </c>
      <c r="Q38" s="35">
        <f>COUNTIF(Vertices[PageRank], "&gt;= " &amp; P38) - COUNTIF(Vertices[PageRank], "&gt;=" &amp; P39)</f>
        <v>0</v>
      </c>
      <c r="R38" s="34">
        <f t="shared" si="8"/>
        <v>0</v>
      </c>
      <c r="S38" s="40">
        <f>COUNTIF(Vertices[Clustering Coefficient], "&gt;= " &amp; R38) - COUNTIF(Vertices[Clustering Coefficient], "&gt;=" &amp; R39)</f>
        <v>0</v>
      </c>
      <c r="T38" s="34">
        <f t="shared" ca="1" si="9"/>
        <v>8238.1996988695755</v>
      </c>
      <c r="U38" s="35">
        <f t="shared" ca="1" si="0"/>
        <v>1</v>
      </c>
    </row>
    <row r="39" spans="1:21" x14ac:dyDescent="0.25">
      <c r="D39" s="29">
        <f t="shared" si="1"/>
        <v>0</v>
      </c>
      <c r="E39">
        <f>COUNTIF(Vertices[Degree], "&gt;= " &amp; D39) - COUNTIF(Vertices[Degree], "&gt;=" &amp; D40)</f>
        <v>0</v>
      </c>
      <c r="F39" s="36">
        <f t="shared" si="2"/>
        <v>0</v>
      </c>
      <c r="G39" s="37">
        <f>COUNTIF(Vertices[In-Degree], "&gt;= " &amp; F39) - COUNTIF(Vertices[In-Degree], "&gt;=" &amp; F40)</f>
        <v>0</v>
      </c>
      <c r="H39" s="36">
        <f t="shared" si="3"/>
        <v>0</v>
      </c>
      <c r="I39" s="37">
        <f>COUNTIF(Vertices[Out-Degree], "&gt;= " &amp; H39) - COUNTIF(Vertices[Out-Degree], "&gt;=" &amp; H40)</f>
        <v>0</v>
      </c>
      <c r="J39" s="36">
        <f t="shared" si="4"/>
        <v>0</v>
      </c>
      <c r="K39" s="37">
        <f>COUNTIF(Vertices[Betweenness Centrality], "&gt;= " &amp; J39) - COUNTIF(Vertices[Betweenness Centrality], "&gt;=" &amp; J40)</f>
        <v>0</v>
      </c>
      <c r="L39" s="36">
        <f t="shared" si="5"/>
        <v>0</v>
      </c>
      <c r="M39" s="37">
        <f>COUNTIF(Vertices[Closeness Centrality], "&gt;= " &amp; L39) - COUNTIF(Vertices[Closeness Centrality], "&gt;=" &amp; L40)</f>
        <v>0</v>
      </c>
      <c r="N39" s="36">
        <f t="shared" si="6"/>
        <v>0</v>
      </c>
      <c r="O39" s="37">
        <f>COUNTIF(Vertices[Eigenvector Centrality], "&gt;= " &amp; N39) - COUNTIF(Vertices[Eigenvector Centrality], "&gt;=" &amp; N40)</f>
        <v>0</v>
      </c>
      <c r="P39" s="36">
        <f t="shared" si="7"/>
        <v>0</v>
      </c>
      <c r="Q39" s="37">
        <f>COUNTIF(Vertices[PageRank], "&gt;= " &amp; P39) - COUNTIF(Vertices[PageRank], "&gt;=" &amp; P40)</f>
        <v>0</v>
      </c>
      <c r="R39" s="36">
        <f t="shared" si="8"/>
        <v>0</v>
      </c>
      <c r="S39" s="41">
        <f>COUNTIF(Vertices[Clustering Coefficient], "&gt;= " &amp; R39) - COUNTIF(Vertices[Clustering Coefficient], "&gt;=" &amp; R40)</f>
        <v>0</v>
      </c>
      <c r="T39" s="36">
        <f t="shared" ca="1" si="9"/>
        <v>8461.5583077364226</v>
      </c>
      <c r="U39" s="37">
        <f t="shared" ca="1" si="0"/>
        <v>4</v>
      </c>
    </row>
    <row r="40" spans="1:21" x14ac:dyDescent="0.25">
      <c r="D40" s="29">
        <f t="shared" si="1"/>
        <v>0</v>
      </c>
      <c r="E40">
        <f>COUNTIF(Vertices[Degree], "&gt;= " &amp; D40) - COUNTIF(Vertices[Degree], "&gt;=" &amp; D41)</f>
        <v>0</v>
      </c>
      <c r="F40" s="34">
        <f t="shared" si="2"/>
        <v>0</v>
      </c>
      <c r="G40" s="35">
        <f>COUNTIF(Vertices[In-Degree], "&gt;= " &amp; F40) - COUNTIF(Vertices[In-Degree], "&gt;=" &amp; F41)</f>
        <v>0</v>
      </c>
      <c r="H40" s="34">
        <f t="shared" si="3"/>
        <v>0</v>
      </c>
      <c r="I40" s="35">
        <f>COUNTIF(Vertices[Out-Degree], "&gt;= " &amp; H40) - COUNTIF(Vertices[Out-Degree], "&gt;=" &amp; H41)</f>
        <v>0</v>
      </c>
      <c r="J40" s="34">
        <f t="shared" si="4"/>
        <v>0</v>
      </c>
      <c r="K40" s="35">
        <f>COUNTIF(Vertices[Betweenness Centrality], "&gt;= " &amp; J40) - COUNTIF(Vertices[Betweenness Centrality], "&gt;=" &amp; J41)</f>
        <v>0</v>
      </c>
      <c r="L40" s="34">
        <f t="shared" si="5"/>
        <v>0</v>
      </c>
      <c r="M40" s="35">
        <f>COUNTIF(Vertices[Closeness Centrality], "&gt;= " &amp; L40) - COUNTIF(Vertices[Closeness Centrality], "&gt;=" &amp; L41)</f>
        <v>0</v>
      </c>
      <c r="N40" s="34">
        <f t="shared" si="6"/>
        <v>0</v>
      </c>
      <c r="O40" s="35">
        <f>COUNTIF(Vertices[Eigenvector Centrality], "&gt;= " &amp; N40) - COUNTIF(Vertices[Eigenvector Centrality], "&gt;=" &amp; N41)</f>
        <v>0</v>
      </c>
      <c r="P40" s="34">
        <f t="shared" si="7"/>
        <v>0</v>
      </c>
      <c r="Q40" s="35">
        <f>COUNTIF(Vertices[PageRank], "&gt;= " &amp; P40) - COUNTIF(Vertices[PageRank], "&gt;=" &amp; P41)</f>
        <v>0</v>
      </c>
      <c r="R40" s="34">
        <f t="shared" si="8"/>
        <v>0</v>
      </c>
      <c r="S40" s="40">
        <f>COUNTIF(Vertices[Clustering Coefficient], "&gt;= " &amp; R40) - COUNTIF(Vertices[Clustering Coefficient], "&gt;=" &amp; R41)</f>
        <v>0</v>
      </c>
      <c r="T40" s="34">
        <f t="shared" ca="1" si="9"/>
        <v>8684.9169166032698</v>
      </c>
      <c r="U40" s="35">
        <f t="shared" ca="1" si="0"/>
        <v>0</v>
      </c>
    </row>
    <row r="41" spans="1:21" x14ac:dyDescent="0.25">
      <c r="D41" s="29">
        <f t="shared" si="1"/>
        <v>0</v>
      </c>
      <c r="E41">
        <f>COUNTIF(Vertices[Degree], "&gt;= " &amp; D41) - COUNTIF(Vertices[Degree], "&gt;=" &amp; D42)</f>
        <v>0</v>
      </c>
      <c r="F41" s="36">
        <f t="shared" si="2"/>
        <v>0</v>
      </c>
      <c r="G41" s="37">
        <f>COUNTIF(Vertices[In-Degree], "&gt;= " &amp; F41) - COUNTIF(Vertices[In-Degree], "&gt;=" &amp; F42)</f>
        <v>0</v>
      </c>
      <c r="H41" s="36">
        <f t="shared" si="3"/>
        <v>0</v>
      </c>
      <c r="I41" s="37">
        <f>COUNTIF(Vertices[Out-Degree], "&gt;= " &amp; H41) - COUNTIF(Vertices[Out-Degree], "&gt;=" &amp; H42)</f>
        <v>0</v>
      </c>
      <c r="J41" s="36">
        <f t="shared" si="4"/>
        <v>0</v>
      </c>
      <c r="K41" s="37">
        <f>COUNTIF(Vertices[Betweenness Centrality], "&gt;= " &amp; J41) - COUNTIF(Vertices[Betweenness Centrality], "&gt;=" &amp; J42)</f>
        <v>0</v>
      </c>
      <c r="L41" s="36">
        <f t="shared" si="5"/>
        <v>0</v>
      </c>
      <c r="M41" s="37">
        <f>COUNTIF(Vertices[Closeness Centrality], "&gt;= " &amp; L41) - COUNTIF(Vertices[Closeness Centrality], "&gt;=" &amp; L42)</f>
        <v>0</v>
      </c>
      <c r="N41" s="36">
        <f t="shared" si="6"/>
        <v>0</v>
      </c>
      <c r="O41" s="37">
        <f>COUNTIF(Vertices[Eigenvector Centrality], "&gt;= " &amp; N41) - COUNTIF(Vertices[Eigenvector Centrality], "&gt;=" &amp; N42)</f>
        <v>0</v>
      </c>
      <c r="P41" s="36">
        <f t="shared" si="7"/>
        <v>0</v>
      </c>
      <c r="Q41" s="37">
        <f>COUNTIF(Vertices[PageRank], "&gt;= " &amp; P41) - COUNTIF(Vertices[PageRank], "&gt;=" &amp; P42)</f>
        <v>0</v>
      </c>
      <c r="R41" s="36">
        <f t="shared" si="8"/>
        <v>0</v>
      </c>
      <c r="S41" s="41">
        <f>COUNTIF(Vertices[Clustering Coefficient], "&gt;= " &amp; R41) - COUNTIF(Vertices[Clustering Coefficient], "&gt;=" &amp; R42)</f>
        <v>0</v>
      </c>
      <c r="T41" s="36">
        <f t="shared" ca="1" si="9"/>
        <v>8908.2755254701169</v>
      </c>
      <c r="U41" s="37">
        <f t="shared" ca="1" si="0"/>
        <v>3</v>
      </c>
    </row>
    <row r="42" spans="1:21" x14ac:dyDescent="0.25">
      <c r="D42" s="29">
        <f t="shared" si="1"/>
        <v>0</v>
      </c>
      <c r="E42">
        <f>COUNTIF(Vertices[Degree], "&gt;= " &amp; D42) - COUNTIF(Vertices[Degree], "&gt;=" &amp; D43)</f>
        <v>0</v>
      </c>
      <c r="F42" s="34">
        <f t="shared" si="2"/>
        <v>0</v>
      </c>
      <c r="G42" s="35">
        <f>COUNTIF(Vertices[In-Degree], "&gt;= " &amp; F42) - COUNTIF(Vertices[In-Degree], "&gt;=" &amp; F43)</f>
        <v>0</v>
      </c>
      <c r="H42" s="34">
        <f t="shared" si="3"/>
        <v>0</v>
      </c>
      <c r="I42" s="35">
        <f>COUNTIF(Vertices[Out-Degree], "&gt;= " &amp; H42) - COUNTIF(Vertices[Out-Degree], "&gt;=" &amp; H43)</f>
        <v>0</v>
      </c>
      <c r="J42" s="34">
        <f t="shared" si="4"/>
        <v>0</v>
      </c>
      <c r="K42" s="35">
        <f>COUNTIF(Vertices[Betweenness Centrality], "&gt;= " &amp; J42) - COUNTIF(Vertices[Betweenness Centrality], "&gt;=" &amp; J43)</f>
        <v>0</v>
      </c>
      <c r="L42" s="34">
        <f t="shared" si="5"/>
        <v>0</v>
      </c>
      <c r="M42" s="35">
        <f>COUNTIF(Vertices[Closeness Centrality], "&gt;= " &amp; L42) - COUNTIF(Vertices[Closeness Centrality], "&gt;=" &amp; L43)</f>
        <v>0</v>
      </c>
      <c r="N42" s="34">
        <f t="shared" si="6"/>
        <v>0</v>
      </c>
      <c r="O42" s="35">
        <f>COUNTIF(Vertices[Eigenvector Centrality], "&gt;= " &amp; N42) - COUNTIF(Vertices[Eigenvector Centrality], "&gt;=" &amp; N43)</f>
        <v>0</v>
      </c>
      <c r="P42" s="34">
        <f t="shared" si="7"/>
        <v>0</v>
      </c>
      <c r="Q42" s="35">
        <f>COUNTIF(Vertices[PageRank], "&gt;= " &amp; P42) - COUNTIF(Vertices[PageRank], "&gt;=" &amp; P43)</f>
        <v>0</v>
      </c>
      <c r="R42" s="34">
        <f t="shared" si="8"/>
        <v>0</v>
      </c>
      <c r="S42" s="40">
        <f>COUNTIF(Vertices[Clustering Coefficient], "&gt;= " &amp; R42) - COUNTIF(Vertices[Clustering Coefficient], "&gt;=" &amp; R43)</f>
        <v>0</v>
      </c>
      <c r="T42" s="34">
        <f t="shared" ca="1" si="9"/>
        <v>9131.6341343369641</v>
      </c>
      <c r="U42" s="35">
        <f t="shared" ca="1" si="0"/>
        <v>3</v>
      </c>
    </row>
    <row r="43" spans="1:21" x14ac:dyDescent="0.25">
      <c r="A43" s="30" t="s">
        <v>81</v>
      </c>
      <c r="B43" s="43" t="str">
        <f>IF(COUNT(Vertices[Degree])&gt;0, D2, NoMetricMessage)</f>
        <v>Not Available</v>
      </c>
      <c r="D43" s="29">
        <f t="shared" si="1"/>
        <v>0</v>
      </c>
      <c r="E43">
        <f>COUNTIF(Vertices[Degree], "&gt;= " &amp; D43) - COUNTIF(Vertices[Degree], "&gt;=" &amp; D44)</f>
        <v>0</v>
      </c>
      <c r="F43" s="36">
        <f t="shared" si="2"/>
        <v>0</v>
      </c>
      <c r="G43" s="37">
        <f>COUNTIF(Vertices[In-Degree], "&gt;= " &amp; F43) - COUNTIF(Vertices[In-Degree], "&gt;=" &amp; F44)</f>
        <v>0</v>
      </c>
      <c r="H43" s="36">
        <f t="shared" si="3"/>
        <v>0</v>
      </c>
      <c r="I43" s="37">
        <f>COUNTIF(Vertices[Out-Degree], "&gt;= " &amp; H43) - COUNTIF(Vertices[Out-Degree], "&gt;=" &amp; H44)</f>
        <v>0</v>
      </c>
      <c r="J43" s="36">
        <f t="shared" si="4"/>
        <v>0</v>
      </c>
      <c r="K43" s="37">
        <f>COUNTIF(Vertices[Betweenness Centrality], "&gt;= " &amp; J43) - COUNTIF(Vertices[Betweenness Centrality], "&gt;=" &amp; J44)</f>
        <v>0</v>
      </c>
      <c r="L43" s="36">
        <f t="shared" si="5"/>
        <v>0</v>
      </c>
      <c r="M43" s="37">
        <f>COUNTIF(Vertices[Closeness Centrality], "&gt;= " &amp; L43) - COUNTIF(Vertices[Closeness Centrality], "&gt;=" &amp; L44)</f>
        <v>0</v>
      </c>
      <c r="N43" s="36">
        <f t="shared" si="6"/>
        <v>0</v>
      </c>
      <c r="O43" s="37">
        <f>COUNTIF(Vertices[Eigenvector Centrality], "&gt;= " &amp; N43) - COUNTIF(Vertices[Eigenvector Centrality], "&gt;=" &amp; N44)</f>
        <v>0</v>
      </c>
      <c r="P43" s="36">
        <f t="shared" si="7"/>
        <v>0</v>
      </c>
      <c r="Q43" s="37">
        <f>COUNTIF(Vertices[PageRank], "&gt;= " &amp; P43) - COUNTIF(Vertices[PageRank], "&gt;=" &amp; P44)</f>
        <v>0</v>
      </c>
      <c r="R43" s="36">
        <f t="shared" si="8"/>
        <v>0</v>
      </c>
      <c r="S43" s="41">
        <f>COUNTIF(Vertices[Clustering Coefficient], "&gt;= " &amp; R43) - COUNTIF(Vertices[Clustering Coefficient], "&gt;=" &amp; R44)</f>
        <v>0</v>
      </c>
      <c r="T43" s="36">
        <f t="shared" ca="1" si="9"/>
        <v>9354.9927432038112</v>
      </c>
      <c r="U43" s="37">
        <f t="shared" ca="1" si="0"/>
        <v>2</v>
      </c>
    </row>
    <row r="44" spans="1:21" x14ac:dyDescent="0.25">
      <c r="A44" s="30" t="s">
        <v>82</v>
      </c>
      <c r="B44" s="43" t="str">
        <f>IF(COUNT(Vertices[Degree])&gt;0, D45, NoMetricMessage)</f>
        <v>Not Available</v>
      </c>
      <c r="D44" s="29">
        <f t="shared" si="1"/>
        <v>0</v>
      </c>
      <c r="E44">
        <f>COUNTIF(Vertices[Degree], "&gt;= " &amp; D44) - COUNTIF(Vertices[Degree], "&gt;=" &amp; D45)</f>
        <v>0</v>
      </c>
      <c r="F44" s="34">
        <f t="shared" si="2"/>
        <v>0</v>
      </c>
      <c r="G44" s="35">
        <f>COUNTIF(Vertices[In-Degree], "&gt;= " &amp; F44) - COUNTIF(Vertices[In-Degree], "&gt;=" &amp; F45)</f>
        <v>0</v>
      </c>
      <c r="H44" s="34">
        <f t="shared" si="3"/>
        <v>0</v>
      </c>
      <c r="I44" s="35">
        <f>COUNTIF(Vertices[Out-Degree], "&gt;= " &amp; H44) - COUNTIF(Vertices[Out-Degree], "&gt;=" &amp; H45)</f>
        <v>0</v>
      </c>
      <c r="J44" s="34">
        <f t="shared" si="4"/>
        <v>0</v>
      </c>
      <c r="K44" s="35">
        <f>COUNTIF(Vertices[Betweenness Centrality], "&gt;= " &amp; J44) - COUNTIF(Vertices[Betweenness Centrality], "&gt;=" &amp; J45)</f>
        <v>0</v>
      </c>
      <c r="L44" s="34">
        <f t="shared" si="5"/>
        <v>0</v>
      </c>
      <c r="M44" s="35">
        <f>COUNTIF(Vertices[Closeness Centrality], "&gt;= " &amp; L44) - COUNTIF(Vertices[Closeness Centrality], "&gt;=" &amp; L45)</f>
        <v>0</v>
      </c>
      <c r="N44" s="34">
        <f t="shared" si="6"/>
        <v>0</v>
      </c>
      <c r="O44" s="35">
        <f>COUNTIF(Vertices[Eigenvector Centrality], "&gt;= " &amp; N44) - COUNTIF(Vertices[Eigenvector Centrality], "&gt;=" &amp; N45)</f>
        <v>0</v>
      </c>
      <c r="P44" s="34">
        <f t="shared" si="7"/>
        <v>0</v>
      </c>
      <c r="Q44" s="35">
        <f>COUNTIF(Vertices[PageRank], "&gt;= " &amp; P44) - COUNTIF(Vertices[PageRank], "&gt;=" &amp; P45)</f>
        <v>0</v>
      </c>
      <c r="R44" s="34">
        <f t="shared" si="8"/>
        <v>0</v>
      </c>
      <c r="S44" s="40">
        <f>COUNTIF(Vertices[Clustering Coefficient], "&gt;= " &amp; R44) - COUNTIF(Vertices[Clustering Coefficient], "&gt;=" &amp; R45)</f>
        <v>0</v>
      </c>
      <c r="T44" s="34">
        <f t="shared" ca="1" si="9"/>
        <v>9578.3513520706583</v>
      </c>
      <c r="U44" s="35">
        <f t="shared" ca="1" si="0"/>
        <v>2</v>
      </c>
    </row>
    <row r="45" spans="1:21" x14ac:dyDescent="0.25">
      <c r="A45" s="30" t="s">
        <v>83</v>
      </c>
      <c r="B45" s="44" t="str">
        <f>IFERROR(AVERAGE(Vertices[Degree]),NoMetricMessage)</f>
        <v>Not Available</v>
      </c>
      <c r="D45" s="29">
        <f>MAX(Vertices[Degree])</f>
        <v>0</v>
      </c>
      <c r="E45">
        <f>COUNTIF(Vertices[Degree], "&gt;= " &amp; D45) - COUNTIF(Vertices[Degree], "&gt;=" &amp; D46)</f>
        <v>0</v>
      </c>
      <c r="F45" s="38">
        <f>MAX(Vertices[In-Degree])</f>
        <v>0</v>
      </c>
      <c r="G45" s="39">
        <f>COUNTIF(Vertices[In-Degree], "&gt;= " &amp; F45) - COUNTIF(Vertices[In-Degree], "&gt;=" &amp; F46)</f>
        <v>0</v>
      </c>
      <c r="H45" s="38">
        <f>MAX(Vertices[Out-Degree])</f>
        <v>0</v>
      </c>
      <c r="I45" s="39">
        <f>COUNTIF(Vertices[Out-Degree], "&gt;= " &amp; H45) - COUNTIF(Vertices[Out-Degree], "&gt;=" &amp; H46)</f>
        <v>0</v>
      </c>
      <c r="J45" s="38">
        <f>MAX(Vertices[Betweenness Centrality])</f>
        <v>0</v>
      </c>
      <c r="K45" s="39">
        <f>COUNTIF(Vertices[Betweenness Centrality], "&gt;= " &amp; J45) - COUNTIF(Vertices[Betweenness Centrality], "&gt;=" &amp; J46)</f>
        <v>0</v>
      </c>
      <c r="L45" s="38">
        <f>MAX(Vertices[Closeness Centrality])</f>
        <v>0</v>
      </c>
      <c r="M45" s="39">
        <f>COUNTIF(Vertices[Closeness Centrality], "&gt;= " &amp; L45) - COUNTIF(Vertices[Closeness Centrality], "&gt;=" &amp; L46)</f>
        <v>0</v>
      </c>
      <c r="N45" s="38">
        <f>MAX(Vertices[Eigenvector Centrality])</f>
        <v>0</v>
      </c>
      <c r="O45" s="39">
        <f>COUNTIF(Vertices[Eigenvector Centrality], "&gt;= " &amp; N45) - COUNTIF(Vertices[Eigenvector Centrality], "&gt;=" &amp; N46)</f>
        <v>0</v>
      </c>
      <c r="P45" s="38">
        <f>MAX(Vertices[PageRank])</f>
        <v>0</v>
      </c>
      <c r="Q45" s="39">
        <f>COUNTIF(Vertices[PageRank], "&gt;= " &amp; P45) - COUNTIF(Vertices[PageRank], "&gt;=" &amp; P46)</f>
        <v>0</v>
      </c>
      <c r="R45" s="38">
        <f>MAX(Vertices[Clustering Coefficient])</f>
        <v>0</v>
      </c>
      <c r="S45" s="42">
        <f>COUNTIF(Vertices[Clustering Coefficient], "&gt;= " &amp; R45) - COUNTIF(Vertices[Clustering Coefficient], "&gt;=" &amp; R46)</f>
        <v>0</v>
      </c>
      <c r="T45" s="38">
        <f ca="1">MAX(INDIRECT(DynamicFilterSourceColumnRange))</f>
        <v>9801.7099609375</v>
      </c>
      <c r="U45" s="39">
        <f t="shared" ca="1" si="0"/>
        <v>1</v>
      </c>
    </row>
    <row r="46" spans="1:21" x14ac:dyDescent="0.25">
      <c r="A46" s="30" t="s">
        <v>84</v>
      </c>
      <c r="B46" s="44" t="str">
        <f>IFERROR(MEDIAN(Vertices[Degree]),NoMetricMessage)</f>
        <v>Not Available</v>
      </c>
    </row>
    <row r="57" spans="1:2" x14ac:dyDescent="0.25">
      <c r="A57" s="30" t="s">
        <v>88</v>
      </c>
      <c r="B57" s="43" t="str">
        <f>IF(COUNT(Vertices[In-Degree])&gt;0, F2, NoMetricMessage)</f>
        <v>Not Available</v>
      </c>
    </row>
    <row r="58" spans="1:2" x14ac:dyDescent="0.25">
      <c r="A58" s="30" t="s">
        <v>89</v>
      </c>
      <c r="B58" s="43" t="str">
        <f>IF(COUNT(Vertices[In-Degree])&gt;0, F45, NoMetricMessage)</f>
        <v>Not Available</v>
      </c>
    </row>
    <row r="59" spans="1:2" x14ac:dyDescent="0.25">
      <c r="A59" s="30" t="s">
        <v>90</v>
      </c>
      <c r="B59" s="44" t="str">
        <f>IFERROR(AVERAGE(Vertices[In-Degree]),NoMetricMessage)</f>
        <v>Not Available</v>
      </c>
    </row>
    <row r="60" spans="1:2" x14ac:dyDescent="0.25">
      <c r="A60" s="30" t="s">
        <v>91</v>
      </c>
      <c r="B60" s="44" t="str">
        <f>IFERROR(MEDIAN(Vertices[In-Degree]),NoMetricMessage)</f>
        <v>Not Available</v>
      </c>
    </row>
    <row r="71" spans="1:2" x14ac:dyDescent="0.25">
      <c r="A71" s="30" t="s">
        <v>94</v>
      </c>
      <c r="B71" s="43" t="str">
        <f>IF(COUNT(Vertices[Out-Degree])&gt;0, H2, NoMetricMessage)</f>
        <v>Not Available</v>
      </c>
    </row>
    <row r="72" spans="1:2" x14ac:dyDescent="0.25">
      <c r="A72" s="30" t="s">
        <v>95</v>
      </c>
      <c r="B72" s="43" t="str">
        <f>IF(COUNT(Vertices[Out-Degree])&gt;0, H45, NoMetricMessage)</f>
        <v>Not Available</v>
      </c>
    </row>
    <row r="73" spans="1:2" x14ac:dyDescent="0.25">
      <c r="A73" s="30" t="s">
        <v>96</v>
      </c>
      <c r="B73" s="44" t="str">
        <f>IFERROR(AVERAGE(Vertices[Out-Degree]),NoMetricMessage)</f>
        <v>Not Available</v>
      </c>
    </row>
    <row r="74" spans="1:2" x14ac:dyDescent="0.25">
      <c r="A74" s="30" t="s">
        <v>97</v>
      </c>
      <c r="B74" s="44" t="str">
        <f>IFERROR(MEDIAN(Vertices[Out-Degree]),NoMetricMessage)</f>
        <v>Not Available</v>
      </c>
    </row>
    <row r="85" spans="1:2" x14ac:dyDescent="0.25">
      <c r="A85" s="30" t="s">
        <v>100</v>
      </c>
      <c r="B85" s="44" t="str">
        <f>IF(COUNT(Vertices[Betweenness Centrality])&gt;0, J2, NoMetricMessage)</f>
        <v>Not Available</v>
      </c>
    </row>
    <row r="86" spans="1:2" x14ac:dyDescent="0.25">
      <c r="A86" s="30" t="s">
        <v>101</v>
      </c>
      <c r="B86" s="44" t="str">
        <f>IF(COUNT(Vertices[Betweenness Centrality])&gt;0, J45, NoMetricMessage)</f>
        <v>Not Available</v>
      </c>
    </row>
    <row r="87" spans="1:2" x14ac:dyDescent="0.25">
      <c r="A87" s="30" t="s">
        <v>102</v>
      </c>
      <c r="B87" s="44" t="str">
        <f>IFERROR(AVERAGE(Vertices[Betweenness Centrality]),NoMetricMessage)</f>
        <v>Not Available</v>
      </c>
    </row>
    <row r="88" spans="1:2" x14ac:dyDescent="0.25">
      <c r="A88" s="30" t="s">
        <v>103</v>
      </c>
      <c r="B88" s="44" t="str">
        <f>IFERROR(MEDIAN(Vertices[Betweenness Centrality]),NoMetricMessage)</f>
        <v>Not Available</v>
      </c>
    </row>
    <row r="99" spans="1:2" x14ac:dyDescent="0.25">
      <c r="A99" s="30" t="s">
        <v>106</v>
      </c>
      <c r="B99" s="44" t="str">
        <f>IF(COUNT(Vertices[Closeness Centrality])&gt;0, L2, NoMetricMessage)</f>
        <v>Not Available</v>
      </c>
    </row>
    <row r="100" spans="1:2" x14ac:dyDescent="0.25">
      <c r="A100" s="30" t="s">
        <v>107</v>
      </c>
      <c r="B100" s="44" t="str">
        <f>IF(COUNT(Vertices[Closeness Centrality])&gt;0, L45, NoMetricMessage)</f>
        <v>Not Available</v>
      </c>
    </row>
    <row r="101" spans="1:2" x14ac:dyDescent="0.25">
      <c r="A101" s="30" t="s">
        <v>108</v>
      </c>
      <c r="B101" s="44" t="str">
        <f>IFERROR(AVERAGE(Vertices[Closeness Centrality]),NoMetricMessage)</f>
        <v>Not Available</v>
      </c>
    </row>
    <row r="102" spans="1:2" x14ac:dyDescent="0.25">
      <c r="A102" s="30" t="s">
        <v>109</v>
      </c>
      <c r="B102" s="44" t="str">
        <f>IFERROR(MEDIAN(Vertices[Closeness Centrality]),NoMetricMessage)</f>
        <v>Not Available</v>
      </c>
    </row>
    <row r="113" spans="1:2" x14ac:dyDescent="0.25">
      <c r="A113" s="30" t="s">
        <v>112</v>
      </c>
      <c r="B113" s="44" t="str">
        <f>IF(COUNT(Vertices[Eigenvector Centrality])&gt;0, N2, NoMetricMessage)</f>
        <v>Not Available</v>
      </c>
    </row>
    <row r="114" spans="1:2" x14ac:dyDescent="0.25">
      <c r="A114" s="30" t="s">
        <v>113</v>
      </c>
      <c r="B114" s="44" t="str">
        <f>IF(COUNT(Vertices[Eigenvector Centrality])&gt;0, N45, NoMetricMessage)</f>
        <v>Not Available</v>
      </c>
    </row>
    <row r="115" spans="1:2" x14ac:dyDescent="0.25">
      <c r="A115" s="30" t="s">
        <v>114</v>
      </c>
      <c r="B115" s="44" t="str">
        <f>IFERROR(AVERAGE(Vertices[Eigenvector Centrality]),NoMetricMessage)</f>
        <v>Not Available</v>
      </c>
    </row>
    <row r="116" spans="1:2" x14ac:dyDescent="0.25">
      <c r="A116" s="30" t="s">
        <v>115</v>
      </c>
      <c r="B116" s="44" t="str">
        <f>IFERROR(MEDIAN(Vertices[Eigenvector Centrality]),NoMetricMessage)</f>
        <v>Not Available</v>
      </c>
    </row>
    <row r="127" spans="1:2" x14ac:dyDescent="0.25">
      <c r="A127" s="30" t="s">
        <v>139</v>
      </c>
      <c r="B127" s="44" t="str">
        <f>IF(COUNT(Vertices[PageRank])&gt;0, P2, NoMetricMessage)</f>
        <v>Not Available</v>
      </c>
    </row>
    <row r="128" spans="1:2" x14ac:dyDescent="0.25">
      <c r="A128" s="30" t="s">
        <v>140</v>
      </c>
      <c r="B128" s="44" t="str">
        <f>IF(COUNT(Vertices[PageRank])&gt;0, P45, NoMetricMessage)</f>
        <v>Not Available</v>
      </c>
    </row>
    <row r="129" spans="1:2" x14ac:dyDescent="0.25">
      <c r="A129" s="30" t="s">
        <v>141</v>
      </c>
      <c r="B129" s="44" t="str">
        <f>IFERROR(AVERAGE(Vertices[PageRank]),NoMetricMessage)</f>
        <v>Not Available</v>
      </c>
    </row>
    <row r="130" spans="1:2" x14ac:dyDescent="0.25">
      <c r="A130" s="30" t="s">
        <v>142</v>
      </c>
      <c r="B130" s="44" t="str">
        <f>IFERROR(MEDIAN(Vertices[PageRank]),NoMetricMessage)</f>
        <v>Not Available</v>
      </c>
    </row>
    <row r="141" spans="1:2" x14ac:dyDescent="0.25">
      <c r="A141" s="30" t="s">
        <v>118</v>
      </c>
      <c r="B141" s="44" t="str">
        <f>IF(COUNT(Vertices[Clustering Coefficient])&gt;0, R2, NoMetricMessage)</f>
        <v>Not Available</v>
      </c>
    </row>
    <row r="142" spans="1:2" x14ac:dyDescent="0.25">
      <c r="A142" s="30" t="s">
        <v>119</v>
      </c>
      <c r="B142" s="44" t="str">
        <f>IF(COUNT(Vertices[Clustering Coefficient])&gt;0, R45, NoMetricMessage)</f>
        <v>Not Available</v>
      </c>
    </row>
    <row r="143" spans="1:2" x14ac:dyDescent="0.25">
      <c r="A143" s="30" t="s">
        <v>120</v>
      </c>
      <c r="B143" s="44" t="str">
        <f>IFERROR(AVERAGE(Vertices[Clustering Coefficient]),NoMetricMessage)</f>
        <v>Not Available</v>
      </c>
    </row>
    <row r="144" spans="1:2" x14ac:dyDescent="0.25">
      <c r="A144" s="30" t="s">
        <v>121</v>
      </c>
      <c r="B144" s="44"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130</v>
      </c>
      <c r="C1" s="3" t="s">
        <v>7</v>
      </c>
      <c r="D1" s="3" t="s">
        <v>9</v>
      </c>
      <c r="E1" s="3" t="s">
        <v>163</v>
      </c>
      <c r="F1" s="4" t="s">
        <v>168</v>
      </c>
      <c r="G1" s="3" t="s">
        <v>14</v>
      </c>
      <c r="H1" s="3" t="s">
        <v>67</v>
      </c>
      <c r="J1" s="3" t="s">
        <v>18</v>
      </c>
      <c r="K1" s="3" t="s">
        <v>17</v>
      </c>
      <c r="M1" s="3" t="s">
        <v>22</v>
      </c>
      <c r="N1" s="3" t="s">
        <v>23</v>
      </c>
      <c r="O1" s="3" t="s">
        <v>24</v>
      </c>
      <c r="P1" s="3" t="s">
        <v>25</v>
      </c>
    </row>
    <row r="2" spans="1:18" x14ac:dyDescent="0.25">
      <c r="A2" s="1" t="s">
        <v>51</v>
      </c>
      <c r="B2" s="1" t="s">
        <v>131</v>
      </c>
      <c r="C2" t="s">
        <v>54</v>
      </c>
      <c r="D2" t="s">
        <v>55</v>
      </c>
      <c r="E2" t="s">
        <v>55</v>
      </c>
      <c r="F2" s="1" t="s">
        <v>51</v>
      </c>
      <c r="G2" t="s">
        <v>65</v>
      </c>
      <c r="H2" t="s">
        <v>158</v>
      </c>
      <c r="J2" t="s">
        <v>19</v>
      </c>
      <c r="K2">
        <v>105</v>
      </c>
      <c r="M2" t="s">
        <v>506</v>
      </c>
      <c r="N2" t="s">
        <v>176</v>
      </c>
      <c r="O2">
        <v>1.1000000000000001</v>
      </c>
      <c r="P2">
        <v>4.3</v>
      </c>
    </row>
    <row r="3" spans="1:18" x14ac:dyDescent="0.25">
      <c r="A3" s="1" t="s">
        <v>52</v>
      </c>
      <c r="B3" s="1" t="s">
        <v>132</v>
      </c>
      <c r="C3" t="s">
        <v>52</v>
      </c>
      <c r="D3" t="s">
        <v>56</v>
      </c>
      <c r="E3" t="s">
        <v>56</v>
      </c>
      <c r="F3" s="1" t="s">
        <v>52</v>
      </c>
      <c r="G3" t="s">
        <v>66</v>
      </c>
      <c r="H3" t="s">
        <v>68</v>
      </c>
      <c r="J3" t="s">
        <v>30</v>
      </c>
      <c r="K3" t="s">
        <v>472</v>
      </c>
      <c r="M3" t="s">
        <v>506</v>
      </c>
      <c r="N3" t="s">
        <v>177</v>
      </c>
      <c r="O3">
        <v>1711</v>
      </c>
      <c r="P3">
        <v>1731</v>
      </c>
    </row>
    <row r="4" spans="1:18" x14ac:dyDescent="0.25">
      <c r="A4" s="1" t="s">
        <v>53</v>
      </c>
      <c r="B4" s="1" t="s">
        <v>133</v>
      </c>
      <c r="C4" t="s">
        <v>53</v>
      </c>
      <c r="D4" t="s">
        <v>57</v>
      </c>
      <c r="E4" t="s">
        <v>57</v>
      </c>
      <c r="F4" s="1" t="s">
        <v>53</v>
      </c>
      <c r="G4">
        <v>0</v>
      </c>
      <c r="H4" t="s">
        <v>69</v>
      </c>
      <c r="J4" t="s">
        <v>78</v>
      </c>
      <c r="M4" t="s">
        <v>506</v>
      </c>
      <c r="N4" t="s">
        <v>476</v>
      </c>
      <c r="O4">
        <v>-1</v>
      </c>
      <c r="P4">
        <v>1</v>
      </c>
    </row>
    <row r="5" spans="1:18" ht="409.5" x14ac:dyDescent="0.25">
      <c r="A5">
        <v>1</v>
      </c>
      <c r="B5" s="1" t="s">
        <v>134</v>
      </c>
      <c r="C5" t="s">
        <v>51</v>
      </c>
      <c r="D5" t="s">
        <v>58</v>
      </c>
      <c r="E5" t="s">
        <v>58</v>
      </c>
      <c r="F5">
        <v>1</v>
      </c>
      <c r="G5">
        <v>1</v>
      </c>
      <c r="H5" t="s">
        <v>70</v>
      </c>
      <c r="J5" t="s">
        <v>171</v>
      </c>
      <c r="K5" s="7" t="s">
        <v>1719</v>
      </c>
      <c r="M5" t="s">
        <v>506</v>
      </c>
      <c r="N5" t="s">
        <v>475</v>
      </c>
      <c r="O5">
        <v>-1</v>
      </c>
      <c r="P5">
        <v>1</v>
      </c>
    </row>
    <row r="6" spans="1:18" x14ac:dyDescent="0.25">
      <c r="A6">
        <v>0</v>
      </c>
      <c r="B6" s="1" t="s">
        <v>135</v>
      </c>
      <c r="C6">
        <v>1</v>
      </c>
      <c r="D6" t="s">
        <v>59</v>
      </c>
      <c r="E6" t="s">
        <v>59</v>
      </c>
      <c r="F6">
        <v>0</v>
      </c>
      <c r="H6" t="s">
        <v>71</v>
      </c>
      <c r="J6" t="s">
        <v>172</v>
      </c>
      <c r="K6">
        <v>2</v>
      </c>
      <c r="M6" t="s">
        <v>506</v>
      </c>
      <c r="N6" t="s">
        <v>500</v>
      </c>
      <c r="O6">
        <v>1</v>
      </c>
      <c r="P6">
        <v>4</v>
      </c>
      <c r="R6" t="s">
        <v>128</v>
      </c>
    </row>
    <row r="7" spans="1:18" x14ac:dyDescent="0.25">
      <c r="A7">
        <v>2</v>
      </c>
      <c r="B7">
        <v>1</v>
      </c>
      <c r="C7">
        <v>0</v>
      </c>
      <c r="D7" t="s">
        <v>60</v>
      </c>
      <c r="E7" t="s">
        <v>60</v>
      </c>
      <c r="F7">
        <v>2</v>
      </c>
      <c r="H7" t="s">
        <v>72</v>
      </c>
      <c r="J7" t="s">
        <v>173</v>
      </c>
      <c r="K7" t="s">
        <v>174</v>
      </c>
      <c r="M7" t="s">
        <v>506</v>
      </c>
      <c r="N7" t="s">
        <v>504</v>
      </c>
      <c r="O7">
        <v>0.46948356807511699</v>
      </c>
      <c r="P7">
        <v>3</v>
      </c>
    </row>
    <row r="8" spans="1:18" x14ac:dyDescent="0.25">
      <c r="A8"/>
      <c r="B8">
        <v>2</v>
      </c>
      <c r="C8">
        <v>2</v>
      </c>
      <c r="D8" t="s">
        <v>61</v>
      </c>
      <c r="E8" t="s">
        <v>61</v>
      </c>
      <c r="H8" t="s">
        <v>73</v>
      </c>
      <c r="J8" t="s">
        <v>175</v>
      </c>
      <c r="K8" t="s">
        <v>473</v>
      </c>
      <c r="M8" t="s">
        <v>145</v>
      </c>
      <c r="N8" t="s">
        <v>15</v>
      </c>
      <c r="O8">
        <v>144</v>
      </c>
      <c r="P8">
        <v>9854.0244140625</v>
      </c>
    </row>
    <row r="9" spans="1:18" ht="409.5" x14ac:dyDescent="0.25">
      <c r="A9"/>
      <c r="B9">
        <v>3</v>
      </c>
      <c r="C9">
        <v>4</v>
      </c>
      <c r="D9" t="s">
        <v>62</v>
      </c>
      <c r="E9" t="s">
        <v>62</v>
      </c>
      <c r="H9" t="s">
        <v>74</v>
      </c>
      <c r="J9" t="s">
        <v>522</v>
      </c>
      <c r="K9" s="7" t="s">
        <v>1720</v>
      </c>
      <c r="M9" t="s">
        <v>145</v>
      </c>
      <c r="N9" t="s">
        <v>16</v>
      </c>
      <c r="O9">
        <v>132.85899353027301</v>
      </c>
      <c r="P9">
        <v>9866.140625</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Prell</dc:creator>
  <cp:lastModifiedBy>Prell, Martin</cp:lastModifiedBy>
  <dcterms:created xsi:type="dcterms:W3CDTF">2008-01-30T00:41:58Z</dcterms:created>
  <dcterms:modified xsi:type="dcterms:W3CDTF">2025-01-05T15:30:27Z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