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agnettamu0.sharepoint.com/sites/Team-TWRI/Shared Documents/Projects/Ag BMP Database 22-52 FY22/Database/Drafts/"/>
    </mc:Choice>
  </mc:AlternateContent>
  <xr:revisionPtr revIDLastSave="908" documentId="8_{D31603CA-0ED6-41E5-9D04-5795CD79D7A1}" xr6:coauthVersionLast="47" xr6:coauthVersionMax="47" xr10:uidLastSave="{14BF620E-89C2-43E9-93E4-D6557E083BF3}"/>
  <workbookProtection lockStructure="1"/>
  <bookViews>
    <workbookView xWindow="-38510" yWindow="-16570" windowWidth="38620" windowHeight="21820" xr2:uid="{0EBC54A7-10AE-40D9-A853-FBC3665B4955}"/>
  </bookViews>
  <sheets>
    <sheet name="Introduction" sheetId="7" r:id="rId1"/>
    <sheet name="Data Dictionary" sheetId="4" r:id="rId2"/>
    <sheet name="List of Studies" sheetId="3" r:id="rId3"/>
    <sheet name="FIB_Database" sheetId="1" r:id="rId4"/>
    <sheet name="Analysis" sheetId="9" r:id="rId5"/>
    <sheet name="Regression Data" sheetId="11" r:id="rId6"/>
    <sheet name="Version History" sheetId="8" r:id="rId7"/>
  </sheets>
  <definedNames>
    <definedName name="_xlnm._FilterDatabase" localSheetId="3" hidden="1">FIB_Database!$A$1:$AM$135</definedName>
    <definedName name="_xlchart.v1.0" hidden="1">FIB_Database!$AI$2:$AI$135</definedName>
    <definedName name="_xlchart.v1.1" hidden="1">FIB_Database!$H$2:$H$135</definedName>
    <definedName name="_xlchart.v1.2" hidden="1">FIB_Database!$AI$1</definedName>
    <definedName name="_xlchart.v1.3" hidden="1">FIB_Database!$AI$2:$AI$135</definedName>
    <definedName name="_xlchart.v1.4" hidden="1">FIB_Database!$L$2:$L$135</definedName>
    <definedName name="_xlchart.v5.5" hidden="1">Analysis!$B$188</definedName>
    <definedName name="_xlchart.v5.6" hidden="1">Analysis!$B$189:$B$203</definedName>
    <definedName name="_xlchart.v5.7" hidden="1">Analysis!$C$188</definedName>
    <definedName name="_xlchart.v5.8" hidden="1">Analysis!$C$189:$C$203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2" i="11" l="1" a="1"/>
  <c r="G162" i="11" s="1"/>
  <c r="B162" i="11" a="1"/>
  <c r="B162" i="11" s="1"/>
  <c r="B134" i="11" a="1"/>
  <c r="B134" i="11" s="1"/>
  <c r="J154" i="11"/>
  <c r="K154" i="11" s="1"/>
  <c r="J155" i="11"/>
  <c r="K155" i="11" s="1"/>
  <c r="I154" i="11"/>
  <c r="I155" i="11"/>
  <c r="G134" i="11" a="1"/>
  <c r="G134" i="11" s="1"/>
  <c r="B109" i="11" a="1"/>
  <c r="B109" i="11" s="1"/>
  <c r="J125" i="11"/>
  <c r="K125" i="11" s="1"/>
  <c r="J126" i="11"/>
  <c r="K126" i="11" s="1"/>
  <c r="J127" i="11"/>
  <c r="K127" i="11" s="1"/>
  <c r="J128" i="11"/>
  <c r="K128" i="11" s="1"/>
  <c r="J129" i="11"/>
  <c r="K129" i="11" s="1"/>
  <c r="J130" i="11"/>
  <c r="K130" i="11" s="1"/>
  <c r="I125" i="11"/>
  <c r="I126" i="11"/>
  <c r="I127" i="11"/>
  <c r="I128" i="11"/>
  <c r="I129" i="11"/>
  <c r="I130" i="11"/>
  <c r="G109" i="11" a="1"/>
  <c r="G109" i="11" s="1"/>
  <c r="G87" i="11" a="1"/>
  <c r="G87" i="11" s="1"/>
  <c r="B87" i="11" a="1"/>
  <c r="B87" i="11" s="1"/>
  <c r="G27" i="11" a="1"/>
  <c r="G27" i="11" s="1"/>
  <c r="B27" i="11" a="1"/>
  <c r="B27" i="11" s="1"/>
  <c r="J81" i="11" l="1"/>
  <c r="K81" i="11" s="1"/>
  <c r="J80" i="11"/>
  <c r="K80" i="11" s="1"/>
  <c r="J79" i="11"/>
  <c r="K79" i="11" s="1"/>
  <c r="I80" i="11"/>
  <c r="I78" i="11"/>
  <c r="J82" i="11"/>
  <c r="K82" i="11" s="1"/>
  <c r="J78" i="11"/>
  <c r="K78" i="11" s="1"/>
  <c r="I82" i="11"/>
  <c r="I79" i="11"/>
  <c r="I77" i="11"/>
  <c r="J77" i="11"/>
  <c r="K77" i="11" s="1"/>
  <c r="I81" i="11"/>
  <c r="I76" i="11"/>
  <c r="J76" i="11"/>
  <c r="K76" i="11" s="1"/>
  <c r="G3" i="11" l="1" a="1"/>
  <c r="G3" i="11" s="1"/>
  <c r="J3" i="11" s="1"/>
  <c r="B3" i="11" a="1"/>
  <c r="B3" i="11" s="1"/>
  <c r="AI77" i="1"/>
  <c r="AI76" i="1"/>
  <c r="AI75" i="1"/>
  <c r="AI74" i="1"/>
  <c r="AI73" i="1"/>
  <c r="AI72" i="1"/>
  <c r="B189" i="9" a="1"/>
  <c r="B189" i="9" s="1"/>
  <c r="C189" i="9" s="1"/>
  <c r="C196" i="9" l="1"/>
  <c r="C192" i="9"/>
  <c r="C191" i="9"/>
  <c r="C190" i="9"/>
  <c r="C199" i="9"/>
  <c r="C195" i="9"/>
  <c r="C193" i="9"/>
  <c r="C197" i="9"/>
  <c r="C203" i="9"/>
  <c r="C202" i="9"/>
  <c r="C198" i="9"/>
  <c r="C194" i="9"/>
  <c r="C201" i="9"/>
  <c r="C200" i="9"/>
  <c r="AI134" i="1"/>
  <c r="AI131" i="1"/>
  <c r="AI130" i="1"/>
  <c r="AI129" i="1"/>
  <c r="AI128" i="1"/>
  <c r="AI127" i="1"/>
  <c r="AI126" i="1"/>
  <c r="AI125" i="1"/>
  <c r="AI124" i="1"/>
  <c r="AI123" i="1"/>
  <c r="AI118" i="1"/>
  <c r="AI117" i="1"/>
  <c r="AI116" i="1"/>
  <c r="AI115" i="1"/>
  <c r="AI114" i="1"/>
  <c r="AI113" i="1"/>
  <c r="AI112" i="1"/>
  <c r="AI111" i="1"/>
  <c r="AI110" i="1"/>
  <c r="AI109" i="1"/>
  <c r="AI103" i="1"/>
  <c r="AI99" i="1"/>
  <c r="AI98" i="1"/>
  <c r="AI97" i="1"/>
  <c r="AI96" i="1"/>
  <c r="AI95" i="1"/>
  <c r="AI94" i="1"/>
  <c r="AI93" i="1"/>
  <c r="AI92" i="1"/>
  <c r="AI91" i="1"/>
  <c r="AI90" i="1"/>
  <c r="AI89" i="1"/>
  <c r="AI88" i="1"/>
  <c r="AI87" i="1"/>
  <c r="AI86" i="1"/>
  <c r="AI85" i="1"/>
  <c r="AI84" i="1"/>
  <c r="AI83" i="1"/>
  <c r="AI82" i="1"/>
  <c r="AI81" i="1"/>
  <c r="AI80" i="1"/>
  <c r="AI79" i="1"/>
  <c r="AI78" i="1"/>
  <c r="AI67" i="1"/>
  <c r="AI66" i="1"/>
  <c r="AI65" i="1"/>
  <c r="AI64" i="1"/>
  <c r="AI63" i="1"/>
  <c r="AI62" i="1"/>
  <c r="AI61" i="1"/>
  <c r="AI60" i="1"/>
  <c r="AI59" i="1"/>
  <c r="AI58" i="1"/>
  <c r="AI57" i="1"/>
  <c r="AI56" i="1"/>
  <c r="AI55" i="1"/>
  <c r="AI16" i="1"/>
  <c r="AI15" i="1"/>
  <c r="AI14" i="1"/>
  <c r="AI13" i="1"/>
  <c r="AI12" i="1"/>
  <c r="AI11" i="1"/>
  <c r="AI10" i="1"/>
  <c r="AI9" i="1"/>
  <c r="AI8" i="1"/>
  <c r="AI7" i="1"/>
  <c r="AI6" i="1"/>
  <c r="AI5" i="1"/>
  <c r="AI4" i="1"/>
  <c r="C176" i="9"/>
  <c r="I180" i="9"/>
  <c r="C180" i="9"/>
  <c r="I179" i="9"/>
  <c r="C179" i="9"/>
  <c r="I178" i="9"/>
  <c r="C178" i="9"/>
  <c r="I177" i="9"/>
  <c r="C177" i="9"/>
  <c r="I176" i="9"/>
  <c r="I175" i="9"/>
  <c r="C175" i="9"/>
  <c r="J162" i="11"/>
  <c r="I109" i="11"/>
  <c r="J87" i="11"/>
  <c r="J30" i="11"/>
  <c r="J75" i="11" l="1"/>
  <c r="K75" i="11" s="1"/>
  <c r="I75" i="11"/>
  <c r="J74" i="11"/>
  <c r="K74" i="11" s="1"/>
  <c r="J73" i="11"/>
  <c r="K73" i="11" s="1"/>
  <c r="I73" i="11"/>
  <c r="J72" i="11"/>
  <c r="K72" i="11" s="1"/>
  <c r="I74" i="11"/>
  <c r="I72" i="11"/>
  <c r="J71" i="11"/>
  <c r="K71" i="11" s="1"/>
  <c r="I71" i="11"/>
  <c r="J141" i="11"/>
  <c r="K141" i="11" s="1"/>
  <c r="J117" i="11"/>
  <c r="K117" i="11" s="1"/>
  <c r="J118" i="11"/>
  <c r="K118" i="11" s="1"/>
  <c r="J116" i="11"/>
  <c r="K116" i="11" s="1"/>
  <c r="J142" i="11"/>
  <c r="K142" i="11" s="1"/>
  <c r="J115" i="11"/>
  <c r="K115" i="11" s="1"/>
  <c r="K162" i="11"/>
  <c r="J134" i="11"/>
  <c r="K134" i="11" s="1"/>
  <c r="J176" i="11"/>
  <c r="K176" i="11" s="1"/>
  <c r="J153" i="11"/>
  <c r="K153" i="11" s="1"/>
  <c r="J137" i="11"/>
  <c r="K137" i="11" s="1"/>
  <c r="J113" i="11"/>
  <c r="K113" i="11" s="1"/>
  <c r="J163" i="11"/>
  <c r="K163" i="11" s="1"/>
  <c r="J139" i="11"/>
  <c r="K139" i="11" s="1"/>
  <c r="J138" i="11"/>
  <c r="K138" i="11" s="1"/>
  <c r="J114" i="11"/>
  <c r="K114" i="11" s="1"/>
  <c r="J175" i="11"/>
  <c r="K175" i="11" s="1"/>
  <c r="J152" i="11"/>
  <c r="K152" i="11" s="1"/>
  <c r="J136" i="11"/>
  <c r="K136" i="11" s="1"/>
  <c r="J112" i="11"/>
  <c r="K112" i="11" s="1"/>
  <c r="J151" i="11"/>
  <c r="K151" i="11" s="1"/>
  <c r="J135" i="11"/>
  <c r="K135" i="11" s="1"/>
  <c r="J111" i="11"/>
  <c r="K111" i="11" s="1"/>
  <c r="J173" i="11"/>
  <c r="K173" i="11" s="1"/>
  <c r="J150" i="11"/>
  <c r="K150" i="11" s="1"/>
  <c r="J110" i="11"/>
  <c r="K110" i="11" s="1"/>
  <c r="J174" i="11"/>
  <c r="K174" i="11" s="1"/>
  <c r="J172" i="11"/>
  <c r="K172" i="11" s="1"/>
  <c r="J149" i="11"/>
  <c r="K149" i="11" s="1"/>
  <c r="J109" i="11"/>
  <c r="K109" i="11" s="1"/>
  <c r="J165" i="11"/>
  <c r="K165" i="11" s="1"/>
  <c r="J164" i="11"/>
  <c r="K164" i="11" s="1"/>
  <c r="J140" i="11"/>
  <c r="K140" i="11" s="1"/>
  <c r="J148" i="11"/>
  <c r="K148" i="11" s="1"/>
  <c r="J90" i="11"/>
  <c r="K90" i="11" s="1"/>
  <c r="J123" i="11"/>
  <c r="K123" i="11" s="1"/>
  <c r="J89" i="11"/>
  <c r="K89" i="11" s="1"/>
  <c r="J171" i="11"/>
  <c r="K171" i="11" s="1"/>
  <c r="J124" i="11"/>
  <c r="K124" i="11" s="1"/>
  <c r="J170" i="11"/>
  <c r="K170" i="11" s="1"/>
  <c r="J147" i="11"/>
  <c r="K147" i="11" s="1"/>
  <c r="J169" i="11"/>
  <c r="K169" i="11" s="1"/>
  <c r="J146" i="11"/>
  <c r="K146" i="11" s="1"/>
  <c r="J122" i="11"/>
  <c r="K122" i="11" s="1"/>
  <c r="J88" i="11"/>
  <c r="K88" i="11" s="1"/>
  <c r="J168" i="11"/>
  <c r="K168" i="11" s="1"/>
  <c r="J145" i="11"/>
  <c r="K145" i="11" s="1"/>
  <c r="J121" i="11"/>
  <c r="K121" i="11" s="1"/>
  <c r="J167" i="11"/>
  <c r="K167" i="11" s="1"/>
  <c r="J144" i="11"/>
  <c r="K144" i="11" s="1"/>
  <c r="J120" i="11"/>
  <c r="K120" i="11" s="1"/>
  <c r="J166" i="11"/>
  <c r="K166" i="11" s="1"/>
  <c r="J143" i="11"/>
  <c r="K143" i="11" s="1"/>
  <c r="J119" i="11"/>
  <c r="K119" i="11" s="1"/>
  <c r="J59" i="11"/>
  <c r="K59" i="11" s="1"/>
  <c r="J43" i="11"/>
  <c r="K43" i="11" s="1"/>
  <c r="I175" i="11"/>
  <c r="I169" i="11"/>
  <c r="I144" i="11"/>
  <c r="J41" i="11"/>
  <c r="K41" i="11" s="1"/>
  <c r="I90" i="11"/>
  <c r="J56" i="11"/>
  <c r="K56" i="11" s="1"/>
  <c r="J40" i="11"/>
  <c r="K40" i="11" s="1"/>
  <c r="I124" i="11"/>
  <c r="I136" i="11"/>
  <c r="I174" i="11"/>
  <c r="I168" i="11"/>
  <c r="J55" i="11"/>
  <c r="K55" i="11" s="1"/>
  <c r="J39" i="11"/>
  <c r="K39" i="11" s="1"/>
  <c r="I89" i="11"/>
  <c r="I117" i="11"/>
  <c r="I149" i="11"/>
  <c r="I143" i="11"/>
  <c r="I118" i="11"/>
  <c r="J57" i="11"/>
  <c r="K57" i="11" s="1"/>
  <c r="I87" i="11"/>
  <c r="I112" i="11"/>
  <c r="I150" i="11"/>
  <c r="J70" i="11"/>
  <c r="K70" i="11" s="1"/>
  <c r="J54" i="11"/>
  <c r="K54" i="11" s="1"/>
  <c r="J38" i="11"/>
  <c r="K38" i="11" s="1"/>
  <c r="I88" i="11"/>
  <c r="I123" i="11"/>
  <c r="I111" i="11"/>
  <c r="I135" i="11"/>
  <c r="I173" i="11"/>
  <c r="I167" i="11"/>
  <c r="I172" i="11"/>
  <c r="I166" i="11"/>
  <c r="I137" i="11"/>
  <c r="J53" i="11"/>
  <c r="K53" i="11" s="1"/>
  <c r="J68" i="11"/>
  <c r="K68" i="11" s="1"/>
  <c r="I116" i="11"/>
  <c r="J67" i="11"/>
  <c r="K67" i="11" s="1"/>
  <c r="J50" i="11"/>
  <c r="K50" i="11" s="1"/>
  <c r="I147" i="11"/>
  <c r="J45" i="11"/>
  <c r="K45" i="11" s="1"/>
  <c r="J28" i="11"/>
  <c r="K28" i="11" s="1"/>
  <c r="I113" i="11"/>
  <c r="J42" i="11"/>
  <c r="K42" i="11" s="1"/>
  <c r="I148" i="11"/>
  <c r="I122" i="11"/>
  <c r="I141" i="11"/>
  <c r="J66" i="11"/>
  <c r="K66" i="11" s="1"/>
  <c r="J33" i="11"/>
  <c r="K33" i="11" s="1"/>
  <c r="J44" i="11"/>
  <c r="K44" i="11" s="1"/>
  <c r="K87" i="11"/>
  <c r="I142" i="11"/>
  <c r="J36" i="11"/>
  <c r="K36" i="11" s="1"/>
  <c r="J51" i="11"/>
  <c r="K51" i="11" s="1"/>
  <c r="I110" i="11"/>
  <c r="J34" i="11"/>
  <c r="K34" i="11" s="1"/>
  <c r="I121" i="11"/>
  <c r="I162" i="11"/>
  <c r="I115" i="11"/>
  <c r="I140" i="11"/>
  <c r="I120" i="11"/>
  <c r="J61" i="11"/>
  <c r="K61" i="11" s="1"/>
  <c r="J29" i="11"/>
  <c r="K29" i="11" s="1"/>
  <c r="J60" i="11"/>
  <c r="K60" i="11" s="1"/>
  <c r="I151" i="11"/>
  <c r="J58" i="11"/>
  <c r="K58" i="11" s="1"/>
  <c r="J69" i="11"/>
  <c r="K69" i="11" s="1"/>
  <c r="J37" i="11"/>
  <c r="K37" i="11" s="1"/>
  <c r="J52" i="11"/>
  <c r="K52" i="11" s="1"/>
  <c r="J35" i="11"/>
  <c r="K35" i="11" s="1"/>
  <c r="J65" i="11"/>
  <c r="K65" i="11" s="1"/>
  <c r="J49" i="11"/>
  <c r="K49" i="11" s="1"/>
  <c r="I165" i="11"/>
  <c r="J64" i="11"/>
  <c r="K64" i="11" s="1"/>
  <c r="J48" i="11"/>
  <c r="K48" i="11" s="1"/>
  <c r="J32" i="11"/>
  <c r="K32" i="11" s="1"/>
  <c r="I153" i="11"/>
  <c r="I171" i="11"/>
  <c r="J63" i="11"/>
  <c r="K63" i="11" s="1"/>
  <c r="J47" i="11"/>
  <c r="K47" i="11" s="1"/>
  <c r="J31" i="11"/>
  <c r="K31" i="11" s="1"/>
  <c r="I114" i="11"/>
  <c r="I146" i="11"/>
  <c r="I139" i="11"/>
  <c r="I164" i="11"/>
  <c r="J62" i="11"/>
  <c r="K62" i="11" s="1"/>
  <c r="J46" i="11"/>
  <c r="K46" i="11" s="1"/>
  <c r="I152" i="11"/>
  <c r="I176" i="11"/>
  <c r="I119" i="11"/>
  <c r="I145" i="11"/>
  <c r="I138" i="11"/>
  <c r="I170" i="11"/>
  <c r="I163" i="11"/>
  <c r="I134" i="11"/>
  <c r="I16" i="11"/>
  <c r="I69" i="11"/>
  <c r="J14" i="11"/>
  <c r="K14" i="11" s="1"/>
  <c r="I15" i="11"/>
  <c r="I68" i="11"/>
  <c r="I52" i="11"/>
  <c r="I36" i="11"/>
  <c r="I13" i="11"/>
  <c r="I65" i="11"/>
  <c r="I48" i="11"/>
  <c r="I37" i="11"/>
  <c r="I67" i="11"/>
  <c r="I34" i="11"/>
  <c r="J11" i="11"/>
  <c r="K11" i="11" s="1"/>
  <c r="I49" i="11"/>
  <c r="I11" i="11"/>
  <c r="I10" i="11"/>
  <c r="I63" i="11"/>
  <c r="J8" i="11"/>
  <c r="K8" i="11" s="1"/>
  <c r="I9" i="11"/>
  <c r="I62" i="11"/>
  <c r="I46" i="11"/>
  <c r="I30" i="11"/>
  <c r="J7" i="11"/>
  <c r="K7" i="11" s="1"/>
  <c r="I8" i="11"/>
  <c r="I61" i="11"/>
  <c r="I45" i="11"/>
  <c r="I29" i="11"/>
  <c r="J6" i="11"/>
  <c r="K6" i="11" s="1"/>
  <c r="I7" i="11"/>
  <c r="I60" i="11"/>
  <c r="I44" i="11"/>
  <c r="I28" i="11"/>
  <c r="J5" i="11"/>
  <c r="K5" i="11" s="1"/>
  <c r="I6" i="11"/>
  <c r="I59" i="11"/>
  <c r="I43" i="11"/>
  <c r="J13" i="11"/>
  <c r="K13" i="11" s="1"/>
  <c r="I35" i="11"/>
  <c r="I66" i="11"/>
  <c r="I12" i="11"/>
  <c r="I33" i="11"/>
  <c r="J10" i="11"/>
  <c r="K10" i="11" s="1"/>
  <c r="J4" i="11"/>
  <c r="K4" i="11" s="1"/>
  <c r="I58" i="11"/>
  <c r="I42" i="11"/>
  <c r="I31" i="11"/>
  <c r="I5" i="11"/>
  <c r="J19" i="11"/>
  <c r="K19" i="11" s="1"/>
  <c r="I3" i="11"/>
  <c r="I4" i="11"/>
  <c r="I57" i="11"/>
  <c r="I41" i="11"/>
  <c r="J15" i="11"/>
  <c r="K15" i="11" s="1"/>
  <c r="I53" i="11"/>
  <c r="I14" i="11"/>
  <c r="I51" i="11"/>
  <c r="J12" i="11"/>
  <c r="K12" i="11" s="1"/>
  <c r="I50" i="11"/>
  <c r="I32" i="11"/>
  <c r="I47" i="11"/>
  <c r="J18" i="11"/>
  <c r="K18" i="11" s="1"/>
  <c r="I19" i="11"/>
  <c r="K3" i="11"/>
  <c r="I56" i="11"/>
  <c r="I40" i="11"/>
  <c r="K30" i="11"/>
  <c r="I55" i="11"/>
  <c r="I39" i="11"/>
  <c r="I64" i="11"/>
  <c r="J9" i="11"/>
  <c r="K9" i="11" s="1"/>
  <c r="J17" i="11"/>
  <c r="K17" i="11" s="1"/>
  <c r="I18" i="11"/>
  <c r="J16" i="11"/>
  <c r="K16" i="11" s="1"/>
  <c r="I17" i="11"/>
  <c r="I70" i="11"/>
  <c r="I54" i="11"/>
  <c r="I38" i="11"/>
  <c r="J27" i="11"/>
  <c r="K27" i="11" l="1"/>
  <c r="I27" i="11"/>
  <c r="E36" i="9" l="1" a="1"/>
  <c r="E36" i="9" s="1"/>
  <c r="C37" i="9" a="1"/>
  <c r="C37" i="9" s="1"/>
  <c r="C7" i="9" a="1"/>
  <c r="C7" i="9" s="1"/>
  <c r="D8" i="9"/>
  <c r="C36" i="9" a="1"/>
  <c r="C36" i="9" s="1"/>
  <c r="D34" i="9"/>
  <c r="C35" i="9" a="1"/>
  <c r="C35" i="9" s="1"/>
  <c r="D37" i="9"/>
  <c r="D7" i="9"/>
  <c r="D33" i="9"/>
  <c r="D36" i="9"/>
  <c r="C34" i="9" a="1"/>
  <c r="C34" i="9" s="1"/>
  <c r="E35" i="9" a="1"/>
  <c r="E35" i="9" s="1"/>
  <c r="E7" i="9" a="1"/>
  <c r="E7" i="9" s="1"/>
  <c r="E8" i="9" a="1"/>
  <c r="E8" i="9" s="1"/>
  <c r="D35" i="9"/>
  <c r="C8" i="9" a="1"/>
  <c r="C8" i="9" s="1"/>
  <c r="E33" i="9" a="1"/>
  <c r="E33" i="9" s="1"/>
  <c r="E34" i="9" a="1"/>
  <c r="E34" i="9" s="1"/>
  <c r="E37" i="9" a="1"/>
  <c r="E37" i="9" s="1"/>
  <c r="C33" i="9" a="1"/>
  <c r="C33" i="9" s="1"/>
  <c r="Q8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<sst xmlns="http://schemas.openxmlformats.org/spreadsheetml/2006/main" count="2276" uniqueCount="443">
  <si>
    <t>Description</t>
  </si>
  <si>
    <t>ValueID</t>
  </si>
  <si>
    <t>A unique identifier assigned to each data value in the dataset.</t>
  </si>
  <si>
    <t>StudyID</t>
  </si>
  <si>
    <t>A unique identifier assigned to each study from which the data was collected.</t>
  </si>
  <si>
    <t>Pub_Year</t>
  </si>
  <si>
    <t>The year of publication of the study.</t>
  </si>
  <si>
    <t>Source</t>
  </si>
  <si>
    <t>Dominant source of pathogen. Classified as either "Cropland", "Livestock", "Commercial", and "Residential".</t>
  </si>
  <si>
    <t>Source_Type</t>
  </si>
  <si>
    <t>Source category. Classified as either "Agriculture", "Sub-urban", "Urban".</t>
  </si>
  <si>
    <t>BMP</t>
  </si>
  <si>
    <t>Best Management Practice as mentioned in the study.</t>
  </si>
  <si>
    <t>BMP_ID</t>
  </si>
  <si>
    <t>A unique identifier assigned to each BMP Class</t>
  </si>
  <si>
    <t>BMP_Class</t>
  </si>
  <si>
    <t xml:space="preserve">BMP description based on NRCS Conservation Practice Standards and EPA BMP Fact Sheets </t>
  </si>
  <si>
    <t>BMP_SubCat</t>
  </si>
  <si>
    <t xml:space="preserve">BMP grouping based on pollutant removal process/source. </t>
  </si>
  <si>
    <t>BMP_Category</t>
  </si>
  <si>
    <t>BMP type (Structural or Management)</t>
  </si>
  <si>
    <t>Scale</t>
  </si>
  <si>
    <t>Spatial scale at which study was conducted. Classified as either "Community", "Lot/Field", "Watershed".</t>
  </si>
  <si>
    <t>Location</t>
  </si>
  <si>
    <t>Location of the implementation site as mentioned in the study.</t>
  </si>
  <si>
    <t>State</t>
  </si>
  <si>
    <t>State in which BMP study was conducted.</t>
  </si>
  <si>
    <t>Area</t>
  </si>
  <si>
    <t>The area of the study site  in hectares.</t>
  </si>
  <si>
    <t>Latitude</t>
  </si>
  <si>
    <t>The approximate latitude coordinate of the location where the study was conducted.</t>
  </si>
  <si>
    <t>Longitude</t>
  </si>
  <si>
    <t>The approximate longitude coordinate of the location where the study was conducted.</t>
  </si>
  <si>
    <t>Data_Year</t>
  </si>
  <si>
    <t>The year in which data was collected as mentioned in the study.</t>
  </si>
  <si>
    <t>n</t>
  </si>
  <si>
    <t>Pre</t>
  </si>
  <si>
    <t>Post</t>
  </si>
  <si>
    <t>Unit</t>
  </si>
  <si>
    <t>Unit of measurement.</t>
  </si>
  <si>
    <t>% Reduction</t>
  </si>
  <si>
    <t>Sheet - List of Studies</t>
  </si>
  <si>
    <t>Citation</t>
  </si>
  <si>
    <t>The reference citation for the publication or source from which the data was obtained.</t>
  </si>
  <si>
    <t>Study ID</t>
  </si>
  <si>
    <t xml:space="preserve">Citation </t>
  </si>
  <si>
    <t>Inamdar, S. P., Mostaghimi, S., Cook, M. N., Brannan, K. M., &amp; McClellen, P. W. (2002). A Long‐Term, Watershed‐Scale, Evaluation of the Impacts of Animal Waste BMPS on Indicator Bacteria Concentrations 1. JAWRA Journal of the American Water Resources Association, 38(3), 819-833.</t>
  </si>
  <si>
    <t>Tomlinson, P. (2015). Water quality best management practices, effectiveness, and cost for reducing contaminant losses from cropland. MF (Kansas State University. Agricultural Experiment Station and Cooperative Extension Service); 2572.</t>
  </si>
  <si>
    <t>Darrow, D. (2022). The Effectiveness Of Best Management Practices Implemented At Lake Gregory, Crestline, CA.</t>
  </si>
  <si>
    <t>E. coli</t>
  </si>
  <si>
    <t>Livestock</t>
  </si>
  <si>
    <t>Agriculture</t>
  </si>
  <si>
    <t>Livestock Exclusion, Riparian Restoration</t>
  </si>
  <si>
    <t>Livestock Exclusion</t>
  </si>
  <si>
    <t>Management</t>
  </si>
  <si>
    <t>Watershed</t>
  </si>
  <si>
    <t>Missiquoi River, Lake Champlain</t>
  </si>
  <si>
    <t>Vermont</t>
  </si>
  <si>
    <t>1994-1997</t>
  </si>
  <si>
    <t>Fecal coliforms</t>
  </si>
  <si>
    <t>Cropland</t>
  </si>
  <si>
    <t>Manure management, Waste Storage Facilities, Conservation Tillage, Grassed waterways</t>
  </si>
  <si>
    <t>Manure Management</t>
  </si>
  <si>
    <t xml:space="preserve">Owl Run watershed </t>
  </si>
  <si>
    <t>Virginia</t>
  </si>
  <si>
    <t>Geomean (CFU/100 mL)</t>
  </si>
  <si>
    <t>Manure management, Waste Storage Facilities</t>
  </si>
  <si>
    <t>Urban</t>
  </si>
  <si>
    <t>Community</t>
  </si>
  <si>
    <t>Streptococci</t>
  </si>
  <si>
    <t>Low Water Crossing</t>
  </si>
  <si>
    <t>Access Control</t>
  </si>
  <si>
    <t>Structural</t>
  </si>
  <si>
    <t>South Central Nebraska</t>
  </si>
  <si>
    <t>Nebraska</t>
  </si>
  <si>
    <t>MPN/100ml</t>
  </si>
  <si>
    <t>Enterococci</t>
  </si>
  <si>
    <t>Total coliforms</t>
  </si>
  <si>
    <t>Fenced riaprian area</t>
  </si>
  <si>
    <t>Long Creek watershed</t>
  </si>
  <si>
    <t>North Carolina</t>
  </si>
  <si>
    <t>1993-2001</t>
  </si>
  <si>
    <t>CFU/100ml</t>
  </si>
  <si>
    <t>Residential</t>
  </si>
  <si>
    <t>Dry Ponds</t>
  </si>
  <si>
    <t>Detention basins</t>
  </si>
  <si>
    <t>Detention</t>
  </si>
  <si>
    <t>Rouge River watershed</t>
  </si>
  <si>
    <t>Michigan</t>
  </si>
  <si>
    <t>1994-1999</t>
  </si>
  <si>
    <t>Wet Ponds</t>
  </si>
  <si>
    <t>Retention basins</t>
  </si>
  <si>
    <t xml:space="preserve">Filtering Practices </t>
  </si>
  <si>
    <t>Filter Strips</t>
  </si>
  <si>
    <t>Filtration</t>
  </si>
  <si>
    <t>Grassed Waterway</t>
  </si>
  <si>
    <t>Swales</t>
  </si>
  <si>
    <t>Wetlands</t>
  </si>
  <si>
    <t>Constructed Wetland</t>
  </si>
  <si>
    <t>Treatment</t>
  </si>
  <si>
    <t>Permeable Surfaces</t>
  </si>
  <si>
    <t>Drainage systems</t>
  </si>
  <si>
    <t>Infiltration</t>
  </si>
  <si>
    <t>Commercial</t>
  </si>
  <si>
    <t>Hydrodyamic seperator</t>
  </si>
  <si>
    <t>Proprietary devices</t>
  </si>
  <si>
    <t>Drainage</t>
  </si>
  <si>
    <t>Lot</t>
  </si>
  <si>
    <t>Providence</t>
  </si>
  <si>
    <t>Rhode Island</t>
  </si>
  <si>
    <t>Dry Detention 1</t>
  </si>
  <si>
    <t>Charlotte</t>
  </si>
  <si>
    <t>2005-2006</t>
  </si>
  <si>
    <t>Dry Detention 2</t>
  </si>
  <si>
    <t>Wet Pond</t>
  </si>
  <si>
    <t>Wetland 2</t>
  </si>
  <si>
    <t>Wetland 1</t>
  </si>
  <si>
    <t>Bioretention</t>
  </si>
  <si>
    <t>Proprietary 2</t>
  </si>
  <si>
    <t>Proprietary 3</t>
  </si>
  <si>
    <t>Proprietary 1</t>
  </si>
  <si>
    <t>Wilmington</t>
  </si>
  <si>
    <t>Bioretention (2ft depth)</t>
  </si>
  <si>
    <t>Bioretention (4ft depth)</t>
  </si>
  <si>
    <t>Alternative water supplies for cattle</t>
  </si>
  <si>
    <t>Alternative water supply</t>
  </si>
  <si>
    <t>Riesel</t>
  </si>
  <si>
    <t>Texas</t>
  </si>
  <si>
    <t>Storm drain</t>
  </si>
  <si>
    <t>Racine</t>
  </si>
  <si>
    <t>Wisconsin</t>
  </si>
  <si>
    <t>1998-2000;2003-2005</t>
  </si>
  <si>
    <t>Wet retention pond</t>
  </si>
  <si>
    <t>North East Creek Watershed (Pond 1 Dry)</t>
  </si>
  <si>
    <t>North East Creek Watershed (Pond 2 Dry)</t>
  </si>
  <si>
    <t>North East Creek Watershed (Pond 1 Storm)</t>
  </si>
  <si>
    <t>North East Creek Watershed (Pond 2 Storm)</t>
  </si>
  <si>
    <t>Bioretention cell (media depth: 0.9 m, design ponding storage depth: 30cm, sandy clay loam media)</t>
  </si>
  <si>
    <t>Silver Spring</t>
  </si>
  <si>
    <t>Maryland</t>
  </si>
  <si>
    <t>2006-2007</t>
  </si>
  <si>
    <t>Bioretention cell (media depth: 0.5-0.8 m, design ponding storage depth: 15cm, sandy loam media)</t>
  </si>
  <si>
    <t>College Park</t>
  </si>
  <si>
    <t>Detention Wet Ponds</t>
  </si>
  <si>
    <t>Northeast Creek watershed</t>
  </si>
  <si>
    <t>Infiltration chambers</t>
  </si>
  <si>
    <t>Kure Beach</t>
  </si>
  <si>
    <t>2007-2009</t>
  </si>
  <si>
    <t>Constructed stormwater wetland</t>
  </si>
  <si>
    <t>Villanova University</t>
  </si>
  <si>
    <t>Pennsylvania</t>
  </si>
  <si>
    <t>2003-2004; 2007-2008</t>
  </si>
  <si>
    <t>% Exceeded standard (200/100ml)</t>
  </si>
  <si>
    <t>Grazing management</t>
  </si>
  <si>
    <t>Grazing Management</t>
  </si>
  <si>
    <t>College Station</t>
  </si>
  <si>
    <t>2007-2010</t>
  </si>
  <si>
    <t>Sinton</t>
  </si>
  <si>
    <t>Rotational grazing</t>
  </si>
  <si>
    <t>Alternative Water Source</t>
  </si>
  <si>
    <t>Caldwell County</t>
  </si>
  <si>
    <t>2008-2010</t>
  </si>
  <si>
    <t>Wetland</t>
  </si>
  <si>
    <t>Constructed wetland</t>
  </si>
  <si>
    <t>Central California</t>
  </si>
  <si>
    <t>California</t>
  </si>
  <si>
    <t>Los Angeles</t>
  </si>
  <si>
    <t>Controlled Grazing, Riparian Shade</t>
  </si>
  <si>
    <t>Greenville</t>
  </si>
  <si>
    <t>2009-2010</t>
  </si>
  <si>
    <t>Fencing; Brush Management; Pasture Establishment; Altenative Livestock drinking sources; Prescribed grazing</t>
  </si>
  <si>
    <t>Upper Strawberry River Watershed</t>
  </si>
  <si>
    <t>Arkansas</t>
  </si>
  <si>
    <t>2008-2012</t>
  </si>
  <si>
    <t>No Till</t>
  </si>
  <si>
    <t>Tillage Management</t>
  </si>
  <si>
    <t>Kansas</t>
  </si>
  <si>
    <t>Conservation Tillage</t>
  </si>
  <si>
    <t>Incorporate with tillage equipment</t>
  </si>
  <si>
    <t>Subsurface inject liquid waste</t>
  </si>
  <si>
    <t>League City</t>
  </si>
  <si>
    <t>Unmanaged vegetation strip</t>
  </si>
  <si>
    <t>Lorton Road in Fairfax County, Virginia</t>
  </si>
  <si>
    <t>Managed vegetation strip</t>
  </si>
  <si>
    <t>Osage Prairie</t>
  </si>
  <si>
    <t>Missouri</t>
  </si>
  <si>
    <t>2009-2013</t>
  </si>
  <si>
    <t>Iula St. stormwater outfall, Wrightsville Beach</t>
  </si>
  <si>
    <t>2013-2014</t>
  </si>
  <si>
    <t>Geometric mean (CFU/100ml)</t>
  </si>
  <si>
    <t>Seawater Drive stormwater outfall, Wrightsville Beach</t>
  </si>
  <si>
    <t>Shale Tree Filter</t>
  </si>
  <si>
    <t>Tree filters</t>
  </si>
  <si>
    <t>University of Rhode Island, Kingston</t>
  </si>
  <si>
    <t>Red Cedar Tree Filter</t>
  </si>
  <si>
    <t>Rain gardens</t>
  </si>
  <si>
    <t>South Grand Boulevard, St. Louis</t>
  </si>
  <si>
    <t>2011-2014</t>
  </si>
  <si>
    <t>fly-ash amended bioretention cells</t>
  </si>
  <si>
    <t>Grove High School, Grove</t>
  </si>
  <si>
    <t>Oklahoma</t>
  </si>
  <si>
    <t>−94.7555676</t>
  </si>
  <si>
    <t>2014-2015</t>
  </si>
  <si>
    <t>Elm Creek Plaza, Grove</t>
  </si>
  <si>
    <t>Grand Lake Association, Grove</t>
  </si>
  <si>
    <t>−94.8033817</t>
  </si>
  <si>
    <t>Biofilter cell</t>
  </si>
  <si>
    <t>McAllen</t>
  </si>
  <si>
    <t>Mixed: Stream fencing, hardened stream crossings, off-stream water</t>
  </si>
  <si>
    <t>Olema Creek Watershed</t>
  </si>
  <si>
    <t>1999-2017</t>
  </si>
  <si>
    <t>Clay Center</t>
  </si>
  <si>
    <t>Waynick Boulevard, Wrightsville Beach</t>
  </si>
  <si>
    <t>2017-2019</t>
  </si>
  <si>
    <t>San Bernardino National Forest</t>
  </si>
  <si>
    <t>2018-2019</t>
  </si>
  <si>
    <t>Sheet - FIB_Database</t>
  </si>
  <si>
    <t>Code</t>
  </si>
  <si>
    <t>Links</t>
  </si>
  <si>
    <t>Data Dictionary</t>
  </si>
  <si>
    <t>List of Studies</t>
  </si>
  <si>
    <t>FIB_Database</t>
  </si>
  <si>
    <t>Analysis</t>
  </si>
  <si>
    <t>Catalogue of peer reviewed scientific literature on BMP effectiveness spanning 2000 to 2022</t>
  </si>
  <si>
    <t>Description of codes/columns in the List of Studies and FIB_Database sheets</t>
  </si>
  <si>
    <t>Contents</t>
  </si>
  <si>
    <t>Introduction</t>
  </si>
  <si>
    <t>How to cite this database</t>
  </si>
  <si>
    <t xml:space="preserve">For the purpose of improving the understating of the effectiveness of BMPs, this database catalogues information on BMP effectiveness extracted from peer reviewed scientific literature between 2000 to 2022 conducted in the United States (USA). The database also consists of statistical analysis of pooled efficacy values and evaluates the relative effectiveness of different practices in reducing pollutant loads. The database provides a source of reference for water quality planning and implementation studies or projects. The synthesized values can also be used to test the accuracy of computer model predictions on the effectiveness of BMPs. </t>
  </si>
  <si>
    <t>Funding Statement</t>
  </si>
  <si>
    <t>This project was funded through a state nonpoint source grant from the Texas State Soil and Water Conservation Board.</t>
  </si>
  <si>
    <t>Parameter</t>
  </si>
  <si>
    <t>The specific water quality parameter evaluated</t>
  </si>
  <si>
    <t>version:</t>
  </si>
  <si>
    <t>Version</t>
  </si>
  <si>
    <t>Notes</t>
  </si>
  <si>
    <t>Log Ratio</t>
  </si>
  <si>
    <t>Mean</t>
  </si>
  <si>
    <t>Median</t>
  </si>
  <si>
    <t>Table 2: Summary of log-ratios between pre- and post-treatment fecal indicator bacteria concentration by BMP sub-category.</t>
  </si>
  <si>
    <t>Figure 1: Boxplots of log ratios between pre- and post-treatment fecal indicator bacteria concentrations by pollutant study source.</t>
  </si>
  <si>
    <t>Figure 2: Boxplots of log-ratios between pre- and post-treatment fecal indicator bacteria concentrations by BMP sub-category.</t>
  </si>
  <si>
    <t>Variable</t>
  </si>
  <si>
    <t>log(Pre)</t>
  </si>
  <si>
    <t>log(Post)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</si>
  <si>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</si>
  <si>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</si>
  <si>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</si>
  <si>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</si>
  <si>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</si>
  <si>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</si>
  <si>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</si>
  <si>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</si>
  <si>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</si>
  <si>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</si>
  <si>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</si>
  <si>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</si>
  <si>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</si>
  <si>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</si>
  <si>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</si>
  <si>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</si>
  <si>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</si>
  <si>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</si>
  <si>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</si>
  <si>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</si>
  <si>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</si>
  <si>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</si>
  <si>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</si>
  <si>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</si>
  <si>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</si>
  <si>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r>
      <t xml:space="preserve">Figure 3: Linear regression between log transformed pre- and post treament fecal indicator bacteria for </t>
    </r>
    <r>
      <rPr>
        <b/>
        <sz val="11"/>
        <color theme="1"/>
        <rFont val="Aptos"/>
        <family val="2"/>
      </rPr>
      <t>agriculture</t>
    </r>
    <r>
      <rPr>
        <sz val="11"/>
        <color theme="1"/>
        <rFont val="Aptos"/>
        <family val="2"/>
      </rPr>
      <t xml:space="preserve"> BMPs.</t>
    </r>
  </si>
  <si>
    <t>Regression Data for Agriculture BMPS</t>
  </si>
  <si>
    <t>Regression Data for Urban BMPs</t>
  </si>
  <si>
    <r>
      <t xml:space="preserve">Figure 4: Linear regression between log transformed pre- and post treament fecal indicator bacteria for </t>
    </r>
    <r>
      <rPr>
        <b/>
        <sz val="11"/>
        <color theme="1"/>
        <rFont val="Aptos"/>
        <family val="2"/>
      </rPr>
      <t>urban</t>
    </r>
    <r>
      <rPr>
        <sz val="11"/>
        <color theme="1"/>
        <rFont val="Aptos"/>
        <family val="2"/>
      </rPr>
      <t xml:space="preserve"> BMPs.</t>
    </r>
  </si>
  <si>
    <t>Regression Data for Filtration BMPs</t>
  </si>
  <si>
    <t>Regression Data for Detention BMPs</t>
  </si>
  <si>
    <r>
      <t xml:space="preserve">Figure 5: Linear regression between log transformed pre- and post treament fecal indicator bacteria for </t>
    </r>
    <r>
      <rPr>
        <b/>
        <sz val="11"/>
        <color theme="1"/>
        <rFont val="Aptos"/>
        <family val="2"/>
      </rPr>
      <t>filtration</t>
    </r>
    <r>
      <rPr>
        <sz val="11"/>
        <color theme="1"/>
        <rFont val="Aptos"/>
        <family val="2"/>
      </rPr>
      <t xml:space="preserve"> BMPs.</t>
    </r>
  </si>
  <si>
    <r>
      <t xml:space="preserve">Figure 6: Linear regression between log transformed pre- and post treament fecal indicator bacteria for </t>
    </r>
    <r>
      <rPr>
        <b/>
        <sz val="11"/>
        <color theme="1"/>
        <rFont val="Aptos"/>
        <family val="2"/>
      </rPr>
      <t>detention</t>
    </r>
    <r>
      <rPr>
        <sz val="11"/>
        <color theme="1"/>
        <rFont val="Aptos"/>
        <family val="2"/>
      </rPr>
      <t xml:space="preserve"> BMPs.</t>
    </r>
  </si>
  <si>
    <t>Regression Data for Treatment BMPs</t>
  </si>
  <si>
    <t>Regression Data for Livestock BMPs</t>
  </si>
  <si>
    <r>
      <t xml:space="preserve">Figure 7: Linear regression between log transformed pre- and post treament fecal indicator bacteria for </t>
    </r>
    <r>
      <rPr>
        <b/>
        <sz val="11"/>
        <color theme="1"/>
        <rFont val="Aptos"/>
        <family val="2"/>
      </rPr>
      <t>treatment</t>
    </r>
    <r>
      <rPr>
        <sz val="11"/>
        <color theme="1"/>
        <rFont val="Aptos"/>
        <family val="2"/>
      </rPr>
      <t xml:space="preserve"> BMPs.</t>
    </r>
  </si>
  <si>
    <t>Observed Prob</t>
  </si>
  <si>
    <t>Predicted Prob</t>
  </si>
  <si>
    <t>Predicted Conc</t>
  </si>
  <si>
    <t>Statistical analysis of the pooled BMP data.</t>
  </si>
  <si>
    <t>Regression Data</t>
  </si>
  <si>
    <t>Version History</t>
  </si>
  <si>
    <t>Summary of data on BMP effectiveness and other related information.</t>
  </si>
  <si>
    <t>Data worksheets used to produce regression results.</t>
  </si>
  <si>
    <t>Details on database changes.</t>
  </si>
  <si>
    <r>
      <t xml:space="preserve">Figure 8: Linear regression between log transformed pre- and post treament fecal indicator bacteria for </t>
    </r>
    <r>
      <rPr>
        <b/>
        <sz val="11"/>
        <color theme="1"/>
        <rFont val="Aptos"/>
        <family val="2"/>
      </rPr>
      <t>livestock</t>
    </r>
    <r>
      <rPr>
        <sz val="11"/>
        <color theme="1"/>
        <rFont val="Aptos"/>
        <family val="2"/>
      </rPr>
      <t xml:space="preserve"> BMPs.</t>
    </r>
  </si>
  <si>
    <t>Category</t>
  </si>
  <si>
    <t>Equation</t>
  </si>
  <si>
    <t>Pre-Treatment Concentration</t>
  </si>
  <si>
    <t>Predicted Percent Reduction</t>
  </si>
  <si>
    <t>Table 3: Equations for predicting percent reductions. Pre-treatment concentration cells can be changed to return a predicted percent reduction.</t>
  </si>
  <si>
    <t>The ratio of the natural log transformed Pre to Post fecal indicator study values.</t>
  </si>
  <si>
    <t xml:space="preserve">Efficacy of BMP (Note: negative values indicate an increase and values are included only for studies that only reported percent reductions). </t>
  </si>
  <si>
    <t>Equations</t>
  </si>
  <si>
    <t>Equations and tables for predicting percent reductions based on input concentrations.</t>
  </si>
  <si>
    <t>Date</t>
  </si>
  <si>
    <t>2023-09-01</t>
  </si>
  <si>
    <r>
      <t>Meals, D. W. (2001). Water quality response to riparian restoration in an agricultural watershed in Vermont, USA. </t>
    </r>
    <r>
      <rPr>
        <i/>
        <sz val="10"/>
        <color rgb="FF222222"/>
        <rFont val="Aptos"/>
        <family val="2"/>
      </rPr>
      <t>Water Science and Technology</t>
    </r>
    <r>
      <rPr>
        <sz val="10"/>
        <color rgb="FF222222"/>
        <rFont val="Aptos"/>
        <family val="2"/>
      </rPr>
      <t>, </t>
    </r>
    <r>
      <rPr>
        <i/>
        <sz val="10"/>
        <color rgb="FF222222"/>
        <rFont val="Aptos"/>
        <family val="2"/>
      </rPr>
      <t>43</t>
    </r>
    <r>
      <rPr>
        <sz val="10"/>
        <color rgb="FF222222"/>
        <rFont val="Aptos"/>
        <family val="2"/>
      </rPr>
      <t>(5), 175-182.</t>
    </r>
  </si>
  <si>
    <r>
      <t>Henry, C., &amp; Thurston-Enriquez, J. (2003). Impact of a Constructed Low Water Stream Crossing, an Innovative BMP, on Microbial Water Quality of a Rangeland Pasture Stream. In </t>
    </r>
    <r>
      <rPr>
        <i/>
        <sz val="10"/>
        <color rgb="FF222222"/>
        <rFont val="Aptos"/>
        <family val="2"/>
      </rPr>
      <t>2003 ASAE Annual Meeting</t>
    </r>
    <r>
      <rPr>
        <sz val="10"/>
        <color rgb="FF222222"/>
        <rFont val="Aptos"/>
        <family val="2"/>
      </rPr>
      <t> (p. 1). American Society of Agricultural and Biological Engineers.</t>
    </r>
  </si>
  <si>
    <r>
      <t>Line, D. E. (2003). Changes in a stream’s physical and biological conditions following livestock exclusion. </t>
    </r>
    <r>
      <rPr>
        <i/>
        <sz val="10"/>
        <color rgb="FF222222"/>
        <rFont val="Aptos"/>
        <family val="2"/>
      </rPr>
      <t>Transactions of the ASAE</t>
    </r>
    <r>
      <rPr>
        <sz val="10"/>
        <color rgb="FF222222"/>
        <rFont val="Aptos"/>
        <family val="2"/>
      </rPr>
      <t>, </t>
    </r>
    <r>
      <rPr>
        <i/>
        <sz val="10"/>
        <color rgb="FF222222"/>
        <rFont val="Aptos"/>
        <family val="2"/>
      </rPr>
      <t>46</t>
    </r>
    <r>
      <rPr>
        <sz val="10"/>
        <color rgb="FF222222"/>
        <rFont val="Aptos"/>
        <family val="2"/>
      </rPr>
      <t>(2), 287.</t>
    </r>
  </si>
  <si>
    <r>
      <t>Pennington, S. R., Kaplowitz, M. D., &amp; Witter, S. G. (2003). Reexamining best management practices for improving water quality in urban watersheds 1. </t>
    </r>
    <r>
      <rPr>
        <i/>
        <sz val="10"/>
        <color rgb="FF222222"/>
        <rFont val="Aptos"/>
        <family val="2"/>
      </rPr>
      <t>JAWRA Journal of the American Water Resources Association</t>
    </r>
    <r>
      <rPr>
        <sz val="10"/>
        <color rgb="FF222222"/>
        <rFont val="Aptos"/>
        <family val="2"/>
      </rPr>
      <t>, </t>
    </r>
    <r>
      <rPr>
        <i/>
        <sz val="10"/>
        <color rgb="FF222222"/>
        <rFont val="Aptos"/>
        <family val="2"/>
      </rPr>
      <t>39</t>
    </r>
    <r>
      <rPr>
        <sz val="10"/>
        <color rgb="FF222222"/>
        <rFont val="Aptos"/>
        <family val="2"/>
      </rPr>
      <t>(5), 1027-1041.</t>
    </r>
  </si>
  <si>
    <r>
      <t>Zhang, X., &amp; Lulla, M. (2006). Evaluation of pathogenic indicator bacteria in structural best management practices. </t>
    </r>
    <r>
      <rPr>
        <i/>
        <sz val="10"/>
        <color rgb="FF222222"/>
        <rFont val="Aptos"/>
        <family val="2"/>
      </rPr>
      <t>Journal of Environmental Science and Health, Part A</t>
    </r>
    <r>
      <rPr>
        <sz val="10"/>
        <color rgb="FF222222"/>
        <rFont val="Aptos"/>
        <family val="2"/>
      </rPr>
      <t>, </t>
    </r>
    <r>
      <rPr>
        <i/>
        <sz val="10"/>
        <color rgb="FF222222"/>
        <rFont val="Aptos"/>
        <family val="2"/>
      </rPr>
      <t>41</t>
    </r>
    <r>
      <rPr>
        <sz val="10"/>
        <color rgb="FF222222"/>
        <rFont val="Aptos"/>
        <family val="2"/>
      </rPr>
      <t>(11), 2483-2493.</t>
    </r>
  </si>
  <si>
    <r>
      <t>Hathaway, J. M., Hunt, W. F., Wright, J. D., &amp; Jadlocki, S. (2008). An Evaluation of Pathogen Removal in Stormwater Best Management Practices in Charlotte and Wilmington, North Carolina. In </t>
    </r>
    <r>
      <rPr>
        <i/>
        <sz val="10"/>
        <color rgb="FF222222"/>
        <rFont val="Aptos"/>
        <family val="2"/>
      </rPr>
      <t>2008 Providence, Rhode Island, June 29–July 2, 2008</t>
    </r>
    <r>
      <rPr>
        <sz val="10"/>
        <color rgb="FF222222"/>
        <rFont val="Aptos"/>
        <family val="2"/>
      </rPr>
      <t> (p. 1). American Society of Agricultural and Biological Engineers.</t>
    </r>
  </si>
  <si>
    <r>
      <t>Jones, C. A., Harmel, D., Gentry, T., Redmon, L., &amp; Wagner, K. (2008). </t>
    </r>
    <r>
      <rPr>
        <i/>
        <sz val="10"/>
        <color rgb="FF222222"/>
        <rFont val="Aptos"/>
        <family val="2"/>
      </rPr>
      <t>Environmental Management of Grazing Lands</t>
    </r>
    <r>
      <rPr>
        <sz val="10"/>
        <color rgb="FF222222"/>
        <rFont val="Aptos"/>
        <family val="2"/>
      </rPr>
      <t>. Texas Water Resources Institute.</t>
    </r>
  </si>
  <si>
    <r>
      <t>Kinzelman, J. L., &amp; McLellan, S. L. (2009). Success of science-based best management practices in reducing swimming bans—a case study from Racine, Wisconsin, USA. </t>
    </r>
    <r>
      <rPr>
        <i/>
        <sz val="10"/>
        <color rgb="FF222222"/>
        <rFont val="Aptos"/>
        <family val="2"/>
      </rPr>
      <t>Aquatic Ecosystem Health &amp; Management</t>
    </r>
    <r>
      <rPr>
        <sz val="10"/>
        <color rgb="FF222222"/>
        <rFont val="Aptos"/>
        <family val="2"/>
      </rPr>
      <t>, </t>
    </r>
    <r>
      <rPr>
        <i/>
        <sz val="10"/>
        <color rgb="FF222222"/>
        <rFont val="Aptos"/>
        <family val="2"/>
      </rPr>
      <t>12</t>
    </r>
    <r>
      <rPr>
        <sz val="10"/>
        <color rgb="FF222222"/>
        <rFont val="Aptos"/>
        <family val="2"/>
      </rPr>
      <t>(2), 187-196.</t>
    </r>
  </si>
  <si>
    <r>
      <t>Krometis, L. A. H., Drummey, P. N., Characklis, G. W., &amp; Sobsey, M. D. (2009). Impact of microbial partitioning on wet retention pond effectiveness. </t>
    </r>
    <r>
      <rPr>
        <i/>
        <sz val="10"/>
        <color rgb="FF222222"/>
        <rFont val="Aptos"/>
        <family val="2"/>
      </rPr>
      <t>Journal of environmental engineering</t>
    </r>
    <r>
      <rPr>
        <sz val="10"/>
        <color rgb="FF222222"/>
        <rFont val="Aptos"/>
        <family val="2"/>
      </rPr>
      <t>, </t>
    </r>
    <r>
      <rPr>
        <i/>
        <sz val="10"/>
        <color rgb="FF222222"/>
        <rFont val="Aptos"/>
        <family val="2"/>
      </rPr>
      <t>135</t>
    </r>
    <r>
      <rPr>
        <sz val="10"/>
        <color rgb="FF222222"/>
        <rFont val="Aptos"/>
        <family val="2"/>
      </rPr>
      <t>(9), 758-767.</t>
    </r>
  </si>
  <si>
    <r>
      <t>Li, H., &amp; Davis, A. P. (2009). Water quality improvement through reductions of pollutant loads using bioretention. </t>
    </r>
    <r>
      <rPr>
        <i/>
        <sz val="10"/>
        <color rgb="FF222222"/>
        <rFont val="Aptos"/>
        <family val="2"/>
      </rPr>
      <t>Journal of Environmental Engineering</t>
    </r>
    <r>
      <rPr>
        <sz val="10"/>
        <color rgb="FF222222"/>
        <rFont val="Aptos"/>
        <family val="2"/>
      </rPr>
      <t>, </t>
    </r>
    <r>
      <rPr>
        <i/>
        <sz val="10"/>
        <color rgb="FF222222"/>
        <rFont val="Aptos"/>
        <family val="2"/>
      </rPr>
      <t>135</t>
    </r>
    <r>
      <rPr>
        <sz val="10"/>
        <color rgb="FF222222"/>
        <rFont val="Aptos"/>
        <family val="2"/>
      </rPr>
      <t>(8), 567-576.</t>
    </r>
  </si>
  <si>
    <r>
      <t>Krometis, L. A. H., Characklis, G. W., Drummey, P. N., &amp; Sobsey, M. D. (2010). Comparison of the presence and partitioning behavior of indicator organisms and Salmonella spp. in an urban watershed. </t>
    </r>
    <r>
      <rPr>
        <i/>
        <sz val="10"/>
        <color rgb="FF222222"/>
        <rFont val="Aptos"/>
        <family val="2"/>
      </rPr>
      <t>Journal of Water and Health</t>
    </r>
    <r>
      <rPr>
        <sz val="10"/>
        <color rgb="FF222222"/>
        <rFont val="Aptos"/>
        <family val="2"/>
      </rPr>
      <t>, </t>
    </r>
    <r>
      <rPr>
        <i/>
        <sz val="10"/>
        <color rgb="FF222222"/>
        <rFont val="Aptos"/>
        <family val="2"/>
      </rPr>
      <t>8</t>
    </r>
    <r>
      <rPr>
        <sz val="10"/>
        <color rgb="FF222222"/>
        <rFont val="Aptos"/>
        <family val="2"/>
      </rPr>
      <t>(1), 44-59.</t>
    </r>
  </si>
  <si>
    <r>
      <t>Price, W. D., Burchell, M. R., Hunt, W. F., &amp; Chescheir, G. M. (2010). Kure Beach Dune Infiltration System: Examining Long-Term Effectiveness and Impacts of Stormwater Infiltration through Sand Dunes. In </t>
    </r>
    <r>
      <rPr>
        <i/>
        <sz val="10"/>
        <color rgb="FF222222"/>
        <rFont val="Aptos"/>
        <family val="2"/>
      </rPr>
      <t>2010 Pittsburgh, Pennsylvania, June 20-June 23, 2010</t>
    </r>
    <r>
      <rPr>
        <sz val="10"/>
        <color rgb="FF222222"/>
        <rFont val="Aptos"/>
        <family val="2"/>
      </rPr>
      <t> (p. 1). American Society of Agricultural and Biological Engineers.</t>
    </r>
  </si>
  <si>
    <r>
      <t>Wadzuk, B. M., Rea, M., Woodruff, G., Flynn, K., &amp; Traver, R. G. (2010). Water‐Quality Performance of a Constructed Stormwater Wetland for All Flow Conditions 1. </t>
    </r>
    <r>
      <rPr>
        <i/>
        <sz val="10"/>
        <color rgb="FF222222"/>
        <rFont val="Aptos"/>
        <family val="2"/>
      </rPr>
      <t>JAWRA Journal of the American Water Resources Association</t>
    </r>
    <r>
      <rPr>
        <sz val="10"/>
        <color rgb="FF222222"/>
        <rFont val="Aptos"/>
        <family val="2"/>
      </rPr>
      <t>, </t>
    </r>
    <r>
      <rPr>
        <i/>
        <sz val="10"/>
        <color rgb="FF222222"/>
        <rFont val="Aptos"/>
        <family val="2"/>
      </rPr>
      <t>46</t>
    </r>
    <r>
      <rPr>
        <sz val="10"/>
        <color rgb="FF222222"/>
        <rFont val="Aptos"/>
        <family val="2"/>
      </rPr>
      <t>(2), 385-394.</t>
    </r>
  </si>
  <si>
    <r>
      <t>Wagner, K. L. (2011). </t>
    </r>
    <r>
      <rPr>
        <i/>
        <sz val="10"/>
        <color rgb="FF222222"/>
        <rFont val="Aptos"/>
        <family val="2"/>
      </rPr>
      <t>Evaluation of methods to assess and reduce bacterial contamination of surface water from grazing lands</t>
    </r>
    <r>
      <rPr>
        <sz val="10"/>
        <color rgb="FF222222"/>
        <rFont val="Aptos"/>
        <family val="2"/>
      </rPr>
      <t>. Texas A&amp;M University.</t>
    </r>
  </si>
  <si>
    <r>
      <t>Hathaway, J. M., &amp; Hunt, W. F. (2012). Indicator bacteria performance of storm water control measures in Wilmington, North Carolina. </t>
    </r>
    <r>
      <rPr>
        <i/>
        <sz val="10"/>
        <color rgb="FF222222"/>
        <rFont val="Aptos"/>
        <family val="2"/>
      </rPr>
      <t>Journal of irrigation and drainage engineering</t>
    </r>
    <r>
      <rPr>
        <sz val="10"/>
        <color rgb="FF222222"/>
        <rFont val="Aptos"/>
        <family val="2"/>
      </rPr>
      <t>, </t>
    </r>
    <r>
      <rPr>
        <i/>
        <sz val="10"/>
        <color rgb="FF222222"/>
        <rFont val="Aptos"/>
        <family val="2"/>
      </rPr>
      <t>138</t>
    </r>
    <r>
      <rPr>
        <sz val="10"/>
        <color rgb="FF222222"/>
        <rFont val="Aptos"/>
        <family val="2"/>
      </rPr>
      <t>(2), 185-197.</t>
    </r>
  </si>
  <si>
    <r>
      <t>Hogan, J. N., Daniels, M. E., Watson, F. G., Conrad, P. A., Oates, S. C., Miller, M. A., ... &amp; Miller, W. A. (2012). Longitudinal Poisson regression to evaluate the epidemiology of Cryptosporidium, Giardia, and fecal indicator bacteria in coastal California wetlands. </t>
    </r>
    <r>
      <rPr>
        <i/>
        <sz val="10"/>
        <color rgb="FF222222"/>
        <rFont val="Aptos"/>
        <family val="2"/>
      </rPr>
      <t>Applied and environmental microbiology</t>
    </r>
    <r>
      <rPr>
        <sz val="10"/>
        <color rgb="FF222222"/>
        <rFont val="Aptos"/>
        <family val="2"/>
      </rPr>
      <t>, </t>
    </r>
    <r>
      <rPr>
        <i/>
        <sz val="10"/>
        <color rgb="FF222222"/>
        <rFont val="Aptos"/>
        <family val="2"/>
      </rPr>
      <t>78</t>
    </r>
    <r>
      <rPr>
        <sz val="10"/>
        <color rgb="FF222222"/>
        <rFont val="Aptos"/>
        <family val="2"/>
      </rPr>
      <t>(10), 3606-3613.</t>
    </r>
  </si>
  <si>
    <r>
      <t>Brown, J. S., Stein, E. D., Ackerman, D., Dorsey, J. H., Lyon, J., &amp; Carter, P. M. (2013). Metals and bacteria partitioning to various size particles in Ballona creek storm water runoff. </t>
    </r>
    <r>
      <rPr>
        <i/>
        <sz val="10"/>
        <color rgb="FF222222"/>
        <rFont val="Aptos"/>
        <family val="2"/>
      </rPr>
      <t>Environmental Toxicology and Chemistry</t>
    </r>
    <r>
      <rPr>
        <sz val="10"/>
        <color rgb="FF222222"/>
        <rFont val="Aptos"/>
        <family val="2"/>
      </rPr>
      <t>, </t>
    </r>
    <r>
      <rPr>
        <i/>
        <sz val="10"/>
        <color rgb="FF222222"/>
        <rFont val="Aptos"/>
        <family val="2"/>
      </rPr>
      <t>32</t>
    </r>
    <r>
      <rPr>
        <sz val="10"/>
        <color rgb="FF222222"/>
        <rFont val="Aptos"/>
        <family val="2"/>
      </rPr>
      <t>(2), 320-328.</t>
    </r>
  </si>
  <si>
    <r>
      <t>Wagner, K., Redmon, L., Gentry, T., &amp; Clary, C. (2013). </t>
    </r>
    <r>
      <rPr>
        <i/>
        <sz val="10"/>
        <color rgb="FF222222"/>
        <rFont val="Aptos"/>
        <family val="2"/>
      </rPr>
      <t>Evaluation and Demonstration of BMPs for Cattle on Grazing Lands for the Lone Star Healthy Streams Program</t>
    </r>
    <r>
      <rPr>
        <sz val="10"/>
        <color rgb="FF222222"/>
        <rFont val="Aptos"/>
        <family val="2"/>
      </rPr>
      <t>. Texas Water Resources Institute.</t>
    </r>
  </si>
  <si>
    <r>
      <t>Humphrey, C., Chaplinski, N., O'Driscoll, M., Kelley, T., &amp; Richards, S. (2014). Nutrient and Escherichia coli attenuation in a constructed stormwater wetland in the North Carolina Coastal Plain. </t>
    </r>
    <r>
      <rPr>
        <i/>
        <sz val="10"/>
        <color rgb="FF222222"/>
        <rFont val="Aptos"/>
        <family val="2"/>
      </rPr>
      <t>Environment and Natural Resources Research</t>
    </r>
    <r>
      <rPr>
        <sz val="10"/>
        <color rgb="FF222222"/>
        <rFont val="Aptos"/>
        <family val="2"/>
      </rPr>
      <t>, </t>
    </r>
    <r>
      <rPr>
        <i/>
        <sz val="10"/>
        <color rgb="FF222222"/>
        <rFont val="Aptos"/>
        <family val="2"/>
      </rPr>
      <t>4</t>
    </r>
    <r>
      <rPr>
        <sz val="10"/>
        <color rgb="FF222222"/>
        <rFont val="Aptos"/>
        <family val="2"/>
      </rPr>
      <t>(3), 12.</t>
    </r>
  </si>
  <si>
    <r>
      <t>Brueggen-Boman, T. R., Choi, S. E., &amp; Bouldin, J. L. (2015). Response of water-quality indicators to the implementation of best-management practices in the Upper Strawberry River Watershed, Arkansas. </t>
    </r>
    <r>
      <rPr>
        <i/>
        <sz val="10"/>
        <color rgb="FF222222"/>
        <rFont val="Aptos"/>
        <family val="2"/>
      </rPr>
      <t>Southeastern Naturalist</t>
    </r>
    <r>
      <rPr>
        <sz val="10"/>
        <color rgb="FF222222"/>
        <rFont val="Aptos"/>
        <family val="2"/>
      </rPr>
      <t>, </t>
    </r>
    <r>
      <rPr>
        <i/>
        <sz val="10"/>
        <color rgb="FF222222"/>
        <rFont val="Aptos"/>
        <family val="2"/>
      </rPr>
      <t>14</t>
    </r>
    <r>
      <rPr>
        <sz val="10"/>
        <color rgb="FF222222"/>
        <rFont val="Aptos"/>
        <family val="2"/>
      </rPr>
      <t>(4), 697-713.</t>
    </r>
  </si>
  <si>
    <r>
      <t>Bustamante, J. B. (2016). </t>
    </r>
    <r>
      <rPr>
        <i/>
        <sz val="10"/>
        <color rgb="FF222222"/>
        <rFont val="Aptos"/>
        <family val="2"/>
      </rPr>
      <t>Evaluation and performance of a constructed wetland for stormwater management</t>
    </r>
    <r>
      <rPr>
        <sz val="10"/>
        <color rgb="FF222222"/>
        <rFont val="Aptos"/>
        <family val="2"/>
      </rPr>
      <t> (Doctoral dissertation).</t>
    </r>
  </si>
  <si>
    <r>
      <t>Henderson, D., Smith, J. A., &amp; Fitch, G. M. (2016). Impact of vegetation management on vegetated roadsides and their performance as a low-impact development practice for linear transportation infrastructure. </t>
    </r>
    <r>
      <rPr>
        <i/>
        <sz val="10"/>
        <color rgb="FF222222"/>
        <rFont val="Aptos"/>
        <family val="2"/>
      </rPr>
      <t>Transportation Research Record</t>
    </r>
    <r>
      <rPr>
        <sz val="10"/>
        <color rgb="FF222222"/>
        <rFont val="Aptos"/>
        <family val="2"/>
      </rPr>
      <t>, </t>
    </r>
    <r>
      <rPr>
        <i/>
        <sz val="10"/>
        <color rgb="FF222222"/>
        <rFont val="Aptos"/>
        <family val="2"/>
      </rPr>
      <t>2588</t>
    </r>
    <r>
      <rPr>
        <sz val="10"/>
        <color rgb="FF222222"/>
        <rFont val="Aptos"/>
        <family val="2"/>
      </rPr>
      <t>(1), 172-180.</t>
    </r>
  </si>
  <si>
    <r>
      <t>Larson, D. M., Dodds, W. K., Whiles, M. R., Fulgoni, J. N., &amp; Thompson, T. R. (2016). A before‐and‐after assessment of patch‐burn grazing and riparian fencing along headwater streams. </t>
    </r>
    <r>
      <rPr>
        <i/>
        <sz val="10"/>
        <color rgb="FF222222"/>
        <rFont val="Aptos"/>
        <family val="2"/>
      </rPr>
      <t>Journal of Applied Ecology</t>
    </r>
    <r>
      <rPr>
        <sz val="10"/>
        <color rgb="FF222222"/>
        <rFont val="Aptos"/>
        <family val="2"/>
      </rPr>
      <t>, </t>
    </r>
    <r>
      <rPr>
        <i/>
        <sz val="10"/>
        <color rgb="FF222222"/>
        <rFont val="Aptos"/>
        <family val="2"/>
      </rPr>
      <t>53</t>
    </r>
    <r>
      <rPr>
        <sz val="10"/>
        <color rgb="FF222222"/>
        <rFont val="Aptos"/>
        <family val="2"/>
      </rPr>
      <t>(5), 1543-1553.</t>
    </r>
  </si>
  <si>
    <r>
      <t>Mallin, M. A., Turner, M. I., McIver, M. R., Toothman, B. R., &amp; Freeman, H. C. (2016). Significant reduction of fecal bacteria and suspended solids loading by coastal best management practices. </t>
    </r>
    <r>
      <rPr>
        <i/>
        <sz val="10"/>
        <color rgb="FF222222"/>
        <rFont val="Aptos"/>
        <family val="2"/>
      </rPr>
      <t>Journal of Coastal Research</t>
    </r>
    <r>
      <rPr>
        <sz val="10"/>
        <color rgb="FF222222"/>
        <rFont val="Aptos"/>
        <family val="2"/>
      </rPr>
      <t>, </t>
    </r>
    <r>
      <rPr>
        <i/>
        <sz val="10"/>
        <color rgb="FF222222"/>
        <rFont val="Aptos"/>
        <family val="2"/>
      </rPr>
      <t>32</t>
    </r>
    <r>
      <rPr>
        <sz val="10"/>
        <color rgb="FF222222"/>
        <rFont val="Aptos"/>
        <family val="2"/>
      </rPr>
      <t>(4), 923-931.</t>
    </r>
  </si>
  <si>
    <r>
      <t>Schifman, L. A., Kasaraneni, V. K., Sullivan, R. K., Oyanedel-Craver, V., &amp; Boving, T. B. (2016). Bacteria removal from stormwater runoff using tree filters: a comparison of a conventional and an innovative system. </t>
    </r>
    <r>
      <rPr>
        <i/>
        <sz val="10"/>
        <color rgb="FF222222"/>
        <rFont val="Aptos"/>
        <family val="2"/>
      </rPr>
      <t>Water</t>
    </r>
    <r>
      <rPr>
        <sz val="10"/>
        <color rgb="FF222222"/>
        <rFont val="Aptos"/>
        <family val="2"/>
      </rPr>
      <t>, </t>
    </r>
    <r>
      <rPr>
        <i/>
        <sz val="10"/>
        <color rgb="FF222222"/>
        <rFont val="Aptos"/>
        <family val="2"/>
      </rPr>
      <t>8</t>
    </r>
    <r>
      <rPr>
        <sz val="10"/>
        <color rgb="FF222222"/>
        <rFont val="Aptos"/>
        <family val="2"/>
      </rPr>
      <t>(3), 76.</t>
    </r>
  </si>
  <si>
    <r>
      <t>Alyaseri, I., Zhou, J., Morgan, S. M., &amp; Bartlett, A. (2017). Initial impacts of rain gardens’ application on water quality and quantity in combined sewer: Field-scale experiment. </t>
    </r>
    <r>
      <rPr>
        <i/>
        <sz val="10"/>
        <color rgb="FF222222"/>
        <rFont val="Aptos"/>
        <family val="2"/>
      </rPr>
      <t>Frontiers of Environmental Science &amp; Engineering</t>
    </r>
    <r>
      <rPr>
        <sz val="10"/>
        <color rgb="FF222222"/>
        <rFont val="Aptos"/>
        <family val="2"/>
      </rPr>
      <t>, </t>
    </r>
    <r>
      <rPr>
        <i/>
        <sz val="10"/>
        <color rgb="FF222222"/>
        <rFont val="Aptos"/>
        <family val="2"/>
      </rPr>
      <t>11</t>
    </r>
    <r>
      <rPr>
        <sz val="10"/>
        <color rgb="FF222222"/>
        <rFont val="Aptos"/>
        <family val="2"/>
      </rPr>
      <t>, 1-12.</t>
    </r>
  </si>
  <si>
    <r>
      <t>Youngblood, S., Vogel, J., Brown, G., Storm, D., McLemore, A., &amp; Kandel, S. (2017). Field studies of microbial removal from stormwater by bioretention cells with fly-ash amendment. </t>
    </r>
    <r>
      <rPr>
        <i/>
        <sz val="10"/>
        <color rgb="FF222222"/>
        <rFont val="Aptos"/>
        <family val="2"/>
      </rPr>
      <t>Water</t>
    </r>
    <r>
      <rPr>
        <sz val="10"/>
        <color rgb="FF222222"/>
        <rFont val="Aptos"/>
        <family val="2"/>
      </rPr>
      <t>, </t>
    </r>
    <r>
      <rPr>
        <i/>
        <sz val="10"/>
        <color rgb="FF222222"/>
        <rFont val="Aptos"/>
        <family val="2"/>
      </rPr>
      <t>9</t>
    </r>
    <r>
      <rPr>
        <sz val="10"/>
        <color rgb="FF222222"/>
        <rFont val="Aptos"/>
        <family val="2"/>
      </rPr>
      <t>(7), 526.</t>
    </r>
  </si>
  <si>
    <r>
      <rPr>
        <sz val="10"/>
        <color rgb="FF000000"/>
        <rFont val="Aptos"/>
        <family val="2"/>
      </rPr>
      <t>Mahmoud, A. R. S. (2018). </t>
    </r>
    <r>
      <rPr>
        <i/>
        <sz val="10"/>
        <color rgb="FF222222"/>
        <rFont val="Aptos"/>
        <family val="2"/>
      </rPr>
      <t>Evaluation and Characterization of Removal of Bacteria and Nutrients in Runoff in Bio-Retention Structures in the Lower Rio Grande Valley of Texas</t>
    </r>
    <r>
      <rPr>
        <sz val="10"/>
        <color rgb="FF222222"/>
        <rFont val="Aptos"/>
        <family val="2"/>
      </rPr>
      <t> (Doctoral dissertation, Texas A&amp;M University-Kingsville).</t>
    </r>
  </si>
  <si>
    <r>
      <t>Lewis, D. J., Voeller, D., Saitone, T. L., &amp; Tate, K. W. (2019). Management scale assessment of practices to mitigate cattle microbial water quality impairments of coastal waters. </t>
    </r>
    <r>
      <rPr>
        <i/>
        <sz val="10"/>
        <color rgb="FF222222"/>
        <rFont val="Aptos"/>
        <family val="2"/>
      </rPr>
      <t>Sustainability</t>
    </r>
    <r>
      <rPr>
        <sz val="10"/>
        <color rgb="FF222222"/>
        <rFont val="Aptos"/>
        <family val="2"/>
      </rPr>
      <t>, </t>
    </r>
    <r>
      <rPr>
        <i/>
        <sz val="10"/>
        <color rgb="FF222222"/>
        <rFont val="Aptos"/>
        <family val="2"/>
      </rPr>
      <t>11</t>
    </r>
    <r>
      <rPr>
        <sz val="10"/>
        <color rgb="FF222222"/>
        <rFont val="Aptos"/>
        <family val="2"/>
      </rPr>
      <t>(19), 5516.</t>
    </r>
  </si>
  <si>
    <r>
      <t>Hansen, S., Messer, T., Mittelstet, A., Berry, E. D., Bartelt-Hunt, S., &amp; Abimbola, O. (2020). Escherichia coli concentrations in waters of a reservoir system impacted by cattle and migratory waterfowl. </t>
    </r>
    <r>
      <rPr>
        <i/>
        <sz val="10"/>
        <color rgb="FF222222"/>
        <rFont val="Aptos"/>
        <family val="2"/>
      </rPr>
      <t>Science of The Total Environment</t>
    </r>
    <r>
      <rPr>
        <sz val="10"/>
        <color rgb="FF222222"/>
        <rFont val="Aptos"/>
        <family val="2"/>
      </rPr>
      <t>, </t>
    </r>
    <r>
      <rPr>
        <i/>
        <sz val="10"/>
        <color rgb="FF222222"/>
        <rFont val="Aptos"/>
        <family val="2"/>
      </rPr>
      <t>705</t>
    </r>
    <r>
      <rPr>
        <sz val="10"/>
        <color rgb="FF222222"/>
        <rFont val="Aptos"/>
        <family val="2"/>
      </rPr>
      <t>, 135607.</t>
    </r>
  </si>
  <si>
    <r>
      <t>Grogan, A. E., &amp; Mallin, M. A. (2021). Successful mitigation of stormwater-driven nutrient, fecal bacteria and suspended solids loading in a recreational beach community. </t>
    </r>
    <r>
      <rPr>
        <i/>
        <sz val="10"/>
        <color rgb="FF222222"/>
        <rFont val="Aptos"/>
        <family val="2"/>
      </rPr>
      <t>Journal of Environmental Management</t>
    </r>
    <r>
      <rPr>
        <sz val="10"/>
        <color rgb="FF222222"/>
        <rFont val="Aptos"/>
        <family val="2"/>
      </rPr>
      <t>, </t>
    </r>
    <r>
      <rPr>
        <i/>
        <sz val="10"/>
        <color rgb="FF222222"/>
        <rFont val="Aptos"/>
        <family val="2"/>
      </rPr>
      <t>281</t>
    </r>
    <r>
      <rPr>
        <sz val="10"/>
        <color rgb="FF222222"/>
        <rFont val="Aptos"/>
        <family val="2"/>
      </rPr>
      <t>, 111853.</t>
    </r>
  </si>
  <si>
    <t>Table 1: Summary of log-ratios between pre- and post-treatment fecal indicator bacteria concentrations by pollutant study source. Values greater than zero indicate post-treatment reductions in fecal indicator bacteria.</t>
  </si>
  <si>
    <t>The data summaries below were developed based on the log-ratios between pre- and post-treatment fecal indicator bacteria concentrations.  Analysis was conducted on log-ratios due to assymetries and mathmatical coupling  inherent when assessing percent changes as commonly done in prior studies. More information on this is available in the associated technical report. Log-ratios above zero indicate reductions in fecal indicator bacteria concentration. Exponentiation of log-ratio also provide a predicted ratio of pre-treatment to post-treatment values. For example, the mean log-ratio of Agriculture BMPs is 0.80 (Table 1), exponentiated this equals 2.23. This can be interpreted as pre-treatment concentrations were on average 2.23 times higher than post-treatment concentrations.</t>
  </si>
  <si>
    <t>Non-Point Source Best Management Practices Database (NPS-BMP-DB). Part 1: Fecal Indicator Bacteria</t>
  </si>
  <si>
    <t>Mixed</t>
  </si>
  <si>
    <t>Multiple</t>
  </si>
  <si>
    <t>2023-09-07</t>
  </si>
  <si>
    <t>Kikoyo, D.,  Jain, S., Wright, J., Schramm M. (2023)  Non-Point Source Best Management Practices Database (NPS-BMP-DB) - a searchable database on the effectiveness of BMPs - Part 1: Fecal Indicator Bacteria</t>
  </si>
  <si>
    <t>· Value IDs 3 through 9 updated.  BMP class is now "Multiple" (from manure management) and BMP Category is "Mixed" (from "Structural, Management").  (MS)
· Suburban and urban classes were consolodated to urban due to arbitrary nature of classification. (MS)
· Regressions recalculated. (MS)
· Update suggested citation. (MS)</t>
  </si>
  <si>
    <t>· Initial Database Release. (MS)</t>
  </si>
  <si>
    <t>Table 4: Counts of unique values extracted per state.</t>
  </si>
  <si>
    <t>Figure 9: Map of data counts per state.</t>
  </si>
  <si>
    <t>· Update format of percent reduction plots. (MS) 
· Add map. (MS)</t>
  </si>
  <si>
    <t>2023-09-14</t>
  </si>
  <si>
    <t>Fenced riparian area</t>
  </si>
  <si>
    <t>2023-09-18</t>
  </si>
  <si>
    <t xml:space="preserve">· Quality checks on units and percent change records. (MS) </t>
  </si>
  <si>
    <t>n_Post</t>
  </si>
  <si>
    <t>n_Pre</t>
  </si>
  <si>
    <t>sd_Pre</t>
  </si>
  <si>
    <t>se_Pre</t>
  </si>
  <si>
    <t>sd_Post</t>
  </si>
  <si>
    <t>se_Post</t>
  </si>
  <si>
    <t>Study</t>
  </si>
  <si>
    <t>Link</t>
  </si>
  <si>
    <t>Meals (2001)</t>
  </si>
  <si>
    <t>https://doi.org/10.2166/wst.2001.0280</t>
  </si>
  <si>
    <t>Inamdar et al. (2002)</t>
  </si>
  <si>
    <t>https://doi.org/10.1111/j.1752-1688.2002.tb00999.x</t>
  </si>
  <si>
    <t>Henry &amp; Thurston-Enriquez (2003)</t>
  </si>
  <si>
    <t>https://elibrary.asabe.org/abstract.asp?aid=14033</t>
  </si>
  <si>
    <t>Line, D. E. (2003)</t>
  </si>
  <si>
    <t>https://doi.org/10.13031/2013.12979</t>
  </si>
  <si>
    <t>Pennington et al. (2003)</t>
  </si>
  <si>
    <t>https://doi.org/10.1111/j.1752-1688.2003.tb03690.x</t>
  </si>
  <si>
    <t>Zhang &amp; Lulla (2006)</t>
  </si>
  <si>
    <t>https://doi.org/10.1080/10934520600927484</t>
  </si>
  <si>
    <t>Hathaway et al. (2008)</t>
  </si>
  <si>
    <t>https://doi.org/10.13031/2013.24699</t>
  </si>
  <si>
    <t>https://texashelp.tamu.edu/wp-content/uploads/2016/02/Environmental-Management-of-Grazing-Lands.pdf</t>
  </si>
  <si>
    <t>Kinzelman &amp; McLellan (2009)</t>
  </si>
  <si>
    <t>https://doi.org/10.1080/14634980902907466</t>
  </si>
  <si>
    <t>https://doi.org/10.1061/(ASCE)EE.1943-7870.0000040</t>
  </si>
  <si>
    <t xml:space="preserve"> Krometis et al. (2009)</t>
  </si>
  <si>
    <t>Li &amp; Davis (2009)</t>
  </si>
  <si>
    <t>https://doi.org/10.1061/(ASCE)EE.1943-7870.0000026</t>
  </si>
  <si>
    <t>https://doi.org/10.2166/wh.2009.232</t>
  </si>
  <si>
    <t>Krometis et al. (2010)</t>
  </si>
  <si>
    <t>Price et al. (2010)</t>
  </si>
  <si>
    <t>Wadzuk et al. (2010)</t>
  </si>
  <si>
    <t>https://doi.org/10.1111/j.1752-1688.2009.00408.x</t>
  </si>
  <si>
    <t>https://doi.org/10.13031/2013.29889</t>
  </si>
  <si>
    <t>Wagner (2012)</t>
  </si>
  <si>
    <t>https://hdl.handle.net/1969.1/ETD-TAMU-2011-08-9914</t>
  </si>
  <si>
    <t>Hathaway &amp; Hunt (2012)</t>
  </si>
  <si>
    <t>https://doi.org/10.1061/(ASCE)IR.1943-4774.0000378</t>
  </si>
  <si>
    <t>Hogan et al. (2012)</t>
  </si>
  <si>
    <t>https://doi.org/10.1128/AEM.00578-12</t>
  </si>
  <si>
    <t>https://doi.org/10.1002/etc.2065</t>
  </si>
  <si>
    <t>Brown et al. (2012)</t>
  </si>
  <si>
    <t>https://hdl.handle.net/1969.1/149192</t>
  </si>
  <si>
    <t>Wagner et al. (2012)</t>
  </si>
  <si>
    <t>Wagner et al. (2008)</t>
  </si>
  <si>
    <t>https://doi.org/10.5539/enrr.v4n3p12</t>
  </si>
  <si>
    <t>Humphrey et al. (2014)</t>
  </si>
  <si>
    <t>Brueggen-Boman et al. (2014)</t>
  </si>
  <si>
    <t>https://doi.org/10.1656/058.014.0414</t>
  </si>
  <si>
    <t>Tomlinson et al. (2015)</t>
  </si>
  <si>
    <t>https://bookstore.ksre.ksu.edu/pubs/MF2572.pdf</t>
  </si>
  <si>
    <t>https://hdl.handle.net/1969.1/158916</t>
  </si>
  <si>
    <t>Bustamante (2016)</t>
  </si>
  <si>
    <t>Henderson (2016)</t>
  </si>
  <si>
    <t>https://journals.sagepub.com/doi/abs/10.3141/2588-19</t>
  </si>
  <si>
    <t>Larson et al. (2016)</t>
  </si>
  <si>
    <t>https://doi.org/10.1111/1365-2664.12692</t>
  </si>
  <si>
    <t>Mallin et al. (2016)</t>
  </si>
  <si>
    <t>https://doi.org/10.2112/JCOASTRES-D-15-00195.1</t>
  </si>
  <si>
    <t>Schifman et al. (2016)</t>
  </si>
  <si>
    <t>https://doi.org/10.3390/w8030076</t>
  </si>
  <si>
    <t>Alyaseri et al. (2017)</t>
  </si>
  <si>
    <t>https://doi.org/10.1007/s11783-017-0988-5</t>
  </si>
  <si>
    <t>Youngblood et al. (2017)</t>
  </si>
  <si>
    <t>https://doi.org/10.3390/w9070526</t>
  </si>
  <si>
    <t>http://proxy.library.tamu.edu/login?url=https://www.proquest.com/dissertations-theses/evaluation-characterization-removal-bacteria/docview/2081904701/se-2?accountid=7082</t>
  </si>
  <si>
    <t>Mahmoud (2018)</t>
  </si>
  <si>
    <t>Lewis et al. (2019)</t>
  </si>
  <si>
    <t>https://doi.org/10.3390/su11195516</t>
  </si>
  <si>
    <t>https://doi.org/10.1016/j.scitotenv.2019.135607</t>
  </si>
  <si>
    <t>Hansen et al. (2020)</t>
  </si>
  <si>
    <t>Grogan &amp; Mallin (2021)</t>
  </si>
  <si>
    <t>https://doi.org/10.1016/j.jenvman.2020.111853</t>
  </si>
  <si>
    <t>Darrow (2022)</t>
  </si>
  <si>
    <t>https://scholarworks.lib.csusb.edu/etd/1471</t>
  </si>
  <si>
    <t>min_Pre</t>
  </si>
  <si>
    <t>max_Pre</t>
  </si>
  <si>
    <t>min_Post</t>
  </si>
  <si>
    <t>max_Post</t>
  </si>
  <si>
    <t>https://www.proquest.com/dissertations-theses/evaluation-characterization-removal-bacteria/docview/2081904701/se-2?accountid=7082</t>
  </si>
  <si>
    <t>2023-12-13</t>
  </si>
  <si>
    <t>· Add study author and links to FIB Database sheet. (MS) 
· Add sample variance measures (sd, se, min and max). (MS)
· Edit Grogan &amp; Mallin (2021) entry to concentration table instead of the loading rate table. Also add second concentration table from the study.  (MS)
· Regressions recalculated. (MS)</t>
  </si>
  <si>
    <t>Number of samples in the control or pre-treatment observations.</t>
  </si>
  <si>
    <t>Mean fecal indicator bacteria in control or pre-treatment (without BMP).</t>
  </si>
  <si>
    <t>Mean fecal indicator bacteria in experiment or post-treatment (with BMP).</t>
  </si>
  <si>
    <t>Standard deviation of the control or pre-treatment observations.</t>
  </si>
  <si>
    <t>Standard error of the mean of the control or pre-treatment observations.</t>
  </si>
  <si>
    <t>Minimum observed control or pre-treatment value.</t>
  </si>
  <si>
    <t>Standard deviation of the experiment or post-treatment observations.</t>
  </si>
  <si>
    <t>Standard error of the mean of the experiment or post-treatment observations.</t>
  </si>
  <si>
    <t>Minimum observed experiment or post-treatment value.</t>
  </si>
  <si>
    <t>Maximum observed experiment or post-treatment value.</t>
  </si>
  <si>
    <t>Maximum observed control or pre-treatment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</si>
</sst>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00000"/>
  </numFmts>
  <fonts count="32" x14ac:knownFonts="1">
    <font>
      <sz val="11"/>
      <color theme="1"/>
      <name val="Calibri"/>
      <family val="2"/>
      <scheme val="minor"/>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Calibri"/>
      <family val="2"/>
      <scheme val="minor"/>
    </font>
    <font>
      <u/>
      <sz val="11"/>
      <color theme="10"/>
      <name val="Calibri"/>
      <family val="2"/>
      <scheme val="minor"/>
    </font>
    <font>
      <u/>
      <sz val="10"/>
      <color indexed="12"/>
      <name val="MS Sans Serif"/>
      <family val="2"/>
    </font>
    <font>
      <sz val="10"/>
      <name val="MS Sans Serif"/>
    </font>
    <font>
      <sz val="11"/>
      <color theme="1"/>
      <name val="Aptos"/>
      <family val="2"/>
    </font>
    <font>
      <b/>
      <sz val="11"/>
      <color theme="1"/>
      <name val="Aptos"/>
      <family val="2"/>
    </font>
    <font>
      <i/>
      <sz val="11"/>
      <color theme="1"/>
      <name val="Aptos"/>
      <family val="2"/>
    </font>
    <font>
      <b/>
      <sz val="12"/>
      <name val="Aptos"/>
      <family val="2"/>
    </font>
    <font>
      <sz val="10"/>
      <color theme="1"/>
      <name val="Aptos"/>
      <family val="2"/>
    </font>
    <font>
      <i/>
      <sz val="10"/>
      <color theme="1"/>
      <name val="Aptos"/>
      <family val="2"/>
    </font>
    <font>
      <sz val="10"/>
      <name val="Aptos"/>
      <family val="2"/>
    </font>
    <font>
      <i/>
      <sz val="10"/>
      <name val="Aptos"/>
      <family val="2"/>
    </font>
    <font>
      <sz val="10"/>
      <color rgb="FF000000"/>
      <name val="Aptos"/>
      <family val="2"/>
    </font>
    <font>
      <b/>
      <sz val="10"/>
      <color theme="1"/>
      <name val="Aptos"/>
      <family val="2"/>
    </font>
    <font>
      <i/>
      <sz val="10"/>
      <color rgb="FF222222"/>
      <name val="Aptos"/>
      <family val="2"/>
    </font>
    <font>
      <sz val="10"/>
      <color rgb="FF222222"/>
      <name val="Aptos"/>
      <family val="2"/>
    </font>
    <font>
      <b/>
      <sz val="12"/>
      <color theme="1"/>
      <name val="Aptos"/>
      <family val="2"/>
    </font>
    <font>
      <b/>
      <sz val="16"/>
      <color theme="1"/>
      <name val="Aptos"/>
      <family val="2"/>
    </font>
    <font>
      <b/>
      <sz val="28"/>
      <color theme="1"/>
      <name val="Aptos"/>
      <family val="2"/>
    </font>
    <font>
      <sz val="12"/>
      <color theme="1"/>
      <name val="Aptos"/>
      <family val="2"/>
    </font>
    <font>
      <u/>
      <sz val="10"/>
      <color theme="10"/>
      <name val="Aptos"/>
      <family val="2"/>
    </font>
    <font>
      <b/>
      <sz val="14"/>
      <color theme="1"/>
      <name val="Aptos"/>
      <family val="2"/>
    </font>
    <font>
      <i/>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theme="6" tint="0.79998168889431442"/>
      </patternFill>
    </fill>
    <fill>
      <patternFill patternType="solid">
        <fgColor theme="0" tint="-4.9989318521683403E-2"/>
        <bgColor indexed="64"/>
      </patternFill>
    </fill>
    <fill>
      <patternFill patternType="solid">
        <fgColor theme="7"/>
        <bgColor indexed="64"/>
      </patternFill>
    </fill>
  </fills>
  <borders count="6">
    <border>
      <left/>
      <right/>
      <top/>
      <bottom/>
      <diagonal/>
    </border>
    <border>
      <left/>
      <right/>
      <top/>
      <bottom style="thin">
        <color theme="6"/>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9" fontId="9"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cellStyleXfs>
  <cellXfs count="92">
    <xf numFmtId="0" fontId="0" fillId="0" borderId="0" xfId="0"/>
    <xf numFmtId="0" fontId="13" fillId="0" borderId="0" xfId="0" applyFont="1"/>
    <xf numFmtId="0" fontId="13" fillId="0" borderId="3" xfId="0" applyFont="1" applyBorder="1"/>
    <xf numFmtId="0" fontId="13" fillId="0" borderId="3" xfId="0" applyFont="1" applyBorder="1" applyAlignment="1">
      <alignment horizontal="right"/>
    </xf>
    <xf numFmtId="0" fontId="13" fillId="0" borderId="0" xfId="0" applyFont="1" applyAlignment="1">
      <alignment horizontal="right"/>
    </xf>
    <xf numFmtId="2" fontId="13" fillId="0" borderId="0" xfId="0" applyNumberFormat="1" applyFont="1" applyAlignment="1">
      <alignment horizontal="right"/>
    </xf>
    <xf numFmtId="0" fontId="13" fillId="0" borderId="2" xfId="0" applyFont="1" applyBorder="1"/>
    <xf numFmtId="0" fontId="13" fillId="0" borderId="2" xfId="0" applyFont="1" applyBorder="1" applyAlignment="1">
      <alignment horizontal="right"/>
    </xf>
    <xf numFmtId="2" fontId="13" fillId="0" borderId="2" xfId="0" applyNumberFormat="1" applyFont="1" applyBorder="1" applyAlignment="1">
      <alignment horizontal="right"/>
    </xf>
    <xf numFmtId="0" fontId="14" fillId="0" borderId="0" xfId="0" applyFont="1"/>
    <xf numFmtId="0" fontId="8" fillId="0" borderId="0" xfId="0" applyFont="1"/>
    <xf numFmtId="0" fontId="15" fillId="0" borderId="0" xfId="0" applyFont="1" applyAlignment="1">
      <alignment horizontal="centerContinuous"/>
    </xf>
    <xf numFmtId="0" fontId="15" fillId="0" borderId="0" xfId="0" applyFont="1" applyAlignment="1">
      <alignment horizontal="center"/>
    </xf>
    <xf numFmtId="0" fontId="16" fillId="2" borderId="0" xfId="0" applyFont="1" applyFill="1" applyAlignment="1">
      <alignment horizontal="left"/>
    </xf>
    <xf numFmtId="164" fontId="16" fillId="2" borderId="0" xfId="0" applyNumberFormat="1" applyFont="1" applyFill="1" applyAlignment="1">
      <alignment horizontal="left"/>
    </xf>
    <xf numFmtId="2" fontId="16" fillId="2" borderId="0" xfId="0" applyNumberFormat="1" applyFont="1" applyFill="1" applyAlignment="1">
      <alignment horizontal="left"/>
    </xf>
    <xf numFmtId="1" fontId="16" fillId="2" borderId="1" xfId="0" applyNumberFormat="1" applyFont="1" applyFill="1" applyBorder="1" applyAlignment="1">
      <alignment horizontal="left"/>
    </xf>
    <xf numFmtId="0" fontId="17" fillId="0" borderId="0" xfId="0" applyFont="1"/>
    <xf numFmtId="0" fontId="17" fillId="0" borderId="0" xfId="0" applyFont="1" applyAlignment="1">
      <alignment horizontal="center"/>
    </xf>
    <xf numFmtId="0" fontId="18" fillId="0" borderId="0" xfId="0" applyFont="1"/>
    <xf numFmtId="164" fontId="17" fillId="0" borderId="0" xfId="0" applyNumberFormat="1" applyFont="1" applyAlignment="1">
      <alignment horizontal="right"/>
    </xf>
    <xf numFmtId="166" fontId="17" fillId="0" borderId="0" xfId="0" applyNumberFormat="1" applyFont="1" applyAlignment="1">
      <alignment horizontal="right"/>
    </xf>
    <xf numFmtId="0" fontId="17" fillId="0" borderId="0" xfId="0" applyFont="1" applyAlignment="1">
      <alignment horizontal="left"/>
    </xf>
    <xf numFmtId="1" fontId="17" fillId="0" borderId="0" xfId="0" applyNumberFormat="1" applyFont="1" applyAlignment="1">
      <alignment horizontal="right"/>
    </xf>
    <xf numFmtId="49" fontId="17" fillId="0" borderId="0" xfId="0" applyNumberFormat="1" applyFont="1" applyAlignment="1">
      <alignment horizontal="left"/>
    </xf>
    <xf numFmtId="165" fontId="17" fillId="0" borderId="0" xfId="0" applyNumberFormat="1" applyFont="1" applyAlignment="1">
      <alignment horizontal="left"/>
    </xf>
    <xf numFmtId="165" fontId="17" fillId="0" borderId="0" xfId="0" applyNumberFormat="1" applyFont="1"/>
    <xf numFmtId="1" fontId="17" fillId="0" borderId="0" xfId="0" applyNumberFormat="1" applyFont="1"/>
    <xf numFmtId="166" fontId="19" fillId="0" borderId="0" xfId="0" applyNumberFormat="1" applyFont="1" applyAlignment="1">
      <alignment horizontal="right"/>
    </xf>
    <xf numFmtId="0" fontId="19" fillId="0" borderId="0" xfId="0" applyFont="1"/>
    <xf numFmtId="1" fontId="19" fillId="0" borderId="0" xfId="0" applyNumberFormat="1" applyFont="1" applyAlignment="1">
      <alignment horizontal="right"/>
    </xf>
    <xf numFmtId="1" fontId="17" fillId="0" borderId="0" xfId="1" applyNumberFormat="1" applyFont="1" applyFill="1" applyAlignment="1">
      <alignment horizontal="right"/>
    </xf>
    <xf numFmtId="0" fontId="20" fillId="0" borderId="0" xfId="0" applyFont="1"/>
    <xf numFmtId="0" fontId="21" fillId="0" borderId="0" xfId="0" applyFont="1"/>
    <xf numFmtId="164" fontId="21" fillId="0" borderId="0" xfId="0" applyNumberFormat="1" applyFont="1" applyAlignment="1">
      <alignment horizontal="right"/>
    </xf>
    <xf numFmtId="166" fontId="21" fillId="0" borderId="0" xfId="0" applyNumberFormat="1" applyFont="1" applyAlignment="1">
      <alignment horizontal="right"/>
    </xf>
    <xf numFmtId="1" fontId="21" fillId="0" borderId="0" xfId="0" applyNumberFormat="1" applyFont="1" applyAlignment="1">
      <alignment horizontal="right"/>
    </xf>
    <xf numFmtId="0" fontId="22" fillId="0" borderId="0" xfId="0" applyFont="1" applyAlignment="1">
      <alignment horizontal="center"/>
    </xf>
    <xf numFmtId="0" fontId="22" fillId="0" borderId="0" xfId="0" applyFont="1"/>
    <xf numFmtId="0" fontId="19" fillId="0" borderId="0" xfId="0" applyFont="1" applyAlignment="1">
      <alignment horizontal="left"/>
    </xf>
    <xf numFmtId="164" fontId="19" fillId="0" borderId="0" xfId="0" applyNumberFormat="1" applyFont="1" applyAlignment="1">
      <alignment horizontal="left"/>
    </xf>
    <xf numFmtId="2" fontId="19" fillId="0" borderId="0" xfId="0" applyNumberFormat="1" applyFont="1" applyAlignment="1">
      <alignment horizontal="left"/>
    </xf>
    <xf numFmtId="1" fontId="19" fillId="0" borderId="0" xfId="0" applyNumberFormat="1" applyFont="1" applyAlignment="1">
      <alignment horizontal="left"/>
    </xf>
    <xf numFmtId="0" fontId="19" fillId="3" borderId="0" xfId="0" applyFont="1" applyFill="1" applyAlignment="1">
      <alignment horizontal="left"/>
    </xf>
    <xf numFmtId="0" fontId="19" fillId="4" borderId="0" xfId="0" applyFont="1" applyFill="1"/>
    <xf numFmtId="0" fontId="19" fillId="0" borderId="1" xfId="0" applyFont="1" applyBorder="1" applyAlignment="1">
      <alignment horizontal="left"/>
    </xf>
    <xf numFmtId="0" fontId="26" fillId="0" borderId="0" xfId="0" applyFont="1" applyAlignment="1">
      <alignment vertical="center"/>
    </xf>
    <xf numFmtId="0" fontId="27" fillId="0" borderId="0" xfId="0" applyFont="1" applyAlignment="1">
      <alignment vertical="center"/>
    </xf>
    <xf numFmtId="0" fontId="27" fillId="0" borderId="0" xfId="0" applyFont="1"/>
    <xf numFmtId="0" fontId="22" fillId="0" borderId="0" xfId="0" applyFont="1" applyAlignment="1">
      <alignment horizontal="center" vertical="center"/>
    </xf>
    <xf numFmtId="0" fontId="22" fillId="0" borderId="0" xfId="0" applyFont="1" applyAlignment="1">
      <alignment horizontal="left" vertical="center"/>
    </xf>
    <xf numFmtId="0" fontId="27" fillId="0" borderId="0" xfId="0" applyFont="1" applyAlignment="1">
      <alignment horizontal="center" vertical="center"/>
    </xf>
    <xf numFmtId="0" fontId="17" fillId="0" borderId="0" xfId="0" applyFont="1" applyAlignment="1">
      <alignment vertical="center" wrapText="1"/>
    </xf>
    <xf numFmtId="0" fontId="14" fillId="4" borderId="0" xfId="0" applyFont="1" applyFill="1"/>
    <xf numFmtId="0" fontId="29" fillId="0" borderId="0" xfId="2" applyFont="1" applyBorder="1"/>
    <xf numFmtId="0" fontId="29" fillId="0" borderId="0" xfId="2" applyFont="1"/>
    <xf numFmtId="0" fontId="8" fillId="0" borderId="0" xfId="0" applyFont="1" applyAlignment="1">
      <alignment vertical="top"/>
    </xf>
    <xf numFmtId="49" fontId="8" fillId="0" borderId="0" xfId="0" applyNumberFormat="1" applyFont="1" applyAlignment="1">
      <alignment vertical="top"/>
    </xf>
    <xf numFmtId="49" fontId="7" fillId="0" borderId="0" xfId="0" applyNumberFormat="1" applyFont="1" applyAlignment="1">
      <alignment vertical="top"/>
    </xf>
    <xf numFmtId="0" fontId="6" fillId="0" borderId="0" xfId="0" applyFont="1" applyAlignment="1">
      <alignment vertical="top"/>
    </xf>
    <xf numFmtId="0" fontId="6" fillId="0" borderId="0" xfId="0" applyFont="1" applyAlignment="1">
      <alignment vertical="top" wrapText="1"/>
    </xf>
    <xf numFmtId="0" fontId="5" fillId="0" borderId="0" xfId="0" applyFont="1"/>
    <xf numFmtId="0" fontId="4" fillId="0" borderId="0" xfId="0" applyFont="1"/>
    <xf numFmtId="0" fontId="13" fillId="0" borderId="0" xfId="0" applyFont="1" applyAlignment="1">
      <alignment horizontal="left"/>
    </xf>
    <xf numFmtId="0" fontId="5" fillId="0" borderId="3" xfId="0" applyFont="1" applyBorder="1" applyAlignment="1">
      <alignment horizontal="left"/>
    </xf>
    <xf numFmtId="0" fontId="5" fillId="0" borderId="3" xfId="0" applyFont="1" applyBorder="1" applyAlignment="1">
      <alignment horizontal="right"/>
    </xf>
    <xf numFmtId="0" fontId="13" fillId="0" borderId="2" xfId="0" applyFont="1" applyBorder="1" applyAlignment="1">
      <alignment horizontal="left"/>
    </xf>
    <xf numFmtId="49" fontId="4"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0" fontId="3" fillId="0" borderId="0" xfId="0" applyFont="1"/>
    <xf numFmtId="0" fontId="10" fillId="0" borderId="0" xfId="2" applyAlignment="1">
      <alignment horizontal="center"/>
    </xf>
    <xf numFmtId="0" fontId="10" fillId="0" borderId="0" xfId="2"/>
    <xf numFmtId="0" fontId="2" fillId="0" borderId="0" xfId="0" applyFont="1" applyAlignment="1">
      <alignment wrapText="1"/>
    </xf>
    <xf numFmtId="0" fontId="8" fillId="0" borderId="0" xfId="0" applyFont="1" applyAlignment="1">
      <alignment horizontal="right" vertical="top"/>
    </xf>
    <xf numFmtId="49" fontId="2" fillId="0" borderId="0" xfId="0" applyNumberFormat="1" applyFont="1" applyAlignment="1">
      <alignment horizontal="left" vertical="top"/>
    </xf>
    <xf numFmtId="0" fontId="0" fillId="0" borderId="4" xfId="0" applyBorder="1"/>
    <xf numFmtId="0" fontId="31" fillId="0" borderId="5" xfId="0" applyFont="1" applyBorder="1" applyAlignment="1">
      <alignment horizontal="center"/>
    </xf>
    <xf numFmtId="0" fontId="31" fillId="0" borderId="5" xfId="0" applyFont="1" applyBorder="1" applyAlignment="1">
      <alignment horizontal="centerContinuous"/>
    </xf>
    <xf numFmtId="0" fontId="30" fillId="0" borderId="0" xfId="0" applyFont="1" applyAlignment="1">
      <alignment horizontal="left" vertical="center"/>
    </xf>
    <xf numFmtId="0" fontId="25" fillId="2" borderId="0" xfId="0" applyFont="1" applyFill="1" applyAlignment="1">
      <alignment horizontal="left"/>
    </xf>
    <xf numFmtId="0" fontId="28" fillId="2" borderId="0" xfId="0" applyFont="1" applyFill="1" applyAlignment="1">
      <alignment horizontal="left"/>
    </xf>
    <xf numFmtId="0" fontId="25" fillId="2" borderId="0" xfId="0" applyFont="1" applyFill="1" applyAlignment="1">
      <alignment horizontal="left" vertical="center"/>
    </xf>
    <xf numFmtId="0" fontId="17" fillId="0" borderId="0" xfId="0" applyFont="1" applyAlignment="1">
      <alignment horizontal="left" wrapText="1"/>
    </xf>
    <xf numFmtId="0" fontId="17" fillId="0" borderId="0" xfId="0" applyFont="1" applyAlignment="1">
      <alignment horizontal="left" vertical="center" wrapText="1"/>
    </xf>
    <xf numFmtId="0" fontId="25" fillId="2" borderId="0" xfId="0" applyFont="1" applyFill="1" applyAlignment="1">
      <alignment horizontal="left" wrapText="1"/>
    </xf>
    <xf numFmtId="0" fontId="13" fillId="0" borderId="3" xfId="0" applyFont="1" applyBorder="1"/>
    <xf numFmtId="0" fontId="13" fillId="0" borderId="0" xfId="0" applyFont="1"/>
    <xf numFmtId="0" fontId="13" fillId="5" borderId="0" xfId="0" applyFont="1" applyFill="1" applyProtection="1">
      <protection locked="0"/>
    </xf>
    <xf numFmtId="0" fontId="8" fillId="0" borderId="0" xfId="0" applyFont="1" applyAlignment="1">
      <alignment wrapText="1"/>
    </xf>
    <xf numFmtId="0" fontId="13" fillId="0" borderId="2" xfId="0" applyFont="1" applyBorder="1"/>
    <xf numFmtId="0" fontId="13" fillId="5" borderId="2" xfId="0" applyFont="1" applyFill="1" applyBorder="1" applyProtection="1">
      <protection locked="0"/>
    </xf>
  </cellXfs>
  <cellStyles count="5">
    <cellStyle name="Hyperlink" xfId="2" builtinId="8"/>
    <cellStyle name="Hyperlink 2" xfId="3" xr:uid="{07AB57B5-CDD7-4236-A8BF-D0246ED02BD5}"/>
    <cellStyle name="Normal" xfId="0" builtinId="0"/>
    <cellStyle name="Normal 2" xfId="4" xr:uid="{9455A397-F134-4948-81BC-A1DAAF38F97E}"/>
    <cellStyle name="Percent" xfId="1" builtinId="5"/>
  </cellStyles>
  <dxfs count="4">
    <dxf>
      <font>
        <b val="0"/>
        <strike val="0"/>
        <outline val="0"/>
        <shadow val="0"/>
        <u val="none"/>
        <vertAlign val="baseline"/>
        <sz val="10"/>
        <color auto="1"/>
        <name val="Aptos"/>
        <family val="2"/>
        <scheme val="none"/>
      </font>
    </dxf>
    <dxf>
      <font>
        <b val="0"/>
        <i val="0"/>
        <strike val="0"/>
        <condense val="0"/>
        <extend val="0"/>
        <outline val="0"/>
        <shadow val="0"/>
        <u val="none"/>
        <vertAlign val="baseline"/>
        <sz val="10"/>
        <color auto="1"/>
        <name val="Aptos"/>
        <family val="2"/>
        <scheme val="none"/>
      </font>
      <alignment horizontal="left" vertical="bottom" textRotation="0" wrapText="0" indent="0" justifyLastLine="0" shrinkToFit="0" readingOrder="0"/>
    </dxf>
    <dxf>
      <font>
        <b val="0"/>
        <strike val="0"/>
        <outline val="0"/>
        <shadow val="0"/>
        <u val="none"/>
        <vertAlign val="baseline"/>
        <sz val="10"/>
        <color auto="1"/>
        <name val="Aptos"/>
        <family val="2"/>
        <scheme val="none"/>
      </font>
    </dxf>
    <dxf>
      <font>
        <b val="0"/>
        <strike val="0"/>
        <outline val="0"/>
        <shadow val="0"/>
        <u val="none"/>
        <vertAlign val="baseline"/>
        <sz val="10"/>
        <color auto="1"/>
        <name val="Aptos"/>
        <family val="2"/>
        <scheme val="none"/>
      </font>
    </dxf>
  </dxfs>
  <tableStyles count="0" defaultTableStyle="TableStyleMedium2" defaultPivotStyle="PivotStyleLight16"/>
  <colors>
    <mruColors>
      <color rgb="FFE2C66B"/>
      <color rgb="FFBFA830"/>
      <color rgb="FF12433F"/>
      <color rgb="FF063A46"/>
      <color rgb="FFFEE4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8.8318751822688835E-2"/>
                  <c:y val="-8.92807669874599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Data'!$B$3:$B$25</c:f>
              <c:numCache>
                <c:formatCode>General</c:formatCode>
                <c:ptCount val="23"/>
                <c:pt idx="0">
                  <c:v>4.6347289882296359</c:v>
                </c:pt>
                <c:pt idx="1">
                  <c:v>6.9819346771563886</c:v>
                </c:pt>
                <c:pt idx="2">
                  <c:v>7.0808678966907816</c:v>
                </c:pt>
                <c:pt idx="3">
                  <c:v>6.363028103540465</c:v>
                </c:pt>
                <c:pt idx="4">
                  <c:v>7.0900768357760917</c:v>
                </c:pt>
                <c:pt idx="5">
                  <c:v>10.858998997563564</c:v>
                </c:pt>
                <c:pt idx="6">
                  <c:v>10.456510225001907</c:v>
                </c:pt>
                <c:pt idx="7">
                  <c:v>11.906722768210711</c:v>
                </c:pt>
                <c:pt idx="8">
                  <c:v>11.111103711776863</c:v>
                </c:pt>
                <c:pt idx="9">
                  <c:v>12.793859310432293</c:v>
                </c:pt>
                <c:pt idx="10">
                  <c:v>11.042425712675803</c:v>
                </c:pt>
                <c:pt idx="11">
                  <c:v>8.4062616307089559</c:v>
                </c:pt>
                <c:pt idx="12">
                  <c:v>10.850268691408282</c:v>
                </c:pt>
                <c:pt idx="13">
                  <c:v>5.0814043649844631</c:v>
                </c:pt>
                <c:pt idx="14">
                  <c:v>9.3727992996738863</c:v>
                </c:pt>
                <c:pt idx="15">
                  <c:v>13.484476905397724</c:v>
                </c:pt>
                <c:pt idx="16">
                  <c:v>5.7203117766074119</c:v>
                </c:pt>
              </c:numCache>
            </c:numRef>
          </c:xVal>
          <c:yVal>
            <c:numRef>
              <c:f>'Regression Data'!$C$3:$C$25</c:f>
              <c:numCache>
                <c:formatCode>General</c:formatCode>
                <c:ptCount val="23"/>
                <c:pt idx="0">
                  <c:v>5.2203558250783244</c:v>
                </c:pt>
                <c:pt idx="1">
                  <c:v>7.2203738367239492</c:v>
                </c:pt>
                <c:pt idx="2">
                  <c:v>6.5057840601282289</c:v>
                </c:pt>
                <c:pt idx="3">
                  <c:v>6.7214257007906433</c:v>
                </c:pt>
                <c:pt idx="4">
                  <c:v>8.0391573904732372</c:v>
                </c:pt>
                <c:pt idx="5">
                  <c:v>10.621327345686446</c:v>
                </c:pt>
                <c:pt idx="6">
                  <c:v>9.4970219440943797</c:v>
                </c:pt>
                <c:pt idx="7">
                  <c:v>10.278149751489247</c:v>
                </c:pt>
                <c:pt idx="8">
                  <c:v>10.231711580300844</c:v>
                </c:pt>
                <c:pt idx="9">
                  <c:v>10.390532647636716</c:v>
                </c:pt>
                <c:pt idx="10">
                  <c:v>9.9139328103976663</c:v>
                </c:pt>
                <c:pt idx="11">
                  <c:v>8.7460802173575125</c:v>
                </c:pt>
                <c:pt idx="12">
                  <c:v>8.6881167032578226</c:v>
                </c:pt>
                <c:pt idx="13">
                  <c:v>6.1527326947041043</c:v>
                </c:pt>
                <c:pt idx="14">
                  <c:v>8.509967146324497</c:v>
                </c:pt>
                <c:pt idx="15">
                  <c:v>12.363460935778917</c:v>
                </c:pt>
                <c:pt idx="16">
                  <c:v>3.2958368660043291</c:v>
                </c:pt>
              </c:numCache>
            </c:numRef>
          </c:yVal>
          <c:smooth val="0"/>
          <c:extLst>
            <c:ext xmlns:c16="http://schemas.microsoft.com/office/drawing/2014/chart" uri="{C3380CC4-5D6E-409C-BE32-E72D297353CC}">
              <c16:uniqueId val="{00000001-97B2-4B3F-A764-2AE3F4203553}"/>
            </c:ext>
          </c:extLst>
        </c:ser>
        <c:ser>
          <c:idx val="1"/>
          <c:order val="1"/>
          <c:spPr>
            <a:ln w="25400" cap="rnd">
              <a:solidFill>
                <a:schemeClr val="bg1">
                  <a:lumMod val="50000"/>
                  <a:alpha val="50000"/>
                </a:schemeClr>
              </a:solidFill>
              <a:prstDash val="dash"/>
              <a:round/>
            </a:ln>
            <a:effectLst/>
          </c:spPr>
          <c:marker>
            <c:symbol val="none"/>
          </c:marker>
          <c:xVal>
            <c:numRef>
              <c:f>'Regression Data'!$E$3:$E$4</c:f>
              <c:numCache>
                <c:formatCode>General</c:formatCode>
                <c:ptCount val="2"/>
                <c:pt idx="0">
                  <c:v>0</c:v>
                </c:pt>
                <c:pt idx="1">
                  <c:v>16</c:v>
                </c:pt>
              </c:numCache>
            </c:numRef>
          </c:xVal>
          <c:yVal>
            <c:numRef>
              <c:f>'Regression Data'!$F$3:$F$4</c:f>
              <c:numCache>
                <c:formatCode>General</c:formatCode>
                <c:ptCount val="2"/>
                <c:pt idx="0">
                  <c:v>0</c:v>
                </c:pt>
                <c:pt idx="1">
                  <c:v>16</c:v>
                </c:pt>
              </c:numCache>
            </c:numRef>
          </c:yVal>
          <c:smooth val="0"/>
          <c:extLst>
            <c:ext xmlns:c16="http://schemas.microsoft.com/office/drawing/2014/chart" uri="{C3380CC4-5D6E-409C-BE32-E72D297353CC}">
              <c16:uniqueId val="{00000002-97B2-4B3F-A764-2AE3F4203553}"/>
            </c:ext>
          </c:extLst>
        </c:ser>
        <c:dLbls>
          <c:showLegendKey val="0"/>
          <c:showVal val="0"/>
          <c:showCatName val="0"/>
          <c:showSerName val="0"/>
          <c:showPercent val="0"/>
          <c:showBubbleSize val="0"/>
        </c:dLbls>
        <c:axId val="929902848"/>
        <c:axId val="1613036752"/>
      </c:scatterChart>
      <c:valAx>
        <c:axId val="929902848"/>
        <c:scaling>
          <c:orientation val="minMax"/>
          <c:max val="16"/>
          <c:min val="0"/>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613036752"/>
        <c:crosses val="autoZero"/>
        <c:crossBetween val="midCat"/>
      </c:valAx>
      <c:valAx>
        <c:axId val="1613036752"/>
        <c:scaling>
          <c:orientation val="minMax"/>
          <c:max val="16"/>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299028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5921332750072908"/>
                  <c:y val="-3.71948818897637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Data'!$B$27:$B$70</c:f>
              <c:numCache>
                <c:formatCode>General</c:formatCode>
                <c:ptCount val="44"/>
                <c:pt idx="0">
                  <c:v>9.1758524415175096</c:v>
                </c:pt>
                <c:pt idx="1">
                  <c:v>1.6094379124341003</c:v>
                </c:pt>
                <c:pt idx="2">
                  <c:v>4.0253516907351496</c:v>
                </c:pt>
                <c:pt idx="3">
                  <c:v>8.7353644011038885</c:v>
                </c:pt>
                <c:pt idx="4">
                  <c:v>9.1487840662770772</c:v>
                </c:pt>
                <c:pt idx="5">
                  <c:v>3.8501476017100584</c:v>
                </c:pt>
                <c:pt idx="6">
                  <c:v>5.1532915944977793</c:v>
                </c:pt>
                <c:pt idx="7">
                  <c:v>9.5906244148870883</c:v>
                </c:pt>
                <c:pt idx="8">
                  <c:v>10.339320197260689</c:v>
                </c:pt>
                <c:pt idx="9">
                  <c:v>6.8875525716646173</c:v>
                </c:pt>
                <c:pt idx="10">
                  <c:v>10.803038960405985</c:v>
                </c:pt>
                <c:pt idx="11">
                  <c:v>8.3707791729607006</c:v>
                </c:pt>
                <c:pt idx="12">
                  <c:v>11.100692506541325</c:v>
                </c:pt>
                <c:pt idx="13">
                  <c:v>8.6833853662803087</c:v>
                </c:pt>
                <c:pt idx="14">
                  <c:v>8.8695387771937408</c:v>
                </c:pt>
                <c:pt idx="15">
                  <c:v>9.6965863767677831</c:v>
                </c:pt>
                <c:pt idx="16">
                  <c:v>10.320749470523804</c:v>
                </c:pt>
                <c:pt idx="17">
                  <c:v>10.670860555448044</c:v>
                </c:pt>
                <c:pt idx="18">
                  <c:v>11.198967861106185</c:v>
                </c:pt>
                <c:pt idx="19">
                  <c:v>6.6306833856423717</c:v>
                </c:pt>
                <c:pt idx="20">
                  <c:v>5.9584246930297819</c:v>
                </c:pt>
                <c:pt idx="21">
                  <c:v>8.0789982586851536</c:v>
                </c:pt>
                <c:pt idx="22">
                  <c:v>4.2484952420493594</c:v>
                </c:pt>
                <c:pt idx="23">
                  <c:v>7.1491315985574069</c:v>
                </c:pt>
                <c:pt idx="24">
                  <c:v>7.8172227855081662</c:v>
                </c:pt>
                <c:pt idx="25">
                  <c:v>6.0520891689244172</c:v>
                </c:pt>
                <c:pt idx="26">
                  <c:v>6.7262334023587469</c:v>
                </c:pt>
                <c:pt idx="27">
                  <c:v>4.8675344504555822</c:v>
                </c:pt>
                <c:pt idx="28">
                  <c:v>4.8675344504555822</c:v>
                </c:pt>
                <c:pt idx="29">
                  <c:v>5.6131281063880705</c:v>
                </c:pt>
                <c:pt idx="30">
                  <c:v>7.7647205447714773</c:v>
                </c:pt>
                <c:pt idx="31">
                  <c:v>6.7638849085624351</c:v>
                </c:pt>
                <c:pt idx="32">
                  <c:v>6.9255951971104679</c:v>
                </c:pt>
                <c:pt idx="33">
                  <c:v>5.9269260259704106</c:v>
                </c:pt>
                <c:pt idx="34">
                  <c:v>5.9269260259704106</c:v>
                </c:pt>
                <c:pt idx="35">
                  <c:v>6.7979404129749303</c:v>
                </c:pt>
                <c:pt idx="36">
                  <c:v>9.1469744963543622</c:v>
                </c:pt>
                <c:pt idx="37">
                  <c:v>1.547562508716013</c:v>
                </c:pt>
                <c:pt idx="38">
                  <c:v>1.547562508716013</c:v>
                </c:pt>
                <c:pt idx="39">
                  <c:v>9.0333645015069806</c:v>
                </c:pt>
                <c:pt idx="40">
                  <c:v>9.0333645015069806</c:v>
                </c:pt>
                <c:pt idx="41">
                  <c:v>6.0935697700451357</c:v>
                </c:pt>
                <c:pt idx="42">
                  <c:v>7.1388669999455239</c:v>
                </c:pt>
                <c:pt idx="43">
                  <c:v>5.1357984370502621</c:v>
                </c:pt>
              </c:numCache>
            </c:numRef>
          </c:xVal>
          <c:yVal>
            <c:numRef>
              <c:f>'Regression Data'!$C$27:$C$70</c:f>
              <c:numCache>
                <c:formatCode>General</c:formatCode>
                <c:ptCount val="44"/>
                <c:pt idx="0">
                  <c:v>6.1268691841141854</c:v>
                </c:pt>
                <c:pt idx="1">
                  <c:v>3.1780538303479458</c:v>
                </c:pt>
                <c:pt idx="2">
                  <c:v>4.7535901911063645</c:v>
                </c:pt>
                <c:pt idx="3">
                  <c:v>8.7345600899529927</c:v>
                </c:pt>
                <c:pt idx="4">
                  <c:v>8.4863215277491495</c:v>
                </c:pt>
                <c:pt idx="5">
                  <c:v>6.0378709199221374</c:v>
                </c:pt>
                <c:pt idx="6">
                  <c:v>6.6618547405453112</c:v>
                </c:pt>
                <c:pt idx="7">
                  <c:v>10.321473941197965</c:v>
                </c:pt>
                <c:pt idx="8">
                  <c:v>9.8988769399784449</c:v>
                </c:pt>
                <c:pt idx="9">
                  <c:v>7.8781553365033243</c:v>
                </c:pt>
                <c:pt idx="10">
                  <c:v>11.148736648173903</c:v>
                </c:pt>
                <c:pt idx="11">
                  <c:v>8.4385827908343263</c:v>
                </c:pt>
                <c:pt idx="12">
                  <c:v>10.724280086931744</c:v>
                </c:pt>
                <c:pt idx="13">
                  <c:v>8.6833853662803087</c:v>
                </c:pt>
                <c:pt idx="14">
                  <c:v>8.3411717471707618</c:v>
                </c:pt>
                <c:pt idx="15">
                  <c:v>10.308085618204942</c:v>
                </c:pt>
                <c:pt idx="16">
                  <c:v>9.8085722947398413</c:v>
                </c:pt>
                <c:pt idx="17">
                  <c:v>10.962613759510507</c:v>
                </c:pt>
                <c:pt idx="18">
                  <c:v>10.849705950651972</c:v>
                </c:pt>
                <c:pt idx="19">
                  <c:v>2.8332133440562162</c:v>
                </c:pt>
                <c:pt idx="20">
                  <c:v>4.0430512678345503</c:v>
                </c:pt>
                <c:pt idx="21">
                  <c:v>6.0354814325247563</c:v>
                </c:pt>
                <c:pt idx="22">
                  <c:v>3.4011973816621555</c:v>
                </c:pt>
                <c:pt idx="23">
                  <c:v>4.0943445622221004</c:v>
                </c:pt>
                <c:pt idx="24">
                  <c:v>4.1271343850450917</c:v>
                </c:pt>
                <c:pt idx="25">
                  <c:v>6.2205901700997392</c:v>
                </c:pt>
                <c:pt idx="26">
                  <c:v>6.7165947735209777</c:v>
                </c:pt>
                <c:pt idx="27">
                  <c:v>5.6489742381612063</c:v>
                </c:pt>
                <c:pt idx="28">
                  <c:v>3.6635616461296463</c:v>
                </c:pt>
                <c:pt idx="29">
                  <c:v>3.6109179126442243</c:v>
                </c:pt>
                <c:pt idx="30">
                  <c:v>5.4680601411351315</c:v>
                </c:pt>
                <c:pt idx="31">
                  <c:v>6.2344107257183712</c:v>
                </c:pt>
                <c:pt idx="32">
                  <c:v>5.7557422135869123</c:v>
                </c:pt>
                <c:pt idx="33">
                  <c:v>5.934894195619588</c:v>
                </c:pt>
                <c:pt idx="34">
                  <c:v>3.6635616461296463</c:v>
                </c:pt>
                <c:pt idx="35">
                  <c:v>5.9053618480545707</c:v>
                </c:pt>
                <c:pt idx="36">
                  <c:v>7.755767170102998</c:v>
                </c:pt>
                <c:pt idx="37">
                  <c:v>2.1860512767380942</c:v>
                </c:pt>
                <c:pt idx="38">
                  <c:v>-0.69314718055994529</c:v>
                </c:pt>
                <c:pt idx="39">
                  <c:v>8.1803208747736846</c:v>
                </c:pt>
                <c:pt idx="40">
                  <c:v>7.9533183465604314</c:v>
                </c:pt>
                <c:pt idx="41">
                  <c:v>6.5072777123850116</c:v>
                </c:pt>
                <c:pt idx="42">
                  <c:v>5.8888779583328805</c:v>
                </c:pt>
                <c:pt idx="43">
                  <c:v>6.513230110912307</c:v>
                </c:pt>
              </c:numCache>
            </c:numRef>
          </c:yVal>
          <c:smooth val="0"/>
          <c:extLst>
            <c:ext xmlns:c16="http://schemas.microsoft.com/office/drawing/2014/chart" uri="{C3380CC4-5D6E-409C-BE32-E72D297353CC}">
              <c16:uniqueId val="{00000001-B82F-4322-A24F-80ADDC978AA2}"/>
            </c:ext>
          </c:extLst>
        </c:ser>
        <c:ser>
          <c:idx val="1"/>
          <c:order val="1"/>
          <c:spPr>
            <a:ln w="25400" cap="rnd">
              <a:noFill/>
              <a:round/>
            </a:ln>
            <a:effectLst/>
          </c:spPr>
          <c:marker>
            <c:symbol val="circle"/>
            <c:size val="5"/>
            <c:spPr>
              <a:solidFill>
                <a:schemeClr val="accent2"/>
              </a:solidFill>
              <a:ln w="9525">
                <a:solidFill>
                  <a:schemeClr val="accent2"/>
                </a:solidFill>
              </a:ln>
              <a:effectLst/>
            </c:spPr>
          </c:marker>
          <c:dPt>
            <c:idx val="0"/>
            <c:marker>
              <c:symbol val="none"/>
            </c:marker>
            <c:bubble3D val="0"/>
            <c:extLst>
              <c:ext xmlns:c16="http://schemas.microsoft.com/office/drawing/2014/chart" uri="{C3380CC4-5D6E-409C-BE32-E72D297353CC}">
                <c16:uniqueId val="{00000002-B82F-4322-A24F-80ADDC978AA2}"/>
              </c:ext>
            </c:extLst>
          </c:dPt>
          <c:dPt>
            <c:idx val="1"/>
            <c:marker>
              <c:symbol val="none"/>
            </c:marker>
            <c:bubble3D val="0"/>
            <c:spPr>
              <a:ln w="25400" cap="rnd">
                <a:solidFill>
                  <a:schemeClr val="bg1">
                    <a:lumMod val="50000"/>
                    <a:alpha val="50000"/>
                  </a:schemeClr>
                </a:solidFill>
                <a:prstDash val="dash"/>
                <a:round/>
              </a:ln>
              <a:effectLst/>
            </c:spPr>
            <c:extLst>
              <c:ext xmlns:c16="http://schemas.microsoft.com/office/drawing/2014/chart" uri="{C3380CC4-5D6E-409C-BE32-E72D297353CC}">
                <c16:uniqueId val="{00000004-B82F-4322-A24F-80ADDC978AA2}"/>
              </c:ext>
            </c:extLst>
          </c:dPt>
          <c:xVal>
            <c:numRef>
              <c:f>'Regression Data'!$E$27:$F$27</c:f>
              <c:numCache>
                <c:formatCode>General</c:formatCode>
                <c:ptCount val="2"/>
                <c:pt idx="0">
                  <c:v>-2</c:v>
                </c:pt>
                <c:pt idx="1">
                  <c:v>12</c:v>
                </c:pt>
              </c:numCache>
            </c:numRef>
          </c:xVal>
          <c:yVal>
            <c:numRef>
              <c:f>'Regression Data'!$E$28:$F$28</c:f>
              <c:numCache>
                <c:formatCode>General</c:formatCode>
                <c:ptCount val="2"/>
                <c:pt idx="0">
                  <c:v>-2</c:v>
                </c:pt>
                <c:pt idx="1">
                  <c:v>12</c:v>
                </c:pt>
              </c:numCache>
            </c:numRef>
          </c:yVal>
          <c:smooth val="0"/>
          <c:extLst>
            <c:ext xmlns:c16="http://schemas.microsoft.com/office/drawing/2014/chart" uri="{C3380CC4-5D6E-409C-BE32-E72D297353CC}">
              <c16:uniqueId val="{00000005-B82F-4322-A24F-80ADDC978AA2}"/>
            </c:ext>
          </c:extLst>
        </c:ser>
        <c:dLbls>
          <c:showLegendKey val="0"/>
          <c:showVal val="0"/>
          <c:showCatName val="0"/>
          <c:showSerName val="0"/>
          <c:showPercent val="0"/>
          <c:showBubbleSize val="0"/>
        </c:dLbls>
        <c:axId val="1018369520"/>
        <c:axId val="1931887008"/>
      </c:scatterChart>
      <c:valAx>
        <c:axId val="1018369520"/>
        <c:scaling>
          <c:orientation val="minMax"/>
          <c:min val="-2"/>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931887008"/>
        <c:crossesAt val="-2"/>
        <c:crossBetween val="midCat"/>
      </c:valAx>
      <c:valAx>
        <c:axId val="1931887008"/>
        <c:scaling>
          <c:orientation val="minMax"/>
          <c:min val="-2"/>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18369520"/>
        <c:crossesAt val="-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7186716243802858"/>
                  <c:y val="2.89216972878390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Data'!$B$87:$B$90</c:f>
              <c:numCache>
                <c:formatCode>General</c:formatCode>
                <c:ptCount val="4"/>
                <c:pt idx="0">
                  <c:v>1.547562508716013</c:v>
                </c:pt>
                <c:pt idx="1">
                  <c:v>1.547562508716013</c:v>
                </c:pt>
                <c:pt idx="2">
                  <c:v>9.0333645015069806</c:v>
                </c:pt>
                <c:pt idx="3">
                  <c:v>9.0333645015069806</c:v>
                </c:pt>
              </c:numCache>
            </c:numRef>
          </c:xVal>
          <c:yVal>
            <c:numRef>
              <c:f>'Regression Data'!$C$87:$C$90</c:f>
              <c:numCache>
                <c:formatCode>General</c:formatCode>
                <c:ptCount val="4"/>
                <c:pt idx="0">
                  <c:v>2.1860512767380942</c:v>
                </c:pt>
                <c:pt idx="1">
                  <c:v>-0.69314718055994529</c:v>
                </c:pt>
                <c:pt idx="2">
                  <c:v>8.1803208747736846</c:v>
                </c:pt>
                <c:pt idx="3">
                  <c:v>7.9533183465604314</c:v>
                </c:pt>
              </c:numCache>
            </c:numRef>
          </c:yVal>
          <c:smooth val="0"/>
          <c:extLst>
            <c:ext xmlns:c16="http://schemas.microsoft.com/office/drawing/2014/chart" uri="{C3380CC4-5D6E-409C-BE32-E72D297353CC}">
              <c16:uniqueId val="{00000001-B91E-4402-B014-6E37B619FFB0}"/>
            </c:ext>
          </c:extLst>
        </c:ser>
        <c:ser>
          <c:idx val="1"/>
          <c:order val="1"/>
          <c:spPr>
            <a:ln w="25400" cap="rnd">
              <a:solidFill>
                <a:schemeClr val="bg1">
                  <a:lumMod val="50000"/>
                  <a:alpha val="50000"/>
                </a:schemeClr>
              </a:solidFill>
              <a:prstDash val="dash"/>
              <a:round/>
            </a:ln>
            <a:effectLst/>
          </c:spPr>
          <c:marker>
            <c:symbol val="none"/>
          </c:marker>
          <c:xVal>
            <c:numRef>
              <c:f>'Regression Data'!$E$87:$F$87</c:f>
              <c:numCache>
                <c:formatCode>General</c:formatCode>
                <c:ptCount val="2"/>
                <c:pt idx="0">
                  <c:v>-1</c:v>
                </c:pt>
                <c:pt idx="1">
                  <c:v>10</c:v>
                </c:pt>
              </c:numCache>
            </c:numRef>
          </c:xVal>
          <c:yVal>
            <c:numRef>
              <c:f>'Regression Data'!$E$88:$F$88</c:f>
              <c:numCache>
                <c:formatCode>General</c:formatCode>
                <c:ptCount val="2"/>
                <c:pt idx="0">
                  <c:v>-1</c:v>
                </c:pt>
                <c:pt idx="1">
                  <c:v>10</c:v>
                </c:pt>
              </c:numCache>
            </c:numRef>
          </c:yVal>
          <c:smooth val="0"/>
          <c:extLst>
            <c:ext xmlns:c16="http://schemas.microsoft.com/office/drawing/2014/chart" uri="{C3380CC4-5D6E-409C-BE32-E72D297353CC}">
              <c16:uniqueId val="{00000002-B91E-4402-B014-6E37B619FFB0}"/>
            </c:ext>
          </c:extLst>
        </c:ser>
        <c:dLbls>
          <c:showLegendKey val="0"/>
          <c:showVal val="0"/>
          <c:showCatName val="0"/>
          <c:showSerName val="0"/>
          <c:showPercent val="0"/>
          <c:showBubbleSize val="0"/>
        </c:dLbls>
        <c:axId val="1930173616"/>
        <c:axId val="930929008"/>
      </c:scatterChart>
      <c:valAx>
        <c:axId val="1930173616"/>
        <c:scaling>
          <c:orientation val="minMax"/>
          <c:max val="10"/>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30929008"/>
        <c:crossesAt val="-1"/>
        <c:crossBetween val="midCat"/>
      </c:valAx>
      <c:valAx>
        <c:axId val="930929008"/>
        <c:scaling>
          <c:orientation val="minMax"/>
          <c:max val="10"/>
          <c:min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930173616"/>
        <c:crossesAt val="-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0768941382327208"/>
                  <c:y val="-1.777376786235054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Data'!$B$109:$B$124</c:f>
              <c:numCache>
                <c:formatCode>General</c:formatCode>
                <c:ptCount val="16"/>
                <c:pt idx="0">
                  <c:v>1.6094379124341003</c:v>
                </c:pt>
                <c:pt idx="1">
                  <c:v>4.0253516907351496</c:v>
                </c:pt>
                <c:pt idx="2">
                  <c:v>8.7353644011038885</c:v>
                </c:pt>
                <c:pt idx="3">
                  <c:v>9.1487840662770772</c:v>
                </c:pt>
                <c:pt idx="4">
                  <c:v>3.8501476017100584</c:v>
                </c:pt>
                <c:pt idx="5">
                  <c:v>5.1532915944977793</c:v>
                </c:pt>
                <c:pt idx="6">
                  <c:v>9.5906244148870883</c:v>
                </c:pt>
                <c:pt idx="7">
                  <c:v>10.339320197260689</c:v>
                </c:pt>
                <c:pt idx="8">
                  <c:v>6.8875525716646173</c:v>
                </c:pt>
                <c:pt idx="9">
                  <c:v>10.803038960405985</c:v>
                </c:pt>
                <c:pt idx="10">
                  <c:v>8.3707791729607006</c:v>
                </c:pt>
                <c:pt idx="11">
                  <c:v>11.100692506541325</c:v>
                </c:pt>
                <c:pt idx="12">
                  <c:v>8.6833853662803087</c:v>
                </c:pt>
                <c:pt idx="13">
                  <c:v>8.8695387771937408</c:v>
                </c:pt>
                <c:pt idx="14">
                  <c:v>9.6965863767677831</c:v>
                </c:pt>
                <c:pt idx="15">
                  <c:v>10.320749470523804</c:v>
                </c:pt>
              </c:numCache>
            </c:numRef>
          </c:xVal>
          <c:yVal>
            <c:numRef>
              <c:f>'Regression Data'!$C$109:$C$124</c:f>
              <c:numCache>
                <c:formatCode>General</c:formatCode>
                <c:ptCount val="16"/>
                <c:pt idx="0">
                  <c:v>3.1780538303479458</c:v>
                </c:pt>
                <c:pt idx="1">
                  <c:v>4.7535901911063645</c:v>
                </c:pt>
                <c:pt idx="2">
                  <c:v>8.7345600899529927</c:v>
                </c:pt>
                <c:pt idx="3">
                  <c:v>8.4863215277491495</c:v>
                </c:pt>
                <c:pt idx="4">
                  <c:v>6.0378709199221374</c:v>
                </c:pt>
                <c:pt idx="5">
                  <c:v>6.6618547405453112</c:v>
                </c:pt>
                <c:pt idx="6">
                  <c:v>10.321473941197965</c:v>
                </c:pt>
                <c:pt idx="7">
                  <c:v>9.8988769399784449</c:v>
                </c:pt>
                <c:pt idx="8">
                  <c:v>7.8781553365033243</c:v>
                </c:pt>
                <c:pt idx="9">
                  <c:v>11.148736648173903</c:v>
                </c:pt>
                <c:pt idx="10">
                  <c:v>8.4385827908343263</c:v>
                </c:pt>
                <c:pt idx="11">
                  <c:v>10.724280086931744</c:v>
                </c:pt>
                <c:pt idx="12">
                  <c:v>8.6833853662803087</c:v>
                </c:pt>
                <c:pt idx="13">
                  <c:v>8.3411717471707618</c:v>
                </c:pt>
                <c:pt idx="14">
                  <c:v>10.308085618204942</c:v>
                </c:pt>
                <c:pt idx="15">
                  <c:v>9.8085722947398413</c:v>
                </c:pt>
              </c:numCache>
            </c:numRef>
          </c:yVal>
          <c:smooth val="0"/>
          <c:extLst>
            <c:ext xmlns:c16="http://schemas.microsoft.com/office/drawing/2014/chart" uri="{C3380CC4-5D6E-409C-BE32-E72D297353CC}">
              <c16:uniqueId val="{00000001-70F6-41C3-A06C-B173E0377272}"/>
            </c:ext>
          </c:extLst>
        </c:ser>
        <c:ser>
          <c:idx val="1"/>
          <c:order val="1"/>
          <c:spPr>
            <a:ln w="25400" cap="rnd">
              <a:solidFill>
                <a:schemeClr val="bg1">
                  <a:lumMod val="50000"/>
                  <a:alpha val="50000"/>
                </a:schemeClr>
              </a:solidFill>
              <a:prstDash val="dash"/>
              <a:round/>
            </a:ln>
            <a:effectLst/>
          </c:spPr>
          <c:marker>
            <c:symbol val="none"/>
          </c:marker>
          <c:xVal>
            <c:numRef>
              <c:f>'Regression Data'!$E$109:$F$109</c:f>
              <c:numCache>
                <c:formatCode>General</c:formatCode>
                <c:ptCount val="2"/>
                <c:pt idx="0">
                  <c:v>0</c:v>
                </c:pt>
                <c:pt idx="1">
                  <c:v>12</c:v>
                </c:pt>
              </c:numCache>
            </c:numRef>
          </c:xVal>
          <c:yVal>
            <c:numRef>
              <c:f>'Regression Data'!$E$110:$F$110</c:f>
              <c:numCache>
                <c:formatCode>General</c:formatCode>
                <c:ptCount val="2"/>
                <c:pt idx="0">
                  <c:v>0</c:v>
                </c:pt>
                <c:pt idx="1">
                  <c:v>12</c:v>
                </c:pt>
              </c:numCache>
            </c:numRef>
          </c:yVal>
          <c:smooth val="0"/>
          <c:extLst>
            <c:ext xmlns:c16="http://schemas.microsoft.com/office/drawing/2014/chart" uri="{C3380CC4-5D6E-409C-BE32-E72D297353CC}">
              <c16:uniqueId val="{00000002-70F6-41C3-A06C-B173E0377272}"/>
            </c:ext>
          </c:extLst>
        </c:ser>
        <c:dLbls>
          <c:showLegendKey val="0"/>
          <c:showVal val="0"/>
          <c:showCatName val="0"/>
          <c:showSerName val="0"/>
          <c:showPercent val="0"/>
          <c:showBubbleSize val="0"/>
        </c:dLbls>
        <c:axId val="1405840304"/>
        <c:axId val="1199892016"/>
      </c:scatterChart>
      <c:valAx>
        <c:axId val="1405840304"/>
        <c:scaling>
          <c:orientation val="minMax"/>
          <c:max val="12"/>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99892016"/>
        <c:crosses val="autoZero"/>
        <c:crossBetween val="midCat"/>
      </c:valAx>
      <c:valAx>
        <c:axId val="1199892016"/>
        <c:scaling>
          <c:orientation val="minMax"/>
          <c:max val="1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405840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4349599033684804"/>
                  <c:y val="-6.00535870516185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Data'!$B$134:$B$153</c:f>
              <c:numCache>
                <c:formatCode>General</c:formatCode>
                <c:ptCount val="20"/>
                <c:pt idx="0">
                  <c:v>8.0789982586851536</c:v>
                </c:pt>
                <c:pt idx="1">
                  <c:v>4.2484952420493594</c:v>
                </c:pt>
                <c:pt idx="2">
                  <c:v>6.0520891689244172</c:v>
                </c:pt>
                <c:pt idx="3">
                  <c:v>6.7262334023587469</c:v>
                </c:pt>
                <c:pt idx="4">
                  <c:v>4.8675344504555822</c:v>
                </c:pt>
                <c:pt idx="5">
                  <c:v>4.8675344504555822</c:v>
                </c:pt>
                <c:pt idx="6">
                  <c:v>6.7638849085624351</c:v>
                </c:pt>
                <c:pt idx="7">
                  <c:v>6.9255951971104679</c:v>
                </c:pt>
                <c:pt idx="8">
                  <c:v>5.9269260259704106</c:v>
                </c:pt>
                <c:pt idx="9">
                  <c:v>5.9269260259704106</c:v>
                </c:pt>
                <c:pt idx="10">
                  <c:v>9.3727992996738863</c:v>
                </c:pt>
                <c:pt idx="11">
                  <c:v>13.484476905397724</c:v>
                </c:pt>
                <c:pt idx="12">
                  <c:v>6.7979404129749303</c:v>
                </c:pt>
                <c:pt idx="13">
                  <c:v>9.1469744963543622</c:v>
                </c:pt>
                <c:pt idx="14">
                  <c:v>8.3187422526923989</c:v>
                </c:pt>
                <c:pt idx="15">
                  <c:v>7.4955419438842563</c:v>
                </c:pt>
                <c:pt idx="16">
                  <c:v>7.3777589082278725</c:v>
                </c:pt>
                <c:pt idx="17">
                  <c:v>8.4969904840987187</c:v>
                </c:pt>
                <c:pt idx="18">
                  <c:v>8.0487882835341988</c:v>
                </c:pt>
                <c:pt idx="19">
                  <c:v>8.1315307106042525</c:v>
                </c:pt>
              </c:numCache>
            </c:numRef>
          </c:xVal>
          <c:yVal>
            <c:numRef>
              <c:f>'Regression Data'!$C$134:$C$153</c:f>
              <c:numCache>
                <c:formatCode>General</c:formatCode>
                <c:ptCount val="20"/>
                <c:pt idx="0">
                  <c:v>6.0354814325247563</c:v>
                </c:pt>
                <c:pt idx="1">
                  <c:v>3.4011973816621555</c:v>
                </c:pt>
                <c:pt idx="2">
                  <c:v>6.2205901700997392</c:v>
                </c:pt>
                <c:pt idx="3">
                  <c:v>6.7165947735209777</c:v>
                </c:pt>
                <c:pt idx="4">
                  <c:v>5.6489742381612063</c:v>
                </c:pt>
                <c:pt idx="5">
                  <c:v>3.6635616461296463</c:v>
                </c:pt>
                <c:pt idx="6">
                  <c:v>6.2344107257183712</c:v>
                </c:pt>
                <c:pt idx="7">
                  <c:v>5.7557422135869123</c:v>
                </c:pt>
                <c:pt idx="8">
                  <c:v>5.934894195619588</c:v>
                </c:pt>
                <c:pt idx="9">
                  <c:v>3.6635616461296463</c:v>
                </c:pt>
                <c:pt idx="10">
                  <c:v>8.509967146324497</c:v>
                </c:pt>
                <c:pt idx="11">
                  <c:v>12.363460935778917</c:v>
                </c:pt>
                <c:pt idx="12">
                  <c:v>5.9053618480545707</c:v>
                </c:pt>
                <c:pt idx="13">
                  <c:v>7.755767170102998</c:v>
                </c:pt>
                <c:pt idx="14">
                  <c:v>7.3132203870903014</c:v>
                </c:pt>
                <c:pt idx="15">
                  <c:v>7.6009024595420822</c:v>
                </c:pt>
                <c:pt idx="16">
                  <c:v>6.6970342476664841</c:v>
                </c:pt>
                <c:pt idx="17">
                  <c:v>5.7365722974791922</c:v>
                </c:pt>
                <c:pt idx="18">
                  <c:v>7.6496926237115144</c:v>
                </c:pt>
                <c:pt idx="19">
                  <c:v>6.6846117276679271</c:v>
                </c:pt>
              </c:numCache>
            </c:numRef>
          </c:yVal>
          <c:smooth val="0"/>
          <c:extLst>
            <c:ext xmlns:c16="http://schemas.microsoft.com/office/drawing/2014/chart" uri="{C3380CC4-5D6E-409C-BE32-E72D297353CC}">
              <c16:uniqueId val="{00000001-94A1-4FB5-A25F-597E8995D64E}"/>
            </c:ext>
          </c:extLst>
        </c:ser>
        <c:ser>
          <c:idx val="1"/>
          <c:order val="1"/>
          <c:spPr>
            <a:ln w="25400" cap="rnd">
              <a:solidFill>
                <a:schemeClr val="bg1">
                  <a:lumMod val="50000"/>
                  <a:alpha val="50000"/>
                </a:schemeClr>
              </a:solidFill>
              <a:prstDash val="dash"/>
              <a:round/>
            </a:ln>
            <a:effectLst/>
          </c:spPr>
          <c:marker>
            <c:symbol val="none"/>
          </c:marker>
          <c:xVal>
            <c:numRef>
              <c:f>'Regression Data'!$E$134:$F$134</c:f>
              <c:numCache>
                <c:formatCode>General</c:formatCode>
                <c:ptCount val="2"/>
                <c:pt idx="0">
                  <c:v>0</c:v>
                </c:pt>
                <c:pt idx="1">
                  <c:v>16</c:v>
                </c:pt>
              </c:numCache>
            </c:numRef>
          </c:xVal>
          <c:yVal>
            <c:numRef>
              <c:f>'Regression Data'!$E$135:$F$135</c:f>
              <c:numCache>
                <c:formatCode>General</c:formatCode>
                <c:ptCount val="2"/>
                <c:pt idx="0">
                  <c:v>0</c:v>
                </c:pt>
                <c:pt idx="1">
                  <c:v>16</c:v>
                </c:pt>
              </c:numCache>
            </c:numRef>
          </c:yVal>
          <c:smooth val="0"/>
          <c:extLst>
            <c:ext xmlns:c16="http://schemas.microsoft.com/office/drawing/2014/chart" uri="{C3380CC4-5D6E-409C-BE32-E72D297353CC}">
              <c16:uniqueId val="{00000002-94A1-4FB5-A25F-597E8995D64E}"/>
            </c:ext>
          </c:extLst>
        </c:ser>
        <c:dLbls>
          <c:showLegendKey val="0"/>
          <c:showVal val="0"/>
          <c:showCatName val="0"/>
          <c:showSerName val="0"/>
          <c:showPercent val="0"/>
          <c:showBubbleSize val="0"/>
        </c:dLbls>
        <c:axId val="1223399392"/>
        <c:axId val="990273664"/>
      </c:scatterChart>
      <c:valAx>
        <c:axId val="1223399392"/>
        <c:scaling>
          <c:orientation val="minMax"/>
          <c:max val="16"/>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90273664"/>
        <c:crosses val="autoZero"/>
        <c:crossBetween val="midCat"/>
      </c:valAx>
      <c:valAx>
        <c:axId val="990273664"/>
        <c:scaling>
          <c:orientation val="minMax"/>
          <c:max val="16"/>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23399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8606653407078441"/>
                  <c:y val="1.332239720034995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Data'!$B$162:$B$176</c:f>
              <c:numCache>
                <c:formatCode>General</c:formatCode>
                <c:ptCount val="15"/>
                <c:pt idx="0">
                  <c:v>4.6347289882296359</c:v>
                </c:pt>
                <c:pt idx="1">
                  <c:v>6.9819346771563886</c:v>
                </c:pt>
                <c:pt idx="2">
                  <c:v>7.0808678966907816</c:v>
                </c:pt>
                <c:pt idx="3">
                  <c:v>6.363028103540465</c:v>
                </c:pt>
                <c:pt idx="4">
                  <c:v>7.0900768357760917</c:v>
                </c:pt>
                <c:pt idx="5">
                  <c:v>10.858998997563564</c:v>
                </c:pt>
                <c:pt idx="6">
                  <c:v>10.456510225001907</c:v>
                </c:pt>
                <c:pt idx="7">
                  <c:v>11.906722768210711</c:v>
                </c:pt>
                <c:pt idx="8">
                  <c:v>11.111103711776863</c:v>
                </c:pt>
                <c:pt idx="9">
                  <c:v>12.793859310432293</c:v>
                </c:pt>
                <c:pt idx="10">
                  <c:v>11.042425712675803</c:v>
                </c:pt>
                <c:pt idx="11">
                  <c:v>8.4062616307089559</c:v>
                </c:pt>
                <c:pt idx="12">
                  <c:v>10.850268691408282</c:v>
                </c:pt>
                <c:pt idx="13">
                  <c:v>5.0814043649844631</c:v>
                </c:pt>
                <c:pt idx="14">
                  <c:v>5.7203117766074119</c:v>
                </c:pt>
              </c:numCache>
            </c:numRef>
          </c:xVal>
          <c:yVal>
            <c:numRef>
              <c:f>'Regression Data'!$C$162:$C$176</c:f>
              <c:numCache>
                <c:formatCode>General</c:formatCode>
                <c:ptCount val="15"/>
                <c:pt idx="0">
                  <c:v>5.2203558250783244</c:v>
                </c:pt>
                <c:pt idx="1">
                  <c:v>7.2203738367239492</c:v>
                </c:pt>
                <c:pt idx="2">
                  <c:v>6.5057840601282289</c:v>
                </c:pt>
                <c:pt idx="3">
                  <c:v>6.7214257007906433</c:v>
                </c:pt>
                <c:pt idx="4">
                  <c:v>8.0391573904732372</c:v>
                </c:pt>
                <c:pt idx="5">
                  <c:v>10.621327345686446</c:v>
                </c:pt>
                <c:pt idx="6">
                  <c:v>9.4970219440943797</c:v>
                </c:pt>
                <c:pt idx="7">
                  <c:v>10.278149751489247</c:v>
                </c:pt>
                <c:pt idx="8">
                  <c:v>10.231711580300844</c:v>
                </c:pt>
                <c:pt idx="9">
                  <c:v>10.390532647636716</c:v>
                </c:pt>
                <c:pt idx="10">
                  <c:v>9.9139328103976663</c:v>
                </c:pt>
                <c:pt idx="11">
                  <c:v>8.7460802173575125</c:v>
                </c:pt>
                <c:pt idx="12">
                  <c:v>8.6881167032578226</c:v>
                </c:pt>
                <c:pt idx="13">
                  <c:v>6.1527326947041043</c:v>
                </c:pt>
                <c:pt idx="14">
                  <c:v>3.2958368660043291</c:v>
                </c:pt>
              </c:numCache>
            </c:numRef>
          </c:yVal>
          <c:smooth val="0"/>
          <c:extLst>
            <c:ext xmlns:c16="http://schemas.microsoft.com/office/drawing/2014/chart" uri="{C3380CC4-5D6E-409C-BE32-E72D297353CC}">
              <c16:uniqueId val="{00000001-55D6-420D-B3FB-FF00D7C505C1}"/>
            </c:ext>
          </c:extLst>
        </c:ser>
        <c:ser>
          <c:idx val="1"/>
          <c:order val="1"/>
          <c:spPr>
            <a:ln w="25400" cap="rnd">
              <a:solidFill>
                <a:schemeClr val="bg1">
                  <a:lumMod val="50000"/>
                  <a:alpha val="50000"/>
                </a:schemeClr>
              </a:solidFill>
              <a:prstDash val="dash"/>
              <a:round/>
            </a:ln>
            <a:effectLst/>
          </c:spPr>
          <c:marker>
            <c:symbol val="none"/>
          </c:marker>
          <c:xVal>
            <c:numRef>
              <c:f>'Regression Data'!$E$162:$F$162</c:f>
              <c:numCache>
                <c:formatCode>General</c:formatCode>
                <c:ptCount val="2"/>
                <c:pt idx="0">
                  <c:v>0</c:v>
                </c:pt>
                <c:pt idx="1">
                  <c:v>16</c:v>
                </c:pt>
              </c:numCache>
            </c:numRef>
          </c:xVal>
          <c:yVal>
            <c:numRef>
              <c:f>'Regression Data'!$E$163:$F$163</c:f>
              <c:numCache>
                <c:formatCode>General</c:formatCode>
                <c:ptCount val="2"/>
                <c:pt idx="0">
                  <c:v>0</c:v>
                </c:pt>
                <c:pt idx="1">
                  <c:v>16</c:v>
                </c:pt>
              </c:numCache>
            </c:numRef>
          </c:yVal>
          <c:smooth val="0"/>
          <c:extLst>
            <c:ext xmlns:c16="http://schemas.microsoft.com/office/drawing/2014/chart" uri="{C3380CC4-5D6E-409C-BE32-E72D297353CC}">
              <c16:uniqueId val="{00000002-55D6-420D-B3FB-FF00D7C505C1}"/>
            </c:ext>
          </c:extLst>
        </c:ser>
        <c:dLbls>
          <c:showLegendKey val="0"/>
          <c:showVal val="0"/>
          <c:showCatName val="0"/>
          <c:showSerName val="0"/>
          <c:showPercent val="0"/>
          <c:showBubbleSize val="0"/>
        </c:dLbls>
        <c:axId val="1446901936"/>
        <c:axId val="1613038192"/>
      </c:scatterChart>
      <c:valAx>
        <c:axId val="1446901936"/>
        <c:scaling>
          <c:orientation val="minMax"/>
          <c:max val="1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613038192"/>
        <c:crosses val="autoZero"/>
        <c:crossBetween val="midCat"/>
      </c:valAx>
      <c:valAx>
        <c:axId val="1613038192"/>
        <c:scaling>
          <c:orientation val="minMax"/>
          <c:max val="14"/>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446901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Data'!$G$3:$G$19</c:f>
              <c:numCache>
                <c:formatCode>General</c:formatCode>
                <c:ptCount val="17"/>
                <c:pt idx="0">
                  <c:v>103</c:v>
                </c:pt>
                <c:pt idx="1">
                  <c:v>161</c:v>
                </c:pt>
                <c:pt idx="2">
                  <c:v>305</c:v>
                </c:pt>
                <c:pt idx="3">
                  <c:v>580</c:v>
                </c:pt>
                <c:pt idx="4">
                  <c:v>1077</c:v>
                </c:pt>
                <c:pt idx="5">
                  <c:v>1189</c:v>
                </c:pt>
                <c:pt idx="6">
                  <c:v>1200</c:v>
                </c:pt>
                <c:pt idx="7">
                  <c:v>4475</c:v>
                </c:pt>
                <c:pt idx="8">
                  <c:v>11764</c:v>
                </c:pt>
                <c:pt idx="9">
                  <c:v>34770</c:v>
                </c:pt>
                <c:pt idx="10">
                  <c:v>51548</c:v>
                </c:pt>
                <c:pt idx="11">
                  <c:v>52000</c:v>
                </c:pt>
                <c:pt idx="12">
                  <c:v>62469</c:v>
                </c:pt>
                <c:pt idx="13">
                  <c:v>66910</c:v>
                </c:pt>
                <c:pt idx="14">
                  <c:v>148260</c:v>
                </c:pt>
                <c:pt idx="15">
                  <c:v>360000</c:v>
                </c:pt>
                <c:pt idx="16">
                  <c:v>718181</c:v>
                </c:pt>
              </c:numCache>
            </c:numRef>
          </c:xVal>
          <c:yVal>
            <c:numRef>
              <c:f>'Regression Data'!$K$3:$K$19</c:f>
              <c:numCache>
                <c:formatCode>General</c:formatCode>
                <c:ptCount val="17"/>
                <c:pt idx="0">
                  <c:v>-52.730814405766388</c:v>
                </c:pt>
                <c:pt idx="1">
                  <c:v>-37.062863777831296</c:v>
                </c:pt>
                <c:pt idx="2">
                  <c:v>-17.404021899042814</c:v>
                </c:pt>
                <c:pt idx="3">
                  <c:v>-0.4720603379563264</c:v>
                </c:pt>
                <c:pt idx="4">
                  <c:v>13.520471422143816</c:v>
                </c:pt>
                <c:pt idx="5">
                  <c:v>15.569014497780845</c:v>
                </c:pt>
                <c:pt idx="6">
                  <c:v>15.757211178646921</c:v>
                </c:pt>
                <c:pt idx="7">
                  <c:v>38.761980981166374</c:v>
                </c:pt>
                <c:pt idx="8">
                  <c:v>51.548702074159635</c:v>
                </c:pt>
                <c:pt idx="9">
                  <c:v>62.738639122403924</c:v>
                </c:pt>
                <c:pt idx="10">
                  <c:v>66.129572829066262</c:v>
                </c:pt>
                <c:pt idx="11">
                  <c:v>66.201150213536124</c:v>
                </c:pt>
                <c:pt idx="12">
                  <c:v>67.670528350889725</c:v>
                </c:pt>
                <c:pt idx="13">
                  <c:v>68.204099679339038</c:v>
                </c:pt>
                <c:pt idx="14">
                  <c:v>73.779413289851092</c:v>
                </c:pt>
                <c:pt idx="15">
                  <c:v>78.851350498378352</c:v>
                </c:pt>
                <c:pt idx="16">
                  <c:v>82.110262099344808</c:v>
                </c:pt>
              </c:numCache>
            </c:numRef>
          </c:yVal>
          <c:smooth val="1"/>
          <c:extLst>
            <c:ext xmlns:c16="http://schemas.microsoft.com/office/drawing/2014/chart" uri="{C3380CC4-5D6E-409C-BE32-E72D297353CC}">
              <c16:uniqueId val="{00000001-15F3-4594-8E27-AA78DBC7238E}"/>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15F3-4594-8E27-AA78DBC7238E}"/>
            </c:ext>
          </c:extLst>
        </c:ser>
        <c:dLbls>
          <c:showLegendKey val="0"/>
          <c:showVal val="0"/>
          <c:showCatName val="0"/>
          <c:showSerName val="0"/>
          <c:showPercent val="0"/>
          <c:showBubbleSize val="0"/>
        </c:dLbls>
        <c:axId val="1514368912"/>
        <c:axId val="1010828784"/>
      </c:scatterChart>
      <c:valAx>
        <c:axId val="1514368912"/>
        <c:scaling>
          <c:logBase val="10"/>
          <c:orientation val="minMax"/>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10828784"/>
        <c:crossesAt val="-200"/>
        <c:crossBetween val="midCat"/>
      </c:valAx>
      <c:valAx>
        <c:axId val="1010828784"/>
        <c:scaling>
          <c:orientation val="minMax"/>
          <c:max val="100"/>
          <c:min val="-2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514368912"/>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Data'!$G$27:$G$70</c:f>
              <c:numCache>
                <c:formatCode>General</c:formatCode>
                <c:ptCount val="44"/>
                <c:pt idx="0">
                  <c:v>4.7</c:v>
                </c:pt>
                <c:pt idx="1">
                  <c:v>4.7</c:v>
                </c:pt>
                <c:pt idx="2">
                  <c:v>5</c:v>
                </c:pt>
                <c:pt idx="3">
                  <c:v>47</c:v>
                </c:pt>
                <c:pt idx="4">
                  <c:v>56</c:v>
                </c:pt>
                <c:pt idx="5">
                  <c:v>70</c:v>
                </c:pt>
                <c:pt idx="6">
                  <c:v>130</c:v>
                </c:pt>
                <c:pt idx="7">
                  <c:v>130</c:v>
                </c:pt>
                <c:pt idx="8">
                  <c:v>170</c:v>
                </c:pt>
                <c:pt idx="9">
                  <c:v>173</c:v>
                </c:pt>
                <c:pt idx="10">
                  <c:v>274</c:v>
                </c:pt>
                <c:pt idx="11">
                  <c:v>375</c:v>
                </c:pt>
                <c:pt idx="12">
                  <c:v>375</c:v>
                </c:pt>
                <c:pt idx="13">
                  <c:v>387</c:v>
                </c:pt>
                <c:pt idx="14">
                  <c:v>425</c:v>
                </c:pt>
                <c:pt idx="15">
                  <c:v>443</c:v>
                </c:pt>
                <c:pt idx="16">
                  <c:v>550</c:v>
                </c:pt>
                <c:pt idx="17">
                  <c:v>758</c:v>
                </c:pt>
                <c:pt idx="18">
                  <c:v>834</c:v>
                </c:pt>
                <c:pt idx="19">
                  <c:v>866</c:v>
                </c:pt>
                <c:pt idx="20">
                  <c:v>896</c:v>
                </c:pt>
                <c:pt idx="21">
                  <c:v>980</c:v>
                </c:pt>
                <c:pt idx="22">
                  <c:v>1018</c:v>
                </c:pt>
                <c:pt idx="23">
                  <c:v>1173</c:v>
                </c:pt>
                <c:pt idx="24">
                  <c:v>1260</c:v>
                </c:pt>
                <c:pt idx="25">
                  <c:v>1273</c:v>
                </c:pt>
                <c:pt idx="26">
                  <c:v>1600</c:v>
                </c:pt>
                <c:pt idx="27">
                  <c:v>1800</c:v>
                </c:pt>
                <c:pt idx="28">
                  <c:v>2356</c:v>
                </c:pt>
                <c:pt idx="29">
                  <c:v>2483</c:v>
                </c:pt>
                <c:pt idx="30">
                  <c:v>2640.2</c:v>
                </c:pt>
                <c:pt idx="31">
                  <c:v>3130</c:v>
                </c:pt>
                <c:pt idx="32">
                  <c:v>3226</c:v>
                </c:pt>
                <c:pt idx="33">
                  <c:v>3400</c:v>
                </c:pt>
                <c:pt idx="34">
                  <c:v>3869</c:v>
                </c:pt>
                <c:pt idx="35">
                  <c:v>4100</c:v>
                </c:pt>
                <c:pt idx="36">
                  <c:v>4319</c:v>
                </c:pt>
                <c:pt idx="37">
                  <c:v>4900</c:v>
                </c:pt>
                <c:pt idx="38">
                  <c:v>5623</c:v>
                </c:pt>
                <c:pt idx="39">
                  <c:v>5904</c:v>
                </c:pt>
                <c:pt idx="40">
                  <c:v>6219</c:v>
                </c:pt>
                <c:pt idx="41">
                  <c:v>7112</c:v>
                </c:pt>
                <c:pt idx="42">
                  <c:v>8378</c:v>
                </c:pt>
                <c:pt idx="43">
                  <c:v>8378</c:v>
                </c:pt>
              </c:numCache>
            </c:numRef>
          </c:xVal>
          <c:yVal>
            <c:numRef>
              <c:f>'Regression Data'!$K$27:$K$70</c:f>
              <c:numCache>
                <c:formatCode>General</c:formatCode>
                <c:ptCount val="44"/>
                <c:pt idx="0">
                  <c:v>2.7421386642509313</c:v>
                </c:pt>
                <c:pt idx="1">
                  <c:v>2.7421386642509313</c:v>
                </c:pt>
                <c:pt idx="2">
                  <c:v>3.4157130923791357</c:v>
                </c:pt>
                <c:pt idx="3">
                  <c:v>24.905821223955492</c:v>
                </c:pt>
                <c:pt idx="4">
                  <c:v>26.369128148694248</c:v>
                </c:pt>
                <c:pt idx="5">
                  <c:v>28.191614709249365</c:v>
                </c:pt>
                <c:pt idx="6">
                  <c:v>33.014797559752843</c:v>
                </c:pt>
                <c:pt idx="7">
                  <c:v>33.014797559752843</c:v>
                </c:pt>
                <c:pt idx="8">
                  <c:v>35.003024205273789</c:v>
                </c:pt>
                <c:pt idx="9">
                  <c:v>35.130605160092585</c:v>
                </c:pt>
                <c:pt idx="10">
                  <c:v>38.395937547803641</c:v>
                </c:pt>
                <c:pt idx="11">
                  <c:v>40.529373196897332</c:v>
                </c:pt>
                <c:pt idx="12">
                  <c:v>40.529373196897332</c:v>
                </c:pt>
                <c:pt idx="13">
                  <c:v>40.739401465450655</c:v>
                </c:pt>
                <c:pt idx="14">
                  <c:v>41.359569782992715</c:v>
                </c:pt>
                <c:pt idx="15">
                  <c:v>41.632142234389995</c:v>
                </c:pt>
                <c:pt idx="16">
                  <c:v>43.033382978053261</c:v>
                </c:pt>
                <c:pt idx="17">
                  <c:v>45.049235548840677</c:v>
                </c:pt>
                <c:pt idx="18">
                  <c:v>45.635815526253872</c:v>
                </c:pt>
                <c:pt idx="19">
                  <c:v>45.865233966973761</c:v>
                </c:pt>
                <c:pt idx="20">
                  <c:v>46.071907241051342</c:v>
                </c:pt>
                <c:pt idx="21">
                  <c:v>46.611976304211602</c:v>
                </c:pt>
                <c:pt idx="22">
                  <c:v>46.839610700151304</c:v>
                </c:pt>
                <c:pt idx="23">
                  <c:v>47.679133697678168</c:v>
                </c:pt>
                <c:pt idx="24">
                  <c:v>48.097902680520313</c:v>
                </c:pt>
                <c:pt idx="25">
                  <c:v>48.157706321845843</c:v>
                </c:pt>
                <c:pt idx="26">
                  <c:v>49.472020471399112</c:v>
                </c:pt>
                <c:pt idx="27">
                  <c:v>50.136063515408146</c:v>
                </c:pt>
                <c:pt idx="28">
                  <c:v>51.621074063811811</c:v>
                </c:pt>
                <c:pt idx="29">
                  <c:v>51.905523616251948</c:v>
                </c:pt>
                <c:pt idx="30">
                  <c:v>52.235990164844559</c:v>
                </c:pt>
                <c:pt idx="31">
                  <c:v>53.140289353840117</c:v>
                </c:pt>
                <c:pt idx="32">
                  <c:v>53.299021337434638</c:v>
                </c:pt>
                <c:pt idx="33">
                  <c:v>53.573762739824893</c:v>
                </c:pt>
                <c:pt idx="34">
                  <c:v>54.242720397843058</c:v>
                </c:pt>
                <c:pt idx="35">
                  <c:v>54.539789508395828</c:v>
                </c:pt>
                <c:pt idx="36">
                  <c:v>54.804716104285525</c:v>
                </c:pt>
                <c:pt idx="37">
                  <c:v>55.440878303958343</c:v>
                </c:pt>
                <c:pt idx="38">
                  <c:v>56.124394443089066</c:v>
                </c:pt>
                <c:pt idx="39">
                  <c:v>56.364052183129246</c:v>
                </c:pt>
                <c:pt idx="40">
                  <c:v>56.618065547382734</c:v>
                </c:pt>
                <c:pt idx="41">
                  <c:v>57.266940810885522</c:v>
                </c:pt>
                <c:pt idx="42">
                  <c:v>58.046066694538965</c:v>
                </c:pt>
                <c:pt idx="43">
                  <c:v>58.046066694538965</c:v>
                </c:pt>
              </c:numCache>
            </c:numRef>
          </c:yVal>
          <c:smooth val="0"/>
          <c:extLst>
            <c:ext xmlns:c16="http://schemas.microsoft.com/office/drawing/2014/chart" uri="{C3380CC4-5D6E-409C-BE32-E72D297353CC}">
              <c16:uniqueId val="{00000000-A758-46E6-89EF-AB702076214D}"/>
            </c:ext>
          </c:extLst>
        </c:ser>
        <c:ser>
          <c:idx val="2"/>
          <c:order val="1"/>
          <c:spPr>
            <a:ln w="1905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A758-46E6-89EF-AB702076214D}"/>
            </c:ext>
          </c:extLst>
        </c:ser>
        <c:dLbls>
          <c:showLegendKey val="0"/>
          <c:showVal val="0"/>
          <c:showCatName val="0"/>
          <c:showSerName val="0"/>
          <c:showPercent val="0"/>
          <c:showBubbleSize val="0"/>
        </c:dLbls>
        <c:axId val="1341412160"/>
        <c:axId val="1033304336"/>
      </c:scatterChart>
      <c:valAx>
        <c:axId val="1341412160"/>
        <c:scaling>
          <c:logBase val="10"/>
          <c:orientation val="minMax"/>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33304336"/>
        <c:crossesAt val="-800"/>
        <c:crossBetween val="midCat"/>
      </c:valAx>
      <c:valAx>
        <c:axId val="103330433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414121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Data'!$G$87:$G$90</c:f>
              <c:numCache>
                <c:formatCode>General</c:formatCode>
                <c:ptCount val="4"/>
                <c:pt idx="0">
                  <c:v>4.7</c:v>
                </c:pt>
                <c:pt idx="1">
                  <c:v>4.7</c:v>
                </c:pt>
                <c:pt idx="2">
                  <c:v>8378</c:v>
                </c:pt>
                <c:pt idx="3">
                  <c:v>8378</c:v>
                </c:pt>
              </c:numCache>
            </c:numRef>
          </c:xVal>
          <c:yVal>
            <c:numRef>
              <c:f>'Regression Data'!$K$87:$K$90</c:f>
              <c:numCache>
                <c:formatCode>General</c:formatCode>
                <c:ptCount val="4"/>
                <c:pt idx="0">
                  <c:v>55.116972106959608</c:v>
                </c:pt>
                <c:pt idx="1">
                  <c:v>55.116972106959608</c:v>
                </c:pt>
                <c:pt idx="2">
                  <c:v>61.960492330617953</c:v>
                </c:pt>
                <c:pt idx="3">
                  <c:v>61.960492330617953</c:v>
                </c:pt>
              </c:numCache>
            </c:numRef>
          </c:yVal>
          <c:smooth val="0"/>
          <c:extLst>
            <c:ext xmlns:c16="http://schemas.microsoft.com/office/drawing/2014/chart" uri="{C3380CC4-5D6E-409C-BE32-E72D297353CC}">
              <c16:uniqueId val="{00000001-BD78-47FF-898C-C55E71B0369E}"/>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c:v>
              </c:pt>
            </c:numLit>
          </c:xVal>
          <c:yVal>
            <c:numLit>
              <c:formatCode>General</c:formatCode>
              <c:ptCount val="2"/>
              <c:pt idx="0">
                <c:v>0</c:v>
              </c:pt>
              <c:pt idx="1">
                <c:v>0</c:v>
              </c:pt>
            </c:numLit>
          </c:yVal>
          <c:smooth val="0"/>
          <c:extLst>
            <c:ext xmlns:c16="http://schemas.microsoft.com/office/drawing/2014/chart" uri="{C3380CC4-5D6E-409C-BE32-E72D297353CC}">
              <c16:uniqueId val="{00000002-BD78-47FF-898C-C55E71B0369E}"/>
            </c:ext>
          </c:extLst>
        </c:ser>
        <c:dLbls>
          <c:showLegendKey val="0"/>
          <c:showVal val="0"/>
          <c:showCatName val="0"/>
          <c:showSerName val="0"/>
          <c:showPercent val="0"/>
          <c:showBubbleSize val="0"/>
        </c:dLbls>
        <c:axId val="1225616800"/>
        <c:axId val="2060476016"/>
      </c:scatterChart>
      <c:valAx>
        <c:axId val="1225616800"/>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060476016"/>
        <c:crossesAt val="-100"/>
        <c:crossBetween val="midCat"/>
      </c:valAx>
      <c:valAx>
        <c:axId val="206047601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25616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Data'!$G$109:$G$124</c:f>
              <c:numCache>
                <c:formatCode>General</c:formatCode>
                <c:ptCount val="16"/>
                <c:pt idx="0">
                  <c:v>5</c:v>
                </c:pt>
                <c:pt idx="1">
                  <c:v>47</c:v>
                </c:pt>
                <c:pt idx="2">
                  <c:v>56</c:v>
                </c:pt>
                <c:pt idx="3">
                  <c:v>173</c:v>
                </c:pt>
                <c:pt idx="4">
                  <c:v>274</c:v>
                </c:pt>
                <c:pt idx="5">
                  <c:v>980</c:v>
                </c:pt>
                <c:pt idx="6">
                  <c:v>1273</c:v>
                </c:pt>
                <c:pt idx="7">
                  <c:v>2356</c:v>
                </c:pt>
                <c:pt idx="8">
                  <c:v>2483</c:v>
                </c:pt>
                <c:pt idx="9">
                  <c:v>4319</c:v>
                </c:pt>
                <c:pt idx="10">
                  <c:v>5904</c:v>
                </c:pt>
                <c:pt idx="11">
                  <c:v>6219</c:v>
                </c:pt>
                <c:pt idx="12">
                  <c:v>7112</c:v>
                </c:pt>
                <c:pt idx="13">
                  <c:v>9403</c:v>
                </c:pt>
                <c:pt idx="14">
                  <c:v>14627</c:v>
                </c:pt>
                <c:pt idx="15">
                  <c:v>16262</c:v>
                </c:pt>
              </c:numCache>
            </c:numRef>
          </c:xVal>
          <c:yVal>
            <c:numRef>
              <c:f>'Regression Data'!$K$109:$K$124</c:f>
              <c:numCache>
                <c:formatCode>General</c:formatCode>
                <c:ptCount val="16"/>
                <c:pt idx="0">
                  <c:v>-98.506133716975626</c:v>
                </c:pt>
                <c:pt idx="1">
                  <c:v>-44.855091939782774</c:v>
                </c:pt>
                <c:pt idx="2">
                  <c:v>-41.329899627671729</c:v>
                </c:pt>
                <c:pt idx="3">
                  <c:v>-20.600955475083289</c:v>
                </c:pt>
                <c:pt idx="4">
                  <c:v>-13.049469286296725</c:v>
                </c:pt>
                <c:pt idx="5">
                  <c:v>5.4983454683096804</c:v>
                </c:pt>
                <c:pt idx="6">
                  <c:v>8.9112424744044443</c:v>
                </c:pt>
                <c:pt idx="7">
                  <c:v>16.46456187840117</c:v>
                </c:pt>
                <c:pt idx="8">
                  <c:v>17.079016914957169</c:v>
                </c:pt>
                <c:pt idx="9">
                  <c:v>23.288805066249868</c:v>
                </c:pt>
                <c:pt idx="10">
                  <c:v>26.587859981648464</c:v>
                </c:pt>
                <c:pt idx="11">
                  <c:v>27.122490279026906</c:v>
                </c:pt>
                <c:pt idx="12">
                  <c:v>28.484612944239064</c:v>
                </c:pt>
                <c:pt idx="13">
                  <c:v>31.238398884748932</c:v>
                </c:pt>
                <c:pt idx="14">
                  <c:v>35.380620136193521</c:v>
                </c:pt>
                <c:pt idx="15">
                  <c:v>36.336327493961853</c:v>
                </c:pt>
              </c:numCache>
            </c:numRef>
          </c:yVal>
          <c:smooth val="0"/>
          <c:extLst>
            <c:ext xmlns:c16="http://schemas.microsoft.com/office/drawing/2014/chart" uri="{C3380CC4-5D6E-409C-BE32-E72D297353CC}">
              <c16:uniqueId val="{00000001-7C79-4A91-9424-A8EF77A7C026}"/>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c:v>
              </c:pt>
            </c:numLit>
          </c:xVal>
          <c:yVal>
            <c:numLit>
              <c:formatCode>General</c:formatCode>
              <c:ptCount val="2"/>
              <c:pt idx="0">
                <c:v>0</c:v>
              </c:pt>
              <c:pt idx="1">
                <c:v>0</c:v>
              </c:pt>
            </c:numLit>
          </c:yVal>
          <c:smooth val="0"/>
          <c:extLst>
            <c:ext xmlns:c16="http://schemas.microsoft.com/office/drawing/2014/chart" uri="{C3380CC4-5D6E-409C-BE32-E72D297353CC}">
              <c16:uniqueId val="{00000002-7C79-4A91-9424-A8EF77A7C026}"/>
            </c:ext>
          </c:extLst>
        </c:ser>
        <c:dLbls>
          <c:showLegendKey val="0"/>
          <c:showVal val="0"/>
          <c:showCatName val="0"/>
          <c:showSerName val="0"/>
          <c:showPercent val="0"/>
          <c:showBubbleSize val="0"/>
        </c:dLbls>
        <c:axId val="2131334592"/>
        <c:axId val="2135966912"/>
      </c:scatterChart>
      <c:valAx>
        <c:axId val="2131334592"/>
        <c:scaling>
          <c:logBase val="10"/>
          <c:orientation val="minMax"/>
          <c:max val="100000"/>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135966912"/>
        <c:crossesAt val="-800"/>
        <c:crossBetween val="midCat"/>
      </c:valAx>
      <c:valAx>
        <c:axId val="2135966912"/>
        <c:scaling>
          <c:orientation val="minMax"/>
          <c:max val="100"/>
          <c:min val="-22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131334592"/>
        <c:crosses val="autoZero"/>
        <c:crossBetween val="midCat"/>
        <c:majorUnit val="4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Data'!$G$134:$G$155</c:f>
              <c:numCache>
                <c:formatCode>General</c:formatCode>
                <c:ptCount val="22"/>
                <c:pt idx="0">
                  <c:v>70</c:v>
                </c:pt>
                <c:pt idx="1">
                  <c:v>130</c:v>
                </c:pt>
                <c:pt idx="2">
                  <c:v>130</c:v>
                </c:pt>
                <c:pt idx="3">
                  <c:v>375</c:v>
                </c:pt>
                <c:pt idx="4">
                  <c:v>375</c:v>
                </c:pt>
                <c:pt idx="5">
                  <c:v>425</c:v>
                </c:pt>
                <c:pt idx="6">
                  <c:v>834</c:v>
                </c:pt>
                <c:pt idx="7">
                  <c:v>866</c:v>
                </c:pt>
                <c:pt idx="8">
                  <c:v>896</c:v>
                </c:pt>
                <c:pt idx="9">
                  <c:v>1018</c:v>
                </c:pt>
                <c:pt idx="10">
                  <c:v>1600</c:v>
                </c:pt>
                <c:pt idx="11">
                  <c:v>1800</c:v>
                </c:pt>
                <c:pt idx="12">
                  <c:v>2640.2</c:v>
                </c:pt>
                <c:pt idx="13">
                  <c:v>3130</c:v>
                </c:pt>
                <c:pt idx="14">
                  <c:v>3226</c:v>
                </c:pt>
                <c:pt idx="15">
                  <c:v>3400</c:v>
                </c:pt>
                <c:pt idx="16">
                  <c:v>4100</c:v>
                </c:pt>
                <c:pt idx="17">
                  <c:v>4900</c:v>
                </c:pt>
                <c:pt idx="18">
                  <c:v>9386</c:v>
                </c:pt>
                <c:pt idx="19">
                  <c:v>11764</c:v>
                </c:pt>
                <c:pt idx="20">
                  <c:v>15000</c:v>
                </c:pt>
                <c:pt idx="21">
                  <c:v>718181</c:v>
                </c:pt>
              </c:numCache>
            </c:numRef>
          </c:xVal>
          <c:yVal>
            <c:numRef>
              <c:f>'Regression Data'!$K$134:$K$155</c:f>
              <c:numCache>
                <c:formatCode>General</c:formatCode>
                <c:ptCount val="22"/>
                <c:pt idx="0">
                  <c:v>30.714850622639744</c:v>
                </c:pt>
                <c:pt idx="1">
                  <c:v>38.623019046058197</c:v>
                </c:pt>
                <c:pt idx="2">
                  <c:v>38.623019046058197</c:v>
                </c:pt>
                <c:pt idx="3">
                  <c:v>50.119667602125737</c:v>
                </c:pt>
                <c:pt idx="4">
                  <c:v>50.119667602125737</c:v>
                </c:pt>
                <c:pt idx="5">
                  <c:v>51.327105306224141</c:v>
                </c:pt>
                <c:pt idx="6">
                  <c:v>57.345273476053734</c:v>
                </c:pt>
                <c:pt idx="7">
                  <c:v>57.658543589787271</c:v>
                </c:pt>
                <c:pt idx="8">
                  <c:v>57.939911948099386</c:v>
                </c:pt>
                <c:pt idx="9">
                  <c:v>58.978063402359957</c:v>
                </c:pt>
                <c:pt idx="10">
                  <c:v>62.453424228657859</c:v>
                </c:pt>
                <c:pt idx="11">
                  <c:v>63.309327175001251</c:v>
                </c:pt>
                <c:pt idx="12">
                  <c:v>65.960371865588996</c:v>
                </c:pt>
                <c:pt idx="13">
                  <c:v>67.07580486448775</c:v>
                </c:pt>
                <c:pt idx="14">
                  <c:v>67.269960945103279</c:v>
                </c:pt>
                <c:pt idx="15">
                  <c:v>67.604858470490399</c:v>
                </c:pt>
                <c:pt idx="16">
                  <c:v>68.770720091368972</c:v>
                </c:pt>
                <c:pt idx="17">
                  <c:v>69.841747266020803</c:v>
                </c:pt>
                <c:pt idx="18">
                  <c:v>73.445360018531247</c:v>
                </c:pt>
                <c:pt idx="19">
                  <c:v>74.593820489689094</c:v>
                </c:pt>
                <c:pt idx="20">
                  <c:v>75.774238499664577</c:v>
                </c:pt>
                <c:pt idx="21">
                  <c:v>88.641042272683208</c:v>
                </c:pt>
              </c:numCache>
            </c:numRef>
          </c:yVal>
          <c:smooth val="0"/>
          <c:extLst>
            <c:ext xmlns:c16="http://schemas.microsoft.com/office/drawing/2014/chart" uri="{C3380CC4-5D6E-409C-BE32-E72D297353CC}">
              <c16:uniqueId val="{00000001-3BE3-4D74-8E76-74FD64D79CB1}"/>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3BE3-4D74-8E76-74FD64D79CB1}"/>
            </c:ext>
          </c:extLst>
        </c:ser>
        <c:dLbls>
          <c:showLegendKey val="0"/>
          <c:showVal val="0"/>
          <c:showCatName val="0"/>
          <c:showSerName val="0"/>
          <c:showPercent val="0"/>
          <c:showBubbleSize val="0"/>
        </c:dLbls>
        <c:axId val="1122001264"/>
        <c:axId val="1027772608"/>
      </c:scatterChart>
      <c:valAx>
        <c:axId val="1122001264"/>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27772608"/>
        <c:crossesAt val="-150"/>
        <c:crossBetween val="midCat"/>
      </c:valAx>
      <c:valAx>
        <c:axId val="1027772608"/>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22001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Data'!$G$162:$G$176</c:f>
              <c:numCache>
                <c:formatCode>General</c:formatCode>
                <c:ptCount val="15"/>
                <c:pt idx="0">
                  <c:v>103</c:v>
                </c:pt>
                <c:pt idx="1">
                  <c:v>161</c:v>
                </c:pt>
                <c:pt idx="2">
                  <c:v>305</c:v>
                </c:pt>
                <c:pt idx="3">
                  <c:v>580</c:v>
                </c:pt>
                <c:pt idx="4">
                  <c:v>1077</c:v>
                </c:pt>
                <c:pt idx="5">
                  <c:v>1189</c:v>
                </c:pt>
                <c:pt idx="6">
                  <c:v>1200</c:v>
                </c:pt>
                <c:pt idx="7">
                  <c:v>4475</c:v>
                </c:pt>
                <c:pt idx="8">
                  <c:v>34770</c:v>
                </c:pt>
                <c:pt idx="9">
                  <c:v>51548</c:v>
                </c:pt>
                <c:pt idx="10">
                  <c:v>52000</c:v>
                </c:pt>
                <c:pt idx="11">
                  <c:v>62469</c:v>
                </c:pt>
                <c:pt idx="12">
                  <c:v>66910</c:v>
                </c:pt>
                <c:pt idx="13">
                  <c:v>148260</c:v>
                </c:pt>
                <c:pt idx="14">
                  <c:v>360000</c:v>
                </c:pt>
              </c:numCache>
            </c:numRef>
          </c:xVal>
          <c:yVal>
            <c:numRef>
              <c:f>'Regression Data'!$K$162:$K$176</c:f>
              <c:numCache>
                <c:formatCode>General</c:formatCode>
                <c:ptCount val="15"/>
                <c:pt idx="0">
                  <c:v>-65.260622493222755</c:v>
                </c:pt>
                <c:pt idx="1">
                  <c:v>-46.528070442239795</c:v>
                </c:pt>
                <c:pt idx="2">
                  <c:v>-23.363446337703998</c:v>
                </c:pt>
                <c:pt idx="3">
                  <c:v>-3.754423020518908</c:v>
                </c:pt>
                <c:pt idx="4">
                  <c:v>12.176281298160957</c:v>
                </c:pt>
                <c:pt idx="5">
                  <c:v>14.48557169476025</c:v>
                </c:pt>
                <c:pt idx="6">
                  <c:v>14.697411936315319</c:v>
                </c:pt>
                <c:pt idx="7">
                  <c:v>40.15810777079011</c:v>
                </c:pt>
                <c:pt idx="8">
                  <c:v>65.550458300163001</c:v>
                </c:pt>
                <c:pt idx="9">
                  <c:v>69.016912271358422</c:v>
                </c:pt>
                <c:pt idx="10">
                  <c:v>69.089680469084456</c:v>
                </c:pt>
                <c:pt idx="11">
                  <c:v>70.579659974200865</c:v>
                </c:pt>
                <c:pt idx="12">
                  <c:v>71.118863542600224</c:v>
                </c:pt>
                <c:pt idx="13">
                  <c:v>76.689636157404308</c:v>
                </c:pt>
                <c:pt idx="14">
                  <c:v>81.64396681005131</c:v>
                </c:pt>
              </c:numCache>
            </c:numRef>
          </c:yVal>
          <c:smooth val="0"/>
          <c:extLst>
            <c:ext xmlns:c16="http://schemas.microsoft.com/office/drawing/2014/chart" uri="{C3380CC4-5D6E-409C-BE32-E72D297353CC}">
              <c16:uniqueId val="{00000001-601A-41C5-880F-CCBA7330BBA2}"/>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601A-41C5-880F-CCBA7330BBA2}"/>
            </c:ext>
          </c:extLst>
        </c:ser>
        <c:dLbls>
          <c:showLegendKey val="0"/>
          <c:showVal val="0"/>
          <c:showCatName val="0"/>
          <c:showSerName val="0"/>
          <c:showPercent val="0"/>
          <c:showBubbleSize val="0"/>
        </c:dLbls>
        <c:axId val="1781907952"/>
        <c:axId val="942800288"/>
      </c:scatterChart>
      <c:valAx>
        <c:axId val="1781907952"/>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42800288"/>
        <c:crossesAt val="-200"/>
        <c:crossBetween val="midCat"/>
      </c:valAx>
      <c:valAx>
        <c:axId val="942800288"/>
        <c:scaling>
          <c:orientation val="minMax"/>
          <c:max val="100"/>
          <c:min val="-5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781907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00000001-F35C-4A93-A3DD-71D582950FA9}">
          <cx:dataId val="0"/>
          <cx:layoutPr>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[log(pre/post)]</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[log(pre/post)]</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_xlchart.v1.3</cx:f>
      </cx:numDim>
    </cx:data>
  </cx:chartData>
  <cx:chart>
    <cx:plotArea>
      <cx:plotAreaRegion>
        <cx:series layoutId="boxWhisker" uniqueId="{00000002-E024-491C-BE31-70C3DBCA1DF7}">
          <cx:tx>
            <cx:txData>
              <cx:f>_xlchart.v1.2</cx:f>
              <cx:v>Log Ratio</cx:v>
            </cx:txData>
          </cx:tx>
          <cx:dataId val="0"/>
          <cx:layoutPr>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[log(pre/post)]</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[log(pre/post)]</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_xlchart.v5.6</cx:f>
        <cx:nf>_xlchart.v5.5</cx:nf>
      </cx:strDim>
      <cx:numDim type="colorVal">
        <cx:f>_xlchart.v5.8</cx:f>
        <cx:nf>_xlchart.v5.7</cx:nf>
      </cx:numDim>
    </cx:data>
  </cx:chartData>
  <cx:chart>
    <cx:plotArea>
      <cx:plotAreaRegion>
        <cx:series layoutId="regionMap" uniqueId="{C03E89B1-AF89-4352-9BD6-4A2EBF48BBA4}">
          <cx:tx>
            <cx:txData>
              <cx:f/>
              <cx:v>Data Counts</cx:v>
            </cx:txData>
          </cx:tx>
          <cx:dataLabels>
            <cx:txPr>
              <a:bodyPr vertOverflow="overflow" horzOverflow="overflow" wrap="square" lIns="0" tIns="0" rIns="0" bIns="0"/>
              <a:lstStyle/>
              <a:p>
                <a:pPr algn="ctr" rtl="0">
                  <a:defRPr sz="850" b="0" i="0">
                    <a:solidFill>
                      <a:srgbClr val="595959"/>
                    </a:solidFill>
                    <a:latin typeface="Aptos" panose="020B0004020202020204" pitchFamily="34" charset="0"/>
                    <a:ea typeface="Aptos" panose="020B0004020202020204" pitchFamily="34" charset="0"/>
                    <a:cs typeface="Aptos" panose="020B0004020202020204" pitchFamily="34" charset="0"/>
                  </a:defRPr>
                </a:pPr>
                <a:endParaRPr lang="en-US">
                  <a:latin typeface="Aptos" panose="020B0004020202020204" pitchFamily="34" charset="0"/>
                </a:endParaRPr>
              </a:p>
            </cx:txPr>
          </cx:dataLabels>
          <cx:dataId val="0"/>
          <cx:layoutPr>
            <cx:regionLabelLayout val="none"/>
            <cx:geography projectionType="albers" viewedRegionType="countryRegion" cultureLanguage="en-US" cultureRegion="US" attribution="Powered by Bing">
              <cx:geoCache provider="{E9337A44-BEBE-4D9F-B70C-5C5E7DAFC167}">
                <cx:binary>1Htpb9y4suhfCfL5ySOJqw7OXOBIvbk377GTL4JjOxS1kZKo9de/ktqxnY7PTB7uAA/xYBjWJlEq
VbEW9r8fun89pE/35YcuS/PqXw/dnx8jY/S//vijeoiesvvqJJMPparUN3PyoLI/1Ldv8uHpj8fy
vpW5+MO1HfzHQ3Rfmqfu4//8G64mntRWPdwbqfKL+qnsL5+qOjXVX9DeJX24f8xkPpOVKeWDcf78
uH/6Wt5Xyf3HD0+5kaa/7vXTnx9/4Pr44Y/ja/103w8pLM3UjyCLnRPiMgcxRu3pz/34IVW5eCZb
nnfCHZu5nscPdPL93vv7DOR/ZUXTeu4fH8unqoJHmv59K/nD+oEw//jhQdW5Gd+bgFf458ebXJqn
xw9X5t48VR8/yEoFB4ZAjQ9xczU99R8/vvn/+fcRAt7DEeaNco5f2t+RftLNp6cyU7n5/nr+AdXg
E5sRF/5DP+qEuSeUutSjHHnT35FOfmEl76vkRfBII5+uf0+NyFLIXP6D1oLYCXFcz+YePljDsWb4
CfUYdbHrHOjO98/hYC2ffmFF/0U1L5LHuvnPb6mbvSpN9CG4L1Uq839SQ+SEIA8xguyDbbAj2/FO
HE6ww5xnfwb+7uBLn/3ZL6/rfT0dP9eRtvbBb6mt66fuvvr+ov73ng05J5gijrnzaiZHmw5CyPXY
uO+Mf/z7vQ9K+tvlvK+bZ7EjlVzf/ZYq2cmHSIr7/Pub+d9rBeMTzjDzGHde3vpbrXBywsCqmOc9
0+n3ex+08isrel8xr5JHutmd/pa62dzn1T9qL/wEcwzGwNjLtvJWMx4/QdwGj4bIQXPg9N46tb9f
z/t6+S53pJXN1W+plcsIgsUPp1V6nz9+fz//gNU4J9Tlrkf44dWPvuqtbhgE2A7nNsXPuoGQ4a1u
fnVV72voR+kjPV3+ntZzK6sHlVfyn3VtFGJlguhzVOD9qCTugWsDHRIPvcR1b5X0S0t6X0NvRI/U
c/t7qOevU7HDWzqY0Q+c/495KPJOCLgvZhPYVd7aDySg4NmQS/iz6o7s5yg1/O/reV89R+I/PMLv
kXfu7sv+n3VpiJ94UBSAzeRHVTB6wmxIf5CHD77uSBW/spL3tfAqeWQju9lvudWcP+V51afN/T+a
fWL7hHuUfq/E2DZkl29NhbETjjgfo4SXAO6tF/vVVb2vox+lj/R0/ntmocF9Kr+p8h/VEtQIXIJB
TY73brDmON4JdZjLPPvZjH4MCH5tTe/r6K3skYaC31ND/ymTfzqYhjRnrGYi5zkgOwrYPPcEI88h
BHac6e+ouvYrK3pfO6+SR7r5z+Vv6eV2sqpUXcrv3+//PpiGnQdRBi8ePxcGjqvRoBvGEEXfo+2f
UtC/X9H7unl9liPd7M5+S92cJel9pLJ/uLLGEcaUHMziePfxoDZqc4ifGVQIpr/v38WhPPArK3pf
N6+SR7o52/z/0c1/7yK8tFpm9+Z+PvVo3jQS/po6PTx0jo5EP/z3kPaZdPr450cX4zcR93iJZ+Lh
5R+FuYdLvsg93Vfmz48WpScesxFUeLDnOpyB42ufRgrsVifYg9IQ2KbruR6FwDAfC6V/foT0FhE8
mqTLHRckwCOMeAdiSAjaoVLkQHvJg+3upTN2rtJeQIL3/Xmf4Q95nZ0rmZvqz4/IgafRB75xlZhy
uLrtUQe5jHqIu+C09cP9JbTfgN35P6kTl7nTJuSpQGpHchvddEXqznQ0eEunoe5Niwt3lg2lt5yo
NrecA9Utc3SgpmnyTH1PdrrUxPyerOPdS6GimWh0sZkGnqaF9l9hr+uLDRuHI1wsBv2d0aq2NDfd
SuCh3L4OqfbeghJn1kYlK6/w0K3QabZF1BOBNYJFn9vzto3Y0qUFvnWZeUxy056JbvCdKJorVsaL
ZGj7L0QXQW4c77YR3YJ4sTGhb7MBz9JwCDd9X4SbaUa1F27yUNDSf4WT0EHrpon9pLfFHLOw902J
YjHj7eBsutRhxcKBAu9mgiNan1kqtL/qRMarPsb5Nh4itU3HIQo7FqS2xsERYQKngcpSbROdWJU/
TfXKE22ynWhp11lzEXXxXIi+WXRo4Pu4KpuF0CHfR+Ns6LrOLz2iZtpZqgpVnzy7sM5NqpJlYkXK
73Sj9s04hFYCAyt6n+i89Y1pRa19nNFspgvhLZExe0eYYS+0ha8cJau524RiUXYluYqEbndCVzdF
loUzO7JJc5kkcbXuooBRUl3Wdmou4TmaVS6lPOAmwmgrvidjcTqBdHDF5V8JTRdKSbNCpVKnbYdU
4RNZ95uWJ2+HCadd1r0hTLgG65tnnXO07+NmhZ02PSuRjK7C0CLLClMnKDGNrrqqd/ymrbpZ7LZm
WSQGbRzHrdeatc2KO4Xcky6m85wP6tLtOAqIlUS3Scpyv+28ZqPzwp4pt0uDuK3iT9MsfZlVrSUP
uNcZFGPcVZxGdO6kpQwclpOlF4V1FExwmzdkKTJPrBqnr2fNEBW+VbXRFeuSfDWUTbESnc0vddWU
fmNl8WPUtXNTRNkXE/bOLMKW3BHjhluBEjwLTR8uVI2Jn+lQOD7sYcSHj14tdOqqfdRHam+zUu37
cShYS/zOK/ViIpS8jxywG6BYkSE+L/QDq7tdEaZf3Dhro0B7hbUewTxvmihQbLDWqFZfwDzhgV7A
MsflRTWcOmjINgMxqPBxgp1NnKeJmJlEmTlqh/KAPNDjyvlKdRatWEbkXEUWDerGivmSWA+Wybpd
wkK0zzov4DFLh09N2qa+XUjBc58Lk/oO0b0vSNKfewPpDkOOZyAh32JEx31VlMMyxMDapV3QYbdf
pkzICxUq13f7MnuQrVh1cd3dkqrcs7xYJqMfmQbweuGGjH5kArPJmbzCoMCzcMilz0on3prGyXZR
idkMtpvhToT2llYufYzkcIUHIm8z7rVzm4TxVg1ltpOe98za5MM2xpm6fbMVvrO7OA4ULn7YXTzb
c7FHKB7Ta9hoxt3nze7CnEzWEY34U0Jleiq9JE5915N6bWmq1iZxAZ6mx/Ax6xv4p+mxbNUPSWCZ
Ds8xGuybuhCXBem7s0zK+Ea1QZhVWRCqPpyno5qnwaEDBh+WJds8NQd85qoI+ROVjxKdVYbzie9V
7EXiFU/cQSB/kvj7exR5uSvyNr/qeZn4VaPaC+mW5TakUTwj1Oh7kTRr0SHxKfMseYp5mC1EyfV9
szFSJPdVpqoFHJfhK5om1SfLyk6zOPHbwVx1YsjPLWrIZRbVO9Gz+q4nJFoNlOK5w0x9lzdF5mdl
FZ1lpBKrUjAncEon872yj740YdUHmW132ybn/VWWFOdsxFe8i+Z2NoSnhST57VDbwYSvvZgtehO7
yzBLoi+OOWv7jt2FfW6tmrrE8wktGnxqYi1vhMfNxuAhmYWtkF+QG0PJ6uUIzntfH4ek5sevD1Ia
8HgYwXkO6sCn+OPXN8SIV9Sm8jF2EpTIALau2E6GL9geaND2LsQMOkSX9cBhK1f9Fzv1aGAJU22H
qkeXkbBuezDYhdOqeNanYbItkZ1sM10+zyacxbPzJB/E6gg/8XY17Sp/4nslx7Q4L1EJb/ydy004
u4qXOqovGMFq3tV1u7VNRrZJyeN5pgZxZ2h8xkbjJiE5Lyi2bydWN8LPrM3gvmFVLGWPykLnsc6c
Wxr2au5oJ5qVkRE48i1sDTo/53V7Cia5aGMcC3+c2SlOhC/q6Hn2I/WYz+rkoksUSPzIp3jlrN2y
xgHPPXtr9cPbwdPOaYxoeXqEf+VNQm1vJ5AStTVdFq5k0ve1/8ryKjvhiMrP3DbtVpPoRJzwx2KZ
Z19aidvOOpUswiHtr2HzjAOHO+Ud7Y30peHtV6HNbkhEJPw4Mb6UVi39TGrfEK+8dGRWBhbJb5y4
i8/cyHZvXqDBE+hGyuLGbbL4zBmhkTZBLuxUr5y/JDeMd3i5yuv9BNxhgl5or/cbaa/Qy8pInrLT
RMvajx0Z7bgWOOiIq2YZw2I34abZ65BMBJHigDrdM997zFEXhqu/tuSxVfHWkCF3QmOa5LrEdj2O
2JEh67pXDL5e/miJ1CGWT5zCnU8phXKWae1a1xOQJKuWaOtaS6quZH/fZGwTVrHYUVpCPPEC6tCG
eCJuwwPVk6y88EQ/s8FTkaFwtwinYlVp292ScYZG3DSbcK9UpUNr+co3zVrZXjr5ILct8yB6xW63
MEVZnSWDeB4mgqq9DtKJ77iJZQD3HEwETdKO+OUoBwW158tM3BOjl/Se/9fvmEEr+/gdI8whB6QO
hhLr8TvuImm5UYmsRxnbV2Yo+QVncbyrkrAJJq8JYddDnSN+AeGl3BUveA746gXfDLINVOH2Y5j2
0DHpveGf8EiwhzS8l6V36Zl0qH1woM42fPEMh9mIs4eqmMeSYt+LKhsYR8cxkadhsuhpNjFCBIJ9
ijBccUIeLs6dMA+KIbJnloLEo0gT7eeNl2+KMfHIFLKXkY3kbALtnKcXxokPkBo5UCi0L7tMbST5
Mpg04GFPNmlhqrPWbXVgZJI9FKCiOKTdlwxSkfkrByWPIVlXDaenDKHENw6FD+8V1uhvIi76sxYZ
JIcY+uaYcBdy+h+3PEEaadldhB5JbkRQSels65eBVhLe4gQbgyE61GKOjKzWr6giB/NKZYPmgyR4
b8kE75Mq9WMUVTvc13jvjsOElzFO517v4OCIMFE7L4XM1pVzU3uWOVWDZOneVk08k252V3TSOSWK
VGdVV1dnaJyNeIVpvzrwJjFOznCdbBrcuDeDq7xzxuSmbDW6QUnPz0daYfM3tGqEMG6vlUr7uXKt
4rRqdbyZZnHbP8/Sl9kr9XUmWhZvErcql39tYS61j0wMMTheygiFo6e2izk6Us6AmrqwPJp9op3M
hk/Y4XhRRTHtFyKd1U0dbiyKwk3UFBeREHg5QRPeZDUr/VcYEkoeFPAmVm2Ls9OextjPI6yygLm1
47NwqE5RQ7rLoqD6XNE6EGXaX06oXHXNorFyM5vAiYBd74qWNXi+UYhBfrqtouFmgqahCx0N9Y3Y
XjSw681jF1J3NlRsqepwmHcxfMmKx1FQ2ibdEvhqbjuJRsvub+BjEqdFzOIgahpiltjSQ+BixmeS
GbbTUVoPfp1IvpNGLTEuN6K2XZ9kIlvG3lCd4VQ/DzrBro9Tkr4hRCPLJMFGiYk51/Srg0IKKaSG
ElEj6mJje0mxMS+zcqJMMHIHzgPO2UOnPYh5Rkars/fGpucp9sQu6fNoN81ehwkne38YKryd0Coc
3rIaVxSbSofYj3gerSEJsj6JOPyCwdOcTVBtzlKs+E3mhtmFzaIzPPK4ddRtbBvLoCS19QnydLmk
cTGvWnAel5CD5peDZcUXFSgkSmxyZcUwFFGrfE/HxWbCZdpbKpP1yzDWzcYKrXpjqb7ZeKnLtf8K
T7NXHj5yT6BI6D7yEqjRON2qsS3O/ShJ7HUU6pvIjvLzzKny82mGo7rwO+VBsNVr4BNe9YaPKCiC
VFY8LJ3OwWeOJCSgpXHnaASnwTaCnOVYX4wOd92XRDLfNEm4K5vQP2KLC9P7hwKRPYR4k1RldDYN
eVcme96fT8DAwJpmHEefVO0Op/nQZtifKEzyaOZgx5pNoAcf04abeCelHV92FfNT1abnE6Rpkm1F
IiGCA9o0ZKlXLAYoMcxecVhHtl9rHmRJE+3ysn+swgbdJFTzCdIyRjexNbyBou9QlbnuTZKEb2gN
1AVmUGrNZkLTYU2i2F5PM9N2w2E24aAUiXy7TSFGrdNiDc0fvUbKCe05ZXWe+oe5g6FUl8Vp7rOo
cU950fenXVanW5eHUJKy+nBft9kwtyB0vFSZljOcR+YmJwXzw7aMP3eNfIq5FT+Q3IHPuTMQBMvY
x43spV+Vpc8SkQnIcOptVlj8K42qbyE1/C73lOdj7WQ3Cgols5BDPv7XDvWn4jVHcDrPdUenCs4U
yKPDfVNeSGgY5W1RsZvIhLZ/KEjrugjSNk7Xh2K2BcVabdvp+lDMHqmZrJ6ptpM+U19lJ6pLutPa
Vfqie0d+utwkELmwyZKydPtNXnS2n5so94+CYlpDROTzpnF9q+icfsNjr91iV1aBJev2RpdhGQiP
tjc4pn5d9zPLcs8wlvp24HJYd0zZwQSGXWfPuUA9OEmgUsEg0ilMsRuMo24JUUHRF+myJsabCxPR
FaS/xZI0Lr2pB3KJxlpTb4bI57DnX8UtIatK2MVSmJjdWA26lFAtWAkS4RXqirVdqfwzsSBygmaB
s8ModzeR55K5p2jzKavopykBfWHNqvyZlTWhc2DlXnerWm3NoGjIdphDZX7mpFA+iFW9MV40ev5e
8J0LFb8dMi3/6mbDJQWj/Gqj4olFHf2MdFb7XhYOt1C4gaogpc1NxyAPyTy3vkrjvJ8Vddld2JZp
5ryI8FmeW82iZWW0D0ttL7samy1tMVu5VuetPc6yNbJUd8ra1t7wolCrnkI9zJNKLutOs72OiTWn
vB/OXcPEXKm2vsxjlc5iyc11VbpVkLt5+wkcF/LrrHPuJLNSv9Kt9YUNwx08SfkAAcCODQV7Im22
wLWK1iLEzapo4XEanKdnveqLi1wXX7sYOZ8dge1ZJZxinVRQC3TS1p/wWWfYslRZu+gEsz9Hgqyi
lEfXbX3WgXGfDl4frzR0C6BYUMkgqprkARe1HxVJ/dQXXPg1rfWNDFOxcImFNqbIxY4Lks1TuxC3
SUs/td5QP1lJvKhrghdUxe6qlzIJFErqy0yFaIFqu9mwuE/AIQq9qMtIX1VZDO4yQtlXUgwLR5dm
kyiZBizRfFNQix2GCaRQxYcYhESziQA/I2hLf5raWQzTiekw9UZxZIZ8k8g3l5mYuTRtwGyVnrqW
V8261i73oS3ddU1zdyEEz65NFuaw4eD8CUWf2yEaHnLYmIOuzO0LtxjylRVjvsKWcM+tiIPpFaz4
WokymGRyzr/Vrq1udIaTRQ2f3oYgaE5YTs5mjhN1MxWWNmyLcbYGb3glp+hjHNAYpUz4sh6uxAvq
FV8NztUEtaEL2V0qq8M1/ituush0h65J7zJkRwGVnMwgXxbXdVNUe5Pxc9eKo+sJRYlZV4nTn9kj
intlBjVEaS8nYkx4tsZxhf0J9Ny+uFJ0iZkdV0HVNXOoMO1ROpgzaixzZSK5EWnS37lOk64Kh6B5
w7v+DroHsd+4XnVWIFRfubV4w1b3zeOQebcoYf1Ko3SXeW1tfLfg5bYj/fMwgVnSg/4IyWc9peg8
dJQ4j+UaqtNW6E8oqyVf4Ni8ecYNFAw9tFUxn6gQZWjoYv9VwdB1od36NgfmkDNxFzpGlIBxwm8o
jpqhBcqzQcW5e8NNhAq9AF+r1+3Al7Qm7kUxbuSD5y2hcvkMjbRXaKRNnGbc1rsfOH+Wmzir8Zov
d3iRk4lVLtsyH/ywCbXrh3Xb76m3tauG7DpO+/2EmYY+1f3SilPoxv1IqGgKWUBfyuET55k988p8
HSUk3BUeiS/BwNWelOFqgqYBV5IswVGUgUOiNgkaw+ug8Xi/jHInGCjjUAarvTPWy3AtUXwh89g7
m1DTzJJVM6vFYMGO8Z3gkKxc5Jno97FXzXE2uOdijFr7rNAzmljFcoAm1VXkxPYG4ofE7zP3azm0
6bV0+NNg3OimdJp20eehs3bChOwxRtHMTUV1qlXrzZ0Oen8IqtxMZ/oq0fkyyai6pXkbb0kNdZIJ
7HjhgtciBhqOub7tB1cGlrOmStd7K82zmevF7kwNioKZt0TtRTkfnArv08qyTiGUMPMmgzrwsh+G
e+Kq1u+TxswFkfym1u4lEn32kDU0gkg4Lq/oYNNViiLYXH/mSJWlZiZ03CXkss5i0CbZUDfLdnE2
6Hmm7ewT7GWPRdeGT677uTZ1dZ5CcR2vQlYKSJ008V2WkvM2Vc46LiWb56Qid7a2FlFHsgfHSp85
YPX2eqyezRll1a7SuAqiLIEQXOv+rk1MHaQlIxtXS3nXo0BavN2EU5gSRrXYyr7bdrYohF910jdW
BSXRKibQvG7db8LB+9ZmydcSSuN+o7zwlusiDyAoTa77RjqzEB7mPJWeWeSe1exIlPWrztjuupdN
tAk7olaKK75TPEwXMfzo8AI0Bn1JBL3GXmS0WkAMPuxQ0Q/QB1XoVNhWf5d0sAfozrupw7DcdWVG
/AmPw2qYoagDttFxdUX3hs1OCuKb0YNZfQ5XM+SZLUmgy5F432BrT24xvELoI5afBXT85inl0dbE
RblPnSQMBFQavzrQfBc2fZC2rYLBJN4ZFZ67Hn9pDIt1i9tEZfuMJvQhS9On3GrLa1YU+u9C3/Gn
qkeuynMQ/BwSzpPY8LM7fOSqTJc4LK1Vf2OTzLss8SeOanC80DFek8YrZkmaFJ8zGWufWqY+a9oC
XXSuA91lwCdDMm/6dhbpkgdId8nplIhMoKzIW3CiUmU2hdQX3sDTbejIdhGVnb5My6QMOqh2fEbZ
cCFrXQnf46easOJbRfU96lN+a0EFLshaJzuNa/nNmMreWHaVz3St+y8Ryy8rODRzVY74CHLKmcCo
/9JsizhUZ60dPmf+KhnsRTsoEUz5/lQXcLqh20lXk1OaMmyWRNm5XxAUL1naQGQJvRO263leLhsN
Z21WrHVmngmbLYtzAQGS3bXbCQ6FareiI/XChF18TJhYqKYgMjEar+zmGe9uDKbnthNXF1MHGho9
6XZEWXFTXUSapdBl5e0Mqsj2jjNTzOEMOCRDtq2hCy67RwMdBOkK8o3x4jIOuXUHPTUSJHHpnA/Q
rwH/78TrV3EZqmdxeHMHcUoE/lbK5nJAvTircdiumOzysyqypK8Eze/KUpoFZzRbWmWV30WMfq5D
3J7LYpBXHlQ1J3Tv5XwF/UM45TIK5T1kf9gtwy2ObHMr1QqjMLvzlKabnkZlMIGd1V9B2+gsHs/E
5GW4ZzEprkVr0k3roGY24UUuzkKnKq6R6We5Nzi+neoFNgZCcIjkt1Xfvh1ecTYz7RyrEvkTyyth
AmtO2rmOQzbL26qfdW6WXnhF7s0h3LBho5TNUsZZsRVFr04TCAvXWR3mGwQGukJxXUObPHMWtmj4
GYmHbN5ncXeZpl4YaJ5XN4lRod85Tn1nR1XiZ3GP7t2wujSRVk+lrhZ9EoaRP5AlJ8KTPupDqGAJ
KXxbORsWMvNQC3mFmiGPvzUlhnB17P10VbLWYZ1c2COkuFyH4N8uJloG0ERDY1/ohYbGftLPcl5S
RrOmzd35dJzGw5JCR9uLVpggcgXlYbRWOmr86XSNEcxa4DbVcE4Jvsj6yrPFKYTx4huDSRQq+Rlq
IQ44ii7Zp16K1jac7lhkscuueJlVUP6O66eYBmD97LF0Ctsf3Ny65M6glgaCgXUn4MSQKCDeLNy0
/6wKsZFeanaVnaAlg0qeD4VP8S3K51mO0TdLm88qMc4tqxM9K3g9nCGm+9WAXH2KwhovEiuNNnBY
QC7SqHI2qHTkzjZFOofadnKL2vQTtMLqp6GvF3WCo/s+gda1pn10juMOPE2RRytRNuiCRUkEabFL
vrL2C4TMce+nOWp3suuT3qedbjfMJUGbR91uIkCp73mGnb6DFp8afLsn9LxpzedSe91dw/t+wXIM
tUZR9nfGwTO7trzrPm2LLeFKBrbB8q5WsTVD8HmsJtAbyl1difayDI25aFVy5Y5cnkLpKjM9nMsY
QSjeQeXTih5y0tZ7HIMaEo3ETI8RGx3S5HKQPfPhWIW7mnDT0NfNzIJTV2cTxHImV2UaLblSaJMm
HVnngnlLrCvwDHZqzSqnrq8T2lHfLpv2ixH6IoavQ/jamidJoiI/j/WmR434agYH+i5C4ht72B8C
Ayt5AEf9KTQY3WrjDKs6y6P5BHpeUweWBZZ2oMJjtbmg+7+O0+lPex+FHzFDO5BwOAFp/9TkcNoB
ugS0sK5bL3f8PEQo6IuhObPbLFlXbRkuYh6p61BBWILdjD1qyw2EASN+5e2JW5/2yR7CAmCXOr/W
RZT6WiH6yp7BudzDpVPLi9cH3vHSJGdwXCM0bnDoVeRDnftpmm4MVHyfSuOsu1olX0zV4ECaOD/H
SemuFOQdK6Gc+FzwsQxqKfElg6aEgKB8EmpalkAVlNrBYEX+1CHWJJPXTMT+1CGO4MzXddJKH8p1
6GaivUB9MhzTRjnjVexvTlbAL/iOow/ooyFoxtoUwf/4+FwPlG9CTHXHrpFrsVlS94m+TUno82hI
lm3hVhtut4P2p2lZW9XGjMOBkuPeCyZkm1a99oeeByIj3cKmw87lHtnoLKebaVa+zN4D2/9L25c1
R4prW/8iIsSMXiHnyZkeyuV+Iaq6qkCIWYAQv/5bKH0KX5/uc/vEje9FIe1BItMJSHuvtS1dheRe
5zk7JLQAj+mHARvwIXjyTQubzmDoj6bR+KeOe8NaIPP5gmx9glA2vvCiPiGr7P7QToXB4ORn/YbY
OPNrJ8ET3JZpYL/4eY2tfv5gWXX6o5dyHVgCd0mTVJGn3PInG6tvfudNX6nZiSiziftIFHfXFWfe
ucscYzfVnOw54enZVW61cSZpHGjqfEljBNTy3mxPCNHRI52DMEYxyeeyiGu8K6X6GWdh1jn4gVSI
6iIzk71ITt01o8AJaScEwtndCcfW5reTMqv4p98CrdbmFrs7ZfNK87HpvlJsGfKZxB5SJAHLt4ND
i3UpppR9mbrkm+kG5knaPDtMdUax2UWUUcTYy4pxTHbOHINsbFKFbqPoPQYJhFU4nzdf6txdScLJ
2jBM72s9/BL5oP7o+m7ctIin7AI382dxY2fVNXH418IvYiAEVbsXwnoFkje+aJFu9JAW+QaB9+z0
Se4Iy4r6QrbrUj3y3lbHdMYAIwPSnnRvabSMA0W84+UJT6hgwLmNPJXcKsMpj92TOUOafW8oQyso
vZM145+1VvXEPbX0KWlHsbcKbr/yiW6QpPOeyOintzaVT7k1IgnmCLozC+6tjMmy10YPSExVt+VO
Iv6+0netGahyR1XQ34daW3j1PjbV1q27X+58NBtjAsyNkXkQYWhk5rmRpv8YVz9s5RsnQZV/1hvc
1NwwnzTn+57XCrxuQnTeGlYITmM7wwFwlCQDgFCkL3pLhlNmslIiTU91lhZP7pR9lE849Y2lWzzN
9m5f0DfHOuXKDs5FR8oX3qdrR18RK+o9tv7BStoD2XmTiz9AkU5h0XXBueNp9WJ0yVqfM1XZ1/sC
8eFIcqt/UmNab+vAzjY6URjzwg4L7tATx1f2WmbXmpjqS8675/u+fWpqezXZBtlgb+wfirg3zsHQ
4XiZdc1Xt+PXZI51Dll98IrSfZN8zFY29mUPTcziPTWE2LKEOo95mVthUBvTj87aOFz8KmPivpXV
I4LBVRb+7hjGZ8lHVWkNZRZ+tCmbzn8jJf+iUw7Mt+YckY9w6/xzKgVSRhYzk43WDu2+ayr1PfDD
UuGsHuPPGdG86i458/mpdysG+KHw3/qiXYu8M/8sqp6E1OTTLccmaY+/cLDJmaQvRTc8a4u2YDiw
svylq/Nm2wcl25t53zz2c/BNW6D8wbZ2B3Wu8UxbdXPKvZ0bSTwJvHVhrgIzVTjXexmEvmdHee9n
L8XILraVN1f98qkwgkN91T/jWbeMOjv5MPrtF8f4If7ntz8l/r+//wHmtpH5MZGo+3eoiu0awkjI
qJ4nemgNU/Z7VoxJRKkzrIYq846FEt5R95I+xgHIsXK2ykRshLIb4k1fApUxZLJZmYhNHBsHMN0y
Jc/c53Tt4VG1VU6Xbby4RFR4xuDYqSVwzgFYp6sAH2lqoMCAOTl6eLJ+8R36pQy49aBHJBlDu8ye
OUPUxvTK+IDndrtKSt99U0P1wy/c4lZTYVz4NIxh4UrroqiBrBQfb2k3iO9Aa/5wQdZ4axFZCwM+
qNfM7lnE2vzKVSIvVebWaxYE1aWlfrzLTCn2LU6nBc6Qa9U3w9NokemUs/4Pc7KGJ9WUVpR1Q7Lx
KLIKNd51P6gnQhvf3Y6bmbFr4u67agGFLJyixveR2Ctp0vabibu9tGr/1VFOvPUdr9x6Td3fUq8+
57Gy3vLCXum8EukAsFKySq9+1tykkWb7cWTeMS5d997g9ZnU36oGiMMwwSu0qtjwS1p43yJDwxr6
Na1iYM1t0h4DX3UPSInhVdoztbbdsdm0PHYeWjydIhk3wSaQQBSEAU0Bqum5/xjE5ME2++mbmYg2
rOqqDGO/rnHgUZuKBK+pWw7fg4BVYSNbsc6mPtt6LTEjPAHkK/U8FrZOOvyZuGrbJo1Mw95+HkqH
/nIH44ZD8a5Ddn6lfAo0J7eirjO7UBZpsOVOR4/VKMadFxiHeKrKtanoccrFEBKaO69T2Y+bgdne
pop7nMDL7sGqA8TRSsW+91xeAyRbfyLlhJiNT6MkToMNEDPdISfiQAc3vcCgIGFcDemlVNNw4Co/
jUma3XTTNMQ8Gtx+HGYRN4w2YkXgrmu3Ms/SV+aZyPrrGNTAiZb181C1z2ZL8wfgiMhLZZhfqsT0
L1ZWi7Ny2ytAneWpLrIMR7ifGenLE2HJI81GtU/8gjlhyyrnZCAATddT6hVv0kPUuO5Ju9FDQ3kP
QY3joWcN8tJ73RgmRlm+OUbGVi3p06NF+7PZ9cF+AX6lFHCvBrAlXqfJtlDyHRCmgVwcQUyEa2aT
O7ArFX8YflWuhli9IDNSPjR59oLdibioMcOdNEnzIKUYvpAAT2qP5MUWQZIfeO/KWxEM9nkc/Z2b
OymLgAxEQM9Jb1pJVCxvw+j7h3ri35FjhIU0XbWnDLCx+5iBFBIqYeVhPJbDukZk+Qu2Mf3a9ile
a/PQA6soItTs9yUoShtGaxXJThgVUnF2ebx3fafHMQk7riCSs5QneEEFlhGl8lLLlB5AhL82KnMf
gqLb4vS5dqj9o5ImdnhZ91067nCduqKOrCpoNy17m1rkdzOcdFSfiV/SeZKBL18ET+mpiacu9Jt8
WI2898M+wyMdKNZ4RyQrwhq387Uw+vpazj3fMa8FHvpHLdLKoRLFVko7ifQQ4KbiYpjtd46UcCV8
97nlZNhL4bWRHvosmRB5498yo/SeQa+Rj0VfRfk8qitShCwZ+vVIRuM0zU3ll++9nNvDdki9b4to
MVtsqV03SG1g9d+evieOiuW/mrgODmMjsn3Qx/SI+GWxY46ZnCVjYpu2Nr8glag2dm03D1PQ+mta
kP4oZXKleDPvqqIqjqDkdIcUt/+uB7b+ZIMssLEUmR7GpqvWMcAfQI1zsK8cSZ7r/Na2LlAHwVTc
QO3KdoPTtvssod2DYj1D3Ctv36y4PJMGdzrPgS0wS/FH1vZ25Pl2cbWRdt0BSEV2Q93zqKmsfG0i
iro3PcwmXWN+ZcgmCnzb/ObhYGGR1vsZ1MWTiT1EJBBUvErbWEs3q385dntJ8Sx8SwZcoUx5dXVL
1u9a1V0C3EpbbgVyO7rAyhA/QGzBS61X4orvlldkv0rvTESKQC5u5quH3PObn9p11AymeJw8nI+a
vKtOwdgeaYacYJwY4loJp49KgUxAU41RWrX5T5LimEVL7Em8wCk3Q1FWx2my3bMFHMkqpdL86kh1
RgwkQKKSmnhkbwTxmm8sdae1DEhzQJjSfyyF/GkCg/O9R9YeJ2Lh3QrRZ0ebJQBaFoO6FHQ+vrju
98ysk2c6dWpnpl2/9RJskUymbr0qkz8pYHKhWRbqURWO3Od5SzZtOfSvCE8gQQILNm+cg6YqbpYU
FXAAYkf8JN/7E/X25pRVJ/wt+VaRznugTkNXTDbJuh8zulMWU6eyljwcGY2fXccRoEqMB15nobRl
aDdI9yZjl58ZkMRbZJC7tQZ3JfguV55kzV5Dv3pw+4AUCbqL1oo+CHvA+p8JGcpHElcImXbu0W2H
PLKdQe773kzWU2CWbzT3fyLrMl4bmjnXyk5/sPmZ63Ia1oNRR8xCHFZR4u0HNqjtOPDyMbEkRbyy
F396tAWevTd/GkhZNIT5Lw1xprVp8rdAtfWqKm16LeZGmZkMrQw/1NgzLCNEIMhcTa1fr9O4pVdt
SKnnbIPMoeEiq43RO7YuHizzLNosd0fvGtznvk+We+Y2AaphkNOrMpJ0HVR1eTYSBAAR+sL+ebDz
E83oHz636ZnZOF+n4mmybRZZkwXOBj06RRsffBqY57rmdjSBYgboCXihNBfWvhxy9VDPDduVqig3
OByzXY2TwsrxeusViP9vdjuOv5Cfm1KJsGWC03Zr5EUoOlqtJWLfeFzmyXQwcjyoHcO9jXiO7Igy
slXeeOaLlyX+LuZGCbR5ifvVzL8CM5OvpkBgw0VqdZpioEcKVOzZZJ49rqTLq01AlH+qmr4fQqTk
ntzKL3ZatjSmCP5lIgILcTUf8C/sRgDKFeI1EFKEpe+wLwN4jauhcO0rpymOqMBCxIW7zexpOo32
UALfA0S7tBoZTqw7y9bGERARqqcCeaawsZxxr2VmYXvhMHVtCPDfNbOZ/xO5KBCBoy5OgsfExi6Z
WeQbMQx1APJ0OjgGAEZhDPoQU3NoojEkNoL8qyFY/iZJagFAAJBg0YwBAuDpAcVxh2M/2V7Ex6Bd
e4yHbsqQkEwKdiL1WO7ZVOJ+qImxavzJQmqPxo/Kl4+Jl5xBOkvSaMoMBFh4v43NtrohnlbdsJcu
Q8PsjNXkYdeUdEn74lUqO4+IayAU0rUvvK6CC+XOM34/3vOkIsLLmf2S8Ae/R7BHldchA6tHNw1O
catmQAJYzVZaljUivnT1n3rgpSkBO1jyle+305UnMQ1tsxu3fWpPgCzPMlRn2lp5AOzFPNQKnBac
B9c4aUktMx4Rt8QG2OgBk6B+c+r7/L2X2zVfAznthgaTokMeFjb3Lp5E+F3lZNiANWqcWxeoa4O4
9bYwaXzWDX4GdN93/oNNy+nsth5eAEV26xqD4/bHYxE7WP9mTqMMY3wze7d1/ZuWdUF1sLiYdlUW
WFHjiHjV5x6y8CPfTqQsV1WjLsg62VeilBvZcZrcUlz1Vvkq3xk4WjZWMl0DQ80hhAcgWFeDSxy8
poHcpLVVbBEbexvSgZ/T4YeyKyRae1VvaIDAbc24fxCxwF5s7plciPIu1GPddP4FWV61GXrWrRE2
RYqi9oNQGvlbzFP+B/i04CM7RvcFz3sz6rI4eQIWha2drI0fPIIfBePfcLhCAr5v+dHqXbxa5qFu
JLWAqnUpogOhVlmj7x1KuTJkbl1t8cgckWQR8XLQEvAFZzQDeYjQNt/HniXDcjINFtUT4gEOd/MV
mwz7ppsmNbEtALt7YybkXdZ2fY+EjdXsx7x17nbSNC9I6HknXrl0U2czTtw3nUPHEGmhoHE9m6kn
HqWQIQFH4dnxhzXlxLjNG/W4F+arDcTqCQGC+D5066KIMiWzTWHVWQsqBEjgNRiw25zkOXKx1Z9B
nFUgz0p5wL3GcGJ2xptb8SpSNJ+2Lo2DI2+NL2lW8UepisjpW/GcKNU+V0Aj1XZnXurEaJ+pLd1o
AE0LT1gMUYggRkUBhGbiLr64FUBVQw34aZl5P8xpyl6TImv3jKTICNGEv3oc6R5HCrbTWu6MXRin
Tg30CrRgWoOuw40nEjjkEe8PwFggHv2hPOVp5YUeDppH35gAGBxce+faIl8ZMfFeXOQ5dwUATKsY
di8FQgmgcAdkhbg+tIqY27rC693gvosQS9puHcBE19rXokOyrc26X999e4DO8LZHnG82xg5PbKoJ
yHit5QNif46amvsQMC28sNRINtq4lDnym6MT37Uk4eW67REYu/uOY7zykdDeamN76Cxw9YL4rs09
0a+Q02122pgwicTbgJSQ/gh8So0IGVa+RT2KnevT4WEA+3NTsKk+BfwI9Al7NkQ0mEQ+G6Y/PBft
+CVVCOJWTjnumsEBct8e5UPf5XuXDfTo2wbz7rLO/NZMRn25iwZb8gtI4WFMalA9MpyYATRPD4EM
5IOeo2xZvsL5mW2DcowKv5TY4jF/BUh1fkyS0XwszPHPEsGpb3WdghFd2e5DEbvZjo3Boeum4tq7
/KUnPHn1aGkdQO0GIYmOyWvLu26DWLvaaC3AAyJCjpAetLZy2qdCVMM1YYH9pf8mmiLZWWlFVrV0
2zArvHYljKbdigxJTtC6J3WgNQjy68z1/9XN565jFo0VfTD40HUKs95whfBB4j7GSiZfPHy8J+oA
xjvS5IuNX9stzquDHhmudB6yRD3qUTaVYMWX8k89avGhT7bPGqRbm/TL1Db9MRiRo9OzZt1kb2Ig
U1aZZ9gPKibvjWPsfUMmD4sYG/76kMfJizZa5LnTm+tUIVP8SVElGQmbGGyBxVibIB6Bs44XnOTv
5eIBB0a3Nc0Xzv0Nk516CyYvXk0dQM3KLMmZWAh3ATu9CjKckVPVphGbCwHoBqVF3ns5ShHh9i7x
DvdRAkBrzd+9vCroehxAKPmk0MZaK3sj+aDNdQUCTwpEJRB7vc8qRBDmYgJwrw87DwEWNZWHChUy
702GrcIhnxvdWxSL3aL4ZPcPTJbpJwDieajnX/z0cLFZVvoHJp+mWnz/9ir/drXlChaTT9OLZAbm
fVJ/WmmZZrmYT9MsJv/d9/G30/znlbSbvkpzUM2mT9nj8hG0fBn+7RJ/a7IoPn0R//1Uy8f4NNXy
hf1Xq326gv/K9z9/L3871X++0iABZsiO7SqqlcLWjs23oW7+w/iDCqkoeJV58O51H/cOr+6z3Md3
hw9uf7mCFuqpPnr9/RUtqy42BHnnab1oPs70f10fhxkcvaWTYXe+rHif9b7Osu5H6f913fuKHz+J
Xr0DB8Jt5LBZVl2u6pNsGX6+0L910YoPl75MoTX5/Cf/JNOKfyD7Byb//VTA1PcrhSIXoZMpcenH
1F+3QMRHepgOgbiMTimA3IEWGC03Ik0Qr4xAVNY2F6hrJVqKHeWs1oajSoCJA3jlNKRde7AqlC1Z
aXUyrB0np2dgfsGg06JhovmxodgF1lZtbS1l+ysHSaUIvL8IaQZAL+eKRfd6Rrq0ka5qBM5e3YS6
644TN6Kl1pHlvzsuoqUaUhzbmRG1qPsdM2HsnZi6UVkUfIucFOJRpKgegcrcOU3ZXezAKx8NRF9O
Lu2uWqetGty5G+q148qcLbSZxVFNJ0Ww5aBNrJhgi1Ria4pZtUFeV8BwORnAgvMiWvEPV7eC4eq7
Vowg6l+sTFVyGqz4e1LaiMCVgTxPQGIBB1ai5o8eo95aGo05fVcvCue3iecYMKlGmFTy3U376kbb
0d+zuA1PN5UD8q5Zg9FitxmyALqrG0QJ/QzUGaiW5m7Eg+AM9KXafvAB8vRf5h+kVWrmQTTaRKKY
U1rirOl4l8Fk/kX3ctC3h6Hsz5/k2BCxFfan+A19chi79DTwZLPMoS10U+N4G/axN2wXme6luT/s
QIP8+UmuJ6lFcGzryTtopRb5udwURMl9A7w9MJPIE6KWiYuvyI9Kr6V3uVZque4tDeB13lEPp4GV
4BLNswRIpsRt9u6r3YTD4hWz2w5lf4pxAwjAELFssmjouVRc4YcgCep6GPjVAkKNsJ03bjJadVeZ
kO7amrV/8IfgWYsWeTdNz27RBThrwFQ3BeDIG89JhkjNnlp2X0PPtAj1OoGfqPs6WkHq6WtRtWKr
abq6hypZt3e+7ifqrgesfR3edfe+5uxq9m7aKaAduhVt2DlFDvdAOtvOm7BoCnEwGsNDPzZI+z/6
nWm3JNLmcdcO47EzLS9MxFCsRGa/c6e50dMA0Q2wo5fGrgVq4CGar0UfTD4zr7U+yQLQsT+Y2kYs
tbsmYjc0DVncM9QOQszasUGUFnngHdMZFIEiaeSPojLCTjagOPy2SD3T3NulLCJr/wn0wwuAzzda
6M8F88B/dREAWVW/sUHCRYU+L0HmaI7t4U55ZMiiHpfon29WBUordUOoZfVEwHCe7Tpkw+52gFrI
te11YuWKWtzwT3SKDevabJW6Gao9AClYAg5SZCsZ0/ZWS9XetMycZf29IgRitBs91upP84wkexB9
nOwHT8jTgOJ4JyqRIQ71OItT+xhYl6qvxnJ1VyD4BDzA6PffU9R3QOLeGiJiJPVqmaEvs/e5PsnS
eb7YunwSe4QZW8Mab/3vQnkf3ivvhfTaeIoQQzA/vGHurx2kAI93Gz3+4Hl/yciYkSgB6CkCw8+P
YgMZ0yJnrxK8sG0511vSTf67p3RdpWWs1YPkd49Pcj3ECXrYAvn/Vcg+mEIEPsGaoiAxFw4zzktT
xuJ96CRd2AMmctJKLb/7DmDjRMnUTuvFDVH1eIUalmbkKDyQQweEQ9CgpFihPhVjAAGbzdrwxZut
+iI5dKUvT2VW4mDKRLPPprzZczsPyKN0ETsgY1BG2qadDbmmKigKZHSPrNvRGi9aFKRWFWEzKo04
EiYpImp5PJxGf9rhNWc+gMxqPehegVJ41sT68yK3UL3oVFjuVosoAag2NMfa3fq4bFD84L80COvh
kwD1vWIGSsjc1cyhHC7/Wk1bi3nJsTKQksFqywWkbSlOg3Duq32Ql3kDdAxKQ8nJ2k85a7aIU5Mn
2hcNShDG3g+LjWHaF/J70JUyakHqv8a/bZntT59spf+1xTJ5k168xEQKoBckBa5dIJxUophPrlx5
VzceQ0QSSId3WQViVYUSphvtcXfW88h0Duo1aRCKea62Ao5ypWf0xnSnTT67zHODWsuO2kNrK7dZ
5Zbvj94DMOvlOhAZwqvzR/RS8ERM3nxLvQx1PVyRPzQtR/lL1PPauOC5PGvbbBw+25JhcpGmAfTB
sFoj9E28kjRnQFiDATIMx3AmFBC7fNdqtoHW+gGADlqrfaseeUhCbYe2UYx5Igd58rCdS6ogXo8I
fAP81DLU2mYuxqK1RVUfWesA0CTMbQaIR+jEOUBTSKY+6N6iWGTprAWCw9x6GdgK2k43svPfFeBu
/JiQ4ZukRBJ1cdBLfJpJL6FQ7STUCm28rJ3PFwX0lTg3gDXZvlOvPQU4HvPG7A08KNop8pbgC0Cy
kDlrAPDNt8Y1AbKq1ZOqJPh5Bs+RCU/MN78kPpKfJD4n+URQAww/2Nldz1p2ZbsfEe/9Z7PGo4Xa
GIbh+xE2j3tXBu7WjAcws4HPCulkDCdmseQ1rad90iDa3wXZ9Fw1VTR2pvEF/LnqYvVZFiazFUiL
2Dt7QbPSWsqtBh8FU2qtnhKsPHnSWuaQD1OWqkSiGHMEXfUDKYUcGQZaAUHv94/E4N2+D1JvUyBg
/8WY2EW/hxeLHMDPfc18d5MKt4tcZzCUDNvJbbZ6nzxlzD46fhl92iuDVIkd+ESIfXSzd+27TGuY
aD9o1IjXT3jfqiPhs7Mr8cTnCmZ2nqOKjiMOHZGGvPweIimanHUzlah4Zqr67BkozIWJqp0wA/ao
GwqAR82BxdMj1Lawzo3THe3BETwqVDFui14OeMjCYcL9/+gXeYfiTwx1cTNwhCLVkUPd9f5Zmygr
lhcvmLaLg+VNfIcnKFj12gFUZjfq3Ibdbe7rTvyhrqr0PoltAnqYKiQ+9VX4gOGjcnHshtpWN0BN
5ytgm+TGmaefjKBGiVGePBn5imRkeKp6IZ9U0loRk6j9qGUjELcnoKJ+0CqRT1rUVA5KBRXk7M8i
CXT6hrcedpHzsMah79F2v2qdNncy8EhpAcpOR2LnoIr4DbVD5JEmiTyqeAQKXXd1g8e7YXTHxeCz
VfPbVdvoYVx1SRPqMcEvd22503Cfc7EpqkzF0eKt53Vb9X4d9yn0uC78ZyLbZPvJxBMEb9SEvqRu
6xxoT51DMBgM2MGJoKubZaz12lKr/XzM3i312Fss7yptioSEiswEdUa0kZ5D95YlvSkx7OgvV9OW
OKOmYcqATCSWGB98z+CrbDT5Wg8HmkI22OPDEEx+KFGDYvNJEcv8R4p8y/6zvBoPaV2Yx7Zscy/U
k4zBk6VqeUmspAM4qfA3FCfLm0eKNozbSe71UDe8Dx6JM2QnPWqyzLz17rgqeZo+VPOIOklyAzFz
cWlQhePc9+4uVmJiEe07VBmgxTcT9G8WocbLhFvEssO7+7zw6KRyI1gBnFLTRoD3yFvrk/QJRADg
KuMn3diZ1wFB5MaHfJYFAkDVaTK6ldYiW98/lIl1aBz67mANgDC4ysBNDhGoaMXan4Z6o+2BvS1P
Q+X/WuxBDQS8yxM3bdAMjYqSIVU7PZy6ugcYzWORHhpBbj+W9ZeC5++roSpSg/Cl5+/tvONA3VQ2
gjYBymafLQbkSN2g/rch8uqsZaxyASJexs7eBlHurAXx7KSt9FA3NvMy4Ggq1BCftYtiGZpe7GxS
1wNG8IttBvV5VHZyA6sYyaYxryIXwMdVJ8W0QRYehawDlt4IC8JM1cW/abWv09NQ2+Z2kDxpf5D7
P/tri9TB3+vTCr/X18plDoCCN8jLiwfqMvADUtTw4i0v49ADeeccGN0azIwEhQRc+WfbZckhmzHW
obbuPeZHKrXHq246u3XOdYw6422nrqUHkkeRxcVWXxNXw1ss3PZ0HwVIownDHUOuv47fWn11xV9o
c4TEPvj2s6+cv7qScHeHXHUChlMO6g2v2wPggqgtBQDsXJo8Z3PCf5ZUJKMHbyx/adXdqI37dd4E
bL34JLLKQzUk7/NoBcn/f86zrD3+79fTDxOJbBcVyprctU+VsLZDZrn7Lrax38qHwT6pBtNg65Xb
p9yzs8MICjBKetsnLZJae7fR5g1IOWuzo+CSzC7aUs+th8Y4EUAEUN067Hij1lqo1fcVtfkIEtIa
5Ks2ZAHj70/pWgHnE9aOrXb91K2J0zAnQlDDObCmcAHdxjO/S/DKO+kx1c93rUcsRwXruum63fu+
Jh7ZHlE+44IbJHkI+jzYjFVnh4uMzAoU3Qczp7Xu8hKVd1DLcnZDEd+vg+XWe+2vRdrBxM9nhV8K
yqLM/lohhyI4eZYyNlkxgs8h6xOwEs1pQhXy018NtUKbqMk9ee0Eau3/bqtnyvGvUX0PFdFa76k2
bCPSPQeglXuvnGV1brhPuvcP7AI/MIAKRjAzyNefamPpoQUYr1EyAGbnfZwW6aZNh+RDJdoc0II8
tlG2rUjOpp+AfIb8suMUwDiPjg0Ac/Zkz+K46PlB4Swd6aHbgHqPGkkGAMxT9WqZCMIjCuSftRY7
+vscE/Y018xPnxKQlV7RcNy2DvYxKNPqFXVOtlXtP4rYa/cfhiCH7IcEBU22hqB3bYJiZbcM/7Xy
pEvDTyiT4iq7P+pq8fFcB14wg61RTd5a+UONhxf+BwA/TcG7w1JQPrDzu6sWaf/R5dnaB5RmVQdN
jlhnr7aVyexbDaLVuq8RJ3Nc175pWWw4XVRXnribaIXCBCEqs5WH2lI/+8Q1DwgN2zfSlgeSpeRs
9l3AoupVgSt262aV6jvjbHrjrrN9ylDntFAHbli/7pYOyFpApzv4x/LzdSwXkyc9ACGAxdTAsB+1
PO9oFzXZJLb3qZaL0Wp9gai3f7+QZbrq1aTc35eZlaBgAk6M9nyyDJgx7AD1B2/LwJE+XISmmoC7
1edFbQ7MNyyVld1tlikWxSJbppnmaSbcpyj3PH5BCO0VhErjuauUu8U/Pah3XdHmz6jk990C8PHP
/2kwsuAatwnCMroUkCLgyfw/1r5suW0d2PaLWEWC86skah4s27ETv7AybYLzAE7g15+FpmM5Tva+
91SdFxbR3QAVRyKJ7tVrmSDyIjJAnTvmyqnz90NLDSmYvBR8G5L3w9wSrPvbFhjr5dDZ5ilPgQca
Q+8z8K1GuI+MtkLvAho6s6bSJNI0iXVCbtc8UbQY21XamMOhbP/JStvac1A8HdBJiv+qWqtAsKMN
ZQMSMVhByDwekBIir1QhdEaHRqBJavZ8HDtxa+6d/nvlo5m3pThajsZIInVoha73iYyccgGW+xxt
0DiYk8G17VgjYT/hObLs7brw/skyKz8ADVwh9Rnn+UEAEbWESIOxpEnCy/wg7roY71aFq1mnutLR
tT5IdAAqqmc1BGuUvMxaGFCQm7223jfXqdWzExrwnrHrLD93eQK9lzIOn7sOcCSjL+VzCKL7hd+K
4jl0Myg6lJH/1HGhLTQbPbudiY4mlA38veGa4dynbSVJOA8NonqowDtHXhrevNRX9/87N8siSJ8M
2JK3qvvT7ACPMZvYwLuC754cxXaC8hlQ7BI1w8MQ1QHZRkAup9XsVlPyvjSCRq0ATaoi8A3WBF6j
VVvQp3hBirbdLyxNngRaDK56X7PLkNfZguxF3kPkQgeM3FegXrQ/49XM+BxOdbvHH0CsANdKv6C7
TSxE5IdnYAGn+0prr2SPWF6vs9CykRjDRWLRrjsLcKIWPJvPUADgyfhjmKJwUeK2du2rdtrGPKq3
upVH99gOAkPvFM6P+IW14D+hSNCbyauTgBbm9c0afJPofCokX4HCIkMP1BuPNhnRapAFUrrZCWg8
91LUmrbUIhtPs7ezqECqlGzx29nNO58lY3nqCpBjxZFz5Xh73ZFgCB3QxG6d7STUN05mlosPDhrK
JLxWVe7tKPYWwU3kzhwbmNM+i+5B7lc8GE2WBKEO2H8p0DiWaFW1tHs3+96OyXKy5PgSJU0STE36
PkKoEsl/RhBPVJbEIMPk8sWKNDR8FKDa3IDdJsevSNOhLKJ2JIJDJMTWwQnm8JYjE0ubE1dtNMgf
Ruhv0GL74IMztFv5ykFeP/Pwo8mak9SqBk0hak/zbppaGzXg8SCaE3Fosx4JX7P2q3sJYOJu8DS2
HqdKe0IGa44w0fSzyCWIh5wELVEF6sOGqYl7lpdfUXo2FKV3ew8eRXmO3HFrFvjYS72U5dqWoPin
WDqYevYVFHbGgUZ1F0/oqYQkEDald9hcLvupQVkyzK1VK93xcyuQhytNZEcm0cpPLitW1AINelRs
hzturajL2WOusfAcRz+hQXGZcaPXHuJQyiDytNJBpwxocenAHV3fa1CD22vAmue4i+AU2FqLoaWg
+5bj3ohKgfJQuOpp/7fTAspNiwbtsOh7reV4jdX9GmRfNmo4mY1tPRoXip9T2BZrUUUSBK44TMDd
Hia33mSedEFzD5NpRvjbfggpEnM8ZJJbiwksHKvb3FscnUWp2CRvS30IS72L5hu5iDegXIHGB2Qs
Vm3rFHd2lWGjaaXJpmFtthIsxk5Tz9A43+nTzraab0OV+2vW69OSGPrTMRdXsrV+P0GOZRRXcvyr
TVdz0eGH1tRbDE3JGjEsOzkaKyo83gii57Lluzom7wpnHQ7DJ6pazu6ZO/rP87m8aZkmmoRpya7s
nHVfdp+8eAXyy4UNLafTIKFmFKQaWj3d4o8hkfwXAzJ0Wd9uZoGAX6Gt6kUmUYA3O61II7JTxNvS
ZLdU7/JbPF2SQv0XpwYBU6VYq+kAMQMngPDTtLjZ6EzxZ55Y6YPGlmJsD7yE6Nd/nQeFDDQFUeSQ
1tFpHFI3KOv0fcxtxRbEaxtUo344fe3s69o+z38PGoL1Cm3R0evnpY+JKtscRnavcFEFeJs6D8nz
wYaM79cwauqFwQY9EC3ubMQuUAnzBwD1/SUCtBgYVgPqXyArF1GdHy0LPKEURZPcqAf7gvL+OakV
6em1VGLExhj4VoF2tyqVp8aCkswirZzxRONoQp2/lyglkk1TMe8D0XUd4G7lzrPJjZywgcoi8m/A
XpsgHkp+Wqi87bRCmnd0mNreXbmDiIKbrUF7HUqIerTIC93CtriPVsM0+Rc6IFsNjESDnHcxhmBw
NEr/wp3UPDfjCwW8M3e9sQadbb4k220NpPSAexKuO69BDqcw/BOL8KqpLtW9XQ8ooGw9Tdbw0YF3
ju8ovfa72+K1j59BZXX48vlsCwYlUMIoWjWQGjZXk5Xos3atiygg81WrgwogEwXQIXHfmyhUTQRY
2Z4n/r7Wbfnf15Jl+xkKDsbeY3zhOhCeo0NilNYmMsJuyUEvli3bEqRIbPKtXad06fo+9+/6nKsc
1ZQth2iwNqGO6HmMxBVq8YXxGu2iHeeuxFbmY/TtejRDV+uTTVqjfzdifRp1lfEc5/x5TGP3Og54
3atTk+9oSK07/uQe0IUmTtTDkyd+dE2MAw0oiIOZHr2M1mOs+n7Ijuhwk/ZATTU2msGWnQewtCHw
y6EZFIMO5NdL3ZZSl3KRxD1RmNGW/Bo26PNTa+jovDoOuEwOXe2lpYfFOlLE8Rlw+nc8788N5HYO
ZKJDBVanjTulDGSOCEPmEUiLBHG6DfBAqrn1vh6tRMkjlr2zpa1ESo84OqUDOBzDVWsYxoK2KWSj
bQmd3Wy3GR9stICFqt9C98ou4GgABWQIfGHvSMPQLOruGj07zHRiaHd9JQwrZRPYNgNFZs9ZvtbQ
P7luVIF0Sqt8jTaDdE1yFTevjNj30QCCBiW9eIk+JTf4AJOnIXkrlBxn7w0mT3B6VGn5PPeDY15K
edMJ32Tfx8PORxdRVdpPUwWmrtAAo7/XG/ZT2LGXEKxLF3J2LVuAJI891jlEWiTjGzLz3GMnc0Af
7shi52ksdbEr9CpdkdeOBOQk/QR1NHUBSEG+XmBecnQ/XADFxHcXiD3hrUFlCtQr2lzao83TJYZI
u9AwtwHokwZbZpBDA4Gnd+xCGa+EHcffajRyTAz8p52tWeuBlQ5ILcr0E/TarhQAAKULsovIvNxm
Tmg0+lYb2AT7ofU5m3J73doRvlY2WOuzMQc/jMKs9ArscjuQrRiR5U38YnOz+3EzrGsAJZHnitF8
8/tUGmoEplRz0adbvpsr75MYXya7i5pq0Sl9Cjo4ZYdEFZ02CSBYrTrc3GSTU8RX04BEEDk+LjGv
UzUoFCMLvTJZ4xxvh6Hrxb6vAF16s0dAIx3NEUR7q1+naDnsJ/EupmzjcZO2/jeIn5ZncCWzU6Ot
aQBqaABfHLyOz/Y635CdLHTWqjlDKtgJ7zY3c2SYkFQEPG+O/7Xou/VuF/tt0UjE674QsecuGTqn
1J6CNiB26DmbcUxf5i2KstPZh/0HGoU/984EPK2KAL6MreNkRLZYDW+xrlqt5vHLvAMi77yf6eth
BUCTd0jMvEZKp2geRIYGPl2bIgOQOxc8wrX7KCG08wjCmn/StvI+Gbh/IodnhMcpaZoDMwGETHvX
fMDffFhwrdV/aO1lVOxdao5ds9c5oaGFRxHFzWFKSxkYg1zKvMSuGBntlxb350UPEpdLI3rQeegR
dl88n16EC+4H8EXKZSbA5egOslyhopJcAD0ed44ntQ1zRXn1DL/Gzgd9WKYPumV1eRkPd2Mv2OcP
k4y20cC2apXXVvEeeJK5O2vwZQ7VCbxAoj+ocdepXZhPaTOeM+ll36G/h05KvL3dg1+zQY8pIrim
m0/N0ENSCPmzv0W8rfGvEWhi85YFuoBXXpd+Ai9FfkdAhy7QUd16sqVo0ADGHwlQUXLd2Y/g2Jph
DnllAuoJNYy1OYK9qgPf7qYyi35ZlhbbExIiKeJ5UZrfrmhRCbQkLUoYCjR2uvOinSG7IIFoCaDF
eE3R3eEu0uviCG0D7EAmr5uH6KEXV+KNNWBC7gQMK8pEdmVqEr040hJv65ApscF7nGgG/syg73cA
ekTjFUg+ouPksPQibE8sO86L753ap7e+/wK9rHCVYaM1R9it3i8gELrwgbRbO1BGwx/iVz4VdADi
UlaZAYerLSTlT29GGzzYi97QsHWh2Sja1AsGzgf1QI6cVTlOSK/JPL9A59BAnzX43ro6GQGo+tPR
OBr2EsoRIaM2z0h7H99i5YiSyjoyEzzEpxGpKihc6uLhNb8zmG6+HlGgPo6VAQawXupf2/Q5iZL8
OzJ9+jL25XQ2gG86ooH9FlD0cdBkGvB8SuZVtt3a1lv34MjQdldIl6TrAkSKQBkZ8eyGGpp7iPHv
Af1Qmq4ztN7tMoYmdvqXAWYdmED/P3cjmD5udnDjBFYGEd+/xDvKzmK/BLJRgIusBL1Hljb4lSp9
XhrrXtQsUDa2t+qZsPQrY1xYTt6e2rA2nwUqL02LJCSSA2feQF6ZWDbBswJKKw18hzS0HOu/J9UQ
7GJTIU9IUpWgv1UHDTyVgBdCP6OdftmUI+GWA0WYAbAn3Qkk2I0rw6uPiZDyytWhGO1AVCXY3dWI
DgD8W7HAS6ey+HmnXzrUimkEDkfwcQDZd9LD6HAzJWOTH4Ze/0ImOjidX+48nbXzTBE3fFc09k9I
9HQHcH9Cxqgb0/5gR2W3BBG6jRrTUCHfrozkoUg6m8NpbEX5zyLTdeBl0vGILZMR1FMPvWoFszQG
dN/gvRweGlMMndEBLGngLUiPNzPoewHgrLrudUIjKvTPTvolZS6kjLTWd3FP1hj+ch3EY2Udeask
NeWj6DnyqLZ/ZTqwXHyswB7qGNqBnNOg62ioLOsNeT3Prrd5yMMleT08ak6OdL+is1g+2uCCfoAc
QNk0TbcsG+1SD+AWo8jSRne2kjXf0TqswU9H2IMMyMtEN+wN9LuCDROfCDiO5C5h1Z6WpQggIUHY
p9X3NIoLEFFiy1kfaTXkrDqQ2NcSNFpOeYytwlvYRo9t2MTZpxDNrCh4xKCJigd9O+CLvDNBo3tC
VzZuzU1UPdYgx4B+UR1/K/FHC5HwiSAXJFZ6lIzbLioAuFDqvNhOG8s45jVY8ZQmM4nyAs2QnvBQ
UqLRFpptNGgeJ21iLLMw/y2QuxABCOt8rRd1vOBKsFlTJbhQqTZnyAH5/dieyUROR4DARvetAWKg
iCCH04HIieaT7baIYXfA6Obdmey60AZI0kAzC/36xrHp6mJb8fAaTpoF6i+itIpyBiIrAxypU5h8
z/EsB7mK8nDh4xRaMOnaaQoAn5QRalgIp9M5FNSVRdB1KEv5Tbjy/WdetvJySwFIzUJbQBhrW0oc
kCMW1hiARLlZ4QZr3pEjYwI179J4BkFGtnfLssCNz2cbK+/8c9VC1wCy2BBUCKdpqTdu8twOXrlw
pzz8Wnv1eRiQkF+M00uFDR/+qmWLDpK+/pla+ZM9pMVLp+G/Fv3L8hP2A/mKF5m4dn2JhIBlGyeP
j9NWRm63r3V/OMQokH28cjla769sqytrvDpXskSepcxeULR/f+W+S5+SKteXSWH1lyku1iAxAxv3
ZGkbq5TaV3PA99zvUvYAOhAvAMW/f0TPf79HHd3YmEOi36UgNFu6oq4+26J7VqBtzP8H1EaodE7p
V83Q9Oeod9MVw4/+Lsqg/In+7WQfQ6f+NLbJFNj+VD66PARhNLeMbxDSeP0YBj6GFkbRt85EEvDD
x5CT/8fHiC2v/O1jNHixOZl4T152I37P9QD5ChQh8kdQwZZXs8VtRY0sX8cBWL7ClcWZTHjbEitf
mN2GhjSdT8Aq0bA1x3k6+rpdsVRT0RiAHnOQIruTFa96k9sPYWnkV2y1AExo7QfoCdgP0EvGTx0i
SAeyNVGkUL+K6wokxw9AGOVXJ3ydDkkw1BNjG9kEq9OPXQvpSToIdZYC/u5oPdClauTE/YTcSmYi
cao8IOeBao+h73SwVK5I18EykF1ACWQ6gg0Wmnr6dzILSA/uKYp0aiiqmKQ8VrV+xXtLuIyrCnyY
crCaY68YVOjA2r7H+zHIoGPQP+5uDkgjIFp/i5ZjE5RtuG1L7JxN5M92VLzLUnBfgWHCAxkqcNbk
Bee1v6NKX86mbgkJggV65MNgBg5MA+eLMBy8TRkbjblCn095NpQRmgreRnfRDi/Vgc7Iy8DitmiV
t26BnemGttwVIAm7TNx8ZMRSq0bS0R+JwpZ8anTzqUj9LfL3edALnSMrszHRSAZYWDjYMkhbcCjR
K+D8NkjGMa6gE6JeFqlUToc52mpNdPmiNH87+FKTgazw9jtwZ5tYmgmQQixfAOxaVZmfPsu4qdDq
Bztx06axDyaLOpvtnlQMY5BTfVH2W7zBrJ94fRtwD0PuZVSM7XSAnjy6RQaoM9Pw5o1UXO62E8AO
tFssspyfIwMPrrYd0Gmhyjy+H0ar0czZnqo7bnk3TVI8f4ga3ETVFvcZdv9XDf9pnemgcOHFrrXy
Co4CZ632+KYYr7XEfymVNXqGPRuV10ZTc6+ZpZsPYNkJNDxvoJlid0ctw36NlGpYZuB1jnE0ESkd
G8i+FICmc3Egb5vZewnaivso4hatQeYe0qJHnmMNWtJEHgx4pBTq7rxMoWDV8YdK1jXodwBUqs2Y
P5Qg7gdZi7ecINQK5Tizh6ZhGLrr2nJevSm21TSVTH+bryLI6aLBLrChSYPegcZtK/VPETOBuVta
9RH/FDFzlus2b47knVRlnLyojiOYQ+ng5qVfEw25y97P/Vsw/dZwV0uPw6GI3XFZOL72qEXyjzM5
slfb8Hb2IU5LIm0ximbciCI1D3z0QLqjvrTAQdzLapQPdt+aB4hSZ1A1xJezAd23id3LOzt9mcNf
8UMCLtCpLwdHDyrHRYIIJCaHSXB2kKx1VrmVmAuy3Rx/GyKXwOoFzbu5zWJyVi2PzI8OQ62f4Ym7
aj0TEl+awS90yMvsEf2rLhCPv0x0Bl43fwlO+SwoSS+TjFUiQJvieKBA+z065gC7Z863m9mUUXy7
Qu6Wr1dwbWC3FGucv2QRzwKacQt2tPwhGvKdpoFlE91LyaLOx2TdQuUTWnIe27WTXp91VenVeO4f
9A4QA1XpxZNW3AvknCCzUEO3VUWQIxfWzkAP2TwJ7cXdSkDcTBpTeIYcabvQMr/60lYoR9os54c8
7Ktn6JHN9kZCpQiCRFZQp039pcK7qmGU5b1ZhGAryiWQxsreq+nogIpu02tIrj5ETvcEkYtyBe29
9GHQkW6hM7INyiaVjc7+b+K0EumFQgfX9DhyY+mbE+j21R3N3ky9bD9bjMuD1IFZJmua5cZyHHBH
qbgJ/Yqgm0CC7UOERwNB3roRibEhoYvJNc+2Uer3aT6md7FgP8hMUV7s6ZvCsuRnFaX77sbMgYdR
Ett410Q3s42bAOrx9gPZSs5XI5ocr6YNfZLEBhWsC9T1hiJogiWR7iTFbbKpCb0D9tY5D+CxKAaI
Lw3A2s2fAZdudmHfsICr1JcLu93a7+0ltkUvKv5v9mHKoD5bhws+8u6cFoO3TllfBmXB80+gMTS3
0KX0lzxs808Db9C07EbuQvMxTKYQSQmlc0TBhgk+nz4fzuRMq2S6T0FCFuHVaYDO1iqPSvbIuiG+
Dm47bPvU8XSk4Zx2X+FhmS0GIwp3lrkxbCH6H+TQStBdHXI2tvs5HLJ90JuBCBXAWDVYWKZqPFtx
2T23K2e0hmddEy0Ep8YMaiYYRlWnGCY1yMCqIVRJK4groJWFhvkIBbPIHh5QmfavXuecyIy/LhiK
IoDcq7TBkh5U0HIIwWzJ6xryJbRku04z7O9uj1tkRzK5iJEhgRbAu8cwPW1vD99wDFRT77sA8nFS
YIFzgszLiUw0kSEHHYMM6WiB3R17SGNY96rKlndjex9P4brteHQhU6d70DvmzQ/ykek26Wb7fVI7
TvXB6IYfFP+/nRRTAZCu0gkPeVJ3vPhJBKhHJQaz/iab6KAleNt8KMK2fCzS8B9DvXXVbhMvPLxM
nkAnaM5D5/cheW/ByFiJ0204pOg4M7KoXvnaLrRUZ/FoetMdRhH1Gfd/HZluUSyGzKnvAQlhSzvn
7OoxQ64hK90cQQTX7wcBsRzf9cQF+WVzpQEw8WmqIaQhy7r55tV8JwzgbRcl4NwgKYBQaG5+g/IO
/+wwly1TlNvmJXtN0T66xeuSwwTAUjfYr0uipfwY4bsbt2L4rJWsBzUjziR68BbQORg+FwLXpLNB
2f4aV5oTaGJ9EJYuxzbna1L7DpFWOTkuKC5qECcHNGy6BkLhUOQkpTDSDKty5p7e7CQt5iCBgYdx
muBd8OQVkA1e4MQK8fxZQKpjPnnv+o8YHYCffT/F5jrqzG7FJzfcxb4vP7uQs+6GsnoSRpmcMjBE
L0boenymsDhOtR04gqGzabmLivX+NklZuOFoVlyhMdkK4qHC/3WVTd3KLDPoftBYtlYHWhHLCkaI
CkEX1JkCU3c3wDL9CG0Z7Yi3HqCr9kJnb/abieyTbczxRHFPJlsBRkbY8VSNdmQnEzn/n/YP6+M7
/u7z/L4+fU6fEB1vaw/MXvvoalsbmmPhC/nr0IPIVrLu0hUpeN/rwUPpoki+NaYbpgGw7cj/NB1I
RtSEOcacEgi9JC5UYRLcpf9c6mZ5W26enoDS1xlzKIQrNQSrtNW3SFRL3/CyNdlIO6ED8+l5yPSF
2TPwYuNRalqRsUNpVJ9xY4OXWQtbeN3JBcv8p7g2Xx/ASfUaNsPIVJjflt0JrCHOp/RX2NSOf6z2
exhNL8MI/8UOvv3mhI0xFJgubWVDk96s3WssYusKtOeA/mF80Uv9mLVgtqBIYZnt1nFMD1yJDJsS
Fd9MMagOeQOuW4qRmu0sGgE0HUONZY5RVwD7sv3uCvpqDs+GcDqCNuKOomnZ0cd9y5yLQ7oY96ML
1IoVavk2gw7mk16hJBG6YXSiIaj+Nk3exg8aFOkecmmupOpxTTOToetJlAsaTpNhbkHGrM/ebOQA
woxFsSUvLckhuHGioVpSZuDkoyUL0OtkXdSe7CgELYrmI1nBl4zyJuogmhwwccjBHSmX0kXVBE28
OFrT0Ej5cGA6NIv6mhePEepGD1Y2p1IooKlB+XybLkStL323C4zWhEphlPjXsUarGlNqodXQg3bC
bQE07nqwP/wZMXjtoRnxqP8QAeQU0uKq5PGXNVzs31djbEIfHu8sOQuAxEFKxTEtHCdFu98n2pqI
9Gfb7Pe5AMl+3YAF1i40Y2PXFqoSDKym6Aiujy4NUTKZh4SwIUwNH+zZdMPUvE0itA5FvZloRKFv
ExnaEY48Qit1wspLl6UHyA+6D4AGuw8uY09o42pOIIl1IVleewHy22NAztbV/JNEyqpVTjIVRXYu
3YyBlRaz09hOArTUN2ua7unCwE60+TbPVpMgpbEBvD++I5Pu9XipAvHzhj7B2HvdgUMPeEFeWoOh
BlforL+Saag0dBANbrqljwB17XpvM0cHAOTXJwKzD1S/tHuytHoO1afpW5jE/Y4ScAIEuZup7qo5
gTfEZnvGg/ZKTvqSoRoL0feEX+kLxtMWbR+/Txd5Va24w0DfXKTeLsZzANhdb9f6df5os6R4zPGe
ZI7peIlqE99xm1lLm3GxJScQ0tPWBFHCkia8Tcf9KgeJq3QDzymTs2k+EGiC4SG0AqR3AvsO+O7T
GkXlZhjjb6DB/ep00PcB0Yi/yznUGN0sM14wkfw0UVaat7ITgGaKlaYnbGcrCL6h1XKLsrihoBfi
irqwvQirJlt7YC0YIIP0uUtjE2ynGSoYqrLYKikXZQeylr2z/x6PmuGJ+Q3vdmhdHgFhTYFUUJm/
DznAyo2rpRmjoHFzvEsWNpQJdAewahYx7uF9X4JLYwivUPEKr46BKgtej/1NDxnbKzgCkPN30Po1
eP6RIliYGHdj93WStp0sM587ij78Z+gOTrK0FTtwo5akWFqDlrTrBpp96gp1z5C87aDeHfZoelM7
O9yXHMj4Re2Ohg3TVxyssJ9i7Dzw2vJnGD0qehsK2n7e/jWsVqsRkPktTO1j5tXIThfVOkvcLkqr
dT0Ylft0AHACwmSbdkrTA3TBskNuaNZGAoVw4UMJGHtpeA9diNR1zezyC4v5l5gP1c86gd5d6o58
YY6AQDe8/Nn59Rep8eJLXhcJpHFS90Ey/JgrjWcXCFS8XqU2xvdXcaw4CVAHa0B//FKb+itrDJSm
hwMwW8QR884MbciZVuZvNpqkKDi8yIDEhu8FGXJvDxCJKfc2qjMQ5rGtB7JF4nM7WP39YOBx4NuQ
HW4mcGHd4iF9BUij0PGW2hjNdT489+0E0dLSurPl6OxN9bLqALuxNlKZoIw9iQuK7SPQrr8bZ/F4
MpoqMgms/Sg870eZ6kcdLCe3E9cxZov/6+S3mDLx5VPc1i/0jkxvy/SiLHuIzYtQ35F98L0LNz1g
H7LpSxdBduCW3qU0sLJbDGLnlhOtqfNADk9VBKUKSEUYqxh1RkjOJdPZDIW+pADbf0rb2lryAs3q
jYiypZj0aD3FtnXWgLidD4bP+NEXVtDnIdJb5KCQAXJLywI/sjXZevT/rXQ7jiBM14lLP4AupLXT
cV0WAn+/utSQgBRyj5dG+RnsuS4kKm1t36khY+vaH93nCuQ1B9uDeh9X2tFGPrnLToDCf3K1AkxY
1c9KmtqLOvHS6vXEAD9uKiAIYhuoLhZGZjzVXtuueCesy2BAWyBt4nyPggEYHcLJDyoGVYTECItl
VoF8J1JCdYU66zygvQHkwVg3UPRLRt0I/j2GAumQJGA74Sr6thid8fxrUbQ+tlvmkbacfcmnO6ZN
R5IhSxMm75SPdpjkaxi+LWpz+ub7r3ngQwHL/Wi9NJBlWID4iD9wM/TW0gPGZgCN4Yklfhx0tTCe
Sq37mpcj1Mxj8ODhre476J7NxagmaezXJIBvxxMaehIwa2r60zSO8yTIqs6TmhIJLcBNtLBPD3Ft
a8tsGpIlck7pIQpHkLSTpw0T+XpKrinVkUCx82lvjiigFaqtstTQCB4bEF6HFlh89EMwaGi5aO41
K6mWZSX4i8yHi2uj12vRD1974bU/0TL1D/ds78nNTPAwe6N1SV09he6T4Hv8ZatTKk0WCMtzH1gi
nuMw2kyqfkSHoZQ+sDUcfeM0zkyUi1N73BtUgXoX8+bmHpd7GrU6FOdb6U8bggSVI3TK+wYZvRkh
pOBDoGT5u004YKAgUWoKprjxbS6hjmg9ivvX9ewG7+he2h7Bv4H2FN3VVrcMS2/pj2BJB+ZGJWkK
C6DA0nZAVabQ0epAk0JoOwU325T4Z0N7qbHt3seeX2GXrGsj/obRah6OQ+5c5JAn6NyNfaQLQJwU
qwM5wGQXLky74Jt30XhbXjUy60+3YNtVxN5p9fAuDELucTDaeQMu8GcQxPgnUVa2uWiRD9j5Zvhc
MRaepcC+ZQX4/doxwUA2h6Dnalokcajh7iLzFfBEEDW43Z9GllUgsw7oxtSS3ZKddS6yNl8NKpg8
YYYK3EIXAAgmYg7+cPOj1XNmGiBbRFu6Yjt0FD1ixAr0ZdKpTsSHNxcZByOxgOoDNkNNIQ28d3G8
N0q+okA7NtAeZFauuWPWMNvmFUxZbRvItFl8kVc55CYMw7qL06ne2nGb7QrTlpcJQpDQiEvqLyPk
Hl0t0n56Q711Sua+tG4+LmlS7iT1dsgMMI/4nbyYWHKelOvOie4IVtFukSNy5kkhcG13fiIDBoW+
Ra46FRzVqUCHaqyXSFr5J9MaDOBq1NYeXBsc9FdoPQAh42scdk1gLhFVDbw5Uj6Lt8l6GQ8b6KNB
3hjlnAsww+MlT4f6xBwo1AuWOxDfAY+KHjdyX/r6lUaOMtEZeEuybeeo9gQ1lRYhR6FF6VqvAL9z
w6Z4XcXPsnbFOmRSY8ML46CwsNEcUwZCwtulUFvCpwGCZkurjTLZhkkizgKkCoHnDXFAv6hS/az0
uHiAkhs70qgJ/fZU1B14/+Cjg1/rQ+AAcREkpf9qQ+fqNSw1b/4toqu2OFWTeaF4+imCPF4EER/q
4LbQEIo7E7LFJ1oHyWHQb0g3QZIJlCqV4r8y0vgfMSTund1DvFuEYK0nu3Bsd2k0Bjs0UTF+Ygnf
tNIzvmSDASXropEbCktRQs8MbOybqWf7f1t2Ylq1cAbQcNGyeTgUe5NggY3WmVt0DYZBbk/tmljI
aJggt/5uyNWQKMv0pg6DmzcckJTQi38iPBY+9dAU2osU/0oaWhzZ8tLx0IigvImtOCJ5BVyiGuoJ
sIdC0fTTECWD+JRWbToPIznop6jSfs4roeJxTqLiK40iYdvnvtWf3GmaPrWFaC8adMTIxw2T3zWZ
fybfCOTiXSNNcAbgimDUqK94wdqGIFj5FGuTBkyRXJMv75lx74AwkOZ1dtc8yDZekq+aovjRyf+p
8M3bDAmw7l1Y9A9DXqSg5cr6g6PInQAbNrcJsypo6YAvag5BN01t2vaVRkmRMWAAY2NNw94AhrtI
/TONaFKBF/QFEgT9gYa0pOt1VzdNHqWiPcn6Jr3XVNa2qLi1wQtGD7kbXu1G9O6fKQRFGX6GBsXu
NqHNhb5BIwAQFGoROnR5LOZForzudyagywswTPgoZVfOIql9oJkry9IWTLM5RLaEv7K6KbyrsjK8
Q7dkto0hb7TQKaZmaLMrqu5MXjpQsNwXfuTczUFpg5tLg+/AvG7qgylJt9Noe5t0u1ahLmMkoLD1
08JeoeEKGBI/0tnBxh/n7V0gH2KgtWn87uk/xjILOhdJ8KrVN0mX9VsH3UIPEbd/8GT6H9a+ZDly
GFnyV9r6PLThCpBj8+aQ+65dKulCK0lV3MEV3L5+HEGVqKqu121jNhcaEQiAqVSSBCLC3bM3oXvI
HPD8IQNd2t8ckoo/eENeTA548ba7YsCmS82QYrN0y8Ejs4gYNO2FERRnnmrWk1lvRj+LnoqyLy99
FKBOW5ml6MJtgsLxDZJR1tM86KOJ1XqMSNY45sfpzdibHu6RKMwB74M80peD9FHwFrYDVH7RUal3
K51B5p1fsOGJrN5bkcUzTaxzkjzf+qmAGp5je5B1Teu1U5vxQ51hKRg1QfOeI1almbb9s0Yaq+BD
/Ow0CGqkqM/GTltie4jl98EoKoDt1HAfYjfT8NHVqwekPNp1nGK1X6laCKbqI+rKxuuSywu1uA42
hbFJ6qUxGKjvUL3S7T56gwBw+dLJUTGlhn6O99xebHQPDKYRKKwRCwAQvlUYldQCrQpukDvk7V1w
RWEv0HJTf5HdPfX74HZbmZY3HmlgqgY2BG4Z+/syjYYDV7CKsnHFxVFn1AyYj/vUb0/GqIOCpO3A
z1jm3YncyGPUgnzbSJDF7lF8JJeuk5XIeA7ahA3w0zhfRIbeXRutW1xQ+6KhmhWpU9YVOX6fhRIn
/TXCChLvBoSA4DBP7Tdeu/WRXk6yirwLZNC2TYg3/bIyg3YDJr1qNS/11ADWpc2RTB1o+ja6a6FI
GuHROmb9i58WexDvaD8MxzhBuHR8rsEssOTA+1+BN0vbOVJvd4CXompTDeIOcIuxXu7HPsyvRt8W
i2QQ4TlVqNQkQnl0B0mgqfVpd2pH1Kusyw7CApfiTDKDslDo+miSg11VFwfqSPHzWuepjRy/6UPJ
VerDuQRD2pP8WXSGfArMPgBHLljRvNKznmrwf21io+s35ATW1o8xJivtJ+PNDtJdV4roRpZWeGdm
FgrjUx30VVUc3aV1Xp3wxHmmzjEMizMoqs+iZ+nJGpJ0BWVcCCyqpifxBlzQKR18LcYjTPUMfYIe
DuFOJdTD1mRsnVeUxKU39sDLS4r60UXTevq3sOq1VV6aYk/NBBkLqGN2D4mhtmCos12EYIb55sdl
j9oK3d3z0I2PQJ2yJZZDC5nU9eOYBeFZ1wYPBLooA4CQbLPScjc45Kqp3GrlpgdleEa8EppoQYVk
GKqwVqCyCQ/U/HQz1GwoFgM3GhUVjNUrkB1g2Cry7x5DTF1FzGO96lBpJd1L74n8BEQcW316ICUB
CEDcdUumPPwGlPLkAU2i/HtQfsxBHhoU58BFBI5kPJD02wbJtPVYAgPS56VxCyi9cZvW3qZClPKK
PLIotlBx4PULRKfAs8tjNi7wtBn25GxbAGbXQ4WaKwylEZWaE+HIam3n3ZgtC6Zt+tZ5NqGptU9A
x7RoFDOMM/rFkZoQqbEeHFl/NIN+iDYRoMqrvqzZrhAQDKO9OsNfvavzLlrRRp56qUm79dnZbjr/
iKBOvKCsVmM3oAqORbuJKldDkXImD7VtuUcdVVtTdizxQcnVI8NKA8hOqbNq6KPtgBqgaaZ5wJ9z
IlIEVcJVEmLZY6YodAuzNrn2ErzR+pHflL6ACTUEx950X2ZTGzNIIthZtwyaVMZLHmb1KtaaZDO1
i2BUnOWRtZ/aho+Xb5mLC02RZyy5HnqJ/aEajHq7af4UEFuQ1PWHNDpmQZecsNr5OIxujGKfP9th
XrTHrDqSnUY0vmeBRlUnqhnrwlWx+dj6EAzmwFJavmYuyOaoDvz786VAUdR6pgGhM4TRkUZFpV0Y
ZXejMzj3fY0ymSG6kqCcuyeLpY170EfI61qZWksvF3Eh+ZE8BDISq6qGElqlVQwrKkAl6xIcUjQ0
hJTsAWAsb0FNQGKNy3+4ErdKeR2hxKVCFt6TqQOk9Fhmx0Ydot5CWw5hhpqhMTvSGXXntuxBTmz1
4G38HBOQO/WTZzEW4PP585T6taot15DSirZ2GiQr0g3fZwodVuB3sjIrvTtLFOCfnTRNVqluWsee
5T9qP5GAZsiPQxDb8kQ25oJfz7HTI3WOykOCrQFxtE8X6umBoAOlM3jVMu1mTlONLQ+P+lA+15/I
chtpBjJRmooOWgOKSuVFLXKlgWPYTAOnjNavuebpf5+L7J9XnOcyf12RZjaFsI7AYuPxiYdRmQB5
SxW87mcT2x3zIW7wWJl7sZz42qReJMTD1KzOtqN1596s/T1ebYfGjFGxQ7bp1EWByj42jAPZ6CBY
ATyzOgBmAJLSp7DBDgK8XTUfHjSU37ux9lQ0Zf4qLPfJxQ/hFVTQ0wnqSaeT37p0v+ePkMo4qG6h
Rv6HKf6/+0ACDCgv8HevHek4p7Jn9oKIHrIwDTcVdGondgiLQ9mlKHTn0uBPfjTd+2g0rae/DfJd
s5rYIf51UB8X1lNg2dGpEwBfykzrr+nQRDyFVuZytowIxF2zSC3Ik1CJvuqKzVIUxtaIsEdlnTF8
GZrKpeaXuT9N2Rrg6tB7FZRQV1AxvevSD41t4oMIlmw2MpSLquEC1KCiWLfA1O99XqePgzZuRWmi
qFXZdSvxZnsX5B92Dsa2fYn6ukcnxx7y0z77/27PS+DXKHs1Jb5U9gqUl9BkHqZkWQna2pP0qvs5
f5a2ZrltHbdfzvmzDilMRGEjdzMnxaQdPKeB3R/JNNnDZe4DUUY5t1Hzk1NoFffzpSUeONuyDIfl
PE3lt1+npo7BSKepaSIdVM7XkpnL0QBCsGYjAoMpSlIuacHYUqvqDDiA3r9MPXhCDXvgWh4yZSO/
yvShoIgKki3NMI2lCT5n6cDuA0CTmvTzgOXpNNNsmucso2SL9w0/UifqwG5jJ5WnFjD+VZ9xrLjV
QmZaeeDFVww2UrPK5IJnepenA6i6VJOWK44IkGvr/ORINuaC4ABF4VfUObmpeRlS4ZvZJsyf87Ta
4H6dlgZ5GoJZcVcn2EdhGUTTtmC0pk46NJ/T+jW2CkOBVVXfaM6+aLCyo/WMG6AOgpq0nqEmc9sO
QCSkJuYm9QLLhvslObkBdj0tEMRbvx+/ew22RAHX2xMIxbHGozZXRjqjQ+QLSMQm1ZaG+mBZx2tD
DaH2PIOfg+DfaqvbP+zTzF8uMqRetOCu6DYIcbT7ngd3pt3qLxxCrJ7vRG+ZjNtl1cfuBRLAzQk0
HoATDrn33SjP5OBAlXiZc3DKl31RnAV0RFbUwbYWNKZeoexcrljZRWcvDLJLOKL2AKmt6I2Z921h
jN8tgNJX0LEVatnsb5EiRuyhhnAn3rnDS6bb9SJKrOBaCGZfqANbAGArVIcGiN3UUWjgX/ZN4Cj6
8sCNENSKjiqB6uvulmxd46DKbmiH2xKRwY0VaN2Vn4bmlVHpN7Va1MZIJVGra7Rwo4ExH4rAALQE
nJsHRFX2BGqZgS7UhLqzcwD5+dRJ/mSnw4DU0sGJ2O5Pu5oW7NDaITea3Rf/T/xMMmrhEYCcqfOP
4UDvIn+sd9PHm/E25IaSSHEci3Q7T2uipv4cu92y1Or+zBgSOj1q8q9aH69rAM2i2zrxUPabQ7Gh
rzyxNGyjeOJ1BRhfV6UvrosqgK4Tb14C8iTB5E9pi1WSZBz6obdIBsXYpaT1svAs/ydSZyjjTpPX
PnoHRq98sKUc1iEejadSF/nRQHZ1M7o2FpUgH1gEmdu8WWaw1MY0+wkO7kfpDPaTp/UI7iPyfmGa
ru9zG9B9jj3ZTSzcdtk1uvEy2O2+Y0b6U+fjQQ5e+YKiTQh0gf2Qy3oRdu14p5si3vp2mRxKXidX
thsGK8NruxdU0m+HIkl/6EP4Tabx8Nh2/YDdpyFOniHtE+7sfM1bnj9xiXCgcrWacR9xNzyWVeQs
iyCWoMB26mPkGuNdUxt34OlwXqDRDDUn325O0A8rbkHT9kp2/DGIyrRldxagrbup6hCF1JG70jyA
60CAGVy0TETn0gix2bes9rVy1iyOxBuKayCTpRzMmg1bYCjDdWwm4hrgF3Gd+wB4IeBQIF7vZNcG
tNfcRZHhE4/pFZmA4dKQme48K1z0Wr4LtCbedKroA/9q7cZ002iBsHF3sNR7b+rwgRYY/fyaWiHz
83Nmhud5UJrjrT+EEUg8PycSSBivcDPFG41KRLCg/piYfHho1IvMrd6I7G1UfJxFIodjky2Eoyjf
JuK36Ug+dPjSLvpgPNaodZWGe4CEzcJhYPHIU+sy1SyMkMZAcCDeUI1DIMz6DIDGI3WSiYXG2bTa
D/8aFe5IkwXOUatcZ0l0FHZefcsj27g1ETQ7/cXeluKrPTabb05af/iXKABaEnsFfjffPD82b/sA
aKopkiX8tv7gd0US5MQZuEGpJoGgahn4F5qqAfeEb1/ji8kfWkgy7RpAuDfNYBnfRjx4A8nDV7zC
QJ9SJ9ppkM54BZVqF0QZACSrkcjp5g+9GlnnCAwFrJhGkoPjAwRGIy1UVFzJGKLj/NdIuqbOUaJI
I53Q1b/VKD4iB6z0gL0I1llQ2beoEI83+Gd4py6JwDcM8eqdVVsF8gKhBbVwqUOP2gK9qmUmb5Au
2gwFHwNgEsM1OLqMt9gGshAVs/GjM+rdyjM78yrvAm3bjm1zYGUznJBnh/g4z8vbEo95wPNa8Yxl
xL2foLh3Ed6OsgJjWMELpSpiP9eaLpZ/+2yjtP7lswWF/uWzRZoGkV2F/SLoVtjX2bK2wuYwgbNU
EwX9zYFgX7Wp3QJHUu+LLkm6BSKroJCjcJ1b8XJtRWAMmIwMadu124faAmlsgV1rwzc9xMyWYe/j
WydjnUd4RwfOaVQqXr06CKnzTR1A7JwX/dbquThoKAk5d0z2Zzqjg4xzMJT5jK3mjrL0X6Na9xdZ
xfuNFQfW3uVFeOsOCtI2gKoElScnQDyLJ/IYbMtEftN6APqnW0KPPTj0eJRYc1r/S4x/OiWnEU6U
AuBx5Gy6PsS2H2x0A4K7DneBQfHTdanKimurbhZGg8rAFmVB98xBibSdjN/IzddBc+oUBSJwLfYa
UdQ0l0a5tQGwfGr439x63PlbgVJEyFhx+VBl2RZQbuT1cOdtTCcct5lqdmmxjKEb8pSIUj8kJoPs
uDbqz7rT/xhiz71Gorm/Aps2EOvK3zI8tqwlR+ZKTZtJsSX/IeYf0+aIG+/GDMh2UGuDYXfjomZs
iexitKetLTULPY7308ZX9QKxEX1pIpYZ7eNSRya6BLrUpcLVIHLahWG0ztoTnn5yqNoVL4mWbQDP
uP64ItRpjkGDOE06ms0JIBPQS2Qgqj5BoNM3N0EBUHnO+25D/XTQePQ9ZoW57YUpgWHBIRJBe87r
MgeUP3XAIOOyfkHGKK8/fCwm5bKoa2R/lTd1SB704L+E0kJSIHkLrXV5lp2PYkLoS4FUDhKNXYJq
fqTucYqVV7MB41uzcBGa7BdkrFQPnbmolNnnJb+a7YVhgvpj6pXWyihQaNhjZeDgNX6s6UbDLRSe
m8TGPUenoXtXWGkMhTPEzemAHFXaIaT7q92AX0iA158sX0ZSe0wiA5rlS5prHgMhIYTi1cHMuLW2
+5SlF9CDNRsdXOCXwvCtsy4fDFXuRQcy09kYdtaSxYNYR1ipcOxBfPc0BtmSXBKyDZ6ooN8T2ut5
hirSH7A7CUHT50qx0KBKdvDUgc6CxGkEmBQYjNjPeWuyNmNlo3xXeTnchtJ5PezIh0y2k/8aTVPO
bfKhZp5njr2ce5jB85XBIChZdUgYdSL6OMSIRlbAy6Od9m4JwqHgx2RLqYfcnYrnmzbTflIE8kuQ
MokiqPyEIE9vUM1+wt7xazTzj+AmDXad4EGLtEdUQVtnUwM/YGeFA5Tih/hcDqkA95LUbgBCM5dl
E5qI8aTBAoyR4r0PkjWKFAVqPyII1zh++EPG5WsesOZbNSBvr7FQv8WCxwX3ZK3j/5gne7y0WrDg
VEDz82TN8HLF/eAIfBdxN5ymU82S2sGosKYSSQkkkeqhA+tQmTWYD22P3WATmQDtgQ7jGYWXNxDr
rO7csfBOAAtWS7JrEuSLeRWWV4lvjdee02P9ogaE4ApAxih3jjbwxfduDjndThcPQT5Wix6MfCc6
DJ2WnXR1mG3UlJ2sl05qbvIRBeGdqM81C/IHD1Wwt7XrL3WzClHXsqqYSB+cvskfEHlFeWMhb8kx
yNMLqqTcK2pVcfXei3KYJoFeHWhV0xD3oZozVxtaPIi6PTXT0RlXqAWyt9Rs3ALpQQS4N9QcIr/G
bqxyV5a6KLhCoz2yG9aSepGJ1w5lDnoL6nVZG52bBitU6tV7s7pCyOCGOrF0jRaFM+i7TNOsEWzL
SQVARnVosDhAKClL/DN+W/6ZzrSu+Aa+7G5nGrkzLszSbxGAH8AEb2TYGGZQZlZndAigCnDwIxzm
5t/85mE0glxo2Nz8f59qvuQfU/3xCeZr/OFHHbzu5L417vwQIssaVELyBZ3OBxB/OKvcKvoFhBLS
49zBI1DSl3n2awi1525XzTg36ezPC6QNMpIGB8vhv58mLD8/GF2FPslknK9KRlaVdr5gtnEzygh7
N/Uh5iHUnFzolIYURfwE5c1yr1lRft1AGtJBKugkFGMnHYrBQRWI5hfLwbQ+bB2dxclGg6jReVB3
AGqjZb2pZAKsxOdYGpHHqJbruXme7aMO7PaY4klEV507BtDrdKxLLsINsTKXYcvWSRF5y+mKnxMj
SgXgNji8O7p2KgV2yaURr6apaHAon1PehVfTVKk0inUYaeXk4mnexQIJ0RYME/LApC4P0xlP24+z
v9jIpXdtnuLGxjg6iM+z2cbUNPOs1DHbSrCELmMbdzzo3bzbouXgpgrBpE5N30m8W2lCQrtLzKtQ
eZSQV9uFjdMuqbO0Xe82R7wlKzv9PA3qJJQCAeJB5AslokLW4sq1rAtoUsr3YnQuGtOLd1vyS8hx
ImBx/bg+8SgFN5On+3te9Q9UkE5l6IGqRUckYLLPJvIge1aOV0CZL/QBG4LUia9BoGffxFHML3gg
ralFB20Em3NqNe/tECTI9DWoyCu8sl66zAeLAc+CY5Xaaj9fsufm8yyJjQ8bnbWpzZ7DcEgXep7x
56k32OqGd5dImdw4jpPcgPeanepmPJIJ4hDJTYNC/CsfzzKo5vXBktza9iYEGdM1edGhqepdYuXd
mVp9FCc3lcifci7ApKFmJlNfg7OCaWawn21tblVLN9aTLblQRyozgC5ygHjIRnOGJeREg8ZOVvNV
Ay6tbdKDgXqeL7BSc8+NHvVahosPHOeje7RZc0PD6E9CXUQJmdPiy+xGCRreePoI85+QYEfZgf3r
MpuEX133Hg9P8yeT3I8WBmgSgUnFF0a+Nav8haYx/uWvKk0fZaQm6KrIhQ7eCA6Q2qiN6a+iSXnr
QXQvy+RyvqzeCHenlahbn//Stmq1g+523+YvDgFS8P7LdD9/ul443lUePNNc0//Q6wsVdR2upuZY
2AcwbHQKTNPtuQmRBC3P+u9x3dybaZbcx5BsPHBdR4WuskPPztLy5jJiHY7iT7feNKAy2rtZYT9I
EN2Rk85MY9kwvTpHlqOtNCfPFhICfHdtbzx2zSDOnWqxwhs3qBUBc3LpGXcV66trF6RXjZsYd2Rq
DVB7BVkQHcnWt0Gxy6JcX04DHDO4642NL6UBJk6U6GFd3cZ7mhycuMkBURFjQU0a4OHHojGjvyFT
OyKUmPZttaXJgTbJTrElflAnfVwtMo5I4QZX09Ubq0O1WcTWNJnLk+6i28WF/OngxfH3POHGiVo9
lodbn5st6ETwB41aH9ygUmVFnWTKIZG5sCu/P1AzGQtrxyME68iFPkIHZJw+3pFB49B48cpR39EH
AK2Hfghkj60k9lRd9KRHVnsz2lxeF2P37nee9w3S7sMaioDDLujRDKW2AukWajRjzzsVVQYFPiCo
v4Gn0AYlbtYcizZC6Zp5M5lbKPDJsgRfCGI0y48dNyjUdlOd3lybnyD1cWxFsfhSqGfFNcTEDetW
w8cuAv+J8teBLl5lLfP7Akm2nawh8YMorXevHCi1jTXgq12/aAhyvsYOCiCTzv6ZWOlVkw7ms4yb
AXqgprhhVtRu3dLsD37JEsQpEh2sgXZ/nwxQxhUQ6HxTw6FRav+MMJxnCAbjJ+pvfCvFTyPVAUlQ
OPLI1cBsYSQAn6Vh/wiNCnA5wz67dQp9nnocaUQE1CY3Buw9uQEd8THboNzm2aL4zSeiA0geD6D5
BrxDW2TDe8ZDVJd65hNkh0sUJRrZru6b5LFs7RMvjPAVeJ50WaA8+iK5qZ9zY0BqzRqi18+RXQox
ChqZswBl25alr7Q4RoIoEOkjnYmAJdNZ9xfb3/wC3dDx3CzSL3k2jVnDEcxguy9ZvSnH5gx3mjOy
PaXXpl6OLNna0UrATD5zdORMs6RlvSN7H6cLMSKxeynaotgy0A88mVkx8Vmx1DXWieVWe1QhQZw3
zSc+K6ylYY8bEGibnvao/F3EyYBSQ5mCQwLiZtGZa1U7vwyZBx7sMkz+m3a3jOXCj6R/9BLIjqBU
Jskv2egg4WJ0K+pAnjC/RNAQtFbx2K9QQ+UfZzd/cMLNEKR82dtAc3Yo1DjKrG3vw84Ua7CU9Zup
OYKIzWYVPpLJ23vZGSMIXNMTddKh4yAMA6jrhlo0W58YH7PZRvcxW2BpwaaVokHEyzWTBXFmQX7o
1LlGdaFWraf1LvayaklNOiDIC2LOoL7YpYeCTeVRg0BsaSspEbL9ZY7JQw34fY6/XcUqof1atOCe
DAe7uNMS40jcDD7USXcJsFbrXt0U0OiLVCy6uyoh2n1nd+NRh/jrGg9HfgzrIFw27mif6iS3HnXQ
pU+0dVLkB7BQFqsAVXPfyM1PS/tk6MHWNfMWoHr2SndMXUO4okTM4qbR9ebYBK270oMkepXZOS8t
76VNQLs6NmN00LNU3KmB1F8lOTR0TJQLWVHC9kmKeVhtsvcAAZ8wbLpXZEu7ZWt74XXiGgbEXEew
jFr5CBHl5MPXgSKLhByjWBlInrZg6AX3h62vejqzsFXthHQRLsDZ1KvOrPC70/RQcXcBE1IHkGLK
YFujoHfrNDaSshJPogbLCPD783Hr4TlzU3Kk1hVf2vTPCJthVTMEXel/mYZtfANlOaXBde14uvOS
gmsXYordizn2+lImcQctvaDbNazVdjoynVcdIOFL5OXG57LvT8Sh7Qmwd0Z596KXKeQggb/Quji7
F4DeA7qNs6AqIBuKR/K9FssP29xLZ0LX63UnKjAD2XhQAqKRHegj+yxNT6ysvk+fWP0prADZF3lk
odxBsSB+8LLilOeadx+D8OmAJ4q6C7vhRdlTHW8LMwztA+OgSvndPiKRsciNutzh8defseDvz6PD
OuhD2/k2MYtoUep9PCyoh4fRuGhKJ9zm3QBdMw06CK6nglqqOdt4kg471LZVN6061CDWR/YCNmpS
x2zLa15vSt9sl1TlRvVu2APfcJv5e6pvm+0aj8etjtrhRUo0rbOylWdVN8it1Wsh8fQINMO8Eomj
rSN1FrDh44xsf+tFYSnoc1AruY3x6zm4SB1s6pEXD1Ul3i1EGd+jst4gENe9GJmfrFA/NVyk6yKy
Z+T1RqScLU0xagvfzYyTS4wIFCimtoOIHNY5wYFMdOAqikxnSFNAy7UYIUSL4tVNzCXQygpwR0Vc
ZAMBAPRvLHZGICe/eOrxK6T5bEJZbhfbDh7JhdYne1vX8JYoE2igt3VgQ0zHiN993BWuyZzvhRfG
K8NxsouX6O4xHPN63UshgfUGXhxqnu92nf0c8ra5d8Oo2fp+nu2DzIFSmpqMPEYLiutR7XxHaD9e
+XwUK667ww4UglSjTgdPiHLtc8dcU7MDeO+WfTjYlrNlWYZy8aG5G4UPaH8SZXvkNAAwhMLDDZRB
PmwlP2t+vBchW/9Ns8K38KpVnaNKxXMR6iuULHbaHaJr+Ba6KChWhP1PkLraIddr4hXGqxsQKVY3
IYIxk42a1IHq9mZnLTUOAoTWbs0HwMDbg20WipvaRfiwgjTE3GQgUMT3ap1jK0CFtMu8ZaIYxiHV
+sjqKrjjTpOe2iHxl8TozX7ZZW6lp9xSmkuIwK/B5ZtClLBY4LY1XsG3IVHzb6bXXLIBXC/4R6RO
1N7pbgXCIfWoHcIP3zYEo7FlyvA2NEBeLX0ksrA3HF9sHco8vRyeIBfzYadCDHBkTnbyH0XsrwNt
BMagaZKd3UXhBkkO5PXcEc9F5MrBbgNQSJKmOyPJmm/kETaRvY0hzrfAYitbTtTzjab327+2iXge
+TKgZBzX25kM1HAhq6F+Rl+prL42qRcR/25P338Zdf/S+8fY2blVU5WuJrdjMB66AUlXSKGXxx4R
gI2oDOtOoCQMMsdifM/9q6Lv/B/WWP60HNd9kKmBnWXQ+ydUgVfTGJkV2loMQCrR/aYPdrWNtTBH
7EmtgaRa8HTqkHqjtdT17zNmesZVFyCT2GclxH1sIK87ltUQKB7kBxJ79oMmA9bmbfZg67WO32lX
gZsmszapg+LiKCmLM0DwYo2yp/Kx4sYbQRs19obHVvI+j9GjMVxpvvMsGf6ZhFpDhXG5mZte3Zcb
yCOHm5QHwckZAL1y+ieqfs/zFtJ0oT9cXNvtTqbERiYqfeN7nUwOVn+n98YC2YISFSK4JXKsMBEW
tosTydBkqumoJvVaLbCd1Iu9ovlAvX8bm7AQmYtMgEBVExcsE7CuhACtWfbusZQ6lprK3lUMhAFD
81xKN7d+yoS7t9CjXYHhNshuwkABGGR0AlO3Y78JYIhXoNWwr7QCqn+DxpOHIM2rNZSkxjMgX+mB
FQnbjkVuXVtx4Sxbh4XPrSluszS3fwLYj/pGT76H5a/hPJQo32gTE0T+eFeAH8FDKMbLTk7T+qge
6B/p9ie7aQu25UU1qQ95g5ldA9t9FALCSLMgUVaEzdaRIchwRwgSzR1GYUPwQ7sGgw2YqApU7SO4
siidqDtSsxnyjyZBD/F2+No7/N6k3lgHPOy/HZuPqNEpRbYCte3JqbnYe2qBhWpEKLK5ZRaeqU0H
5eLno9jHCY9OBhafxGcQy+6H7+ThNet6+1YfkwuRIViis7YoG4035DVk4w+g9IJrrG0nLzKbgwWv
PoWXWrl+zgX+islL1AXbSLe21ohQokC4r/SnyAI3HO5r/0aENfi48fA/AyODHJTfhgi6dNZ5RKk4
xBFr67bJ62aZG6L/FnvW99bjyQ+zbDBc5aGctMRWSU/emQeh1T5wdAiyBbingxrcKN2ANElrRGff
0L6nmm9PC8o2MbJTHoffaZlGGwQXKNeFa7XJgRZrno3fIMDwxZrYvIjXS/Z+etYqvCoU8xfZm14C
2qHsducuZ1eyQ6YzxYvBKxcg7B23AM1kTxzy4sJww9fMBwyag4vtEqdhd3EBoEapQRO+xpAGcHRw
b5g88re/j0yMaLwWmfUksLI5g4JJnLHqFWfsQOKd02uPrhVFRyuONoGZlXdpGrfXLOEoaOmgDNoj
5rKsfF3fUa/WOs0pCNyXqVcf2HsN8McRiyPsWpitQfISETLypQOI6zZOJ7QrakWlx1b//Mf//D//
+63/X8GP/BplpEEu/iFkdp1Hoqn/659M/+c/ism8f/+vf9qea7mOY4PDwvHAPsKYi/6377dIgsPb
+B9hA74xqBGZd3ad13eNuYIAQfYeCz8ANi0oEbr17J3lKVYFIOlvm2QADFdK/o7UOdLn4q3VVtM+
NujC5AjEyjahFVbnOO0OpWZOemFjmG1d4pWDXKq9CIcy2k4qg0nU/NYGjvgSohBmXmbEiROvkI3J
IBACZiI6BIn/1UbOZZaudPzGD5AnRvWsOjgi68+WOvRxU21yPPTAyPSrN63kN5DpZzun1bFidzJW
oR7JbScXGkvONAHUFPTFv//qbfNfv3rGbIZfluMgB83s37960OPlWldzdtd00bBDEjhA1ZQxrjNb
K5+rBEkTtZzoRuCgS9eursmDAfMEqLaOMrG/e1XC1w5Z6H6Zp9MVzYbVS4gVawfHqcPnNKrMVWwl
3ZlDEvNYFuDJGJCbehxB+oyvl70rV/BPo8Zbueo+lEaCdDjRbWZUw5UMY+tg2yaeuYA08P/wu3TZ
718O1x2T2fhpQtiOmaZjqS/vy++yYRH+KYAcvgFGuDIMpJEXUqFhRgWBYYYLHIxqlo4PxcgqHlfg
YYUPdf/hGLshBO8md3Lq1RzkObvTlNSkKcEBfpWaFji/ERC8RLZVmIvGT4FMPpJl7KzhkpCZF5BY
Czq9X6RjXZqLuR9LerngPAXY1oiGy9T9MQsKVSAUW0EcOQ/WE7U9MWEZcV5mKzqlQ62lPuBSa2oQ
+f0X59mNeLJC3fWOWrr+QpU1nYLtFZJ2EMPekFZWLcSwKcCP8qf+r8ODqJ/UttyOnwqkj/ZfNLZo
8KS25TUfM1DTKxzv8O/vDsP6l1+ABZy4uj9cpLgsz1ZPri+/gBDCDahe1av3pBEjSId4AQBgOGjn
1C2vsX9r99SaTNyAykMl5LAKLFcplfxfys5ruW2ka9dXhCo0Mk6ZgyhKlGRLOkHZM2PknHH1/4Om
x7Tlb3tqT02h0JEwBQLda71Blufesj2KYez2drUfM0c56Wlgduhg5T9NIxtk39DS8BnO4YN7RYWc
Uz4pbyYLnRwbJX+BSNDYEIDBve5h0DKguV7hL5MmU5/UYBrWGUo2s9s5eKkwK/eOFeinWCFSKPqo
etJT1LPGOvDf5xkD1GrmGQ3Pjy+OHlRbQykQPelL3OshlJfDHPBFzGQ9ATw9iMTyHmSPpLL6+yQC
nEz2RFy9G6SVg10jmobsKoKIpo5VYttg4SBbbh1zrU1WOs4lSxYbOPYi03N9J88hOa1vtVXokneR
dT96NEMZr8TgXaSEoMn6i8wKfhI3qlZI8BXppjxaXaUJiV5+L9/IVbJOIY2xum3Yb3OlGT68JAwI
MAFNYlEQrCVxup1N6m4U6sLMzKMo/fWHetlDNs4j7R/0bHkmOdrVPPLHtLd6OVILh+u0Nzr3h8/8
MW3t5rv/uNsN/bfnnauyTzVckxeuqzsf7nZSupHpFo3yNa7j9VWnBpBuuRKogFwlarRZtkaK1Ti8
A+6dd1kRZih7LaSkDRugchVPhJNlL1knz6ZwGu67v35SxbnO9ev81w8lRfzN5pEXD+j+pfOhsy+B
apQP0qdZHvrs6VbjO2n8UCDP2WoAabFZQxAR1TUFt9sa+5Kt7yHpiSR+dER+tFzI1kHMOp0MMEhz
XwdYYcWAHhJvXWdbbeaWKG7crnhD5DtZRF+iXWHGkO8k8ySAhXhtFbOe861VslZkqzp3/jAWh83s
JYdzvke3+5s3bzWC2d5UHhS/+3sqYrGXJdk4C4HtI636ls74BjiQ02pwNZ1/SQr0b0MwY9WFMVTo
ro4BYYzmuRzVFs6gWazN2vOx+1NYAQb6K8Dwle+XKCkMSPXwbAmeupl7LmLsiv1GOcuqIUQRPFAL
Ig+oSO+rlqQDodoZIBYS8pvFd0pWdVfD4ML0/YWwpmR/axhi1ziVyoQPBN1u9XKStsFN79aQZR2g
IxkFCz1jOnZVecbZs7+IqMgfVDbMUs1w7IA+2cIct1J20GvzswUY+AKn4T9+B7b74WcghK4aaCsA
gTSFq39cE5H1dSq1nIav+AlUJCOyAbU3DNTM0xDoj7mZAnWxG+Ob3gXuVdxE2BnwABuk7zTrpchD
Vzxb2VReZEELuW8M2/Y2sgg910TZ1HyUpauCSuh9i5OyPWodHgVOCXlYeluNhEHzvlfgeOF0ZWoT
v7TEcYNN0CXx8tZPly1u661LFynO5CDDMamLI1FcJMTZ5N7/16I7wktp7GIjbM086Un+VM3i/PJQ
xJgmdlWBFzRVHvqS60S32ZqhbvqEmIl160/yTl928OUPRjToK3mG9rzzXI7ET2Z+oKw3xtg4QKJy
nsGyfazXe5W3YUTepif14W3/49FmzluIn7YYthAWwWddtVzH0A3z49+UHGrdjLWVf63H3llh2lDt
G0y6Iqk3L9Xrpc68PMvjrN4TE7jPdbU2D7LzXEx7jzW6q18SNbFPbh6mu8J1g0Oj9OmJKLe1tlnn
PyHvAtQzDNMvdjoANGFfivMhXADiEH/b4xgtMrikWuUUOCSDSo8Ixq4NmxcSaW/sjSV6PSN67JIR
aYEjL4JOi8N/tCxsVhkUbHxz/tWPk2cyRU3497uGnKyb89SqGHy0H1yBE7nno/3UWXvgHTup1aIj
t7oaC8PcS2GXxnLuPM0tLm0y9peo8Y48AuNPhX22sV++41LiO3kmD85UwZWPOiSR6kTsZF3ldvVa
03x1+11BWC2fka/0tgqGk3feHDpX5jj7rSjrHBlT/7fvtds8wFKKtUdkc18X/ni8HaauGI9pku7S
tNF2uu4DM7+1Xss2LjjC8qa9GSHyPVn9qs3wx9PnkqxqeOsc1VnWYq7iGfO9vsvVEFsFFWLhjzrZ
pa+jd9GO9RZVsqb6GiETte5RnZvtNpVFUoz+W6pnhB+scDzmY5p9FlV0rc+Jye/HIEKSM/aDNz2v
w0VqCfdspJn1KIzmxZrrTceONjEumttMgZmba2NA6NODG4vX8NBbT5mehzhJbaQljlELWZA0CgNJ
wLlFFpK5G2Irt25+uCkjN1j/+Selq+ZvPymejbZm4bbCTum3Xfug96hUZpP+FVXfem8bKHPIg0Io
egOeuFnc6gyyeB0K19X3PlmSAAtmw/tjlOz7oSj7m+qID2LKP8kum6dAQbgvmk3r5GE01aVhsBK5
VVnQNBYjTKVdqaGjKhsC3cJDT62dpazT+1isTCI0yPJAMS6goezFULrPuGZjkaGjEieLxWRUu7hx
AladtAJA148iL+BdzMXWMcW5U42TLMXkZp598zpQ1qRWN+u22Q++G6JSkmbH1Jr8XWsM3kIqKkqV
xQ9119j7r/1udYrZeHjmzM6xH8a1ujMezZ60Oeo+b22cxp9wTlDWQgNerI0IaVuT2q0SM4aoMfl7
VbTW3792xbS1PRpzVxOjh1U4DP3WqQJ76eVdcO/Mh1I18zu0Y1CtQJjLMsuUwPfcIMtED+9Z6xt7
pdJQwJd1bmcG95USN0ug5hn4yh/jShhH28RR6rsyQL9Xn5r3yXbVT5HFMs1ISejIYlX0OMDHWKvK
Yq0l4Vp3em977Zx46JEDCD/Koq+UMFuC9mz5lfgUINTk6OY/rTf7Ppi6+TSaZUiIVLzKt5isMgv3
yPYmPNu5a9/5sXExJNJCrrtRfFUXMCiGzW2hflvUy1YNpdjNh+W6Ar16P2Aae3Anj6dP047RoQyh
uA5quog0TDGLsT7q88FPi/ooi1Me5zzt3NWtSp7JbrKHLMqD2tj10fNEvcWnIkT2vXW2mgetIs/D
8NXKcyxYpnE6xb3vfXLHc2B34avqIVg2eVm2lEXNTY2Vbalk8ubWvMlANwnvgvrQm1dbX2IxEkK0
QG65QZ6+IOQEDBOZbVkfzvWaof7PejtQsUqeweTDWHrodeB/KYtoECCoW7jUzQ2y+KGunZpdMal7
pVb1k6cGkB+0WF3I4u3gzq3fu5jpAl36cCuLPlvf8dq7KrXoBEnIK0oSfm5Urv3BwKF30p3TwC5s
4fd9+cZeclqGkDCPXdR7L0Xr8WMPyzcjRqY60pKGlLJavJWacUIjp31yjMC9Dp/mbh+Gp4DPZD1L
JWNthtFdSH4LAoJZX+QBSHG0iCDAHGSRlYA415Pg70CPMbMbtL9ZJTqtH4OufQkln40YFJuDGjnw
IUTko4uc9EHWmZaIzhrybm0O7e3WLTNf456dzyIoFBedp8vVz03ASF3Fmh5uzFmhTHVL5MphbM/m
bl5nnf/8hhDmh+Ai7wbhuJZrEdozLZNdJW+Qn6IndqpkZZd1xXvhGd0yZf0FJCacBUalzOj1XMqL
dnahLrUAhN53BVLZQTZdD5VJlr8ngwmzF2WINEvWclOFKG+5dbg313LL5eVWsc2VOlnLDZlF8u3a
GnVp/ujyU1XnzHMwuyvKM2B6L5XdhvtbfQFO4dqj/7dR9h9/0Mdl0VV7nJ9qYNYYOWZx+BJHA7mm
dHrVRMJvCv45EQ7Urdx+GhauOgT3sdtfuylIgZ/SQdGWcsHD6kLdeKYAzTCvhmTdbSUkV0234q3z
h+XUh+JtZt5T4eLDpNrQ3TV65JxdrG7tOUWdhv2jUOL+s1GZ5dqIEijWCoBBjPCCtYKiGJTD6h7v
kPEL1s2AATK/8S8e79KFQPnlbJisfXtNPfDWxvWkNoH8jbhxyaLsprk+ot+ig3TljWRHwiF9uN3L
ZHFfumJQD9ebWUdsZof2XImmK7e7PDTzWWDlLzjnqIdb/a2vnPP6owGRe50vgoKPlHhQLdmkxhf0
0QW2Y/C9CteMLvKgIQ0/pcZ4lCWvF86DF7/KghwT2J621xvA3be6D/MMGdjMP/+ATO3jEgsoAi4j
piuEps9B6A/R+XiIazye8+IdOlZ6uInZDTX2AvAF3RX6IPCNPmja3ZplA84vb3VtFEe50Wzcc2v5
3UUW4gojWMS2g60sKlBAceEeLtdNbhyr/5Q5VvIdFO7dKMxwiaK22a8it/VXekkmt69Ga1dG7eeQ
rQ+oQBQApOiuKeV420n/7GRGdLgJ8UajIu5Ur9xKBd4JD+xFgnJpiw5ywRMwx1t3kXmu8egE01pe
FPbI6CeScMYUjM21l7cB4GZjKZVKZY8KUOsyR2YTPAVipqVtOYd+DvTIotCx0iljSAWJMSH/ZsC3
ZLV0bxXjeD+VOP7N4PZ+7bdKswwgClor2VQr6rtbOMZudH0osXhrQgTMupU/DOICGKVbTQR3Lj46
gathPovmuhwNoJMil+12LFzekaE4aEnwIO2SboZKsp5N34N0OcJEAz/myD065O0eJqV7k4+OOven
TVco6VZUvX9sm8jaB5n32CRDfarmx3ajZfE+QLVgIXE78qCk3iPmCPVJlm49qlnWUo76MYfsESIr
t9D5xS9uz0X5sJPKFo3394dqWbQ7JAsIVcnC7ZEpH6OyzWv/vj1T5VlpnLraqSzMWCD8OVEMS5Tt
M/tGZ2dBUjmpIk83vpMMxPuCkC8VEnsLuG6Rog/1pUybBzcxvG9W87XLRgAICoyd3Jq0v+tGvOPu
mb35seUvM+LdB4wYoxUkR/s0apF9iuzGPoVmjUWuiB+dONOnVTDXyQZshYAGoXWjKvMGfPCjZdZp
INt/hOaGLNnkLhLifvBIztj468dJ4kfXGrx3bk2NsM9KgCS9pSbOSQnqdlr0FaHF1lQqtiJUwkTl
IsrGKzZZb4ePYWSidaIOmGe3DS6XtWH6K0WN3ZnwW194+lSP0XhOFAx/3cm8uz3/bL6NDeu9dHl9
9HX0DhxlbYvI3/dhnDzT/1V4Rvu1Da100Qli/aio1pAe0G0H1Vm+22B8ZY+8RVSwqar4lJJivcdV
vVjG6Jkgq53z0nVclCXYuR6r+SCLt0NVqtteT4L9raq14n4LKj6cPomqbrekd9YE34J7LYyQZbV1
/cHB340t1WRvO9sAp547UbcJSktdymb8O1AaH4KInQcyHmEZbZ0wQToSCYdtlFTTAdphdpfABt20
ouLmMWDw1qZnfy5t869hMrN/CtAWtgt8ZjH5IzyTavgaKyGe0hCYViNBcXgeefWUIwOO2iyeVrVT
4gPUhmsYCPFGNiJ+jYWO4m5ko6zyBVY0DQHJvSwqatIfTR8ccNrHDeLJffKSRHpymsoiWxUmnP1N
WavpOkxJ/gUJuUPVsMgYylNZKQ/x3Hw9UzFFgRxLqvHWRxZ53FpbxxiUQ+wBvF4MRhUegjB6xcTV
PeNu76LcxBnKespSjQsoEnOxj/Nh51WY2bJ7sZexF/JY+c3zwsfNcpkR4ilxoZ0+TUBduXG16CIP
vvLSeqX3oBB0vjRmNhzFWL3f2vXKcNZ9MWgrWaep9RcnHyIWCnY/DttkDPHb9osvDenulWtp+V3Y
q/a9EGO/lPyJ/9GjALm/6QvjVWd7dvGJf8Is0F5kKTL9n0pzGysN/dqWC2V9K81to2XF/6QEcY9J
3kYPbT0ur7+3MiHoDw3RvC7XW5SSL9gPHj2EafmRYhU7u46ZCLpXKJQ/e0rdXVSR7aVHmZGZw12p
J1Bx5l5R0dvbqAyKtWxNImRngroQeGKgZiqnxvkoeRAN+fAfm4Ou7/Jt5UXfrwCRiXTbQIlDNNVB
hHPSLm1qwwDKRgzZOotMn8DD7SIPpMvuhyI3141Xn02pdFDV5INBhRK8n5eV18pkNPMt6mrxyvMj
XmEWsp/QqzO0stG7QfKqP0fBXtbcqm9dg1kGRzZgGDvMXVXQ1duu0E1jB2tJWxMjrxeuZSX/1OFG
gq3tFOyVsJrmxUxcdd2LdrobULo62lgqo+NdaVJ3dnzXk3Cm4ncvqg//uPOdn+qNQY9O+ZR/Tf1U
v/DyWaqJ7j7LSAsiOUsXC8SLLEWe/So6z7vGZTSCoMuuLfODbOz8BtNw1JC2shjqVrONQhtwwTyb
NSLyb2uKvTAdr950eDMS0nRJFXqVeacaZFZA8lkLidjht/fYidh/MXReYAXyvRsg5eVpnH1p2E1v
60pBpCnRUxS2kvbJmxBhaYNx3EWh1V2SyWkXsksUE20JWW0kvcJfpAua06Sl3X/EwI3/sZi0VdsW
jm5wS+niw25M98bMF26RvGMvubA61D7FbI4cN1p8KGqA/njsNhdZV9i14KGftFtZlA2TjvLgr6MG
RewQK2uUJ9OCjjQtncFNYwRWbyek1uGZq762JhpFRtjWm/ooD15qlpvcVL9MilIfM9+GtKfh6o32
LAfZRRYxg2CcPL0N/mmMnGcYq7c/L76FzO3nEqwkUUm2ZvMe0oSDYJdhub99X3Wl1mis6v2b1mXp
JvUFMlzzekLMB3lWBAmv9VBtLlVoR+DXaAjnRUVfmjSQB6iROtGjhaxE1NNB6Em37+LOZguU+2xG
LXH+cNZpCYI9cyu2Id/P/v/79RpAIhMbOZmnNLvMWQQGgTW5LZZF34jio9xDy2JsDNFPRdl663wb
2+Sds/jQ+Vb0gZLxNlMQRhiEfefkeX52xniXziQIeSBery9TF/AgAVg4HpObnS0IQoamll8BHCmL
0MyaxzHqtF0Rs4kMHCNmX6Dr+B911t+xt6j5a/9txS1Ms2SIDoXgkQzBogBjmGSv/sgjXwkGsZXF
bLCfFWi6sP1IxgWqfo98U/oaJnm9Q++iWV+L0TQtrN4bYW124ycYklE6Za99kmVH3XDmO5uplSYN
V7mj1gfZivcAelRZ9RKG6sB2giuQk6kp1pDyCq5Fw31G2yF7bN2svNSdeY+stbnG9i3ct34iVtWA
Ak2aFN5DGI0tWGXUpvhxvIVgZp90FQEMKxTBpjaj6t2xvyoNMlUfBnqt+Pzn+9/9AAYgT6ZCeeX3
SRiUozU/Tn4K3vRchoNuaPZ0ZShYhYkpSW58gp6dP/rG2D3iU/IisaBhnSkbifeUxbkXWlXZ41j4
5U4L3C8QYNs1T4IMy0hQmeQLvBWAtOZVa6uTjD6ACL5kkZp/NpWiXfP6pOuYG8fafgiUvHogi7hB
rcR8ynPLfCobLqaLYu8o62rNj7dNgfmtbJUDKtBGptLgKx4lQGmq0FhhM54uYeZF+8nOzCfLy9B7
HzwMgwhiVMvaI9MbNE9+rJpPH/oa4qG2tL3Tq7sPvAYxR4W0FuzR3FjOsaOp85Fm7mF8gf1X74QR
/lP1bvrczAdokkVlRrgfUkh5ESw6dNcPqVtkzxrL140ipnwtW+Xovk+uo3Ocy89XsqVRaOpaM5oY
6a6kPstDR0QYSKpoNrKh1NTgP+Bwxq95cVNVHcH/JpEIVuW2/REOB6xSG/HR8p9M8LkLveKm7wXe
8lJkPSw/CbfWvkgEuqF0w51vesO9Erjg05UqWFhRfOr8tiTGUhQkJ9FMO/qR8+9pJWubuUOIAtoS
xcFoJTvJQbJBFv+fddfJfDX2tnXtEAsfdSfZ2f0kWGU7rDbmM2OI9XKRheMcHVBLdWc40f7W/Fuf
a4VRtf/1Nv4V8zp/mbjfWYZqOa6GC6f74W0cB5VKmFD1LjbRmjdwSu5CmEn7wHLdRfEyFesuYUOb
q+ZaAv1lj6oKkCjvjR57b1y30VAoHIwXumJXQ7JmS3CqZmjpTwcUlk9dm+QnOshq4agw7kTA696f
smUVC7ytNTV9FG5MImFmoMkGNVW+N0BNJ3zoeOO7YrTZMioKjLw8N3m0EPn5j4eO/UtOcf5WWJyo
pi00/MbZdn34VoCTG37WJNZFzcv4pFuguwgkxSxgbUz7ZKjEt9jYD8VjSGRuJfP18nDzipdFoZS4
AjiNtZINnj0iAjZYzaquIuXIIrZeSh203MSbqC+QmDBnubTI39ptYX++9aotpLlstYQaPvPiCi/C
EShU/J0stnNd7yDPHIz6b3WyXzHz7K6d536ybiQMcvQN5U2CKxa2PxlPPIbBWWiEHhrTKveyJSyn
au9VfbiUrT/1do2aVXZhuHdBq823wPjO7VRsIq2edpnZF/DgNZQwBotnBIzKNbJrjvUOEhslUtNZ
dLU7PMm3f4ELA7oV0ERmvNPc1o/F+JQ0cBK7cB34GbGIXnj7voqK+7YJm0swgQ9wUvs1ydrmIqty
cLurBAI3cD96yAaRoB+tii9/vkc087efjssr12Uda7umAQXpA0xtdFWwvqPO2zwgsA0u6XNUV+HX
rEdxzRssFYRUFaJNhvoh5qLBV1azC8RNvLcCTv0mVuxuT3omfP51pFt1KuyN8c5NFWJP8y7OAi4J
IQ+vbll0wmkdFO301AU2lkp+tgmxQf5c5Ep+wiMbnb25CL2i2Tn2bPE1F9MK5+XSMYedLKKy/H1K
WSQasQ7R2Vo7One5lEMOPa1eh5PV/OQ7gVUGsPCquqomA+md9omBzvfVd8JMcdHJKlNcfSfSosrP
nm7+5DtR+EO9bvu0vX6E/JwRVWJEL7XYftM0u3202Caf4w7x/wEF4ze91aalparpHfIs9rPwy70X
FOKt0Itmw5PU28puUVRg2QjRv28cxJ7YB0IJZrhlNF9u0+r+BP11Hi6nLdrch4dc3NWtMSGal4/r
seyCZz/MDYBWUBUru94DUQU5MyhEKchq/g12PFukU+m9xN2krTxlSM4Zwni7Nu+0vZzJJNH600y9
mvoXtxhwZgA61XnDUvNKHWYu2KobcMqsmnFdkxBbAmL7DrqSA2S/gVG6qurXOZxw25ZZfXZ86GOZ
0abvMTI+o8i9f5qoOZrD5L6h4GYtI3sMEI/1rZ3dVGI3hLCVifHrXIGTvjthfai97AVAbXxWeRw+
jrBCCLX4pP/y7rnoNf8eomD+nKdTTbKi6LayaLEl29cdqpmyKHJDf6hrdRO1ev4I1kCscqBJF63M
k7Na2lsxDvZFVg2h16w8zZs2+lynGSXB9uLa3WOZe68VRDJmpmqlNudAT6y9ZMsFUh5grmsGmyh4
p+KGwWLJwbfyTcnEY1iZMBrzeq97VfmNXO0XPZocBP9rbwlHyXgohV5vjaRWEEOa8KpBwn5ThG1+
+V/zJPF+SItyC1urW5ed5x+zsLjI0IQMOsjwQ6bk3SKok4yfFIELeTB7ce1rTTylnLBEkGQYX9mA
rKYxH1+iGHVap7QERHPoSqxujVXX57xIZ2dXMylWqCoPh/6K+Ou7Pj7VoOCXtVDdRzewgq3uFOEx
TvPxLtbA5IFhs58sDZa0lQfOVwSl14BUjG9+6x67Bjq6HI4WCvlXPwi3qDlNmz8/CfWPb0tWDYYK
MIfsqhCCZ8qvS3RSImWjDUp3348Cfmnvwa2XGR+89h7coBU7oJrQwWRdV5f7oOmep8YqN+gFKHvL
LsRj1GWsB2a0d85dibKW8fnWAwFTH5UOL9zd8A8tDtOQPzr3IzA6qS8dxFS/rsE4zOsIHenFZQvs
774NGu1BNqjQvx/+/DWIj+vS+WswVdYN83+WJelFP+1U7IFgkuao7f13QU/bnWX0+cmrWm7hYAgH
6oqOvP3oE19fEVEqPz4M5IgiQeFU/vqDAjNPZAKi5Z8v2RAf1jlEYYTj8JdzeHgYv9FukNkXIuvC
6P66oJ88u1o2ox++V2KZzIxkrMZiwvyeuv23Wr7jK4GO1O/VPqa112pVb8N3o1/eetdRY6/MsMww
qFuXktRpu+GLBukjIaA/BjWu6fC9V1ksgovil9/Pxrmub9G4JWxkrMb57NYvy/PsP7hIcv9wC7iY
vNMBCgCC1XULpgXlX2/nfgQ5UU1mvBs9dK7NpS6WQzcF28JmoQl7zr70RNQXMkTct/EDil/Vp1sP
TzEmyPHasAD0UhxGDR1XQExJvgyC6WvCOwcJ/Dx4MtW0PPRzqyzKg48Kxkje5y4gNfF0G5/1ZoxJ
ghBf1f7453tAm5O3v/5z+fE6gCQcQ7Nt8CC//nMBdqYjNH5/B7GSdLpeLK90NIjN7knzM1QbMJCq
5kM8+fVZ1neA4TIzYTEcWyDh/LbDlVS14ez6mr4dIeME7BfwLfipfGuXO0Wn+o+7mT+S/mtw0TRV
jX+J6+oa9DbDcT5S+FS1zHI7DOpt0oLybYdUWyKThHxXb/qvYeri/wnm3bErZOINUlyy3kdaYwMK
BPWNMAteXTVPFlAQrHtYJuNLiiiE7JblZnb0AzhnskjMsF3VUa/iaBuyWh6a4oBcwFeUpqJvaXHP
opE3UgY3xoZe/4a8W7GEFtleDA80T6qW5V2TdPYBBY1+21TG9JBjc7/iUa59nufpGi/8Nk3f59EU
kk8WSgpFcS/8gBcI9rndPSqjJ8ePc/K70OpmblyL/Z7fniblperb9l72ktWyOLbltMP64Yusl1Wy
UR7GrgR1xLJ/ef0EWVnPU9Zi6BZtlvlbWffThzl2swVWVh9/qksJVN41arky+9L+flHyo0yUr7da
UqXXC73WyT6KWeWrzkw6Aha/X3XVd+wJ4UZtWWmVe1+tH/QE2exNZAjE6Z0EoGpMiuouKjS4yrHw
8Ahtle4oy7mT+8vGFyGr23GdgCnLl+UUj0vc43mjWE36ZLeBfZoM72wZAaW5qk1g09WNau5D10wh
r/vGUTHSb7ceval+K7PI5tFuEMmeR6JCYO8bu0KzZJ7DnQ8J8JLWas2T7GEkZbyDGAz7dm6UdXps
rAldBQ/XT0rdcZOO4wQYa54jZMUbTdHZrrZhHWOTOddqtZOthSvs9XWG3CsfdWhft0ltMREkDI1i
K2c1psK7DxP/4JiAJ5dooUdLt/DGHZh8OajxPeNuaNLPsrusGtA0WTS4CAMS4zM9QqAHRcyidnNR
HkofM6HE0u7kKN/xlV1V8DeRVyXrdA0tVoQ+7mX/0AhxJvJEQMKNOcbBe5+RyHcOxpg8Y2a8sAH0
cT7oEz6Ak9DddWOZQbYcFBJ3IXKxsgsCKzpB7Rk0p2n5WouMZut2WKnXyZekT5LNMBnh3lC04lMy
eSxA7OQL8m/1ympy7aj33XBRuu6rKL34C6JQLCWyRtw7vhufWZ2SB54bMmv41pW28hh6eXw31U2y
kh8ALfgI8egVwZPxHp/Sdm8TZl7LD0m857xwdaynh2SbFL27reGpvUKYW45q5W20pEZX34XDrjTH
PiohXrcEA5c8XaK9iG0Vgwm+MiKPQD6HUC2XHg8xT/jZo2wVVtitLHb+W1kMFBcxpzx5v05VcQ+X
xGjuHbdVnzSVjbCnEciTxTKr1DN67rtr32bAnKIkzAcTUv9LzmYXtrJ1jd5csgsXT5oyGJcUsPF8
WdcaCAHLFLmv66U6SpMd2LOoC33uoifsr3BQQjOZxM1APPb7Nc8x0Qilgq28jjZXjTvdyL5fc285
Z7QUs+s1z7fDBmOXfC0/NTGR75xsGxmR+QPmg7xuQ+v763X96ZrloKFWfrtmP65UTEzz4Nxkw6ZX
YnPbVu6+QJgAAe62QNVGgemzkKdj0lZo9kEIL0Lb3MHnosVRcqTas0Qsr2WlAecYmQ5cvGkWxZnn
6JGT3Hih8znWg+L7ZCreysGdbL7WFp2mLgBMe5kSr4CboGgQP0V1CYqgwuKSJUjyBIcyeSrTzw73
06PsgGKKvlbRkV7LYqHG2oXBsqMckiajs+qDPtvIuhr2JVC3pdno4z7vkuX3YcxbBw2iRG2ZbkOt
S55U32zOo7C2tx5pObb8M9t8J+cCG+sC+wGbsiyLAlg3FyyHVv5gL9BzqfeyLhvU/m40orepnNq9
o5fJishutDWawTyocZae/KFipT6svAzoQpxXL5OapYskKMZ/gmmTZHb9bUymv9hBa5+cHGZ1VHkZ
gpi4fk61wcZSa/zHwcNEC5xM+k4WDaEMBoGYYKfTaF8iU4e22kzpRX7yMObmIYogTOCLui0cC281
bbKPTRT8o/daiUaEgrOv5Zgnsh7+xih8gZS4Z67GuHSXquc4L0q9Lg1ciRIkZr44vnqfp8Ws/UDU
xhn4kiNUUoJQy/9WWv+vUu2sV2tQ46XRj95TjTkvwDRsORx9+v7ZWJgUhw+fG7a+84gYLJrhQdB/
QiIRdweBnMovn9eXIWLmeV1s3LEQG3R79U2FAdLKSzx0/zrBgnvsxBdUyRdep9Vvbo3PSIBl5k4l
lvHJNaxDmc6zVq5YOlPenvShE+csjCGyy5HEIr2gHJ88VxQH24jZDc8D0mw7aZHzjq5ushFNX+9n
ttrz5FoPsh2KIzFdUfb3AUiie6Td0+V1oOs/shu3n/nZNftBDeJNqVXeu1dtrgN1p1tr7USaXCXC
1QfV6/VCkAxcKGAbzzEbgpNG/maZz1eCatMhD9vs0+QE407DB2OTNm37BtJkITsoOuLkSi7SGeZd
Xlwn8oGTMLI2ca6oWTU8+AjA3Fmdmqxkg2LWG5en5ueWKPHWwad5G8SD8jk3+MvPI/H3LFdT4CTo
VyB3ZCldef26yA6CKWHZd7EUpz16ZJOuU1YRckcEkt6ayfK3w1RUO6t3xk9Tru3lvy9OMZWBiZnC
j1Bc9McibTHxSnohWfVSjn22CJ0y3eV+3JBdkaofHMwG5wAvsNBtmF2wZIPw7SdlcLT9/DatlMi8
FPPBSVjblXoEDGV+uYYQIi6F81dgDfX1hVqk4bQFFa4v5SDZq0O6cGQ5eZIla2jdw+DM+Jk817Ys
c8UB+eiFjSTQS2IoymPsF0fhdf7nwc75clC6/z/K3mvZbWML130iVCGHW4B5kpxBM0k3KMuW0Mg5
Pv3+0JRNHR/Xqr1vUOjICKB7jD/cYpFNo6HxpILMlK12HmUbhdQd+A5CkwOqoVnlqldZWmfUkZB5
K9YZh4XszNrJqnndv50yMpFuTRRxz4BW3XNvDaxOh3rSD6PTP+prQxO6KGj/1qxM1YGbvg3VNYEC
hCgVRDNL//t0FsC8umX6K9K+jWaUHMJ+yAmCeUYKS0F0ATgMY19D2EwDJcr2+uAa1xax3ZelUQUs
evXxV+dCIeE39fnmVtaJF/p6XXdHiB1M1hZfIltNnrPYy15GyyLgL7wfvZ3RpvduvtW7lr+ZfCGQ
83/2VaeBHIIPhNgj9MbSTj6ySLG3ueIBoFmL9Rha/AvS6iyLk6EfEOBiFVWGK9sYbOJcpB+RAEpn
VCpSqq6afrhoV+0bNfzVmmRTusGubj7K1kF1/jBL0TzKoUq0XQwVudasrp7gmLzJ18kLsz7JN5Wv
88eW+d9vSrbmRB/lm1KwN2axkNaAGlc+3krFk7AgWSxQ//BDdjI3qJCsu3mo/CaLFykhAfa1kyPx
RfeJbp3knPHaycrzFdkYbdnSB2gyJV8QwVneYIxtwcX1L7KkjiVLtNh6liVXM47Goqa3Eoy6sxGV
45NsC8EsY1boPsoSFMMvMEvLWwlJuY9+crSrbCui/LsmrPjqLCgAqyHUZGzGx8vtJdQm87k2wrNs
xV268QtvRg1nfXMwijFs0TL3QbYWPOfByJnkaWSrbYVcU5lzgpqhvtmACYNcvXR2kx5JjZWvi+0k
+1RRtY0sRpnaXdwm/HSgBPIvrlM/mkMV50X6qh0vVRqtdypapXyd0qHcFQkhetk6hkZ+bmfuaLex
HSZRbvYquwJ0TH0C9Szc14lEPw5bwwKbKls97GdOUGizZmyvmWGKTZbm2gZ0f3u16pJYZb+eJsId
fLi24e5WWQuPprrVnpJ8MI+EHmZzI+dQUcHJQUs0oziCz8QdNA2LL5o35tc6FldV0ZQSpbyFDZtm
OEfZasVt9xDOQL7CvC6/yDqwbt8scNxnWRV7Y3iQGyGw4Ewwa0i26mXL3ZfZJw3dqFAsPQEpinKE
Xu1EOqgvskYTrPVmK0t3sk3M6fhEGOTWXfYYJ4e/XUUkSRZdwp6XpBxeFmf6hk9Yd5bVHegPnz/o
cJLFqK1NZJbRSpVFeRgb/dXosuwiX8lb0JYFQ9yh18w7kwfV2kwoq/JHyZ5Gc1K3htoPW+409a7o
SmcjBw6gEF/GH7dP2wLe3cyQo9AkY5YlMfTHNEv2Ovy426e1ChKzurrov96+G5nsgawPpAgiQKWL
jRlJFEhYrATIptDm4Gq4p3uVPEsnZweAebrI0q1qHBTShtO0x03gF/y2TWMDktM8BNi8HEU1OdvM
RORV0onuIOOwdV/UuAh/8TPy1i0P01T86md4/bjrHaffeqKKN2MaaRfy2d0FGbR8k06Z+DM8yjDz
vV01h//ZLsfzaM7Z/GXljiyXs6lJEYGDx5hEElzvRekgdi9KLmy5dkajnc4sv9/urXJsiybdpoGY
c3TJYD22hvZTpoRtV+BP2TT2XqaEWbVd5ibzXjpWobJXmDhv84hZe5SP3k5qpiEG/zb0cffsmV79
nBnZu0TCVEnk7pwK0ZieRycpWX8GZOTjsFDCLSN3IU0GM6XJz4JtS5rGIEbvXeIVbJlOot7gAzZt
57GEMut4xROmr8lRqkPd6qRGlD11cDm8RvTHamoAiECm2Q+26vKl4SIvFhO9wgLVYExPjTfZmjqT
F1Su7mcQBXdTRJyuUkashDW9VC8i9bYa2bEnYz3MWP88QT78PutNepIlWe/2+q+hsk4eVFuZIJfH
DkhUjN7jySseZtgRr1bat9uuFu1uXIumojlHO4niQLaWZgJguTFRyaFRVlUwUT1D1Z5lKcRF1ffm
vHxI2uj32QAHx1FjP0ukopJeer2AzbTCG8ecFLoXdupv8EY7UopgiUcCQv9AHr300jW9Dqo+v94H
2vOk+rIoD/eBRmGRFmcQYtgjYYrl1yvJAUlehIdSd93sWrBOKEawrooZOQdFKfSHIhzt/98ZK3xU
GEKkrzqiR0TSiFKsEqxoL4z1YJ1lqZ8U60Foxh+yJA/onc5BohbG3shH7WUY3OhlIJ66DpbThHGn
rFd3vEEcZMmDdcZOWNYZTQnxYgtAUllxBmz+rsuPlMy6vTGF7eL/zNcnD0nTPGSGoVxkCQEFbJJG
7V2WGmcczk3pLvsMrYxzHAntdoDU/uvMir1+36X1V9kj0+pf9bI4Z1lgmVVy0T2zw3+bvNEC9973
MsW5jnXmPaprQ742lCZKfrhh41FSjuDbQTvdRiD1/3OpdLSKrew4rAAEQ1vMZxPr30VvX/IVpuBw
az+0FWEU2UHWjasTmoIQ4G1QWyrms+PtCudiW1Ngp3p8xiPMvMrD6E1o3ywJIuXNzJteG4S7qjzO
a4uJePtkEFKT/WQrymqvQxHya68azYVn+5Fluw/SVdDTLC5m2SDLa6sSRn8ieIf5iECdpfBG/cv9
LFJmsanWOiWi1Uy931vv/abSOoPJ/S5WdivBWdIh/PxX8q76S002UtY3Sgk3nB3sAb5J/VWwTcqn
yn4fehY8QHrZcq/19+FFNeDCgi7lU6cD8VzyMPpgI+GyROKsWevkmayTrbLfODTi362uN/4aWzZh
E3ij0PfKYqAQ3gkc4kQznQCgbGXVvV6elXYXXXrXbPeelS6vZhZelKqe/lpP0Isb5Ymof9U4jYF3
p7QnCPkl+qQXJ6XRnrKQPUQsfzl52npL7VfuPBIg4Te114NsMBYdetLfI1w+6fWmg+zYXgPGA/qO
Xk7dfnRr7ZWfUtmPWVRsZDFrkVm0CNv4sthOKds0VgpRE+t9YCj6bhyTBOwQQz0Qjn7NlfegdIb2
KidukprA6loUNhN7BbH2kAgvJumz+2Sh7FMJfbpKLSSpk6TCFhqQfCaVHXam8YFdIn6uaV4FmpeZ
H4pdEK2FkIvId218NFX7dbaM7Cki/vn6H4MUbVY3Ranbl6LfKPA/U9ZKaAeBuuSK2cTyZFw2PLHs
g23Y1i5X9GI/I3BJfBz6hSwarcnOan34ymLXeXWw5KJ+nufMhBbnKYHkh6pqX4LSt/IzIZfhA0xa
YZrzp+wlKnC2TeVNn56LYzlud/nZGBTZSw7+r16GghBuodmCaEg6fJhosK0zVF3/62Vl8V8vS682
G8tdrYzahvwhlI9/DomBGWalwib7uzrXeI77YLLgg1jVWTagqFBccf7oz2o19J9FzrXMc+YtBtN2
yOfa2qVkPj8HWJfZillKHMhWUdW558TBMnoaTMe/gZkYGTZJ+pbV3a+RGkh3OVJ2yP4ZWeu5cRsp
0U511j3PZXeIw6T+Y2W04Nb3E9Yf0ZdqsN8sLIq25TDGl6ZW0odGmfQdzO3yC5EWclvOYP7ZL70v
R6Xl/LUXS/zREYzfgCpD6MEktapZxO9wAEhfkhb9hSjP6u8xsjrE7uOfaQiJQKnazyX2agyrWvGI
V+5wdJvyK4v+fFNPJrEoiJqY3c3uNxacYGr7+Kdmaec0afSvRa6tohNWDD0m1A+um9qH0tBIEsXE
Ai19nL6adnkBXpl8aEr4teeB0GuWdw1rrXwd0E8NqjlFANsr2WuRqjrwtFiCyhTV6ziP6mMHL4/r
rnyVPazJPUTLnD3JKrvx2iBxXXGU/ZdosPZ1rmUb2UoQv7tqk/MsX0pWuWLaWJ3eP8tSJwwPsWU1
Osm547hRdnaZYP+zvhk7MkpAsNU32Xcq8+aaxxZ2F6gjQMOK81dCV9chK8pvRgxG2kTv69S4Ltja
BUXbViu/zeGMlXFv8qeoCvWzUr/L7ooGNmlyWdjLIqY0TtmNX0ujrw/ZwnpLVs9DtunMJEdINteP
pS7qrZx0UKxTycWIYlWHHrlhHsGQpS9paTpBbALubp1hSINyCHkU1jyriSa/VB0oIzEPKFwXYxog
udEf3GFUSJCu5f/Lwbep1lf7zwm0aOj8pCuxnlrtajpsTfTBe0twWbz0WmX5sr6APbipotG4dWuK
6bdunZv93s1msXRUWSdf5thgveGTRPwrTjvPbx2tP/fdYn5A1icy0MbvquqJR9uuhb+sN1HWB8Pe
Q5h2K4t2bZGHJ1BwlsXQeBsiu3sXEOCuUx6lpDGZbLAtnBR6/F2TwbfJ+f+JlcdG1QuCE3CuHhLN
876ZhpME/aCoL5XtDLsp7ZSH0EOQBWcLd2fElQL3E7dLgcHFN2vor7ocv6R44I1x81dVwBOcnG7E
nrqJt1XoFVenmvujEqPrmoRt95jPCpbqqQjfSRD9yJNB/IzUg6UbvI9a09/czJ0+nfXaU1aF7SSp
tT3MgP7UiUVc2qGwtjHGx6/qeqMgjTl9V+x2p9TExMzIGw6poYaHWUFCr2t14w21KvdQ1QQhZHEG
UnZAhDK5FRU9NA6616a34hhxleaFgnxumZhvmTqRLTeKgucrxc5KJop2eevskK4+1HZS31rtJuoO
DhGh21hROqzzMtHdWiub7Ek7a/1tLNrG+SE04VnJmXMLFf3eVaGEr+/Z86r4EGnKfGvNVrm0aNDU
W+uSJeGeFDtksfVdNQ6JkLg2jFurpXlYI+qldSuKWDX2aoeJtJyZZ5u2X/oWz5Z1bDGNy163Qu/W
qg36tEc9EJ3quT22btUdYGu9ad00TX495O1FHvh5f50lxqPTLtP53z1kNyE6ouFWme1lsa1aNSiE
lW3KKfQec1OHe7x04Iyq8BGtBnhdguTmro5wfpaVsp88RGXy3YlBlsqSbLQVzHf7fNwl6/h71yQj
FgXRke3L+jL3Q6err3qRjaf73O0SKw+usE4tkn9wodYBYYLhQI1R2EZOrOXcfOACoSSPxcTD/cXC
sosfaqV8StmQ//YyUDhaHN6KZCv73l/M0dMjrM3qfK/vIyU/2aHyLl/5Pndc6G5AYEy7zeF8CR0N
nXxUHm8HJTb7s/BEep5XSe2/q7NMWJ0vy3ql3k8tUmklD160NpV8owKwON9OZdeuyhRfdK13a/kf
03VZjLpPRGphfcl5nceOenZFsmzOiou/koe8a+KyNsME3Bs171hH/Mtl0bZSh32TKC9oTUTvDbpI
sl6bXONYNyrLWMBXn1qLDrbdAncG5Wy+5UQDZH2ae9NxEUj73SbXwZYsZOF8YiAsaDVSAfJQdYl3
btaDLHYdBD81ROFX1o11TZKaHD/cD101iUz9TctPs3bTe8bywEPYJDa2NtihM2wJfPFckVx9SdOX
LRoqeLK3+Ie+f5/KC7Vfw+SA29gmsk6ogE7Zdyi++3nWlTOQhsw1c2R8OcxmjFvfepBnsi4mYbQB
yIwe4f+3QfBI/m1YoiBbqFbl6V/1chI5lDR5uGtYLt9e8b9eTI7VGu87AcQ1MkfoN4OLtlNXnT+p
qnwXWb4pL2fQSo52pG4bNImIYq4dZZ/RiNRA9ZRxr7dO4ltodnxR9CY6OlWe7UcRZe9xmD5LSsnS
hgl/i+73Hh5g9P/dI1TqbjMvHd7YHvbJXt8RvOqi4qyrztY0EvN4r3KyBGeYe/k+otHT/mDAloUe
k59l/a2zM6vOZshrNbD6vnuaK57Q8DSJNRI78Uj3Nc6hxMLDr2ere7pVVgXCfDpqT7KuXBvaBp0w
9tjqRk5za9AcKKzInG3vktuTMqtBloV9cK+7aXXL8r8Fvf8tAv5bu+zfthgB/Wu6f08ky/9b/lvq
hEs1cK46HuxyiFvUUzDsUJEGxEPGZfJRRkRDctZyMjtlrT7UcFNUQ1CULX3Y6v0m6hp09viVd7LS
bmyDsMhsJJu0wfjZGNuXGgqr3+ixc3S9lHDJ2KTPuvsp22QNiNMElUevCO51thWbGHrDptNSq3kR
YAVeyhfZXR7gU7NsV13n9hqyzhRqgmOSaA966Y4HLVfBwOQ5AgnxmF1aYh8HgQVOHZbayH/X5Shb
ZB+wnB147AET+7W3bEA4XtuVg4FfYp7pp9JKh/Y1zJN8a9Uq4gJu9CW34umrloNZb6y8Iw9dN5ip
oEQ0F+18mmscRVg4Rk+4CDdoniM/n7J19kfkgP7CZSSAhDJGftaPYI0MD8ySiZtKFvevSkgSbzAa
fIscNTuqWZoclXXdBXep3BrTPL1WLfKxsQ1fU3PT422mMUZdcgpxu+25/LK8uIZLjoN0Vz0Ylk4e
15mziuzQ32V5Jg9t3JYHszVwuouii/3PgdBadEFuQTnnsavvVbf9Khvv9f/qu0y1WLFt/znHfahI
3eHU5fpWzn2vl2f3uqVy43PsfrnX3Lve6+SbSZeLrrho8KxvVvZCHSje13aBy2BktRdcsUtfcSJj
N7l5u0VTH/x+/uw5EDmVsnNfq0J/qhyYkCqJ1Ne21xZ/cbrsYRhz73UJ+3ZD3MXhO6DVbEd7Z7D8
R7WEojfP3hFpnSyQMyVDo108If6QjRaCMy8hlwtr7nOTWtUxnyOUOVJ5DFcvbzJQYBlkWZ7m/IlO
IFpX3sfkveWh842LcrzKElTOL3mhjo+3kjAJbLnT061kO4d8KdVnWfJSIiQ2pimF4XyAP8czYeyW
R3lASczeFqGhAlGgrqjNXw0NiMqgRqxm26lWb/tYBtKCo5QfYVNwuM9QY5LymERiX2TxcL7X4wzi
bQsD9KU31gV0p9zcYrxoP3WAbp7M0kkOs+nALBsqoCXrwSAqcslzElUhuxFWpdT1RrQ3mmVieUpJ
9k1iU/cbO8aro8eGpO83dqJMZzWex01OZOs7FmS1Zn9v+q7fqGmunw2lcq7zQFpNNtRYbaRGq34d
RgsO59L9gJDl7ue2K095OBQ4oN5PE+DZJ9K67RIkkV6eOs2utmxQwuOqLtkhu/BkW031ilhyScas
QPW3MKvXnAXOvmmhA8rWHHLhpRnzd4LRWRf0yPS4fdy+VGt2FoutxbecEWHjyMv3kI2G3C/6Qj21
6PvfDmkx/l78rix2jsu5Ej0QFYKXsp6FSyl+K8qGf9Vla7/KLZLSl0O0pdtyb7EODXCgSQgyHnOO
rLxQm4chipNnzWpgwtRt/b0d7FdvUo3XtJ9MpKjNcJdVQ/ihQCOYgNJ8rxf8loth7q5IkRqXiWxn
gAxO8TjFQm33yFvN2wKUF2ZAY3jU2jTyzVYPn/T1wK6pvo4rkS0h3L8FA8sivR2vslF24xH9g/B1
cpJzyIOwY0Dg0Q5aKrg0YS7vzYKPq2nADKkqbIZJpB8np0/28QAiPFyVQhNMbK5lLTC8bkObSATF
e4NYi7nZAX0yZqAX/4xQkCK9KAA3HdhZgVu0zqcRhRjNi8Z5sKEbf4z9d3utDqMKZtMaHCRLUPsg
mKODBtcV+79ROVeo+Z4hD5vbMULaVDbIOtlqaWxzEeOhD3DYOsCA1VdQ0Xn0OhDirmPG39U5e2nr
WnmtgHYd2sXU8TAolM/CUgLZYa71dNPXqXmWI8MCqE7U84BQVGysNJX8bt5YkJO9zkICSkuNx8S2
9EcikuMuypX8tzrZ2iSiDtZwxm725gEOITujYZ5c/piMlQeryfSrV77KglFyg/BzQH/HqXT+cpq5
T7esu7OtCYNvcx9Vr+Mjoxr8dg6dvWyQbyUE++CTgY4xYVKMD/RWQWu24n2uuvRxqPCnIKFPwLlZ
5r1Tt85WdnNDUgS26fHcXVv/n0dZQ1y/9X3rK4Y+POHMNjzBRsDnyKiOHpmk872+jwsSxcvish2k
m2xIM1U9E2I9ykGyns+L4003riEux3hEY5MI++jaH6qlfkpHscTbozvg/FCiVgANcat3p1XszeCB
rzMigTZ14Q4HkFnGo1W1v0bzjX6CHv5pRP0PposuiN4neEytp87qyyWsxg3iMEs3d19U2dAN02OR
pepqMAAYuHUvUiFYyv8ih7GPVAREZEnWr1Wyl7eIcH9L/OpFCeBvFYarZj18VvIXQMJQXtYDShvK
JqmnX+qfwEWJCIT1vK+TBVdftz+3Wjc/Wks+vPZk3QMoVctRNsbONO8WgQivbFWdbHrIC2NNWjC0
ybEznMFxyUZZBdMCqK05P8qSFRJjCNtzyPam0DfA7U43ShqA0k0GID2Qxbu+IcL+fGWyPK192hpp
viU04TA57gQ3Wpu/uC4mE7qiuzuWvMsXBVYPm4npbV5LskrV9Xc8srOL7N/yl92j58tTZ+3hAiN6
HoRJAJ/JPMgUOAyBFNMDMenx1UZVd8wn7j5V9jyrNqtHM76Ql1I3vKHxGaakzsLW5775PDVDBbhS
x3shn3FWUIZP4NafUWd5T+nJ5mbz7MDtzuaZbGuWO3usBJB4dTx7Z5bZZ5VUCiB9WwkE6ckD6dgj
Lujxsxdyc9fgKH5zCXSbHfb0mm4aaFyY01WeKRZwo7rCvVa3+VkTdOiDxkBqLCOtT/yJpzShWCJn
PJJHNSyDsQ3NjVvqRHHTFUl+cKbn2VtXRB568RGvjwTGXJ4MvVmCNz2G5Y18xonrHyGpJv1z1TJ/
qVQjOuK48dUboj9EEnn7MNa8QxoqxLbYDvOUjPkXLW9WPGd7ewU8uO10TJqKz4p5mBtfgbdb/oyX
3lMFE3EnkD1AiQzNN+21N7Rvnqa7vgoibGP2IdFO9JgagwSROgP8GaM+GEauHqIEhdgsXZv4aIao
T56nZr5KntDXFwEBiETEFtCzA/EUhe8NmY7tOPY8l9UseZiALfqi7C494fiIiP1fqVVoAAaNbhuV
Wr3DBiX3RxOAKfLSAaa6AJ3ir5rdL390db8PrfjYLtajUTXqg9eCbeXhNGy9uCl8fJZ+hv0fTYH1
PHvfH8mk8V20X7FY3Sde8THkgEn0qoeKW77ooNX8salKX1c+oiINLET0sI/rLk0pzD9QncH0cGfw
zRReQ17GaX+oLBM2lvkOG6A+ATlmd9LEqm+iXLNTFWUM9KXIAFhZ3/RYXwB8s6b04lIEdPgKmXRb
FTxg53xoj3WVXmMbZPUSkbez0nbXTGW/By36hzIWxWsf/qy9lEBi074pREdZJyzXClnSAI0b5O6n
jIfH4mxUTYc4LPgkS40lHeEFIJLjjyyJmqs2G+NmyF77YdDeDOc0gKAMlFC8avBCNiXKBriZ2GvE
0zyWTXE1l+lUYn7ysqT5dcSqaqtBkdkuKT8Gid5hH4MnPcXR0au7raNX5jEsGwPmy/iMdGHD4rOr
97GN4+ow9E9APzZmM4+gkM2TVrqKr2LNANKu/+IsJQnLuVw26IQ2J5GMx6YHm4vPHKlZ4OtKrx7G
EY5ZaRYAX8F1haVHtj923qIShbyk691TPlg9t3P76jrAnB1zK/ra3nc9UmZFrKI5OwUC6YXDssBj
MGe8C7Ww0E5sy91gRMMIfDAGVzDWzLqbQXGop8QT8MPrOta39Vy3pz61pwZLF05reG+Z/1vboqtU
FKU97Fu1P5YVgS7QkXSVs2iy+TZBVDRBgptEPi3jHrJHAdvZbPyuQxB1wt3qJLxY31m9+qjqVX0C
SL5whcVu85ixP960qN/ve33+wbPKhiazeM+twChQYWXg8/SLTraOuEIRBWHlbF2RuX+9FFP/NXHZ
wM1OHfuF/h03gS8iRHeRnN4xgqu6dZLhz6rl5xHe8lSZNu7lFcb1ZOARdIV7PHiPTZbGmKfvQL+K
1yJe6m3WA0Ru+h+5g2YJQF0HefGq2i5K7D4OTXjMF1f5EuJuHs7xg2b0b4WFPwLKJV+7IkMXM2z5
8XC1Rf1nuKi2GEjhk6jW2vJLGw/fosbssHGN7X1qk1Cpxn4XDk0R8H7Thzyf9l7MF5JXaLbouTVc
6pIvS8vEaz6S19drti6h2KdJvlsIKB9s0Z7zvETaJy3fRoSuRRLmp8UluZZFXkVGM911ZXhuKlQl
Ui5GVRueqlD7jHWHUE3bPKjsNzCPG4YtzEXrpOjoVAotNY+ZQOSi6eqfQitL30RlX21+otKToAeZ
TEHdZhsvjJ67wtAOSX5qot7aNLVfOu0XNRPvtanGGJpMbH3d/Bo7drRrjBHvqwhsauPlR9Tzsk3q
pp9d46Fdmrpz4LTnqst8155tX3iF7jt55e5K0j3XHshiE7XdtUD+7GFBjgQnSXhYnVAx5EVMm5h+
gpuJ9WmUEYwsQk6PQvUOY4bmidueSmX+4TnIOlreV2vMX1LLGI9IMALCF6SLeThPwWwB5yt1zw0I
Q08Hdl4Z2TXUbLK8fkjGjnuwO5k7O7R1v1emcYMm4zuE7gnsKi5ns+ttkmrI/DGFnCrG5EEeBmEl
D2RHH7K8saEO2zkw3uGLm0KwILKEYYfi913zMzGsd2uc/2z0jhxYbJ4BYz9UsBDxdcGJwsYsCx2E
jxZXIsxgslc37q3rxOPe75qsOVRRmz/lMzg8xEefBRpxZp9n25xF3UaHmIUoVuJsbG0ES5vbQa+1
+bbWVzVbPIMPTe5G50SQZWtHI35YvNw6hqzUkP1MtVMyGjA042J5KJN0PBQ4wJ+Bhht7TYj5MsR5
xGIWWivwmHo3jKMOpLrVtlWC4HDeRfE2ai51D63HFDbJ1Lm30M5gSVzUBkILCEgi1Jh5QZeq5M1N
IPGWENarbXhjMC6ifmvbw6DYcVAUifvWkbQPGsfq35skxmC9BwZkzIPlJyDqP5aanZNWD+WnUpMT
9dJuOlaWaW2gvLZ+x+3yc7Jg+sTwWj6hFXeAk8E+gFPFeqPHxooHWO93ULU+J7vvkVcU6mcZWz2y
jcb8GSGI4nNbHz+Jp7NhS+vhU/NCZIRBSX16FlJI1uI2n1HJLQIT1/oTCtnka4OJzphinOKZFRLm
ux4BCSfcyGIiFv1aKLCIpvhz6dJVE9czwXRH3a42Jx6ypnmKbfbEYWQO1w4H62vLZ32Y3GYH4Iy9
Mg+gTeXlUC0zx7qw1iai5D0pS6O8dilf2WgGg827RGIoDfp0Gv1KQRSmj4w1CoqaD9AoYL9Ryz9k
MrXABjK+U1Wl3UUdCqtDRooZbRA4/vg4qcu8G9ATwZ2ssoOaEKk/IIT9WFuj488iNbYpIWDfwINQ
L1PvGXndcbdU1yGt50PfJuF14bMgzHsGs/iWxaF4IpCKVjebCJYbivqoRT12psXyZJszD+yyQUdV
xX9sEOuiOmQnqw5JH0Bm6HaGawVRj+0gjPj00R778ugtmnvC19bYjNXyrezLXdeUy75uR1YUlfcO
OHjTN2MC8YXrP1xA/M61K/goNtgQd4Q0AlobQ6owjSM/zAi0tg06OBg2GrskgTIkQrbR2pg9IXGK
Qhu37igjcGXnfbPpMU5W0GHjwS0gPhAQwIg6tILeyx1fzUsSkTweuiS0X8bKI6hu5bu2Nyp/LAlq
lF7kbtIysv2WzPK2jSt7M7vNcEKow74kAqXIKl3ALbSEyzSTG2rBEhqHkeRcGDUgXeM8I023Haw5
eYDbUe9Z+Fu8s0d00+qDhmKGUNrwoeNSRRyq+tN0lj6wyDIeBqRo4jghhDw72rbrwnJfRiILzOSt
tbX6KZon3Sei9o27NxnmUcwnnC6Geaj8uI2UR1QK++tkT4pfkK6/oHCJf0oc88FV7xR38PlKwjxp
1zwR7Qbc0AP8KRvsdwurCveOpiHZiIamjyO3q2rpFXrjjr/EdO1aso0pqMRTFLpFkOfuJVNZBUZK
5g+u+mgS0Nka9jz7WqecOq98E8J2zkWn/GgmfqjJ0oyLWdXFtp3Tv1oD/E6DQeMm7Z/KvknO2TBO
vpLMKB1742PHcx9VCB4rqp2fctUMt3NoQuMcYEr3YXgqRqQ7hKP8MCdzfMDiz9hPVRzE/WQFreB/
0lco6qPQDQXUIDA6T+XRnYcRkk5Zn9Ecu6oNWyoDqIiBmrSuJAlgWVZkIrcfmsmbTh2Ky77WDO0e
ku02nrALcWuxHHIra4FWVq9dWz4reGwEbk/a0Wnbr5rI9MBoNJMrLOPi8zCn6idYchjyuFF9tdeY
aI+q8nZc8UtQ52d0aYeg8mJxgqOkkr1avrWtAVaOZcGGiwKhvJm78jJNYmP33tcsLEy/cwZiHcg0
TVnzMLU29i/ddJ0AGaJZhKumG707iNVsJ0+vggTvjGWKbDbDA18Q9pc7OwrVrXCy9zKfpk1NyGyL
3zQK9TFowlKJEFrRq3MxoYfVhjyichsBbQdJuJ2SDE7Q5QlC+mG8/z90nddy5DjWbp+IEfTmNr2T
yUxJ1VU3jLL0HnR4+n8R2TPq6HPmBkGARikamL0/QwwuP2X4jru66Z6Z41/m1BEHG9V7yzC0fc2H
tArn1xwAx1ik8bVjPRs5JJrxpmTMh1cimo4Vq46PhGeysqutaNoXtWtsUgA2q9jHSzt9ieLJYXrT
4TECQnLjeNk1CeKz6/jtVuAPTt660HcDdLyD9PQAxi8iJ/ThUGmGrNihUr2VvVsh55V6q0jjzoWz
vu08v11BV853uEfSk4RxtEXl6auxWBE0fTfejYKwEFYkUCnNGEXDIFwLC+GvJkynTW62dx6VvzgC
fCf8meOeWG+i2dp4ORiZiKAcaH2v3Y55i6CdGRbAfKb4IyE+A891rYENBNQu2vXAlGLXOJifNChB
gA6vxK3JoXBZJAIDcv7tBII+n+x5pTOTtnsjX/qfH8gsjOc4za9a2Mj1oBvhU9xZX12bPLwc6lPa
Z/ERQzl7ZWvAuSqyGbV39lhlQj09D5a+MSTh8KYxdPq9EOpcCE4p604CyxPExXM0HaNmFbqOvteR
uD8NjdM+CkeCgrCrYtigIXANg0zu4GhOaz+DkNpLhNJXU5ECBAiao5GO/Wka4+Gktj6LyLX7U5EC
nYJTw0jtEW4H376fy9zf83Drk5Xr9ckl3rUTsnqecTo/IYkkkWdl0RbAS1qrq/mCZECfT/uGBCMy
NGeiF/6KUP9zbATtKWvKj9YvCKCU9tgeZIIhMgP1N9PPZzzZ+/k0Wn25HTC2XVWuUeA35KDOYpb2
cdDQ/6rr/TTL8sQoUrIImsKt01cfbgIqQAxRxfUJtXQOVk92tdaSCsfa2Q9PqmD6yjw0yZ4dwu67
UNPbk+zx4M1HZ9/SHZ5aDADQWmBaumra6i3NxM9OlP3jXqktdZsS6RjMVELpo/zSx/sQTXxWtKwz
1Ja/VCdWHDzvTVuXEz+awp3C8eRG75Caajq6rdFXFqsLsrKBl6KCG5XGutOb7CiEJOEuN8aYXQ0t
SLflxD9G8s1BhhIlCGbwXReGazqp5Qc0aM93z5lGd4F/+DrJ5hARbD3EtStvDmPXLMY3ob9CAXcU
8BI1JmvAYCfrpH4BYh7khT35TtquPjEwLAK8yyaudzXL39BaJQIQJVIh0L/fqjJgaTXaxGs63zgB
dDBPMRzzde3BY2t++DL/QdzF586GaMgNpuOzOqZeLmJ3cRKjr8uzqs2pOrVLoaqqsBHz4DX/X7vD
2v3n0aMXdLt5jAkulnujHtfN4H5lcdKvOxtVuK2r2QiMlNlhQJ6fpA4HRLU4SQwPVo0zr9qgBZ8Z
ew2QO4oBxN9u/hWHSEvjhWBo4oL7d3LMtSJZuS99jYFdnwzXMqwvGf3AqSysfJ3XxXfk5CIC5Z2/
wsNBO0nzpSsCDEil5m+9rEX8341JJ0SpvOEUUNJ3y2JnjNHVIysWFvfEG95btDr3wxIm0B2nOE0R
MpFta55nQ26g8Aejd+9bvuFg8MFLFtVboGiQHiHECCLlMB61ys34dLBaiWcE2RxP65g1EWcMEG9o
hvyEvZd+wHWWaRVkrDO35ogWjOasJFnnlTYB0vItc5UFkX1H8ais6+wUVPIXD9tbo3XkHO0RYWvf
TMUmIUVmjiJ4HmNp7Qkq17DG1ilLiI3TdtWLXkBqHFhGreMcC64+j6oXJyXjjJDVuenLPUR7id0G
ILShwu3emlC21TtSxzL7C9R/ew5LTGdCtDU2nSabS4ZwhmVU2kdNN7vzptY/5gLuRqCxUpaOFD+n
LN57UuwHwDJ3z4urPZ9AeQiJo39UZYhiQqp97xd/DeRpBxCjcf6s6ax7umDY1nkSf4/q5J1I0rry
JvvrgPUIgqje7yImnsa4YJaa+5KHTF/KKG1WrT4fGrtzfxCZ94kF0Ed5uugPBEtupAbhuPQNRCui
JZsq6rKjqZHT9ApbHlAxlXtJ6mADStPaSE10W6aPm6oe073eLPEOvEK6kkiriHv3GaA/HhrxcMMA
8mqlVfI11GoXJjjJBPOe1Xq1kFfwzrBceetG/avojL/KUTTncIAwSbafPExVQHlOA3SAxnKD5nJ2
jdOsgNyazXRSWzEX+bkpagw1lujdDNR3tNrmEAyt9q7P6TYOLEKqMPY2YZ9vsWyJ3kEK/oiFL5/s
1tTeLN3RVvOAs4/fFyAbnSrZ5e3kf22JX7eBD7a+C+czgc8IAyXklAYyyAdrJkJdsqDqgtFae5ln
vLACsI5tnXT7Du7ZPbEFrHcy4b9b5IOdIP3VzrwwhFisa1DlNYophX0IrCG+Wk1IaEOLy595/RtZ
gYQcaVKvZOsGd9DG4S5KPAjDjSyZUGfyhRDDr9kURznH4j52wr/2CFskJXjmeWBYyJOW7kjlv3N+
7EnlvDNyafnqs/7YrY5UjaquCnX459mfbf/fS6jdrgxVP49YmXbEyNKD/ZEwqjw2q9FgEr3U1ZYa
b4ZE5yBV/8fm5/7Pw1WbKv7Vpq6j2mZDlBtLr6cVa7sc7beyrBlUl03dYwpDOPU/rdZgMyFY9uca
kN2tuexX9cepjzKeSQNqjraLsrg5qaJehtnRrhAfU3W7m/9TR72aWeSQXqrZjG6OofM5+IW1BkQU
3VRbXbj07qk97lWbKnS46XoyhpdHU+FmrxHd2OdJYgyCo20C8/k8qexkS35n0TpeLq4K+gdMeYxB
P362seLEgdu1Xio7N7aJX0d7p0ZqvNIa51mvbf05LIKEoW8S31vf+CgAIt9NXZtOMoyLrVvG7rWa
JcunaF6hV1d9TUBc7FOrzg4kRmAtw04cUaU3zGDYDG1OLCUsn9xq6C5YRO19xthz605MkWSWH2GO
7TOW/OcSydY94i7vZZt7iw2ovtVYdtGtRO7TKKaUGb7+lE3ihBhKcQ5G5p4Ni5sDKCqJCD+uGrNW
oB9Xye+xh+wkNzq4E9B/KkWrf0VvrdzEo1tudWlg2hL3LDF7ZBqrbFp3qBvu7bYi06MjyGSYEOWY
em+yYdDfG28EMCqyhU1BJCkvHPDwdmT9lda/rK7vWCkDaOwj50OOdr0p4M7d8gSRgnqqfhDLx214
aWojs38OMPZTNVVAFI52HdTvjTpetYnefA+cob2o2pBUkgzT9CTEHIBTE/GmKrLxVsZhCQ02Gbca
JpQ31ZZUTHYBRz2rWtA3CKE3xW9kaP4+QE5IVROVBIOyXEMVhfknGZ34qi4T1DI56iHIiM8Dhr5e
pvdtflRtDd/tRWjhc9CRw58xlIS9+2rIQr9pmC/sPD9awhN026oNK6NrUZJBVU1ONUhsiKqfql9X
Tcko57VeG+ZeVdO5q24Y3Px9hTLbaSZAJYV5VSBX4KCvaZ16h7Sjf0Wy5T+g28chHf64thF++Wz/
93GE+LFb1C1zp673eeBgJPeJbBwrG2zYUXCqnpAMtI/WtOjnNMm0Um2qGCq9ehJLEaVatSKpIXf/
2vF5sJFJD3cX/fWzSW3NeVg9fbb5afFbD1pmP20SrPy2S58qk5RxPCV/b322uZoARNAGJ3WERobp
cVgZNflBMwHDCBPV8bS2w0W9RbxHBIK2IXOGnaoaMT5prEngXXtO9x6H4QLyWWKFy8HJGBeHNMZx
SFXHuK+PUwLOBKkm1l6x+24FOfi2yibCvFRtkuoHswO5L8befZ/KdjzE+Gxt1F6s5rKDaOt5E9lw
5QfheqewZVLiZkTndM2IEUnL3TdvKFmCBfGHqjmFkd2XPIGqJX7ovlm2g0qSKK6qqeojZhNFLS+q
CmLKXmeT87VB52FjTvgrOwn+xVqfaFsnCPw3g6nRQS+Z1KlqhdQL+mtMctTBFt3FKwyGs9oZguh4
+2LyWg/rcbb4rur6VV8umgmmuyIIyos6sMH7ZR3OfcCH5eYr1TYy8mxjrPd2Aev7IKkHSDQMcZMa
2NTY5JteSLhzWV6JAbrI2nJNefDyboeVbg72M0r2JWohb9F4reu22AVak+3ycdG9HN07QQKH5K/R
bytQWe9aNhCdyvUvmL4yus9l8e4Y08w8n14u8NycubjlnWUC3Rkd0fx90DDt7IPwAzloLDgmxJ+D
3t6rWlOP7ZtnHekdk60rm70HKghPIzOAvpUhRV2G8Xs3EcnKG1JS0GjMg4H7zjomJ7BE+bz1ANJl
m+R2vyOMtcTGfKbzaAb2Vrm2zSI6BOYG8VH/1dWH9qoKMz9YtvZile2X3tQSTPya+YUfjQxHNRGv
zlm7aBa0yJTk8Tpya6iGJhqCqGZV30U5vIZho7+lEUqTIG5WrR2E94K4VtYwV9e1hvszG6CLlkJt
xcscw63sp6iM8keTMYXJSbOGW9rlP2vXtw4dNhbPsYM+3MwU91w0xV/Mvbufvh0/D1Nh/MZmA8/1
zmGx9NLNcsWAW5LDFgK4hJNhBYf6VLTgr3F5WUV4Y7zbaXdMAPL+NAqE4bTXHBuTm+lWZ5R5y11l
EKcttbTcAmCpSXonX5j04VeLh806FkGMPn0mXm285ggEuMnPNv6uR9LdB52xoPNLHzM6YoRliu8x
UuEEbXWQsVgcXmU6lm9jny7swjw+qWreoDcKaOIC8959DfuZPFQ/NnA1rOk1ae2FX5Z2O1DB6aFr
0AhxtPJgDRkmDrnbHgj6tVt7oZWzMrduTP3585IcJAmKDSCobaqR6CepleNZLRKCN+7KNq+jJm6R
pAey6Gp3UWhWmOaUoL6wY3w3PYFmbVFeHVZr74P0javozJ3ah/RpcO4DwNWT+6unc363Yy+4Y4C9
crHIeB8ca75LDADVvgkhOGLN+lrVdPQWb81A5H45byBZfCvNcqtqc1vUty7IdnFYO++iarQr8f29
2tcHjn71wvbwqNV2cxWjPNp6piNrYR6yJpfPxVIIfTzLVJiEa6jVfTfsBl9z0TIy3efJNDzWvHOx
IqKDZoBqxJ3WfU4dxph5Ls6F2brP+miwN5yF3NpJMiBYu9TVLlWQwLS7anhWlceliqbD762rCKPi
634YBxy06IwrLAmdNoYwhHKYqlbLHyAJ4HL2AnsmawGciOokTI6Wvi6P2Iu9Papqj9HWwylxsuci
H/6yq7Q6FkS8noeh+btAAdPb1pnbrP+1Y9SD6cnkp3weKyzPsDBfMpoVAHKkRZarJIJg0GSmCAbY
YfRiZf60iwfIlEauRy98SZAE3EHOlwR4lWpTx/lYA72oqt/YrzDuiDIs53+2y6ZDvqh1NXQZo5ap
XGhs4jmMYZxSlKkoARhDsRzzmiTy0pbY9J4IAUXAOVzxVjjlex028bOqBcEcLtDKksUuO0eRantt
dFMW0mX/prul+eTi+wFiRAB64QhcJgF52ndViVtyTOjVy4uqGgIoB2S8HNdcDq3nMj2GYwByeKki
41m8yDF5/GHV5DrzOmnzCNNdDnCKkRDriCaKqiYjxtGuvQSil72x69QnuBgu7rVUc9NzXlsouKqm
fp+IzEPuFu2r+u3FgvOanFTD/JbjmwVYNJs4o6pqHeuSV7NcvHDZG7gFMkgpQlBLTV0tCYfXvCbE
S2KZ1JpjlPpaa7r25JIsIJA8N/TVNm5ZuktmKHKN/N2b6KPTKPK+AyA+t2zFMExe8XyWf4hbfMxE
Qr/W2F2tScrH9xJdt5VgargaWK88g+DID3XlhidhyRgXey05kIcsDxUini9mkX7kyLP9ErN3s+d4
+vD8+ldZVO6qsrPpZNSJ++KnoG+I/SS/jiTiOyL4LAyMyE+f86lMQeJE0ZkU6T6d5JsrS2uFHCfw
jTp3n4TsK7kqGoPXmy91yIsXVWg4Fr4QDUUiO/zuofC4HjIY6P7YkE+LmgHAFdBzOHQ6Gps9LJZA
TGfA8vLYds2Pusu1o2MU85vTN7x206sRtuaHK+OfpfTXJOifhrkOd7Eb/276IntJMB3cGrmn7aDp
6x+1kxpMWsXO8E33PXb3pMTyL5aU487SknTra/k50oKfTNf1E06fv+2k+tFPsU16p/EOBohRsmw+
xlkIjU1tmqPABPkhiK3s20iSCNdHHyhSQ7LS48POminYmDHppQYgwK2q9kTkU1J+2GOKMsX8BXVi
sgTGl0ZGwcEJyHwCfM+3TYw8pu0BVhrBwnfdEF6cbz6s7+exNG4WzmgQ0RscnUvM7SoiYg5ylwRe
JuK9OnPz1rNepumbieOJda2E6x/mokf+cAKg3K6JM2oHQyOvBqep2cGdN5EHCa3TT6Ae+nNOBGyD
vpK7Kd1yZaFWeWR4RGLTjb42hd/epcmgTZP54pG4B9ztxURMKTR7ii9TkP6cSy15mka0c6Ws/0ho
MLUwg29RH3VrB+PFK8lbY+80TnyKnJKofFL7m6jUrQ+Qnz9GJ63/2Khgkgv6nfR9A/k7Jlhf1YhD
jKJf6YjUHcswGm96ZSSvDSgVVVNF42BQC3Ge4NhyhCrC2gTpMgWLyeh4Q0bFAPaXHsBGbFO8GF4G
w9bvM6nVbWCS61ZVByHF5yINnlRtAF14Hy3I2JM7XFSTBftg7yVus+n8zLgHgyVAeQIgWmqqybAc
BN9Enp3UCcvoc7QYmZm7JIfKCBe1z7q/zyGQVjupr6qGJ1W0zf0QC51l58TKhny1wJacWmAa/T3R
chACHpL0qs3EI+Q4BKULkpdDVMGkZMenUbyqEyJfm7dZg3P64wQvxJDVJPuwXE1bimkk8KdBGjiq
Iwh1j6ewQgXq85IYRp8QX80evxkb+2qdBPN9Tgl3zI5h3rsQa7SyjU95ETPSVSL94woXXWnmTjcv
dm/5+KsOpPVGTHM9W86ENUlpvdVT/TPOEJpQ+wjR6mvEKYMDiFH7zTUEeK4hGLfq2NIyo1ODTc1a
7R11Mj16lzj70H5lvK8Bw7RzcQpiZhBQ0ZKbKhBHqbZNFlbb7L9t5pwUq6gJEO92zeQ2RxMorzBA
+9ve53Fi3f2qt+6Z1Oj0wbQcVTXVgv5oSOAh6hBjdK07A9jsFcnj+LIjjTyh0npwl9ObqN0Bdw8R
RIfb1mi9d1NFlnb0dt04Hb0o9W4CbfTnKdWgmZsA0Co7gh2NI81eHUxEML6iJceaJhTlGtRvt+UG
TVuAzX9fr+3/VIUWbmH2A4zCNuUGl87E4q7rH1XVJux20xqMZ6qmR121lw0Au0fVDDlLFvsQ4MaL
asI2m3Ren+rYejTRXbXNMjwZJR+GqrVCGw7CaSuO4I+qYnDnlxpwyNOjCRYkjlYjNtJembx6Pp+5
QDvLnU17RW6XTLE1RjdVBHq81ytLPqvaFOK0m7T+vjLzJFvLbokCt423UnurhFE+d0xCZ12W7j7b
rCD7Heg6g95Qd1cjgVv22+t3ztTpN1XwHqHgMZCt/mwL7fG9xVzygqKPfhuiML20hvvX5wEZ6xSU
N7pu/9nmY1cmpsdFu2FEsAIZobUzufMFz+1XgUfrM2Ng8UwK/TRAgjipmosTNS7Py44gj2+GsMXx
H23qNKerfrQijDZG3RSAfErvqgq/JUroQQiAoU5brWuAdMnFtOMmg6N6b9OwvodZTXgtSJO9aiuS
klhlCsQ8Lqt6PTehvuLdD4/qYNvyv0UVKsWWDfyn1rHDyulmt1GftPdW1jdBoPAJvVdMuzNEbu14
8RyFDorXw3j2envgBrAzBj61IZEKUspw27s+t+lLl/pHtVM14TNmELzvgqMxj/XzbE9nt41xaJWj
9d7ZY30KprYHFTRHxVMb1duy3mr6WG+6zms3Bh6rAI8wC7YX99dh8XhNhzBb7Me2+Lh96aywgg8/
XMJ6eHKGCMX2mJwUvIQfYZ/unBjBg8xhpVMxAwhqozlMiftL+iUItvaoDxHMCS0G060P5kYwB1l3
zD7KAH8hs1hJUMLrKdEgkoaM5irbBz4Gdr0NBl3XxhOIiXej9ZJ9xIBAgFsHkg5IeRjMsy7RmhOG
ZpFcgJ3ka/t8Mj9Yd9HZgF7Y1Jb+XPT5cdY87dL0NfTYYfSPxQABzrLe025MWf75rJNBexZD7N9l
4RinmYw28Q5BMNGqVkU5CzhTK32yejRpiNZDJ+o2QT1kKyEZI1kMP+nD1Yi74HUR4ZshMbhzY8N7
jKyL3aX6TsMYZVUlH2i6vpER2iTCqHeVK/zzUOAGQyCAzc9iHlGAd63mjGjZFxAWEy50YtjVXhyu
QGqEz0P5i8vEJ+RWrBW6z+Pas7FmnyvNuBTMVQtn0q9WzpXHppBnB8FZHFvNbaFhuZiZcPKwtO2M
sT21fdhusY8cN53nRZfcb+VGF+aXaMI/AMRUv40kFA1d1lcH+Me1Me13LU2aQ4Fa4wWZRHAljCnb
vPPEpa4qoiTmCH9LhuuomYcLQIJD3yLIKNpsXbb1Piim4Fhac7PJmTewtLLjlYWb1rod+oPTLIjA
qDe29uhmOwDCP5Bq+r6YiR5ssuRr7tawBg7Xr1FnI4LHe+N2GnC9TIizQYlOAnAttCRYsfcWo73l
wrbRfzSZOcOrs9vzCNDgqC0BD6u7qhm1sUyrmaLwGvXkQfIYYZYyQzIiGYX+bhbfB1d7znN4voij
rPP0Cnr5j/St5kT+TWckzFo01/TTXDXGzYbhYfPak+512zEDf+M1a6uMk0tfNtEpmphhFAbf7xzj
y5P3NXJ74/L21gUhK29Ak8JL3mf8AbZWRgzVbdp2H7vzD9/W/cvkZ2JNKFDEhEIfYAe81cgtud4x
GmIcISLINAa6nEbVLpGSLxAByvWYJr+6oj4RRrYPjOVDBmIFeat2xw390+ZYxEyE4ck+YMohGueV
wIi5SkGXbcK0u2PNDsfM73B/063qGLf0g6lmr+U4dOu6JybQlq9omuqXIUmMi1gKz8aw0oOEmZer
2IzCrd2D1IsNkxWK5vX0vU63jbLMXwPK2iVV9Esj84ASQ4KiEKGMn4Mz1h8CWXMG7UNfYmPn+XCa
zIgciD5BTw2YHj9FHUAeeWVFItbkPZvafm6nvFjhBvCep3rMn/ecBUK9mSEXv0wBAfbW7GeywtEN
YRWGT9GAUAr1Hhy+nV4mkJcrbLOYVbAo7DMdDo8tCF7LPNq5waI+2wy/Ij8sECizgDf6Zg6IwS4B
Hob7WGLVaEKYX/UGVCbxe4Q0mAD73XYBcL7W9Yg6eysswfU1QtPVVq96EMq9hgGLoWuIQaIXE0Uh
iYXav8/NfJtit7sQaizWsp8RRSvEC+zlG5HmbuWgJ38MZhMUqBk6R8/1T1o4BCctC/2Ts+B0mrT/
3vnBpU7oZu1OoxvLm+YgUVjCQvXbCBB13/T9N7wPLDjBbrTV6mx+GvEqungEj6uFQBzl5j33/DP4
h5lZ9hRyB8dvE6t2ohsR8KUUk3mrx9e6gkRRpA2BChHZZN1q59D4TbVyMlzqga5XgOICB9ANg8EO
MvPJK0lKmRWaW0jH3mun94nyVMYmS9N9PQt7P7RN8FcevMFl6nUR/pRuu4HzzlgaLBAZ7WdiDevS
KaKTOUX4IzZ6t2GlHhwGgGd7BxwouBNSUlrI4q2HcO85FUEP3d4wZ3wKJmd8zUc0ijxqiMlkW2FH
b2WhuefPohkr71F1mfkf3RaKGDZfz07I3DEYHXCMfgHQswmCXRiFwToOUF8z6PrWLJlXph7xKYa2
dZZtStqU2cevvDS3ZZTNJ10i34RQ1NVIo9/O4hAFVedSlq/qZWR1xkC8FIt4jl1OxkW3W3EdBzE/
i3TpuakFdSSubcJUt2nzfR15erzOPR4jmLCjJlh/9EPOzMNJPrLcROfQrl4da3J3U5mw/l6K0H+S
QQ8PTRjptuuvuddlp5jlwSkPvWRjVRAAYGMnZ8e1r2Zkwd4IJt4o7B5HEFfE99LtqLVXiUElgT0W
Z/0icGYUB4UBc5eMNFRhYIm2s3hdgcD8b6H15IsGtE2rALsMK0ZSK6xBakxFIAiz4NfgIXu+JAI0
aW7NEFtXDLfgSGAGGsCxjgbQWHM0zqw4Q84lNHJBUPrIi1qdO3t+1WM5Qe0I3c2EKs16XqrIFMzr
weZh2bkP0MyLc3glPdKT0gBdFNjVGUTGYZxhpABXeu7t/qoJ/J9KXOc3Jiaacq0wc/FC4HfAn229
cS7hFEj/ecoNg6lgX7wEpOZOadd8SOBG73htgDasvsdjkr/rJV4wgfjlVyEvt4oSeEuooJUmK52c
F8oLfONJFTNDGACrQNuE6mg0wLFXq1WpAfYMQQrMbWmf1GVwrXxL2qg8FmlNlz313gbDbuAhpBQA
wVVyXaGYlniVy3fhrm26vKfRgNLbAhTAf23cZR1/D8mR8CklwHrIZPwRIwWH+Ohuxppu43kTBPcF
bwRAe5MZPF30f3MN9a32D+sacRZjsW+nlmESVGDmYWmtZ5CEBDzOtj168deqrK0vSMijyDndzCxy
Dvmo3SRBgIXequ8bezEeSL/pvXVIgykmW78JUhkc48R5TkmlrXMT+VKhlwj/WSDG3bNvm/PFyNO3
SWeVGjcRMooxlOHFpKkJ0bXJOv4eUKCPhwJEVLT9ziXhDZardh/CEfn8px894w5s10caW5tZCNj0
08aCqy/zodtUuRu8wgLwXvT5TYLge7UAI7hl1O2aNPtSMzFAvjIBWlmTTFVVmZsFc766AKCpafus
92PmT1YO/MXZlFFvrZu6Gg6wI6q33m67wwRbZK2qZuZ14I1bB79QrXtiusz/I3p3Y9bRr9nV5n2V
5vKM8MfrIAF7276bvURIubxEndGSGUYK0xu8fOu0brOvoYFbEewMLUNiruDnLUwNf0Qq2ItJMlbR
ypNTsWUV/WIR56AX3xTFSx8DFsPT6g3TMnEsFsxMveDqYhAWR9t7SRbcaGvN+hFgRLwgSVUxm8mH
plnhNv1vk2pXhxfLZ9ee6oj7GgjodKuiyikV0LMzQU4bbRNtwt2MI+TBid/SDqRAeJ+6KN9F0Hld
YcEtGqc7QuWoG+J599DVUBghhRsqbBYMfuqh5L0IbqgdfZhDkpx+zH4XncBlOXLLZJVfojbVF+00
cMkOajOTRJBgYfHvjW0F2tcXJgpCtbafF0ghc1mAQwNw66jD6yFcZZqxxBFojcBibcmqfPW0cpPp
EQ65v+xhBMW83LhuuaLa+sQnukamy62CKqrGSRZzcVBHJp7gziCLGP19vlguoo4yYn1euV6Rb9Sv
zNCaJgGL8Nni6rePOn2vFEa8YA3JfTyC4fzZL89vshPvUKJGrXLAqsjU/VebKUtkUloY36lqUTT7
uNZM/GeW31SC+4zwzjioP6l+Bs7LcdKMiJMMzTao61/qvHyK4Jgvj/HxhFWjwkuVIVkXZyGNfrZN
tdnvkVrBkwnQxwP7q94GaLdkqKc5n7a62X5XeGBVjMCo+xZ+HfFUJEeKZnQxI2q8nD7e77Yq6f3A
ecV69G2AubgNupgn6iIhuhNZd1fP3s38l5G4z062Ft26Mybo7TF1J71VnXKP5Z+I0Wz7fGhgh00g
1F20UY9LPQ21VePxmWFT+p93w4nNkLxyvwqqoTzh6xiAPlObSwERgXdD2zd4vdO3jJkEiADMGath
jED/sanO9nCkAInsW+XpsSnzATSUmxzU35u6jhh1t0lF9kVO5knducddglq6qpx83qh7re5KJirW
/8JAfGXBAKhnos5QW6rt8TqouiqsHMeQro+BaCL6OPY39eAfr6a6NZ9vg9rTEvlcNWDYN+qDUD/S
HFruj4gqc00EnVmu0/wQi20IcpeP+2uX3iABXlm7gtkAb93daEoB0zbelRKiszDnm7l0HWrYLlLX
28tIggTGdW+lQ+dECbdDT8jJyur/+cP/+A1qE9sryO5mbD6OfDw91GRwKB0sc6O6ADW+98iNH1wA
WdMth8v7uLkPOMU/vpp/gCr+fQct0nhVAmtSdjsrLg25Tf34m9YX+vbzDtMJnkzPh9L93xeo0ofX
AhPLnfotQ9i85K7Ud2g0DnLdFfFFjKYGzGPph5bPWp2ptv5nW9DXEuGAONuoN2FI8x1TGJYuy4tg
Tkg72XCsP1+f5QC3kRxgm+sRCbaDeoOn3hkPc+mwLGm2pTdifOQv4Mr/+XfdKj+GMVjhoLSAKyyA
lM93T6ZPvrkAGK3KbRd5G7q3pVtWb5KqfrZVRH+WHskxpbcNvWYEs5K/epFGH6mOV8Xn1/qPV/Sx
qfbLJhgPQWev1ZvwOAVbgb32IToSBKovZMHe7VHoPn5+4Z/vsmpT1Wh5C/Vh2HWA9Paxl+zUPlu9
7OqIz/P//Qqqunpqautxjqo/Nv+1X1X/1fZ4bevGdf/uerCVI8Gf28cIrtwqBx5T5YDcBheE8zJw
mAFE08hkoTqbO3woyNMzL1BPfHRNjEG9l1KKq8fcgPXhxSRiIfUKj+3sWgJKGdv+7CxYVTnV13L0
+51tS6YSnalv9KgidjMgMLMiwbtTvIO5XOwibTm2myipXzzMiz8fvPqrqvr4nD7rqvHzNfnXKf/H
2HksR65rzfqJGEFvpuW9Si3TUk8Ybem959Pfj2DvQx3FPjf+CQKOYBUNCKy1MjPr4vrQIj8oHkaR
lNN0LXJqBHxJD8E8iasvBsmIZxyIWeGxa11g9WvxloBqp1ZkP9R2tvaWGpAoiX3LgGrwFlDduymw
FD4XrAml+IgdHGhIOMU39JH6ErSEu0NjshXXWCTitofT8gSiXPbIQ/wjHdSTE2rJTh77c6TnEJQ5
zUFMMgqzdg1mN4c9d+Nn3vwF0OpfgPKToxhQ3HmRY6avJzSMGXS/xs65Iy9nzzHLbmQ+uWie7VLx
RCyTgazI1pHjlt+n1r2yaQeA98tVzBOLmTSaPjOJnRgb1wAuJEAl4ALeiEvWWIk70I+KLvjWgJxo
8KL0irGdeczEYot43WI/2NZxIDAHf+4eeCQcxYG5TlAMm1dX8y4qULwMn5uqzJMwWOpbqUXaTowv
fpdrBv2xVh9GLa13sq49iru63FqRS5vmZ6gNwarPMpj+gZD/3aAtE4ckvv2iPC/s2J7mKNKwfSDG
f6skZgo6v067K4Ts+oHQtOIkUDtd0BQnnoU/uZ8k8/0Vd2KZY5Ybwwf6dww8Ux+ccmMAkIYWw9JQ
OMl4CWxm8A0MgducSybujHisPRnbo0F4sJuhG/KfyVx0WGb05U7OD/Q03y8XYWkVOdHl/z8Ua7Ue
9NJ1merFjxHFeS2+lEVurhwDZD9Y0ELMIBa6UmMeZDQWRRdx2nnJJbIobPKqzVn82n/D6ucPpfid
H1YZ87F5aq8JC7jgEEQegw+9WL/iHMF0LV6TMYMOZu0N+je4VrAn+210yCrfl7ei+5x1py9oQDBI
48XzOk48qWJFtyRL3TAmuBwUmCIVwsSmRZj4O0syR0mK8oe17Pzr87EHiXPtM3jdWvIV4ek7Ey/V
uIavN8MJ9cMWP0QvT6qtykexLBOLOpETyTz0tCwURRxBcF57AECWzqLLUhS5JVlu41K3nOPTsUH6
0kDUwRzGnCkmTijciC0SZfHmccUjtvFT+/zjx1zJVoHUyR+WkeIWzk/e+N0DaH8Uj2ugyhZB09M9
8JsGyg3xpPx7Vhw9T1UE5VQHO483n6EgHkiRZQv3CRMiAB6idWlY9oCiQSRLP1Hs3J+dUqbH+ddP
T/IM9ljemXk9Mz/MotZR0wb/yX/eO5Gbe4ns57I4aB71Q6/PJ/h8lKTg2KjNZ2WEalbMK8vqQRz7
b3VLF9E6r7NFdknE/ViKIieO+5+jftjOiN6i46dT/Vvdp1E/ncmbJnyE5srGB9E3veJoOOOrKMZ5
rypeeJFgSgGcCYyIzftkZluSpW5M0AQFfkefotbIzp3EdCsGX7p+aBFZV/eIEMIFPz/R4mUR78ny
siwv1f+sWw4T753o9291/9eh3DGdwP1ZSLRfv7FRaGNZO62FxYdrSead7FL+YKv4t+6f6ub9xDTs
fAYxzqc+8xm6yLkoUvdHbhx/LaYGsQcVueUbLeaQpShyy4Js6fyp7lNR9HNbCAPan0oJJUKUmQD5
eDnxvbO8FY/wnBW1ojxiymZbnRTJTnWyp2V6J5gK2PhSlsYJRi7KYuZnLeRhUTISw55NR65n1ONa
TA9Y/6FkrWAG/gtXmycNU8aGIGaXLB8BYUL+tvm36XZ5FCyx6V/6LI/BUvfpcRFF0dp7VYzJwgbp
1cmjvmksNR7XYv8bEWCAuSjqn726C3bzGy8uypLM0+pSFpfrfxZFw/LqiqKHIeXv9C3Kn0YQdWMS
ETuhRLxGy2Q/L6zndnF/liMrtErYvCVHA8OINllIPuwcl27iWJGIhcFSFLlP/cQkutR9+OOi5dMh
nVNI21G7EhV4L4FSoBogemAp1xQiOaYPV44iXv0kpi43iZLkIK5MHrVpchhla1UllnEQL/tyR+d3
/4Mx88NSYekqcuL2BlmLRW/uNBu5UgvSEy0MoElR4cruRifHHQObizLcxCs62ynFE9CPali9iRf5
r1WrlL0t0tm4Tiqcg2maHCMogkGJA1oTSVnhrVwtZdfwJPjPfGOVT7zD1mggQMaEvFg+DFXx9rrq
ngVm28ABEMhw14irKu5LmQBlUovsOQ/BmQg8uTrd4LGGdKee7ZmfLr+4qB9u0bx1na+62LOI7Pya
BzgnR0cftuIqi9MuifgBS1Fc2E91865OtHwGcy49RfPyl1TfV9cm0norZAyRivNS97XJwn6vQQS4
VUHMUgR6BgFpdkRnklZDxXemWdD0TK2OQ5inGkVoN5XeU6Ake2UaQ47K5Jp7Zb0SvcYm6Q/SmOsb
uU0I0uu6bFUFvOoicRJbX5sOAZ4KMUWXOLJ3cuAb6RbKIASX2dlvsUoSNTxYx0r1qgcwWfiaIY0F
eJ5YqBeF8iV2++cpov2LByjlC/ibcgNrXA8rB0VRl0B4lES4J8oeFojQLOIvoWPBLKg31yGEC8Ei
bGGn4tvfO4Y73uOi+gne8dDqSv7apzqqWrH7Lc1ZkpfowJ9cTyZSPKmeW2c0vjtY6/Hsuh4OB6WG
HafrVl5Vll/LkZhetuT5iyrH5hpGHcKrAmi75GySBdAxJY+pUcDfJMtQGYU4maqcOG6EGItbP7Vg
SkJMoENRwI+UfZWZ+W0couImciJJssyC9yxNIRbGCG9kobfJC+iH3KF713Ge7Wt5ovJL5EJDjgQm
js1kAF7ZLju3MAthvZYBfGouQqIyDIabOsmICXLqjv1wldknIjVwrzkY22tYv4Z2CO7dlAB0Ce6u
HH2DVlM6iqo8QaQb3kVYuTKIzzQDb43l3SvYsO8yntB7LCnKeuh7jx0EDaHpEFoVm1zLFElRNGRX
Q9c1NyVqnIdxSsqEsD2TZwt0NT2WBl9N4rWSW6iidXhn9AGxub5X4YVxfw9RMN7mEtEcMP9aPHPL
8UVgOA+wzATrwq9X8J5qW0sx9M0wVCkcbwTTZ5qin0yLUGfCWpWNaqpRvUIKHhoMFMBzx88vBVC7
SzUlS5Hncx9l2FA7qI1MsGm5ekpHPdbWiq4pJ5Fkg/dPZdYW0npwQLk7foyxGVKD59YlYNQ2+/Y9
6tI3DVc6ceHA/Xm3dPDMRCYSrZAVsMS042/cnV/9NFLfhyoiWgFCnGevTwi7hgfrYVTwJRtDZJwL
O21PahvWhzgOsxu3QAHyX8tfql7i4Upi/Spr7XMJa9DVDqKHziwqoK9S+SVscRxZkD1uRVE04Ap9
gX493Zb9qkW4YzVM3UMlRpQvJJZrOg4PNlWWBOyWOWPz4WAj/WbFo34WQ5WVrtwsxz8ADkOpM4EW
bccHp9gsv6D2oj++P0bzuKU21g9VU29TGVqbtYvEcuslTwgVjhjts4q9sqmfAVpUX8CetzdMx0dR
Qmi3/oJoHWCopIesaeoh6iwt/3xQZD/LNnxcqAYSqA3sB4vFlJVA0F3gT2svZYdZOY9hOxENFkwW
R2gwI6LZuBSqLtV7yDaVtSiKy5PE8vSpsogJm66P2fcEuhTTQi/cm/2f+e/EUeruzawEczZdP1in
ichLBgd9ep6ZvtNhThFZkRTeCMJ9KYunra+hkPxQKZpFSwO4Y9M9EDhDBJ4HzzW2+u/whzIpqeVb
WXr+oTU7D453v/iW5zvRHnZ+uYtVWJuKUbIwWEs2auHYA4+VF3iXZkq6CN4TW3P3HxraNkZO5tVz
zXALhCE8532ChuGUiJyo09llZ4ACYFQLlaBCb/B/dBSHzL2Xo5seccD/yyGx3RFfISv7z8PUTQbJ
7WN/y2WsgetPv070FicZslytLnE94ShwO+pGDQIWRsprMCUpBBNXURxcF8bCwO0Ar8shxvWpOZdh
Ll8tnUQOBb0zH74GPzIHhzZWFT8vHDQxBkk6Wa8GofgwS4nWT4eKojhxDevowYIIfD5UnO3DEYmq
b5ucAI3PDdOvGvIQsOPjmJlvMfKkRC6NdnyuhyI+231AwIkC82aT4GeU8VZso8xXnuTc7y62Wv5I
fUV+6sxMflL98tYwwd7wTYN0gXSQr1+rwf9llbV6NgktebUThsKZk19j2Axeg0L6Ch7ZexCNeu5d
3Sw076KNSOFtDKDuSzr17MvXqFP0Z8UNshclOooufHOSJ7mqgF/e/DIeLq2nxNd+SiD3U7uVHpVk
zWpcMWcTjTcVRR+ApjhyXPu3HHWol9rYLkEuxa+JU8KjrWj1WhS1tuoOGqqpm1w3YMRfmUbTfkH0
Cuoio1e3AYDK16pFFkEGr7ef8JWvhILlGzNx9UOPZOY9N/tnQmiadyP/PtqV/dWQ7PqU5AHUSaba
vFcjgRSyZaR3SHTg0vXbP55l1u+EbKmbMURF3KzcZ4XgMzhs6454T3KhX29HpGHBC/9TBSzyb+On
OtWwiIpNxkveOeUWvbYchjkre04kwzxVcTPAud1mzyqI6S9Iv69Eo0QY2zMRGF9B8spXUWW6Ff4F
u8v3otjDJnFUnCFai2IZ2vp9xEsnSmLEppOvMlxvKojoszeMxCVkhq+dS7higEWXLixsZnrF6B42
G2LxoPWEWnZbuJ11Ei1t7TpbXekMnjvUTkaXmQfCmOC1lYt2DcYnOImiFcgmYQpBexZFEyEidCBV
9yKKozR8t/nm30RpaJM783V610Lie9zeO/hBJz3GSS1fAxcYse8iV9WlxZ1Any20E+1j7tQvUVjL
Z4IVukdVrXlVQljli8i+iA6iHl7EXS6VyU1UiUSH5SgwATCUjYrgaoZ6bGJ6j6J7CBztnuqPVZXt
7MYuECwst9CY52dzsLJz0ACWm8iC87Mkk1RNYUMzKw+b0EFFSzWD6sFXLKTAB+MZhrD4XTYKZwtv
Zn4QRTA6hNSr2Wuu91BSai2xBFM3pR3cFZx+RNWkPerKck2geBG/E0Wd7IHjWzsV38e7aWjn1JaM
J91PrGseGQRYTN3qQf49EC155NOmXFnWKagRkbOnZFRid40FryJ+95+6pYvIGVL9u2hVZf9vx6s1
ATCNGT6U/VjdeqkgXDqzob4jqkvnS/Q7ld0Xve/M18rq4QdK1eyS+JoJs3ERExHXjV/bwn4UXXst
vpSB5ryVVSpv7DI0rnHuIMBSlrClwAv7AhzppwT51TbM1jZhQxc556Wy+/B7oxAgZmh29eDojXeS
TCvaB7EvP8GqUq7E8Nb4JudO9bPBb0QYkR7CwzhoB2y2Oay7ufHomHCO87pbEFsq6SpKygxmXDiq
Ljlz6sXM/U3rquGphJz8b8PcRzTnSy04EoKfofHfyKMnhxvR7hP3eBGjhZZNpVkAJyws/TgXRbPq
KFG/49UO5p6eoj4aemTsZbMDu70MYVj62SS8/GT5hrSNlUxFlqqzDgbxvke0bqqLounWzoyS4T6g
47Jpa7l64W2UCf2xrW+snR/h5pH+VM6z3UUsSfvM2D0+mXWm/wSTCFmkzjzP08dLm0QWIBVv3JZF
Ud5CtS4PulZ0p8CuDdR93RxZgsaCH4tgVSY+kJlqDi2W27rvode/RIEu/ZaItJxPlKQKVHGZ8WuI
u+++JFlvilklsB0r45Nvwg3OEsV7AEJt75OJVFyW3PjcxqGxxxwQP9hAgYhxrgzsZ0xkpjv670zA
3wAfSr9UDx1kopNYYbMIjzxb/53AjKw27bOHNEdVf2kbYpbhKa6enZo9YdMWygNxGw3hOSgsgbuy
NhjXXPegqhoaVL01URrIcXIelSY5i5xllbgAoUC4NhG0LujXfFGsznlOY+dNGULpqreOwzWAvrf0
4/Ikio0G81xqhc1RDVuIqRTWZccmJ9Qtq2znxQOQvio6X762Re6+BOX4rhqeehOlcYoAt1TjQXR1
FOscKIZ7FyW/9fZ1nMdf9Ex1X9wRX2JmVE+5Zlkv7r53E+s95FO5r3u53lt1533L1H3Zlea3nIgs
JHOK8tB5XfaGzN26NQL7C/vICyIP2a10JcjzPcAbTesrq7luaggyPM4o605Iln4P2dHASwTxmhZo
v4XcoQGZmm95zcvSodJKbVOYjbHrkBS8NVPCgzFsKrSRN6IoGnDYZrdqRG0LyeozwU6c2WsKohsQ
HF1hu8tu2pSYUPGebUm7plYxfsEK8NbkwfBtCKZAjxo8BzxQUO7F6ls4dsO3vgyMdT/VB1P9f/e3
oVxa+ru2yziEp60rz4bw7Z/xl/r/Nf5/9xfnVYsO5Lajb/XUCNcdG/bHvBvKR9XS1b051UGXUT6K
hpTN71wnukAUWT3mU92nY/lyQmclOftQ5ZsoEmNCWzpFJe94MpK/dTLy0U6q75ZuorEPHWdVluAN
vPxBSmoDwCSYr14pO29r8a5vWnhsNkmvZA8i6XXuV9a+qiulKraqH8kXrwCIxyQlCjC0y5d6SkTR
1CRA93M5KTYt2zW4Hv9pFfVLURwh6uC2O6cBAW1L1TzSUo6Z9Mbefsi5XN9b5D9gJHPeI/BMPFR5
enRcsKRqb30ZzNb5rkFAh7XQ6R4M20ZwNIJvJYvlAO8raGKAx8cql3aa6oxfYWTo9g2jCsLTV2BZ
R3EOPyGcry1q44oStnNzGwVH1zQ24hUPKlfthbgRA9UBTdupVd2f1NKHs1t3vKtQ1JnFdQw/A5zL
5ks0iKSFq3trE2QFEr21jnqs55Dr1O5jYkXSIwTRzUY9OMiIReMIp4sGdwwk5Ja+YgkCLibsy71U
JO2ezR+0+NqfQq+/QTHSfQ1ClOCjpm4fgqpVDnJYJ0e3j/Wb76loYkj5+Br78R+CDpM/HOwjB3+S
dB12LKR/H9GT2Wt9492KrKoesynRZJaHfgZd4tRBUycoUkXIhlHnNyUGFw9lsrztnKy5if6iGwJP
W0QjBwTQIKeJJk12QubRkm2jRw+yji26lPEd0iEEIgyE0bRG7nfooJU3w2uifQG05holgCq0Xh8v
lk1kMeh482wlXXDMoDI+O3pgHDF7ZCdnGLtTUvT9UZKD/JxoGcI+bhtcosqF4qmz7EuUD2i9lhhJ
giZyd2FdyygwyOXOdrIeoCukyxBAtXf8E/k2Dq3m0YXtCd5gYgeZcYgGKtr2aWyQ+kHcuX8ODOiR
G33VNj5GKS+TXyp80Gu/l7XX3rbh8ob39CvaM+2qCIb+6qJDBQV1Gm+KwQ9gwoI/jm8TgA83Hn9E
lb110SN7w3tdwWsTTFj7MXgilvRPYMrjDynSfmD4BV5ueBjKPVvdJTUfZ7fT9+00gh2i30EcWI7E
Q8+Gyhwg6STE5EdGXKLa6N8dYg3YAibdGW7U/l5Gljqx8Y+QrpVXxxgaqJB5A9gZ5YekUiCSgbyv
v4WwtbAo7w+pLgXPruRYN0sBTSuE4H29BXJnuN2hjbvhTTfZOymK92xnvCnKkGbQBsj9W0AA4NbL
u/YgjlLD6FhqnXJKLaXbYEvMTiCCQraqU2Sw4SDI4daruUofIEQUXUTuQ6U5tYjKzy1L9z4R/ISc
YBlH1BWFDQ4NB946QTHwZuQ1Uo611Lw2CFieeldOoK/gkiTwbWO37EB6TEUY7ZztUGfoXE5FVR8A
LelGdhRFNy6VFejEcIXIAyA502JTMCVq6qP3lOtDfu6dqEDBgpxIlj4iJ+pQGqd3pRKi1KVEY/0f
jhshjMoBqP/X2KL44dQWOgJHVkKrD3XLIeL8fZCPpyR+qwbff2bOdVdZaBlH1QVb0abak+xY7l7r
fGk9ptxmy8nCu1lkB1ESB+ma81Q3iXM1DOkAddF4c5oKSGGd1l/b3ipWWmd532tPegZQ5PzSFWWX
2kwH8ICvPSVVAzpAytsk4R+MGQ+wg4Q/iqAM+exU9dskd7+OjCa/Yuc+y5C4XwEKFNdUKfwddKbj
KtLl4ro0iFYWWH/76UjyZLW1lptXQmRQbp5GEIeIjkuxNXtrZXUlPsv/nOTT0FIfgRdS3deYGFUI
M6eTLAOIYtzJB5xf4Wljd5J1aXoPASKkQ1F8kVofCIlq3XWYHO+xOc2+SkaEge7bcx1IXySVYvtg
YSq4WjLCJaEM1f9cnOpQ6u6uwZSIOkIwlS26aHhBptalQfQTdUUpJzu9QxVAFGtTS7cBtDCbJhww
7xfljwDggpPJ5bviDcDf2nx4tXI27eVQuU/pmLYbQsXaR7UJYcO0+uTB1iBVCSFxuw5G2x0yomph
cAyI2Ue26mjEDpwg0yzeWXJwS2O52CXsde8yXLtYDLBex0YpYVjPkhd+nb/G5m1/jUwYUIxR17+h
KfrmVrH5Mzfck4wh04MJB1xTVEYspV+yvDah78PIgEOj+dMPzsVN0+ynVoXfJR0rNbMlAfREDRlG
ixqWDtWCAaVnMibdi1t2FZzmbCBEa2/5+dlPgAKK1hQJz4vbjtVKtIaxn6B5CaecaB1qM76Vkv4t
mkbC45E+xGXxJNpC3cbmBNESa/LgIa9l6RaiJETeM8bgQeREIife+6jKxXGpEjnUUP1NiI7PfNTS
KluJtQ9xRK1EnVX50E3aFbhTyEHXS7/lPHKXXCs9M0/uqNJ3DFGlAon01EdOjovIxXmixMrZsRvl
LIOjArMeKPt4hCpGNIikt2ENWktTn1KShmK3HKO40s98zGG2+88wH7oYVgiGTAy+jNYi07FurSHf
zOOKZjcOOcWHnqMpSWvksPSNZjoAwabhpa4EIgiC9cOBomE+pfiBfiK7O0fXX+c6TfyC5eSDE/EI
ulYjHyu/3vzrf1p6/x1X+ZV48DbMv2G6CiL34cdOP27+TaJlPmmTJw8hxK5AxfdGbcvnbOomOrh6
iZlHZEWLSAZx+UVWtxuoG7ofDh6hq9R0O1YbyKn11bWKgmJdImDhBUDNvCr9bmTVAIceMY2tfDR9
d9xbTvObsNxhE0OsKAc/WzVCOlI30aNw4Adzuubox/WvMnGdHWumsw2FaVCowUYxh4nK1vlpSkhk
h81KKpnIIZrVocO3HWyMFepWdhm9ss88AMJ70avWWbW8dvB6DM+lWxBc3LwoXs9gwPxgxI5urVxd
rBD8ZUHUEwadbYx1K9PV737WXSS8nkOGJOIABUM+OfwyCadDBN73AI6YbaoTnQNJeSzrSLrLIVve
HD2je+GeddYiyMtNVV3fApOKo+tcpyDishqzLjkuR3lY8jZJCeUSuqnSXTSAQftejyCuiroFyjk+
VcVTFevdvWMhVFslXOgpW/JuJGQE8rKQH+K9SDkiKyjkIHtQNBbMDnW/6oGa6g7xhkZ8a5UeBbAp
GWL3sezA8SfZ2fI6g6h/kgxr8RqMWb9TM7jGRF0KA8N+RGUNg+k/dc3IQgJKU3VfoKKX2Yb7kEwJ
dBRObhX32oSuKa7hxelZw9zHKQliLT/YgzWsRJEZRLuHsFEAGKrmqqW+MvWvgVFrJ1FlS4UKL1k/
IhdaZVtRJxJNdVXcRHA2ii4fGmDM04ZqPrGoNtQM/+6QpUdxYlHn+t3KdGptUw8lHuvpR4rGIJLT
s2FCQDhVGZjVb5YlbTrPDx+zfJsBCL7XihI84jP/0weFe+wU7QoReXzpEau6i8Qe4fqH1srYLXXx
0KaIuMHMH8lSKAFpdDU0r5tTZETGHWO/MR/bBOZ2zFzUj/y6WqepzabNjdEYGo3c3s9lFJKKXZnF
+po4X9r93FDP0+I5rOyH0WF10I4FvqKi0e+OE0kPRnD2poIWhH+T3ijfG6yWp0GPp20heB/U/wjM
WPr1ESxH8cjUKway5MxEuyK4I3jX3PJs2MxP1JgHHrHG9QpW5OohKxPvUcdI9qiG2VPuev1ZdBMJ
SzJ1hSxQfhBF0VeBZX1jFESOi6NEHYiKGEhCdGUP168d2XPucao5d3i5x5OmNd88t4QlZKpXraRF
SSpcuaEN8l90gwHziOfev4oerPzucqBo52Dk+cuGoD5InmPeAYtadxTEiq3i22gZ9KN1Fw1KDbmn
nOOcEUXRAGGKfitiFowob0gwx/o1rmRNW7cB82/UGpelr4/tFDGzytrHahHu7IGICegs/cccNMQG
eZZoq1kwo62tunB3mqPBHA5/yyNUz8GjXldgQ7UI+0GPPdTWYkSFJi0TkbB2GVHLQs1THXtWG7mH
HJ6EWIg7MfW5EA//zU1F+PW+pjVafmhrOMTfTdIqLuLQJ5FDrjnBf32qJ5RQM4UwipxIOhEoOSVs
agmcFJVQ1zZ7R8Xj3YcQvmTDsz8HXk1x3jLL7vJNVkfMLDW72An4sCSskYE6iHIiUA+tnnzVJ+BR
MyFpyuknoE0E8sgU+COjgNgNNkiMAvDunkSiFnU/InBUTvwb/8mqsfMziFQ4MKoU2kfR3LYjCFGR
DaGdgfI/CnFzQJyP0w6WvfmK2QMSJBE8I6Ft4kIUV3FuhuzlPFll9nCfIHcAwgz4gr6VBk0CYtf8
Hhr9lwtbRJwV+x75r42hPHnoOp6ypn2zuKznADmwXa3o3/xBd7b9FFUbMUzmnJlxkq34v8vVFjlx
B/Bh+Vvd41pJqKSd5UbdlJGnH2qE2k6mluVHk01CVITlSpKbfaebLzH/2jB6EPqAOmTuMI+AUrIm
tyGkHyVjE5aAmCdQWjpFXFvTzRK5BNKGbQEtCN/dVjlVMFt4hYmjS8th4ovi/vLhwgBR5rqZTgWF
oqWsJSlxsfdjcCt846ee+NJWMy5ZV/anyje7OdH0oD+56nTlkuFboqjFCchvcXLSAtJxkU1tp1W2
IiukV0VOJJHlFkQ7ObBhTLHz2STHkmsFAB0WHf/6YOWOlR6DBCKACSM6/U2RiD+8FJtEg1lGQTfT
nTBM4xSjKC5HJjCnIluPGLzSxBo2y50Rz+lSFDlH6ZC3AsDL5J3BE0iiTWF/S2I0ur9vdOMcTbH3
4jkQSTAVO1wcuzGoLqIqdw3EHTyb1YiQNWiFooEptdzfNsu+xEpVoj6qpWDAJtTYnLUatTtGkHwB
kueaTvwQhY6MgUhEMQxgIVYC6U/JkrI7IwxZr8bKalFFkcL+bNnZRkOmq876YeUlSOv66FNvZLtg
F6PK7h7bzy8n7p+VfCLWZT2CbmyG4BxQ+gHX+VZNWnCj0TXJCn8FRxmO0jH3LyaxMFfPbdb426tV
NyS3ROETkTqFsXFgWT3LRb1myshxoWNZzIvmCN3AtLUd5UfQ9+ph7FAQMm00aa2vdVmnOx0nDFHs
TYsWS+XtghohSpTApTbBP0KY4IYPLpNG+KCrirkelEHaulKNLEyr7uD+h55ufNH0+JjmOfY7JImC
Sn8vugLNwiHeQb8UbA2AflndXHyvlFd8HEEm+1m2qQBk+M0F4lfiSUJcupKM69ULMaqApVpDyhbs
umLSiK41onAxUeCcXo+52qFvbFebHIqKysbW2PZ/KosLY7cOUikcP7bOxRuicB0gsOWmoQyvKRKl
gYK5upUhvtXQPx8QzSzaP6ELIlsmkmrdj4a9d+G6kfL6UKs+FwEeukA3udK6D1a86nTiYrpXx55M
lwhBsh6rfll8uqe5RVHgjrHMYxrtNWkACCwR79900p4VxbjG//iNxbO/tQfw+7lkRnATEaZjj6w9
dbA5NvRohG/yx73UGQ6R/dhDgXTA4ylfCKZFPcNGgUFOudE5KF0w840HYbDt2TJaW40O5xSoJ1/6
U7toy5T9dXqC1NCsr7E//jZoXKcVH8qCTbZkubdMbX4WCexIKq/oWulaxJqGDn+jb6GYI4f6BoPo
JYsqFHBNcGIguDcx5gRNBxQ+RnK8NuuJUgSu5VWv1l9dvhcbWF5X6DKjD5rgwrE5l1k4AZwQY7sm
KmeA0cu4NoW0S7zKfRxgXB8L+0ceo6rnyd73oZV2tc1GsFPazbQAbE3NPxMrtzMc/5cED+sq69Em
VvrxzSkwWGCAVKTfFhKJ8BppwVFTsOQ5ofwI44K91oZ44/rt86DYO4RwCR/xCcWSdBlvKzskKfoZ
FUqzG4u+2Qx+nO8k+9WX0nRlhIm7LeMU+0yb7gxTyi6jz4BdjWUwUJQHrw9rqCmHYyN/Z+fvr53B
ardN+VRFSLWW6HVhz9+aTv6u1C30LBAk2Rqix3X7SkSuBtlR6K9R8UxWrAaV9Qj/6spBMHVVD32y
Ci3/YOiSvGqh7DJD/RUisUInSBKar5j1USFv0hD1FRvGUFlpDormGbQNXz2n/e56RQmpU/YrHN9G
NYJ8LfZ/EpybbCr1BQnFl5Z4SbwusKV2ZwfK1Mm3UfeNvcHW1g+NhcmMIGDTVf9gvoHCxHwPO+OW
9TjtY+eiq3RLlO6qyaz+mdPDbYvqcJ1XF3dsEJBNhz3yvCbqsql/GH6gnI29+jlKm29Kg6C8XA93
PWTl34wTXW+GIRBpdBx9OjN0CslkQ8wwxIYez8S6zBoIwcLvLRdpVeaIAkuadMx7Flm+rhTres+1
lzexhcEfSYGzlu/KxHAf0Tast7h2wnVfWC9mn2y0tGEikKChjeM3NO7jjeLg8K7KOlhVVfKVeFFA
jjV76D4K0EsietMsERKedGKJjO63lRS/Qub/CHWavaq+tiYMdEUQgbvvjnag/sqk6FcSqD+rQkMs
sISZX2YPhYV7n3bNsLMTnAWBQiy7HRNH5A/em4IVtE8g++uG7EkOi1sxGarSYXLE/tYqC+mFjh/s
EypbtfoK3rty20vmBHfOH1o/XAWZibVkCtQtvP6YKXwUEmKETMj74Hph1jS9dagcyyR4sAjEWOVx
dkui7E+iWceiML9XARuvXr/7dpxsdDk+EKiCPcit0WvpXHD1dneqUTPzoKreFESgbxsthJGna6ON
KaFGr0r1sJKMtN+4mvTThtnId1sC0QNtqyMqpdaWuR/68hmZN9zQib7HCrA3RiyZfvqS9vJOR9V7
Z/sm8cPErAQGj5mUvTlyFp7atefbE4fYl1bzYRuPX4exjjfwzzz75fgz682vajY8tuZaTcxiZ3r9
dYSaMzJhnqvQn1RM85pBY21nFTyDmYpHTa+OkesSpm3uu0Da2AFa9+9DkH9zvPjZzJtLbxLTKHev
fh0fKmJwop5nIqyrHZRsUNO0Fx/iwP9H13ktN6hs3fqJqCI06VYoWslytm8oR3JoUgNPfz5p7f2v
ql11blQWRsiWoJlzzBEgtGGM1uT2MqvpwLVmaTVcn7jK2/lWtpUCxJ3wjMMfGtMAsisi+2Pqxg+y
qYuFm2vPrYeRTZeY722RfSvs9Cw5vqMv+4W2Cy/W2sxDsutF8TQhIw9yvXqoe8zLE3yYhgxGNZ/H
oyBEbFMxBoDzZ4EdtfOGASRmau0u6vsLmUZkCHrg46pzf1vRYk3BHZaMbaLeS4HlLwbKC00oIi/1
Etum/GB25SXDmmdhzMpeCd/fjI6/ey9aDPpwG9pVo93ht59Blp+gR8TkaJLGvicUozqhG4bC52Kb
bnJF1iHIDqhwZ3/rRXfIdPXW80fR+r0mkDBw+sxf/Ebbs/I9Qi6rF33v8tFHJ4Nk+so2N12qtmMV
rtttq8p1y8fCIkHnz+xwXDDbS6j/FVbAbn1KQKm2HXlqekuw2Ogfsgqvz97KmKeUa5Vw9Sov/M1z
IpQz+Gnl2Lw6fXcw/e6+9/KAPIdL3UUfdkHfiISM6AaVv7to6vEnrYaA0QwpD4Loz5lzg4kAtvEl
ZUNjKCqaceVZOgTjfiPoM3Y+3XJVnIgebagDEh2sisulf3U6QOU598YFPjznPB3bhXRxBNQFhCOr
iJ4qJ/+tu7FZFF2ultLvSYxEdNjE+m7Q/QfXooicYpyzy2jYWy1Vdt2HH33HdTf35trBzNtth6MF
eodzSrbE4s7RcqahMsRKFO4UlruveBBCdIqA0Cyww2aw+JBdPkYiT2YWdKNY9qbrI/j3vMWQqmJZ
PLYFHlFDpulr08KzoW2SBwLguxBve25wVJIX/0cf+/5gYERGN2ZvvbB70sSE7abff4gOp/FJS+C9
9B9N66+jAUvRNiGj2M/8ZQ5E0DDgyCHGL0td4+KhCJMiDWQEItDregFinW2LefB2hEy+ugnmPdzB
+6H+MTpq40lxeVb466TJQWgVCXMKD8WU00UmDwbLzxJ1Eqwm8nvmRB6ipPojZDReCKNnrGQ9h61H
UEn5ZeBc580NKgmDRLAw8cjnLI99JPcOxWLUlafBZ2hIvghWV0cERC/U2i8eQ4vAjq5ZEeb4Pdl0
AJk3jCfP51bjTMvM668Jg9zNHQKk0hYfVfmamZKrQwVOM+tneyhGivE8WwiPGszJ4W1Eyd8Ant3t
7erqkGWP+L2N6tmu1Mow7ZHCitCMxMXbwenvNTXWu0TL7q2IgpxM2tK0y40FMiXlrCho42GDSNtq
nWIJIPTsxNEX/lZ4p2Zw9mJDcgVw0mh/gH6fSZXtQscaSQbumFaeihobMyzuxSKHbbud7ahZtjhi
+ioN0tk+Nr0PN7X/tbU7opYPCcGsJSA0ho9w77J6hZTxPh2EWOulfMdk4a4vZxyfq6tF84cUBFeP
voFYv4qfa+FSCcGB8gAJFlKPqDurBJtJKOilt4G0ZBMN6aogdRD3OBOqEPsz7bGAHNREZrtjroU1
PZm6c5ApV2DMJ5wJQiWYSv7abjgs8w7H4WIVG84mccaPebyDOfOcw0hdkAsiV4XB50SU+AklBrSR
mX7dQavUTVcI3n7VcOa7ctsC3EPezHavGWuHwKOFb2uPohLrAYPb6yJVLfBBRQo1QaDeXN3lSP/I
WNg0a4914PsQW1+mo03r0BwwS0ZCiqMh7WmeY29HRWj7nP2VhnaAwoTYxBj9CjV+l8R4JGXWn+V0
5cIZgfttXJNYN4EQbewFTf2SeLqJq5y7zEg5XWg+Z4lrm58ALr9kKNf7IWNqbTK4n4gqykzjAcO+
YglVBgGlZSz1rLKvL1glYMRL02Sw72UbYeNLa4zj1jUGjzogrQOs5lrcU7q31JDYUXd7LeFsqxqx
aPP6Oc1L5EjOHcaYy7mifladT6ovIMXCyeONInEc18755EBhr8XPZPjfdTGnS4hsNadpf3FL9e62
6hsn0e08TYFjGh/VmNi4JSssehFfhGNj40+iyoA5iF6LxyFzL33rIctIi+Pg9QxQpM4g239P7Y5E
+8J6CruHXuhYdeMhSoIYiTu6Gy7HuDzmtjgIw+HSjTrynJhjNLp7ruk6hqpUyzjR7wkceTYHUjH9
vlxH8fQQh/YAF9C9MFAhwCUN8Wye3zz/wXM0SCLm1Yuv6Mag61IKbApM7OuiZWpWywkXW2LOF0PT
M2+IN1pdHsv8Gds8n2FnuOWcDJo6tlZjatCJDQa7mkm50kzHCry7NsKwE9AP7gLZ4H4P56R0V0rq
b1qeM2rpzU044rk3hoTh5digSbcPoqH7jiXUe9vaUV+0ZU6BodyFTVVJ96XOerajkrZxHc5JqUr8
wKgGh7chDyH3tSCEm1tKywg8L/2Z3PgtZk45TX0RaAPegKlvTjt3eq1Ekq9Cc5MLBtIlOlQ0qNHK
IQemEv1bVkZXhJrOP0z51nynCbghMCtpDJBW8uq0TYqIdHKy53Hk7m2T6r2uFSXH4HSMCVvGwzEh
0b7r46H8U4dkZGRxfeqieG0RJLL2p3FfZ+ZXriHYjVOc369+Q7L7hpH0zEC8WmtwVBaSK37lay69
oc+lpFR7Kqe1jwvwNAG3w+eSyzCLcGerkAVKlAg5U620RfuXh2AhSfJThflBdzVMzdOaZKHQZvSU
tNsYg40FpCV30VTmj7KwncqfDcctSdwyPlxD27rzCH7iw+ax6p+qwuoUv+4f/GY+qajVWprxacZy
GGffLAtIg8WFYD43MRGu9yN3Uy5FBIflJ5QYqN/DH/mWp9AnYjlhjTIIOi8G98U3xv3UYEaCzxxZ
8lZzHhrxWfJlYYlySTLf3GjXyOW4ng65reP6npT9Okno03Rq/7pWL1yj0EAg1V+XQ2fVRNOG1zEF
7yOMb+MdsULPmWFqSxKwNi8IScOFkiHsoR9/fJWe9Qq2/eQWPdUmxFR7hnFGdDXSiX2e+bSpLFGh
RcHLtQnJFqxXNtBr3nXH/JAGXKoCzgSA7UPFh7colXXR8gzIUFhvA3NLI1LDkvSfq5+KHx1iWzxF
s7M1cgp0ERHKx+pEBYDTHj2sZ+LdKnsLojFOwgBW934cXepfFt6QyY9CWTnGwyUXdGpOg54mVcSi
CP0tbghqmMyKPCj1hAFpvobDdZ+6w4GxAkI/LT+JPOqWNIEHdXVunaxH4zMqvU+3b19anRMzs1/I
vng0nXIpInIKiQDGBZwg2emubbhakHXBEN+2lv7Wd/aX5g7gyjDdWovsulQHjEm5/7tzYqGYGHay
P2USH3AWAGhwV/Nm4z28Nq+eFh1mnAqx1D5kpjMD3LXftRzX0tVeciKJF25sqUBVFN66DZsh5Gyh
iunLykcqLvSFLfK7Kuy+SoGEIu5nTCmhPzX9o5uLvVU4bWBqPTVVCf1ex6B6TDVtKa75vL1vrJCC
E0WfVt9xEW8xrrhrknitZ/ZP7DXgVA1TQJJUiVJMNuZUnzKHQNFG5rt6IDK11+sVrPDPzGihi5ok
dNvJKs0YPKcd/LewxDjYXvEn7Pv47CYlJGF1KDUDfyfHiBeIHkNlPYQdEoow/JtL7ckkSmh0qvhJ
yz7wTCzt2Qy0SIeNpczThPfY0uqMb7fvdqafPFaKyToKwJ8uvH7Ycf4xGcNrVqKrJm0B96uK/zlR
pylTxyqFnhdGn5QQnwSrxgu3GtZ2PX309VWXp3Mj1wofRuBc4T1uwrajNr8ileOGKV68tCagWT0x
CYA3QRPiD98mkSJry0ORE6dU2Q+FpwQTdO19jtRBl1hI++XRZAkXrrfpqsoLCoXJXdmtEpW8JXkj
gj9p19+2lX+FdQ3X0qwuBW6NnVuwuDgNaUt2hz3efi7VKiQ/HpYTWm2j3qMzejS1AXI6yl9UFttJ
YUsYkw2apjqgXl8OnI1wzmdhLXVmqnhwRWhBShXoQTePKUmJSbaeI3ePgvLTEfIjn+fzgM8XYzXn
yBXy6mS4tWn90i8rOJhetDGbNHBVD+FYIy0qnU+Il+5wrZ030rZWNvYG3H8M8ijzwDO5uoZZH7Zk
OuCiDw189HpM1vmnast/GF3AGxc8ZWFR0XEWl0crf+lFtiRA9b6Ju7d4YAR+PQXniYgpiCX6OnI4
UdBPnOY83ICIv4VudwK5PYcY5dMloEPLpbEihWifi+Kxi833YnQEjV5MWYueyvNxeRIdN8YyebxR
BSIdUAbwuN7SjT0Sqv1Wd+k33e8TKtBuh20+mcpzuET38mbXh6YO3ykP4GPElCghQP1BY5DTGISt
9JOdrbzC3MIyAtZLJ4uSQUbkQ2qHyq21E73m61iA7c69uyYvu1xWtqPo6Ud/XcxY0cwiz7Zlcywr
jQEBB1h5mfZN37uY0EKIJPS246yhmyywrCQkKxq96G5IFE0jzgnM9rWgTm1iiyd7M7WFcaflTLAk
SgQmES6NmhfryDOMzTT5coc8Llk0ExlMo2EVD9rUYhrvZu3m9vSfbdjQp1yXbR4uXSQcGPHXJveq
jrBxt6jIMrimP41vnkgw4ybAwnHHKZD+tKtcJOmInD4ccGRDwD91rV7b8v+sZ4NCtRchSB8m9rQ2
L3PetJuBCr1R3MOGBgAy6R7JF/7su/yq7OLuM2tqJ4zB37jhn0tmZzDlxic8Mu41LXS3VBcROcf5
u9ZjqFpZlPaOMn7D0uOiocIuwvDLSkUfABF5S2wDhG9h4qyX/E8Oy5In7xJ1LdlibR+7cPhC9zv2
ze+hhb49sQiHfbjDiRmDdBCrzjdf/QzTb3tdT9pRXt8uuU5gLAf6lML53vde8M/D9rAkWWIug2FK
D7PuPBT1uU7FsEhz9VhGTJ9zz9s1tQDSdM+ZiZrc9X6a0cbEP5L3k51f0uvowNcKYMOx2Qs9UkHb
WFwRPinwqMruyMcolzKSIzP8bklxrbisrV05CAJ1bLq3rRXFArMJmB26gyOB4dZ4omaWi0Nj1KxS
uz436fA2FtegxTEdNqFV/Klkbo8dThsR8LZu0ylbkc8NdrKYD1jWyo/1t2Ryj370Z7YWM9mGPDSP
hrNOvJLlMX0s1EtoJbgLefRocWRFCyTWi7HDy2GsxsDzU3pn11YLZqqbNNGN18xntcY7lu4WiGUs
yIcykr3oQV+cQZzosZ8cvXhtCy9faY1IIFpEb3iMIGH3zA1qJj2A6MEyeCUdusQOgRwCUvXBFfZc
DSZidZPv2LxOW2eNYEg7yzYEmfIqc28xC1vrnvM5o+QvFFBlODBcwUIFiTsTd9WN9HAauUtemXtB
5jgGiqbhycgxBNQtLF+GqoZWBWBl1z9ZKvF+KdU2n8CZjdz2d6bYdUXXL6aIwVQ7Az65bvbZA/Jx
t6m0RQnpoc2reBelw7WANt9tJC4L0MoIu5OxudeLgsGKaX9V19FT+CFBWAIj06hdu0MLZglNtrmL
kAb2FCOX0OGsLCvAzl5HdzKcBvR1ARyVeuWXNi7pE2MP55pY00sQv2TuFfMyThicEbJNE+NSQXm3
GJusv0gy05ct8UZXQ/49uPwxsmWQ9+A2I44ahgLWpJaqd+kgcfzgjhBLEQayT/Rjp/R1QU25mFyU
08lMYrnQz34trI3Qe7nGIXI3y9RdOFm5ik0CW+aIm0MUiXavwNszD4J7mo0vTgnJVO+emZrx/Zcz
1B8Q2TBp07u8Alanb8WnNnWIXhnWeDHgIiHL5NC5zE9lA2hfW6OGKBY/yNwvVnNncTNW7RsWPavS
vtafFdK4edjZGStpnlQvpTNbW9esYDOLaroT7XUm1ECnIX4DDp+bNdS1OXniaDdWIua00JRAgN0C
BHKh0WY59kuRN0XgGmUYYLlSwuVE9VqnAZFtJQZQ10vynI+8RTZxCVt5YwdCiGuegjzYIn3tHD7b
0OicbZpkEJi47JH5vDQO/7G0eUv0RCAxkcOyxkjG8YZX27chFmfFAavPcR9VFx0IhTOqXIR8K6s4
a7H7bhvaPd7bqKc1QSMDU2eqLJdZz8rx6ipIo2EraNyJFy6IWO1FuWFYbOERs/aHYxUT3oJW9lN3
RPdQmOFqSKdXS6G6HNzhuQ3RekIDajYlQTQs0d15TGZ20v4EKUHAOtFXbTn90vX6u4gZKsChb2KM
Ek3A5k79g38zH9GU3g96rxE+7aGAGTxiN0qECbKGT2uC0JmEjfQkbJacyXaI3RoXEqr/+iimjuVm
LM0dRiXVTFlhc86J2vgZI/tTN/+Gcf7BeoZwC4zCbXk/t46OM04IDh1+Yr7Fq4XprPUcBQUjQ9xr
WkQm4B6aGk6KGbNDik8aD6s21t79Rnir3mgIXEuy6sjkz13ls0c6nmCmw9gr0A0qHfocxL1UrPS1
G4x9RIAnRrbktr1LrXC6c0Kd2Qatjyih5LhRNa41vODhIT92Wq6vG+8ejwsKQ316GUZjO7c6qPDY
PHcDExFHdYEZlW0wKt+gUMxn/vroGLfde+4wIrP+zCG59+j2aYK5Kw7DCNWIdqAfGUDHvkbNvm3Q
jZ8j8ki0ijBrwp2WqtV+mmp4tyJyvfLwmPVwK0X/ozwA/ToFgodd+dQBCpD35uP7WzqAH9bzENIe
prg3rBDofGpX9VrsTvvRJbqgSNOLJmrc8+2JU26uq0UFFWVpDPR87tUTv63LX91SX92gU7E4amuw
9myuptuqyr/gbpBeifsp8146Y9NtHviPUs6qOAV+sfNNjAUuZMNlpqXbQifQuQmte9n66V3Vcm5b
chnxIS+m2oceyBDckL69ijulTrW3smDPLr1RkLbRf05TdeYOm1IFWwtRI59rqhIeSL2e0qtgt6Pv
ILQNgvxc/6SIrGgV0kdT98MglkCvcWUn/ARwkkdVfy4dlLnaN1i7+tCiLdNXHWsncRpaxmzzWH67
7tWbRdAaNS3EuoFvxdDnTeTP7Tm5PtigbwVM2rvbJieXRBmBPNSZw3/bXiNownFbQH+Ek2uylhKs
7mk+Lv7NMC1ryToc1sZT2icp54H+2mIvsTRM0w0ia+s5jr0Us/8aJbFA5QamXbWFWjUhjUyh0EGk
i2as5E6O7dPg1vPGTK1kNTT5aYQyxuyY6ZzV5HLDxUOwsddn+AiPzGqZxFHCscai0semAnR4ZTVt
fxpq7yEv+UDLOV8UtdGcOr+ryfBee9z0vRpPlo7xBq5j5yacAPmBGbt4/FK9gYu4y1g+7Y0Xy4FZ
WLcftcTJBUUXpVCx8hv3XDARW9azaAOK1lWIdHBgxIpnzjVoQ/2mzbQMnaEjvvAua/pxjfE3zMXw
5M/RMXLoVWjL1plZx4HSMvAYQ90Z5A9Q5Iy/LLmYR7nevWE1F9lnwDBO9JJPzD8F96UIB+lGm/5G
8oPT0DJOiW0Ny64sorWWk4wgDe/PteFoFt3L2A3hQmCDHLiTHrjtxPpszT9i9LaNRUx2+uc6nKBz
kX/LEW2t7nbUfhohRuUU7ZVVPzcZZIqOk8tsn9Bx7P0Ghk8UxqswaXDx6M2F64vvq+KEQhx3ktY3
rSA03YMJ8zpn/rIaImfnQ/m5Q6j4bFxjxqNaY9pe8QG44qfNEVuiI6oAX9dj6GFqk+bkJTOnNl0y
ivACuXOq6TxYTA9sEb7H9zBQWFWCUM2r3oS6PzTHqc/yDbSM3TSEZ+JCkL6ARWTGCFXH5ZjRNL0W
pf3bzONRiP5MlYptcbzPQvbg7NQgBLXrTPSc3dfqjDnK2UljQTnbFiAn1lba3c4YyUEvxkdtmo1j
DxfIhAe8rpJt0VDidr71a2ZWvyid9lWruhmcK+NmwOdmosyUkJ4aL953zNLA3D5N0XUHg7DYNPam
tdZ1/rKdq8AXMWdLcslxZggi1vqq2WCrtIMzya080030/fVH7hAnFo4WidPab2T3n5nIvromnjn7
zY2SfC8iIbyQvPW1M7cfkQUImaZXOX3KBM0i48msvCgQWJSBMDCxtfmYh2ZYQ3xihb1Lu/SZ7//B
/Wrqxl9G4AXAtID+ra8vNEVbZUe/Yzs+tKb7W+fdqze1j0whwsBMNXzyXYKzfBylZEg7IIwre4c5
qkZqsCOgZBN54C36Ypa0/DpTZze09hilfRmh8gJZwhO7TrPKDnk+nVq+JHZnN4wO5g93kzVtXK6g
Mqo2BQt36GhvVp/8YW5WgjzLcVPp0NqQv8fNb+m2r+RMgUaX1VmKtRFy52RNx13Z3xZiwP24/DIz
D276uOq9BEqdLmpyGdCd1tf4GW2CYBcaP675y0DTW8WzfxyhpC1LA2sEqNeJ1OH0+vHdaM/GIk3i
Y11ppFZaxcFBrZaVsth0k62voM3ZVBcq6EtnY6gxwm2slkSwyAeTA+OwxuWfibuGpjRC0Um6Y4zw
2pcdK/xmqtPfuJJX06luZ5Ua/zepnMIBxaG8pQm7ZqBN6sWYY38PshGMLdnjnp0Yq9Etn+K6ubd6
giCwqebPSJaqgOvqgZaj97aPTkYrJBmXB8mkE1xlZQc89S7QvzH9G2smViNDjJFwJ5hTG9lp9UrV
527WjX1ZDGtVatFSZhRldbutSoO6FUw4KRO+vbFcefF8TAoWoDCW5Uqvu7vII7g90oldgHFk+Fq7
8nMNufLwlo/NqhlaSoAuutcMin5VVj8RAz2ZEkbpR1qy1Cbz0+nkWejdtvDzadUZ1Lt5lzngQRZi
oRxHllDdd5H1VYt9ZLFqkhPoMg778+E4VMJG5j74v2SkfAJ+Cem9MEHZjMTAoWnZWzSlcUQZMUbm
GcHKOVb6OVE9bA9jV0d5sTaAB5zCuR9N/0rloRytJUGKE1zXujFf2zF5gmFJOYoPld0NCDVK51TO
1mNopQ+CNWXtuf0ma+aNXxt3IXdyxKJBXzEgI5pylaagkSR2pkmzMOVoLaFR8syLKHZqeDFtAWqO
ljup4s00GGu366hKABt9MgsWtZYfxNj8hOnwk7XMKtJ5YciHXPY9Fw2Sv7B6M2PnJxnt336o8Os3
l5ae1xvM75mXTRgrSLp2J/4CkmVgX5cN4Jl2tqr5Kbbdl9Qdt7pp7WRMqap15gH7HeQeAo5Ozw3R
br1+cfgzhLaSes0NA2uIwRdrW3KH1dVXU2IbmH0JS5DDlu0AdS+OCxKXd9XrHPrLZprFJu6MZ58c
Vin997i/MuKT+KApiBQQ7UiBKMaDXZB7WpkA3IX3rOPi1ofVGcOjAebV8CgHsJguQgxbuc4R4RiB
dmH9UCBkWPjzdCh7f5nMNilK7MLE5GDhk8KY1VvbXvNg2cVn05JVpukuXvsQ0vThyRfAy5aPrMD2
HlVnULDZS5ZcJtB4JEDDFc8ZAZ3ITbAXs63ms9T7pQZLVZIaOibm2TFcMkPxDUzB3Ps63F5vecwF
XucysxciLtGmI/UJpX2RVnuym9ELmDXSdhNat9CkdZ/3Trsq4fQoD+bj2O3NnmlwxDil0b5xciDq
EWx1oRocJOGlmi5frWJenucGfam7A4JnbUyMmvvavOmN/qXQgcBwRboq0jcawu7WdyhKKBQVapXr
GBA/qQTbCT2aAAeofsP2Q3rGum/EoXdd/FBqkiEz1mwMLdwKQLPvjqoW3dGokv4IADEz1lPaFvqI
WrRaPe6KVtQPqdCyB9rq68+3DVWL/hGfIm6bTogXZBhHRtDYerv5z6/ZURuHFbGG8nzbBB2AOYQt
3v89SKqilHXcG1f23NYP4DDyAbrYY61j3nHbZBHvepK+vv1nh+teOQGma/7aePnvgQDSUekrU9vd
9oNsPV5GSXz99ai3B7Ql2xhBJWNr/rLbttZpuwCGnY2Ny3+35YkXGJj6nG974N01wXZJAbTtTJ3F
OPzngd7u4olS3f3PdkFtgJWOYqD13/0N6eBiIQ7MSc3Tv5tzotVOEQyj20Fv2/NqInoqtu/pRda1
KcP7lEzPJxlCnKpq1d3dnjp+lV0z4OZVMqb9k99E+d6UYIllpHruHJ13IQMhyJHfdEHpjkels/je
Xjo1fhtEkPV2t6dp7qcbhA1i+c+Bo1AdyCoENLu+bZPjOpcZ/+x6eyvPr1+Zuojj7Z1UQmTjHHoR
gAS7q14WW9ppLbg9TVCeHpVvPhdS4+/Q9bMljfbxdhyDVwJlNPJwO5BdQuqTpR+ub7/tUjuY4PSi
qsmry+3BzmWzzhouLayy4jjonQqvC1W0we3XMJqrC2+YbBsymFnFr/sUyRzDumKo9e9xsnYa6QfK
DSCFue46KzkDscfrSo35PSP4K3Ogri9Y1LnLKkqGhwxLzWWLq8Lj1EgnCFHfPFF7NUGknPylA33j
urPVazzjZ+fmtvtWjna5yLW++hBN/UuoLHLJpnz1hrT4HusS2WBq/ZQzRPbcq/66kYqiYKbChKMK
Br1m4Zj1+3Ckolk0B9AqKLkFLjTCSaEfEE1MuTOw91xtYmYhvwwi9lY3y5+8cS8uDP+vRKXvXhk3
nzo9AdVb67+bzG4XWZpP66SOiEbxDXkhTB5fzdxlCboGLt+2RVmNpHLWKH4GKS+3XxiR4bJIhPXq
9vT2iyYBHEqjXKPc4VD/7FdH48qBYra8Pe2uB6hc01sNo4ej3v+9B1nPFfRp5mi2klUczI2rrzXL
wIX4us/t+D4zwc0o7eGfP/X2i7IN+03ZMtO67XI7/qjp8PyHmHl/JeGzoUjfzkNGXCQj0DNpQcW2
l3ZKJGgdH7nMtFWnjekjJgZJ0Bh291Hk2sm0axUxI77MXhj/ycL+hODtvyrH9IhA7pDNKjcHVfHl
Xisra++aylvTvA5c/4XJXNwa3lQ4vNkVVi6xvUI9wBc0Z/OldGvnfXTMKogiNT/4RlKtfafAbqdo
hzvY/d6G1ObwTKxpu7Rkpr/AKEwxTIrvpZ49lLNpnqy6wGjBchSjCWaBfRbLEycOg6Koyk4ZrdPG
wmvhmGUi3/QSl5S8ZMBVZGo6ZrbVbawSVkEpGP73wiiORj+ZG5xtoqPhm86GC8U9ZBlCgIoFl6vs
roR0sqmR9m8tO40vVCOUdIbrfEf5Hb4Szk9HH75ou2h6uO2a2LMGKvPfXceh/Z9dLWTODzoZ35uh
s1l9++wR9lR6IPtso0K8TXFbBs64bQPw3AyyVvFKERe6rBudqV+oLoXZkqychvPKTGZ1uT0QL+sG
FnYS69tT47qfMaDEjaza3tQsbQR3p2DZuPpEOzOR4z+vi1NAZc8MmzuG4D8zaX4YVYH0w/W/72of
2xt0SnSD3rYiRQWOpUIMjC7hYuEqvIS0M65u21TlhReqezj6OG4yE2K/2zZXWUs1Yc90e6bisDhh
Uba9PbsdCH2av01Jz4POzDFuD7awQ4KbuYb+3Qafs2GU65i7/v/2Y/6xNLG2O9821b5XYunWbKuG
CPUxz7ulbirYFQAo3VpLBd8dcZDxCjUiekxtzsCyzPbscluACHDdCDaZBf88b2WDAR847j973p5i
nA/UdH349xC3X1R21J0dRup4TnvYwKj2bISTvr0B96WW80dwYv5/Nka2o281A4j/9sLbjreH2y/Q
oTIOvr54nmvo45nv7KJrAyrjxjoN4D/nqJDQWnAN/AA1bBny2NW9WWNUYc/ocaqegaPllr+lWfmX
JEJ440vw9Nv2wvUfsfvQH/1ruSslshgt7tm/rPZVjSuUPZE2HU6lXN229zEdkerrV6Y4LuZEI/Gq
KaPLwiZy1oiVtm9dzqbF7cduIrm0HAeszG1tf9vUpBm/vT3/58fb1n9/P/gI1/JC+/uf7ben/7PN
Nj1jV8hspTwwVHKvpn1sTv950PX2kvT8r7OAL17Erv1mpIgP9DqrPxja/diidj41t3zpDKPbCccS
G89I45VfWLh+4AH/IiqD8RkKj9L0WE8jA1+mJk9eSbwk1JgFE1aGtmqtae/hshVOqbWEFc76V46n
Scrid6ox9exb8y2yWx0GaeXRsSvtTr1uTWPAVlRndL/QlRVtw6Kkte6Qdnlm8Vn7xjv55NoDhtnV
vjSxGUzcGULC2K9lUeevg84QbdJyY60h4fpwwoADFKv+dWii+s6QTb7WEYjtqj4qXrxp2gFGlp+G
sipUT2G4L+IhfQhF9Hd7u9n0+AblWJ3dqhhOYcSUYby+4Pp3wKBkppXCDSydSGywk/xKsSQ93h6s
cuyPUvTQa20PiwONLl1CkDxaZiLGxW0ftJzXH6Fpo4ET+/88/b9D3HYv6vq1KPJq+++h8//H2Hn1
xq2l2/avNPbzZZ/FsBguzu6HylmlbPuFkGVt5pz56+8g5W3Z7kbjAgJRTCVVqYpc6/vmHFNHFmwo
bb1uCqwBfT/u4bY4l3ktjTCgWS3Y+3k1LFGxIE/dd3Z1sWgI1vuKCgjqMBEss0Ipn4eWvmqYGsVn
a6RvHfRx9ZLFyTMyj+6ViOZzw3j0rWpNLFmpR4J9Ni4yG5vAQmEiP5WjHQ9/S9KjkLE9Y7LbJ/jE
a3zKE1wuswoIc5qaLwKipbfz6seOKFYScpDRWbaUu2+CJ6UlRlwHSH2yTb9wNlWOxLfrzWrv681h
XpsX8yFyOm5eLSZ3kdF51Mtq6zbohbJPbXxdCS51ZuktEAUN89UqmHbPx5SKK5ZxTE20lJJjuK2+
MqVXDu+naGq8LDVP3rwfzP/popIsIUtp3WIY4kl+/I738zs3Kflk8TsqJAXHPq+7zbJGh33nRUl6
505TjkCUaHV+bLOrpl5FlMCQ7oCEw7miXUth26dCC8sTXpZn5sTyQWCrgjdmXvPKAikboie3+CCe
5p0Sqv0KHUi+Ezk6wbrV821qoXeNa917DNzMWuctcAQt7PFRYe8kPKfF6tYn5sMYo7JxMk9529Bf
c9/SliGpXtbyIeG51ghko1MvdX+VhzEGIpQC91Qz1z3PddWlLu/H0qVwamnMMDHZMTcH6q4bdbiY
91o6nc6httwT7XkAo0EQX/LKLC8WijVa6GXwtbCSQ5mG8qnUcwtPhQcOZEyC51yhgDAdYP16Jr3U
iqK67X9FL/J+pskVa5kPlXalt0TF3Srihy7GoQTAM7gNXRdulFpntEhia9sNpnYMuUcgh0kaOtph
duL6Vm+HRFgXg/dnbUWRfpvFxN8FQrEe+glZBI93URSGva0adxwWyZTB0FiDeqbVGVO4hLo1bUpR
8J/zafF+XF0aGdkWyvcz5j31MJCQ3BkuEYSY2+lxr1EkNnem3vj3uQmzIgD0tp5X5wUHGJbZ3DGy
n1xAgIc+Dpi3cYBqUA6kAtLtXacxSKZtvaOZxuW587tkHSVx/aQF4ev8r1b1vwLZ+d9CPqsU0weC
LqZzbFBFR2M6J7aoKZShUT2N+tQ+6Nw3I30/J3VidaHZyfdzChNdShSnRyxVzlGtB+dIy5P+VqfR
kCjC1NtE3BtK0rDZlc67fn/IIFhfKU2wifsiaQgpMPDxkaq7qHj1UJ7JUR88IAwLKWyW6bThY1HH
AQHAqF4fRoy066Yncb0Kev2UpVq0DmSoPGOSv+n4FH6TQXs1qk5/xreQ0hav/u1QN2lu5qGr4ffX
3Am+H/rbsxqjIGM9KyLKiC9ameqPwi3zB6/9aSVoX9TW1N73qM5Pe34/J3fybluVLiKUsWhJFq9E
zz0Wxz8NUWGs54eRChAgmBa5E0KYtG8E3K5jGU3ztflhCoNWIVP1163zOmT48jDqlKydQTmk0jti
GTG2Ma3iA1155TBvx/hO8XTeqCa9DRd5Opqmn5Mu5qMaU23kbj6gmrfOD+dFYUt6ZVYTLnLIGd+P
n/cMqvelcUr/OHCdv3p8NXZxT2FOTYr06qZqep0fMQp9qmmmHj62966n7mydxv186q/Hojb9fmwN
u3cB46ABO2x753khAX3yOUqMtVUksEvqBu/3/PDjmGqg3fH7MfNuU0hgLS3BMgEyQ+9BAf5+TNNa
UJ+eHmoKiq/50byoPO5dyJP8xce2VrOH4vyxHpljtAkTOGbzyVgcITX99jyUK2nSVJXJ5cqmR/bT
czBwspbp0Av0NTleLXB9rRNcARmkV0/46bWIBwuPuKuvnEFLft6xq1sAfh9bc123VnRa9dV84rwA
rZxeq105HTlvqDr0YSZDji0+jYSkmeeRduOZMIRiMa9iZcq2lQ5paV7VDCyjCl7N07wamMGKG6T2
kDuado0S42He3AWwW2uDDLlwSIfnSqXVyxTC2s97FSluSNIcbwnKNu6rdHx/aic2mmMXNjk8JU6i
4zGs4QoxH53+LDWGJphJRb905Co9ay7JJP/+1xrTX8swzN/QSeqfP/7a+Skj/tqkAtBc4NLfziT0
hNvFps48dNETLP2djj7x1D9Wi8rHieYgoZn3zjvGPubKPq/HIv0cq3G6m9eGpDhyqcTiE6trJ2Ss
iy0wCK6w3fpVRT173VfWgJTJT5YuoIJLxlCI6CRX0n4owWfNR7+faOk+2unCnnI9gqtUquCK3sxj
atHdRuRfnADIHxult5+Fxq8fnB7XkeNcizZ6rKbNqYPPpoxop9dNZD/3tR4uKcQHp3lvbYZkYgzR
k6einq4NInb6TrGfS0xjm7QM+818lqZ1lCObMLw4Suw8jeFp/pW20ooTpFc6gNOvcsOQRm6ZKtt5
dYiGzyO5szCsqvyh8tz1/Cudmt6YOpJ83bSx9mTgGosC+1zHOh0PITAXE2R1JinbOneFpPcSqqaL
LtS4H4bYADf0Y3evoGH4OGUcx4GLKIh9ya1Vl7hO/Pbe85v2nqAlSocx4lDXYxXkDQEy3fDycYTa
uI9dqMfn+XhST6qt3mK0nFfL6QmnLu70XPM5XZnIJUwRZ+vocls3Q3nTp/jtGQAgtS8Vvq0CSGaj
m943/7bx2+wbGU4JOkFvyhowcNuOtY3RvwsfpVl9dXQl/Ra5GvIXs/ika7JY15AJT1QjzXM+qgUZ
SI71JVSK1XxoYdPn0zph340x2XCDCLiTyLK7G3OnXcy/z8SkGLdm8eLmSBWVomcwpkTyWGGqXGeB
aT8jHDjPh9ah9rm1BR5EzVT5o6jozK8hc7tiaTGP+vs1RMyh3l9DljCmml9DiWvoMUiLr8h3241b
RMYmFtG4QxyQrDTAHo/zaltG6UrzhfZo1NX3vaPj6T+tikgrdjSNkg1uZ/okuhI+CXLSV2IQ5QUx
fLcv1KjagU2GI6oE8cqCm/dpGNpnJNDGX3Z1rGJlfKsLLhNAyEMM5Zw9Om55qahnZg3AhU5PX7qk
8LfwshLwd3GXn6jMERk1PfpttQHyTMywUS+ZB3B0UXQD7ghioN06MS+xqq/dXglOtI3sZUzddT1v
L2wNLRBG5/Sky2yd1R2REV7DGboTEPzi9Pb7E3R73TJI1VKneD3LEifDQAs6rRWhh4onK4f3nW3p
q+uybCESTDvmQ+a9TqtlRxoIUPRDGlSQwDZx6cmzQX3zbE6LedWPO/M4Ei45r83b5yPUhP4RTR8L
MnUaYn2fzu0yMo58mWx8Um+WM4Adp+tjDuj/PvAQTFYqOosZhG6N1aPp2NE97XT/fXseW8tG1aov
0DZwm7ffoI1zD0P+cuvlhrvzQAdtbT9O76OOJketiPab3oklAOjmRUBtWoFxVC+gU0lAa+Jg0xdK
9VQK9dErow6kDkFZQ+o8y5AMlVC1olOTFx0ZIPoAtX/wrswxMGOn3i228u6ka7V5K6eFoaFblNnt
EAbmRBRrzkgwj/j/0FqWRlTutZFhxcfxTVUFG1EzZZu3zae1Pir8IWiS7bw67xBB+Qa2Xh4+DrNQ
UllVltxg3jRv48KtbuxWWX4cAFmGoVk4vH48TaVbxbYeMfXNJ807miboV1Hsu1gueKJ5m1qnPWHX
QbKfV9vMNTdpkKOGEGTjOJ58tpnSHTsHEcC8Wg2Dv4ZUI3bzqhVljzXtritmKvceh/qmqhv5nA8e
BjbnTu1D40zrAgS/J/5ChiW2YZkzpZm3zYsgSKsTnitsyxwrxkzfuGOZ7+s2/YwWGOu542orVdjh
XTek8mpoXxtqCxhniKvYgzHD8jrtzMosuhNGIFaC7tB63va+w80/64OmHuc1UIry6qRf58PnLYFU
xZ5B68/PE8aZQBVRK+vSaluMpHX12cND9f4cTC6QaxfjZ8wv9rJ06EyHtP7V6QIUwHu9/1hz3fe1
+VrVQ7n42Nf+svbjvPki9+PI+Tx6Tt291tGrni6AP458/33Tvgm48x/Oc3oP9aPX7b1uiM44G6Oz
jNy7JhnaHTiW6PyxfX70vq3oaZh1KBs4/GNzWnKlX8zr1di+xh7CfPIZzm4is/P8aF5UxQBTRYsb
AsT+3uGqIuh/WjesYJcJLzmEHTmU70/z8QxtpQxrNZzYfdPzz4v5uRgUtIs//vE///rf1/7/em/Z
NYsHL0v/gVvxmsHTqv78w1T/+Ef+vnn/7c8/LNSNjukYtqYLgYlUqib7X1/ugtTjaPX/pKL23bDP
nVcRatL80rs9foVp6tWuyqIWjxJd9+OAAY3H82SNupjT32hmhFMc6cVndxoy+9MwOpkG1NjMHhxK
f4doHmunWttyg0FeOx8yL+yksJdpid63WChB5zBQISQg3nhhZFzKUervi2RULwaX1gO9Yd5raEnG
BVV+vlVUr1l8HDfvoOdGgGYWgEzOA4qiMt0Vqd2dZZr05/mR/uPRdATklJRhHLpTn6nJ2dXUfR00
2W0eIKV1jeGnNScVe+k7w+a/v/PS+f2dtwzdNA3bkbptabpt//rOB3JAx+cF1reSGNezqSXZpWtE
fCHdYnqMe7uivzFtKdZyIJkM2UYPOmRafN8clg7YwKJyzwrNzVViCAnwpq9uncAqQSiwrXdNiZxU
tD6uvr/X86Z8LeKyIX3GfyqQ698EdMOfhPYUR3XzqGOauovQcs9b7aYOz6qLxXBejVWaKr2uAM+f
zpF4D9ZeXJWY9xv5hNYiXo5WGh/nvWkW/fT8ff7T8yu62HdNidHSVUk9dd0aWEfVnqk+//c32tH/
7Y02VcHn3DJsFcuXYfz6Rjd2ajNg9dI3KiIdvBjev/kd9hKHN1WCssDYBy1vfo8/dncZWNQqTQ/v
x/lVg1MYjujBN8byRFkHP2zEBy4xh4bQzGlja0/64fmh6xrTQ0v7flQuzbe2YNxVeLmzh1mlr1u7
Hl/qejFU1MNHAmI2ItGafZMY9oN01eu8P2GWQ8Vcy3FyuualBG+8rFp7fHGr6KGnxvzANeC3J4yR
H9wJR0douOxjuKWj7K+tZfmnpsvP8xqQwOH6fXt7JecZAl+bp+6i1SE/InPRV67xcQin1kb6fqqm
GOVqZHyyy0JUHj7oEBD2QX8n3OJh6FWVgLeWWpJdT6/FUz5Z1npopPgsoP/vEAuZ76vmEFxSPKz3
uk1IUJDJhMBUzv5PzzqdXuqwEOaPxv/8cvmr5svha5YPZeD59W+r/3rIEn7+dzrnxzG/nvGvc/Ba
ZhUigf961PYtu7wkb9XvB/3yzPz273/d6qV++WVlndZBPdw2b+Vw91Y1cf33ZXw68v935z/e5md5
GPK3P/94gZ9FmZVw1uC1/uP7rumyTx7xdCP4caOYfsP33dNL+POPG4ZYWfofTnl7qeo//yA51fyn
YZqOgOmBm0+fvlPd2/suzfinNKU0LQExSqiSO0oK/8z/8w/D/Kdmss/RdfTtUnf4GyqsOtMu9Z+O
4xiWpdumYRmmcP74++V/v4u9/9/+811NpVn6y5de4rPT+ROkJlHcSUge4tcvPS2RMeqYl19T94st
iuoArb46mPHYL6tu2A2xt3Gz5snXC/cwOna9NMrokfyyb5RwYGAFRrrEIfEzwHPmebohDnhuo1DP
9ImVTDDHtCh16E1FFm9pkPpwUEeSN/o6Rz3VK+fYa7TDvMimGt+YhNqqzsq1A/Njb6oqpQQM53g3
TEwl/WgvEs+3CHppu3UO8WrX6O3R1Y3XEFTDteCDs6l15ym1yQNBYwcq1bqayAMZmVxncm9kk2ZT
GxeVlJWTViVnJgsl9kT9a2D6UxC6cvSMzlwUCrAoVPFWxPOAH51psPOjGTJqav1T3rUIWDPzRm/T
fCtjEllaQS/Oh3HVVtU3t3dfBTl1hz62h3WW48wj37A7GHavLjpcMvhAmk2qdvKYTwun7XWwpMwY
SQYtULquSuQxS49Xo4QHGeSQS6fFzFqdV+dHajqJxeuIfxkX6tQzlV0Nnq0tPO+IQrfG4IuvJW3V
1cxNnV+DY5rmNPtd1JFNKvv84gS/DctdHq/brg5o1tPqQCER+iI+DoMG0zBDiaCVkXWwG1+uGqHd
BFztVMXYzDVkFYntQnhAobkux5DFRFtNw6Vq1cG3aDwqxUFNEx3Y5jaVKVwZamH5SjamRiHIKo/u
qGsw1yh+A8zfaIlnbYXVqntUhu8M2Pmt/+0/8fHfyRgE4cRs/tJxh4l8cHeqM0V/2H2+Bk3aHOZF
3xvkJmXyTVgQRRcNIQ6QaEpkK7I8mNOXYX70segVvzpoMe1FYwCmwK8/zIv5Bf22Gujwc8vRhTWo
qc4CLRF2kaiJi8P7Q+QW1w4Y8DJQtc/GRE3GRvsdnfyximOAHVZp7GwkjfN/ekbrzo8+FvOHYV4d
h75YYUpC6jx9LecvI31rFLD+hHieN86fji6Un/QEoB7Tze/v6fz+zYuPbfBAxT4KDzNhmrshGToo
YNCxTuBcJGPp+54YtcnKzsF6z6jcGZ/7wdCdv+dJUMIHqSI/WEjLB0TbQsUt9TDhn889lUDqH+sx
poOhvoUMikXDnri/vtH0I+DMF7jezYFqs7EKFLhnsMcAjNvqeJDTYl6dF5oTVliVcwVdxOdQTXaq
ioyoTSMKRLWOiyrLFo4G/As2aVQj2y55WKRDuk2RxaLse7YzFP2ZJlZW0CgHW9cfBntMNjSNwF7P
f5Sxruk1HsT0ZZs3qNNbPi/0H4/mVadCyOCAfSQ6PT0QU5AeNLfStgkpotwgSDBM1T09rOyILT1D
NaygxkcvzetmIYjKgCrVBZvR6D8FSekcSH/0D8b4yDsLZNcDJnNwdRat7zSHgS/8xvXlpxxZ1LG0
jAc7nHxn0xtJuwF0d4ITCSFYsuqnC9q8ow0IaPpkCQz4Q1eYVEK68GEY6pFvNHmelMwrB4RW1hn5
ummrC3ohDCOKsSSgDf82UXgeLurpTrfUNPdb4CDqHItcRS0B9skt72NbBDsvap6EUSDm7ciQT50X
rFUS7Epy62xo4MTEvopTlwTxJi04ooD9TqQusTJdCEFuiM+5DfjG7vvPPSBNtY8+e0bm7HWcfcgi
7RHWF0Adbfoo9P2NTvFvqTaCyZfqrjMVeVzfNJdAy6jKhXZ00FLgFEEbVFuPV8fEIYeZMJjeivnY
DSzJU5zD9uJLBAYO8NCILFp6ybnJUI5o+XgMpLLCYBbshxr8QNHf234F81jiDxHoeha0FDRGcdzf
pN3vCtkdx7BrDrmNrZYECexQ0UCwMXRAkh7Lle1TjdUNfQGS4lVBnXwYc9Va6zawgb6qsJu1t66t
+GvNaZndF9E2D4cbJbTBLgxdi1wV70QeQ6+Donmj6yHqwEomgIOpWYQ61q+RJnOSmGsJua6SOQFT
2IgwHmRHEjqoHab4bWVfFXSgKRvrlVuvZYDTA/5d5oXaWoJyXwLqZagd4BvuRwJYJIOrhiosEhVb
5Rqe6dS1yLCD+w9bKoneBhJhMQoOD008EG5jdg+xoWtrrBa0P3Qa01mtb8QwLgaTWpKjas1OC918
U+Q8KaP+az0iGOAf3xOAFSmXnsLSqFMdHmLzYscKSWhujhjTTR6RQ/TryApV9NjGlyzMgemPlLz0
EVC2iSVkiGGUkKGyAW0DFr1ULo0ZCcoVdrVsEnTNLSKC+y4sq42EvbhiUrPEC0xTJpe4aVRcASrj
pK+xmSOqVPm7Ar2JN5oPQMWGUYT9yG+OmYNleWRmSMTsSojgW0QNf9El+HN9Szk3LSzRoSANkPv5
ru75AoEPB9vZ5mS8ovVt8TLtyQgauM46ay0yiQFthm8WxWU6dpBMYMpWxvhNTfWrlbi3aW6do5j3
1BTZl9qpPtsFdsreoaaaHAx6kgC90FL6oXfpdN8mS8raMbjEBBzx7fQRXS6k25wqYHWPo+UqmwFi
MJGhyt5M88doCPeNpEtb9tDpDKUB1xxCgEaKTOMfFZvhP2Wm8xpjulxXwlNXtpDKBVJuk2Th1hom
yJUKTgAfDJYov1+KZmiYVmmwCRw0mGrbvXqpEUNccMPdGEM+qPe+qT53ldBWuWKgWuVGYzkaNqvH
OojHVa8Yf0WlJW/T8qEc/BM1RrgFKEn2ZYQBm3GphnS05c+FflbpOvpuGSXrHOOiovVXLUJ056nX
IPAIc1C64hzqPuYlb18l5hswiU9j7mlLsxAnXYCeMUSLxlrPV/hPL43K2JLaj7OoJ6ZUmQjlnLgQ
rkmTPUJc+CvPuEWU8MA3WWxS/VEV9C6Ub4goKSinW1974ldCxSk2vSgInR7Dddb65rKP1FPd9BeI
KVBI04hgz+iuFDHUrrZ+MJqVXvk3cR2Ux4lsW5LhtKDX3e+7CIoxqCPkqBHJpKWNM5xLP4BK0LlU
ekpGYD0qn2hsVvkNOEbwd2YKJcsYVNwuMWDHRjnbUn+R8os+BO6RAB5g1T7gBepda3Am8J2i6NpZ
DGXoVoOCZ+SdVl9bfJMba1RexrTawFH75Hugi5sRBkbs6xzlPPs28MImqJg/GO4KV2+za3JxVHqy
QR2qEetIKRCgO/WeNyJeKuFNjlfQIUn7OtoJ0vWlb4X0E0zks8BoNpESWAslgknQwcDH5+Q5hxaZ
uqZj4tK4Yx8HFWdw4DYg7DMP08m1nDzhwO8Vug0abyyw986c/NEiyHZWEDLNEQBv+2zjErd+8GnW
MDmZxiPz+vwIL1vxvtpVIYRAhSHZNH2ZF4xN8/dH8yq3RBixVfrUGznD7yQFZY17FJ1hmK5AWWWH
edHhtn5/9LGaNb3ce/0h1RjvQXZU0b8P9wALYHaHebogaSw4Wo1lr/IioC44DSUQ4MfMkrDxVVQQ
t77hPfYw4vRM4AtFf7IuIkZehUq4VgOy21P1CpUHi3HKy5gXYd8zArYZBhHP6K6SIqkOliHDlVYF
2uQFqrmGuvUhnhZoaYjD9nGcG0QXpEP7EiE+WusajrKubbfz5lIln8LS2l0C2hYZCxgBj0Ypc4zh
QIwjETI6lm9lSkCxbY345hH2Szp1glVSUDFKHBq1K39a1NOoXPMSa5rWnYlKzQ7zIp+iJhJonksq
uBOhlZA2+l35oTbkIIAysO7E7rCJEuvGlnbOKJEZDd5GHuqxyA/hNCqfVyHUJQd3g9CgOHRRHYil
Nj3k2uWT8cfAsOm2MDHGC0yioxsY6r3Usyc3jjCNRUAS2l7gz26LM91E48Hw3GWo21clyfhwZ6py
E1rBt8bXMYd2sAwGILIbOxfgL+oQvOu0cP36bYzNeIN3YzgoXSLWasn8aKR5TsQlFKut74ovQcrw
STVfA28gkWFoc+wllgRay0fED2DfDV1i3hD1voNN7q9T33xpsC2eitY9xH7gXVInZ2qa6CRTKUAK
TbOrNlWpvfRMuSyCm+5O3Brye8CjywTxJhE73oNpY2apc5iZzMaBmspUglMwo4NJ41M12r/IqcrO
tVrDN4tzbx1N80Wha+QVS4p8jqWWN37jlTedibC0F1mzJZX9yCfP5ro6hckEasq3MhvNVWBKb2Uo
fn/WnOG2j6tzbmYX/hHODtFceDVUSOZldDGKfYgxErZRbq70NEQUxi1+UYzm1M61sk3lAA2mlD3c
hKPfbWjqL9tIbUiK7vvbpNEFBtXi3HYJ838+MDBQsIbnhUYX3eohcI3JkYJwue9Le+WmRnlxhqAi
wbivNnnQcj/vg/CMnMbeiK58Q6t99BwPCtiyLsb6XFf6uOsH41qhSgWO1sHgV5jJJBV/utQxUDtc
ggEYHUzG98u8EuORq8Ke0qV4GKwRdkSsaXszq74VYIKm9OVsBzN2Q+yjscZVFqyGoOVbrg7XzrE+
WbZx9Zte3RMLhs1aytuw93F8Rv0LNfAvSjro13oo2ktq5MvUSpWzFLq7RZn3LaAJCFJTgAJhjkVU
Ly72QfarhFHLluEDeWSUq1PZMp6jLyHqDJ4+sT+d3ukL+uMqVzY7R3ugYq9beiZhYRTyTnJoDCwB
ylE00QC4JXmtdZ3SpoMd3beRdmh27C3puPa3UeGlu5abdMeCWfNwsnrtIBhRwEWjrTiWqrov40+D
HU6NWv6vscSV4Td4JOHKayu/CqtVzSuCNEiaUxnm7db3bQdlNX9NwAg+5TKzrcZBX4oI1gEF4Gwd
adlBo+iANyd8zkwmsmNUn0x8sJF7a3jirqBKs+Np03XhNZiiY8iLSmltqdpD8yrgJ0d9dKMF1dqn
AXey8dWvh8Qgu6e6jUTfncrU6sCV84gpirYE/oErycT2FTOjBoVE5EKQeEuSb50ds76z4nvxaojv
2pAkKtUV4RFMtCBgK/SW3IzUQza0G2OyRzohKS7wLMnYGdZu2LVrUTh4rk3nYCSFeR9FjX9Hit7i
ucBV6NTZK254sY2mOQ7o6JvGuenrTpyF2j76pNXeoSiCGhles8zHyp+IS2tmsIZTm9Zm+RXiR7Uk
/6/epI6w/KWWjPuuSugptg1jsk6Nb6rYI8sz96NLXH3thBcTlK6Xe7+2vAfwNaDfUBUVJU8Rh9m3
Tj3FrW0uvdS3lklZt5vYK7OLMOQ2bJGt+jTUjlldv1iIHk5OA53awTm6ClXJfzXGBUatAw1Kpnxr
cmvYNAZpJAi3niLYMERdhPdN7ZQX4hGyfWOo8Hq5xlZjdedJ6hqKJ7uLGiZM74do21vueKiJtRRZ
MhyILeCD0PgA7m31CgzBOzfAGnAP0cbTxYW70ecKz+Ahtftby3ZUSvN8Aie8UpMTIyFr+CRwpkn9
JIUbdWGP/NpyHrnQxHt10PZMgV/xNcVn+hL9qoZQt6F5ZG3pVGP1CK3cXmWddtBsv9nEE6c2AVvH
fxYlR5p9igwmu2Vbn4NKU2/gqKrbMELiStUYT1MCRpogmGTl+F25yjVkQiPx01M1td9Bx7Jea5Ng
Qki8fKeqXWASzYzPd/oMZ1sv/Wp0QvB1aHce/bRDr35liNHtonTIdkJiVAj9dD+aNhQDMnk3aQQu
QAn6bUqCrxNbbyHD9keD0X1TMIv0FcU8q/Lg5wk6m3R4CTEmAjLnq2S2Q780cHxyW9HcR8jrjtyj
kyD8ENPDLcPrdtkR0AqXEjKEIohQszXnr2oMoS2bdc1Q1wc0b0qMBiT34ExngN2o6UMB1W0YBwhN
PgIA2Wv2BuUMMtcgqJYVDMjlCGR9BXMvPxRdqW+6UrvMozBRW+OCQPJ60WTVE/AIWp9lph5oTz4W
XKeNuklR4zUWpQYc80XjRStuZafWC7yT7PpjFJDY5jJYr2vq1tIlsMkc5XnUIGRoLlAR2vJbckJe
exiHKzrsd1ZNQ9HU6qOuGEcnbOqDTxAdYFxgS1ac720Zug+NaPqV34H0Hf1jFxdcn0CKchkLkpt2
zFeq5xhnB/rXYMBJbhMwaUIlfM5CES2y8qxWF7rkFgNfF7qo3Q73nm5BCSUSgVKUsdAccmayihxX
P4j9SywZe1sGglKH6WsRiEWpQllp8uSvUoSQM22ne5FlfhdEebKWJOpNOETIuL37MA6RTllzyq6A
D3J2LIuCgyNOzUTagnDs74lAsBDqO8xatXtmUn9B5OxPVgV2lhkj0vsM0kKtUTaBE9CNQB+g/ROe
ksAtsjMSyGoKHY0G3DM3gv7YNMrGKWHV6hOLvkTNd9Po7o1pvNRh2DyjIOTOBsxxUdvVq42wRV1w
lbwotU8lKpXymFawxiAo3hYlhhaCR2yuMIa7lVEJkTYvKXJW6h3MYIaXiXPyWv95iB3GiAXgW/y3
sHDdrDgmwl9ULfHm031GnJkccT+k+bj2Nch/WRMrJ08KxOxYrHaJ2u1yFQJwOn1g9VJbRUa/Ts0c
woxTKUCl8k+isDFodKF/JHN70StWtmzMRFsR0o3CeXRfEi/PHwe+iEFrc5GVTn+nFN12zBXvPnTT
XVdJPmMp/Q81hPQ1EhGylTZQSNTKMDw6YxUztV0nwoM/w41m7bslbMEKZlLUQa1Botse/TIiS0bv
lJVb69o5mH4LqEcCx9SRG2nGYN7Wh0WUhC3Vdak+6DQYV2ZfgeGmWcP0oWgOAcIb/MLrlF+6tNtK
2/kBI9SoyC62d+nBy6EzLwF+FHG8J6z5VkXzsHE6/gGWU0sCPafYosbhBsAUe2kPSkPf3QC04cdn
ChOE6znKri1g6OuQbDcEyhLE5vchrSAL1YKZvWqSQRG8+XrrKtK9mA4lCbis3o5R0UYnu2fVjVWw
DkYQT4bW5nuZ2czXoEOCnB/bldUpUH9SJd3Ob7SKtxNkEfDswl2YGDOOFqEMgCGtljvRmAYbIyzs
XW2S/jzpDFQB1g9e244UeEpdXxTDKZapnT0I3Aw76enKIYTQAUe/PmdJ97mNR5WrLKYntzeoKCbN
qG0YK1MgraJPRtGPW5mMOqnYibMthuQrmRblAhmutXNaEVOPTOmc6OkpMBlcuJRXVwZpCcesyzYq
qnxK33Qs95GVI9wQNJ2y8IZ7sne0azc+m+jaHSXKLrWoNzqvbIsXnImh9O4wH1nnVPBOdZ+AtHQn
2Jg5uU6gyQ27Ng+x5TBJy5Q7GYbWcV7YZRvydHB6hW4kNzLPI2xUCZdzjyEkBI5yC2DFIgLDTM+8
bIKrFWAc5mcpG2fvTmu1FX7u+TwcmdS3FPC5FnS6+fz/2DuzpsaBbFv/InVozJRebXk2GCim4kUB
NWiepUxJv/5+ovv26TgRJ07c9/vigKIAI8uZO/de61slzN97iJP1febYT5i+u0uWDmBYObNispl2
jT3rp2p9mAJYedX4hHiRnuiUdRB9XkkpHi+utyaFZJ19NeSAMKMlsyAvMvjGqYWFL8h1WBXWg50Y
6JyXhHt9RrOeTotzsFyAXwUv3DbpG3kyxsxHEufuG4+BpVq69JD61K4BaxfYySg7Ey5/m3rev3U9
fbmqTY82L+p9FZOfiCcMcCmiTjeBhVVk4y89ee5jxm0YsCWDiW7I+zPvjbi27jnznhZTcqjDYuqq
heK8OLm1198CCzBI10hzU/XjjQZhe9Ex6ShD7OYYdigbPRq3xRyMd34XwkNgM+BouilQHoMS6U5N
ySKMGX24C9bUMDpOD/7ATeQgp6XMvKK2bu8krUMsPnZYNM6z9uxL07X+wSBo5BT75MPYaKFC2Qb5
LZ/VbZGxAocJ3yEPyPQJ6vRE1jl9GkAF2q1h8jFf7a3ZBQ8HFX5m8dxOJSOewQYCZtUVIGewo6wf
Ae9rJf6mWffHzFDUB5X/lczyrHtV3tdDAeg2AwDURu2487rlvnNWW38AqzyhOb3BZGYc5mkCMFWw
1Wccm/a6JFtrrNpmnxrQmFtphYkdQzfxOiTnAje1ZN68zLLBwWUBzyl0cvGK4cn08QyoeuC5TpTp
jT8+N1HgX2ngPmPznbdFVDHrTS34nKM8kZFTY4s8IS10Tpy5uTlGTm+zNx5Kj96utbRwD21wqkPr
Pw4T7Snt5Xg+DMOFxwhNvhrpKAGu+OOgz7lUrdzFplcf19BIB/HOph/7t0rUP825hnA2689xpLL1
J6gm698x+q13cBb5ppNq5ezFxVFb40viq3GX1FuDsdttiV7F5MZ7ZbQLS6CgQRwwuZUMnvChu89N
frFcc3p3PfYd3aGbNrwRssk6y187Wv9t7vdf/0a85DMEJ3ws5H6xnq29pGadxo4ERY8RTZgaut/i
o8Fi+FSFRjAWrATZ6kElVdOqiOAr5KpB+P4868FNZWV8onkIPCnQNFkBiIWWTijfXXcCQhYUu9Ql
NdA348d4hCQCBDENv4fH35Gg1FAwHDvS48YUaYJZfpaOP9KWhTfT3TICFg8xo+OzXjtlZhHITYQu
adsLgHsgJcuwdSALZtmgz98PSZHdR8OQHr4J1/3sgl+duLlLpliXKO84KXv2I2+WboNG/pXIMpsz
S0oKC2eZ+pIBtN8y9C9DM8BluBFW01zmFeWR5POpcACVxw6coQzj5lmuOcLBws5rL8FCInTwYmVG
g8d3jSpw2P4iDG3nNIndLUcQuHnrX/L9EKzfWqxNvv/6N8Oxs30+1y//bQ4dOVRJgIVCb4r0+fsv
//6obqrpPz79/oJs5izsiDLYcDykCkY5ff7+yP/3R9+fJusFq237eRna+6QtnW3ZTEQwxqrYzV4S
nfX6EFQgyAqHTFzlduP5+4G4Iqi8Xc04iHHnAsu62Ij1QwALDNbWh+9PF5tiNMtq8iVhPSk/ny99
vJjUAVyM9bkta0+Tfv4qw8i/RQo5qzNddYbGTCsoeDOn49znJwecv+/WTJhwsjZNDZOH/LtfSg3S
nwPpvY5Bhu2HyfK5tKfh/P1Rvn6UVIWH0BlI5PpFBonTKZGvsE7Gc51m/3oYGpWEWhXORq3vn2+l
DNjcc1lDAC0N4M2LaL+UT9MMA7jCcjsjlPn3g3Lq62hb3QHYBKoRTwFm+e4IMxzECEQA9tFQgjYi
ncx0ch/gh1n/FGn+f4HY/yIQw1+8Kqr+Z4HYa9qR0Jt+/qdE7F/f9C+JmPT+YbuCn2N7cMLhJdj/
loj5zj8EwuNVkul5PnIwpK//kog5wT+AzLkWamTEsbaFDuz/SsQc8Q9+muObUkjftm0h/l8kYvb3
b/kP6TPPit/voDgTDk/DNP1VQvYf0mefDhD4zZgW2AJbB8AOIVxMNOTVG9KemgKNUzBWB9m2h2KR
l2FNyFLWQZTkf/xzkZ/XobfmLXSy5T0Z5KFlTyy7q7albrr8qHJ7970ulA0phl26m0lFWizU0N5I
zEMADMBBnzmapGgKFUbW9CRTAj5H/9ya/Q9hv1Cyq00PwxSE611hiXEnk/v877J0b000kcfQmAS3
W4Sqx9OH7h/S187rSf5kIJ8qYyPt5iPr468pRUeNxWgbN+IptYED9PQ1yWPbKeM0/017SmgpIqCL
a3i5xG9xpPWzJaCW8sOMAevYxPpFlbjVlbTPPQieo4/JJfci8mux+6L9d/3T4rqgBiW0yLhZZtyU
S0g47F9ZkkZW8s1tRwQTV1qHMyTrbCrQm+YZk8DXIvjteAEHLHWXpcELYQi0wdaFpujFcOble0oj
1e3jVXz0rUAq6dYYjP5Nb6KnWtKVB0iBoHkwYMMlC+m2ZgVZ0V5lOYYZuUQdnukhJWHXVe57Zuh4
v2QpBhGETHnK87fX7m3HbQ8fs32vEX+5qzNb9n+nQDbXJhWXouXPLjmUE3qvcSq66YM9QvHzIpAm
yjNQzicqpoUYH505Tm+lOfym5ztCyM0WkrGi4HWdTGKjApc4W9C0OVfburQIE4myXb6wP7oI6I9+
9ujkkvlUQMqRn7g3NXcRoalFv3W6cdjnwcOsiVgfDULUFmdxw6Z6aWauFNPifisSi6fixhcFoM4i
HgI2zwTQpJsMvk/RMwhCN4Eayc3/MUbUjt8bWtnbr2gekr1YJWLp1AWnSRxTuNgcd804LEkkmbPi
j6eDZ51wMI3r34tvfJHxWe+1neudGc0+G80uK1YNX7PFreIc4Ehcu3XkZVsVdv7EP/u2Cf2+92gS
cTBGu/RUW5azz2NStAzC5aAu+luT4vmEIuKSd26/ATJibWtR/miWrN/X1vw1TbbefdcLwaiusWB0
973/eZPLocbOQKf/OwO9K8krXgyOv3ZVNWcjnlF+kP+zURYaqWF9cBl44x70jt9Ksols1S746Zoc
cTt8DhBG3HL4lfv+gVF8S6phNYS960twRlNPQJrJiNor/pbr3vd9y6Y9kXx1nXKh69+FLN+Ypkc0
Qnd02vvdBC1rk9W0anXkbYQhkaauD5FRnNJ50QdvTVDvE9mec6zBjPCnMqpDaQhvm9F33OQK3U3Q
yBD4s8X5ijl/2b3k2XDMuolOce71u0yJBSRXZp6jMq53epUj1mncX2qzf+yQh+BPRmciMrEfcu++
bT3jIAK8jU32INuOU4uHFBahJGthrM8QXvTZdtNdMRTLaQCNNcTmcJoFpv+ME39ju/ZGNTi5mdGZ
u0IDLO0N5tCj0W1FjxPvu9DJlO/s0RDcMP+hqhPADOWYMM5bn2fq4YhjmqXqcWEUQ2yqUxOP0U7U
KDr5RIU07nv+07ewrisZvOi03S6/TTyAZ7QP0xmBJVb2p1zTRNUjExMLNt8q/XWkf9/Ekksrqm1e
Z+VpKhCbTHImCwu5X2tYqDqjnujPsTlzHo8P0oDibKz+RlRm42w9xJiw6YKvslY0AsQrpPumlnPY
07LjXmofPTi6oUHfFoUXIlJ4sfCE7Wx+InXkKsYFGBs0/sNwqmNBEWb7zj3gCDCUcrlY2Y7xISSJ
qZPoo+LnLpmYpAREUkRaS1YEmnd6Jl8GeJdIel4ML//N+Z/QOBHTuyUV+TL0RRq2wsRrmK9Y5uY8
de5dH2dNOMeVvk5T/qMi0/eAfQDDc9fdTxZ5uR3ptYAmute5o1tetni91s+IB8v20klxCQ9vurKt
O9vq3fvFS7ttWxjxobZy6wjTlkFXFHPVI0H6Z2CiR8gt92q19p9BJWcwWt1j7l+166bbb1eDndT3
dN/o/ZcMKrnYPW6ywHnj0m58AmUuM4S+K5mA28nOB1y1qQOVw8b2AwycM4WDnUqQBgTNWcNtjoMg
9GebE26mOGeTaHKUABDCyjU0UH4S7nqnFNulFvLMjd/vgx7sDlTp+CFOvtxo8S51u2aWdY21SyaE
Fcvis+S3KbcdYFiP99RdPRGhENEFcaecmYHlnzyvlmeb4Mg1ohDRQOAfZKfrsJryt35w8XJHIKQN
YjSu9ZDhI176PPTJ7mHiZbg7cHLkBMRk8dp99iqQpFOakxmPzG5E0Fq0YZkUPgLJ5E14ZXWNR5x+
TYp0LW+0YPqKy2qowY5PKhh+eHNIM62/weC7JXDFT6SzCBLUbLXNk8XaRsgPzmXxu3LYRYaA17TN
/YtO3fFklcFzqi3zCIvPYp0Y68viWyusQtWcTuPizuRnhd9f4BJWO4kqjUVJr4FiD0kKOmbByV05
gAXqPn4aDc4oaTbMtCKr6q4hZADyffZUjGa6h3DxHMfOyTCc12jIo4/eg/2cqry56yyYgxnYOmc5
W9JVZ3R4I2JIixOGTIfPbj4UJpCrZOnLnUNG0iGj5k9p6IyHaSbNxaQLOHz3qVUjpift9CcpjQdc
dsGjq31yQVXbXVAnOjFU4ZWEO0kHMvPMq7qMHWWcFRy1PzzX/lgibclHbqvi0xiDJ8cQ5S0nhXH0
FMG4vgSV21zJc3NIkIjsM0P1OzmodagC07eOXRpDvd4TuDZOTnzyXRXDb+Y/LYK6rIn0z3Hx4wfc
p4fKboOdNzB7brhlI+X84CXiHCeuVKcDOVGIg4RlvKu0JLIhqMqXMgY/mGWHOIdzFOk82bILLUQC
4Rvu0BXZmri9KAEMhlLoYvfuD88kx5NGh3FLzDm5MwRLq/8xV3H8QBFhbnOA70f0bocsI1miQUjC
mFiOL2qNzhu7rD5bfTq+jH7usWaiCVyWFQzHu2326/altN6X0eqOseblqV06452Ec8tIzaChjYZJ
ulMImoFMFW/5gboYPVie5ofBrO231D74ziguwUBukwUw79oM6cUIbDbfcSivYBDuogqyVNPbNKUI
Btxj7qBFQGQvYc1Jc2BY4ly1Srwj2sCrOZmkvHsYRVvur20QePMuEfEngBb/lmaaUEwyK45ZXONX
p6d+YEJYnwq39B8n1d2CjJD0JQCJk9jTrpXOeJdLSHWARTqjuHD4RCPYZPKFUKgPlr6N06TDSzrR
TY7ncuXBGQ9UYXCFp5hhF1OnK0LFX5zZcSwbaLmWbPTewRTn8YedVwqKNk0qhDegVDt3CC12yNs8
Ok/BTAQBCz6ZcHUPpNFLQIilzXCgbu4ORk9017ygpY0nUj8Nd+iOFjRThvzE7NiwkX7U0IbDHKDn
I0rUt6EnGMaMZfNiogzZlMpNfnsIbFIiIV66hfEqCWLGJLuXKrM6olImVvV2aX72q/imsoz4Qqi8
jbpC2EQ11V+y7NQ5BtC5EXXl7au+fSHdy2+s5CvT3c2rwYURRnNPVK0Io7khlSId+83ok4rUIkDe
TAMHnUzgwilz8xQhTgs9r6mPObJawWrHMkWkYGT2YNLHPwgYze2skdW2uBUcFJHk0QvuDq6rYSTw
NUqK5Kh7m5leX90Y4DGlh6LdR3/QK2f3aAwk2GQJeUXBAoqirMjkRnH2npTRJS2E9wj6AHEwo6m8
7n2mWWVxyGU73ddB9slPgWPTCp/8bwIYES7YNydR/S4NNEl9k94t0WS9D5wNCR95iic8q4uqqiNo
ByKygQaeLIvrnoF4awY5P5DCgU6s6mP8eQmNsYYQpSKRFjab4e9EbxeRA5koxGS9VZ3SYelQHJpA
alze/qdlce58Kxn2ZetyG6MaWHQaPagiAo/hebxzjL9V42QnYZzGpibjalxnVHl3pBWzANZglJAO
BkFtsUbxNzfHJuqNO9uYrxnbZ89iD+Kdtnzmk+VHQF6Btb+E0csVTU10u1RfN7SDnIzs3N10fn9i
k2jPAHnTE6PHr0QvWOEzIknNoMGEEiNcSRVaIAPx7N1UCBiKw7MOGro4svd3k2pIOBfxtWnpyQ22
XfOTyVnv4uDYL/xk2Tp/vQg8fGubHQrLKrux3FBvNFb/1OFh3sxJAsmW5uiOVRIccZRFqPtkE8q4
VORKAq8QETO50h/vo5+0IIhC+55Y0sTY9JNJeldJStQwy8e0N4bjNFUIUVUKL04QzeHSrL3axd3i
MddnZ7J36NySU5TI99lJDmUni5cqMm+GSxpWmZTXZGlHXh9SodE7JQGvWtZk/G3epJBAIIbAi44q
rTOR9LYo1WPFW12z5esyvwaLm1zGfOEiR+hCM3gPBgjZOrN2aUXahdMgqEMhdFF2zrOvxGfHHHnF
kLahrAbzbCwTiHJfBycL0H7M1HTToaMEvNf8tBISK4omjan6kMqhKS/WAYfeqVklxxLuXJZnznGO
PCwljZqO0MMIhp3LhzRR/q5hjo3izKfRSOoScLL6gkCM2LfKvkSeBYy+zfVVRjC8yd7UcgkekUWN
d6rOn43yyVtZbcIn5LV1rQc8IQtSz/rJ6Ohq+kHciw3+i7upVFd8JMAZXHmtExHcEg/FbUXYe9mm
h3lw3Yshf5v1MF9sWHsbmbVMn+m2m/UPPfbOOVd8KbLj3SiK+FQaRXrybc2x2wb4ExtiP/dO9OyC
5U8keqlpaT4gBnMHWQ9VJ5Ofyt7QxUHMnNj3vYqYsdZddU+QVLZ1zK7cB4zRQ3/dcWVkgXueyuk4
EOG2xez3OEl8DZwozWPspySVkAqbCNltmw6JRUVomar9gZGeE1o1EqDa75/nYCZsa6CjLYqgD/Fs
2zubCNpdhWQRdWhx7PFeZMiYPtiq7V1pVahPRx0yIBlPSY98iFPgyXLFC5F35CjMNXEMazefCDX7
LF7QHE9TTeXCLHo/BU69yXspmOElr6IrKGsY/wCVceWeLWDTfOk8nh6nBWfuotRva1LPST2Cesi9
o4NEYDen7p/WDP54BSB8wiV/eQKnYbIM+6DJxB2HYWagAowkicX2KzPZxAqCFzuoPnNNtibdfYpX
Cy8DoWQ2veC7gRBZTtqEX6AdaGgbjw3xsT0gY/vdhe5zqtMLpWDyWC3Humf7oZVQvCfDfWuDt4pg
oeDNARQ6t275xMSDgJ14Phkyuyo1vlr0PnaWG7AdJPXN4y1+MQxNiG6HAx1+kP9YGwgdAvsEVXX4
xUO4NPk2h/f5I8GIQzt+bzBg2knZcccrTfa4TU4M5dIN/Y0dumpO9zFtJ2H0B0DR7XXWtA0j0f0U
krCNhMymXUJIVSyz5aky0h+TovScYWkexve5zxTH9xHNjtWE/Fu2o9HWbw0Al6axRyiuiRX16A8O
DavbQKI5c+xjYqthCyC0CqNymUl8137Iy1SSvEnDT1mf7VLWuwdbTm9KY9CUU81WOAIzHhdzy0sO
K0cjr2Tp9x6KEiYhNoA5FGPzGPW1fyHnetzahk9Fhmqy7Zr0p52oEweq4qOc450rV+tj2iaInJyU
Sr1H1j+1MdPmxOHa0onpp7G/WSb9F58/C0h59BuxOPPoTpQYb2ecOkaZnVQ2PFZE0z30hoNHygd4
NDm0PcwAKdyS8UeLFO755M34tiorOXbccm2NNmCNZXCaP2XMqd+KMQqikghbGqwPboy0WRfdwO6P
ydYMUu8uYPy0k9iXdgPU+GIhPaSN4XkTizmzoY+YiMgRJUR35TAQ131NC5MZll8BbRvLZ29RvP9F
uh9H90eq/XrTDvalS8fV9PFct6TXgvllcira5IlpWPKUiOqjlUP56JXcoJz6RNzsCz0NCEaY+o69
dQuQg8BnReu2ndpo3sSIMNQc39l9tClncigGIAfEK5MSZ+S8SRF5bDtG4dva4A6rm/TLUCtSrX2z
0KW24/w5pfZHFyNFjjyyPbvq1mkHm8TCihUw+iyU88JVxv6hx5tnNz+nyD2Sa3IoCFla2Aepc3BH
VL5z58HspJXx5aENI1Ok84KHxk+ehY1uaBOt3edY9H9dwHUb5JU7ZpLr2M9kSj/bN+x429z2DqMe
L7StO5DgWHeR2TJ4TV5iPd9VRfuSFG4c1qnxQrpxQNk5osEEko88POEtN4KvIQdUeXdEWmuaWJqZ
viO8PRw/MJJZ+aZtCuu4qd88eiMG9YanS7QjhJ9UiQ9Yh+8iruSnnT4kCZVCU7xzT364q19QVU68
b0T/c0hcIret6DWIsl8oX90DlP1LM4/6yB4Pp2La2K61MXpi7Rebgb6dWU/erJmN5dyaYtKwhSQd
Iy6rm9BeMZ6kRbiLpx15ofn2Gs/E8oK1augQoKPrSvvgkoi3iSF+uXV/souiXxvaHDJJBwldLiTW
Y9yavdFua3qWdcfLZ1bZz5H+ICI0EVFiOlvIj2QplcvfwvCveQyWf2KftKad31yFj4oXHVcNnPUo
+1Urlrdf8B6+pNHQNqZ9kDcstWBVj11peBfL2vVWLEI59MGW2DmOlu0fkUYfi+iXsJsAStXF/Zj5
TOgnQoT0jhhJ1Hjt0XK9i03M+RZ13RUULZmqc2VuS0s+1MSzcquRsqkGfcTGA3O37j+i3H+UFhI7
sGQwvoMezuXEETA/ugHyRZXjbQTtFtM2CrLa3mIR6ZrmVywp5JY03XetqkhHvgR6+TJhnZIzPAR7
Mxsvnk6/MLn3JyKsGDw7D5k5WyfAfySTEsTnIsLofelcBV9yhBWHUYK9D8z/H1Jm9G3BVF1a8S9t
u+qdSiVjianuvBQCbqRfJTU3s/o4oeFNZVc7XNquAfSum7H9yCOTqBZD5rdhpuXQGou/9/nbNgER
mYNHxxslE3e2Ip2OOMjTtNT2xsvQeuvYR3bm2veER+dw+zvyGsZXrE4kkJ1kO5YfJgy3EIS5kdmo
CxbuODgE8clzMAoYCADMoZxZqKYImVZXAce1FH4fdBDBNB3apn9As7iy4Ivr4Bg+lm+lNrWiMiMo
Auy767TPHiXtZBnsHBWnWSDKD66qLRjTxPoyz4fS4rZvHMm6n5loOLdOyjhG3uKEwBTJwoxarhwt
rw1V43g0cgz4EBPvfMe7BlXzSHVnbccHYw00srGnYRymC9Oba45V4BOamLSnnpwJ0O7VPZkwT2LC
Q4lKf0s0sx1WvfsoSJGogXqYC/avMvCx4xQu8iHtk5pq0GFvawO+7L3Vs/DaRF2OY31bdPG0mEOz
y3RO/PB92ZXtZgVbhIkge67PklvcEsjXq+Ujss2v0W40dz6HJM4xXyw31hDVBwN9DEGuXzGC8L1K
7lI1rpu6mvcSv9oWWzeRnX0b70h364igSOSh5/4jCKG4VmZRnSrqAx8eOBqxt4QghbCAXonEPDs5
ek63iLS53SsFgiD6G6XL3zl33UfPZJwTZPgIRk6Sac6msHatXEEEm0ScyrunckOSJJ5l+wHKqSQr
I35PvJiue7OZ2unRmv1219ukg8Gju5Sp8VDl/WmYaoJ8TWsI3ZXdFbXOfWA3X9wRJaHNSLKaO9dY
SjQmVn5XBVQUDJZQ6izDC2gHRo7jMlwddLyaiD49+IShp+0SwtEDAzQ8CbgRWx9nwaYcMCh4DhW6
KD6rAt0PnfnXuSbfYlpaKxxTQmIU/uSrbGA5DPKlbzEd5VFNToxZw1ZNiYs2swN7XXVwjOArQEf4
Xpgf2FAVYbpJf5zbCoD9bJDSuihyGKY+OranUWiOOXpv5/LNactnSc95FwVgTLUGRL8w4ozSA/bF
D11H3rZZkhdL4TzA2ZgfOyn7fZra8YfV+TsBFAnJWXxkLAkRsvfDuUuOVfquKCvvsiDbzgY92EUU
UBNpmkW0EZbSPDUWFV7QzJsyAsjcOkwJtR/xG+wngzWS8yHhoFHEftSAGorEeU5ai5nu1O1X6Ujr
8puacRZb4tn/VHh397X4rRsgwGXjksyUE3lnTZT+bXkbW67YgLk2tpnfzZSFzJKOWAexV0wjeGN0
omXUGExvEM3b5sfMk9tHCq2JK/XvUiTd2SjN+VFAeVc96xYotL3beWxiYo20NDTgSEuiUr2YiT0+
znZNq4rUzoz/1+X4eZLl6Fb+iZb6EgptH2Jmb1sdl/PJ65t9k6nybOnxDWqFjxb1te8RAQ2TfFZL
/WIP4w+RyV2KljTOxTEudXmKAY48NMrIHzLKwrNnBj/iRpkX36Uvlwh1763Jw45ASHlkRbrDbIFo
fWCTNWV6kolBl8zmKI0eoXpH40pkB4t33vsPU9k+UGqvZl/n5BuxdW/kJgbAhr2qTF9JdbGvJV2T
zovMB97DFMAt+xYbDR7lhuoCs50jpvVAP5P23IEDIOw7RM8oQq+590HI6YVTNxvrTLqXKNpH5ZjU
hW77Pv4CCKCOZGp/EB6dHpCAzbiHix+zjQtNo9JxOafvDKX8cKQN6de0KCzBGHvZ5RqtQDsHnH6W
EkR/RoAgMLFHnIl7EhjjEMskU4pSHXyDl6c/iih4RoONPJIRQ9mN5l5HEX2HAm9nbli7EQsvSOrk
3EvG/rifi4bxSJu4L3GQbtnUWDNy55JJSi9zvi4GE9GWMF7auhPcZFkcBoulDhUih44g7+7mfcmy
/jgM69qeJsvBxIq2BDYklXlN8mEKwPiAGp4bMxm+ssayQplU+3rS5obUNZJFrF7f6+BLNTGDzGV+
RiJJUexoHOUcKt3c/oPMk+7mwngyMcSrl/0dM+ePhsLVyNUQUaSEucUVMcANTT0/JRN8yZAYaks+
ylie5hgRx0KHNmhf6a+V58EZXmVjKQIrvRtRcDGzltK5IabeOTr6nUsSrtzKM06tIQmM1ETJl2CA
W+/JslhHe5I1/cV/mqIOr0Js2tfGn0620C4nY0Xvs6t/LWPG0WHJ46OSvrWt7OHQaDwaEeUu+aHJ
Lh2nT2WJ0FJNGTbyc5Ij/fbiExvccfJbwAvJQrZ5bU6hGlGL4zwgz3nENY8T3AtrI7vHIbENbCzT
nbr5ZvTIFdyTy/FAtkx7UPlwVKTrdHohtjS2KnKr/Tws5uHBiNfJlUesmgpQ9wc5mmyA+Cjh78Eo
yAOwgD9G/tY2bM6SNOZOOPdLPqW7ccEIItMUdNgjvd93q932keRw2Ts7gEpGGBSC3+o9gGFL3qel
0zuhmpH80o5BNaf6g1+Z8bb0gCOnzX1GUDiGMN42s/7NH4S7GAbDIemearN6Ch4X8hxfGHjtPeE3
d2Lw7j1GiKSZKOLeOdB6UfSEI9an2Vnv1tEecM+Wpk/eHrh97kTb3ZjWtkj+MZClIM/BoW4sZ2q2
jifPA/YSSthsZ6dBccLd/Rb5uOSVq1G08gIt1CRMWoPDoGhgJxXz+WQhzwMrYSlg4gKA2wSzjDn4
T2KTlayuddHvLNH6O3pAiIGFT3es05gd4ULMdntTdfLOyI/ggvSjzgMDmY28FRFZhxaybdN5wmxE
kekWd16MjMGy6QXBVXsOpl9lGeOtnG10GVGxtQpOgJAmAKwGogobi/dbxXZkgGwcnOY9T2bvsmqb
qF0LyqIeV12tiPE2ZgzU3BEHHCZ48duxCROpLeS1QP9EIqJQSq2QmIpNBHp5T9MEY6tI82uUzO+9
j6y/0sWlLcfzFA9rdIY4x6l1zCyOXe40IUEp6oslhn4/pp3eWBasgRKwsmD+tJ2yoN4mVf8xJhye
kgCpYsFwJRKnKUKXlM/sLP7Irjlh0W+qz/WrqcZM0slbawQXDl47WnuoQF8znrkgMKYRdCS02Lsu
4pxEP05D/2oy2lwS47kelAZ/Yj+bxx77x5hgIXIYVSDfrk4j8vCsF09BWk7PUQGPIskJSYblu2/b
ZB/7pdrEMZr6Jlb0B1RMZ3awDCT2PEE5N3fLyCBgLYFt+T3LS0OO5vNNiYShWPzZcrjeOjNpymDT
i9HDvTWpH9MKtMTmZIJjQOVtmYLM5p7wOyvPgl0DhHjb53G3mct+fdlINbB0auxoqiwPeTzeSU1T
NMK4HkLT85B97OiJt2EdVXdR0ifMi8BbppRdJeRgezVnKARSOq9vpswDthSU6iBUrnaEy4vXZOv5
eu/HdLCdSn/qmbEzMYxcIuhCJ+WjU4Wckjv+znGCZu8arY1fpDr2BXYC2kqGDwGBrLFmF/+M8ukN
BXS+c8i1pCYagq1AoZsQBCb0Ja78uwTGOqerJDqs79qtKwckQROe1CyLbkPlfZo9L4OXGhsQiQGd
PZrZnbevFQE6s6nEqdvlRInfC+uadCZOfb/7nCzQJ5zXi10OiPhim/FtRDy8Jd/4j4vDYe+a0+8E
g7niqOZkcMwxrKYM8tT4CFusQSRFKNkcwUMujhlDGFV343aoK/Kviwifq6N3UpiojuYtk0kJddc7
pFRceHZTyDF1Ax3FBxSweMMNMWN6sqOU4tufw6G7VQ59Md75P2xnbd0k1dEZcOA7/qEvGCoo+Dl7
zh8u4c5FtsvIs0fHZ+SoeBa8TzBsRPsyLtUMxxvbupVkNHr7O7OfX4LSe8ls2oWkYx0QFIRK0jQq
FI7iXn4GtZ0c1dcwi/eZ6QNIb+Q7OrWeijLDyDbTFwlS8X/YO6/lxpUsi34ROhJAwr0SBK28Siqp
XhAqI3jv8fWzAN0e1lVXd8e8T4SCAXqKBBKZ5+y99vfQTsmEiiqk60X1jpgIJAnN25y43dRgyl6x
GiHM6Yl8tjGNr0kerGyVXl3QYK105mNKBktOe5mZFv6styQeJ0/hJHGK6Xh5YTuSUx+Qbp+HLC85
nuA75S8JjrIyj3/mC4duCKyzDuwEuhcyB05XDXVQjzXxsWC6+Ew2RFNP/TcjNAaUTgKZ5ZG5GJGN
ST+7o1Fck+p3JanJU2F+zJ3iXu9IntWQIPs1/4Ak0c+FVMzi0xkbFskWEXQduxPTLrJNp7J4gzhf
bYoaLhCj11GJHAIQ3mM7lmfxI2d9uhWdYhyNEuGmmWkAVpAgMAig5Uq0eReE2CtCgAOzqr6TlhIt
jc8vqvApH5jWSye7PfJs9U5VOvWO6hx8hYDCsE5bmNbeTPolkwbq65hahxQJTG+8CMzwND+ECFhy
hwQPy8F4xbEx3Kba/ejcRG2uYYWO+b9jc4Tdg03UmDtqKrbmBRZqqiQqBk+2CM/FtE8KftcS7Tw5
ex2rJYeBDN0ZYvtYf277bz4tw/Ms6hRDSXfPXpQRKhhtrca/ShWQHdJairU0mpryDliA6dl1228q
1nebpI6+WqWrKm32RErSLfZUrIA4+3NOMx7Je4hQzdaLpvian6B6RBl1N/lT5TopNo8sfZhM+7qv
8teWFCbXBGGaGBqKlYTAbLNiSqyZtKMmFLEtRCga+JBKSwRXmW8lW6v+0cSQqfvJZRp+MhrDYGAI
qaTOyn0/JkwhS4dmd4i3Fcz24mXG9p1G5FouKwMJMiZPACMV2eg1fmVxTt2mBHiz1htISfLn6zlD
rilkGnLkVezYgnFvMg6ThWM8C30mq+Rc0nhmTO0RHLqtVXzvOeEj6SeKW3GiTRdT3pVa/jVhXKS2
7d+iRik2gwinA1WDps4OKW6Sg7kYTxKTegZEeCb28VEFch467a0gHmmrz3m3mSqD1pqf7VBefSd5
rQJoQK58DXBpJ/m69Zpyk8ZCHSav0gCpMUMExLF14zCBIvOAtFL0VNvJLimwhByCE2bbPC6PheUY
26A3GQkM5bohcY40CgLNd9oIiTWc6c7NI1raB6ObelBsdXskMu6AOZ35fTabLmObF+npjDbLlgeC
E9Cfbfu4L7aFAafRyGe3N2PjJmx7RIzU0TilsoDLkeWx223Skd0yawE1Nh2rsZaZy0zfbBrjhzKH
rAfB60lr3j60/4soOE0hQM5RY22biA5oKJmsTKXhb0qrQjuxaP7yKDpGMu08Eau/5ilLvEBfpMoL
G2WiTlVN5nBUytY4ZnV4g77N3CHghrJZi/pL6miwSxRVc+EWkWq6NNRwNrjB6CcnUYGV7/2KM0hL
ElNahUfDIfFYgpFBGYX/qKI4N4bPMnq0VHWmI+8/gNeqdqvEE38Wfiqco8DUcJxLjZr8IrbkTEC4
KhIyEgFOpq71e+rd44kj7JrSM8WVtvyy8jH7qVUPITQ7g9qlZarN3vcpgG8aEAinGvjHHPrBcf04
vmlRk+TqNokfhxpKDD0cuc2IfN98qL9Xm0zUtw8Uu6sdeMfipGh1uRG9L7Z9Pw+ziw2GbiqdjGSL
Req+88tpbzAJmGKUHZVduIL0+U0DYGNrThjZTdWhJL6wa4JcM3a2QkY9goBdIaIfMOMOw8DBYWI3
JvQhAqgyNZXnOD/7pq92GOawC5mHIY4oTIIomhN2xAZCdcd5ON1cPCckLr4VItM8n7QFvHSSrAri
gAn2ml4XJQZtGuvLLDob1SFqTletA7m3MJl1YZZ5zax8U6lA0F7J71vVx5nb5ZbHYXuNDh1gEGGI
qyGLfpHAY4RdJ6poEIdFs5WQDqAuzuoGaDITL8PemtpDIkrbiyUcoMXHs15UCQDWshz3s51OkHii
FzNH8qqKG7NNzmAyaLsF+LsidUe8Mb06NCcBN3kIHm9hAjzN1ptuBz2qDtTCqSP3hMfimJfGMVG1
90DpHU6zE5I/x1ddiX1zi2YZS2RZSY/Q2oxpJl5aQJeth3ywgHWDbLtVh2ddU3XoPQ4pL31+jKm7
n/zEt4ElUajN8ffZWIJdalKLljaczO/gWxYJY1654cQu0Qbm6Gpt+cYS96s9qqM7YablBBhtpOim
E5k8Mz6hWO6qtnpAOj14UWY9OCwHDFYk2dDuIaKSmAGLgXVReqbyXCF34uhTWNo8kjz9PEONdIdC
eTGbEdxV5KM3Tt9W5bDF7OND6zxRRN3L2Lln4cDkaXozksUc0M4JEJjuViEM/jQLzOnBDWrtHFFm
W7lE0d4GASEppZ8DCMbKfcpz13f43ZCd7oTBkdBxiqa9pWLfo5RZGka9q/X0cT2qVJ9qyKCFjVeK
8KxIAs4W5+JqhVpVz+vFYu8yU/82GLFBtMq9VeEzoSIucItU2Y7Uq+dUdaAYjNQnLazqnHqC3bRY
xhRYLqrfiT1UEvXULYiXSVwxbCNMXj5tXaBegbMf0JLAryknjOoipjY+msNydphePzxeVcBLGFhe
StwEG2s5xQx+dWvgYoXz67/kunLtE4F90BmTzD57SPEn7NRgbhiTQ4X/rw9+EdDKea6GVTEhcEY1
mu167GcSGs6hrZa9O5YfbkmxyO1bjHqLF9gVJs2fQaYUzCAJVbNEealnR4f5FIU56Hk+8USO326d
wwdVuRt/UiDnvA+OMDA5oa8HYKAzJCganEwCkxZFu3SDfhnktOSxUztPVzYpGKJONUDgTSPCsCh4
6BMaqg4hmcg/dhZiH0hsDYcbDt0MIC9r1N/sUH8IVljsTX9zF+HWN2ysNzpVORXfyye8f+AMJEDj
2kahHv+aDeBjYISA4pg0k6bQkJu4Z/8lHlWeEJ5olFDomk3mm0MZb/+fPwtP+pcPI0FEGJrULZYi
mrF82N+sTmnYT6YhGignAvm0ZUiScKcMyVEirrWyemRFsoWQMG8U1FeUgkJidls93zaqPaNbLoLn
onhMOLSurCjJrxYlNKXmB2g4yY1JpSzvm20sp5Dq0+h7Q4iv28JUjtNdf8b/TFk8ivRTm+KsxljQ
XPnSQkRJmoOrRm3ttnYMQS1n4jQk2T5SZfLQtjAQnPmmJG3+nc79d9EL+6BqZYguF6kRp5yOA55+
rMhy322VTj7BLsYSELhogsW9UkaM7kNvHMk0yPdGwdweLDqT3ZTTZiBrGzu1umN3VF4LNLx6dSyW
KspQEVU+0izMIGAhfhLR19lhammmuYd0BIdKGBxj0+7h7rRHX5TmrYzKF60esqsgVIpzpLOwmfz8
QSlr+0QZAltB3as3uc1+XtYRw6QxNl6vL2fM2dZvCUkGOTH6V06sBM8UUdKAnjmrbn0HIeUGfABV
mIauBJJbfZ9iqN1aUF6P+KNnutqps9cYSj0KP+0e8YO6KxTxkhpz9qAY9oOs0vka3sOwbUsie6qo
7AkLiZs98qylFl1/T/w8OMPg6PBIgJJSNXAeVA5/cqpQifHgYybxwhsl3OgsfX0fWQNMk5xBkFzr
8RqloOJm0rgVQ1V8H8OE1O97zhL5G0IDmMhheKBrabw5iB63tlY+R/6YXAF3BeQVS/Z7P7kiMoET
PaXFItO0L5qCzymd41dsJwerTG0PVVuLQlDOXzOnqN2oTN/1UtP2ImNnwo8yoZ9O6mfHar+p6UJJ
7CmFAUwT10CdsqP0s7tuuRabPezR9Y6cHepa18gdsctCLETJtGJ/sWYqgnT7xdhhyAP0N27XZ67P
IWOFitGUhx8PBPlibUH9AKMzqUogP0vA6MDK6PCybeZaY0oKZZauDq74cKWLjIAIpYrMbWwo+djE
taEfyGlEh7Yl3SKwZjSz6WMxFdV14ZhiK5JYcFRSS52ZSaECgYbIMZk/NsMZ7RBJwZkVHEpTd2nJ
T1eOMzibFFe7CFsTuHxFbq9S/6qUUOPM3uDyLahiYFrON1pRywfmm6iq/VsylVK363x0vwSL74LC
xw7FF3vbDhA6nCGxr0Wdx8zEJUhVioUP6M+LTWY78dGXDQ1vH9deD4VSLePyNjHeq6AfnmyUNIba
Bl5DsKCHMtM4R7HYpT7Gl8RuVU6HKHwtM6YWOFnfbQDqB1vr5RW5co+Eu5XXY2/Sx1THXVTqw64t
a2yL3Uwpr6jTLd9ZvfMlDFyDQo6CpgIr0UyGmLmh1VHgUtZvYlMMJ70ovDQpujPe57XG1LJGxE0O
Bkq6C6f2bDmISmlO1zsEo9GeSPjvlHhrF7Ffugc6cIBVHG0NQMrb/zw4q9a/jM2WYRJRRwSxFNhi
P50oklrVfLMRxQFFgcvUt3almscnoWUx3CUNe3uc/KrZj3HMpEgG7KhA/z4mW8cQ0ZXWK7dqxUIp
zzGR0Gt5p5r4Xz6itjhhLyFBhsSjaphkLODilbaufT6X2bVJkQ8N1GFUFxJugFFjsGngofXSziJt
2OOzLP7lM5TLJKvcNtWYnRq6ctfHw1YV92lO6T2kfOj2M5iavh6taxOxWlTYYF0HXaXQTb+KmmG5
aTCRU+ostP9yFlT/Hriz/Be20G2HVElJ+An83b+fBEsFKb2YxgLZGJQPGRh3GPA2JouPraEa+XWT
ncqivwoYA6lhVXuo05KOJoI8Rp8BfXv5JOso2jrjG+0kVHNFpaDXzfCE/eddQv49sebjk0pN2I6m
WrrzL983NkTFL/waJXxsIoSqAsyGpTAPmj1s4angkGmGH2NQ31etXb+05o9xohVvmaTwtDnGDigl
Z1PPc9J/emVfZM5XgBrnjAzUKxsRt1cnnOqNmnhwI9JIJvAzFix5aYAiwEMGPrvalJml73voYeT1
ZXuNNcVX3xx/9fOtMtnjfVkGaKBTeQgix8Qti9RftJR3EgthBJX9iGrSoRZ08tav5v8N+f/FkM+O
YLM//3tDPi2W9i3/mx//r+f85cdXhfwHWSimJYWqarqQjEP/jGwhzYUlDHu/LqGQr6b7f0a2OP9A
B+8IwU6IL99cUqr+Gdki/wEkwMBDjwbZMJnl/p/8+PrngVAYpjBVnT8mzpqNPf/T8Ul+reb7U3hr
Ts09Hg7M3YS7H/CgoFpQSLrLC2sXp/o56+zYS/vom03v6aSPdHsKPFBGhWBe0ApR5yDedvm7DQc+
pZ7zqtntgyyBNFk9etqph3eosqq0WieHBmg9N0Zxnw3GrQMcZwPFGEYpk93v85x6BUpdT40WNFKt
v4bJ+CMnrt3EDXybJpO4DxFuokqCNptQ3/MpLlAjx1EK8qxvId4PpbrVk7tqnp8VI/uq44baF+/0
WnH21Hs6AmAuO5nvcEPO+4qylxv4sFl4GmZyEx1+FLyk6aK9sqafowyXbHjbtaF5HObehlnNwgzd
+In47HEWyX0GvhQiFn13NGxXlmadF6Iq3VgWG2lHDW7GVw0mDfZdZ5/zPi2QsWNB7WksNmIv4KgV
o4Muxum8TCLl5RHjXiv9TWUk5olpRbSnBtlvWPRsDZv/HGFBdxWzdA4Mc2fSiaP7xHjSDYmnISbb
xtp0F1ICTkfjtkKLrpWJsW1lAE5Kdx4V0g+ZKok7si8qZHM5BMMEo5JZPi4USk9RjRnZZfqi1jQc
Ki19UzuTWEnoL7vIMYZNuOSP0KTd6XHz6sQpKPVZL7y8E1gziwE7SbhTbTzpqrWUl2ss6Gbdge2P
ftI07AZvtJgz9g8m8ALY75lwcxlMG7vXWpeKeOgW9nRbDWF9juz0PU4wXyOClVsy4sLWkQfqU1h/
mHxaFCY3mZU5aGu1t6AwxgPMEm+MEUujecq3goCVQ2rQ4AvN8UbRiSQg9HM7RkyS9FzgoMKkz+w6
o7UtriECf1dx7ezNxKLw1OZ0igJcxlOL3vkmrHAwInl+Y0IWb5FFUYlu4ptKrVmplLO5I8OdEzlW
93LYILYZoLtWlNfAD4qwPIZZR0shRSSAUHtjwxtECxZtgfUhLDeDc2semuJHQg2f9D2EnGZY5HsS
l6YrseBRo1C7dwoCaMO6zx/C8NkPnfQsSXt228gY+DzhVokzmrCNiuRi3MRj9ICUVJhh7FXyh1Ht
8xBQn6hvkRTlu0BFvdtC7c84vmFUGahQ4L4jvqslvR27+OroKARLI9lmuC3d2smpPErrDcfXz5YB
zBUzLagaGVlE3AmLfqpOk/GLZIVrXZCn3CL722QVTdoxGtjVYYq7fYP8gbw/miRw2RE9lAeo0EQA
IWfOoZuq+ilU45eKouzRKvX5rh5Q03UY/2tySDzsguAiHEp+IfTROUf506UHfrVsU45WsBdVjdzd
BmkdtdvCQoyJ750R2PUt4yffeE6bnEjOZLhr4SLXrN43fWthMAhwuTHxGNlna0ASPsIfQJca/M3h
DZrmrmi68WDQZ4Se06DJE9g4ugjvXtoXwzHWwpfSCW9EAQGNRUVPN5JdDpql2FL7xs6Tz1unkCGp
FoCOUejshMzH/SIbVDofMiFk9U2RvkBiYw+j67eH7nZbCVQ2sLbqZkIdClpBSldlxbnTpPJm68QF
puGbkUe3eaYbtwo6O/qvBDNVwXQfd9N1+ERSXpqqE/ZGNPojxCsnaCk4NsUOKb2912BXtlPnH2pJ
74ZgbzCInZHWsAW05NSaEBjyroeinoMhpRY1A5QgM45esoMbcIA3uwclfL7ctD5iMd7RHPh4zsd9
yxN/u66FKD6mGal5TDXplMzU3dctddDvZsX8qSfYjENdZQ5EsXy11OMjJdZnubpeJLgYPCOQ7+1a
HK+oLu2nxrkFJkZ5OmFx2YwGx4I9BLcgeo+mhuK596m1IrG6mhmocURYxGxolnIThi16ToE5DxD8
RwSZ3S7JPCuXYr1oMCW5M18D7WXapevFmnt1STdab1PbkUCscChxdc7WvcppdKBOug2XkTCe6wc9
Kk5lBjY10GYsz2DGksLG3T8fwiZKDxPlUqHoKjk9XJQGokIybo8dRsx9XqvJqWI1l5TJKTTMOzMI
vrZ+dt+gANkGxJ4Bvbq2W5sMG0sMVHHLIDvU8HAoNvPLLQXVug0eR6yjwl1va2h4ntJ6GtCTPmXp
GFAR2tpJM6EDjA7YmILdONpvpGRwOOvVOR2M92KaDE8BYbGPrYYqJuXMC5ZNWDeUH+ej1JW8OKzk
D0v74fTEn1tTsQvg9m+rNgSt/3d+WJc1fOAVJaa2DI81RmGEm5N1UGq6ca0p8NDgF6NWZVF6Lxhx
AzQPDHZEELVKlZ/0JKEScG8Z46NkXQPw6oT3i7asGaZ7X0U4kKDo5uD8JqAv7DKW6tFAKVfQQsty
WmjZAJ4nk0jUenKQvI89QIeU67ayj+hKAqxY3+ly8ek2KH/1thlAJlBaB8cRBVSQsyYe3bkskL4u
QK46Kksvi6pf63dzuZiX1IfL1Y8tnGU7yxAPv5WzW3w4U1TDfZ0LREaSdQpkFIxjpMuN5R56zW/g
r7Wiq0P48CxVe8mTMV13h1nh8A2kXnqV0N61CVzBFHS+yP39YE9R+D0k2UEZQ3ty14gnxHl/BTtd
rmZJn2eH9Z7RGuvZW+8CE27Sgu/BVCPNSYq/HrHeh7+QRV0TLoEX8nB5pT7vM1o3SIjWV1vTrtat
j5f5eIvlE6xbv73Ner3Luid7IKPq0+PWl/n4OJe3ujxmvQ35sScnBcROFlvfPt35b6+ud3x6zY+P
+vF26/0fN9hLStZv/8Zvm+ujfMoqzEDGZLxKa7Atn176t4f/8T/58/1/fOinV16vWplEVQKhkHJs
6lbkwZxHGMvnYlLHYIcafE91uj6sdxB6VZofj0H/lhSof3n4epeRPXGQcMiHxiNml2oXYII9UbrR
OKn/cbNB8720Z/G1q1ArVCcFP4TngOYIhEj6LqmFSW556np9vVDDvD/Uvrod1V6tDxQo222Jn2iD
Gzcfln9CIsukrkb5jtMoMqPeQXdBm2QN9pjykYxIyYloG0QlmnKSWZYedEGF9WQvAWvr1TFCnbW5
XF9vVNbQuOXRn55SoBQ59C3ToiU5Zb2oe0pg65aGCGcrY+YBDibV0/oiRVY4IKGX1+v90J/c9e2z
9dZ187dbB1t/QRoqPXPBEk2Og7KzqF5NdWYwDhH5djHtYOplYOxj20GalmhPUR++BYg1aOEzLq4X
7bIVLwYAw3fQWE7pdyxiJyeGryNmxGeyxMrsdIdwyZJRCUlocYOVNq6AsAg8f/lu9PZnNijZcX1B
FqZ8/OVVfQISbGQpmCR/zoNzV2Vg09f/w0/MR78aEpLXlgFhvW39Ghh7rSPPu3w+OhLqtp+I0Lt8
ixRCmJ8nS8hgZmfG1jcwctZLNgszJcT/Alb3DFD44yG0AhhX9fSlHFXDQ8mACXhaxlqhYK2bbHTH
vv4w1vGeKQF0fFBCWZyOBwo4ROd1FbKISAW+kVqaSuWFH8tJWkivCSaY5SOsn8s3o/HYarezDg9a
SP3+44H/+9OuV/Ou+xGTebQhETDZTEWcoI1a3qVbzlAIYnixJuRfW68na/ghcYJEeE4AG5tBeGqG
amIy2ny47nBYwtf/Z5zMsODk2Bfey6Vzfvkl8Kn99UtffpjI1n+hQGM+DqfZCEHgSpgabiwKDgIb
0QQU1sIr+crWX2bdrQOBq81geeHDEln/m/W+9WJafvLL1fXejx16OXz+dHV98PqQ//xSbd6PzD3A
KrCbrfva+mHWq1mRcoa/XF+3Pm6cI2RFcDXSj98rUDrzIFbZMYfW+rasNTmS181xPdQ+Ntfje/1w
zPz+eQBii+WNLh85WAKARuaJQGO/yOW8v9L8Q8VXZm89TCibFMhsJmLhakJanbBP8EaHIWrS5eEf
m/7yrUX4BDrmFO0yMKx76rp1ubjcNuEA3U2q5pWoGD+NQev/3vZkobrrprPOT9fNj09fzuOtEV8D
HaEYyHZTTBBsxgVLXqVNcTTld3v9IGgjNFsD/bF844Cu/vraL9/95Tar6FiZBzgPLg9e3/Jydd26
XFx+xsttl9f79Nwof0JOgidq+WrWgbOzwjo/rNfXI49vPGmhC3H/x4cnwpBCijKI7fpa62/62345
vwWKkh/X3TXShDVxKPEbhF3HVGbdEf+8ub7Ex1CFVb852HBT0mXyFi8X61iyXl231tsuV9fbVt3Y
/+lx64MH/8eg1vlxff/18/XrDno5Znx72Y0/dub1VkfLu9m7PGHd+njUuvn5+m+v+tujPr/B52cp
ao0zzvxC2CKU9eU7XE8j69b63D/ddnnIeq+2zgLXzcvF+ntcrq5b6/P+7auWa1jy5SnrAz+91Z9u
+/Sqn94pWAb8UXh1F3as0ZepPZUEva/m/XqsXy7oFpdEvC3nk8uN69blNgSKHOLr9arV2fx45Drc
ri9+eehv96ybvgTCCw+EIXmZYZgf8brL5noE/Xb9Y/Pzrev19anrcfbXIeZY7hjRXExmVDw+k+Pq
h2g8UxPyLp0TdOABXo68xFJRUXxzhieUnthgm048MZygqxpL6566MGbHuaueSpyLssLyMavm9JpL
hJKY6p7wbTt3vYY0X/P7RxrW0a6oRwetXxIeI3QwwjQeYOPjotJ9inpNWl7NEwmfZCvGx0xmV7MV
UW6kToKgCSiP3WfVfoCxpPajuVPWMe7zP/wxnCDF3qCXRZmWjVs7G8gkXk+v64n1cuFczra/nXLX
zT89/NNt66l7ve3jHf70vI93GBLnymz2ArZotpwS1wt7PXYv151l3jdSOqcstp43l+vDcnB93PjH
+z893TTARFimVeKBWAa19ekZcabx7frIPqka9KIVWHBed1oPwT9vgmvHdJAWP9SoNl21APrSEPaa
Di1Cn0gGbjyEP6wcZH3JD108D7G0DhGq8SyVu4jMEQp2FqBaPXVZR51ADMrnpozu1BrSLepoPe/f
Ijsuv9mK7mkNyclGZzz4o/hBOo/hLsOzB8p+YcYjXmxmPNJyAQ3M+dxsOxWQmhIgn62arnErI0PQ
EbfUNakz7lulO9ffTCTfOzL8Muzedstb3AUQUw/+0CZeOkGoiOa2xWcIeQmI68HxG+GqBrx5zrME
N/OfmBqd/8IytooCpr7rXoNwVHA2E4qCD3E7UmejytdTBaMQvqnspQLvTzXhczAFrHGEse1PN30Y
UKUwdXRGIiP1MSEm0qdoMYEocY1OR/s+zGQCI3aXDVZpdPo/FdW5lQrepLnHNFAq75mCYj9TtMgr
0QFFqUGIj4QAQWGuAnd514fxG/TY4GDNS9ZxDqXE/9qZ1b2dxVs7BsiZmnyr/SKr/k6weXsD0ZF4
k0rsjNjYWVh7vDTLf6I6PhpKX26KcBx3LJKRtif5XVUI55Z13w/LCRVYPpZ9sIrCnTXq1+qQymPa
o1S2Uuq8OB0qSXltNlET+TnpbDYEBUdJPZZtVM4bXOVFbh7SWp4UfDG7DHHxDggK00+aCKDo0baV
YbkdQPL0Ntk0AWULlcR3vaXiqeT641BUNnCjSgJVyrd11Tw5MwwuywocT9rOYzy2k5uIJrqPje4l
XMwY2YjLCDjdZrbVL0qRoyfXHInB2onB2vjX+Vznuy4wKWiT3YCqQ0CHMGaP/HrD7ZD+2071NmVG
AawjISZ2lDaxKllzRe7aAN0if+2I1ZiaydXStoHUpFAoV62nbFLfWH2yqpSpSru6P+BF9Pl3R4rO
oHezTiH0UO2/mzCmXEcWCJgV86pCV4HmgagNRv9QX0Y96k3bMUeLiUxxSsH3dgHpm2p3bAcCUUiN
EJLONyAYOQbjLqHAWnWgl25lGwysc+lVOGr9OuvNT3KvyCZRzS8SIyyaoJ84LMPvky4wfY75Yw3+
+ZQbRbs1C4SVWqTeQN9CqTuEcGGGszNH9uOQqlfWwErFl+WuGIKrEfrqYSAbC5KNTqxEgf+t+xXA
BrlLhuSnTfRB1Nh4/euC5lxr3uDUdnFiPmqd+D6buXbNSJFQQeiGDaeh12Scuo1WMvzXVfWSxoYE
6lZbrlJHLA7jozGxsyVd+Da3Jh4ZPWWuijOn9uVLsdMKMECJ2XwzB1oJ8fQSDBZaxFa7wv78TbEx
EBcKlBKHCLvmYSp/5JUR3sciqzclSQMgtwlAMoig6hHrX1kYKVzVHF41Iggx5TnuRJgFu7T1Q/Xh
//UK2DUTdXNk6rVnFSq2RWF9QcINGrLRCq/A9eQquGydhhEDCPa2jvHS90svMSWozC1L52dGqS0b
h33pT/MVQBKUqMmZcixJw9YxMVlrqulXJ+JsSMIETILNpNTKow2emkopzijqniDe9lJP7jU7BdcV
3XD6M8FhbczKOgb8jt5UPSK508g/BgVRQI8NfYgmId5jHFRNyhcJcPc8xP2IHAmbRTA9a0b/1Rky
UEfT5I1oscE1d3eZkZ1B5WAhU2YEy2UWHmzZEq5ccdR2Utf50MZzj8DvVPlf55n2UWp5etY8S+Y7
+N2wLfuzdgY9lFAE8e/xYnlF7ceQGNqGaKTyXKdLkVwofAmFek1Gz0HC87iRIwaZSDacISbOS1lQ
zS4NgOmK+cym6ut3WUjzUPV4QRC5z35p73sdBhsCRuq0c35s65rgL3Tkx0qyIjQ12dHQ5CgPCjRg
KezePabK3VQNw7Vf4s2xaTLvSpo2kVPWB9zAoAjwei4jP0cgYfE8Keh2dYFCY7YkTdkRxKPtvJYt
PVOtphUUiOBdCaBXzZihWv2+hz5z1As80LLWdqNEkhGOC48hDK71WXsyRAn3bkqSMyDQkz69VU2p
3KQaXqAyTK8HBbEljtj+SFNug3eDNOdY7tOKwZKhYWNlPcGjfYY0rW7OdmAZm456/1fGxzOMosAN
BDtqDi2n0xmsyPguPZ30Zyrz2zYror3gG8NM6MSENYffYpW8I5LQAJMNCS+JwjEJNLCE/d3cxmen
Znjr8LqwYt43FcVaJ7qmKY7pJDZx3CScjRQ/uNZMSKFdZd/4QsFwieFn0/Uq3SpzvDciI9yXqeTf
KuYDKhnnfFJLesEAGMazUJ5SlW83oEyPFhlZsx6BOxlsD6W5T1dfmYlFH2Mm1kRsH6LpuRcmVFLl
vkqTCCSzeT9O+p7GXBIGOj54Hx61hjBv4BCvbMdrpqV7A3yI7jYHqM8LFTKDoQLH28jUp2QK2/vA
B5SkIYEi5u/YpXxDOEx3tTPGZ1VgA1d8ry6vhrFxHojnG461RAeNUV0zQTZZY78hgqrY+s5wgHtD
MtPOSHMN9KRxN5lRzzCuIx+rqpOWYVMZUubjvZF4uRYVbtniffIjlaFvjh47De/glAG7QuxEDzN3
po2qAC3RFGxmTVU9+eqdNac3pKohr/imQ9Z0QYJS2iKxUA9nombNcSn8GAa9qHgRRAJLAOi9NC3h
9PSawIh2lgqexMRaLNoc9XjM3D5qXmdwAFWtz1/GSbmLcCFt8xwUFjsJUXGkHeUAF6BpGK8TSo0x
K88DJiQvHXF062OWHuBNPttNeFCtvDq2kNFd00qwbetH36oUOvthd3QwGhqI8Pciwn8MIZ+0703L
vKl0gq2ulvNDrO+oDKN+l5s5EDeW4hNnPFQ7B22sp8VM9+vpjUobvlUj/Inp8WrULd+jX8s3gZMj
xE0V4BGPCIvKxLbUH1FJ2IARDGU7tpxQU7PeBAkM7KqcT5yV6AR3FYdgNG38rHnpUV9sA6N8tY3+
6HSWuhEwQYCbvQMGe0VpIjaCugRprHh2Jt3ZhUZvHMaA9Kgs+WJkfuIhiBEbDHXtrklHpkmq8Rha
X0nlwuRgEeRYpyVBKmV0lYHYUr5ZQYj8rWPtQOwvRvXhalh6VROOqKZg3hK0TMUYTYs8CR+ivjlb
xUwIlI+OOQkXbx+DMknDZL0Cr03ToXfxjCZpdqfpEEmHAajRZL/Xlam6ZYZ01ekrzlDTNSRaZDZV
6IKWnPa14YI7QL6QdOURZg1COVxqJudiW6tJ3OiA/sSdsglG86g1jnHF4oI1A5ZSw0dTH4hDahdy
p7zkg8ZEvYBSqRH6nWf2kbMh6DZGB8teKOlP2YwAjjIVCOW7ZBTOLs2GH3Mn3314zLAxZo9ULtSv
8rpNw3g7l4D68NrsoGDg2CFxrjCcCZa/fyMaqJFBdbSWXiH5Gd4cAaDL0QYjyVXMTRCRL5eBCy1T
Bj+9Ge66cTxB7AABJNL93EyA0fyA/d4ZmIQnYq+gRN7orTjAOZP32bxF9EIjNDw4SviaT/UN8Vn1
TZtPSElCAM9poO7qMt+ZYVnetCygVVvkN2Rc7GS7LE0G7C6T/S3LwAM0ekIotGlX7P32U2hWW9yw
+O7Lh9ia9oUq/4e981iSG9m27K+09RxlUA7R9roHoSNS6yQnMBbJhNYaX9/LPVkVWfnq3rI3vxMY
VEgo9+N7r723hy7b9OARKMYCIc4czPPFgqcqJRfZMTHjGj/chVjfSpBRHbtBRkKcRZ5VnuzpNrxi
E0Blg+Yg0yFgaukIPGbk8WksMqKy2U89SgIfqC/fHwZk/4R5wD0VyW0P9oEWOvpHr8i/FbmL9YAC
EIQ7fBwzKgv8HcMFdXgH9+wx6zkLR7Nbrv0sf5h677vwxPhaev5L3QA9a63sR5xocIh7A7WNWx0m
i/Mrs68b7KXPWeO+tCh7GCA1tliZstNSEHoL0XytdWC89QldUlCHB5S5z1Vn5w9Y68ivAAUzLYid
EkmuS4A7tTpcjXLOt7pHFZ0cyReYOvVWn7Jd5HEsHZFw5mAZC5tZCpV70jZoDzRzWYEaHwQJoafZ
iDaDZl2PknZSWxl86xlOFwYZFyD7ejQzYx+6/oxDNFmRLw3X1YFDFYPwWZnTNK7J4vSwwibadgjv
TJ43Ow3J/nbIeOSmaL4MmBqUNxGrGJjqzXBXQpzncYbzfqoBH4eYCgEjuOmWiI8TrrEETzZRCykE
xlDq2+eO4nMGa07HlQDGV7zkdJeSkKF88iS9tSDZHYcG7z7UiGCgkh3AkxC1yrDY1EDTchL4jHmI
eox28A3uOmcCnBFxJ8vS9iRcnBwRKch0E2dgJcC7cDAuYBNtesmD1+6l5jbL8/kAM/MO8AZJpD6E
HWGX2ySQEVede1MEeUCYgqWtHcDRbtUMd0lecm9AvBW5NiMnDeo03RfkxS0dFxxn4A6jNlajQhgY
ba1oF8zZs55Y3OZ5aI2Ro+19F/N+62HJasr7aWyfvfg+srtnoMnFmszccp16u6FInCNHo5Es2yBZ
a37IwSPZeJO2EwKrHqdohw/TKvWMJF//OaraaMu4951hhs4eRRmxQzaqdiNJN31joxHESXcD+gM5
XUBjxmhMk+RQgsqjt4z/cl1rs7+v4vRnPDq/M34PdywKsKn0XwVVrhUpPU8NZAo9mbsDwKS9nyeA
vQKM5GP/Sk7ubnD9y9jfhQJGZFp34uKtriVzIAj5Ba53b9IFgSuV4CsOcREGobUSC4e0ElCreQqH
YRuhiCZ4ELpxQn7yggavAXhl9k8EN7xC0zPhaLvRTbc01/oUyxEBwnIRXrfbtM+Knd9YD4knx2AB
qWyMTtYg5huQVniiDUvfxDWAgsIyQtzVSXbhGd277Po/2uJ/0Ba7joUU/l9Li9dlVjbffpQfs77e
X/OntNj8jWFGpPVCyndxCZylxToCYpx5roX7TFi+zif9IS02ftOR+zq8EoExwzyo4H9Ji4n68hEi
c3d3hbBgVPj/E2kxX+Ov/gXdcz3P9X0f1IaFuv6zxQK6YKUzXqZdZE0EPilk9HJEHXASf869rwOx
Rr18xl6EblfOq73+27Yp6CBhzrSMP2yX76cW1aQ0kJ2ZXgixl8HoLu3tZYuq6C4aXDLmZY0/VeXg
tm0nOpYYNdVKVPPFSU2qGZMuvSA5QtsUcvBWrVZ7ZfL1510/vN15n/NmNTdp3Pqafvwy9EiIzxs/
fepoJ4xknzeruU/7vH+zVsM7kftY5M77FEb7okNTAcfTHSu34S7EHQbTJoov3XZSfT2mAXwgtVZN
XKf9y3IqFX1qyxLpdDSEDMHk1WpVNlDNNh7V/HlHtagm5z3fd5cv/PABf7f507qwKL0dVqWrSOcB
6OjV8fxOas4i2RvKvbOL5Dj/ZKVUBNSsmiRy5XnRBIa5rDG6/1rZWzpFVr8lIVwe5vNR/HRQ1WKh
jr+HMm8zyxI7lSd0zo2N8nCWpxrJJ9GqnNx4m0QhZ6o6Scu8IgrEYAhD7ajWqbn316lT2hSatTM6
41qdp4DpeLHanBsGIpoo3aulbCTpoI+ps3x4rZo1R/vW6d1xp5beLw75jdTi+5vKRZhyYESvR9w8
jDWbkEHUrJoQNoN9EhYk6tvTHDaoc3KZ85bKSYHdHqUaczYdFnyQVklFhWxKt8wiiiJytoNWUALs
PBpRXiD8KKZ3+YUaqe2lFEfn6G9wTMcQ7eatWo8SgctOTnQ0nSahXXul4wAfwnian0rSg9R1qGWr
Ka1t5hRfzKlBDCcnjpJ9yjlLSUGVAFQuZsv8ssyY/T25B27OdeUXNgoqeTEFsq608uIIe1PjHtTY
n1JMhG7HSP+HWSu+myg1MvQx1Zv3kXQ1hPYuM1DD2WM9UYjJUVv6YlcL/Ur9HFzRf+hP3oemaRoB
FgJjDGLONXP0uOHaTWT6CioMfXv++q6RuBti6MgaleduJX++GuJWi2qiNAFqDmfXFb1pbyckyaHD
mJmR0GoTGKjLfyHPaVMtWDfUv5D8KRZRnwYvB4Kd7a6JFplQEIGxSBYiBaMCl/40ksG7svuJ7Fky
l/KVwM25qdKCkqVMIPQWSCxVXGmrOWkZSXj/Xu/io4QztKTGR8eAL2XIY2JTPegVTkOuUodOrVdz
kHErdAZZsHCTp0v6XLUIS98XlcBlTsgTaaTwpNVJ4IsBZ4TylEO2/eyjlscxvByTuhz2i0xJVdvU
nI1aAqNCduCIg9HUoSKrOcYvESxrMrK2lg56w+p/eN0I5KSLXK6TFGvdqpGzarlYkgfDS6udGGyi
6gZSUVZqNkginlhypdfmMSdTeKlG/g3psU8p3vLHSAGsJychFEysbZzS1DZedSmynOVEzZ0XcehC
wVqiN7Wq78MvHqOdJCb3nBK4W1u0c7SirXC5ot+EBk6uisLO3McOEsHUe6nsjPv9nz/WK2w02ufl
SWcsz5xATZ9/4fvPtCKcK0pPVnWGeSRpjzSRGpLoH79SLarfW0mOCiK63eQ1wT5GRb7WlQxW/nL1
c+kYcRoymMRUrSglvsAdTVJ+UE30CPIZJ0hwpJzPV3XClCkQAFhT9AkhTPBidQXLiQ90MJe67/Mq
286v64grz5SRs8Syf5yEC+NdrogX0h/4yNKrR3SLw+15eF6Nvn8Yc1fLgpzGFZ0mUuQ/jQ/rHoxX
ra5pX8ctDJXB8jcVhI2NK895R4YW5y79jSTH60yHfzqpdUExf3WJG9uZvUgu1MTJKHp1pW4wApkT
jbTgd+ilDHvCb3tScy5QEbT1aTMdG/fBGMlxdAvPWUOzb9GI55Boee61hB4zGYgGIgiZ4M1QN3h+
A8nhhJcn+PuyXXfBugDrsIpCAztKw6WmDn8jD6SaLAz+UUOfRwr0tU9BfHGNZW1K4TEVWe4u+EGp
qiRAs8v4XfVy1rUovYpa7BrH2Jb62G+hraHyXYyTmoSh8UJeMAp5KSrSpbxITVw5zH1epxZLJXNQ
s2oftfm8qNZZSRjtzdm5UEs2T2iUxfKt32fV2g/v8z7LONTa6bjvOcS+7pq2vjQLkqknhHAnE0vA
kRhGopGGTd+7+ImM1KLbDxCRWhL0OrJ6sEpxnmWyKdnJhhSGFe4atlz5Pqu2c1O5AQ0HojxrnFUh
xZBqlL1RonQ1q1aqSSU3qzmNVjMNTKnYO79GLQ53lCDj9zdRm9Ra9UZEjPLLYZwNyFsdwFFqOZZv
cn6nKKB+bsaCAXQaKMSOyc0o9WnJqtlINXLlykTOqcVUySbOy2rH8+L75ly1m9We6kWZumLO76n2
Py++b/70acn5NQKm/L4j7PG8y4dv+b7j+3u4NRitMPCAPwH1OZWMovCYHnnoqeUASvwmDBjeUOvU
pJdbz4uLx6NI7azmzq9Viz1RGfilGTBmLxspIfUOOYtlclnWamfNlo9bNfu+9vw+549CjisTPbKI
sPk/Pk+95O92/vCO582fvqJ68Yf3l++q1k0xdwovfndVqDRONVHOgb9btObcX/OAFyu1FYt/dapl
a+M8sUXebAMx/1Cr9D6mSujLptl5l0+LasO/XAerJ93EfUplR36QpdoLn97r/VP+dns/YDSrnZqB
+z/tEOfvruZadZNSs+d91E9rrITb16fd1aIwQnEcqH0C/j3I8NKzz0L9eaPWcchdA+qOhnCZIWJQ
7FQ3N6Vq5OXDcBWFubtT3C8hG22uklKq5fPkfWWDph2+MXzOzztZ8pXvb6neRC2rl7+vVMs6aQxb
o1gYYgEAFXnauK5GXaMj2/jAXFBk6ZrAGtPEeM6bBE+cYLBmS1yOu8Z0wzCGVKrZE1L3B2NqN+5c
t4fB1jHnGkAEddVYk220XrUlFXgMPxa/35MDpzPemG3Q+/bJX3T7pOaiOhfvc3Y8uHu6+uTf8PRR
HDVftaqSgvE43wKiRqJmrK+1C+pmiLdVi08FYRNeT5NLxUiH8iGuVhLZwxi8SUmydI17M/JB5Ojh
pGN29E46Kg/Kcp44UVoWp94uGZGgXNqEVXcCGNud1Fw+tMckoc3Q6IV+6uRkdIPl1DaWscUR+rvd
6/3p7KBRc2qdgypvYxkWcBIPnIK21OO2bC2Splv8Ccg0xNqok9elgUacq8exJ5/EatIujAuV5YvO
LZhbhGxJCqnTV3+MmlMTtSEDXLvuhgCSae6Mp/eJmUVErIEqVvdGZSkCuc3tepT35/dZtVYv4usZ
ttZOpU8To+PjxIv5vVSzD593PhuS1Bb1BkJqXjgYZdN1HyYw2z8uqq1qXSxDmjV/YuywqIdTQEDW
yUls9CVWNK7VuvMGNTfJv8rHwYxgg16oOr5q7jwZpHpdHXO1Ti12pKNKjQcvUcvvc0t/Fy1zDz9L
9RbkVrVBvVjtF4fudYc1fqccd8oBRtuweDflqUVNPSIj1dlTBr1aiUjPu0ZxYWNTnP31h50yKwYo
220RcwdgMcqgxSLQ/6LI+SZozBXaD3q9Ttxu6GBEazBB5WYgiuRSTfp6xN/eo53SJ8Rm4Z8Wt3d3
m217m0Hvq/cbeD1Ihcv5HpYb+gTpq5cjN958yiwY+RJIaMkumiEn58WenDoGYf/crObUPmpvtVgF
enb4Dwii6OJu/odirSV0E3rXv67WPv9sclgQH4u1v17zq1rrGr/ZLmRmx9INYqKEda7WutZvtmUT
k84Z6+iGcPikP6q1gmotqz1buLplmJRY/+BAmL+hXwMka+N7NXQBWOL//df36f+EP8tfnLT20/L/
KvocxlTRtf/3f0sIywfUjOkLQQacyxeEVWbb+icIhGeQhhJDhTmEjv/d6xlzII3KGLHnhrX1D5wV
6zPXxqNazS8lmFlWpkmV/ytxIuiH2rTKMDjM2Fnh78mIiwG1nFFb8ZbaXaP/aFv92KeYE+crv/Be
a206Zjmd43jIv2L2h2tYilUztuOGpLcNSrJwY6chgKciforhSCA0EQxAWQSMCtl/A0XfN4Qq2UQ0
TBOSmkTEl2XoHUbKDVsN89F20JrbD2fArz/545/qfmYMyR8KNMDTfY6Uy+H96w+NGDSnWOn5B4Ri
h6kjiM1K4P73sWgxoq3RX2VrUDDfcSy/cUM/VFNzq8cIKul3VNu46nZhkB8iPX+TSml4FCPOXIhR
TiO2pDjkDMvH9dakA22WLeNeufGCXq48mXvul/aRnPMjhMB2TVytCYvRunLDlATjCsSHtTX60sJo
hxHWd0EYOTYEtAUKNcUhylhVZOmQLKNN1hgwnlyfb2rztbsBPPDokjLmpyhTkHG/zrXT0uWsD5Fn
POHx1hnJo94Po+qQeLjUfMgjvCR+M5L5UFTj7eBwACIGwTfIwuflJwiw2xT9lJOa7WpJ4weCVzbm
OA3wgZFczHb6pazLkMyz4dtQCwQBDnbBfzhW8qT7cAXY8li5NseJbp7gCv10Uur0j628W/xDFGke
KrfgMbHSr/SDV0PBAGmRFrQ7cHetQxx9m4GBV3LcR4JnxIGifLkiM3lv8EQPIbSv3TTSCbJxtsHI
iKEZj6cqKpytqL3XqXWytWmbDmTXeZVECZk1TrhvqmaCwN+RZTDfGS+DnomNGcZvIvFbinBUK7Bv
IUsrOe/rQds24+hvF9v/PYvs6WQ1CCij4tIuSw/pNmOrXky8JlLn3KyeGde8zUtOPHeiF0k6W2yk
X1tR3Abt3O7EqRzG40xYsGlk10mgEdTQXSLzRLJyshBW0HCpohU7EMDDUbRhZtAq9e90A50QrlAO
fpLc+D6qdDt7nNr0zYPIxoG6lzLUf7h5/N0l5bmObwDusl3sCn+9pFrb6vvZHUFVWtW4aXS4E14o
5p0BXqUzHzo7ff33J8ZnPo46MQBGMIJFyUn4EsXzEeIoBqPNK4NPtCbronKcW7ptqPrkxeAU/UsV
F9cW2YCr2Otf05kzOC45wm5pplse48cmDt9amqGoGIb+y7//bn93zgIJ8zhbbG4xFs+Nj1/NNNqi
gAjsH1zz0m9L+HiEBa95krWrXLiomktnIJky/4dj8Dcfa+sG3BHXsxjasz8dA9KhkZ+OmncgmPpt
Et6jXnE/8MrkrQVaQQhUuifo5/Hf/1ZDl2/76QoVUJJ4TMrH1H97RiUhQ5cjF+5B72CUxCE5xFOz
isbsMqggNyBxpkpD1Mrafgpa9zFNbEpdE852eGNvhuFf5AMRkj6PJS67/MpJyos64SYT6Om8j3kb
KLB7QuLgaiaMB/BFgLVnDjktTn5rt7hZsjkmFFq7K2znVAz81USOZJvUIY6Gz0UBFzmrzHZ2STWC
K9FvHZpnWDXafk3JG8kbD4DQugArQvH8azgz/uIWIdHXETxAoLCo5jFAO17zvcOEUxHrEPTjjR/U
xByhLwZE6X7tEKOmgm+GbC9FMoClIPBhp8N1eptIDDICM0UXQ4JahaDQS7N+VTGmRqd+ljeebFrI
6OZhQCUXXyqHrQI27XiUiyZa8FY2P1pD+dQbcl8erUCh53uyITCHa4OOdtB/tGHboHHkzxW19erM
SEVr+XSYXVi8dV1sTH+nexFBXrKU2Pf6agL9v8pIAvqHM8KEdfXplPB0sFqciDS9HQag5d3iA2A1
MIMM8mAzHULfRH1pwWsfbnr4QXuNENX14N95+jSvIqO6sqyA0LgOOPK4QKplEGuegCwPEK2IC4z0
ogFGqR8MDyUkKioSpBMeRLRV1mIEaknoEPX1PrwsTeOJvBJjbeYplotdzw190/UJtllb+kRqpHGa
+E5iBao5rJdzmyOTBUKCbAm5C14TDNXuuoVByhMkjFDczG9d4ZxcM4YVI/zfS/3YROM9FKV6Fw8G
Ro2225up3VyVi/0Du6RY48t6nCpgkdyzoCM7q5aaS7U8WHp0mYni3qvBiiAAtQCVpoLsLfPV7zMw
8mQMi5x47YykoW2XaLCklmC99DSxQiM/dosRrHtj3mkFuW7RoL04CNinJpr3Xm49tUv5JSjJRmpa
8dLMMiM1ix+ShLAvgmdrJ9DQybiXXkashNNq1/XSH6ecIAYQO4SwFi2yR/8AIuPY5aQO1tH4YCV0
hoaY9NI83jjpeNXMSb/x+IfcjL/Kfu7GjHzDerhHwP8213FJ4ne1K8hzXhmVj4TJ5XszfHEX0bCm
4NKRc5Eau9RPoLsvRBhM0Uw+osnTCXQ+/9WGCkq6poTCvxcv/Taw/KMW0viq0uOEfHUteC2+BRDW
sekxcpyjawKjTOvU2NlGsJkDuJmLEXkbj0ETHCXDTYvtCc8tus40aTZ1YpXHCR8NZwOnBDWfiNPf
jndjYtEEtPJqnWKVQ3xKfm0hCKuTD2eLETgvQ8fp2RUhXUb+OiP0IeEtekbo9wBGAIhnhbgIpmgN
bxdGGVqyvj5ktbXpgmo3ugK7CCfDTC6hjnOXRu4Euik71LpP68krCRSeCS4IqdTk2vAQtjU2fwMd
JpfrajCsu2h0NSz+OKRac/lW9CcHeueKR4mDacF+FjW5DnqdElUaadyGLALUeLqQVsdd0AwBw1Ie
8IjjE2X8BGvkIjGGFnS4boE2qp4ms3Y3i08wk08MxCrvjb2LHPJgpzxLozQnEltzp100rrQwjWnL
z9xRSJeHXunelHF1sUTWDeCvbaVp3/JyuqPRigw1JUTDIh2Q2Atsg8HwZTCL+1Dn+OeNrl8IRj5b
Vz+alP8iQWulFFUOiFx7sALuzAt5cb4dkicRSzgThiKv4HryxvtWg//W92RT25p5uTTYmhyDq7oz
ksOcMuJUr6YvFpfNaiLRCFOHudLG5CpNEm7RxODW5ZfGAlDexiahRWh6yasC6DZlFlDeUxD1P6hJ
ICIfuY5JRNm3IrjO6vqh8MTxbjf60VU1kxLvacUVI707JwF34UbPaT78rGGYrwY9OHBnu26nC2xg
X7q6f/Rb82sKBLxG0DybMcC5Mtmms0s0PGoW0ijGlwxFeN8FNLq7vUjraxgbxFQUbgMZGxX73Jcr
8AJPME9dFOH+t9SDxSPS6SHzF0huMAQcMqjBdDAwmHGrLzTPvOmaDMGEDE4P0wCW32TsNdNOYUxR
fsyyy6EIHqFHrMepXK6HFsFyZWZfkoJ/J7KfK33ML3NZztQcKaIYxxdqLS2cYsh6lQYt0C3JzPCN
+s4OHW1X0jtIk+igTV0OJhiFqBWvUM46q8jE4JLZHe+vj0BhWmxp1nBfR6jwwaxyNzT9VW13T65f
3GkdxFwLFWThDZtk7P1VR5mvbgl4w4v45NK/OQIYswGLxdwjl5bsR1TdaPz6I5lqZJr7drHyseUF
8WPTSkk/Rasosu6KUNfpdJGgYO0J3on2pAWREsqdNGmcU+ozkBhXQQf1wZ+3XapvuwEEmiArkVRS
y6IpyYDTOD5V/ixWrdlTeFsIniVNapTOjFmTkNR4lfrz71r8lau83QbJmCCo95+JOb0DkEInzE+f
YFbtbeixq05HWnOnN3l4hF62T+sYr040l5uoqps1NaednuuXjH2Oa9qRkunbIjS0YJrZXzwil0lY
pIHHczMecA84xamywu8YJCG7fye0GlJkDUCG1tRTV5G11WUV6R8CaXGANknzvweSJVWNdCMC7Tl1
kJe7Rrmhrz/U23JKD71uvxJF+phze1nNmXeTuAhsOzc7+IO/SUe6kWl26n33LUlMfSW8hi8q/U0+
2HmX0UiMTtelFb0G4Stw3AzOHRhLcgsSy99TsUP+GTEqLV9L4mu4iXm8tYtPji7jP5ZP02A0BGAF
QXx6img0JCgWI9mq0UDiDQlk7AYh6aHplycNIwo0O0JI/SzbTGwvEBjNXfomBqK4XeK4DsZsvJQL
4PFaR8Ra28YWYuSJ/BviBU2I6LHnXUyN/zbJD1u8kkstzJCjAhms4brPdfgUmXTXrGRtJOOXTisJ
m3RfTRwEr1pzl8T6fU7m4lZzO8ws2uKvR5tbfNHk+Ze01PYGz9xxTpK9M3jTVlQZaXO+8TNKkEiQ
UY4573YkuRgCf2GSvTK9dm542aGuhcS08wsNp7bQnubZAIink1kxVsNqosGzNewF/mQtEKe79m1a
XZhdcbTluLxGz7W1d4EjwFlKzQMdwOZ9gmKVDEdCpzadI+5ori670rImgPFzvu4X4n1hOzKQSkba
kZ9LnN0YDSc1d56EskCRJyn4wn5Aii8L/APcpplR4b3SCCnFCyNHzq5byut5SpdTVHfLKSFwgpij
hegR+eZeh4kJ/fa+FuEBL+lF6OUwRLPuOpLV2rQunhsvj3eFrI4TdsGTYzSjVeRGxPYkBpFU5lWF
BkgvrA0WB9wQnXkF/48zNH/iFOexa6cWXhYcG31Ia0QMHf5kxpV1s7sgGmUHsBGgg5b+7Jv4dlxy
a8Uz56cwsis3uiO3jpb+HN4GwXRFM2lCph/djmX7VLTpQ53GcFjLn804XcSmvTE885vXO1/tkye7
nwQ0woQuf5pZeGt2mJ3NMaf74/oIgAgj99KroXd4rvdPU5/9pA11MdSymUKibaIvPPoohnl6hbPG
A880p9xMCQQgRiAXW1CFX+n3zWTBEiwyWn2xHVwGTUrHwIAtyIroTACKg0Z6R1XtJzmI0cuivIMi
byv68lkJiJTOKeVAp624CHMuUS0u4007e8FJTcg0xH8cp9e0u4Od0vIsPbcxwHNo5KSSQU99dJk5
w+51Uz4mafe97WirqKOr5tS5Ei+CGKU5oJ1thX0EAI4RkF9wBOY8G1+2UcMQjCJ/3Tb+o2M2IKnz
5XeTJGa8pQAMGv1LmFD9GYfiOfCCfSELGrAN3kiReKTDdLCzEh9FIYg5C598q4/3s+MTPqSLQzzx
dMMPjrK6B6o3U98JOzw5ZPyQo+Cnx4QIIIoFEYlFNN3WttVhhizEVpjLDxsen6phdgkZPdgPsEpp
axx6dNhisVua/pVeG80jXdO3znLlBCXtQQGN1Z22o0P3hMy1VdMlb4NNQU4I7ec0JP6qafgBnamt
BKQk2FzgPW2amCeX7mWDi2Q1EY5J9NVbKh/rsvSnOolBhbjOIdQbAO8Bdw/4TdnlXgbe24ixAOZD
d6xMLBmT/Lg4sJ4MY96SEs75QQlPlbm03H9E8/YVKC/t2hSZjZ4l39sgfbOJ13W77OhM/L4E4rqu
WaQXY6Ix4Sls406/T0yPGtvITu58ow1DufJLnq5EY6P/53647QN4/THOpilcdn2BN7Azlo3h+BFk
udugg983zjThUIt+87rgQYCZSWakcVCeDm7Wf8udGYnuYB4zSuSXZnyJLs3b5DLtxgOwHznmeHCp
p3bf2pIelDxjpiVyNrWsYzqLuc2j3SAZj02XV1shQH81hIuHOqx1dSi9gKOfEEh+VHrDXpYVxzLy
+VnTXec2P2COIgYa54vKCGmvDxQqcGwQhVrt3Zm/W+jls0HAK8g/KFtJOl40thlsMhmnNjb2trRo
NFFzL0i+AGyZanwpR+tuES+WLR54Lm51eCLuNDGJT2snSL52HIjtsBTPps6jLKEyOIryhmDtYpWi
5txowXi/2JM081ZcHqkFQte707EbrBkm5PN8716LDWSnPlWJjn/FTahiZE78Je7jOw0Xw/tZl05E
ixk6yYMTrZORIV6W3paF9kM0vBdC0oaTZ7HwLgdUHBl/AH8aeI9ZYuO3l9votdWcUEdPACzjo6xI
dqllJcbNxV3T2N+zitqQH1QrCkk/Y02/LuwHwlNl+ItP5DZ/aZwwyGuBJqFQOYdco/BTDfVuZfqN
ti1eFaLML91c1nG1BQpvq0MYJgkDrMRDPk3XSUl1fgB/h04RSACiPXOTLUT7hrlxlVXpoaDYQFyD
hQ2NE341dRxXVdwuKMZR2R6xgsbkJlLh0ZycwKK0N7EF5bQXRvhsE4XhsrLjAyqvjqJTStkoF8e+
G2sEPcnX0KYKY2iXCLNRqSd4hXL7niSNFLMTafd25F7UoxFtC43QjmTwdn7OcGVrFx0IjIeI4dB9
FJCUl8NhoftV9OSwiqRMd9lIT2HB0mPE87HRxGvI0AO9AiiRRXDqwvT3MUyHY9oTtZp5y1uuP3Xy
BBYRhTXNT7/GIyF7Dd69BQXTPqVuhuLgbqzcfW5RndMTykqLgKFLr5IYWESQHubBIr1QYzKZlrxR
XuEwj95jnJnX2SLuWlCyWxpQLSk2W5cAY1PrIUvKc2yxiVeZ8IkaQT1z6RIcqff1Xdva9ATK9E1f
uNP2zZXFrXKlxzA9gllQDTPMC1K0tA0Fex3ugmnGPmmP4EX0lrqaVh3ndEhXesSh88v2exAEV7KK
S2BKV8/30RC+6DkX9eSY2iYjtdkfWllHoxUcDt4RCEe0mbme+YXtz7pKUUTE0YUwKiz5jPGhBqZA
6idkEXNPWSO8IOqSUuYqDwf4x35Fkk98T3DHt4axdx6xmwDoNR1+zMwl+cxUDFe6SyuReDRSG2Y0
1Z12E/oHbN3Hsj40oHeJWdyl9rgPq6rE+Om/xHZ3p7fjoaQiZZhESFHE7hh1q8u9gT94xcO5y2mM
haG+GZ0vjZEx0JHNT87iHozc/Qal4zvaVhL4DM1em7TgaoucE5qFcRJTihLWuqF/U5nJS5UR+RTP
01dXjNqqJSV0sLLLNDfo1xQGOc2ARFaD014HPtF7nflYN8XaW+Jrvc6u8fPe9eTTYUGLLxefkLUg
aw5+o4cXden8bvTZaxfSWQQKvvUHnZzWjPPRhbcQ6KjjjFi8GsGCWritrzXfrveUbJMLZHr+RoPM
Y3eYOjlRy4tpppnidHexTT0TM90BJMy8xUvzE2hB7RGKVS9Ac/mqgVUuJzUJ9RrD33m58Slr1gzQ
a23pXTRQwPeWFt43fIOTkWcz3jPuIcOkzReIRVCXEFJncV9agYwnfCxCnQVhpNFxzbLsR8ENLp8S
OYSXU120isuAAdll9ArG6ggaoliwimIz3BajvndGjI6I9I1Tl6YWZ8SfsGA1pyZpikU25tm9zTp4
j2oS9FlEH5c4my5Krfd1asMSxZfU/KdtmFAnbHBkJKH1EPZWfFltwnqsc668tDRJsR76QxEwPknJ
lK5xe+x5HIkL3eeD4IRkJGknv1Lh1Jzw8S5a6MwRONcFMW3NSRWC/+Mg+wdRAqkwcuz8X4sSjlkW
F2XcflQl/HrRL1WC5/5mI0mwiLnQHRN1wa9sCt/4TYDmclhNYd2wPxrITLmJ9Qzh0+dViRYfDGQO
ub28xDHVO/5PNAnIGPCi/XXIxzBJYhFEYdgujjT/U30/dmI7yYw2Otn9U1v6/nEOBnAI7ZKsX2eb
Af0ht8lwi0lkrl1aQA0Fp61X697OTuMf0JDflrrTDgIzMN0ZSDNhgBsq9m/ndgD6mrUkDHdQ6DX/
NFcMsXsmw+h5TLJWFtIKS8SzviYd4Htoje7DVIvLRZsQEAh3uR+RbhGkTFOYJ1ZwK6hD+ZMZ7XMK
azunpgbYANU+ZEs37Kw2M1bZ60je4HFkPKIazMspo+6DsHhvjMkLzmqivb1w3mS0HzYkxdWIvLNv
mvToGFEc7rVKiEtCdrHwh8uFbh3hIsEVCQ9jZybbwpnD15HcgZ664FwUzS3aO8iHln/puiTkBozk
uCMC1cQCUhVKJRGZ15ed3lq3XeEF1wz3r5aAfoaYh2IfxiPFpaR5oe6IMG8CfFNYkb63KoBUvbDi
YwRQenGTrUdc77WadI559GqyeVNdigj5N8gw3M29QZxO7jugOsgwyhNL24O2ISQz1u5tTMDXgs9r
m2rZC2O8qJqmwAdHlruxBFvfESWP/BCxhF/IEIB+2FY6TbliMQ6pPdMLno9kDo3brNV2iLPKvVNO
NzaqQSIX8IARMHirCpnJqPGEL+lp4fBet5BUllSzKMdZdNY2bRCH24axkW1VtY85fJtUm4oLWhew
w5sED7lT+CtrLIPT4t94xslsCutpgZW3xSQUo7/E4kN5Y0W1weMIYmgXSf5CVsYNBX00pGElg95e
9UAGD7T2nTbSW8a+TP5HGVi3Duy8VeF6X2k5EHiEddrss+oi9rGZ1WWO4U8atix/BKThwKU0Z629
SmnTdpZj4vml/D9BWHD7Lr8sJid7n/DTxBxlD0PM07dqV1nbgLYKq5vQLL4EAHhLAojWwqyRd9A7
JTigOuQ14mIvBtdmRdQ8CrNHbDR0YuW2eNuFSSASjbcpTesrPAf3rtOszWjpbrw0BfBnxlc8i3Zt
+P+5Oq/mxLVoW/8iVSmHV0WiAWNM2y8qY9PKWUJCv/5+8q5z+9xbtTdtMAZphblmGHMMYJcy5AWI
bY5vjfFE8rMp1kJGJSpXKvOWIeagl+muqPXu9dnV6LdDWeMlhqs0MihdKb3rZrwvQ+mmxhX1spAM
plA+HoemlY5CA4lPVaL6jqgsHEBiDcRZT0JXnF6ikei7LJKTRI7Zm0iLo+4gfZsFHEoCeDwx08I9
Itwr9Ehb1xDAmSgW0cOMIABifJ1TqRUiWyFORV2kNMA9Zlg8+gEZ3bT1M9QcdyYNOZS9YtNptMp/
RlnuAHYZrcdmpIxFX/+31mZv1dALviWW/HW7ZDRr84oj3jGdIURAqrk20xhJ9Ga+VqlU2moZIYdQ
V0dxTMm/AfybKpzSKhNsqVKhyocfIoiKejMRnMM4ISWFH050p6gF854Jh1iHMq9+jpdHVQoIu9Sw
UXXcop60CByMhMAKHSzSeAN49S4TJJGwpSW9wSkPVZxxXZh0CIqa7iUS2helOFHS2cQ1ZLYasM8x
06FEqOCXiM1bG38Yqj75dx3RQGgRfkpyW7Tv2iqSGuUhn+rRybrmz9OccTxM4m74JpF/UalkhnDO
2Y+uVP14SD2tjOejWOaI1o3nhmxOpupu0cAD3cyha4bTJgHMuM2aNl0PSnzLYV1i8LJbmzfrqIZv
R+7Hv20ZJ+j1Vd8knWHVaEMIDyj5DFhNF+QRPBWNugg3lAHp48wpi/SIzt4EBkCiehSe4e38+3jA
bIkEhuYmEmk7VO6O5VJEHptjbr3FZk9PjTZfLVWAZj+nBNjKFNWml2c3vOh1d0ny5rOckmOXhz06
60K00vEy7XruiO7N4bMIn8mmTjUaneSnozxgcAIExVElhygMRQ7pfLDb8Sy65WPTo9AG6ZU9tPVP
eY/H6JjH+bSRn4tcMekbMGXbtDD3sjGt40KGsg3mozTWZNfM4ZuSazEKDKIXkATKlQr5J9qV9EhF
z586odY4Pj+etQKF30P5E2Uwf/dNcp1ECQ2MQQukP1ROAN61kUzE+IydAoUxm3IBSSS9uyZVug3R
KyE7Q+tLIy6eXTef5/LxFwaHBq4SRwnDk4YsFlqxghPLf8mDV04/Wuaq7tPqYHWR4ek5HvII8U9l
/pFzPd1B1cMQ04LjTzGlQSseD6L1Yva96egyDD7Ck2xj3f7Mpjo5ZZq2Xs932f3gJch6wFpkfiVJ
siciTikBwnyEbbkIbXeWR07WMO3vgOThIkuFF8UQ/MkCPQKivSHxhH4QUgro22xjYV6NZYtWrWyG
fv4Qt7MA4WPK/qipui0xGAm7v0mnfamDOeGMq5dG7sm0VJ1XWKSOuuLROtafVFRfn1Gj7mHzwLt4
Qi4iJGdMj9nx6Z3eZO7IuQFLzLa05ssTsBDOw9PrnvrBGs0vOure9QWFr6h3NO9oKsshBdEiGMFG
aDOfH82oCHRqPlvI+6R1ri/qO4r0iRtRrYf0aiQpc0bM6iFAl0EuI3+gN0KlEIF6oH9PF/pKygta
tjMUcVonkkmn82LDx+F5gf+fjjXKnFHxw1ad10I8charg68zxc9CxpVp6AFox3I1dRW9HsKWnh6K
14/yPir52mrg9YM6TYP/QvzThdqrmBE4RrX63UwninU6qDnaK4dCU2HoXIhPNCTEDKm1Z93Y1QN1
Rg2J2viAPDz8SZEYcm5gutCPH2CbmmqUxwbLUUhx1ItEmDoYDh0KN9lCOFNTFsnMm9xrn1H3Pj1C
2IekoDRkT1NZsoP5FmYr5Ecuj/ypo9lFs65uBGVPzCr2fob/MWfF3mhB4I/t10xRt2umo5Wrr1ID
w5lZ/ciNvu6a50buJdK6qTNo9VVCZsjTWWIilCBk+1esRr8W5zh4iAo9q/jp26Q0b+Xwt4+7Iag6
uYSiroXBA/7VKdw8s29lmIM4gxZKiow/XRnuu0j70Q0AhFNo3JP8pR4fwr6fYYmpUrjkQLZ+pKYS
uorIiBF0122trUYNPcunWR6feQ+XYmh8JmW9LRV9Uens91GtkeLPLCLctqwcw5IPsUKzE64fC9aR
HzcK9P6szyejjW7Ro7/oqbAxF79SbJRN+aMq0VGTWNZJV/hNnBwmExK6uGv9yOAgTdEPljphXWHB
K4GgV4j9pPgj1NlxnocdosEIx6yqB4pEjVeG1A+mcd5qXX42Uq2ypYiUkvSEfrjAtEyF+DY823Vj
6utsRESln65zAfID5zRcmRMpYcOQV1OMdipATMlJeqp9Vjr7IMVKUBIWs0okQN1Xx781KYiU5eiE
sXTNW8EKwofkNZb6PWWPoFflT0j/92kk3IzYfNWgSrJLSXfCEeGBaNbcXKG6US+sRpW5mrOznAmj
rejamwQBvDNSng8f3V7uqBH1OdP/0MmtqeW6zTB0ENs+fUhoKQlzDhZ1OnqdCPtd2kUBSwaumHI5
ZESaagZBp4ukWVqVf3/UzMFyVZApdrr82oyWfpPf3/w+T5omRpyVdMDva/9+ITP2ovPvxX+/+fea
IcO2Iz0TCOv+55t/f/m/vv6/58uv/7/3gGHZKhSnARuXveT9vo8TFrDj74/YfVqNf3/8fWjQPzeV
McZZDzdaNZwrg3br3zv+fZCQgt38e/r7k17R3frvtaFV4k0jOhr4J88azK/i9zt+36X+v2/97zV1
I+KnEibD3NGpiFsMy8MM8oTO+zB2NYgKkWJYXvx9z++DRqJrMyFg7HT6WxXPkfP//f2/p4+Mpuih
R5utyRf+73+/kSo9CxpGqFpaP6eFijlugN9KZWK6v68Bec8gAewVJwNf4APFPf1vZotiUSuJl36x
QYiOKCC7xRBA0LoT9p36wmk1a3viiTS9mF6qOzilocdJvTFRGfoYT8oZ4PKhorTkPLZ4LigTXooA
ye76Ol/xSIGkVN+lTeiItXDnTfJGoxPlnbO5g24pBY5GFOSAILkD7X0JSQtfh/1CCZ6/mUdlmu1v
atNy5UPLCSMQxGMuedtH7dajP9zZv8QqpGllmG8/oVZNtsCSBMijv0YMDzRdRaAHBbkretmKoP8u
NQc1h+LpoExdPT6n0BHgC+RocZVbtw8hh3a6QLliSqiP+GAagXXZ4Xv9lm0fZP1idywQ9QCv4grn
Bu5OjrR9HsC7J72pKnpywYTqBzoq5uMFbsxjfjCPlIMTCrp0ovqiBPEkwWx8oLHgFV706hWexDbf
8ajtSig+ESRcy/KfuYQwHmDSE8LCPY+SATrH7u4oQs764Jt8DFoWC9XUJgmKIIcjWVhZjk7IOjoc
ySW4aOxoD/JPWCkyqCjcOgCSGae6o76FDx6m11S8CF9HFNr60J1XGqLc2/xcfGKg82NiS6vKyc/l
uTlRobU1n5odoRms0LaMk2sbdvFl+X8M6wDqDWXvENiREG5yaIhdS6c5DuBsTCuxH+OCLhRwiVsX
bvql2uWq9Z5/1EPtfROYkm3e01nx/IMOhvBJj9Yukm3tdEVG/UBScQdSYdrUHjBDVXEJDxHhdI4N
PQgr0z0iX8nLtEwvjxVCiY56DH/MNbS2br9SP8I3c61FdqAfkz1y2T/ljX9H1lp71df5LblITRD+
CIPfX5FZZKmGx8ib7dnG/WIAlBWY+OITcuGQPKutu3fxWF7R5DtyKlajra+RwrErglE3+Qw/vq2L
eTSP4sPTMqegBLYOI6iEQazZsnYkiWSEtuFDR53bgYocUmRHXnVp7tlnLzi+CDLP/axeDtHrHwA8
kgvH2hYySOkA6D+H+F5b6ZNTUecMbRW0luxKzuRQnAik16WgeAl32stdeX2FAFRw7n3ttTcI3ega
Sw+JB7DEkJzh8kZzpuZKW5TlCWnZeKcpDnLwY27BXiodsjnd6FheRuGzEe7RqTyAHNrVB9Q751V2
gbLugSpc0ATzNpkYqWoPNmUrJP66uvQkkz4phv7PqyQ0/GiDkCLAhGf5OqAFKJHPT12w63a0mdFn
u/C56aEJmjuYOtay068SCjWUW5z6vYPC35GtdzUgz0Kux5m/WWzf+3Q3+a378GXNTl6GfXvoz72C
CXkezP2kssbfk9W0bpzYv6vrFlUpO7dcZBoN77+Vcs+cwHJyYlQ4Bdz2+g0pzoqq9xs5H87vsre7
lEuhtaSnKcTN9sIL5MYIg0K5gQliOzOZrLKtkDrRZhnM7r6W+DXiBl4WAs491OUeZhGDHMcmKrbi
RvsWgO852Xo+waYWrgaogvTV1KyTl/gY2WQknWpPXeeTJAn4uSsqq3buU+jy0OEjOwTBkl2dcJgY
uSqoKdUXQPca27ileCmeuJ/Xcbz1K91H0rl4+azqo3wa/pYIyz4PreCDP2xWkC0CQ2gtRq1CnfCr
e0legVUP7F53bD/lH8hXRekdTxdMXvPwkoD8JLXtGpSC7Nd6AKhbkEC2fz1+tA7q7X3T++rkWvbn
7Iq09f5NxEOq2Dcq/jq9J67wojV+dgnd6doAtk14hUKHBtzNsMlE9XZ8iEluOuyJ4l4FreDgWym3
8V5qa2rKKK9iwhIvsZs9i6UKGBUv2gDyeV7iP8NpDB7GgdGZt40DMZ9qtzeIEWeb2EguHcX0qWry
+az0+LlTHx/VXmKKOicFwOKWWjDbROPFhl0IK8OE6CQU7E7iieWrsuqC4QKsAwoIc9fTufWakq+B
7JX688JN5BQBDHgTUz/eIRi00+XEOCs3DkuOwMaZtlBeYxzGaF19wrCNJm7kMQZNEJ0SDnp/uj3x
VEWaO13SPxhoZ5l7UjXVFxQW9rSSEL3/UVyCpVnfU/FfqcvaqyHZHN6L4BEu057g4qXyK4nL/O0T
9uXqKzrl55kd9colivf2zA0vN73H9EzhGiAv+22dmna47nyg4vMLqmL2f/9H43q+Rba0jTy/u0ww
8hk2YEsvewFa6YSn8lhdqgsEFugNh6PNSJQluALnmXmTHuTfIvKr5n1WDxrObpD6XAGaxwCFcMDB
yENUDJQUan4hoG1kvBR3TgbMyBW2RElwOM9HWHkPrHOOt3DT2KInehFSS076Y/7V6R+SCTU5o3yW
UMdeaQIOKJ+TlBukqHmSbqVPezfYsZt8L4C5Uzu2vg0oPGWQm3TZwyx87i1aeQ/JZq1yEPn+wirT
bXjcIAjvAqFJnXC2deOFbvceJGN4mtfJXRt0J+1qxKJfagPNRvE9frNgwWcNvGRvBN63/kojxaa5
o4uLVd8o2+YzdRsH44nNaICLOtrN2I5gKiPbj7bDl76p12yDP9FX+ClslXWzjXzBJQFAHc/niEXX
6bjIa+DqHVEb3iY4OmRAAOd5v4bJxTi5k+HDfJ+/H3vbtEnQNeAIrQfkxfhgSA0zhM7TWyYRlAD3
m7pvyzJtggdZI7ve0o6QoNcL36U/aSgBrGHswkXD1oHw87vABFopOeax3grYQoIGQSJZgTs0V58l
PpwKjytu1epJ18oDfWDOLyGjA8XVw92jd2Tq5cXKGM6GGdTjOSb1myA4IYrriKnV4d1Xt2niS6+Z
Yzj3ADYaYbV1xYCmr51wpsP72fpV4fWWTfs1U674UWsPn0jG+ql1rFeGF4Q+2Sw39HsbWRF7fFXc
pLVR7jxNh3A8RM0tN5ziuxHeWgRIph+FaFJWrL2wrWndjyF/Ba5gREcJkpC5KTzhHaXLF91hLRcr
8ytKO0DUUyCseuMLEcDF34NiFSxKOL/B1+GJ6waJKLokRmcyzqQ4tXAHqZXqZUIglN/yW/tE2cgu
CBMRgzZR+h3DfQjS9BO5CQryrBTMjrRCPfsA67C6Um7YNs4THGnJWPDuNtt/YOaKEyrHLYTEQdhc
Mo7ficTYGkeVjXfA8sSwl26Ge+M0Fxg6ASfVGA4YWB0c6vqB8XjtgFO+NvqOfHypbZ4KHqT3PW8f
IeUYG+QtjR2SFoCiz0glyxf0i/GsM09nj7l9eZIjXOP2PNcrGELv6l2oV52j38dAMXEjPuoD+9y4
0uoB6439gLfNk03nyfXMNtkVu3iVNJawQ9cBSeIWvKMUZC0ZaBhp3SlydUQ2ZlR7UHuBc8xJQeY7
+pkmSPwdedwCAwVLiY5cWq5ldqs8bSb1QEplzkFM+MJrmL5Ek0Ox4tP4E6quqb5MwB9JAf8I6AX8
jge2L+dIyTyVaw44E0AsMNr5QSDw2CIDUZ9xXUg/iiN0/jRjMnCOssylx/Yfsvdsk6Y++xnYJIUn
zt43dVxp0U6D48jR98+NCKgascBdlR2nLYjgeJmxvtkU+TYW74KKiroHnd3nQloBUBe3SPbCIAZf
bXNOz3/o0Bxe2uPzUo3eKPti9QpoucmCAQVa0KiXLlkJwC65Ah0nba3oe6U7P4X3cPqAYJK+VYwL
ANziE6wSHuG1J8OMCx7bVefIr/MB1WzLNyC/bjwcjGcQDQcc1HlbBBVrXjuQaDQ2A6cAUKcgdQuC
un24jB5LqbrkZyF7o6izgReTbgLthohSPB5z/1lRP2D92PLgEphJq0dNS9ZJjzdTjb41qCofdmUi
tBLRkcV9oVkaVii7L0lw3FqLJuF8C99grhwH6YA7w/nYwxNFQ8fdvI+T25GSbd30Sf9w0Kh+BjYi
r95i0FuxABu104SOCMKHoTlQpI0eiAVj22gHsZXWL7NN1q6MYtvQGJW60/CXOIHWK/NMLgSFBVKN
YLWp0S29wxrJb6j4XbEO8swPgW0LO/hrJ9XrDLeMgsOy/FbWAfLo0goox4Cz1r7r+DVdl+BX4Hre
1OnuCTQJJ4xzRHOp9DxPUePn8Y50dEmL+LjLaJJDIcjOn69FFrkDAYnQIPQNtKmw+S/NTz3FzAsT
MN/wBuELAcyfcS432bHIEENxc5AtAuWSbYwdVL9M49iK0JFtOLIl2anV2/ipktu61QKATuIdTiVZ
c+5yuFJQBR9W4lHzdIpf9OhxluPETvBOlt7zjrERBzRFfHrcOKYpHcNaDkIM+opcuGh+X/ixBcLe
Lq+tBBLxJxRsfHenmJy0WifTGxeNzYH/Xqk3EbkQjiIcJmzdnJ8mwX28cTxwPtn9gX1jbhRK2P4B
VB/+K9peVJpFtz8XK/JXtL00L9FX9tXvPut1ZX/WP8pqun7TCKR/WILT/9QqFtyWCEqTrwTD9Nwz
CVcYO1Ys0XfSAsCcjsSyq2RfnOiDEsixk5klvPsSzmnkTmdaja0veLkOsOKl37hdhqNwjBm7t9qv
AV2hInOhtfb2uGJLS7c50TtFiZ2MYRt0D0IjqklUkfFSeSwPxT7bcEN2f9aQ07S7oB395eAl635L
BR9zQ6SXbcpDWa/G1+lnaB1cmoSWQtjsEx1AIE3xdtx4RfcJaBMtjZCueZm8h+lNM+UFF+vKgJKV
4Nlo9+o6gaabeu4xBtK3Xw6S6cze4puI3IPmghmrTkPAhkP/4UDznInN2pVnNi87MveplZMvwKZP
2CBbxn0aV3CMUgRfSzvwWqyy5x2lqB9USmIX78MI3WLTAIzzyUX9FS/Sie3OtxQEDcfeHbIfFHuL
e3IqTsa2CgwP907f/15P9Dik36I37yyfY6/a4+TX9So/hMOhTD9mY9PJPjdFwxkfVyA19ULb4hIS
LQXT4aLgUFnX9A8xueGD79JW8p0Ek3DLvLD4Nmp3OMkeng4GsvTpc2MeyunI0uoPRKrSFfdSd/oP
qKZV0gX+QVwz40bQHsiVwOBJ5gksPlzueLQMTkJBypG+SRwlHVBsj2Q1Ff08JHCJbUKLSqUibCef
+kdX++yaCPtHq9oep0mz3u4GquuefJlGaLCR/vEqtM4/wMC5ZmBUa8IMEcGb7NDqh6T4K9nWlS/v
R99iRXMc0+8ZbdPeEx9uHHniG61IUJxzVGu7/hgZ9vA6vuSxL6/DNrbxZlXlWIUr8UMn96EfgW91
dxbQOoRI3ZEd2AUxWfTkzeuHm321u1a26zdUUoTvsAap4RQGPVle5KOwRxFHdUIyL40b7ZAoujbf
WoA+xFu8Da/tZeTAJOgcbUSRItOOT07UO+fWuFaiK1XOF7SfrU060S58l+4pxH8yF6EpGohbv2nt
7Cv8+zhX1q5iedUr0lyQMCAE0yATyIrQ3xLLNXqy9rv68Wf84jzjaz6LQMMX6j+u9V+gmXQPY6wg
oxL+1h1FVSf7zM9vlaNEu+6ENzJ86hzXlSPL257EK1I41QrEBWnGHj+W7EB3p90vdtizUPyD5RPv
yjawXvHNt4VHhEld1B3IYcof8kfqM5Fi9hK9gJMfZP8pbzMquvMOqIjsE0xwPJdnfAFaFp7Bm0E1
jJXaOGRASGCQ6cFO04JFHmRJdtzTNsj93O32zyzgVVHeCqyhaU3H2tztxZlcs5fugHOyuAvjsiA0
1SOdWPWVnG9tgIaxJ/xQs9sW72Z/mNpXZn0vUgAettmDWz1YiGlW+a3iIGjIwaVgDmvebezE5x8y
dLT/isYuLH1tvvEfGRkLCM7yz4sSbgtFs8f6Yhmnqdvqix+qJ0fEKegfW73RhGzGP3kBieGW70Cu
dQjCv+WBVf9NbsRSg2nVLar3CGe5GDQEF5dURmTrj1XoI4SsuKHLB3WvRrgF1aoQXSl2+EGeDhe+
JOeBx0u0RMISXtTQWTPQPQJvl7Anfe701/7KP0vGbaVdrdemfKXveosQnf4xCCsCrxfWfY+zEjwk
h+jt+sD8zKiExeyu9ECkYZZf4viwOarMkhtwp3yPReVrSF8TtbGZY6w67m/it6uU5no30VxrfOfD
bgSXmcPC6IZDRLxOQlfeLgQhRJv2dBVeOIYqF6Oqgzih8IMTVXtytKKpr6Kl+iXJ3BZ+09UyIJ9c
UTdiSCmEoR6wRNGciKDDUOfJTJg8uJRij7k9E6vX54KoRk9fphuj9bjia2HW4sVcgTOnvjuc8EvD
j+ESfxO64BeTy8VAIlVR+8ZKTrcEFts70hDhR6KecTFTkn7UhDrqjzes2wR1f/DgPQjmzduRohPd
oATKJDXYWi947fm6i/Yodg3jSuKUvkoggm8SRWxHAZuJXq+fBWtCe3tKwIoEouo+ruLITjsBqTAs
O30TKVNmnpAcOtMTXhhkePFScoWIP1PD2Y8X1XtumsbGr/bZZMqtP4Ml25HwaMjW4ICaH3j3OXlh
WqugSDGXHAwN0iM+Arpd2TudbDS0cQ4AY1FWUnpAlIDMjt39zS0fjyrTHVLu6mYcPS0kB4NbAjKC
7uoHWaX7qF1pcgRpFW3S9R/hTE4UkxFk8YaUEpfFBKnBY7xHpHP+okYFr2lARQJVZtyqMQ0YUYAp
9CVztBMkhR/Pca9cywPakAdmZlyJ6TXEzyL+NsnQZPRCAhK+Tbb5kXxm0RrTwNUUl+nGJ2FWNAL2
BbuLm3rIQU+96QS19OT4ZrVTbiqgcgzcZ3weXxLI5ck4vocpQYIX7tPsQG82H5Z3Z6yWzMgQW5yV
1eNcvFNJ1p67xhnfYxYh76+jHbKA/Q3tSOs8bdnIJKtBgr2YexY4mSaTw6eqySh6DAi2q8DFyjwC
9SUcAbsx0nhjQxfXPQMxe9faa/EMKLVRDCV+zd54L4mdBucCYl7NZ96ZjYdGccmbSAkRVjdgsY7I
b/IDfzcOLg76quLdgzsyTG3AR1nlOiI5ql2pzpjr0vqohL896BgUO8gwJRty7ZP+WVq+Hq1qdY3n
3CnbQrsKmH6uGYk3ZGieESKRwSQ+l8WTLJEHJpvQGvALEAlWJRJupsc8qI7YH+YHYZsXC67AScBS
OeOYoFKqkKyoVlw918on84MisZ7JpzO7DQnSZhkb7rdXLnwhlozxoDG2m974bdE6HTx3skc2kZ8J
uaqLODmq9JZquaM+VhTWK7Z3/FNPPwwqZP78Od+zhCsuA90Tnpe2smVYuSPuq8bdeTAjrqCsuCSJ
ej0lMH49A69Z6jnG48hZyIgzXqpAH6mfiq4JjzTxlc3FGCaQBpI9xMU1s0iK8pPVyWcio8a5Fwqr
SvzDXeckG5vsnbQ/T7h8Muv94o5o/Eomb42l5OQjpJZqDtzlNglRqmWVMGfcK9EgIlV4jkwq5zyj
CneIQEJDgv7LZ/z4FG6AWV/oRGiuyEBJ0lzjcvVcI1OEVWAphbACTCehO9MVGjSfVuFwR98xhOUf
j2olCn9V0vZ7M1pJ5NAePnkSUpWD6S2L1vR06Q9rhaekXGVt+ez/vplvsPo1l6ASVoN0s7kz1iTh
Sa3YiPtgq7lQ7vUJIqgnGA6mes3w8/Uc/OX5SeenuNwClfFlQiM6FDzuPU1cppHbYdErHlfFJvrV
CqKx3x6DKaY0vNw2dytPkEE4Ob0z2jIEXGOioU6HEJXLx3HnfC7XyyJYJqkGtumWINvsZQKJQW0h
Xso34rPbhRuCjQiBVPJdkHL3jjm4z/34yRc/zlQJBCImn+/ldvhv7s58oE6aR3thesgLZ0TNqno2
tAO7QlPXbPlC2fY0BVEV0ER4QDxuFvwbk8iHLRsjcdioDc3+DcW6N2OLsE1v+kwsG4Tv4I1MO3fI
baKwVrsPPWhOkbwSsA2zNxco6614kzgDA8X7ddHd0rlp+kxqRBf9iaqu5Upver4leSJkJBPOrHm+
PAT1LADl9J7GMaV/SXRRr+V+RpYS/iD6tTumgfda85JACQGmkH6GLJXgFOgrGXfcHdYqsM7LeNfa
ANwoo8xV8D6mQTI3TMNMSsGgZ3Efg5hULvxBLO5Ga0e9jvXBVC7MPrAwSAHfRM09znG4NzCe8DmF
Z23HZfcZhH1cFZc97yhssC1gLumHLYusPw6vFEijFikJF22B/o2GEbIeNeyQDW4LKJ1gaf8mme1H
pavEX2IZcHXsYy328BwnOsxTT4Rhg25So1y/zpaLObGG06P/SIGJdRWsGGhg74G0ibJvwjoh79EK
i2f/WQawwFAatxQPxFgGf5Tmi9qVOeYy6T1l7xndmafc7oLgqukxWuGXh9LKeNC17tIFh+Ix+adl
3W0tIDrQ5CdAwlm869/htwuPDE6p0HrumM1Fndb/jTC2VOhXYCoZn6x0iYXpYBpLz3yf1mDduLOn
4DEl7EXGR+sQNXLKperktEf1nRweo9GhT5+tJNllFYIpMOBAEzwGDAHZuPCZOgaKqrUSe2B1cgCf
DCwWiOcw2y2BVOnVXHcKTNzJ6NWlaUnF0VgWBxuyQ8LV9snJ/XB/zCvLMqRupy75yTHfWrfmFHJP
BE4sxmTDwBLmcUnc/wIIMgAX0c7phSTz7ahaYlPwkYm6aYvLPG/5+mURPEhlorDp0IBN9lwLA5Us
J1GZTeVCLr3JCoyWlJo90Kw3Wo0TYD2dhpZAJDDH10T/w2a0tvE3KNXidVmvyEoTpJrrJ/xQ5SfR
A4uMAJcYWCVqq8a3hcVp2ok0SzfCVQTj+bvtTNWHq5yRVhgBWn44IE+cmbgWSgcUzqXpRizXiRZ0
DYgKbxlw3VWpSFmO9h4TO2DLgXdRYQQ9BUcHiIDtQzkB6W9QB8adQe1tKwkl0CgyRCcjDwO2wbJ/
VKcxwRe6cJbkR+REqmHHC0x109DsRFDhWhTOwbC8hO+MqCjvQXalZO7Rzo69Chsi21a30ulK7lYt
soisa+XEXJJoFSmIUvZEW7onUQ8PhICAXe8NnQ/gkkwuFqgkTQqcCwJrxu35NDfYYVm2sP6E+M2L
Ab5fRo7RQRa6eKw0NSh6N4s8zHOlbliG3AXqrQTQAo46G7T1UoKST8LdJl1b8UsfAQD3I5HN4/Vp
QCsFOw1Eppmuq/FL+AaxghlT71AbWKvJfC0qr2NMcW+sP0Z7qpEot5xlJQ1rkOVw82k4KXtLcDuG
Z94q0QuVvajZPuLts3S1x59H/7ZUvUglxF6c4CM4eQuPBon0V4wp65q9iFiP+kUawaJME9TNioXJ
VLBkQfyTkirpL39hB2rk+nCyDJstUkYXDiME1FntFPFGc8uvMO2LzxGvu5Nw47kZr/moKH7TuYV6
zaxxkpcIrJsbIXvNqZk9l7vgnRW0STzVXVotW4CR8TYGbG3Q3rtaPGn2PWps7QcZEb5+aU6kRQ8Z
JSr0zpBznDqVzGqk6P9cDMhyZudk0tZYEgDKcwKjsM+yGbQT2xJweti9Q0LEvNePjcxH0XSXeF3/
zYKnBhIqJ7Zun2DsYOL24vR14oYAO7ArUIafG1cXA6lHZRx434MJAwMzbBVoTOmufPoiqfPIrYUT
szPmUOtu1XlFIofhFspTuCh30A35692AHD/mkFstxzNXhiWaabjmCn7NOcYIy8EURZBb5GsmDctT
AFrRHc5H3oa57L4AhGCgOO8Ebc3bh2AkbsZfzp0CzBpEDNIBMzYk+xbe0RLf3I2gCEZKOl58H84+
kmU8ZQxxztgt4kSMeqSCo1mk7ZciA9PKXxU0oE5gxveWxGFHS046jXA4vAtgybTb4u/xUbggWYAJ
yWeIdEwAwmlGdvjB6o9GRxzW7BnyaXARvYIJoCSDJ8bdG98Y+SO5UYJ14tXl+AZ5QvpzITZxtAVm
0Heg/tYgLUgmczi3ZJhCPPLW6QXJ9M3JosW0UxdmHBHj8Sv3ETXwyStNPzGYC/G40JZUix6anvLx
GNhmkbsYWgjT2yjFQ9LHl9nMUzqFemOjQWAaKSnChRlIzucoJkGtq6eknhRIkeEwtRa2akgZYKZW
izUNa58pLHl+sfQ8Zmh/hjBWrcUxptAt0NSS6C1qxW02btAhfWyiIaShdpRldtKoiM5DxIhPFokz
RC7GDTKOhzqBdEhCCtHvRvUy0nrpRDAM0lgxYbl6VfEe8VujmgRSiwbJf9Ios/YD287XGHLI1LS1
ruK5CGjjTPFrosgs1xmgaXvsrdzLDOk8mUrl/xOSCXX96YeZefh9qc2UAidHPP9+dFFkz9VE5uZX
x+mfbtPYJAzZAL2nDFgz+78PcjQDxPx9/qsBM8i16UBwumhMQafxK/jy34PSBZpWcZSMzwZ3Q3z9
94ZUT7/Npz54vzohvw/tL331v+e/Pz2gWIBoo1j/qoUkhgaK8ffHXPw/7J3ZctvIlrVf5X8BVCSQ
SAy3EmdSsyzLvkHYlo0ZSAyJ6en7A6vOcXVF9N9x7vsGAVISJYpADnuv9a2aU6vW2R4X/PmaW2Jh
+IcYAcWx8n3ukRS9Pygz0ILXvzZYE33aJu9hfK6n1yf//MHm36knv5/UeXQcWvZgfUetp/VRQl5/
8/VwDaTJr3/O9fT6pNLN5xB++3YCR4PHXjTsK5np9Oq3uh6uuVn/eO76hetzjkkOMvMIlPXHS+kX
9q4a4gapS6O3I5RYP4ktRoDmDU82BIMm8Tc9/Q0nhlssBpzvjofKPLyYLAAOW/j1vrP0p5HKzIJY
TAVreTujMlBNv7pCtOz8ou+xygtWBJAAohAkQaNojCxo2jJKaJk/ICAYqvihshDKSHdh67ca6ZKO
mqcOMpbkHc4mHx3/CibIZwMudh4fdc+EPAiIoVWh0TTPbImK+3Za3YSBm2+6IVgO4RR8L7uXVlEQ
VK1dveJktlK261jrCdwLmmyvHE0jhCKJ23pPs2M/NmKu9xLD+00zRjewsFiCojncq9aD4IFBiy0B
9bl63smkyLaEqbIiG8xzh65SU7UCYBndAZ86quEoyCCjCdc2GwJc6RoG7LVCNRy6YqQOpV0M4RjX
yon/dDzvuqqHwWkqBHv+JY/tlh158zEZiwk6ZhnkUW2DZEl/jMAHgtXDW7yH/i1dhWRjZ+wKLboy
S6G7XRNAdxuGYDMO1EdDQVT8iCKktNlh4Ll/q0V/RE+feuAq6oz9M8Cd9GgvaJBqqswBBUKPBD7a
RObrUPNPa5vRpfL6JkP2DtXEalOEENXyaTOUONqmr/gDDdLMAcU/aEqZvDdgs9hYJuSJmZoY+Dr7
HlIBUnZO4rS0mLwKFo9JRQPGUKzyIvpRC7UdkS4jmrbV71+b6q5snBdn3XVhhTgGlBCReuGg9VEe
hQ9TCOeyHSx/pfh9qQ1/sWXliAKt4GL6Sd0L5i7fJKcKwgoLe8SeOsm/+D2rUaG+hxlR0LFhgoMK
m4Asjj/bsC3YALNAspz5bBLiyRtRVWeQbBglwGANvqo3hb0u7+0acOxYFXfYwcZ6HC5dO8g7ksaf
ltGgkKLRiwVlOdu+eocejpRgsPbapETIjcGmCfaFE8dPY/XQSQ/cwVpCVNtwlMG5nKpjltb90Wh1
k0e6PiurvfN9NR5IXP3qxcrejWODVoWbF8yp/2Rs2ChFOqebgojI9SJin5P6A9Uc/6PSy3gDQxT0
gOt+NNAQrLiUu54gC1R0FSiDlARft+yqo0nFOfFtdVwZ5eQ5lCiVRsx7mfmSpxZdoKXPd5nN/Du7
H37sj4exxdiH7eNeDrlDRtlyImSQ1f8cfSMDFDsHgEziQqBevZaNvxtcO7y0urngpwEtlZfnIrJ/
ybnDQKMpnDEF0GtAkNSrsyLVdm9lg8Ptuu1LuzmJ5bn3MM92XeucKsQR2PyOweCjYnNmNkk6K27b
wutOOKQMQAT1Icq63Je1B0upYCZou09jW30dgXrIAZjjIov79UrHqUvcnbIK5+In8/cg1ykM7GQb
JFjeRiwqcGP2E+tvNzyALSCPRWNp9rDaVCFaj3YZ0zM5QJR/hnSzRJi9R3bFq2gRGYjf4IBtlH+0
DOst5dRi58T+qdQDE4sfzRsI6M0tpuGjLazlOMpqfnKT5JBpdeYSKb8XkXMXAEN0+nr6ZJfs4ww2
N2+kszbCLDVJ+8XtJshgvXVeUmQa1mqQ1CSb72TQfZpFMR2lkJeGj4aSI+rvGIDUbORPNbK/wXE1
UhNgVQQB6X6ivzvGGRuhVC0PypWf29DuqHws6bFNJWvCmkJUO/fsCTFheTpHb9YO07G2PXSDCV1k
a4cRVm4gpi23ZGC+zPhfSW+E7pFGYXI7k2RzWljIeEV9MamWT9BZXiM7bHYMxvnRyT55cS3uIYRe
wniRZ4d+lpenzms/DzR1kGJ1rWWfR/8rEVkfxF2kh3JMf81JeYNEPflUQ3+gy1YHX610GS6hru/A
rRT7DNMx7gHxrVglEiKinxXo9iI0efa5nbxV3sA+j07GXNh3trUwbAbDSLyOn2ztUr9xld7qxtJ3
XtmzPR9G1s2hIr29Az/Xx+qFQMEtBBgPrrL+mU3RJesciZwWROuiWXbWY9pfwC0jB6DtAtVxgY5v
e2cTDa995nTHGIcOjYe1RIJ3OG6z9C7Nm53rl78638YfYP+IMKljAh3HYyfTfKs853NfxuM2cdW0
Hwft7Up/ODZqZqp1HW+nRrZHfuvuCCN4sweJRqObnwh6pCkmh2VbBuUmrMmkTpywvziTZG3L0GLc
wdmNwjEXSIqP47h8mer+oS07agT5JA+LGC5uquN9T2AlNejxxaVqCASRMB27hqVZpjdlH/vApBWM
2ZWbh38dZ7QTHR3QNWwtrPbUKwxJnUdRoYE49Ir952GcpwvxfPdW5oVbfylxQbCgb3TTMKOinbcz
KiiZVX1UWb0tMrVl/e5+iwTeZy7258q1KZX7wTFlhX4oY2QdXmIupF4/29iQ46pduSoASly9IV49
O+ih+0RADUM7/E8ipdlsLXHwI11YbdaBQSrjUadqHTCUgpJmXvkKFtJ2Dnf5xObQHpCa9AlK07qn
Nhc03DPCNnvXr1GZZ8Mdrscpr35h3L8x/C++6eW9aYfgNk6jit0N79/D8bIsYXo3Jw+BKtE2mC+z
OyFmndkNOOd5yc59006X1poEuuGPWHkszOO2f0us51GhR8/DrtkB+f1IZzd6AfB5I+rUgBMIgrs4
Hn7EnR/traNU+tBoWrdOP1EGWOpjU7Kkh9x7TtrSfVJ598PuB9JOWW40AUXwNlje0wghRoNLmEBf
buOvftdt3Xjpt8oeaDfDX24Axdzb090s0+RiYAHDoJS70Q5pEPpsctiG97Viw5sn8nYibwurpP+l
TcPj6JgvTDjPXuDkxHNClND7kft0q6NIXXRYnCd7AcVYrTUmUb9MYVqDoSvOJE6t/EUMvooCvYSR
jjFN4n/2mm3bXAAhLw9+apo7wASU9QmCDKkQBMlAruakH6Tde5c8pPU6YcTJkwwnaQZXenby70Ed
ZZc2MqiDsnzveYqS66QgPIyiPoz+Bs4leyTA5ZPV7Xy4mdLLHxYzend20b5hW2eeDFBvZhjSHYch
Z5op7s1V+AhGNDsDikDV5BCLPif0OcWoN579RMWsL8qODUVTggmo7iq3y6iA99TqPK22RdydsmFo
3jpkiztNfx26w7PntZQvXM1HVrCgGwRd+oYgLti/boV5r37pM1isncJwh6PrmBrHObph+Ng1Ij0A
BV/XiRWVM78bXtma6n2HDRs5MA/LoAAQn6uvMxnwoMLb84jJmKKl/bV1m4eyliEKqAUmGzePl89b
No/8c5XnrppclqQWzGJvmndu35IAkbKMsBiZCkOUfE0dJMrcrzVr360sxc+yrejZQ9VFEtIm57Q5
+CE3qXZihjHJBR7Rri1GgLLRUAa3si7xuzFMAhbKENHglY26VymK4K4ZqOzWTn2o09WGgOCzspV9
nqLlXojBBt3dqwP7aTku66oA6Xoeix3RY8gZEYSxoT7ZeZs/AY7P9omhuZ6vtsi69lP087O8CIC6
djl4VM2A7IZqOnoj9qPAJ880gIaAL29ImK9yalJEY7n2Ilme7ANI9Vi/5/gtUAN607zCO1bb7/F7
4WPBB0lOS8tf8ksXUk5pxoo5zxHR/eznq1+A9kmkik9ijY/wXNt+1AFmWJelzY0bl8t26gKc8hIW
hOvHO2SAGfzrpTokPZkByv7ZzH5KPFqdUjnpvhpPHxer6ig5wFhfavsUtSi3Q7+rTi1ltCrmzYog
fuglH24HUq4RCxtDJahXBwIZ2Yw2A9qx2tVV925Z6czUO4SsWbL22M7I0dlFUHJKUf33S39a8L90
/b3lDPFdILIHxx2tV7a7krnzx9J2za3bnQcvpWIT0Gs01jPEwmNUsVHwDV1NETF9Fz1d9Mq/ZzO0
qXL5Y8wTD11zCoHRhUmH5RX9Vv8+RNMbZQfF9ilglFPdofbbBgNFqC+RkSSgOMUxZ3N/8nXL2EKk
Yken32pFBGY4H/BE8nFiad5bSwl1alTrLlQMpItKhJPkJxjD0rkqUIbaEveJPZZHv+zlozsOx4Hy
yBBH6V0yW0jbCdW75/pkOM3kssmUYOwMepbbnvXh4Cw4B3b6DpKqvxUJdyNXCzc0S1jsQ1O1a+16
1yF77WyG0dmLvRsduwHf0H6p5Si3/dx+FaNqaSqm3KJa08lZ3u1UfEoyWoXLQFs+CIGSOgWt/mie
FxrUzdckbeytnGKalGjNO438P2nofiQJHLy6zO+nVL5Y/jjsRTj79D2WmwCQHvLrOdFINUAAsnho
i22bPJFp/bYsMxaykAIwYL77qus+LUl1sIo4finU524YfkwZ5DGAPFDnKHNs+HP1jUPt1unEqZtK
3CEoSOx6Qq8QnAaor0l7ATz2tV1AMpQyPPvQBm5C5cG3zIbnLiyHp1yMP+WIjSRQa3JCGkKe9vP8
RaXFuze+aYJnPhb3pUrzp3Jqm6OpFtpAsENpOtMJ6kLKrbl7NzEhbTuv/zU04XDoQ3p5cGsGZvol
3ENQWjnzKBrht3yzFjoLtjduhxnvmYWGb2vnnxmwhp3JIpSSZDKf9ZD+SOviQ/sEDMXwOKCrmUuF
lnJgVvWX4CPshL31VjRI2i9v30xgT/fCWNuw5J8Et6LeNzJCB7Bti9R5tNvh4Ocle5qx31WM4LfG
ni7DEMujE0sW/MndUtYDtQSf1oVeDhN0DZIyZmwHBnBE6h1LKHEbuRoTx5YixtxrCuKm2STjwmLK
0Q94fGldNNy7SeO+V2H4U5ZWvctM952QRARIMNn28+I9yMKmIp0RK2mxKvLZ2+kAK40LmdmYqsGi
j2B8ciGBhPi2+NS5fUD1dpOP1iMn1W8Cuc6AjVXAyufofgj1R0qbsu/LXyoaYxTyeFBbBMyMNFEo
vlklciI7XuYtjG26wDTjLGCJYdd+r2xcUFGwm7umPrZuzfDqspWLhuSz6br3aViWh0I9hiVO49xY
xR7mR4V2EaiSBb6Qz3y5DXkNq+ie+rwl12LszJ/BM/8HevtfQG/wRrzw/wd6u//5vf3W5d/+Dnr7
64f+Ar2F6g9pu66rgGp5Qrnr6/3FeoPF8odYMxykT66GDByYcv+Kn5N/CCGdQHgE17mBK/nSX6w3
V/wnbDfb8fmFf2e7wY9TQkEUDH0BJIE/ja//LbulkMYSc5QMl2pw+4kteBO1dxVz8yla46KvZ78P
//lzccarhGs1Bs84r/o/vnTr4leo49q08LRlme2uv6tuPO+vnxxcieLaT91Zl8c2Kp6iYqzP5CGY
W98Z902AgrYf29dkfKsD2l/VMgLyZx3LvGd/KS3nyGvhCFSFOcFm+4zkzffRMbIxpNlnLACwSNwV
QnMoHcwSCdZJNpP7MdSvUZC8a2p6Ny3u+N6Sn3oDk6drzKPSGMXamuUNw9B8iqqBaLfhDboavIPW
u4PfZtNAzdRJj/7RkbhNk8hCd1qLrd0iyRMzsM+4fPND79s4Nvi1I1SKxqtu9ezRdxGjwF9qfSk9
UEZlH9pAmEYCIuQHy33gJczVa/Q1mNscnTodZBHX9D/pROY1ro+INdyDqCNEWymqP49AVXdeW+g2
WhCW+llgED2uqhQNfJiKa+cpc4Qu+YsxzqUYU73kIhtujAkRiRCgtOr0kwCvipbFW8wHtfUDpICR
Q21kDA5ThUraPrBF1cpSu2qs7quhCKkyT9sqnYp9NX9EyYjqJ2BicEmHwnIYX3wVvIUxXebaCxDj
tK+V5330cUgjVoj+bk5ptY01DfCkSYAF7ljEIDyS4echs18Wr1Y4CVjo++UTfGT0Tg14ZgvTVBU3
1U1rBpwMrU8RiYzaKYcakMmjBExyI0P5Y0jh5Y0T10Fq07UKMfREI6jtwnsTJHiyGhQsSAXLKuOP
KTYg3EuGqdLHY1PZ91ErLl0xgdd2WWvnGir63JBAgxBUV2zwwm+DZ/PmdYKAf4ZooCEK2OIH0R0V
i6dvlp90u0KUCGq91daXN5dgQEnsckPesGyvbgx2mz6t9YMG4UdORmZxSeODIHjlYZnY+pbKnH1Z
wkfuJfXOUd8MY1BvY69+q2pfH+g1NTszUPfRhXX0SrntMPS5TUP9bVHP02wHNzF8KLJwXaw+M7fA
RFO8aXHz+2O3xpHEqMajho40tFfhJAAclvnGLqyD7WXmlj+VzVHjfydf6nvSoG9zG4q/rv+c9cVP
IayZNSuLFe0hppppPbrfKp9VP+R6hdFrBqqrjt28fGQDm2LZP7mDRHeR1ZspL4InOx9viGb4mieY
ue3p+1IMX8CktQeVLwSl9NW3QIMA6lhLW1J+CjTCZzPyWVlOo7BwnK3w+2Trl3V8hRvhgtJoXQSA
1V3YjNOhx8IWRPhMrNEVe7bl+txHKUGIqItZwixhnO1rg0YlRRFgeR4RIwmE2HHrGvnqVPq1JZbw
YNG4yQNJGPz14CN/Ld3PaYnaL2PJQ+bIU95bIdlMVEZVh7zfNoGAy78n7S999KHfjOTLsRaDeJWG
hi6se5pq7gk/I0CoJZAGF8odeYivfWl+ZNxdrrXsGACkskFlmBtpsBo5tnturK1c0s8K6uXN0tM4
BrZd0IYrzkVZtBtc94tjdkqOio7tOF+yZYS5ID+WeHDvZDmxVo64NJzmYBrEV/302JAmDZOh8zGL
oWTx80+zhfwn9jWu0lDdxX7w3W/EeGlphQR5dhC0Zm8yL3iugQTv4sJhG9r4BBBAx1DyQaRotrLB
W4iqCeatpahMuQtFvHSgexA1CqXpRoumAjyWfXHh+pWaOm1sYR8TJb2lflZYrTWubyBhXYAF1l5+
6hIMxGBGRKV+haDO/Ur36rYDgjBvs6aVtOlztDozQWpJqR5dIn7tlm4Tq9lbZwRK3OWqvJdt+mx7
5raBJoVCsFXUwq3vxqVVs2gMZI7b0bSJ2J04pARvdBA+VvSVBis+FfXSsouA5+/jGbIt2FYJO4Hb
weCMTqiRLwlJ18aVt3OGPZdba6LIQliYx54y+3BKcYwUEqgFnpxNJ4SbzvrZjMM7AxLPZsSCGPtS
J/WHrscHJoNLGweICkhKZqtUPIWC+kZcX8KMUJl2/JU6eKSrsv2ZeBSSe8xsvtP/mqPZnLo8ec36
DnsSi+aa1SjNk/5XNvUorQL6v4HvXlKl3ysM67nPJra3UoMu1OYqz4hGt6Lg19IjbKoShIL5EB+7
fjhkpbopLRqWdog43uCbFL7l3UvIO7czULm7xLW/j5Pz3M7zpY9Hc0yGuboMuJRjjPqhQz23d20a
IfC6+ipkqE3nxyCqPtGzsjAEoPFSGRauxcNvEq02QogRM87hHrdxF6DbiMaNzNVE0urks3f+GaaI
pfLGYu3g4Cxa3HOYcy+jePjSj7nYR638RrgfAkNeO/bNLyI28Ji7JNP2HlWnLn2aMZSQ+kLe7aPv
LqQEiiIm0Mn7pQq2mYFEcD04wyZKoJL0yn/mJfeNyRn0KOU8pgJLgu3El3xswMWb5AwsE3d/iVfQ
zSc4Yg4CdQyXHuDWc9A/j5pVBiAlDKOQL8qCXD/B/XTTGDYbaT3cmzmEM2lTARlCmHCr1s3T72Wj
0tshq36FyEa6UTTQtPg0FwplNHEIvuy6edOVw3ieSVEUrd/cuC00iJzEDWS0lAw7u9gEzSpTY2CL
y/ScxrW1S/MW83a6dfiDb2VOKQMxyI2aUNuEFcJXyXC87dLx0AfTt6iPULHUHW0xiSngZNm1f+iq
PEQ5ZH1xsizdT52POmhE39MXLgj/Ngx5MxTEmokckiJvvtvFusQL+kNkefnFEiX8puBh7h2KyrIM
NwaPvO9hXjYl4YFuuCBhL3uiQcv93Ise4W1sQ1PoWhRKeiNm3I2FTJi/VZLRiWt+GsOAIaGgbnzE
ERvGspV7ZCf3NPK5UBqUOK60sn3vl/Vdn5BjYBM2YTzBBTThUBlk+dOfZX4hDJ2x6CDG9IOGLII5
Z2Z9VY7kY6RmNxbIhoIpmi+j38pdoChlKgt9smc527mZ1X5cmFk15tcsA4RT8HvDEQklmWtIPwRO
2o5u7KZ3IeqoSaDultB8mqTftVQo90OWPJPBl1+UpZ1d3bFgcD1zxzXAGqQ4NsvqQ4gjLs9q+PC7
/GPJxPeu9V+iZCJVc5V85MZ8bZIFGbgJ1KnN6EXPzO8kZ8yfLDQWB68qp7s2kq/hQlW3rqmKaATf
0fDhTuHW6hNMvqRhQJDg0M7Jnjls3HppDe3O/CCQRT0gNQDMKPu9p63Xsgz0E+agNFKQiml+uFVb
7eKQKmedguOxmciXWA8bGVTEd8nYXDri6LxM4Jfv/HZTNKl1LuYFzelYPqhKjHvlX+FOSXnbLqzp
48UaXq1JPdRte58XCZJ36SKBLyiory1HgW80SfBR9lGfkiPhubdLjQPYtxL75FklfTQNUQxOOpGh
CSsb6VHjzyrEnDbpOReRxVAD8uanCPMGc7xswK5zZpzxQdIpOToW5H+6zLCN/XFmtaDkbVyPn625
RBqYg1tRRt0n1zjntD/M2WyOI9MmCURFtc8EycIs0u+nMpdHP1iX7X5IpVKylKMbiUE+ju5m20yb
bNBqRy2PYuFMdYWGfdv5Pf1nlE5dtDzNJOQcphxf5ij80+T3aBtRS536wX8uBl1tQsoL5DY24q0M
5GNmu7eTTZcNuw6MgszfzvZa4kEGa/SU3VGZuCvXBF27vnT1Ih6JRQQAOdMgkd4XNKTxjXCj6JBP
9WsDmftc6uYF8Pxa/MduVT53lN3guiz4aJaywXNWIosJ62qfOoj4MhH5uxFg7cl41oug/3kbsbNA
zrNCxYT9GfX0wMqNWko53o9OVT9U44W+IdnaAYvTmqDHU7keljW66nr4x3MoWX6kMSuOq+qMVijT
4p/as99aNKF97P2MZ1pX08mbovEkigojwe/HQ5mmRw8ZrAwdFDxDOYNRrOJfxDexXVssQ8zYeqjL
GBmtHJxz3MhvaS/NrVe5FNWv+qkwLNdTQd7Vn4/75lusJUXybm6o2K+EQcjrE9CnZNMmfnO6fuF6
SKETW0NsDsadEhSV7aAOCtGJPxFJhkEWBVzpRhmElPV0KONga+zuc6KA7LkriO/3Yewg7V0fzpb1
1IBo3RnyPoihgEp3Vb5dX+N6EAzsbED8PzV2v58fWrh15DRYm2vi1PXVCI0C63c9/f1kiF2+dsS8
H1Yin1iJfKy1InpZ62lLb/wY2xeA3twN15iosHf+dXrNjiJ7a9rNifXQDzFvzO0txKodjJ2J+kFO
zfMUmqjk3wW7TsvBhjbZxD07/rXL0MS6R7KlMIeYxGyuUWPXg7X+l+ieNYr0xHxhxRgJuqGrei9c
VW7Xs6mUi02l+EYya59aZ0JOuQopr2daqAEx9OS/G0bwrSyEPl0D0WptlvoAhxm5YigOzAtwJaXT
nPKq4AO+PnbW7DbWJ8tB4qOe4po28hrcdj1z29wclG82xh5byvocrmdF27v4paYv14y3CKNYXyaw
Q+RfF9/1LA1S3vcw0ZmxMxz716stZq1jb69v/JrsFYbIVTNfwkxa3/Gf+kS6QPjwy2KfZLa3/61P
VIOrT3rVLI4gJEcRV/vrU8sCTS1kG0qV+RPsXLSlVy3iVS0J8RNoxXqoXN2i9DMfCOv6HXXbp6aX
GHiz9crMrvLEP0/Xx3OCxSMPS0iza4ZZGFtcC916en18PVwfLlZEw6CtwupiiPBB78VGTIA6ZRNH
fNkaOmaxZdgmUfmeJF4NpeTfqsvre5meTW0DKZI0YsGxJQUcFX/QGII5ZKg79p7xTleJrG/53YlG
L5EotJMZSpxn5Y40Hcyc96esJrCuWA85N8qmhSx+QwxPdboeuKf/Ops9WL8QCP/1+PplcX0yHHLM
gzN75H//HH1BBCPXx71xyvb9H6+2dLJEOv5z0hPvDRUskPLrqUsqNKO4YW2yPpkNCXHBbco4//s7
h65oTtN6uJ5dv3GYmIep3syIrbkknAx4Cy36w/WRWCGh17NQtu8N6E1yEviuNqfUtgX2CR9n0QrN
d4XNq0btJFcu6PV71Hr2j4eeXe1Dj1FlDNik3vx+eSk7a5O7GjPi+r+9/lvDgH//9eH1MK5f+P3w
H9+S1IsCwMCIrhRvnzITl2FtR2Jrxa138Cl4ss12y4eadjlzH7IFEcdIZNF31Xy74cq8nhLkepf6
mbcLp8d6RgcZ1EN1iq6DU7heXgQa8nlSxm0QxDMn9PWTdf00zfoh/u10WQe6oGUnjcpkH14HSaZw
hso6rFwSFbLb3PBZSG8IttoSn5n69On3n399mK7fcT27HsgP/YJCT26ddTyyNEJvpGuM/r8fR+Ms
0CVb+z/fzvr2rmcV4+c0OOmBMnGL9U9A5vj3F1XXTlC322pDp4wd3kztbx1fuIGSlthbTidLolLx
A7R66+BbOhP3wHp2fTjFLTvQa3JCX3xLRptmoou293qQzPqMTevj0bbuUYX/8yJcr0kvNs3pek0q
6m87G9P/367v62mfUgrNRy+4vT7UMsn3hW2f//Z91ytb9Pa9rSy5+9vFf/2e37+jscm+rUqNFm39
vaRHcD9VEytYQsb++gOvP9J5ml7L5Pl67ZDTBu0SOuPZmrdIp5qMw/XsHw+vX5B57f+Zwf5/HZn/
rSMjPZsw+v85eue+bvvk/91+awkAqf57X+bPH/2rL+OrP1zlrEE6Hin2jqe8f/dlAvcP6dgeZWbb
/Vfz5a++jPT+UEFgy4CpSjr8GD/1V19Gyj/o09gB/WGCcyh2yP+kTyNtx/nvfRo3tF1H0qVB+xbY
QvprRs/f+jTIkpuyLdB2pbSV9mTqfFIBoWOU5qksO+Ypk6SWxtlI7gaaOtHH9kZqIZ8rWO03ebmY
k8Ixmo+V96ytJtwunYOYBr3EZZyZ/FmyqEesPgE7L6QK8S6Oq+yltoAzFim50J3R+rNsV6/LLeKE
5WtkqgrM09jckz2rz/lSkWiTdfNNn9r+UxMShjurCNNhbhCj0BWf7Ug+Bw5+oN4h+o1s8vDsEcK5
s0ms3zhJo3Z6zZ+t52760YfWXRLYIGNKnK1u5RWHhZwU4BXz+C7adhN16fQlRatpNb3a6pYY7az0
6s/kZsI+TNDkyAJ8dBmTsYrGALvUrO8Mqo1PXRnQ+NY9s1OgvRu29MmnCv0Deul9wdLh3E3E1rJ1
ihJA40HzLSSlepNhbLabCaJiqoJLRhtl39KIBpmgawYVKdPPrKEmqhKghpYSgWZ5oeVP5BiNkYh/
1pvo2bpqTx6zcHmt1xq8pQB3eR64ONzECMjco+jID8mXBu9jgZmoQRKSaCKOl/HZkCq79Z2XkUjJ
NHaRIQm7o23coUus0WSa8E2csycRquoxNhMFQ9wA5URlZi4zdBatqQ/hPh/ZuXYjeIvQJjdgGuxH
dxqeq3aw70uTYZQiU2Uf8hYc72IFpDLrvNn2NW2lvl1hhn3gEOOeopJy2+wtMgES9KV6tAJQOy4O
ICADH9xHzSHPSpfp1RMPaRgVWN3la5ezSNsiPp6CpHsInBIrsYr0MdQDkajKmfYaDd9O8eEAj6GQ
IGbM9iw1jsXU4NvM0JFW5QxdOmvMoc/XhGxNZoE9Wr/qTnxnrpxxUzXySVineIjk0Xaq8KJMqI8T
LwqfKEVeIjwQlI4BIJ02xWaQqbWzqCvuew/wSTaE8lFqOAjhgHItksXXFunqRa8Hf+nPUT5gIqqM
PoucdKA8QYTXyROqKJYLcHIKH11zOjl3hJ6Um67AtkF61ksO0CblyjoF0YyFIZtPAbuzxxS7mdcE
HsxxCtt2UvEQCRZMAPD6/BnE64kUSX5DIBYWs+kxi2E/lZbvn6xB8PEjCbfA2WwStpubvp7fqpk4
xIF/OZSTBdAo1TivhOiWRdmyd0qJYmX2AAAYvbU1OLnXcaoMKdjJdxkR69o2NFQUHQ7WrtA1BJXB
oLH2i9+2h5m4rbQ/N432H30BC7m017c/M29Xsm5Xr8ZCqSro9/16sRKtnm7qynM3na3z7TzkwTkd
888C2d1jWDsvXgxbKpLyzokDVJ8RzdwRWcWqzBq8uH4vaxt3b1fhyAwUiZ7eZ9XHhPsgHNrZxfK0
TM58FGT2zi3pgmThJTt2T7g6q7qgJhV5NAop92dZQulODAutVqJkoyLnRnMZJtpaeySATM69TNOG
xkoCUKL66tIX29BBzk5UnLrpk8UCundTc1c7LOXntg2OIbE5lpD9KQnSGXPd8lZNlX7wKV8SqC4o
vk4Du4/wPQj7FIkGVp1MlV/sCFesR0GjCaz6S4p6dhb+zjRS31G+rO49mqTPpOfCcfc12aeIU26a
IOlvXRQDFA6UR1OzNA+93zpPbi4enIaon2D0nxaCtG7bmgCKIPaG+wZvZxnQjiMgnbAjRUxP9hYT
FvNfjJ1HU+RKuG1/kSJkUlLmlPJVQEFB4yaKtinvXerXvyVOvPsmd/AGh+g+Dd1QJvMze6+9k0Ut
dyV09zTFGxb5LECy5DSGODu7IlS7vE2SQxJjNExcK0X6Zv0ik3R6SSP3WuVsnGJveAhs/KtYgCoE
P3V1H7To7c3wbhtOfuevHcbuFTEnkc52Yj92ivFUKUOLwLNxOGi1YCkfqCiTUUTntoMs0YQ/UQ6r
Ny9CPSNahz4CRdtcgzAY0tVvmRbzfcAGf29ssmkQnKIHt+enJZbVV+pP4hp65KQzpSKNevhRhbvO
jWCeO6iyXIelid0P/1JWanvLdiEDd1V875cNlweTqGNBhtmlkdlHnjgvOpmtiySTgPY1g1D6ux6j
6xC78kdqWR8Fg+u6DoEGZQAcM5f9jRsjXnJ9HtqioBTk8G4pZMEmG9RWy2S+GH19mYDPHAuiibFX
qpP2y9V9aPCbJ30CRn3J8Nup9lkhZxbeH02a61ujG2Inbf3E/qyGsCnjl9RkRD2Z5DbbWXMoW/4r
U+uhiFc+OQkkTq2YBHVufEya8iOKfUxrWVGd6ww5O96xAkQ1Q+0xqkmRaVP3EMTukUzM6nXIBw98
QDEfAqciXM0bj7bDJDVsQzzRo2/fq6aG7Gz18iAXxGKMmRjUMHtFfiwc5r6lfpyI+iQQLfhyHXwX
Y+D+mFC/nZPUeVoSUGStCPyb4DWkJ8BvlYNCKmLxNviuf+CmhjuSsx6dGvefi9CrGDLnzTgXeyzV
m8mnG4XRz6WES9uYTu1E1v3Qo2I039sDKHRWnnUmf8ZEdp8ra/qoO1YPntoGTU1ugaqzB1c4l/8u
ktCkp1hKbsU0xKvftPaxXZFPw9C71AC9A5AN72AsuuJJoeLAxPXTbWz/OZvWGAsSWO7dDIRH2nBT
x6LRd6Ir5bHtB2ReTly9VkkKrUxyrQ9u690VlWmPuddVl9b18LUXbCdY+JwRgMojb/e7Mpp+B/kt
j5bo0sxABXoHLwWeS+eW5Rp8zKguHiGx49Sqc+czAAq9qx6Efev7x7mr9UU4ybk1VXWqM2a8bA0v
LNKXvRMHbGq6unvuVHRRHED3RN0NmziDlNm1XXA/ljF0Z3YmKYZE3MX532ZpqAqsMmaF/tyw5weF
1M03bQ8vfWf5r60D5q4P6JKcxt4TynWwwqq/L9Kv3IOBIHvzp7WJDCxVhF8I5licyPQBX8Fw1xMx
yPeTMTIyNgvrUcI54HlmV6OLr0kEco8vZlNPWqKsc+3HhCBGvPCEhMcGnwDP9MqK+ZTksHM0VgNC
697SJ3xgGKWl2o64G64jK5BYptN9ZBrnGE0RoLzWF1shG6g6oxvfk2j4d2jnaF/NYEljnK0dVulT
N8n2ybOsd/LAW3TqL7gfqpf08F1GIK4NMAbc0qJ09nazhkeRuPIBhHbAtDpby5PjZ7/DlLJDuNAZ
RB0+SOrCNeyvPcQLS7hQfZb+zYrFdBWR+OmLeMB9drRZuW1sJ+2eHbz3c98DaM1zogAC5x7Kdo9X
5JKP5p/ne/F9H0EBKHEqoIlOvI1KyKtJyyK79OCFhoREltKhee3btH8qKLVmgQAR0eQTNSuJvTyK
SDrATQih82PsZdnGttjhjZ4GXx0Gb4Xb4VTPFpsgY3/ZuCGsAZLC+0uGYnn00FqLvNKMM4mo6gY8
t270GlptAq4KS7ifTteY2u2ubJdTWQ/RZul5z/drO+1ar+lwdiPZfuAe42/YYhZrrrVAt66nZ+Um
zSmrMZOnrGoY+2+VY4gGAPa9VthNGjhbChmMaS0RzlEwzrdC1G8xO52M7CcscwV3Z73cMpL8bAKp
Hipw17Oemddo0um9xDl1s/BOFmsrRQYJVn+K8Haqut3YZZhQcvw3JVduZHl4p0oG94mpq7u4D8Vj
L6EXB3OwHOi6UFJbHvzV2EIzKhd21OuN0mVwUNtUnL6LIb5fNF7zmu5Qv3TJAGIuGtwrmy3IPAuB
oBn8BPIlk0Pr1i/hjJsicZKULKf8OStE+sCfn/NAOtsgq4gRzFyiFfyl3TnTyM5dIDH6LsqmcJrv
U6YUPCTIcQl3UxcsB1+MIQlMssr8vhnS5jSWhDOHVsKqEIgMsY3BToWG5JAA7ZNylXccZuivwZgh
lND8U3Puv7SeBO1QGQXbhPPQN9HO3TjVdPOUcR7bkO5p/cNklHjJpvpuKWpDuA1GbuUXN60s3rsc
x3GANbfS7PLNiA6/odgGa1US1uACNzKLOlkehS+uuYtttUgukqI6zgWvSnydhKR77jHs5UNJ1hmC
bKIViK/fScK1dhVWXpcKi/UncCLfxgw6/wtlLbed4k7N++y3cElpFV5Ntn1NWneaQeYrRQDMoEO7
Pi1tclBKtluue/TsVnHO1YgGmeEn+nX3sSJ+FlxlE8MGZnG748Zs8KOmHyk5sfgzJFHl6zHAU0c2
+lsa4JXq8PxuySBtT30D7C0mA7OvpukYtI6AnaIfScUqX526/FBrEk2FxUBTMG7dmbM+QiVxEfP8
UtjBeKh6G09thCBfUK70xEFu7bwOj8WQvC4dAgN289We9SeoNozh2/ClDjpYpvXCKQoKmgscPN4Y
RO0htKzxkKfmXaUNorUekAQRUBP0GF6WLXImZ/LYnmUZhMOa1FRiavIAjbgsvQQivPlEOYCQRZjq
klZRsJcdZqVpiXhCk+xjUBJahQqY1rMM3o8yePBdqzz7E0TGJqrCPfmC+izm7FK6ojk5jf/Hke24
myPSkCodIKVLUJPNbPO4VzsPRk4F6KPbfjfciTTZJuqLF2NI+pxG519F/bJj/01eEF4w49c83cgM
fWZz9z3N5ybuBD8cUao4rxOAVBNvtaRgujkZS+9bTKzbOgOYkmV4yqsY87BxZQetSx67ri6PwlFE
H4V2eCSdkcLOCR4yJ6keLOGdg5BqRSSRvXfEAIW3838n3rwBcVHt3Em7BxP17TE4YDLVhMlx3fec
2/tIND+Rv/3ullNP33lculk91COxfFVZKrar1glfHZSeOfW2Q+jNN8edA55Dg2Sj7mjLew7hmgl5
6S7RwxyNX3SufEI+kokr+3c8GcGpdv3+qa2eymSCsx/314j76ICNE4N2zePC0OowrLiCXN0v0xhu
+oD3ou/3+d5uM2dr65k8mG75K9PF2c7NDHawpglLjbzPXct5xbLh3SfATA5JWKN0pDfl9ihvcdSe
PN/tr+RvEXvV6/gQQBpWsuhObfk4V664d6cwPyUkziGiKclFd8IObJtZMFkpLr+qK4i5iRCJWCKH
798VSF19RJZ2X+8tNW/ZcEVvMcblwa6zvU4RpToe1Q6OHaAAqHVUcUiyOnukI+iJGgWLWeeoRdiC
QZMy6PoDz2UluF6Bc+va95HCmdv28z2ihnk02XExQOahllyKHLVJigUrQBvSeZh24Bw80HfguS3l
Uz/bN9SU6zznLZspuuxABqdBoy2QPSH2KkZMo9KseSeSqHZIleK6XA4Ny8dd1U2cL62LCYI2syjj
6WQt8tkpOucJh++IZH/AmPlUO8Xe6XqFMrnw0fQH8uR43qYdBIaF0jqakkSrwiUGFtkp57uwFG/j
5GSch4F2GJ/t9JH3FnAfuTAwKH/1uJpeRJ584KssLjqKv75vrBRzUNSVOD+cpgTdaf0YGcQsTtC+
xITG+l7rPWQuOoR4wEnJIeeeOFYo2Z893edvsefFxFtuJw9Cb4WNGmEgDvVkdK+TDVO46iJNHElV
9rhvYyb6FUw05Tivi8nuaETso7J4UXNXP7rrT8tKwaZrFslJpVN/8Nh8nyDyhzP1np4cc5wiwpCF
ppxrUkSKmaP/BUtonvI8ONqe1d1mSkAXgLw/1J+pVW1lj2a29LB1S2KHs1SAHyjTf6lo7Qc/9nd+
ESOGYsR7IgcY8OrsMsTANvgY7IQa5KmZDZZeFKYReK94sk5dsmREPHnlRmeq3+u5CR/KqrKOjSRS
T018/21mn8YCjarrlYcxhoiVZghaSXNNHvLJdw91zopUm5mQ7lmIXwOEykacan/qPhwSa4XDVJPw
2uUqoDcc8xSIGuqOraws9WBXf+TcH+a5MZu2g9cS2+oztni0SP8GWx0wCtDcbk9d4dzsBWSPN9DN
UNlMT82XFEsFwx6GR8uaFMVGdV8Uln+L45g9hv0ej733pa2PKLKGS+L5Z+UEEXqHEO62zM/8MNM1
6MSJQW57EKm0j3nCOc8tDhXUshjGFGiVUtRqdQI/Y936pPnENNeT2Us5NAe1lKj1/HpGz8FrtlqH
td7U3fykZZiJ/JmaNg535FjCIhZ4cEK7fOuy5znAr5X6wW8s8dMZSkZ5FaJiGjm9JjoLr2I6aWbo
94p72XWmCM4npuAuAKQQKmBIC+oeGvE5xSIuI+aNGEmLMuQfSXEFzJGFk3zKUEBqDZXXorYuB6OJ
SYjkph5hp7h9p/d+PZLhtE4sxoWEBKLKi4OVwDyvcrQzo8Yk2rRttq+TCq4Bb/UFfBZDoPipssyt
8ujG80A8DvMwvhlFpcz9/DgJ+Xv0K/WSpY56qQUTgpnZhBRPU4B82nFIymTkjG+uCKAu2BqZZtS8
xMjxLYq7h0ln7x2glDPHJVQs5gzPzEdIboIYOy1zcZqp9RjrIzesjHcss2lrsSA4G8doVNNIVpOm
OMjJ/XSZmpPmQixr3ifvLLiOMmvfGv/3OALdYMIht6NtI4/GZu2s4w+pqZzjWZ1CKDvnqm4eg2Ci
sO3K/Dmdq5dg6cMD1dd8yo14pNTRJ21n8VEhwrqLxwowZw7vMq9cJq6NG5ywrUMjG5yzjxKCWTCS
n2hMSSEDqihDMuFn7orUZRfRld2vETLUZqqJCRyNQ/gclCZpIQm33Lt4yTTaourMjUPuhMWR7K7i
F6ShBuYtYNWc+yjAbNHocDqkOnwMIU+dUUXOg032T8rYOMtvcBMQfagZUQ4f7D9zwmhwBUB9awQQ
Pr3YjFCICiSvqJlRb1Uck6ikiLqo4Zu1TFwtPskqU5sU15hQIGlv2mZK2bXaVyoQnOXrGjTsBCDx
wYKG21nV0R9gpfar2LGDSMOq2CWTCJXqEgxXNJD9aY7l3k+VYWyEJdurpvOg9XSeSWGUPGzMblvC
CNr4ibZi2za+dfAK8WhrBZQmDR67gXjMaWmesW/Q8OasOq0Cbez394lFmHjozKfHznsUqB6Pv6p+
gL55SIXGGwmXPh/lfKSk5nBdBXROAklG2168+f2tIflWKrEDnQ6FyU7f4onvD3plwFShfTINw8Fp
yghu1rsRY8TeH7P3qsVpWFVIBzp9X6y75G/Glufn/8JqWHaDHojIEDJkTkOIfdxnEMcN6oG5+Y3j
l1vUYlSV3aet+lyij28ZkbuE4liBWvRX9ca3hENnuDF0bNzttzDFtiTUpGIegDP8X30UI9/+TrF/
2VrKjGfhV9khgu31LQcyM0LHKp5+9bEid9fNXkLqoA3lHo4Js+4lRHUSNliEsphoGiDjodnlmS6z
W4nXGMJtiQcHq+8qLWE6WO1ZvLcEoxb3Rs7egVIXQysvXsThNFl3s4suBIhDtbdK9Us3+Z9KLIe+
Dl+XNP9LiOrerkbN8oZFBrdkwGvlZKy4OzueJg8htt++VW+uwDBpRvPlxwwpa7WlCsyRzFtP3Syd
k0FUv0jXYXBTWGdjz8NdpMmYaFCsnJvyh+0tYjvYsI3wnwxnOT/xyuUKrPyHbz1OINJiL7roUk2Y
pJy0Xg7MJ3jxaP02itH9US0gCeMsPPocAqewCYe9rqtov9Tmh8o9qELrjmTpqvbileu/9XjvJMSu
W3LIPmXVb1OL6sMPO+tcO/5rbM3EAVmhd7ZL8+ZOc7Czk548QgkKspT6QEAwZ/agxYcJXGwq9lk7
xCB5GVNuJlbG3tSsT+hl0A+IGMVuV9Qa0/9c7PC9eHd4sr5FWtOq3DJd3e5pNW//vS5XtYNhzgie
JvghkhGnQfhaqD9+/9Ym8c0yyG2WofkZKodkp1ZhQy+DqyzwiixD9m+2DfLl3mwD3Jt3lsJo5Ap5
YixMoGnXo47IAPz3lSBlgPDss8UXx265Dhx5jsENhetljOO8oij6FnwIZohEhNO3/6ZMUYG3U11H
VB8BSxPp2UwcN/mqHbGE+ind+stOgJVBgxozCuDgZe6eFj1/sY7mKAhrGpxp/LDK+r37LTH9INVD
+H9vd7ibxmFtqt0frd29iDA4WxNjGTPeaqDKqEC2MVfCBjYOr26A6M4A87BQP7I2BkQvf8R86jmM
HUgIaXb0V9kKvhvYSwve6PlRN413YrsxnIvY5SFGNcmQDonWYaDiXZiQNc0hLplos2TeBD3JWPJ+
6mkHGwc4q2+qZ5nNzsZlk4RA2UU0TsMK9T7bEyWsmd2tQPFE3zK3YRqB7RY7X/ZIVIMLBGQ0yYtm
/ET5okln5drRoBW2sTeyOl4U6WiBbaMOwgRnyIzshvnPt2atPNb4O2TbMjKwSn76lXtpUGa1izjG
ra8OmobICfrp6Jl8A0lMHL+Vcf9pK1NxHpp6ZormWscQIaB2gcylqjyOWMLvwMXQJnnqTxFbHQzr
lSdYuBNNPqMv5gNYk1KaSqUekiD8oCAmwydqrt/6u6GW5CrNhD/rFnrmtzQQlfAnmwlajBSOpm80
7w2YMxd2KJpMQhvlbzGJs6obYMHGxqQhEOiQF+xGg33QHhHOfhydC/AB+zkUZFnM83vhKNAl0rzV
65dFGi+8bHh2OuuZCgHdZR5dbc6f7+vu+8M3yE8kaQkZVoKqiy+zG/PzrcjGb5Fe5+UvjY8qVUce
BXEVO9tREPxSjQ29iktfiNka2E+/frdNxOMea1xGXllcUS3gWYso+vBvwcrgr1Aa8eJwrfsFDkrG
Gz2rzE851TudsEfrV3j89y29fuffv5ryn2MSuXjViEqcK+uDBSaBjWXxNj97JdxjHti6Rq8PG+FS
U84wnpX4icoOnl2Lyh4iYBHeuK9wLPbNTVWpwIenF7ydA0sAx8FXVIQPinRk7BvjuxsWPwdNMk5i
kPJaOeVv4bqCDtn7pdbqBKSax/HslSzVJAYIi/L0nFUQuSM8bacWl5pwHcAFzvTm+9wZHOcVSXYZ
83iVtWQq4ydAmi12uYRX4efQEHMVcXXluPlja1Tn3HH/oQQ+CZ855gzt4/veZoAFRa776dnWq0jm
a7y+UiTZKFoHx8YRtw4dziEEzLOp+wwdM2fAJhzNdcAgCSyZ/KqA5WQdHITXvJkx1by8kej388Vj
InQRdrwzXituXlsQggGYgGJ3vueZ7BECTK96nK5Uts90a3Ir/bbFVhAQW5OU/3yHA4JeeatsgZJ/
yd8l76RmwNgRjeZhEvWxf8/swT0tHfgHIKMrsXqEmWT/7WB2EuKQkB5aArpJRoZ5UxS9tLSAd5ns
2isT0TZKaFk6eYxcsC4qr+fzNMyHPMfoGK6DOS+s9D57bVJr2JRx/Mw5ETFWZIzhs9lGd+jUGPML
Byba0E7RrsvIvuohxDK8LZ6qwkbXH1iH1muiA9Ci/KidJNwwsRMb1yKjtvBhkctuX+qOcUFBPAYa
6ZPtUMSE5jqyErm0iWSagOIGD+i114gAKEzydvgZpeUvm6f4LpDGkBkydFv0G97dNDZfZeB+kbyS
e+Dp7Br7i52CIUDCUq38Ck9a02n2s1Ux4nSbks56U0IWtMZb5cIjyw0hJRU5F/YI7N5zd9yP2Aqy
GbOWCUeQtN6bmoQ5OsMf27GOnQMsy6tXG0e+ATTnP6UwhbZ9mLUHpwjTOw03LWRhe+xIYsvGyDlP
/t+owikdC33y6SU3bUB0rar+tVWUf6iS8UpXnNwuzr7UAbmrhkHT5sdJlGK/eP5fVXfkl3X4EQEP
Mb2PLgmyYqzQM3ShpD55nUN2orL13sZMthHQMRgukyAdrqR7BaZTzDCMIxG88SLYiIWBEChP4hJX
YYAm0mrdzEequCZTro9uf7NHpDvgdYmbgEicAIZep862/umtdl7WKb8xc6utzW+mlAjSRJtD3ksO
3Ghg1Gi3wR6YA2/w4gRHgIgU6cCAMJNm0vTStqk+IcEi9TkT3eOQjoReQW7GP1Qo5w/je/9JDjCu
o+ahX5x+O+oa10nCuG7ACspK7erQYPtFAO4HiCEHVHqUFVGBtNIfQD7r3P4TtROzCW9OD4nCa8by
qz5EfnmIGAxxWlGl2Ok2Xx7wIYO0CEeoZuYyzxjFRGjurBYw8SxQbXkC2Zgrqm3VRrCnJZJJDHL9
0fXCv+MDytOE+V9bRODGhXBwf6csy5ftvLNZoEH/El9u++qFXnsaJjQKyZyKdX+F8gf1x87ugLZg
Dv6oAMcGWfmMuELuw2xNM4HVlhQSOa3FdZTtGD7SQfnAAtjK0MYPLB17M7FvnFh3leIyA8n7FvJX
CRGJJIwFdvURzsEWWAccLsigzciCJIEClbHGZWbBoWEJlk1dVvxSU4sxdf3GfOyDZOCYe7eMxDHp
mmaTxO4fyTy4sS+WP5c7HWeved04F1OR9NRY9HeY1e4aiyKZay5EMoMcDOoIbPY0bYmz0M2NLo9L
2s6hKibLzhFmmyeDOYkcHVDbOYAep7u4IKQ8ITSiYFCw9ZLxV9j6L0sPe4Qx/7au01N0DaRXMDRl
bcTccZOr4WTDCZGYwc5V5+4CY2c4ogljhMq3TyP4rKmPf0543X7OeOy0M92sVqtNzKujzvwzi9Ec
bER9SIXlgJ8qT1jVapymJDro0DV3uiMqrmOzE9Sht+1SAESLOz/ZaVps5xsdTnv2E3JNIzfZC7l8
Nck4EuTe9Ay95o+getCgUdjfiF/5hO1FTqG9HxLe5yBiPhH/FOuOLgJKqy4sgq0DJvSd5Ev2uZxv
bTmvQakzMqT1b5kCW+ybCqSYQOXUV3nIKOiUelb9DCf1CR6TOrO/Ad4fmX8VEIijVwYPnsSwSQvR
UTh2W8+NuXjBK8C8jK+4Ou+iqCdLBXlekY/3upREt4iR+BNerXVTgxm2KhbN7C22GoNwyyDlrp6K
nbb0Z+s+l325/KjJS+YVJSZK68l1nX2SAoHvQu4ivyAjyoQTRF9b3aMbg0NZt/OuWFySWIOPMjfD
RnYDQpf5RRcpzb2PgXjuEra7xfpqAJMdJ2DZfeLX26lfdradvg6B8y5ZHxUC33yETFQ6Vcx77keO
DnGPRIM2ndcHIjKvg90u4wtrqocJ4eFdkwcJ0YvORQbRe6yqaIsHYJ/qObkEArdM4cckOiXMUHF4
F4PGPUf9v1jtFrQe0F4zgXgXuPnRZT2BEr1G4dztHYeXjRRthLivsfZNkZyLdoof29p84oYbxG9c
NSwE6vJH3cN1sEf1lWA3BEBMHkOcG2Rw+NU4Ni/5QmtRjj3vCdRghHjTvJ3hl+/qBu4gsy6Xe1mx
CqOeT94iPwCH5YH0yzVzTtvvz1O5vhNnamjOPvwAyWoQauxh7C918EOGYX8CooujgHb8vw///Rai
5V1gwGH6SV2dLQP03ODymYoCJ4G3Dha+Pzj/86v/3/9XAFK562k8F5WLbSwZ3EarBWFMbWhWM30m
XHBnL1v5YtMSZlVkUBv12JthrKdpD2h9/VX8P7/6/u3/9v++P+X/fcX/9ikC09mWac+w7QT0ey9p
XFCFLYH1KpU77SxkqVQ9yjwTLVuLOKksBtVbxu0PMYk/Gs7jNUlBP0dBFt6JRl5KCfasDuxyD94F
sQCfJaBf4aUnTDjaoSGqz9IdGQga1q4DQaH5NKb3vPIOHLEEoxpqkkHF83WyYJnEhSDI2UDmcns2
lYw5fFa1d2JILpo/NzG6Y3Qsm2E5MmyLvr6czFEPIv/HmTlvKptjbuiwCwVNf/CFgj7hQJ7yyMuJ
Og2gjymSk3JKehgr6QkZvmMOj9xPydFximB0zN5X7UZPRkfhARQeraN7tIbpl1sHziWCbun0LEGD
kLmQmQwPz7VVqcfM0EP8OKIocgOCk9eKMoist6H4Z4MHe5mcz94xfxmuxlgqox+6WX0Pnjl4XV+f
qywjv3VGV7O0rti0krixQRAaSmc/zdWfxaQP1C5cg3b3hh6aufTCUWBk/ki5sJN0RLg7wCYnznAr
oo0crRsqIg+2nP9jaoMDXTr4E8duQUMkvzsGFPgdcOPNaiyOmMhfSysm9GeazNYZgDfTL1+9pfiU
w/QyFxQOtp9Q8RT42asa5JvQ+iLjwTsky+KfPa/xz+PqQhaVfM0tZ6DmpaObizUiNwvnbTgbuZ/x
9Obges6NCodNNKyBgv2fxueN2zf8hVXnWQSHpwyynjUT2Cbs20s1X1121XccmgM4Wy6aLcj0+M5g
uVkJDc+LGV5iJTvW6xj52zFc7ixnDs9BAVZAmoKgK78E7866JUsYp04qh6uXB3x3zNILsshUa3Og
KPckYwifhjjuPiumo1h7vLGCWVePPaGGLVoJBZoA/lfhXkS4vNMoAunAj6fVFB/rCPBKnaH5np3j
98/vtFcvwP1nzzZZJuXZXUxA5128w4V78mdcuxO6t/hNRKiApF3byBIYLDOUvg0p9Y7L+On7L4IM
7gX8TNbEyDkmTKFnZjDG2KDQbZg7IL8ptEQCDFsjo3NvuYcCGvmxicfxOOJVx9oMhjYn7qWoLhnp
IoCm0zLF5Drw747M9A2IEKBo0DzOYUPgy0I9jMaV7j9Te4q8zzamFxQh+TxyGjempnzLiZgECSx9
5x28ebnxVPSzq517iP6HPg8/lzL/mNsRTSMJYeEUfXpRHLHFToeXkUARe7HJdo8BJviszIQnkDwT
wtoN0YfTDPY+9IAdNYn5zOrasPFnHjXitdpFacQTCxj0pfIxchdE3cZZegNzJO9schPTKcepLZJb
iQ0cJmj+FspQPVg59TrtA4mpmNyML9NrsdJOrCjeW5WIH9I+UKe5TGwCmc5DPQnSXJV1HJKWjWNL
Tg5GBzTe8dUZHNqZn4GbZ/fl8rNEX2Sa8DYzytFsHGtEHfvOwCJcu6gpJJ3JhX3dSjYP7B3TLQu1
V5kz58gHAMXdunWoavUrxX2AmovoJkfm5uyuL7/eZ1SvOh52XS7dhvXyBUAe9X3GdMumIiX/hTSA
qOweYx2wt6rT97QmXkVNKbHOrF9BW/fcYoWBOV9OwJp9hySjVKMDHgK2Dmbe5ZhXNotRipbG1xz/
3LLxOH2OKpnP3jBP/31Q9cLE32VuUCeAxpxxPDhsIqSHKChvTmWO+xtXHUgsu34eobbDBZnO3x+G
GoGKbxMKO8robc7m4A7fQX0X+gkY9HH+U9g4q6RC6tzAqKdkqiA89V7Wb4WrX8uCQhHnxPSf4ywY
7OEs1g9LNTIi7Nksflv1HDd5W2o+t+gwLqaBO1zccm162j9ukpUMV/kaFAA0VuuZFtjuPyWxv02J
eBPY5RJeGkfVeOw8x/ZBom/6rGs2eDVCszKa39t1g11JKFP2lP1BLhWfRlnb17FD/R4O4gxqx3pD
r1gsUfKEyLjfzBZpn3aYif3UBR235sweYKVDA0wdtozj4sti/TPM6+kkxCXokuCqelba5eK0f2W9
I2XYB6uPS5VbxfuYBhbFto0Yy59kcs1Ec8/8HDYXwybqsuGh4LtvVVndotD/NXfeixbx8mlV1UWF
0/y38JIH9TT5S/zZFuy0Fws8CHIA1MmS6Cm2dm9uDAp28af9mDLBN1gGlpglqnLr5MMd1CfsofaP
6d5DsFN5aT/pXgR0S5O/FaX3LwrX1OVKW3dpK9NdNLr0hiWCLQ8vytaJNdiBJPqbLdCJdA8KAqYT
kRVL+UC0BqI+Z1Ev4SoBV1Urv5zp1NfdU2/7t6ABYuO3Ojt1Uu5l0fxgRsXiKl/dAsVCDoT56adP
Yk7i17J1GKMn/jZhqc87g5MtbNKfbt7qix+hpux7b9hTZdcnXyMqyarqpUIjV5P7gL64s2lnm9uE
bFSQtfBb9pLEJPa9r3WMEZfK9s4vb4EZ+vvIWXaNcfALJk6EVgBhl2ngkAvbwRTF8xjEYX3Skhms
a/4qL78vVyRVNol/bhOfZIvkm+Y92CcTD5QaPP8KgNM5cRRC7UZh8YLniz4XT9NfXxNUaxEvTYW7
DTVBTTr2ccwMzlPrI9WeW9aKYRDcu0N1MNXUPIyxtzwNwRAfMhc+GOkh5YMM7OceuTTy5a580E3G
djVlmDq2tuRMH5zPziUpOMnc8Byua4rvDwU94Tl7n+K+fiiztH4o2iTYyZrp6n+/ZZB/gOJlNh61
ihHL9CT7+CM2eLwKyYZnqN1bKiN/66kRPVVDaFhuNatN5P+wdybLkSNZlv2Vlt4jBQpAVYEWqQ1t
no2jO7mB+Ih5nvH1fcCo6oqMrMqU2veG4s5wDzczAoo33HsusVugOla+ITXn3QhEfmxB2/iqPbS6
+aoXCnEgl8+8ZHLjJMI5V4nxKjvLgziLJrINfwutlkfk9MY6iDBRokMU0MEOAXy96nzWTZSsRIOW
CSLXdD42oQT2iR7ATgeMolNyd58HGMn7WS4BFEWHQMKDs1LngphM5JiYNyiJLYdZUolppuAw3htZ
7m5c30j/sIT+GP9P8Ku4M1YLivx/Yd67F1HeNv/2v6X5j4ZBiZ/RwjZoacyDMCP/bBjsQj+NynYB
uFgNJp65sS59ax4jq/Ue+bi2WKYjuH02wBfmNhvlTCQHmGz+5xxTCqUUYvZ0ilIULfFb37gUuFlq
EQYfGXvkK1m2chWpM0Np/7sVyk5D4k5rnZKeBbR1jOLjRAmPYiBVL23qNXg/OnGyE3T4hbBMBglY
2pknhXur9N/T3B4ujUcqnNXZNzjPweU/v7gZmYVp0L0EomKv5VAn9SjgzEmrmf1aU25KUzx12vP/
xcfoyH/8GF1bsO9ytEvQgvUXPuYQYoiYodjs20H/LPtAvHd13K8SmzhQTDeKCUcffZ2/llOD5ken
9poxvv2E2lEiB0mLQ+ek9hP71+YGOmqLZgEDC2RnXGFm+MyNixmn0y/m1BiHxAMexkjuPiaxWvPZ
N5tCqR+pqBuwDlH4aGFDRHIRfqQ1nJh+nLM3EY352ikcBqdOqFfIP/2rFt3BHafqhCT03lr49Jym
OrTsnanPGvHmOuzP/2Sr/S8uNxvb7Z85ossH5NkuJaClsMlqvfhX/+RPhfXjY6F3gn1n+esxz/qN
8ptdORS83diaKCVh/qA4ak+9iZQVunDMNbAb7C46MB6++rlnnkM2FHqCq/BpYItlW+1lIL1Nxr5x
9VOWWXBzN9U4T6/ZGF1HkyAFP0HLaPjZuxHH/bMxOCc0PP/8vfHv/pdvTvEGFXJh4Sz//c9vDl55
l/czsneVpgfkpYxPt0Nhk4leNlgggwKah8MPgu2Vs7WrBtO8ERnf4Rvx7Cooguu03DugR8GOsWxl
fwq2c+rM19qTw1rXGaNuLiuo5AXiFTa2t8DW6Z9+BWb4qi27vU4d3CLDSsjm44hU5pR/Ua1fb90d
4p/xiCtXXOeiyddBYOp3H45W5rCNy0fzzWzj98jqo1eqm26X4oDZO7qznlKE4ITF9Agxh0khUTe+
MPVRz1gl4C7EkbOp6TnISPEEDHcbyXaqDspeC2xpJyu81641Q1YR7jMPvSPS8m41VGlI0oEKrzSz
HAg+Xso6Hv1TU+Vf+kb1v3qWXb7TfhTdNKFxRwpqyae2R8dAPBgxEbJ1nolKYDxNctDRpaFeGwIj
aVYh59Ndr75WY3ET9Sx/cbTumX76J6VGDLWRT8RV5wYvMRFmQG+kumKzw3FhZPA6GOAnmAzjcMtz
u95Czw7bYdvMZfOO7Q3heHPg3sW/OyzJITEuF6fncTTUkPA0fE4PkQJaLOcYhzLbAwyfdrJFitnH
lkZZ1dqblDIj9Avx/s+vQvsfTyKptZB6QQqZWvz1DmPBExk2nty9x8B0byJdthltXnT/Je2te6QX
Ln9Qqw3DROuUiqRg5JcEeyT0dPwu2T31snOMTOt7JpnzAgoLdnC5H11zkmx6SYqcPewd0MuJm11U
9XPrPui2gSk5MYNsandjF8BNWz98R9iGaIPpKLT++WK2/MnUHeQe+NK/uPkWtvFfDhbUFLjelO1o
6OjiLweLIQni6Cwd7sHL3KJksm7WFMElSo3oGsA9zXIr2+dB/lJYHjL53uxe6GhuxtDRYNZNd28c
PJawddj+yOBi+KlahpU2Mhk8y2WP+jsgn8QZFiHkPH4TuP8ebDKj+yCOX7mJyjXsLTOpm6uyw6NV
yD3j6GSbjhD5YOgt+dyZ3Fbk9bH/Ws+ss/7FRyDUP/7oIRI40lP4PZg+CjgDfz5/dG+WOIKrcN9b
ZX+byMO6dCAGRWZ9VbptH+dAhccqiH5AncS/GpVfhshf1+ThbJU2GchlXvmeJiCTxHM6JaiYM8t+
yXSwZA+Q8MBD5CRJcPniRe8+MoV7P/Tfq9E091Y14XMzHPPNjvUaRQp3WhPjV5mKW2v7yPdZY4dF
+pazeLvNUf3FCFpifP0kPjZG3T17+uj7IFI7JkLrKgMp1HXFPS3N4VazQj6PwfThmk2PzJTMrRJq
XSTVWzPF8tYC8LxxXn5NnchcK0twmUL6eEI/ZJ9hDVwtgIi0hhn2kMG4dLiKIMc5EkzrXN5I4InX
hE9ePrUlnNmHJqXl703Ao3Kq5qdSiie3I4isq+on227d84gg6imjGYThi+IYveSOXeuJtEQ8Jy2p
r24ncVPM7q6bvVNrVqwKCMLkyHMfpeiSHZQXExB/4GxIgogCbIpB6aBA16V7tmRjIFpC/jKiL9sy
//ipJwK6cFODjXEhnQ5d6t/TTNyYOJAM0af1pnRREjd5UJPHhHHeFFlF2LVGfCfI+o6sJL+bUbdH
cop8L6Iv92Ex0pwHycMcDvEJTTepCwt3XoauvxGVsHYOSQ11+kZxRf2XMtEzQozPzXcpgO7VMyFY
wdy/m9pudnOICAVnJLVfh8GRlB1kPzF9Qz2Hv6vUuqPbJCDGtm9DxnAU/vHORZjzUNF23eu08zZK
S3szTgxcokkkrNZztIAatcUUmS/4zIvHNBwj8JX8zdBX1Oqz+4ZS7AGiTLxBYarOWTex4Cl94/Wf
H6jC+gv7nJpFaUs7SriOcJTn/KVEDgWg0qnXxo5tKnhpdkc3cksIR4E59jDNzs+eJvopL2N/PYmG
5Frt5MchFB99rokmHBncGTFcicIDCtSQanoAqzWuwGS+SJDnJBnHybbXg9jbtvrSgjMcyym7kO3Z
3NrJQLpX9Q0JEml79XyD2BW3oMG7j2ES3pd13yMFKd4KqO6bKEf167Ocd00r3rl9S1xJ2/P3AsYp
wG5TnkJ2clEF4odeDt0a2o+8SCdjbV4IwWa4+MbanEm1W1y6MCxR93M9RlLoq5W21cpWUbMNhzp+
mATW7Wxqv2SDpe9DQkYybrPFp7cFL5aBtfuhp+YQka2L0PJuWd8ZX/R7o2BbXsTbmSLiqqlweZIM
wx54CPoTFa8HDuTN0POvBJYC75v5wM5UcG/zGMkNLRiruekA90KuP33wUp9sxVgv9Yl/yJy6e0jV
4L1ho70kUwWdwnnMZ6ALFN72MZQedsBWV3vs8yHOBBLbHWzYD3OV27ckpzRHmHRGh7kSRkmxgdGr
TlHGEHqkT4r8tC0y9kXUtighEFejd5EvMc4bJl+EifWQz1dxUhC/6SbVNUIPMoOtIDIKMx4qyTiI
sx9egjDAiyE41751sjRexc8r9v9jfv4V5kcIj0fef4/5uUQ/wij4lv9d8MIff+nfAT+u9TeHA4BG
2FPSXYr4/wf48cy/IcIF0fOnTIb/CF5w/4YbyrQ8Sn9lgtH+T8CPI/6mIPtwDDkCNL+r5f8E8COW
4Ic/lzkWTaZNlcNu3zUdhyyGv3/EM74dmbA24mT44rmtK+L95l4eC5s0omGhl7OeN7uCCWHamqgZ
ovlWV4iMvVlcP3+H2hzxT+o90j85KKSyr1Ux4xtbfifHVLDPIGdElMEPh2yq3GoeCwNRaJizl58F
aY4wzKOjNSD7Z5B4ChJF9EzF7BviBAJYmXGKVXn1NI79O84VddKqf8JCHtysOrdfwYvYD2S5NUdL
u+OhAM1qSufetMb4ROEcbZVaBH3QXMKHukOD08bjHthic3OsVl19c5ct0aFCdv16mvAdRpL1UgrD
85uiDcxG4PUYJ8z1NIr8uUqA8E6+a21of51DG1Lzgx50Hmezg07uK1hGlvHMKvybLRvzceyJ+oqk
wYuufqgiGJ515gw7ZNPA2bMCg6c1fQRMRBmeEdynY0kpmal661jjqV3W/Sk4s80Um/0zc859ULne
2e2Qe6RhkpHfZcwYoGEGtratr+7Us+DzcaQ5Ig7PhKRyekrmQO10EK3RX4tu3JZOkP8CzKfP3dB4
z+5Mcrtl4fHvWYk2SWzeCotN4lBDtY36JEGf2PRn1apnZYb+znKymG5f5Df226tEZ+o8tsyVmwgd
bDMe89CGgS97d4uIwb9SvMEnr++R9ZuZsBGtvNiRa8uwmxXvDl1ZoO4YxP1TKINHio7kkun+afZN
/SSZFSOcbq+ADsB+s69ek4wrH71U7HoZx5ewNT7g8eJybb3qhHY7AWT8BtGkOAnyalahWT4NlTes
pC6gC/dwYEaaPKJ0tMXoO8AMZomNG1sJ6GRT3BtvHPB4xu5O5zQ1k33rRDkc/3RA3P9xPibsv95w
DveZy5FgupbEg/WXG85tuiH165kEOKUNbEgFSh+/P9vtiBW2iy6N2YUHaUfPbRiIQx417wgvGijr
8bDs7vzNP389WKOWf/GPF3r4yQDPcrnvhdCOlGDIPE6Cvz8CjCi1SwPF+ckLMASmCRkoUpZsussF
/5Q5B7MHQttUDflXnfrIhGk8+uSp1riRKkCMX4qYxZXPzIHUPZS0RKOsoswPACsMZ4VMLmP58Q50
WDw0dhy8eD9KT6I/x9pw6jsss0Ji4mWfr3Y5Q1Ykc+Bh2t5Y9ej1GxRJF0XvVBVkTLUdfzFQFIyB
x9Aq4FGPqA+sqqMNzK4AoW9ANi59l+1ZLepDtbRZEHIEQaGnEO8rpSyekrjG8ueYBzqJ7LtBVvDa
9Ek+VkZ4qUlkegmYjUPl1ifta2aYZg+ZOBH4uRczriGCixJmgtsZoWOH8ppxcv5sTcbH4AXTk1vb
G1mbb8jiWcJBKoRA4Nzn2t+FvgihyA/u1vOIKIxL64WyvSDczolH8yCC4WksrXgfLiSDIE6dgxOO
B2HoDCH27wwV8q6Ku1dRK25uBuCryjZ65EXhdSIqZNXRVaOIjc8qjr2Nnb1nhIbSlORy4wAEXxP7
+41Vc7MMgNUOAPcXvQwupjZJyA+v1qR8pAejxQ6oyxbpIABqI2tY1AMnAzRCIOcyAICR0z/mutsA
cqMybAsQGUW9gTm2iWMCCmSFwot0AVIEdU4aSwczC9wJSgYaDw/9DfoiY9WGS+ozDYuVaRi8hj6H
8H5OPfpJMJvNKUwYifQyOQjJBdK19TvpRSaNDoTLNFAIeUO8Bm2Lal8Si7wuQY+s4uUeqaUBvgbT
ceNPX/owYu02xdu2d4iGaVmPA2f0kH9B6iGYIiart2QQ32Bkd0LHOTFweuE93WbtPzsKmlS8mCsa
oa7p4j9Lu1FcaQt5SXiWiFU0921I3xmDF95aPqZ+Yb31ANYBYQDDJ+FoYdmAvqhb+N+F155CmtvC
tb2z9PVjSCjmNh7QXrgpi6fK91yWBdGtFrT+rftaSa6B1JviB8TO30jejJhlA7QpRbjDb4sGw382
OsNfpexKL06JDCPzkie22SEtDpg8fIDe2Jfr3K4Fxja3341Oxb62eWlaMT656F61wROAJcN0mQAG
5EwTD3hKOkJk5LM9CpJeum1J7uKhsa0fRgXzf1zgBUnkvzA5eSskqmQ4Cruagc+mioviPNXrknZE
sBu+pw7e9inJr2VcG2vfMr2Nn0dvlsjtVa9Q3PAoTkBlscjVmOYekMzYD2VdbmFveJuwyboHo4/y
HdsGxLHYwVvXT7ZojUM8sRwKIzrDoGZyWxmNQZbfIzUJ605hOiDGq2AzTVA33KaA2TN9d8qu3jt2
cI9rz3xoK8AhUT09jREtduWkH57hkHyxnDzMaD6WlmUDWRr1mqzfoAG9Np0kUbhceEa54fwBcShq
eTJjY1wnRb6P09naScAk3dfaI5hSCpZ/+EwXSQe474CVB/3+2lPtJlbWvqOJJ1RD0h6lBkz+0vlR
RqlztX+gsCuoGbJ1Vw1bR4rfQ5RxLTb+Sjbhz4g96+ZzGpf7/j0kUVPkCIvtHvNjF4FGW864MmF3
WxNq+dBo+1yOCMgmoE+fJKJMyOroDPUHeIiYVRACyQbfpNl+lFmBOdd1kO1X+ZKUYu2SKaZHnCSO
8+XOtRyCay3kdeWiGPSHfAtzQ/o2wy4TqfNMVDwTf739vCNZ2LIjDYur1shLGgoqnMSM2evuWswF
i/YaaYoz12fYD2A3WnDmPDhwWVXtrwwsAnBAQI26M1C/l4TnCPeOXtq7u+6EwyEYmgdWywxX7O5M
3E3Fa2MSkdlHVakPWmyUFr6dsOs0Tg792mlx5OPvCw8t49SVxvqG+LWHLaK8Fz+11T4vM7Zqsz5X
xbqqImutYwStTPmsiz/FDnNySONDaIQnQqcPGYj8E4ZW0jE7/XsYuP/wBM5rElvMU5/bvxSn8T4Z
SZZyxIiA2Av0Vg78CaoSH92pzFm6u2hxu+Bn4qEjBjIuHvyieDd9Jz7WdvdId9uePjmJdSqtU9Th
GDPKFkKP5R1SZ0SoYMrFgOCRxr3ACgZ1LfJrYkYMnpCK2Fl6bFLL37DsKE6t4zhbZaffmG0SJqug
yXT4de468JasKwoy4jLP6I2hGz+0PIxumKmQNzaWu57Mitukc+TDjD1uBRGx2BSivC7W+ovrus6q
CYZvXetY8CK4CZkVWBsZONMpcltgbcLbuj0CIckntjJ7NNCN38LZQIm1h59i4nfDV2KAbt45RiUP
uibVBOQi1Bl/7M9GPDx+Igc/fzckBklbGrYGj5p83fKIfU7ZRssZglAl+whE2cLHJ5mba+wzAtzb
iGA8xOyJHgnrlKa5s13X/5KVIMimHtMQZIWbaTKzwv4NqFS638DhEUA6Bd2mnmhL+oaVfx44rySF
lr7XborlgI2Wo7YL4nKjZmmuUP1HB9FNX+1sDs+k/OJPKAUCCstaQKUE0wLG2YcoklZhCEfL/ZWk
PLeJWhMvTS+OnUfVlFLSUrfUP7ExrlwGb9fSFi+8nBgDdfRrxIN775U84CXkJzgyxQqC6hX5ktpF
TtuDg/fb3UAUAo4lfuys56PrPIxvyQAQiKPIRAMZZNK7tpVxKJiyOHbyOzLtch+G087kWnUMs34c
QxYpTcLDYBY/AoioMnEruAjWBoTRkZsQ1A350lPPg3KKY0BOufHEo8tRcHry2rybHLt7B8MYoDi4
+HWY6oP0sneNQ+lURQqreJU/kSTCExCd7QZJV0XdWdKFMVhhZ4DxDCH61WamB7NcWXAG663lBfZr
Q06xVw+kQBUQp1DnPfTY0LbMMPPT55cuN38WyNi3lhHSgNXBdMIkFyQAKOLOYyHO/4EYsv7Qtdil
jNHxOYd5J3vQIxIFMSlILcCu8x8NZB3p+SlPt1EkcW93PJeRwyO4n+duHVENrk2s3lAabWfjh9m4
DxHREKthkVrhQyapw3xbDm271mVCWiuhFmw3VLufMwy0PnImg5Q0/mjSP6gAImukW0AhFiZgEE7v
n1dlBrmPAXl4Tkx5wxxX3sOFmNSMstxacvwe0iGt4hZhdVGb5M1/GlRQtW5LXX2x6O5QCsUkWIE/
OLoR4cZIuJ1vvDJeXotWPKCmX2PMzhgBTzjO0inExjIc9XL0t26Df6ArkfZYyQHQhKINLdfhOPg8
t+wCEAoqGZ2XCH/DYrnSGVkZ2XfSDJoraudOK8hN7gGRf7WxMU0fml492QYqc9dIEcd6P8bOMo9O
Hf1youI7LS7WiKbSe2HRN/Suu4nLKoGdAh50SAZ46EDEPpidrlLUcDgWTc1DjluZ76td3ZJDpXzM
FrnN1K2CxboJrIPd94IgJOu7mKhyAlgH9mThpylBjET5MMMC8uy1jvxq3YeOC6eR2kq6BA6xDx8e
it5KN1XoPvqOxgo7eNmuaXr/LD9cTrbrkIsnm0GEIXDUpH6Or6dwD6ksijeow6wdcxJd5xqE3jh+
WG26sR9JenIx5XfzrhitK8Z5GO1E2xkOJgxm7tuopvzgWWEff2gxmte0xyxJDjJKX8hF0GRnHDkU
174K3qvMrZ+T1npu3WnXdVV6DqZBn20+rA0NvrUmZXFhJedYGoJYsDZyfvNTiY5VCX2HCPJwHdQH
ZxbDlqm7/WA1TXGQYfbYVWzyI+REVo+0OlbLXeBhqHEEBwCko+9+0tjgbifSrR19Ekk8XVvg97kL
bwTCC1RJe2/WRnMW0roUnZ+ceGHf/HHWj9K3MrYaLU2iJc2LSc29TSpq68C5t4uMLkLdvWFHVPMk
i5w3qlw2SQ+s1WrUju2VGiA5u5LEm6i5YYgmeFYm091kkCM0mfGI/exVmIPp49qk/08vMqvL0yC9
ZJ15y/bJkZcFNvBHNZdbPo6FOLgQR2xupaJzMGqGBy21+yYzbUyGQCDPJtTTIWYL/fmFVJnacZKb
j0R5Ax4KUEBbrFxdmIQY0dTG1vAzYaJ+HHoKZ0xJ+GFD42nIu+I01E0PEJGxW1Qugy9E9tQKDG88
8uFoKMTBKKb+VBfIln2sH5xTKgQAE0enz19VIiMBLkqPntOqdVmUzN3dojpTobl7W4hbhF7viflk
fpNdRofGQQDRuJgQeQvIPWP3zfbj5M69ktxHM6zXdkfzWBLqqQOrvFXJ4J99qxU4PsRILWqE6YlS
H5yWy8MOkVyzQk4DUDUV3mqwWjQ/rRv/YPLuwDnNsycGoGIvpk5sLJCJq2JYwfvQWyf339HTI2YL
lzsrV97a6WL32EnaiF5XbHhryH1Dkn+h0u2AKy38u6w6FFySuEMKnw1WNN1EBpsugLC86ucqOyXM
HrCPJeQSFszw7cSGk4w4Escfkm8ruw3L0MsY7Ws/eojt2SxhTwuil2DM5TFveS1GZIYvnNLzeSqC
n+fBifSzWWn9HFZQyQ2Rq0M4yXpVa6idPMbjxwJIWGTZ/cksUjqVmrNxwgYlRfVRzGiFIyl7ZmY9
yOwos+6d6z8TPmdubenF+zTsDCLqCmQ4iXv4fNNELZJI62Hjq+E5u7XA/MK10gpxoBt+HKiF72WZ
4qlbhpClpZITq0kf65D1E0BhBAyUdX3l97fZ30xmPtzpvh6COYHIEJO9FQ3uRL0MT5ZhIGVwY17C
6nXW9XwGopRcakMhwKRKq6R4cAoDN37loVu7tO2veA6LczRwLGmHqESIKTx4EWPuakovzCeRPhXS
r1eTd+ikF1x6GyurzoBYW/G4StzEh3AyluuA3AoqeN4SS2AsMQU/qcZtXnIKCkBkSbtv6vmqdIOc
P/WHCyR5ovKsKroawMqRbqLass2YlLUGWCCkjMx5iHDSzr3/BKXOPSeOA/yUA52nrTkCwhS/ctbR
p2ZI03UY0SalPZ4tQuzXeezh3BmhgDgWNoUhbfXp84tTwGOah+FZ9pY+9QNkFiA+3f6zAHENkBlB
DWy7GcXRFi3/+CwO8EgC8DBmuq4Ulj6qFLJqxXqeh1+wsp5GXZ2GnPUmJ+q3ADYr1QP6RYsn1NZr
CcVFOtEw9EBRYLsHQzL7MeNRc3X3mNRsWeFvunZN0rx5afVal+YFt7X3mmcXS4XLCjYOrpBCxUUa
EbYsQ7OkDS0kmJygVdK497lNY+pd9xHV2kxuDvpEj1A66Ub2qarLWx1iGx6r5qtdCu5vb7ioCGaf
PwbOQTrzwiJ5QfGPDgE2+ic3jbH619ZloIMxgxktEEXXaRdAFW+/mZikFqr4toDditCtt17zxQCC
NiulD2BKL35gYmHHBPKQpSNmPBBSu7kw1GpKAdbMxfFzn80P2QBK0h+Ardvnwugf2xyelQzyr2Fk
DFSe3je5tHgZeMGllCYPWPIZZ2wU4k0N6R+H63zMT1BsmSnE9OpOZTFvwicks4AcVodxdseqZstB
Qy4ux/gDpTSE2wj2nZZWtaOPs7Yu7DXg3caGZeb0GrO3JKUI1kRhmy+BhPQIww/N0RKz/Pnzp3Sb
1r5BLIHCkmr0bb5DtkQrlPbxFtAZdbP9NmUUYVOWXnumoGdPu3T3gXWeU9YL04QQqkwb+zLl7lZ0
g7MzyGuhqaDJrxNMw41oStaSCIE/nVDTBiIHiSCKmQ2V4Hhvcm50o8ZIW6sWW+n0e7BUdWk4mZrO
LbC/hXrHKj8A5jXII7qnjeNmMS4QL16HAwdh3UEyh4ZOFH1erw2Zu8wIerXqF8xGGdkvaqCdGUtN
YAFbfTjbmkhL14JbFbKZZ8da1RmTugSWUjTx4vCOdybhqo2f8ykETDGpdKLjBiFOcBh6+6ubmPO1
dtTTJ8IFHPUbuDRcgRYoB3tBCrYF2khoLz+TuF/TD/PMMoGeAUjyWWiTZ+jnjLkAdKUIdGNcBows
aDKYDP/WAITPRhoYzx3LHbWgRD+HKZ1ffWXt8QQLsd/MfdrvM6S4CKatFRwQeHlvCn/XIeBTerBr
SitHFT/tOjoS/tBvO4Ie14DI9FFWLUbXsNx7s0k3oHNzHwZ+TIkl7lMF3VFl0A+oZnbpiDFaY6va
KYf5DvP3bpNVYbPGwJFvDPWRDCyZQWLgmLd0/tgPkLRKjEooC7YpLL2NCSpj9fnqydDLNwAF/Ifi
W9j2w4fXypeCk2POWUTF/sWe+vzRnIN159pYApPKo80U5btrDQ6jTHKt81RE674HPRNZL20pIIY7
bXQCf4fTFEzNkev068g4K2IK+jm5t7muNdz6q91GT42i0fZmpMMtbS6k/RAl2AIr89xrncz0Dj7e
jr4ejFNXNPPqcyLR2ZzhOqbacmMoX1Y61PuB/VcQfImjRu21iegRkzAT77kEpa+9aI842j96PYUf
xxczLhU+58gAH+zKDmhjgvJB2V343EzwMoYBRxQSk/Kkly8y0pfUDNrdZ9ESWuOjLhpj66Ug5iwu
nVa4c8/UqM224JRiXrdbneIS+j8zAXLDPZUcJL81PCs747rKzrky3lRRYPKvw2AlQPBdiwXtEnJU
t614TAgrWDf2b9docWzp/sPGi8U0g4DQsNLzZmhxKqdNoE+MSe8+9IDjmJTVuQE1Zk5lcJxj9WEa
QbUrijJmejD6j80QfeH5/72oWrhtnFzsSyqNg4GwDbwJ4BLCMX1RJMYaLaLhOUacWace6D/2pg/E
FDFD1r39JZzbH0lD801VBF4lVgF4BmDsY9IRBEbWOpklLoIP0fAcBzjj1FO1hqyWvcxmdqwsNzuQ
zovvcezY//qsWJOykK+UQPteI44e+t7fzKnpX7DhMp+xUP50g41h0p1fGpeiH7kJCATd7wep0QzH
2UddDtsQtclL5fxsXFPhFdDmfY4rpJERdGoryrZJQfaTMzAFs0lWUTL3t3ZdMuwQg30SVvFqulzO
nj2z0ex8F0z2/DWtcLDY8qtdJMAa4wGjuJ/JjRigq2QTBQpmwl3GMvBoNoAMmWvauIFU0bKOZEsL
4dO5E2zO+iE1xy9D5f/2k5l2kKkbuenj1uQo/UokzlMQM7tJiF3fzAMPFn5ECH3KqLkDoaJEkWfu
DnGJI4IzsG/DBcqpaueIdJgUpl2Qhy7WdE+tvB4yxJy45TYesckRJ/EVuQraSWyaa5GSqVculsM+
1TXDOEBXXkuFqfIIr6Jfle9ll7onz4ch9vlfeWayFzVXjDHzszKKZF2wfFyVM/2EA53WtbHIZTRp
Mf6LSk533D1464wQ/X5KSp+aMEXgT9lxq69Yi5mkQ8ju1Q+/VcbUQj30nYPvMjShJ6rXrLDKi0Oi
OzGb1PJdHjYP2m/iL7L4OUEmZtdWMAT3oXSGUYXDuyOcHF/+eBoHOkajch9p3xjCsgKc6wkAcjY7
l1y123Tw4wl5MNg9R5t6PdZQy9B4sbKZOLhm3N91VTcowzL7bIrflgfAaVlrJwjIjl7SvZAPUj+7
wxdTWXfVYbhqOEaQvcNBRJG0rqMZNkptt8+jqrwTw5y7QUL80OXtU2BvGOB7a+lga2lnIsZ6Ef8G
JqHWNUGbuWUulFpwwOSybtejE5AR7RnVagqmYNWO9s1pom2bhpCQ4uAWy+7ZsfBr0Xxs+o4kQYzh
zJuMn/CL8FobAtV9RytR4WcqjObS0tvyWeJYN/amqUhWbbh9QlOc6G8iPjbCWgsn2bp51gCA3Nd+
/6iTuEUCEPNK+uwnQteA3cNqWaUoMRNrRh71WmTmRwvNZ8Xy3V2NEHeJTutZHxgpGtdyYYNsiygt
P0jmtbhlKF2cZBWXWB/VUJ3NLPEvpBuCB11+BcPyDJzXO7Rq7My1nZLqgL7jK3T91yFgSiBtUj5V
FQas9vny+avPL8YM/KgHQpWPdXAN8izcj234s7LtxHwgky28ks1xaIp+QqCyfK9bvjc0PdRUAkth
YzTxSpEVvhkKXZoPNhX49fOLadnBluACHhLL9/x5Etu6ZUOCcjUGTOjGV0p/oiWC7J6MeYyS7D++
//krAWyCmqBWD67empHBOAW0VXyUqjg7nkuHVlSLP5ojttLTUkOCcDFyYx33S35A4OpV0HdwSRgI
ryvA2sxYEvPoeYBGJo+7RyTVyjTTfW8kMeVXXqytuYK67iHmNKNp3hhuQcSh5Q/PCaPJMwAZiHLe
k4K4uprAWO0xdOJIZt7HLP6e8clCFRo22M+v4P7cle2rD8BBJSCr6LUwy/9L2Zntto1EW/uJCJAs
FodbiZplWR4T+4awOwnneSiST38+qoEf3c5/OjgIENjpdERLZNWuvdf61q9Cxa8C5y8nfxISaU3W
3sThmZAJ2U1i1wiy17XGOhkjo5UcApZbdkenzBlPK4D1b7Y9fBgM/zDVG3tV70yjIZzF+ZYZkrFa
1G6b0D57E81iznZUbTYkhqgIH1vmqCmxoqsQ0w3pCdxnwJ9bB5pqaaPT0JBTRzJal6n+UYxeu4re
e+PTYV7ESco6lop49aLWmdoMYb6BdHwRZoGpe7D1VdFnkNQSQt/Rwy1g5cWeNt5bjaHTlH6bjew4
oatbzSCPYRk4D5mdMeKtmouchy3H1p4sskant4armXE0wSgBQGOKVTrRkewfAlria7eDqhxl/QVu
eDZG34SsHHQr1AcJRaPWWfTxuuzsAKZeNAxvwADZyouWZbcm5JXZXDzLldvyb+rZcips96kG9r8o
PzNElIBmRekPM4hJLcAR7Gy4DqxnBo5lZ7qO3mc6elhKy2gppEsbQpJtrJWX0rbZMrWiHs5xQ5mY
bUzmeRxyxI9ZBS/UefPKHOSTRyxlPMc/Rsh7oCPBNegAX2KwhIRH/DXH9UKUTQlgddVjBtO6zIMH
Zsf12sQgiyR9rLd2E5xM4fAUhN6mxemxRn4zbRb1Iti1neeA5bAiQwGvBoSU/khx+u/GNlwaeqJY
0TuOfVniAA/F5IuAlNOq6NaTasuN3ndH/vaTGmrAWH19MpPJWwFcbTh3WU+RGaN0tFt9U2FcYY/G
GSibbyaEzFGS3Mze8VPihKVs35qpnq9Uh+nSw9bpwqIsCj6BwihgmNSPZiPrbT7LrRswSBKa84DL
lIlCiPZ+ILY9HMIKW0P0A2fVtW/oPlrAhARs840uO4RX8U/HMvgg8XYyrIQABLO89yA1dAHJJoHT
7ExZ3Lc0eDDA20zpc3fbpfo7Q8k33te4uhejxg1uc1OVRD1sdNDKVq9tmFqzx5S0UarWQvAAAbjU
+HwCJBGbPoDlZKZ4Pbt2z5mzYMomGcJgg+XkYmKkU/tSK7OtmpIrcZGcSVNJenpN3j0dNDYcs1Tp
SrTNE+J23DfDFmAM9MG4ZG5otX4B8NCfc4RJGduhChsG9ASdVyNbRejU57CJyXdHAJzi6lnp2Tqv
CclAU7eJkTdtErdC7Zo+lC4YmkBm83rWyJCLGetMvYZzllzUjU1k7tozxIVxKCgjY67R4VZANzz9
s8vSVWzUlPZpkzEQ1ou1Vv2YklKs84qm/WzjCMqDl9Iz91lOL6UxmtBn4P7UwxFfNdu8tP6Ce8J0
ZfpA2fSRsqJh1wZvESGoyVo4VyrQ3+uJlg/k91U9itdeIeCFodkb3XYutoEJYdZxursyZ1RLxsUd
auSc7JnSl0u9aSnZHWJ7wB1PEa+7Kt0N1XuD5GUNDhK32Nw+TSpGUF6gpCR6B9QQH6qt2zBK0wMH
u29Jkn4akSL3jMW4aEC3xyra6a73PI2nWgRvJiuR3zGOgh5uPeq06yOX5rLlcvIl+6Ak2wWhv/lX
VYavPU9d4pmSpAn4oVY5v+de/tMZ2mqH1SAYXLK4mjeYUqE/i4FRw3wuG0HrNDJpRjSj3+ed3A7a
cDXaHBq3FsR35OF+AsXv/Mxibl4l5Zl+6Q/UAe9hOaiD3bm/htn7CcXG2NQZqYSNq//B33ezmPxb
nOY4gl8GcYeewND+b3FaXeaCRLgqOPYY1+PJ/VbZCxq5QHoVqVDsAHIToAR3hLU/2CDjxvep3aUc
9P3eoTNvpXaLWNKOdiHV0X9r5wznN+Wc40iJrtdG5OtA/Pn3xeHbiZyIWQLBs644NEv7y/bibutE
1oYWPf38zLvzsBouHS1ibNzI2c5Asm0Gs4Bc8O7PAUeU3Dh3PUpUc3r8wwV+cUeaLo5IvAY2fSuT
pVD/Iu0botLuWy8MjsRWpRC4G6qJItqmc6ztai6ctAo1rsZgyYDMFPome432v7z892X8pjHmKhxd
N/gcDYhVX/0OwBtbLUR6CDMW42o1LwRU2y9z+V7aFJ3Z8mFWEWISjKt/kDd+cXHxBrg6ESAeOmfd
QCz9RW1ZQ2WvUAfbpBozkm4ZFyZx7G4kHJX1vPzEoU0eTuuU7t+a+f/VB20un/2/b1wXi59pcOfq
eKjcL95Nwy2TsshyyQgqru+RfR07pZF60hp70gR3kwLtaLTjczG7v0pnbnzXuk63ai8n3TLQ4l+k
aKb+5A3037AhMoPvT1nSDHdSlh+5TRGP1uFP8tSvbr/lDRO6q7uYOi1uma/y1Cmn5eNRGUPNaOiv
aPNRLQqCkqGDnwIXuwoSr5Bm7BHoWbOo14E5Z2cEuA0K0GEiNoKzs1mew5SZu4ZdpAFotE/N5qHq
qu7U69Wmb9DvOULbMTdGRD7/yJXb71SbMHBgNLGC9tGfMaqjlXNscN9tgnoiITUuze8ovI3n/+vd
6Uqsfmj1cA8zZPzyQZWFVeu80/axp29M2oLHlibqTT3031tBJRg3NIANJ/nW2KQ1/fdr/y695bUx
V+KwY/aJJPjfCwhAIIX6vbWPhm5vQO+0W0SaPYafwHeWtul/v9rvy5UrAT67Utqex7L15dXsTpig
2PlJyVj8qcrqBY03ZEG6+6mR/xqr4Od/v565LC9fngHpWUInJ5Pbip7Av3+8tM4hJcSlPKZBgJcI
jwsl8c5oSUQo+6XZsYwI4pK2f6g9VkvcWmAKdtsSauFt5FU3jnUQYfV4E43mlUc2PGkPvgp8rZTW
Fov/eu5CeR+2OKE1Orl/+Al+X0BdWy6LKCcxwVdf3rIiHsBfEpoAv0xziDylfQ9v7Grg8z2Ojjfu
8eR+FwzCbI8JHYKqfuXlIz22RY6oiD5cVcWuDUh9zazJY5xh37la9WrGVfg8Fy+BrOfdf1/y74st
4c8Lh5e3nf3+63vumQpXWSXNI60GGvySaYfE5bdHAXgwsAf7xWJ0oBUe5vrpv1/65on98nlzJztY
ZllrLfvrfujQvOW1c/NIrmu+rouZbFkX5c7QpCeDHINV0MDENTq3WllJx6xr0dQ2C+QUjd/wh7vd
WO6u366G9QzfvLRtKZYV+h/u+UGPC0GclEGeVM16taiH5kXzc+X+i3Zz9cKpnAeO+lAjb+8PT7bz
+6Pt4dKRCOocBja/LyvMuly9iPRjpetv9AQrlCNi+i7dXS6yxxmW0kXInBZosIxwdJxc1PkMSSL7
3YnNPQ5H47MxnP3cl/J+ADLPOT82mgoPJGqGEK/4NmZweT9aBogbSowqsI430kU61PCKJFghc9B3
nSxswHSM3Co0tZcwDjeCPssKw4jc5jVkknayCVMrM89PrPxxEN2+r73ixFBiWRrkRApVwAq2typU
s6R2gMmLTKRfLWW61xjsZUbxnujhozmDCU48BoXKCPZht3a5UciyCkdss6a9UyMEhrDSzoYgBWBU
Yq+BkFJanj42GoUbRe25HdTMXMxj2Nlyokp6ncxAd3DPhZM9dWF67duFwx0Vxh9ul//Phg2imSOr
x7bHAeK2mP3jdiliTo+TFshjSCTKaU7lDqXBZxK17sPQ6Sc3RIaRTmgGYAKuppb8kyIpnvsxkAd9
bhgu04INa3TFZp/twO7TJ0DLyLCkAiJbyxdJctIKh4L5hwuXvz/xnu6wylIee65wb3fiPy48zAZk
K9SAx5tMVKIxmbXpF4Ec8jPPm3dXm45ZJp27dJ4JpokyZtJFf+28hd1RsZ0iocmpvxZ0BLlUWbym
+yxQDzbjmmGnOKRhSV8RuhXTqs3AlG9nBQB3u4pZQ8tYy/C+i0Qhrze03DqJjEm+jUz9aIzV9VZZ
wRbxzvkVsQILIxlHm8yM6SEzWz5ZuXiAMlX5WfMX7sXy5I9ZzKSQJXNf08Fr1ORttXdXVJhScnzu
6LD4+ajuBe/wfR6MpA3iBtuXHTovaaq3Pyxpv9t1PJ09mlXEADKi3xAd/3hz9bqN5sFlCyMy1aPZ
c2mdjuhN+C9reHtiFXY51MFFNQqXtTxm9WKSjhBFpB4gpSb9w+pu/Lal2oJ3H98whw6MO1+vB6Q9
g8tmmo98vOrgtEgqHAeIuN5cYotOQveQdgVx0DAmzFGvSB1AqV44DN7iqGzPPTbVP1S6v6/6XJKL
dVC3bY/d8msB5c4mmmyah0czigUyU3tFj56BIfOGNDJozywJXg7IkDv6/dNhgWjn+mCCXnfEn5AF
v9X7y7WgNTZ0sRSv8suan+POqdpAnwB2GvgCcScc2q7exYwBV6rnQwtMwlNC5p5+Z2sGRA+uTVPV
fZhmcPXq/MpcP+D/6S2/5rTLYZKM73mc3/9wX/2+O9kLW4JDCeYmDghfj2aZiOIRLrE6ao3prXBL
6oc81M+oY8mlYuy4pwGrWGLa4D4IPCJwdnXJo+3FeXTW4kdBtPFaOfIlCpvm0Axxv2oaNz+D9byL
ACar/rGqx3zNcnfpvK56YoXIT0wsMRxhgzd7luEybSt/stJmM5feW1B0P0nsynfENAVbTe9ydFYV
POaoQBAuE4vm4iKsjuog3w4uxCqO1juBUt9qHXmQtSDafMqdTWfW7arCLHSSAGFNlGlbq3edXd+S
ijcYTrGnWSCQB9neloSq2AcXOd3zTAMnmiFazTJA3qiRIWXJ4jQKxsK336oORsAwldbfsfAlAz3U
r6I7z7glcYeQUTJPSBAGyL+O+WJMlPNJGr7kJhCKliNuGGcbzeqMAw7OX42OHmQQs7um93IHi6xb
Exji3d8WUeLf0pPuDk9T3b/p5Yw3QtsolFbn2NAe24VSEo5oKUifuAurbwz8EzwHnne0m2l/O0nH
QfNrLFCwJx5e+4qdYF3MoXExspg9Lg/2rSXHP9Qcv9/80uCkj9/Yk4IA+qUk+cdaFRc4ZFBzAW1K
Bae1Zn2roSu1cfEAb7WaAQKI1D/cyMsT9a8qy5YGj73lWAwpHPG13iQlyuyGMWqOkAW7LSzKu6wf
vFNCBCwgQoI5Z1fsug4A66LKyjHz/K1XkL3tnv/7WswvBxzSXii1THZCzGBS/+2ZKrB+GHUjSeNA
Olg7bnHmIWILljRskf3usG9YBzsKCNPsJ3/xa8zEnRxk6XivSaptI5Jem8JVd3FcfFKI0Dg2tXWF
0HHUcmonj1H+HD0Ixn9+iTKbgLVmS2bCphxH808rvfu1vQT5y7SFbQt+FlNwRl32pn98nlbGpNJC
tH2Mxjr2XS0yyGiS+hEsFX3t2/dYFo3j7auUSBA4JvFBObBRkg4n9Or2Jdg6vszcPNtOQnsdx3Q+
3n6LqeKRuBOnmjXSv/2R1Eqah7QuiEPo5qM5pgwUum4vEMIxBKmFn6YYKO4BwDf1zDAlscUxlglB
J1E1/r8vdZQpWkjjGee4gFjkThtpt79yb9LInYV5IVvSYpu8DSShOyXcG7IyNioT+d6S6T4BlXCE
3xgQB0L6CxEWcz66xapbvpwwCzGQOBbLb7evPJIOgHIXOr/jTqZYFfpDITvMMhAIuwAAfxbU4Z6z
aLYfbWtnujoymzF6qns2LVYxFHP1c97lCI01doHInHdO9BLlodw5NXY2ZgnoxTU7XplN9HxzZv5t
v0IviOUuBNU34gfqJ8YyVWbVVy3+MLrmGIi8vsxWRAHewCsW2LRWekuMdb5wHUa0JCbDjcfEGIzn
IgJqjZYFtE3KqCBjwGpMVnPy8ATtyK9L14S3uWcnFz6952BbWTAal3V0UtXVSqB8V2HqbjOri/Yd
RrHbVTIDvyuYvR/gwMZr3SnkU5cCIfZS7gaOL0zmkQj5QI26sybK/pwgfuJwAbl5MK153XT0mrpi
uAZBrT8noU6SENrhxvICkPPQvmueIV2rBftSW2l+BFMGtZ91FxZhdl8D0VyVKQosW9n24WbXYdvS
SIhkdKU1pEFkXYG9fcIuj1sLtAlNyrGIEK8KrdhFI5TVsOU47YH23LbtX3hnYV8p41lZqVildajh
AaUlP5UyP6NyWdRO8ixTlGchPopdh8h1h3PLWMUd5yevhpoGm/EZwZi5AaFCPCiI5TIlSaRzY435
T/hKj+geqxVtKMPau1lkHMzc2occ9tGoz+YG6tlxihURHqu0qI3vRS5frSL/7rYhwlL4h+sJVzw0
wWarDY7ck82GlS8s4btj8a8iXH3NYH5DOEvtXGQwewAS7dtoo3jRpG/GK5e56mzs8X93KPUU2aHb
PJY1KnWMZI83Y+q0yHLH2nuG48xQbullSkq/M2yu+9KAv1xoRBu5CnnVkMXfUMLWu8HlNrq5iwMU
tldrYMKkxXb8VxN96OFs77zWAD8coe+bAFKTvUs2HMnp+HGAvZNCbj7MKGOeFRrxVRpnEeIkvs3q
/g4jj8Fqq9voRuguOL1C1BKJ8Ro3VP1iSNptHrvJvq31sye1Yi8GfM9JhnlxxPC3sYgsw4UdwCzM
BC8/N0+TmTm+LknX1lLMXjYg9YSdd+2mjDzLgzXZ1RNkhnBdNXXP8MQitm5mwlpki/4I663f8eTr
WE4REGR7aHnkE6lw2XrJ1vQ6HQlkE51plkQHK2EVagnSoL/Ua9tGELcAu0mHwCKzO1CWNHMc6ifl
suE7TKi9UqDQw1lwUrsp/VmlSEXR9lVnPY4XZQqGkwxh5dkrHjipdGdavdmGBqS3rp1EbN3SImNH
K0Py41uqTDusn6lr16VbWA9UTFhWvPau6Hrj4gnCN9P6EeNODpa2Z41p2znzh86joWKN6sTPHx3t
wlzHOql4iSymKwqqiDtgXg3KqbfSityrFrbGfcXDVHOcXYeIMY8xPvilgauOQ62Rf4qfOGRI1uvf
y2qkJ1eo59QkQFZhpve7KrxHQOw+pelfbAxMWFvhHrucUw8nyTo0sW0i5rWgZ9/JIRgQQl3Jlmqf
acsbW72eBAS8IjuSNn7KxyMYUAdrSfeRTWRfxbkI1yHR4X6DLOlUlu5jq4+St/Qj6sODh0/mmHqI
4CbE79uYsfbKzkCGy2bIX/L0pW/FesRtdYpRk++HoToyZUyIPWGLg3UIuLuo0DU6FmVlxZLyqBEe
VhFd4hild0/cuQPgXW928MMerIJWX1fx4JdVYfmajietR2F+iPNCP4RT/sKWz0KFRpV3W6fR57U9
hiT0bWtqYg8LEqnqGcPgXdiTYhWW6jZNJZHwB62F9lQhnY5XvbfT6oqnWZcXGPy/0tD2J+IuVugC
cEnLEaAYqqkiZN6NcLY8TcShlXXg24X1HtQTYLlemtvOldTNQNZQ3fMxJJXut5AemAArnF/aLsww
CuAWmy+MJGm06bNHgkLubSNsyxtcMfkumMHLZ56Rnhr9zux1ceHYglYNPs29ashWCpC1LoQhsXHp
2e/GrvFLx3TPCOgIXpakdyDdIpqt5a3vsmlb1ul4kKLGc7780wyF47Wx0FqQ7rg8HOMTKF5Gwiyh
LmvQU22GQDrDfkQ8cbWkkE9ku69ypy2u81QWO0WgxnpubAwnQ4rFJ+hdgl90Y8M7CSLQkXgpp3ax
jMTnjjAkpq9j8qF7rzbRenHvvNnwNloJ3QxPE+lXoxqeUKmtb9rfMo0Zs0TyI3dsVIVJFh08rduQ
im7d5YU1bZqhuXKkhMJd793Bmw+G7luUUhyMxh/IOXAf5u0DDMV2pZeG3Fu9c8nS8GLS47432+lt
sqqAHM7sbLa6tzebXF/PAqltiD1x3ZMsTcSR2pDSbe9bzBMruHtkkBKx2URWvLYn2gxdO0Scmu1D
ntaGX9bW020s0wPfOthaA+o5Kd6FjoKjG+xzV9QnaxFbj6EAZpOeiX5rDmbaM04OQozWQ2chzFMj
OUnzzsgrBYuq3MVhZJzlYJ9mN/tRd4l3CZAFCRo8u25urvUoCLsPA5CcwdxDhg3IPTkVk1dd0Jch
KbYq7cDkGciL3ngbkoVgxNWQOkIIAlPyWHpudCexTxiT4Z7rxvZdYrL8JlAfN2c5jL2VW+fRppnb
cw22eiU9CDJeRwT6MgzplpCwfkj9ujYIiEfauhljekQljWiAWtwcjq4O4J0j382Nh4ruSNL/pcNI
RIxAuot3iNGUrKKgShHoYbi3Cqz3doX1XS0WRhyivo5YhkFd9Im0eNxXnbiiaC38KWkqRAB9QPqD
h04ea/TaqN3mHGDP3MWm/IgDIe7k3C5GJVDCevY9GJW1ZR5K5ijw0LWD1yfWi+7UOPaTl1Xr1Eq0
Y5CDrbNLTqBppZ4K0eqn3gp9hqjTupusgmZxuzew/ZqU5o/09p7zydSJmUGvooL0kMWZZLw9DJvJ
EdEFOclWzdibAZQ4Z6PvMJ7APiPeURobTBnZktObc2CWV1uLX1nGm6OieXQ/sxkL5K0H4UYsIF16
6Wfp3dM6sWMElDETQQSWjP3qdnin+0dq0cMNcEL69Xi91aGIpreZJ6Iz9b5gGUfSrdVds9F48gkl
m3XUhSGawp6bc7Z8y+r6AyKP1g+FOzxonjro+Jrvup6QSS+E2ltJUoKJ475PdAtUW55hmpkR3sEs
QKjSxp+kV82HUfU4Vr38sTFSNrRce9JDi0woQZS5YyWIT6TCDB4HB2+sq8diSWg0NHvZOcN9UPFa
I9G/g2if6nx8tQ0VPNItQg9Vpeb9gMma9hCAmSlpEfOlbr5vU04teJuw5g3zKW71+d7sAQ80udLe
J5Hd40Tqbc35FZAy3aCt+uA8rPmN2Z1j4skISqAL2qXGoUkL6huLe4PUoBJTy6GtcB4NdqvOAn/o
3q7dT+gAJs6xU90xJZuDKSdwsa42lvQExg3oTn+LgFvgBIhHGadiLlrZ9aSOcHxeamkSvVgVD6ix
y0McuSOjgP7BFbnzoXjAvBlbUJ+1xTFEHPlYQbVuWE0OcehiPx77BIN6sOwZHLVGKHyJ9d2uNerB
okWSXLWV4XdI1o5tVccHwjCuYU3Cu2WRfmxHqG1Ge6XKZLiGg8Uzl7Ti4szsyg3S7ymO4DgK696T
Ix4QBVx+wkvtxZn37Ao8jsj77vraOlVqah5kW7UPw4AicqiA7y/nh9t9q9CEr1UDw6WFGLzrHUGw
l2qMC4k23iu7j7eRE3p4jD7bqQJIMKCPhVDaN76npsOscc7jhP1K1g4EZ4Ic1oRdFzs+mW9jU0hm
dKy2QUJUr4c6tGjy8GFBylQN4vgpHS0ATWJ8yhdIp0qHvZ1h7KZt6D5l7lswSwAohKor8Ct/c0V4
rInYnsklvY0LehPbE3cb5sUyYIwIvj1qrWqTFKRl0jhDc1WMh1xfYrUbC0TNQEoQXuNN2VMPZLUA
cJGl887LFHSDrLTObDUTfAgTAVJV/KKV4W2YqpjrFtTzWjPHieBGXBHBKMU2QaR3J0qxRcyTnnKG
TWAwgQ8D/j+ODFlc2Vz55xD/JhMS5jStdp2HVGPUO+Iip6nblYH+BEw+OU00pG/trbmN/ioGZrge
ztdV3gfJGYs1S7NpPzOCf1bFdGk0XF0WFdxUtAmOR1LetDZq9mWD19PYacSArbuFZdQm8jUmo2dV
tyDJg8XVhFW/va/AV+4KaLgoKNwTC8mww1/tbk2aXz5hgx9m1wuQZAOBfhnKndUQLmtYMWkvOvLl
UHIyIG7Oz1zzwrBsfMtIJEimbZ5lNqXtCEJcIW8Pq4LzFuEkquvSo9EROdtl5cmt08+wq4l7C0cc
HRZTsFIwD7shkjr0sxtkW9GqS711TAvqAhNnW4AxfhAJhWSQNJ9T5BG9FKDLcmPY20GO99Nk7mLH
I2npDBhOQ9iJYx5LGmal7I+Uw/FZ5qcbmH6sI7XFBOAB9441JOBgTmyGrDLiPSxQUa3pW2A3G9Wh
dwjZiQNijRFc7kfT/OU0k7zLdZegb3wRrYUnpZ4StY+QZZIWJ94tFMcbmxMFh6ZhXg+8f3uneVUk
KJLgwbbeK/V4A0FRG+k8+N6KTLG/MRNIzY1LMMWroY6aO032zzWqxXXbkYtXkdjGgZ3EFFj22R0t
5ECV41nJ8ehyhjhWIMB6lHUbFL8pVC27OTmJeW8ot33kfM7tuRhk8/gyuPnRTT3rHl/uqeyJUwOU
FV7p3/sDGfUbBwC53znIKokgr89NXfXrrKnvjaqfvvVbNOWrSicHrEWIbuFac4a5vTi9PIVDxCcP
HmIbyPJdNfzFm/VQqrnwx764T7EK+UaI+rLGVbFK3e617sXzgA0Zm9EE7MRaO0kAJgwG0ZqV/zPX
IjxomVnfKV7z4Cn5qpXeO7XKqrbcbIetljKXpgbRgQUGmiy5q1tCXpdTZlNMfzdKs8oWh8Ixtq3B
6HWW7F360rX0huxSmxEFb589BeKnAYwLe3g9UVbJvV6X5jc3+ICi+Ek8HsnoZBhtIjPDH2lw7B9N
4W6wWRp+0HakfUX5PsQdk86i3VgD7JjIi+5wDv6wego5h8bAyjZquQo6HEEIpnGrmc8p9NaVYfT2
j5lQ8HcyV8O7kmSBOXeNZy+zV21ov4lBDvdmnB0a3clOSZ0/hg0HLyKT4L4E44OaSL9uHVC9XUoS
Onh09xB35qntw2nTKiE/BhLfNtokD0RtEtFAxiW3fGm344FOtelrMR7jWwVXsroaMdOLGNUxP5KH
oA0IozOQNIRfcDfrzq/IoB+FKxOjNwDmvSLsctWiWI0czq+lYtnxWvG95V5fReHUHcQ8jDirtGLj
6dOGZYJ0kU6dzIkR6GDAZGWsybqJgAz40+gngS4wONCVGBMr88EQi20wcW8OPTrjosTOQqatnidP
nr3YK1uEg6h9d25taT76t2ottKCjcg5I/gySO1xjahUGcwF6B4vQPI8/HRs436wnHh1B4vDwCi4L
evujSuJmD0sE6/kwf2o7uDw4frwLqUfqaCtTrUcRDf4N3wVVAHbSiGw/NIlwUybN2ptokkFxerRp
Xq5SCdBFhuPOchq6sBzr3KJqdwRF8oxmHKfYguwBPS84XPpVQ7oxyQ45Dl360Xc2yVqof1aNTZCe
S910iMruQXWeIPbWYUuZ9FvTlE7e8md6M52N3Ah9IYthG6rhjYjubqs6coHS1Kb36TjNBpo8B71x
sah0CqFN1OqEX7Lj9x0kibIcCCSd3mqBL4x7EhsqULsxy9V3uzUPsYXr2dEvmGiJnqoOxcjIbAI4
BHRlDdx0vCLxdFZOw6RUbzZjb4pDwCLbu3Z7mnX9YXZT46IaACF9o+HYVopnh4Oouxx2si74bBTU
BLfpuZtrIBuubMuV7qnkSLBWuJ5dewc7PjlBr884Rink9GW9Y34iDhX2oNUMMWMfzBirjKB+579h
fjH7TRfHxrlV9cVUo30g2HGP3ra9esfyfg2xxaZbVNGdwtVySFK99Vujcn3Tbp9ITGsfsyaxSGLo
aCVq+bW52EpaDzINz41b/qW7mbupBqveuYgTaFS4pBN20niu2aoOCza6bGCmS1huisQbFbAhYDA/
IGmeHuMMvEU6uYt+I75LHrPalSe7zwyf5ePq2BO4AFWHazNhiZ6jyT5TiRLJTQ/ZFw0MjwTa6QOa
VYZ0NQBjaauWpzGd7gUuN4zDBIXhgxQPmstia5ktCdhAZtYVwcNrzsqSUcRy59ZQYbD69jvgpwC6
ZBEyCG+tNbBrGA2Vijb5aDrb1OjZ1zSTdrUX229q+uFGuLO0KuCIaY7ZRW/yj8Ar3ntJ02TKnluy
z1/MYcZtiv4RrEd1MuXwgzM/CZQFHhKB+vee3cq3bLM4t4BKtgLX9oq2NkyF0HpspNzMLJxPJYvR
FLlHSdG0jUbrs4Ju/4re4LtrVBswv81PSb8zTF/cwhXnvtejO4sF2UBTRhwS4wOXdsteFvNPFZcR
1oaMyZUYrNcgeONE9JzTMXosw1T4cQRtv890JhnxtJ2jCIOpitM9Bf1ZFbTTtSSYnppK5/EhlwCP
d92TIqskyDt6UpEdtg94vF5NSqA7UZ01k0Q5owCMe5yitGcaVL+msm/9Om1qAhbZDMl5HO/rutQf
lFF8x09XXaey/VX00MhMlZBXqDTn2zyZC6Fu1i7lhPcjVTMpthy99m3vJRRQWnsJx2sPBancOVng
CydBFEyLbQ2BhLXKXkAFsqvTc4N6+hjEhCRlk3mcscjg50Eme0DJSaPLy/RVZBZPKhm/BaU2biMQ
uiRdqZNYWiP2NAxU2xzm8rKZLujopovJUuZr40hXt59e0j60rsPEP7yyuLS6VlS7WccQuq+HpwjL
5t4eCE2/fTtVQf+kewcyp/X7rIx2pVMaL2GkNo6p528N05VdBqZi25RG9+LU+YHC3x9s3O6rTYBX
mfsRQg2oSO3DIG5WAT15jTxs4K7nbogEkFmXnvMZGZmXy4PTQZ/iFO/a3amMeuDDvDYOkHS1jKQT
/A7g63p7s3vk18+f12E1rPC/84v9eoPWcgcv5CQv5pWky2/2D7rBJslSMNAFBn9ILoyN/I4KgpxK
4u19ufFYhaEDTHvwxs1ZuWSNP6FjJ/0uIUsduo3lbzaXzeXtgrNs9eGujHWwGjfjxtzKI2EG1/g6
vLrfxS+wN1S9lQ1YkHbOGo8o3yaPdbfpJaOPTUoAzefIuGqvH8ixvKqr+dy+NYjW8ZngiXJgP61p
XAetjxNM67a92tHLx72KEgQHiX6JpiWNsYqeo77aEmdU45ZiUNlXbrUHhDjsgqS3sOKThpiISTu4
qrhguysvbh+9qTIfeVDtDXNr8ZlSCKwoZzXQoKmzD4vynKWD+iD+2Fz3o1beTUjurr3SX+ew2LZq
+B/2zms5ciNt07cyMedQwJuI/fegfKEMi2R1keoTBJvdhPceV79PgpLYojSj2PNfCkEwLJ/I/Mxr
kid2IpBJWKdmaZg8UUleGhUQBCx0Srjluv6kdSYVs4hwM8oOGoSPjDfx+IQJ1gKOzbi5NP0KRqZ7
iRGu8h4v1j1sSmycMfWtx9KdN6VelG6J3Of7oYWjPL5XsH4iNapcC9U21yvryp0P5724Zmi0aXpU
aKe5dL6OUnBMqdxuSnXIXacwMRgWe58OK7oju8noVpHw/M1TYfQS+CVbhX7ZZkjsh/nK5CGrHxoV
FWIlxRw40o4WDcLNfHG2Ci47P3fFO+h7VfrpfJFZFOHg4GS9krrzxsdtmJubzce5eQ9ZGzHts2bj
psEKyWtiMmEh9+iV03J+60aI87FOT3fpKwU0nLZwcc3FTK5JqvogF2q7zZF3mwzjt2ev6zB7f51P
56ISASelSjByS5MvU1YGm8pSITLVARa6LGgoQkll5s5uyjW0ziSLpi04RpWpRw1gCNGoVhP55818
zreqhJJefpDEtz5v6MdSO8XVgO1gDsjdSEAkNJlZvxPu5MRBOX4ZGDj3tPffsYP/q+z/T8r+lilk
rv+zsv9DkH//8a99nbxk3/+k7v/+wN/U/S3lF0y7VAWUhmOqKPaDuOl/1M3//FviEkVaHQPm31T6
//W7tr/6C48Avyc8dUB+qca//1XnbRP8z7/R9qdiJ6OIhbfG/5euv2l9Aj/rNAttDTwr74H3Baz1
z9iRsvLbKnWcfCfRRVngF/91dANTvqK0o25lL79UtdzgPV6xGmZ4BPbOYG7yLNpXjqJs2sQ6i9ZE
erHL7mrn1DlVohXsfhZaeLTrKCYQhFYYv4BkOKF0tsEcjzj/FKQ5/GyQzeF9mVnnPnKKpdEP206B
3O509DVzG311b3oA/Wa7SnHfUCVHKTNmVoeUqHj+zkcIJ0Fze9XYeUPRIQFKHhMD4o9BRe9kQUBb
hTDLlyV2WLGWjKiEolAiaxjQKsYbur6HTPqax8FAZVy+SZF5djIKbeUEZLcBOBzRXMq7GESWGr0h
PYw9Zm2di6RjGR2US5wku0a3vnejtaqclEZY3atLs9Z3jobMErjmWNVXmtRvy6q9NjqvjUC7Y6U/
+nF8kKhRToH/Y6SmpDWER0YJ6pdGYyg9WlimLTy1O8UeSt0136Y1SKss6+57OTmFNE6JYXZtlvOQ
YgUvZS/1Ix106ww09wCu/5A78sXx5FsgASygz+sRvvXqpkqVGwJ7YJGqdV2PaJImp6oJ35SCVVcK
n7yagN1ur2pgPLexv05R3qnXJK1n0ic88nBwiaMXxZhQ5uNjxtmpV7qHQPb2KmULcF100RDHik/t
OAE2GQ+R2eM8Hbu9E7pVJGFOFJ1CUhdDCU/oRlEUo0TVbhq9WYW5BTe93xqiiJaKdBSDUgsftbHe
WNJ4kSfz1IxPcoI+j6MHb1rKOKAVcUAlD09zbMtLHTYIWs5R6i/QOWoWNFV2La+c1960SAYw5g1s
+EZ7jrvkxTdQPkT9w1YuRWDQw6FsjWOOovquXMUn8QsrXn9ra9qqU/xNj5M3w8dWqBkexNdYSNOt
tBnU+nRVShC88iu5akCVa4nwx3YEE1rZyirJ4n0Zt4jN9Q9OVsE6zfvDZBYAT7DYrDXHHZT+MtDS
a8fQTQGrKAZcJ0KvgG+wGA5KAKgETdIwSN5sH6KUPLTCYXkj6/FJM6abGJNTSSWHWFM3QpeO8Ktd
qEjtrvEgvprB+NAX+jMymO7UK0utiE8VNrHza4wtUpmjdqkRZ/F7qIdt6b95tQ00NxuALiYvljwc
TJ1aD79KAGgy7nCcY/w1aIxScQjl8Nloo7cKcNuoNZvUilx5TADOxS6EzFM6hqRjaIhU420gokvR
2R+i6RJO8Snum00ZMVYl9CiR0I4GFDm6Bz1pr5WUnjoxHRDqBdPNmdoHIs/cHx4QNrhhFPRSd786
Y0MLbrpZ5XQTv2ArjwcpiUVK9CK+GDEehVa+FfawgKZbjT5BpyAK2asL8ZE8LKEGDLM0S98ZmIQs
pHK69LV8adR+S3imDune1yqejxiUzxM7FpxlNI9747keaAhRPgt1+xsk4ylgTvD09rHFmE2M7Tge
DuK9JT5zGW3pa4jSeTSp2yjK0HRhKmjpiZpGu5o87vU2bTdpnbwNur4Ow+e+Q882HK4qHGMxmAD6
bFCZvnmNv1LTW8M3pXXW80Dau0AA6ybr+1pyHv0CMQUjciXEbHOsf9Hvv1jghAJjuKaysWqydSFU
StrxZkX9Fm9mZpk8fLFxVOwc//6IRuxZr+TXgC5m6PmrTvVDQgzzDALsFXTElwzVAceI3ppsPKgt
dosMZskP1w1CG755xiO+kNAmyo9a3q3MXtmMarMrpxhUvHnWje46lfKlwNVtELvGztCmg/YNdft7
OY/cpqLKrCYncs0NOqc4qAQMCb5pkqZl9ZU4867FONspmivIls2UQNb3BpqE8Un8J4UhiAJXwg2Y
RQMFbQBVKLq+1t5wAf67qXQKzSq3GEIOqM9O6wrUlZiswprbalJakIN+4ipWdxUTtj5UovN+57Cy
NdF0U6L0pSnLL6p3a9PhqmHSgPLb8KoGP+oQCazBPItbUswJAE/PQcRvx01Uq9xjigKRofPt51ZI
4yINeYZH9ow93I41Ecd3uXmAGwoSoKb43V2CJnppeI0kY3Zz2lOA4TGpl8mtlr5ETs/9ERyr4Cxe
K1Wt83zHKcNZUSsfi2EdkRbprGReupal4K4LAXyYGMYvglH7MqlGKPgckUtnHPXWUUPr3feWKBU8
2VH5MiIPtDMi5RX3dH9fOsbCarziqLXasFR70wXI5R/jYExwTBvltTkgEWaZLsvdlyScxl3UodUd
IMmQtPFzOoBSy+PxMObpAXmor5pk6FREbGGUAYTSy/oxY51tpGVmoBgGdnjaJ/J16IPOVaIe9ICp
t+9787lxCsdtnza0LMx7fO7VDbJXtEC8UBcCWNr7Bl3c3w51TbxtQJ9p7Tp2W7sDBtcu8L0nyjXD
ChLT0QKK58oYnC0SKfGWlgE7YQnvXXHnTT+Wipuie7ChT/ckJHunkf4+EkabIU+eghA5A7/xeteG
yLFPkU1tkw6lQpnKjaUE+xF/MTuAt+u0KI435kaxpfUEua6bYmwUgIu39YI1AOEGoIFvJpoDMRCw
EdfvaGxWw6K0ytVocaZRj1JBxSCtM1oLtL8PxZg375tWHZoDb27ChpK8MajQAsibaNFgqxJQik6k
4JJBPMH4T7/Rz02Ml8lwdgGrAHwz+6XKFFqBbWe7YdZ+pUkmYIHBWgE61qKKR6N6YDVO9Js5WM2q
QHZumUpmzHQD1auB4+RnDGzEz14TKXa7zDjbetGgk01dprJ3eTE+twVCghO3eVQxeXALYDD7kDoT
Zf5xyc22Hj0CHRjSvyZy2tzJ0dphslFwpbeZ/gZU1+ikWs+WZJ6NtL+q1XhF0uyc0C8qPXs7GeFL
qO+kHqdBM/4nN56/hsmOik2HKeg0lmHN8gM/QazDiGEY9XFOHTl+K2OIa8k1s/qrZw/nim6LNNJ5
D99Q7fwHZqnyiVlKgO6osMxkzQCnrtjmJ24sKu/0iaEr7DxfuYxaQT8Ze9sEcUDmFwKdEGXdIfEW
kmOeRaj0UzZzecfn/2zT/ZlHJF5e0wzb4h3gFAA7/8/5QW9ZgxbRgtyp1OvFXJMFoPfLYuvID7HS
P1C3f0H/uRnuQxqP6Bs/lwS2QTT+I8ydF/qJP/D+RmwV0qgNj4D///mN+FrmBDY6kDvx4xtD92AQ
mSTSwbbkuxF4HC6BD5aFZEwJ6kKpQHe2Dxk+ERlwD6Bth9HRd2GGRKb19N+/IotE7K/vDNs2eOEK
foSfub9F7CMvDq1k57SkUDIlm4BqdA3vZuh7glCKRXrcfpuHdwFwJ0zGVyKxq19fckPAz4ZXLWAC
mMNDKuwXf6uakhDuuzUsXVo0gu0iDCG2w3Bwi+bxVoQgptNv48jYBdwAIkqXG+6UZHhIg8i1U6Tw
NGOHwtkaOa1Vkpe4CHQPwIbXiv6c2PKmZPHz4NNn7bitaJ4CBdkl6HbHOkCOhBJvR70FhzHZr2nx
0uhIfYwvx9d4kp/MQT874DQtrbrYSvuAjfNb6bQ8ffRSIazPGrZUdatbWIwaoLWAARLyvzQfMGzu
u2tQ5dl7heI/6ih84rTMwwM2l4oHniIb6me+G21xJ81VPdshL7PRc/nSOgl2c9/myHq40aja//ef
nTL73/zuuqIJbz0bRd3PNHmnV2xyU+5M3xwPdRI9RunGRKU1yvuHmoVvA4r6ZRyY1ESNWG67K+mu
W+qpqxHXA4fZK9NjUGf7LD9NaffgOC3t1uwOkRMGg0xAmnTjBfgWiYR6V2Pq0YC2MTNg0y1LR58d
J+bDllBMPG+PACC4N6ODgEsAKrKChJHgBKmrqAOIZCT9rOnWkVWlBj2yKKAt+NWsFbST+i35/RZI
4wki+yasv9lBT5gCytYx0TgalHilWoWQZIV20NvGPlIMaQWMb+EvUl8VUg1JyyjyTp7ttVCV41el
aWk/d1cVEFLa+ndZPNygmVypzC07UjAicO1ZTYiOq3ydGNqvtOS2eRK+iKAVm4EtZuTndKyfqnZ8
7VTCsSwkZQ8eymoPVccA7NvxHYP/OiHedAps/VnF+rjv3FQfj4MUvUlqsVN9Y2UDKxyL5EVJPBch
KqB6Q6FhRmXsRmbtrrGfzU65iHSPiOUwriVuV8N6z5NQnkI7n2kX++LsflBZtPgcwjvFMf1zj7ok
hPSVpXSH3pZfPVvH254ywX8faZ94u+9D2wJIqAi5jb8w9aEegePEOmkn0jeR0g387MrN8oon8ZEz
s9hl/zDbUuP6y5RmyEKOBFYomjDi+k/LXYWFtYUQAZNtTEJWk5jm/7yk/s0ta5nwp6FjKdAL7U8v
EgZl3AC7z3bwtrNFb9QUcZLpWg3xFj2WpUUp6D6Wy4cJ5fbRrteDIh/qIH4TUXblTIeoMdehRsMC
0SoqLfhIANMh7elU/dliIsR1Fk4RjwHGUEfRN9vkZcoupuOsuDpmiGIijgHztb5666DywYwEro0u
v3DBrU1nMVjtg8bvjxXBi4oLXdPQTsl4m+RlljbRgNHPcaHvBo2QvM5OhvUwAZY1SHTEmwSX6JYm
9u6aec0pWpj+urOLLwUVBttZQO2/xFp0cvr2qljGs4+opW1GJwwvT4Hqr6V6PIi0qUG/Wp6sVWxU
iKMbh8m/sz1KHzX1ArUiS6K6h4Jd/oRXI9K5QbZGvY8ygRq+GSwX0khOEsanbohdVTBI+SXtRNuJ
uoJ4Obliouki4zkz22taV+u4tJ4hSS1FUuIMaPvxXuj8XcUMrpOv/ffBjXDkX8caQwy1H7IiWdeN
TxXITC2wNBzTbKeALwTv1i1zCEEQccibkPUwF1IsH3KYR0tEsJqFhLQoFe59MEiPsCQS1GW6c0Wa
15Eatrp5bnXbrRusNCj3k6GL1K3rLnU6PASSf6xt9Vja0a9QXQHNNZTk5HOkhU/I0r1EKs+P9gvS
7lm710Nvk1P4y0B1tipzXkkJoOPOJxoVQQUMnIfWM85iVi2n7jXH10WS60Po9a8WM3/KZGZpOXZr
vNJouxLO34U1bBWKC1TvPIxHHbt7UFoUqKB4pvlXkaTSTHIradgaU7MpKI7UWrtNDaId6i9mMdzK
QL6Q4IEZXmoUy0Q0hhnMyieZW/jGOcMdW2mxR6kf0q5/HdthK4IgoxYlC+3ZiYaFCf/W9KDZ5v3N
NPjErc8toXn0c92qsb/FhvRA7N6s/vsP/TezGIGb+EfRsKyd2eE/TSm9XwKe6Lts19vZqoYZg4Yg
dc2+34pBjq3lRTddr/D/YXypM/vxU+BoEz6zQiuKCov6UwRb6tqoqXqb7ZrAuNESP4l1zq4XXdKu
e5kfI0lPXt+sRP1MiISDNd1VBDzFSOGFCqfKjaIJq8lJXdGs3oggO6asWcmYhRCLKeY3AN/4H1QL
ES/ZFEqBOovqRhbbz51Tb/oycsWU0YenVpK2ONpsQWpaPflQ4hCFpeOr75nnQIWyR3EvAnFWFsKB
RL6JeRd27DnKKCFmoKKRIm7LdR2lp9GBBBP3Dz5BD/FEXk6vqliMMn5NHCXNHhGGJj6BFV+l0fSA
T88htZg3xD3sa/GL+MzaRGNSkW/RJJ+gsa/q+JtkJadRJ+3jsXHYrAMANcBE1kOVuCLQsQb50DDs
azJX4NltmZyhediG90w9kDu2s59FhcLvULgIApZb/YwT3psohyB/DG16nX3PS2eLQQIKL/lK6d+A
KWyaPj2ZOlHHOE2vqbzWPGYi7FNMNP3C4TxhcstXTFRrZC8TWJC6ByKCIzuzX58tIJUtpsTZ1KS7
UQzfFLVHqE2nIqESG1nndgBsNFpnUbVWqNeJatNY+htp1NeiCEfu9So+tKMRscTKBd6NKyP6UkXt
g1jhUSdy+844Q2q4iONCHQ9AI0LKRVUbnjLKyd1gnoIauHEwDYsQIlrugRpsEh0+aXwSlbWcfBEM
KljF9ZzEju0VusKrkkePE8UZpZUfobMy67YUyWUwXSqtA2WKXlBtPSlZS7IZvOg670oymKGpvqYd
eppehBeBf0B/7llU2lJkfyvu3kw2nlnCD1HC8kF0WQSP4GewjeS5kvGmJ/pz5Afr3APpGk+vXcBS
RzTRZakrdVCJHeqIDuIQaCH4lhva/kbU2pomobxYrn1h3hC7RTEe5gFP00OEkSHLMED7lZi9dKoC
eoZHAKtgUlhnJ2lWgmGlpv1eLD6Z3pBBGhiHdTjnvcoSdX0x4ET1NWJRLQZyh7qkWoNQoZVTXqit
7pZMdHiCiZW0ZPKfum1XUnVmOhZ1wukfpanQnvvr8kS2aRiObJhMIn+R3hq1qFR1Azy/Nb5mNV8k
DC/N+0Kdi4JHC2lYJKN2m2KnGtOjAfDJjSRqz2JgAY8ElQNJc9EgRA9uMHlIUIwR0/b8BJb6rYwI
cKvwDd/a18iWaOkMZxbvRyd2VrJp+4ukj6sj9SBEeu9jSe1gD4XLIZSQbupYc7JK0tGHxQJsaMed
VhbpUmvbS2qRpPtCh9UoCJnt6ZTl4bMiqkjmxG2CGVy1UdTypaiwGvDhg8FxS664GNG0zqlt4vLW
L864N5N+Bli74f3cRwGV8PYxasabA0Om695ApRTLnBtczC+BsJKAqwSKdSlmdVNvDmuVyUnMOY++
JJ/lEvCkYJHaRCFdf9NkcPiRvmvg2sBQh+S1Fmt4Qvvc0+oNQr+rsifUE+tum5ww892I+6+2nEdF
e+zoaySRfBHPJsIkXxWpMeLxd1JlrXHM3IlREVv6WTwJAouwK8hxqAxItBNidXBFpqHX3RVT4Z2R
j69jyhugbp+OSPI4ymZXFURBefsgH8PSklfK2G9hkzAtFWu/rN+Spr2i2XoRN3Rj/R76/2/f/R/6
7vTJhWjDf+67P1EwDjP/55b7b4/5reWOc+svMv1xm0Y5z4W3+h8td0VRuEQ1TxN6NJqo5/zeczd+
QX0SQTL+JRR1hPbT7z13+RdCF1IwmXa5jG6E+u//+3/+VJ2oPx3/XFb7lPognEj7nqY7Ghw6rzOX
Fn4KhpRJrePKKfuzVj4H0NYIMUtpkw0LQ78g2fDTN/M3NbxZi/GnCOgvr/apdFb6mlwA4e3P3ml8
A71m3vIBDPHCuzfoR2YL4ymPD/5J2+bXEMW152Id/sDuak/DHbUYLMqWwbG/KcdhZe3lxYBZhihp
rBt8Pf8hWlNM+VOcKNuKbQtcg6YhUcKP9ylcGxWo5dgZKyerliFAQfxyM7Fxem1IFjowBRenImtZ
NCoi7dnVqqdhL6UjIgFtaVRuo/SVO+9FvkNMPFQo5FM2WpV6BjWhDWM6V2w6VtaNp6PuC3fGlfx+
cDWE7pdpVOTL+VzmIVGkmGOxKiMkkWPsdNGuLLvNZKfFO7BnRvfYdQDYKZs6BNkVQWIXIJxQzgMy
TCPO3fkYT1AsisRhIXeXzMavN/bV3DUFdicXOCStkkr3Y9Nioo0IeWRu/AkaGwr2eGKwSStP2RaG
v/s4hbYaINjJwgaALwnargBwyQJW1FoFeS5NJ0DzA16EoXhJw+rVXVZibDF5AKGkLobdOG/nE7CL
ENLQuxDpcgXGgo0jOYaIm1wgyvROLwgAYP7Me1SRaLiJTV0dkY1T9zP4LNWCGjcFgT6bNzMOTRmk
YoWTMSZeM/pMphFjZXqb/HScY0C+TgbvqUzKHQANFUBI3PCZm8adhO9fCApsPoWjNxbfiLyYa88O
f7UR4HL9Jn6zO6ITUxzNp+bNx6FSRs8GWFNavU2+mD+uIb6EqMH6Yzl/8vlXsSv/aKH4vP34lPOe
12nYxc67rDkFgJTo8eMTqrFU/vaxraYH9y9r7fcigKc4A+zsoWCQfnz4eU+hEIEBn7oeJbpTmFbV
7rwXljmxjT7t7YE41bFghIhrCW1Z6H/Y46gIfptCPRJ8eulCmOelHRWKht3mt/dDTQDyxu0MMPuA
ms2jQzVkddfjADOfn0/xiyPzgmMngvsCZFbOWD8vaXFgDxoJ7EuHtoOPcREqrgaNmiZewZzBF0Nr
B0wLe4tdX2Sb4ZQhz+GEA9zfakAY1lriej3tqKMW74MYGarfhnM3tfepASX0p/FaRBajdn5TNZSm
Te1Vp/nd5H/AD+fDGcj3gUv0avyKkI0hiB0ZNJ7NVJESzrjz4bwZxIWPw09/kuhEIdQhKW3mQCNl
0Sr0U4pUeBFX1tZ08i0ivpU7X53E3qfDzINt76Azs9KjzljVCRL2muapcGrFE2KkYWHR1T5/PP28
14Av3NE1fP8rLBG464YxWlY631dfc9OPYjPvzefodzB9ZxVchbgLqA+LP6SBjc4BuOb1++Wf/rKR
f0idlO4jAUaMxylz571Bj4rqed4d/UyZENDg+rwBpP9CDZiQ05dsTML+uDA/Gj2V309+PNv8NxKM
arAjtnCx4puP//j6ye0Ubjv1oQ3Kfl+yzk5L7hH0FwwxRSlp6ezIJ+HniI9m+YyP+fPOGxURkK3j
y4f3q7o5Md/R1mT7fj2AyBhW2lM+4pBCDf7ojRZq9zzJ+9/OfzUf54S87888H84X5nPvT/fTYzIJ
wjCirgelUq2tJkubIRI32d89zcc5tdfsaalWzXerzouV5gDUFHhTuyd+VxLrZT6KxClZjNckmAD7
isNeAVs7731sPp+Dx8NcbeAvKvFtpJKEnM/8N9kUvOFhn63/9rHzwz6u5PPjPo7nvc8v9ee35JPo
UL/bQtLslpWsvuXMZuRgLLj0rtbWgGSSlMnPugcFKxLL3LzpxapXkrFZCaTSYkv3gSHqNyCqcmlc
TmFFNtOMQq+mapko2CCR+qBF5CaaWIc+NjQTfj6cL6BVA/aiKNajeB25yJH9rSOANmKZy/qGOkID
q2mBZES1asUYnjeqWKA/Dn86J1a9KsaIKM4TMcItT6ZHz5ec9bWyascShqwx7aIeG3B4t3s7AeEc
V81Xvo5uLynyMTKDBFidhZUoKy2JN3N69wgLMY4pGYq30Ak0sTXfQaUONGqIUwtXa+zHQoOvhxr0
ejRKa5eFJMNqg86KJ9bLLsWR8n03UJiY5k1FTUuQMaaVPQK17kdvV3Sv83djoIyU7/KsmBAnOyfi
G5m/JVOsd7FV30XOhPBIXRvrtDfe2kgrD22YLMbBfkHM0gfO74PwQ5TbyVatkvvQk74EETdvLSIs
1EoEjqJFo6IroMLnYB7mc2I4UG9LSL0E5KTG0nDfq8deYQnBpxk7FS++NxXn1hDrjqMPGb8/5IKU
39WpuQVity8NX3UVSVPeN5PeQv42YzRDMAmPASMWiHwhvnUtU1zTI7juXY/0s0KAkytWtTKgDVZe
Zt2jZlEs1QbgnyzA3PNGTLYu2su/Hb5fCMduibAjokcCVz5v3kfAvBuaGOracd8tQ9w+yDYkEBYI
BMs1sA60N46919OvUDHlbqZ639m9f9cMhrIweryHBlhDC7O17syJalQhG7Cj4LC91YOcrlURqs0b
RcRrhhP+dphpnbKdTHsLauN7QXMKukHnxrbUufNeiQfWQoHKuwpybsKUTwAPauKX+emYOmzpQosQ
p2NocO/XbKaOzgBg/nFq/ov350hb/IcWtdngpeLnoOfF2gILtaCLbmvU1MVuq0fQgUKwtxaVVQId
PK55kLhUxHyO+Y/mvUGsXPPex4X5794fMg3hdzw0a+ENU7hWSWHQrvQNLi/MBGIjT8ANEd9gl8Gu
LJQpg+wCaI5qOOcsSedyAfFwVOB9ilPzxcAHOzTv5Sj4LLuSt5e0sEQQH19XvWfvs9a4DJ6pbxgp
LOlqsE9QGNn2pg+X6P1cU/3wbZ/yZ0FkPp8yUkVayRp0n0Y86uPCx2GPdhL4VHroaOCCNcS3HHIh
esgLa4tazjnZ+lQ7NQiXa8Ne90/ZD1tJT/3Ky1kdt/XKvCZn0o4Hae051DxXXfowopo3bJExYUf1
DqVJeL4aqwf0H6oQU6oFfn+R747drVVfOjivQUxRfR2j6RDf9OhOibZpDV7nAJoNnbNG5Z7ZWhgd
ozgpedzfR4ysyuHYDkfMWjxnlXqHBsoJ5HDj3ocz66z8cB+n+3jMlyCLPD7XxnSzI25KEyv2snnF
LrJcAwIIkILbtsHSkr5WGJbw+R8ba29QE5LHO+raafyE5q2GbuAq+GKiMfVNkdD4XnbqtQ3WyMzr
aAEtkBrUVHyxNqYoV29RCDFT+DlrP9zEQMP1O2h10ZcK1xr5W3KSN8XiaLgFpKLoPKCZsYBRv5xc
zQVC9XU81qvoDb4TMJUFiggr6WIwE0Fj/OpsUUnYq9+Vexwx9/GzvCpu5QqAKo6ci+BO23U7kOCL
8GLBCFyYF5LOaiHv7VV6UnbFt5DEsjkjLoVmd4z7TrjxkOboF+ZRw1qppbi2o8SOJrK3+oaO9l22
NzYTbotLfR3fS2eg39+DW/GWH8vjQOa/rNbpc2YsTNLsL022Ag54rZ/11Y9mNx327VeESRCB2E5b
NJLuuecMN7+4GuYzW+ge1LFlf53jLGWt8IzStlm6NsvnBi2Z4KGHhYpBT7UxIYVuEP5fJFgYYvDs
WEvzEYkwvVnK3/X8Hnuh8VcU9CRwfdpqGlcDJHPkQVsEgvjRlgOAS4oDlM18oOzLCWElhU5j9bU6
HK17pHzus725zB7NgeKeIJLtFaC33pM27XJY1eOaGXJicHxpN5N3DHbOPS2Vk78ZvjbOsv6uIv+9
QJohdnZ+uCqG1fiIswXqr1g9IwPVe/uohs/9AEUse9GKgzxtfsVCNVLvs3hX5Od+I78W0rqY1hDY
BbtPRsxhMX6zvoML6nqonocY5q588AiF+6V2p6BOd0N46mBcOxi+B5QSV/mT8T1gHcQhjoa0c/Qe
0AmwfoUaPmJBglvqStLERf2g67vu63h1iiNVb/lI7HWffFV+4OhEZUL+hm9R4nYvWMlh1qfgoLjt
tlm8KmDr7xNiFBOKMm5Yi5BmRrBQn7JtQx8PwtzN/Nbdw6h4LvcDGgwLyrBFduT2l7o9rnDw6lDM
ADP8HXfOHw63j7LOTIjr4DQ2iVBV2fIOefqkJ+lfKifN1e4RCUCvwkl3fbQIf8in/kV6TS76Ol+S
pF3VZ/97fC0xOMJvt10iQ7n0zvFT+ZQf5HuqA/4mWLcH9DfMc74DG4RL5l4/38YH41HaaZfoRwaH
zl9q1K5X8luYrUx32OTrslkw0VRfmm13r+70g7yP8Ry/QXzqXsiOUU0F3qivpWfkVKyNt6IVuWqv
yKYwFypIW/JounQrhKyaAP3qPYNeuu++pnvEaOhkRyZK8Av56K+YU590xYUO8Jh7Kz56vobjgecS
2S9esQt0EXfZvfMrbrM3tBtW0y7+mm7RCgDmbN9pCFCB5l4yaa58F1fmfmViSLXIj9xueIqctZ2P
Ks0T4xARhYWyoPTlprjRgRWAyXcGSWMPG2M73L+iZn8k89yB1eBGxWjPvjTwFPFu6vCqpefPDCic
5hfqqnzkO903h2GBYZGaL8F0jv4OxomPJpy8iritL85zCWpnAPi+LJEHMBcIuWTqojxbkLuXNuNw
61He2frreFluo1/7U159IfeKpKXPMzobAKu00xl79ASOmNjsy6O3SV3zpvOet9JC2SHjeWelS+tQ
Fptip7GmLOFi4EJIOdJbttH6x3iH5+mLfom/IGm4Db5lytI4C7r88mP5szOkV0TMRTrAtJF2SbOj
eOTKaAJsA807KzaBTSMyHA/dT1cXuREKIXDoa7NdhyognAhNB/DYCBAstKJAuJ0KmNuJh8x7vkhI
5r3egC+ze9915BDdx6Q7xHodbUPxN8mc3fznR+NoTBRTqyQljRGt8tZcxk1eAyR8C3LcA+jgOa3b
/rGJKrkFVJ50AFfZmy/UNR6XuQw2oQQQ7PTAjf1p2gRxrO5rKld2L0EKmHRmynl3kKk91kZRriyY
B/q6Dgg48YbNcb/uBjcorCRdpFkQMe9Sg4jmY8/ikqUlKyR1xp1ZOYTTH0Dmea/Bl4myjwA2z8cV
RcdtCObF7BCVKJJqBKsC2VIWG0vQJee9j3OK0/XbtGoRrsNbW2HwmyM/MOkJmW6ZIX+OKKq09fw7
35Rl17YSYhAzU/ZRUNXbVsTS86aJDdCnkoKXHNWFjw3ykWS2f5xT6Y5uAAXfzVW2QWRt815V2Ey5
Hyd1s6ZBjjvkGie+wjXVdinrEz1BUQluRElw3kM9q0bEWpV3KQriIAMfExlVD9uhNIWPCXIQBcsE
ju4lioXQ1XSN+bi9oX3S7/uw30hgzrcfBSQZRgT6Raj7oQPWpotQaBunE5UYramY1Wl5JYFK5Nl2
IcyRVns/lHsopwje3zudd7V8rEnxgkVKOZiUa1HZ5YYewODSBxhcRxm0rRbaO38Sv3ilG0/pWEDg
TgbgKjMTFsFacJNoqa7svCNTEb/cx+bjXNfJ4171jjPrVekqi1CpzUd02surXIMBJ+vRLM/cdaIQ
N5foRBdkaSB6uUQKhtJILUot78Xjj2KyqnZfDQPIt4xGN8r4g+ZmI4ZMY4nbm1l+GxEs4h6BqLjJ
a+2pq23admKDVskik/t2jW2esp7LqvMPPG8+Du0m/3/snUlv3Ni2pf9KoeYssD/koCZBMvpQZ7We
ELJlsz3s+1//PoYvbjp16znx5gUkhFRjicEgefbZe61vJUcoX62iUpNf314cFzSVZ6GxMcJw4FUz
6U4zkHIuwbXp/JuXuWr4YhRpvnThhhl1F3rKotGhu3ZYr2bmX587KlPj6xzl/w/j/mEYp6HNAyn+
3w/jzmXP7OO9eP99HPevf/WvcZzj/B9srPqajkTWnE3g2b/HcS6DOmT1/OciDuM7f83jDAMPrKOr
ru3YyO/Rn/97HqfzC39pxhCtqWy5tP/JPA6h8N/H/MwE1xwzUwMCqpnC+qx4TOZm7Eva1YfCwsCS
xO26EZ0fUVRsgZckno0km0i8zN3N5J1Ykxy3tJEqrx58+DnLJQa+PAs2qCS/nx3NmndFfZkgr943
oXzS0tx3uVP90sT9gRICanCHwTVcHVyQQg4oGJgrdMB7yp7HXfMGHVxu24ZuW8LuE5QMXLbmxblt
UU3uRNPCA5MdUT2vuZ0s2yI18OX1PJYHxfV4NEEtCgVZ5GO/neDgOdVaVtcExjm9ivGrROrScBC1
fK9z+Eq22Tw2NfVuE/FaS5VyfGBDTmmp76IBmlPdONBMlP5HB3T00EfVPo9JCBLrM7BS5m0qBW6P
In+vJL+gqeYjD1m5nWu3pICpsTE6DfxK6BTOeNvM7V7VStAYrqEEyTDuU3sixP0t1sgtcoUSgSm1
Fc8pdYMM96kmZZqibtSMyIe+xe4anZXUGEcUCaw3WmnLvrfDwIlEu0mJnZwzy9j/dkX/P4aozHf/
JonlAjFNG6EHV4lL6N3n0AQE/s1QDlV1qAz3Ue2oq64fcqctPEA7AMjnnsjRvL9Vew7KBC+yJOJf
J/PPx/JpRHo9FJfYLmzj6Mu1z5IU4ucgYILZO4zKSiGqijfC9kzAeEp/F+nySXGLH1Cu/+kMrHrc
38bI658Vhq4x+3agVv5H5N/SM79oYzvHa5ic1TqbN1zYIbj0OG2CrtOb3axAmUgBi9KRqVNofWOx
Q2Z25GXYhxoL5p/Pg/5JOno9IhPVqEaAC/pRdVXo/zZGT1W9HdE7sRmJORFpAWSqdTt9M4/k45Yl
wS79an0zc5uhQHYai3zZ4hClwQf3fDJskuVG98cwVXQ67EXbuWW+u/4qO8yCyYDT3Ibplz8f9Gfb
wPWgLVMjlQdxgi0+2wYi7oCkkCkHjb8Msf2MRJXgg26AndykgNZI7Eh8Y6zfcDoMXh2tWPWQWtN0
1TJo9A8oSMWOwQKQW6W8t9kKxkn9lIdGUE/kDJSxH+pABfM6/daRxgpXrqW5ygIJC3f+hknlpiZs
dwuy52NSJvSjVjlurFh/0J2VsgJX8x9e8aov+HThMKDklQpDdddIor+/TcD6STTO1ORQdEinlNzc
NIwNd9H4RE6tfkalEbgFEEtVN9OjZi6qpyhauMkXqHEVbehthWS1GSDuCbtGmNRY26SHYTRRw+uT
+zjUduKl4Q0y7SGwKx4CbtVXfpGH726lkWvXI921Mk2Fr9i/1+QI7qGXEgOvFuCbhZdEJiy78J/u
l0/KMd5o1Avo502VZDfBqvf3l51rKMZkb6SHrnEfS7en3tSX2ybMvyl92O/qn8Vc+oWuKcHUMgKh
2doETSDaaNm6LUHFk30iEcv2pGaZ/5C0+lnVdj02jk9fBbHOf8ZDNYwJqWnt9FCTQ9Nk4rjk5Stx
iiwJrf1YKcJA4WEF1+VAH1S6Urh2i8imj0VsizeS20FQwqbq9a+tiL+Zy4zCILLvuSxbvx9qCPVs
rjxtaX6irXTYtT4uJD+R04P6466OtGav6CNpwWkjfSeXd206mD5WYq/SKnlM0uRrYob25c9X4mc3
2/Vl4zZA4kkGlUDj8/e3JIvSMSG1Ij0sNv0SK0/vzHZxPdXugA0tyX1BcolZdLuRBq0b8skyN+z4
sZ2k0pSMZPr0H8Q5n9cVRC4cBqJolfGZhWrp0yGZiQJCIXbB4oa0lXMowSBdzF0j8QXlwjzEnZPt
o0E96a6DhVuQ3yVGxSMM+J+OZL0Nf7tNr0eCIInLAc+ciZHq7ycnlSRdNQq3aZeEnmV+tEjsDzLH
PpOkI7t9nkPZHEfHRQeZBz6+LONq38kKRj/Rl+yRxBOkVOCR/WJvLd0KSpIU//wGGqv65z+OEcsV
8ZHXp8m6Sv/2xO/tNZS7nHiUtNDwO81FLJ/5pls+K7qDvbj2l0iVJ5HUTMJiyM9LxRRGV2+sRN5Q
UH5kKTtLp/rILDf9Mmm2pzYj9gdH3ulKHvlhokde6ZokYmDJOqW68tQzsfbKWW8v+US15xDHoQiC
T/78yrR1rfr0yvA1sqZrttDt/wiQY36RJbXVJQfVhDZImI4f1wPYB8chJr6l9YVEntuIrU6n1ZQV
Ob2Z0GD2BT5Q2egEhI3FHveA8g/3zOfYwPWy0MmstjFeGtTin206QwRWmvjp5ACkZSe6OaX7Waas
9fOjpY40hdNs9JJseXBCA9JhwtAi5uPWbDDtIotd3IiFjUgZv51okDPi8svKENBPZ22/5C0p6ppn
izG/VQdZgwOxAQ8k4NAdxd4neYLAckLwjShaeS9lRV7AgLl87j6mDASyiezBg7xwHk0dhrQl7/ua
nIG5pI3YlQjIQZ8CSC3H5hw73Uc4yOWU9f1Ngcz7thh4H+G01VbVvTuorif9yKkOyo5oGXdVTrmR
u1OyBdhZCdj2CpwKOZD7P7/5V8rOpzd/lSkiMGSHBB7ok+iNcjUcF6Eoe5PyAxNbwuoNV5bgZtQU
vWXfGXK4D1079JxwKKDrOfl2kbTsbMYnpRYxOGqg/7vZBPvNNHwrlund7Kg+aTnVAbflj9Iw661t
Ri9h7rYMsEfHi1zinFbnBAOeMTk4nQk8IAvdba1Wt9XQmG8V/YzQb9k5nUsrz7fN4q6icdtPm5XS
V4ThYR6M8ri0JmUH7facoT610/p8mE4MP6Ewjj/HFsu4Na4mcVOYPpJARko1WD/u5XfELrfE18xe
47BfMERJkI8b7buMZnKioI2MwiZG1dztScomoAKhmj/m7lcrUmj7l/MtR8xIqCm3i4Ko31wYPVSW
+095gZ/Wcm4CR+X6R51oUavan98gFTBQ2eacJQVfktcV7W0WFioadYDKszbjVuyCclSyDXkEFDJT
8WjnGfE2DkMVSzOCXOiXTClJnqFRCRW97X41J/6mMP1fRS/vyqTo2v/7v69P579fQo5KzCP1BrFU
PMA/FVnIwbmIcB3/qoVrkitkGDESUlnbHYczzm22SYA9jmG5bPOG+ieqy69zQpksZnrgZRXtzUUw
p1zYgP35AtfoF3x6uq2x2Y7O1sFyQRJ+usCx71mtSdT9wWl0kz6t6npRP37NU5FtSWqJPASq0FvM
bj5BxTM8K92jraNzf1304jry/3xAxq8d/acTZhiqUKFowb1y9E8nLG8qtPS1HuLeAw5sGW32wEws
8jUGDUOhvPKtLaLy4hwlSbyT1Q8316t3o3yDS0GYhGE033tIRooCgXNcnPhklj8oZ/pTKEaSVkI7
30KSuAvlMgVjXDtbi8eiBzwKxYS2GCCzn6MeLcYQd8GQTdFdIxK2VNzVB97KSzq1HyWKloudltW+
7ZY7Yk+5z6MBGytnchtHkeMt7mDs7Cb51qRxfJ6sGlhR2TB7S6mCLdc+Gqm466kwMHRwnAP4QCbt
31X6wpghkUccTRSj+7qITgjQDAISSuhQJkbCNajXtRfnUMYs/nBKadaFMjlWacjojHC2XTy0P3m7
W69OB2Orz86H0VRFkOcNL0qmXueQM1LEy7BXDRXbB9zXMkrI0ozN9FF33jjZ8cUoxodQNcOtoDXs
o+DMPJsNNIuco53tqrOCEAbucyjybd+25gGTvE/icKT7jl41mE/Mr4oYl3tjQpIoaElYy5x7coyt
I+wdi105uH+tzN+EpkxY7yE0jYmknpVhcVwG8w08uUWtB2rUFX5F+vNlmZzpJB1UEDWrL65+wgmv
AHE3DgF3NqH9CsgnM/VdEw/zoZP6z3nJULbl6btY5pE+0KzsnJash8le1xBUHPZomD7SU+sGBYF7
0VKLSXEX3uTQgoF0IAkhbIZ30hnQFaX63gglCc5ARLEMumMwdVPNrB2IR6XL2jewfIW6iQ5YI62w
01eEa9GTA4agD+BYqCIKEc8RYfH+XBU37UjcR2IzwK3VqYX0Yr853ULkJLzK45zgI7NH53ts5tUW
pkV2pgckKXpzhlXp1DyybcbY3meCfwmtRVOQZIYD13JclN3BbsaPUQwMoYCEew5mEyroOfKZ8NzS
vABb0EZ+ItqTgdBp787jk7mQZUJRFfk2QQ5DrXWblso9GLDh+FDMT6aLuSwZW3uF3O90s7mopO1c
iEwCvJZm294m2l3TOhLoLJt9MVCjvZ2Y98gEMVAWE3VqP82wRnqiOKaE4JNQEsMu67ulX/+ELc4i
h0Or1topHtg2kvfwq+huipBg6n5h5ij1jWMLQXabtmOLox/KvJJ+2MA4UgDEVQ0Mekf0OhSh1fEX
kqlHz+Ul1AoBWg1WdEbj/S4HqbBZWpYvw3lGI5XcNxowgD7LtW1YqsPFJeTm2SA2iHH1k65E07Pe
6rQCW4lYnYIJiW2sY++NdMww7Y7grfDcA4W1K8fe5gZ4z2z6MhSzfaEGqlICQ13FWnYQGm5dxY6w
fn0fVDS9ixmS3Ug01kWsB5207i1qRJT9JbLMVmiUYOySt5nBfH4A3+m7sVnxVN7VRhzd6PN3W2r+
TKLOJQPOuyEHTaJPZWRMepx1VklZZDOo4RpYhkdT6pBl0vQ8TAa6BIWl3FXjfdc6Xl7Y6pmh3iW0
R9RtRazeK1Pva+sLL0lG2WmDQ8hb2k/PDuEnQZguT5mmn6kflX0si+bW0Tm4LErCl7hbnpWFYapQ
XO2yOHXvxepw6PXE2slxMZ4rwWhWKePhNBjsclkNwR7nHrfVtgIAfbYNcEkiycyXQidUyzDArc56
ZHil0qpvdWgyv87su9ZdGKnrC+fJoT+hmS1jWhyR2E1HT5uc7+WI4KOITCQEKeRZmj4PTUSeh404
adPMqX7SrPRrlUOWp1LrKCUxDScBhQZb/3p5NRsePcB3/DzXaE2EP+RA14Bd4wd0b8hfltEfjFYZ
bpOl4RRK937IWpurb4o3bLPZ4RTRvidDzS+Y/nBb7i0RP8pxam7Vsux8MzEK9uNGBWL5IsJb3soc
ZUbzjaxCi26vVh3ynufQoAzGDW2SV41CRlpdexzjJCbcKj/lib5b8vreirkHy4ZQK8wtE8/6Fjlo
SpRsPq5Yuh6QxPiOZO25G9XiQsaS7jOaqreVWTOoI6eEzvjN9bdOrUAUlDhhkE1jE2C7ibem9hUQ
EM+q0SLhJFd3+txg1C3U6rKAZjcMafqdoSOUsuWx0t1jbnJBq8PUbhxtLLZVfFrStLmvZ4fEkxYa
lIZZouuHL420odRHBgQ6F8LSrKUTIEn7oZob7TamHS6g5ntMKfLjuKxhK0ajHjS3VGHvrSopdQyU
ETqUY7uoQGzAw0nl9RZN17A0XaJc6vkyMnzPBflPTPBe8x6CF80bdiwG/I7sZoqLfpM2vMEJmslR
WrZHDwo7G49cEjrShKoyvS0b61zYdnoeY4kHPoHZiB+ZX5PFrGosgrUsjS/ADzNTOynuTNgAQIxU
AexUSIfE4H2BxXFv1mUIyCA/MK98XVyhnWOCUsjVw9VKLLkmKQENlzW6cstuBeF1qMCyU+U8ujG7
h5WsJxWiHMyE5VZVCTdKU1IF2IIKgnUG8utk35xUzLl20qBUi3VtUzBs3WutEm3GjBQKd3Gessn9
AK9VXFyTCEhoHn6fErPRl9EmysL5tIxts8NtGqgZDkMgBDb7mN4r7Wi6zc2C2eyIbm342XZqepct
ykNuMhJuJTOUOYtruNKzV4kB82e7BnFOS0qwxnLARAIcnBnOhmlKvHUwUZNNNFYHN22enWT8Oiov
k7TRNCVM8PvZq8m+/ZKtAw+e48Q1GahyXCpDqwmfKqJ+NV+BIbzHiz97emRqZ10GjpN8SXDWrAPX
lkU32ZRzJNexzkLkVrWzs+5dTcrjxEo8zfKWWOVlw86PthN0PiUHEUYSNV1oBiSt/QxDCMHMGnSr
LeG9qN1jJq14Y0NyI7QBf9E8RVtQ6aD4esY01E7bRjO91LS+UFL7emKP555IpyiRznbGVUEbJv82
B2HRf6uiRngDzZi5Nd4iUbFnD/PVv/tIFAEGUaV/7UfUKQPLwGHMsZwOXY0ADa+L186kZyshZZu+
xv6BZJeL2GXJUnnqkhLcMBdwMrI+DJgKwBrVVQDgWqBOy4q1Qwf3Mg4VUWx0N9AjsDRjQXocl1e9
J0Y3i3qsErACYc2YBDMK2QVjPX9U2Jho39ofmlk9pyOALWtqQ+IF063iUE6E2PBnkJFwjN6S2NjW
WTsGwJt3aWLxfA/zChFH6cX6dIauRAjGqLyaGH4Se35nb6+x83F2cct2O58OTqEPKCbJhekLtInY
Tp9iNnArnwCLp7MdBqX0o7j6Bt6XgFZJYAyLHA2Y+DIUtOxSmxAxFHRtHcugSd1j4don0im9ZIkW
MgSV24xMkKUSnjKiPxUy8TJRc9r7zPImGd6NoUssRpd6aZePfrbgvU3p/ENOR4MY7RDdhXMDp5ON
Ux+LM5QMJB+V/p701QXNRe51WXlulPy7DgrIjc6zTcBxMSMI0FRcrFRuN13E5L8xG9WLw2+Zkz/Y
Qn4hO2dvD9UTVAYkXbQ1fIbvq2f7psmYshdS3eO5gJBKW2YTAglk155+zzrdl1jul6V/ipnlo6cz
URqEGVsTxSV6heH817aUxT1o+n3Mo8BHPs2jb+0GqoM+7Bqs6FUzg3cMrebCCJBbooZvS5brV4oj
luzBQvYXu082NFuQW8XuKpxv/62edzDaeKRsUqqsCpTrN/7S1l+/BpgfE56gebr59b+kUgQdrpbr
z9lyZB27/qB7VeJff+b6+VyryfoUOl0/+/WD2HzcrTup51+f/vanrsqWzIlQFMVhuNeUgWfOmO6q
mhDYT79Z7yrYMr//2rnVfRrxiBPXl/HXMfz6l7/+2G+/JXJ1YrTSHCzJgGvwehiqlagU8ika5/VY
rr/o0/Fdv/bbr/nrZz6duM+n5tfvWX9t1BdPbkszakYDZrFdNztV4vVrh1umwvshRR0wiundzZGK
DlG/m5TI9Cq4h0ec2GvmBp39RS3h7vNE26YtGbyRNox3hkOBnxK9IuMe+VTyTtrvJQdJfGgr4tRh
3DUIYnyk389jN9lc6r0TqB0q4AQbSaBNw0sUF+5FSHSCKgrRtosLljawMYms5abIKpC+xgA9OGso
rTBBNWF8JMinOJfM3sFbnW1HyjvDPQDzAqtFyCBKPWKWnTgky0hXf+Lhjx5SldwWYiD1DPVO0SBB
DV0TyOJhKajPlWl5b5L8PpvigFQaAhIQgdsJRlK6fb7h8DSFBn/JrXQ8EKtECOContLGuG/mdQ4R
li0SwjO8jE2VkJdSDovw6jlnK+V0/c4WiOhM+zHkWrmo84RfOC1RzA/xzlHuer2vEUgWPpYBhDkV
VBUXxaKlKA9R0LBjQwtohkCwhWDaxUlrQzKUYAVQqeZ3ufoFNgBR04v47gw9qmvD9YwWn4M9Hmwu
FYA4Hzk1m25wNjoixTRkbAEOvYiRW3dBOAEHTleS3VT0zYXGBHXPEPqlVG7kVLu3inOo5Xihr/Gu
agSwqb1P/jgZ2S37oHi0ZmR4TylI0HPsym3ScPYMd36rNPfOYpq0a1JoaJ1UtsPYwesdmyYIifCj
R5vdVwZKURG5Yj8B5gAmbfGSolOsl9vBbm5GcjsPuHiZYxkv+qDgIxgoRGqRkU1b0E430vbcsKO+
dcpxGyGrVMPkTGSrhVx/DbopnXoXSnRbUYtPByEY/9YlH5Xua1JNoWfM6lOmkybhEIqyX2S5jYs1
4HBllmZE12j0HkgUwcSBD2UB4ncgQuJCuBLKCFw1okDCKnvWQCyfw8ZRFRJO1nrRVmzyOLBC+7mO
oNVaomRfaclHNhXFVqrGB1Hl8W6aR22vdbZzA9vZ0waOGJ3JAqotAZXZV3e8tBYCs4JTMLVvlJQ0
sUT8aHMELkqIblBPQPimltXve5SHyIWLytX9UOk5M3V9gEB8ArpY+E4dpV/E9GGqrXrgHwGzmEgn
kX0ZzKX9lbjF8dSIb+nypVmWfF8v5LwlRnsh9KcCPhssEXxzU1/eLZNKskjG27wIH7MIYwsJuY1Y
CNWaD3CHjmHccZAyD/eDcBSPWNs1rh5YjxtaBgFSbhWw2L1OfcGlj46OmtkO6RrVt0aKRpDOESGq
WUaMSxnEDRMBOAAsxI3Lk6tuTrpZakG6fHNUWmcFPiWJiKHRswL3qXjR2xZkY04jiTEdhOHsfh0P
zP04sWrbydZI2sesjc6W9U01cF3S5blrFnQtsSRwTRhFtSGj2tyo6tQFSTTcNjlOzlyXQCnVStvX
tfW16AUPDTOKNppFrJBI0Izoo+wDo+petSw+dUKbdr2xfKigmiiZv+gQKpKfPfRPFNz2cejX3D2h
/eQCHL1xyqkhUhPU7LgNqfN3YWfKoFfEvHUNnG8dRN7Q0LkAkaKQcENsOQ1+tsnxpp412nN6LgMo
iaSmdFECZgturk3wWdK5/rQOnyO9gVuelqTazM9w+uQ2S54JEthUOsLMFkzNLkm1SwnYalj0o266
dFHN4WDNyaOSKGQnK/RUBSnJzHNMuWs+rGQM7NKhCLVotBQp2mdFGiLo5fCY0rYw6vSnVJx7p4OM
3BG/ugppg+ShlXW9zeuWe2TO72UGAQm/XMCwwBDaR0e6SwDH+Syj+sWdSY1MI9QA/Sgfq0UNd6lM
HV8Z6YG7Idy4aakwuCn5VpRgnSRGzMakmaB1ga3xZ7K5Le9QrEUXmCWJmj5XVct0whjfQ2QTYOo0
tKX9zOh6iZ7TzPyh13MIfYj6dllgJBeUHW2uiwcDmaRA8Q1+gaglYZxb7oC4Ub61Kc+HUbwqTcGG
pdHLy9BBI7OsZwG/S62/zqpae4Ye4imT8yFqlTu1Tkjg0tTjkoW05hZBSqRgdhaHTb9TCuc5JsDv
VBMnZFPo1Z2qb/VeUMKHtMsIBXsEnbMn/Y+4Pe7QbAGgYyupVyal6cUuNh7MfDdWmU57FQyWnXc5
G/rwPcb5uckMqNB9Xl6S3vra08DdorFl9CF2NEVfATomp8zVf9gTP9sbAHFLNolJiKujSmvqb/rC
TsKVGbvWHDg6fgEEedVe6lu7YL/hJDPREOBTtwP28rAuiLCNS3+lbTkV7TzCkjHZLWjuxxIaXd09
6DY9jdrMH9t+q9gYHjDopmxVwUvmQ3PAU6admnjd4rWtfuzK7rFy2dc7fTZ5fWUNgUE40y4xqfhZ
qvDiugREJjP7wQa8ZEriLr7NfG918PDFckCoInaUIjyWRybbS9uwiehMZMl0Ezdrh2o0yap0SxZO
NZ5PUyqxvAyHqgB0houGB6dN4JJfZAjxrCx5CmlkkisBaFmHA6ib8yPxDjSFDWTJCMuhxt01oz14
So2MWUTGkehTggSnct/YbhdY0rQ2eL/9Yb1JoVfnAX8RFpTcMW8FXQNFxHSARKSx5MSmhddrCjUN
6VqBSrJpIC06IDQryP8YNwVjunMd/SiS3PSXRjhBqldJQE8IpGvh7Hqtmn3S2JfSKD7oi+dQ6IiO
1jCdM6B9ibLopTc7myYB6WuFVp+UiTF6UR1AZlMDYTW0Qne5zTueOmi2T9xEH1YZOcxFMuM4FyqU
a0O/UUZCvcOo5tEwYEnRkq2DrF6ae3Y7NOrQ3Eu4qoFeVjeJa2FZE/ahSaNhQzU/bluh4j7CJ+Gk
4IRAWPls3MgOl6o4uXpKEpN097M6P0zhDvWcgk652dlpM7CdiVkkvuoJqFUZJNXM6dH6aoN18EHC
bfIbo6+8vDKfa3d8mMsWCh/j7Dq2X/pq0rfKctuboYF+qbuoMSWJKbsL2JeTGhl3CvFydTOKzdjF
tza3v8fA/Sa1BsnNXoe+s/Y72/Yl7EGpl0SJmBMeOJ4kqo8b0uIaITmAUOfAahGtCa0AjB6dy6l7
ZE6Qeo7iSp++/8Oi3ZGfuko2UTzVnRttzDn0h5TD6SuxXxQAHUpvBsM0UHK5y1qK1zehWpG1LseH
HobprJf0I5m8a8rt1LlfJC7QY5Gk/ZHWLU3pIoFgCR4F2Mn1i/3AeL1BHKSLksFSDv4IS3rFElsZ
T5HOjKqPFLx2baozkRlnViMy0nuzRHYObz0llAtKEyCF4/UDpgNCJGNKp7Qbf32wCfL2Y1CbaLjw
Xoj1Q4uTWSyqsW8J29yUff+K0i/EIiX045hj/e26NW56bJPTaD91ScycQMmXN9S5QWb0Yq9l7nSs
pgYFmlGer+bq6wdlJZJc/4/lymbrYDre9WvEilkTDL9MJzqri6GaJOv/hfALMHaOEQHHmE/NNXsr
oi2Fj319hX99bvRS+HPkMHGVwsBI1afhZqg6g84PDoirI7tI2D9sjLGDvNE50Yue5WFAS2hOq/Bw
/ZvFFary159P6L61MnT3qbTHIy3rFLNesTTbflG+mCuSo31j0IwheP3+9YcmfCjBpCsoC4yQB3TX
Ko6HfGO1dFieXbH/iIRaBfmK7XCKGDqQSTeiGWbComMrI9Sn8Io6Nf0i4WIs1KHz5oKygisACb+6
fshamR+XG2e1mUsz5OUsLp2XKkwObijwYw3V/tc31/07bySDwunb4hgVM7DVLVJ3RsQ5kLwSht33
07r/vH5IWSr8ibbVRl9ROfPKEJFpij3GukmhmQVd1aU+VZxGkDPu9KsdPVNaJDOMy7t9ky6+7MgC
TGaq7VFx9LcMUN3BSTKCZxzrKLLovSa3PDAKrt+uk9t+5YVcP9DP9gGsUiqPtfDmnFTkdIVbXL95
/b98/bRxSLXBOx2jxmboGZPD6Rlrbw0vz3ObV4xySFrR1g6OHlcUl0+lbcy00ro31rg3noDfIcgh
gEJEM+RkLwgduQCuRWVQf0YlX16G8T53TlmoPsPwY5oZDnR5wTiyr8U1q9/pk/Gi6dqzNZAu3IWD
50r7Aa/2dl6mmNZ5f6Am/lFG1M1fI6t/rcl4W5lFgOyK4lYo4z0KzOd2IMgwVJ4mmwpEYJsZXP62
VmN/rL8J03xHfHk/NYDt3EqdPDRLB+kUJ4Umv+eMtMx13ZAno0PATmm2cDcw6pOUjDyVymMpZjIk
FjZ165f++tDSj2Lo0McHPCeb69dzTOE7EEPH6/c+/WiSrxff9Vdev632nQiayXz59HMD8D1Wz/WP
XX9uaS3iXWvzUmaSqVABfTaajZyIK/VnbY0XoDy02t3kNWSI5zd0m2RFKrigAtgI6cKQaVTfUU4y
DZ1T0yvITnP1MoXS9pgLAn93bsOGAKAm14EeGETARLwhckw2yRA+mMY6CbOUbZS57GFVnm4G32od
RhtDUjM27irxhVtOU3/2Q9nhKPeSYhoDq2wuGg+Psy2OJon2vpPFPpGW6YMhiT+sSZr3ihKCrD2l
p6mV040Vc1s1a+8uygk3UqruG8laza5E8kkWCkEfpb6HL/3Itl9Q09U7yzJ53HXqVkej7ANhWwK7
175oaT3tzT6i6A5Zix1qjJnlemfAbm3cPVnwLSlG+a5u1e4Yh/qhsWLhW47b7FJnAlLP3sSNUVzH
iMx3dCLZ63faTyEm0ATmDHmUSVJqpK/wX2jRmEsgWPPn8UXFNH8UZfauJXm31W37e5s7F2G3912d
39ld9GFahUparuJH0Zkc1+FpzIguy1qQvY7hjSrF79zuOssZDmxnnyQ0dWbDDOo0OX+UrfNc60a0
rddBQFuKG+6Op8SN0RtogEqk4WydLv6WtuMrT3teYnkwDZ29RBw/mi7kP/xKPfP+JYcgJTPus26s
tkNZj8xcln6H5OuH8sE+azynjv2o2WROIUIVPt6JRxwn3dEy58VTujz27Ej8rMox3LXLJcSL5zJp
OzLHlK6CLrgJt1a2fDHZrEhL13aafDFs87sooC2R+Qp2MU7mYNVCd0xjJ8HxGGGyaqmgi0FV9Poh
rHZJI+9o9VLlsjk3YgJB9H3f9udiWsqtpRQ8IszBM9XkDgDHV2HEd2M03KWIAaycDeVoxq4fhlGD
aKymdZ1B21ADQt3YaQZ1Zp/myr5dDIZXGUoS3YKMK/TpMdIYAhdN/EE6D/7OWjnhGEWY1F8mOb2Z
INw3sTHeZaW4b2x6FZ31oI7DS5wPr0UcX4Q17VN69lZa4fuFW+8I9GfLUG2IVwu4YstzWRTvvPtr
Nlh0b+fxd2otYoiL+KDP2ZkHPfkl9ofdlufeHn9MmvmjZyTPA/p9yhG0tRbx2Ul/B16CbPCu7Tzs
AWch52+ydX5iwaYgtjDNNAA9Ou3OaD/QwHwbNPur/tj1+MFRFGNur8vvs2pz9uMfk4PbWYTW6EVT
ehNL4y1b1laAzsyiHZ5nV5/YE6WIBRyM3PA759oQGwTub1yXSZCqmNYpuG/mSH3uHBv33X+xdybL
cSNZ1n6Vtt6jDINjWvQmAjExgsFRlMQNTJQozKMDDjievj8wq61TKrOS/f+6F6XKTKPIYITD/fq9
53wHnTB9eKIb1u+DXqSnqMcxr+fi7AT9kxXgepBME2mdVFs3libxSNMqA/Sp9cxtaOIdZsiOst5e
Lo4PBL/hhRfSbCMous95N7SHeqkZ9XfndBy+QmevGf1/zoKi2I0cq5WFe9lXcXjuZ5tgl5WC596l
s9OR/WvTBu3oUaAht2qQEQCFro7y6IKtRu6xOKi+u3gzgw0u13cpiJdZ37WrbUh0n3qavF7iXgZN
78pf9yzbleSZpyczhXPGTIrWmvg+mYRE2zmBOIGVRnYyUvua43Mg88cJ8kJH53VuGZ+M5EvUBq1f
nDzsVizA3KKA5Rc7GsTR8JSuOmEgAPJhdAzynINH3mFwvTNnu7rXCVtP1ZIl70VrOpAxDndjEZNx
5R4bm87XZO+aanqhweT45k/Ez/UYMiHwi8em0U9qWD63U0s5ZkEAyKpLXzIAMfh4lIv+0aKBZWXf
EYYUpfPgFFhU/CF8w00gt5kCnpFOzl6Sp5wYrtq2dSYPtdOgcpVISb4laOk2OE1fl8lUO4vXUfJU
plAt4m4NA0NQw7xydN5oTZwXF5+SiNvvwzB/FvR18lZ63DLe2xEZWu/FzK7IVjUG+ZJm3iemFjTR
RjrIWTm9Dw0eYGUFD2aWHMbua2zG85Zb1tWsjNvcWr4HWfgyJ4xCmRQiiNvFg7tQNNQvRs9p24Tt
9yTNaQUSdmdgCNqrILb2WKfdrQ65ngr5hWGS2E45wbtYFbB5KYWuzTapHmbMrbb6QThag5pnue89
cwBuX5mAUkya5fVPk7Yoh6t6SPqYhxI1gc67Pdfk50V+NzJsR2PRs1oGgpFUzCJC0E9izlPVWxjH
OkRtmKVHrAyUwJX6phM/u83C/jMkNGKkpRneJXRTN8yS3yyGAkfcT9kuq5rqlLKXCINBBMKEKjJw
ukULkHr64daCGpQW6GI7l2ahz2r6uotUal7DVUZvtvFNEpCNNHviqdNPYM1Q6jXIKyzUeFDw8jXl
EAyKie5nbS+RcvU9pqg5dwvEkmbCKzICqVnGpDs6XMR2fpEBEXcScoBb5OuNx/0SkLnF+Fn+JJ/n
WIbInrKiYn+17Tby0TJCIUBahdZ0uMmGQOznoO0IZAzhS5ft05CTVljCxD1Qbma7cBxpQA9FdibM
/aFjnncJxeBfvKwjuTmgarQ6t7kQ2NhGiWXfhnb5lih/ucT4KE4zM7Ep9LvLuP4RNBCtSHFgIqPW
yLDVd6Ln8tyQKXIw26U+Zw4XREhZdJZQS9705RjuVxumLivrSP/szstRz338EYwLxWwVVZ0bHgrX
1zcZduSUhU4o5ORSWnOIWgIb91RI+mMcJdePPyyNcs8IUZqL5T5gcO9h4F9diYg+ybKC+FHGaEW8
GWdhXqVHherX7hpxmTkMt+R494DIZ3gaozSfqFXVk39qU3N5CtyCyBbCaYi3b+xNPDD9UtXUPw/W
XO1xRVAl5rl9CHKWXDK4xoPTfErGxr//+BcvsfTeWmf4jQEvQriT4DFAUiBsFN0FiXfXdEk5Vz2q
mdZ0OOkG3h5C5cUlVfW7FOQ3O3bvXcoFZ5XVZ0ePCd3W6yRoyxTxjx8719CH+IDu1Nh5+ObX/NR0
K/xJ7JbJHg62zXWPxATS5hTcVB0aDNerge9GUItYGqb82qTnMoTXOThMTquf+C6RnQ9HzaF+V+TA
OoSyGmR4at56k8f3PMRZZl0SzREn7QIxow0ItChmkDrAo85GupwWTTgacM0TKVZyk1JOlLmVn0dg
tU3vHfOwexwWcPlFZu3T1WeJiY4hxmLczj2U7SCldvdGlHfIYyD5tzzu/hAfDaImWaSdRjC6GzpO
powYeRINk73HW3ZoPRrxBkBvehRDEE0K9QXiAUyUgnBpBJXSkdSK/k1SivtG5QT2IFhB8SJxL70E
JnePD0Pv2IpsS1DSdlq4+U3OiD+PA3QngnwHEVafsB/cJnPn36b5XB6Wob9rF3FZZEWInN9/LZTx
g6AvgZa02ozJKm8hCgeHL28Eeh2urnFxBk8WMpiOK2Bx7DDL+Ca0vi6qfmpqVTDznEGWSMKeUmo4
p+HYrDG1ZL6xc3siGoNKgxJX4mcRT/0RVvUTEqeZiPH4vP5vcTl9c3+CcBt2n1NEYow10x78YRDb
z63O9B0kC26f7P9OG5Aamn41yuaxkcZmtsgPnMkX5QoLxSGjTBHMzqIsY6sWjbAjBFBbQ9egj4ZR
RCpI3spczswpNa0B3SxEYn4vazc8cdmngepJySal24OokWFmAF63hufeFjXcUb/Hkp2ENMGIlaXx
KtFq5cPaa4a3FpvMyLzPuGTy+yGZvnQx5Uc6jsc64cK2TPklzGW1U5U463lcLdPhjOEYZhNRBFBe
nIRqZkiPzszNOq9IPh4rgkC7Kb5xvJKnEs76I7TWYy5+xODTqMFRXM+MVs9xnt6PrjJOMTPpIbG6
LTN9fEqpdZb5HERNAJKlKFW1q+gRrmvc3JGpWNEeKbqzHqx9V3NggN87kUvfn0zMV7lLTKmnlofS
Ku/TrvKOdSjBHvhWdqld4peK2b/jPPxkzu1XHiHzlJJNtAmWPjz54GkQdxp3tt282EyhDt44vNV5
Pt2MbvaIqnh1m8wXnYtbb8zgZ2Kpgos1vfRFv1k8KDyamcfs0Zz1wBKlzaC2Xs6EZFleO9UTitK6
F2liHxAtNyp75PlmihxjpSTK0yemRaTtvdsv25mgS5DtLe7zWpzGBSlN8lC3SuAfd89Ba2xdRMtM
JdzPJYoIxyUklr4shu5avFmLBYqmCOihM5EAPtVGcTi8fVjjP96xqh7UrsjuUoxJscQWunxq3aNp
0rVrA/8seWujum9k1AhKxNJqE0AjhovCHPcnChH6wDQpApFfZOg+qBEyy4cH+MPsZ06De/ZY4Fti
dccNOQELAXTLfG3F48dX9UOPQjPE0wqmALF3TQ2iUokCKu1CPvSYrKoBIYIdHPzJCw/YMKgK8uBq
ObKJwo4sVFHntwTvga/2EI4UgbUNEcfdNqF0+LvgBYZu/2HNNBPjLdHVM3d9ZmYL/Kw0PhdWQbGJ
m6Yp3tIpMY+WRzNYwuYq3OytFohYkbSkf3ntLSX208QAt66QMMU8AS2Qla23DPUh3bE7pPCvQQlg
AMekiUzPIHUO6hVRANi8kY3uGl1sqAMHPhvMc4n/taQZt+WG+ZwLvmXptGqbdPGpdHjH0UXdVBit
NhIH7Oihmc3KZ9HN/OgCqzE9k6No1f3oUHGVkr+exky/477dyTAeNx9f6RdcaD+21MLtqm0i4q85
nJVk0Ox0zJBWTgmbpi6jKTR+AqoOt1VXV1u1MKEpMFD3WEPQWW0XJEZGZ/9gP10tbMW91dKLs6fa
2RC7iCiry6M0RQox2U2U5eqSuc4332I/Ksz+2qRU1GaLTddmn0+ZHyNn5Flw74wJYBLBdI8diwRq
SRRI43ku8ZS3uf46jNzFvJapj5HxYYvW3KU6pzAyUJlJGa3vDMNIII0BxZ2cDaIdUHjQ4Dz4iAud
qgygb6ZvH+fJ0vmnMqlPOr9Xtvs9bbk6tOR2EwVEIdZDZ1y/dKaWnGv1JSUSc2sBe8WpWWOHRoSS
8fFd7fxOWE59IE6oOudhbh17DARyHOZ9lXLJBarNNbWcjE9eOsw3k0WEiWleF+lJkqPH4bZh5l4x
Mz35RT2f1hrYK6fuvnTYNDMtvo7JJO4VZaQ52z2Gv3JnOLa6L4Z1wrNEzNrqaJrm/FiP3leZ9OX5
4w9Dja8pGU0AsFt3VzbZxUhGM97SmVORxSXkXC/+53QykM+62r7Vs0m49IITnH30kWG7Oiy2+di6
hKyyl7hnZ4RjWCnqoVlGLVf8I7Sm17C0bPhP1kM6skQHTY6NxyG5LipzxTqko/hi+AwT82F9/2iv
3bgaZ5qIbxZBE5Tf8jKHJ4Y94WG98+t58DcInMzTEBz9rgwPNPm9DVoEBnedGZWT2Z90gePpQ3Zr
jcrZWjZ0hJFPj8JAbULKhGm9qdk9WVuwdHAuMvrjQUxODQHbuUIJWvi4GagfH9yivfpzgqVsiXrc
PbLyUZv2GWtpMq4NlQwSB4qm0iuexODWyHDecdgFkecgwLa4rW98tEO8tlZvm77bdZP3MrRBzzWI
cilB3VPL7qWnMt52M3vQx0ZEe6UBruCEm1ZyHMel4fKwvy31ehsdfe7+WXY3dDz9PnMJZvcUt92m
mzMut059qgjh3tFZUzu/uqtMkCVTrLujCSWCShG9iC1QdAAx5aexG49SfbYMDNcxZZmAC0Opz8h4
ADVZ9je4XlDbKg7Vj/fJ874YE9o0YeGZt3EMfbzgdpkX6P/lwZySTwuFYETpylkPA8UCPEQAebxP
WQIIU6x3rdM54pkkJ1zgxhoRSwRTTNE608jEVUdHgWc1M13siXVOz4ANy7bYagrkPsOgRqoehg4p
SYiBfyLw2CcyKL3p/fRtNf8PsnyralYTQlrE3jBEbb3azgP1lFjDC8lDVBINJJV/LkGzZ+id4/lO
xPhsRapgxwK0Tb2y7+vuWoSa8zE4ZVb6BRe9jGrSB1dwF2UJX9QM/kFXLlffuA+39NbeTQzsdMuC
yOzZ8uMrTCv2ZG+6pXWttz44mG2G8tMFrLRFHyA3a9t7G2B1sapH7vFXI8Eg6FsI5tb9Ssm9QhSB
Zp+dXGoufAVfLnpKPgwitCrt/C2U+vajpY6NxAFXiB6DtF5acLmODOFd/LVPyda+7GMCEbZdUd23
/kgUNz/dqN4GayRfJua3aaHkwoBl1r8cq1gSr077fGOsn+Nfe+I43RhWMe3DKX8D7JxuOwezTGlF
ma2cc5kjoHCncAthS0JJvuNOQnA2U6hNRd/2s1Jph1uEuPfST/TnCs+hSUIZ7YzxPaOhc+xm17wP
GvN9np+SsLFfaVSgeK6X5ZIJLz+6ztJDcfOdyKBB1ZhmedN0zQmW83jrzIpEaC5/oSXsW0WNU5UL
OutGxwcySHhOYggpNfJNtP0s5xbkwYacNL7hVEZZLzvmu/Wbu8bNqZLncV0hvTV+H0L9ybbrW5gC
16kBBxL3CrAj567ZixO9by45o8VYjz7ztK4e1+zYpKgSzXUnmMOCY5ZNxSkNh0eKJ04kwesy6hu/
xOfsieLzuh/ynKA6gFmfZm8p4Z1N0T3Ui/gy6PRHWXrHdKrZ1XLSS+hqbBHNQFH2/KeO8tqZ6BA6
2drZLyl3xfoQdTM/SDY09hZ3tUJW7V3SQnZE8bMpWsoOfLcEsWuabyY7clj2WVT6x48DO+Zua9pn
THOwYxO3jHIGHmN+Vme7D95aMzgVIsQdaJ9SK8OeNbTfYxmwZllc5ug+zwFzcgHoMI7qsNKbumOL
1oiAl5rDN1AsbcEghcMvf/MwU2+SJTyuz66dEzVf8XJmI3ieB7a73syLjWEM19GkVhzXcmKGOic6
3MpBcxe3PAxmjVta0up2E3Ft0OFtPl55r3Bp556+6wLjaVSkf6sZ+xtVRLuEV3v1BuuFg8DxsW8O
IZtcitdq9q9dwfL/AFF9PC5JTpCjqG8NtNP0Fvl8CSOKxhHOrtuyLcWI4zFsvHjrf+Z5ANjbOxHG
EnYH/LUEwoHjscKt1uIK6Y93AVAjG5gZ/8zEUh/W/25qpFaUrqQHK6RCSIb6mAxuCspToG/FFBPz
tf6s9WslGxx4JECVLcyc9brT+qa9tR2epDG7xRG1duk5dNKaiLTAAaNp0w6pDaYlHpttO7IoAjxN
pdfz4VWcYWNVvtmVc9MXAfaxlZOVk5JQ+nQU42QV2Hn82kuYa6jIZzeAT5Wud/vKWG6Lxv3uttxU
Yvjg4NHRO6RteCgNk2hXy3lRYbwzei53rP5NSdrM9sOaGwwxA3R77RQC0o+JAu0kV/GqpEQgnjXy
gR8x3MGQQXrUU2e7wExZspzi/dquSBG4cRVYj00WR4MnfTlg0SDsvcN9VuDaqLvXhk9ulxfhJ4mx
xsqMh0wCUMqqkKmpGLkyQt6Ke2EerC7jF5Xyifzvl2G9ZZW9fx6Uo3FQcEwH5Cfk6XSf4+2OyiV7
m2we+l54hzEkgM4rKGs7XBwYkPpjgsQfjeWCpGQJaRmv63H64CM1SvBqf37s3XjpaDRYKNjnBtZ6
rakb+chmx3kKuja/+lq8l9UbGLP5C2NQU/sXXHQI8Us0vTiZT06R6ZvO6gvczyKMXD+HNNhnxV1O
72Fb5i1NGI8MgbAKmYE3wRPjnG09pXbEt9hjFEYehPvO4gk6EdK4m8L5UzFqMsd6Ii6hhjHiN4ds
S/NwipD07MzJim+NhR3L9vVz4KCJ4uHHraEYrXThclRS3lu8xjMk/29E/vakek7dvtd3ko7Xgm4p
yOOXsLb6U4stBx2Od1AJrsGlXRNN+ouVZQVWU2LHBmfkjE0ogDA3gINP62U/d8M92CNMLbooHy0H
5U3D9o2RRiHqs8f8VnKD3zo08WrDrO9nbouPCwLOET3JX0if/6MT/oFO6HiQtP5m/o++Dd/+470e
skFfv1Xv//WfnzP5valptvydTvjPv/U/dELvH4HpEQIFlSbgUTZB30zvcviv/zRC+x/Br+TC/00L
8/9hMpIXAe1/Yf8VMfY/aWH2P0j1WtkCnoDJQMzY/xOd8Fd6ggjCECwhx5tw+HbYjH4j89iWmRaj
m3pYSpr+6MfDfCeGR4wxPU3xWe8DzomrW6/2ShL4auAbaHP0LoPHdRjF9AcijPUrhOevl+PbcDoE
M6nA+6As/Q3CU/CmtHZbccFyGYTrNm33uf1dab+9M2uQW3G7dQPohIZq71DmlTd/+/ju/0I0/B11
8Sv+7p8/niPDJJDNCZiX/soACnNvkYQwCIaQ8dcG08KTO8dHD0jOeSJqnuscUHDVDuxOKjv8+5/9
G2bj44ezVFgrLiNTrE2/4Zr6dEqTsbDEuSA141sT6+LgaQpcTT2a95n9bOSM3Sqm3z7elzz/4SGH
Kpqcm7aE7+jIrN8kKf2YapLLn4hjvzKE/npxsPBYb4Fpofb+bZ1MXaG0afTiXMbslbnsvrolkJiu
Y+5WyQxgHMEeUFiSyHDRUhlA2MoxKaNC2U8lgSwnJCLdNAf7f/+mfQDe/he18fG6eBoggroerRSA
Y79+YmBmuaTOmcBtH4sD7aE5kgMCxzoOf5pFkXwSZs7oosSuv4iJilFBb+gqCPc4gQ7FUeYCJIIk
dKDs9Fnrwd8bZszszk/yO9O6CdFokpzbP3HnxOXoC5PKN7PQ/80/vLT3HsbmK2MQ/xgW4pgtjOSA
Vzav6LQ+GbktHo2ivechK3Dj15E55NaDZ652YZuki1A/jEn8U9aif4jXyUyGTueU5v5Xw7M/m3Yd
Xv79u2X9SjVc3y3P5LHygM34ni9+B5NQScRjmcTinDWNuU9iyczYtYaIRBLKyJKO4oIacZthk90E
dU/wNICq/98XYhE97lg86TxQvz1oSe6YZUp5R3mFIHM0sYKbsfO4ECrd2sMT0IuD22p5FjGTi6Gi
/2HMz//+zfiVSfbXewEwUEAcNkHw/B4Ong1tb3jNKM4qTn+iVBE+QwSsCCeQavciy/d8Rn/a3v51
t/UgStqEVfP/HAm/rVZT5cIf7JI7jOke575xI0PaT8iV75sYH1IemssZ+fTVHlA2FIt/a8JG6TsK
yx4y4b///e31kf310fFMx/Yt9OyCD+J3WuTK1IK3YDnnphguTTE54BKH26BkpJeX4aMZ6O+ub1DR
15TRZTaRTqjqW6jpxP4sNRzJtLVuxyENNlK77s0U6HIXeuWjY9buqdHEuHR9EQN/ai5VLzW4VTZv
S8GLl3Q1/vDL/OvODeuOc4xQHf7B/n1lE4Rmx7FXiPMkdEM3r43v+j6hyz2n1WFe/UkoMS7tmmoH
olKcSumOu1h7rw7xv49yWcNGTNr6I44dBPkO0kqKzaZNoT5MDqE2tnEtJQYBE5ESlINqRxNOI+NI
fK73DkkdHoYft5Vw/UPZ/2H7/ZUR9ddaFQJvYbguVzr2v+5yRRl62KJa1g2d6iNph9U6ip/WMPnm
3KkvYzI3f6I+rby735fHSmZzVyyrY//+fMy07Rr4Cs45c8P5sUoSfU9Hn9Z2x3jY7dGkVEF6SEsn
OH/8Edhb4f0oaJD/4VD+nV+3YgMBd/khMEley788qS1e4LLrWgP7RgHBwTKfsOGXB588HYIusvlg
TzlJLUGA5S0xnFt0upyEsneOgc18PkS9kCR98lTDMv/Doe3+uqNShAg/oBqj6FtzXZ3f2b1tsQjb
s/zwpgtpxht0NCwXv3WhUL56Cd00NeYVdtXg1kRve7YwGrZVHNyt5wqdGHtnd765SZRjnCcXgZI3
Z0dXJc7eCjuUuAgQ+oZlXNcuTsQJmilVGdc0GTLr5i/m2mU8pOPzbI3uZe7K5DZkUH4NMq876oGr
5SziBzxpq9ctpPvq3gx9m+xlHpgHHDXmhtlhfyxSAimrYt5DO6t2lEcFlunMjnLMoBiPw6NIWvN+
OmZW86dcVj7CX1cayCfP5wznwcXchfTtdwJaHWAzmysGOjQJ8RS53idzAebfZB4xPXV158zxxKE9
El2BnGiz8Nrp9nn4iwKVVgx1CkToq7AfBlG9ywK6T2bT6ZvK0QUAC29TfkizhynfU3a9gts8LStZ
MJ3x2qYtGHqdew6RY97DTIoo4Rq0XIXRMBqYhy3BC/4NveicAKfpil8xAVmFwv0jISBlBL/twxiR
3iJQJn0kS+ZVjexSrIFbH/9OuJ8TyRDRndk7HDItF7t9TG/PWdr0ZJS0rqfWac5Z6gCQxFJ4M83H
eJz0tZ5oYpZjdbanpN4OtjfsKQ9YQlNxHrrZ2S46OLJvZA/e4BgAdWjeZPXnsi3UaUnrxyZwH9nX
0uNaFvUlmTLZvNNlKp9Su2s3qIfsXdgZ87b1vPgOqQuh95W4H9hD7yY6DSi+lnTnme10ov4/dHkq
L4gWAfK4iY/lAaOZr2V4AQKApwXUH58e0deiHnEFL6XY+nNL2VMZ9Y0jMYR29hd/1dllyQivTs3f
JIfwU1m+5nX+xXGP5WJlO2scyshX2XyRqC9xeJmfG5Ukp9HCYj+M5a7F9QFDlgF/Y8UNCKWyjmbf
NFD2K+dm34Ba3Yg2EydXXaH5ercyJExlbtS57uE7DqH/NNGDI+8nxgQ2DIdwib0bvehPOQ7Sy5w7
R9s10QdW3ns9Y9rGpt0xFCHlyWmybC+sMQc1NiT3StGtN8fs6JQyfS1qfSeCml5yph6RBzI1cSjk
h/HRKxTOUQhFm8SNmQ3nJc6uBpVv0fkPqRX32wAph6iq/oCbbiBTvaNJW5c/6Vknj4aKf8Ym+NPJ
LVAYpMyB5mGgmIW1fFsnL0WLu4SM9yjDvHodYnqQNmC+L1NLKlle33b5hIiAbjkSan/cFlDkyItU
TpRo3T8TyrYL+xYQAq7jQOrHAO2126Tz1XBBr1akLi4tOk6PZQ23pui3g29Yu6C92t1SEw/P3Jq1
5kRNzyzesPhswC6TuW5j7yoLuBNdQsDWxwrva2ITq5iVGvJPVhf/DGlFn5ul+RGSckLA6dLcT0Fz
ZSezozZdQow0uNlcaeobaGlWJOWbwaPxKXa+5vDdwiKzL8tEZeFwkz602AdhcatbYyz34D66Jwnm
IqGjeD+Q955rJCVLDm4q9N6zOljNbmRXSSNdB+OqOVXJcpYlog2R5+neW/LkAeXfN0B28tjLEFhe
Un6LaV6yYYRXJUR3zy+IDSrv/VNsx99ECHtmqJqfKJ2n22S0VlGhEzCu9FA59WP2nLissDq7kVam
X0T8BO6SVTGO/o/h4tKnemxs1LXwDaCy+U5/Jwl2WryqukEx66C4+hki1cPuL78hWujuhI9HbVze
ErOebupRy51bOA0Ulf5LZp7KsvM/y6Z/zSxgm42LTQxRJ+LXBAVWEBa3cYLTd/LJM4P+vwUoU23J
RiYKrKMBUIzldRS9Ppjkb+7MipASYFvmtmaECeLAeOm5Dh/cCbcoI1IcR2HzvaKk2BR0Yis8fPdt
kayhhcWlarL41k4JXbOX+smc4WR5oXNSxvKautrZ5Z32N5bhl6cOWHPcqdd+1dpW8hDWErxJs+lR
zJOsxVvqXbLAOmoZ3+bhLOFCEycU4PZkVrYVLgxdOTVy16+yK6Oxrefap0vpJ88jsAaU5tWnXuTz
hcFO/NIJ8Z6Ys0bXoguu0bwShbvmoWzRIeFtCl/GsGiuTsyOBJcAFFeKJ43Duj5mvtjMPSpOK+4+
z1RoG+RY/bEfibqrVPic6i7jeVMHB0H4nZFiDBY0vBl7zuBNXf2cXBAsU10LRIt+ghe4CYtXlXSE
EeTJ3oLeDHYI26bsjJNCF97FHX8dFBut24DW5G1PGuT+43JWczPeo0blLet7vD9EIjWHHtHadoLU
RL34tGBt28yz6E4hu9NDETMHruedtZITdbHc12hNdr1dq31VYas3c/lMc8w/J1UAO6gIX/GfNI/V
wmApH3Jc1tOEt9PGD6SEpfZtPjPEYHNyloITwpbviwamU08OxogY95DBbWgzud24q5sDdkVa6qnQ
u8YrZhaJ/ZAYEryry10COFLKo1u4O98bxK6ty2ffmMuLIy9a9cYxbLox2sg20WfkPtwW2/leBmtQ
MeyQFMrRpYWsHNIeJ9GUmMSBkc5hHluu8UXPmd8zbwFwDAsS4NlsGNXNbPrOnT0VTFp9fAXdRDaW
1F9UmfXHuRLjgXSer0ZHmZ1osWxjq/JIxCtovHZmfCyWmObYerkIxCR/gGRL2CChyxTNAosQHNIO
Gc7PSjopth7XuXSp/zB4HWQICWE3HFq0EWNwUWroH6jDF35cmOygEuzLtk/PpRQd8lfAl4a7b/25
vkFqKk6O3rnm4uy9JjWwT2Lg28OYXV2v3mnSM7dLBzpbaCiwedDp56LdGrPI0SzP80X1eb4bwJnx
OY4udVDD7V/Qv7G6oL8wQLpx57k9Z8oGebSo6YZ9GN4Pzmxf++tQmhgzxJClFXp3fdN1W9XkOJtF
Opw0yQJnW5XXcOx/4H7Rr1DRKcBWoqVGU0lzXBT5eJUx6MsYv+SuV+E17xwafUu7wjOwNEEmCSJE
Tx6Hv02k5cxEgxHgWicXAVi0akZn15B/Ke0+MkK08rlTkT7mZHhxSxoOm65bEfPrT8y7dESNifO6
cL+WiYVXJg6RebC4osXO3QvDgQw2am9fILQ51SAgP2j3lKZ1AA7EK25nTnDMSJLRbA/tti8N0p3I
IUKR+e4PAdFeiuRaskFU7f1o25zrLgK8Os6HyArNt4LJPFeSKo0mQ92ranD3YT+z/u1w3/YOzJF+
uZiOutbeyEVFDF9tYEfDfDY067uy2nfhWq9OCBjMsbH4x3N+sOaMs4OZcDuliOKqLyMUt6MqSCwz
kVZJy3vE/EKcZuB6UVenr553Xpthc+qkBx+JMbeUnwyakR3a1Rusyc+uLE6+6e29bA6jtgFqKWoy
JbETobyTTygXg530a/RS7SuIm4KQR1K9daUAXs3DqQyTeN+LmlHKWG3jFDhn18dblctb6OnY/us9
GTLDPnhW02r7nJ0XbBYo2vnYpkG/unPh7bMUZBYZzpvSHTSfdfPNrPS30cqPo7a+uztldYTzmuWT
0lMStUEutqIVx6p/McYMH3ARrmID6aDL+mGXcP5k0WNet7plMzKInPkwEOpRYocoPphU1Zt2dq9a
wfOaMKhQGEN5cVoCV+oc8lxPmNukV4JBUj8okAmZr8ed5axUO8OKSOgpTM2gjmDTlFHUDvfupQPw
GhW5hwxsSnpAYx3Vrxc1cmSaagrSqLPm2uQoQQa192Ea81YMT2O7FDjfbXWKwjCLscyE1lZa6DHF
VCLhVuVeLTPyOzLgcSZx98Bmn7qQD7JBHrVdcMjGNU1xt9i1RspyTvCbLy3sbCsfMIkD+7Qy5BNc
+poBuUzpYwnLQ6bZ3nLXFVfDKb5i23itUhBvwpuhIY3G1nHrOwNA0BgTPKmQh0bc1CJqxIAUiQxt
tICd3mXv3HiPok6HXS/iOlLgLjgY7qlFf4jFAx8IuCCHDRdRd06RMPyHAEXPwZZi7/Rut6+X7rGs
kUwSLt3tiiDdU6FjhSpOAAnR383scj5AbKN71y5XDKchsX1oP5OpK7CrEMLhrGnciWExJLafzJTd
oqqgZy9+cxb5mk/rFE/cKm6WSTY7v60HjCuIIxJHs495YHhhz+USaRqHFtPv0a8OcfEjSN33acZk
lcJ63ksNmH72n7O4I2y0SzkI8nhXVUANkXpfTFxoezyp5kYx8d9yx3+o2uKaBdNjSxHM/jEg0TPC
74ogG0bmtOkZ+ySgvzZeYHyfOyChyn3C0AvKb4o/Tb3zw2mrBqUZjXPwjFHfYS3CGYHCYhcTSAcI
o6FybDh+5IAvzBrfnPp+KdMZ/5zhRgWMOYNoI2TPUeE6TVQpjGhN8wZJHRN0nchjYf8o1ERAZaMg
2YLt9Q0IjrqWFyTFUAWsr2gBGUQP5SWhEFw1xsfa/2/2zmS5cSbL0q/SVntkOwDHZFbdC86jKIqa
NzCFFIF5cMzA0/cHZlb+mdX9CL2hkQxFhEQB7tfvPec7eK6lVTqstEP4Nm0bVT8AOUT803uMYmV9
NRAOrTUftxTfyN7y+SlqgI6LrsOtwz83dZtEltVDZiO6dZ1rjqoVCZmVLQSuJsv+sCqdMHesEJex
2/nwNsApWdkyniULvcNnzKXr8vkjOOwwCVU6x3FJs2otM3mA5V6wVPyKPovBq5E4DF9phEhV86iU
XYPdpWXSCv2gQbMrLUiVCFvahasQVuXBk7RxYZS4+REph3BfAvsUV+yuRKVsE1A+pl6hOmaUW+k7
I4ezY5M4ar2nRvOjeQnlCVwDtjBjGKFR1fIIdiNdcsoxt8Wkn6KqBUkkiGDQ2gSjbbhzsuAVs88f
PWB5bgfEWb3HcdgCQOSmDwG7nG9kKFk8+1FrxnJjEv050Z7eOTbjfQLOnvqoXEHu6060QPtZSKSv
OVtMa8OjS2ROqlpbxHKx+yRYBkS6M3U9wTo+Igfw5CcdT0ECtQmazCACNiSie6cjOqKFNYhNqwF4
SUeYw0oB/nF6YK1DoX5DYtfPtl2cOpbhA2qDAtycsxEd1mRDFBBkQbITYOzGD/dn6UAOdBgAQxvx
ZPz1ft1gCdbQjLHqFBEnKgJd9Nkze395f+BQUgo+Znbc0sRU2DK/Xwx1h+UNWMhDaZokoTdFhz7A
7/fN/F51f29swp8wx2ZTgLSEMqbtAihTJIFDHb4/WP98ZoNJXg4BKdJD4L6Yvf0uyUTftfZA0ymt
e28fBtqJmQ8vnV6dEnIAFlYC41RnTqAiYw1crfwEn1cC96i1dA50weY+xqTw5g6mnFZLfEDl4pNT
MXQUfUJVVuZomvgV6vjEs/KnzmMMGBAqwOp0V7eHm8r5xylksilhXRQeUKUkFPpxrNm/he0c+JG6
vN601gwr1ZDQWj0RmJAKUoaHLJwwbR1b+7Gs6jTJsEacTn/MYptJrPYWx8Glxd6/lYRa8M9eaMqg
F5nZP57upYsFU9qEfBbicKE0PNfK/BrR0GG+jP+002x5lIobaO4xhibVPyGOKAMz6NQM2oBYO9W+
llP45OrdqTYw+yKqSXSgv73MtwP487OJYf40r5T9OJrs3AFlLXFzRy3oiaANANtYCafBAjMLgCnP
PQ5l25zcGsLl1OaXeoqmhzJIiy2b1LCNTG4eP460J6vVd9Lo4biHitBUMVjHNJt+RpwrN6YXZ8do
wpPrKm1XleCIh9H3Lna7yK26uorE8XYVpQWELN25ofCoEAXpHabsJDvWVnapLWgVaZASLZeN2Y4A
VY8Vuxm2DhbwxVhyi4YqOIhIR4tdxGhgXMkKPUNL6zDa4ggoHgWtMnyFZBNnXn2CRI2wsX/LUCiv
GG/gfchJulbqYkVxciogdNbKsc99GYUb1+BbzgNE/+yb/dZWj7monXXouzoI5ackdRVx1lHw1tXE
0pSItoty07jEgEd25KxKkM8rzcDXwN3yASw23WUp9CICaLSlAxdwVzgvsdOwvPfDdOb/ShM8V9XA
PgBStbql8T4Fdna0wuK7wvd0kcipd1PnQrgd2V0Ni/TzznmdDAP0TqVnR370cFtmRrcehuAA0fpA
oZpsKyLMOKFI+zij5xwOt8jsgnM/PhqT6XA3ki3OSJI4wdKG/1zr/pKJIH4qqxqfSsr7JmgV2P/i
zSgysYzgle0cJ9FOIBFv3phsPOADGxeq6rJp0uwEN9RcBhCBm8EL3qrS/wLTER3ghT2NvaxOCC5e
9NTSj/pgoFOkR3coJ+1FjGGB/sbcc9zGaqMg494Pn0ahgn3T2Wc6RcFjWwfhIsshjCZmgOqT/uEZ
8ak4pxKEWS0w+DCP9TZ1LaYRfR1v3r8GjmB3dkFvUr1JwAOhFOGtx1a4iZgB07CiBMB8T2WSZ821
wx+5ZyvEGzakBdGNhbROhT+Y6wzUx8LLJEyobmASYLY93ZE82Drus15q1QGq+oM5QcksSDaZddnN
ru/tZ883vZ2qMhhMBSmKtEW3ZY8IlbAlminxnEBv9GJfQu2SqQ9iwQIYwnX8RALtuxje41mrZ6bg
QKSZYNkRHb+DsOA2gI2rYbJemTmlJwsWwmx9XVVwXrgb+W5Z5LBYBrFPZedGhIfbyTIrwh98mmyq
48pAg8g4HxNLZEEmRPTVVhesG/gHBzybC5WE36Yd6utJ08ZDHMEgCG1vh0PCOKCPsvcieC2x3Bzu
D9xHT6CMvqXmspK6RB4YglbLNGdHtz1ZFfdnxTD38MvYqNc5fYNF3ATElHPoX3mmP3DD2iN1ucWn
krq0NMOp6Gfx7JJqDB44VCCScxnKce7vkTy3hYYfDetY38G3DAaSPbqcwN+S/olrnuyce0OwNOO9
GTZeqO8zM3SQZqbEIFYcQozRvo09UIoAEAT5uPP6qj/3qIa3nV5e+wqJ6MByvR6s4RKRuLCLkCT6
GIQqE7kpyao5x0nWr9qEwKa18SE0a2o8s6khOP/OlBz2jqyP2oSn1aZUX9mZtU8gwJEMWPyxqkQj
pcrb0YUDhtDKcZe426jkyDfaZr+FyZkSiOO9lJMTXSPHX7hW8LuVyj7AmoIdaGnxumtYHTmSLURa
BWfdBlQOcqJcxlpMlTXD/7LCN3ecYoMU7oJi5YRT6o+HUA2SY1V6ptGUrEWDe1HQiliIxHs1O804
wmO6DZWYOyBQ+gN77RFdyq7RBMzJvAserX6BzPez4yy5jyMa6zrsZge9KUMztJvwqtrBUoupFsQ+
IBjG/E8iep8oRC20wUZjPHDsXMgxnh5Nfa/1Q72ly78NbPlUMtJaWlOr1lqLsASpP/Fa3rqNhaQN
YpPpojHHsEq5ApOwFzNJWXcmGpua+RHphthqaXVuZJXtU9D6DG/9bVimW0YKxCZkpb02hm9acxqn
NVp6NmUo/UUH7wuNSvUjaBJlBLgRmjC3fAbQ1mH55SRG+BAO1ykc5W5KxKMelM0W5QyCzNx9iDJp
7gsj9FetBjGg6IGhQ2wA2RavS6MK1jRDOuhb2QoPenHs7JafzUUg6eTsN6X9W8ms3TheAlbA8zj4
xMtUK95sNoZNQM6Zi5fHt/yPzIPrrHSvB3PQBYssmSycrHmH7nGI1oOzGsY5JF1mDFMSQyH0Lcgc
8P2NXs7OO5zFXr8rQg9Bu/0UyC5dNYb/U9nabysw03WHk3xB4fcZoedZaB7FtUwZpSmHc1AUOgeh
SrlhgcBYnN2E4QbrwPY/+syeVnHnYoqt6BL0NbqGhGV/W+XMaZrM2aXCJCrSfCXZ6MOrzH5ZmiMS
UpuMtHGEUV54EasCp9Uwwk5BlhU8X3/VaAq6aj6k64lze12DmnPG+LUJTSYeSfUUV+33NDRcin/6
iGoBkSxs1J7k8LyE24bYNqYpErXrSbxPVUQLP1JEgRNryQiA6BWvi9Yzas4JsuTIAd4e+m+vnFsc
TKRXvUyWcaWyrVYElOkRJkqxZSLMjgcPfaP08aTTotggI3uxhhwfW52+WnZVriIqK1AvFM3on0EH
ZTbJF6l9nTQJHrJDwA6i8kBg1Brkd7H2DLMCElH3q9FHCWujRGYu/MeK8b1UlUrX9iitLc1pWh76
UUGs2zJ8ZY0f1Q8SMW4Pt/4RPg7MoQHl1sRhuTJafZPoNIF6zuOeQwE+kT2xF+5G9dOLlhVXOP9b
TxMNEUW9OGAAUutSjsMj7pV4LiRpflVsD7PRg642g7ihQgKmE77HEf7YF1jcOISNlN4H04upSUl5
WaKsgevVAzPQbCUPVlRxBanpw4HK9RJHoYU9ubu0nRdcjZrIE6tPntOly2C1grt06lPWBF8r462h
MU/uBUV8JsfuCCFnazhBsWmzPULL8lSrbe5ZL7nrfuHvhUw2OjuVNM6lhNgB7SXcTFEVg4flYJEZ
HJ/0OiWGozsS7DncMkaGizRvnqdA84+hzN2TbEPqK7nqTc+H0yC9belQKCFpj2k5mZyDgfa1WWlw
Lap1UduM80co7cwNuP5anRzXfoDtnICKJBS9k8HNmqLfrWbSyimm/JwVUJ1at9+OhqnWmO++86mb
Edx1vTM19wvJlrEISlO8GsHkL5vIJGQ9qXclwJ8WLT0D9+Exp+A6EN9zlNJ7K+Zhh28En+ZQvMEr
IHLO6YMdVem3UfDTFB2mIRjZjIymCZBS7OTQlxuMYbb+KIJSbHMnw0ZdUq4QVr3Ru3UKynuTE6OI
ckEuwW7h2KfVtPRxhDMKZkp0ByNYQf5TOO23VCLZNr5+tgrbPZlRt0tQk+yBqZXLAmt/Ghbm1tAh
FJsWOzQzJHdVhxD125DQspy/DiPNBW7bIh/vhVvTs2r1LbqYX8yjYdTF6uqyFm9NNwUTYivCC2oM
4XmOdwM7xkOWani5Ip9fD93LyCqZcA3yiv1pa5ucRDMCZOnEr6yI1Q2AYQa7PqPakspYB55qKHr1
bRt5T21liYMfgCoIBtdeI0xd1io751YfYKpIcISpYE3Sb7Yo8paxJPNwPcTj7gVsun44OlCGjQ+/
4zcXIo5IjQEe2pDsBSvnklgmfUVDN7GadD91XO34yAlMoQtJDU1HcFXH9c5XWngw1xAIYZOyMw0q
fC1xUzWzWwV3nb+ElMqmPxG1pZxuZKuxzT0RMvrGwB+GcRZ5lDfZ5dEL42PiNMShVe+Vk+Xbbp4N
SvxR0IXiPzAB1KLszV+DlYhd604HmQIVH1QwJ1aOWxWo9FQlEpXiIB1Yx2Gw17REu/lq6yYWCCrS
/mhHZxdylqpl/tvRYJUPpTwVoN5XSFRAGAAWT2zL2JXFJue3dNFySlWzYvNGPbOc0xI13HpMz6B8
h723HpmsNTXGqdAuuULJCFrRBiWST2vQV+hozRTH69r2d2bhtvuYhEhH41gUGIzENXRKcH3nTo4T
Rpso4/AZOHINqcQ7uDSMHxFRPQtUaYsiMh7SXmrAwajgYkP5WDb0tf1uDBlRVtQqJ8l8HQLFB6ds
l93VExu/sv4ojNN4c5AM6tEui8DPVWE0bxt4/0uvP7CBPnRps4WgEF+sGtOeptcno6oqcmcCJLRt
eers6twpv9mYxXiUXZE+qEnn/DnpDp0DbGYNWnKiOQYwvh0mZyeAZz+JkXjOTr04I7eKq6UvpWjL
Tej39MtFfSTb25idwuz2nTU9tHxy6GmaA86galnWHVAAz51W/pxygjd+jy5mFxgEW3nK4ISr6Usa
EhWjB86ucQWh35HEiHkBsqtZNb8gdPskxgpsPD5YuJbO+NhbgqITn9babdUJ1UKzzoGyaHZer01O
YUuQNQgbnCZferXMHqpSH7fdaJdAu51h1cQNR1DT9Q9J9xovYfYYF6fAuTv4ot44AwqSsHMWbQsU
1pC03ceBSU7ZMTNxs+4pQCp4yzzjmFR8bkqP/YOPS5dMxzVhS28RHx9QD5BG5VSt4sA79oP3Yk3x
L70Nd9SFLVtv/K8P9/e6f/+D+3taKhQ7gjkAAgc8K0uG0TP5kyyU4gCACbLv/en9zfuDcgBk40bp
l22Vz7g+f0+Ad3UA+VodZk51yo7B67/edDRRHRR7F7TL+en9K2uf6ywkk2aVOQ7n757VYuEn1cj0
nr+d5dPRJyJ8mwhYSPTr+J7C+7dzfyqyPNvjPWADAZz414Pqxhn5+c83nZE6NLLjbzCN6qD48Q6T
JZ6qflQbaRXwpYx6RjgqBPH/9QViRqw2Ruku6xmoev9u9WCqYYXNP+L9IZyfOW13IjctpqyHRpsZ
Aw/zx95z+6fw23fOTBplrHpTCXRya37lJWj3bJtW6Pzq/lbvmsWmDuRNZjHBM1YA3SdJ8GnSYYUZ
CWZ4W5hjtOvIYqCVH3zZk/Vz/+vJ/EsqJdBEPX+upUn3hNCupeYhebjrY/+/hed5LDHifP1Ai4Sw
01TAzf7NjGPqEivD//zf//n3uNP/y8Lz/BuR2f/jb/zDvuOZf7OEi+fBRq1tSlSK/7Tv0GH9mw31
1EFMT1aoO0uOc1wD4f/6D9PGo2NLeuCoVnVBsOt//I9/2HcM62+uaVnozoX4hx/ov763f/hT6v/2
+l/9Khaj3n+T6Vq6blg05j12LL4h4nJnYfS/OGZEo2mdQs2Pra2CJFZ3N9UxOGwCTrQFTUNkNuR1
+SUKXtDu3jSeINNAMmGcOs6H3rQ8maCQl3T0N3gdnxjDfFV1QD9KOGyN00z0f0bED6HXC6+l5d6Y
C51m6XoFBWLpd8RrYdx9Id4SCI0w6pNlVl85vj1N4tLHEDFExsXWHTo/+kGPse63pU+LFUB+W79N
eUK6ZpjTUndjFh7rqsz6waqglxd57y+h6BAEqMxHEOecv+pp27vJxhqaIzFPjMsneH7ad4xkYgN1
iiNV5SwyytRZ977qyRAi+A6Xt7OvIvjxTqSXazeZtq3evsIKADsLy8X08q2mRc+1Z4NYQtcD1RyU
maKJ00cDwE80nmWbbVy//oRhvWkreWodKozBCPf4Txt9afYO8GxUeN1MC8NgciygX656A9xf2QUG
ISWjgIY0x1bwSg7KON+f6RUVUirE2XWk/sAghMN2EXksywHIVkPWJ2Hpw7HWTAI3h4msLNvTLjmI
80ffnIJHZFjbvOin0zSa8bpKG6plS4nHYLImwEyMne8v28JXj6OENxJ5G9MYw3VkRfLZ6SDYF04n
F1bWheeu8N8CkP4X4QUlhO0I5ILm+pB7eSBFWbuURnHrzF+ZNzjwMfAyQPOwp4csKFrSdY1tCZ8c
mzvoB+Z//o5uPEN6k47GAmEQBzKrYLbDQC88AtUG+MjlvWy0xD31pKCdqpEEAw3lidUNwOB60N8p
/w4ezi7E4ehED1FPVt3Ypu6igb20rIQxbNM+f0ScrZ1R4Le3eiRSdwxgVrSO1dzyypJXXTx0jHCk
Xr2AdOFBfAbm5N/uL5hwbtCZduBWIc7Rh3zpMhfZpBa9E92RHk1BhCqhjPH7XQY5CsvG/2S+I5oZ
n32zeWVd737FPUlWwyTltbN9HZ8+6qrQFz2OEtEeR65pmlTab2VrXMBD+dDRSKaPgbpKiCA/eHlr
PWPUePDsuHmwRR8BFjJug1aMP67K9kFftgGFvY9Izg4/ip5bHBkoJXA218D2U9gn8SeRhAxIZ/vr
GFvlOhBOuKl7m3YuMbAEF9AbU/yer5NPPyZKXOsTkuO+pP3yqzOapa8NF49mxUtNdMUuDIl2dWsT
lCID1dS3jYvlAyoSjKYJYbL8FYmriE8TOH90qeXapa/+miWmu+6sQGzuf+r1xlZv5zYFOvpdMmMR
nFp/GwmsfmTDC5DUIDxhfByg8ay7n+xL00v/KZlocQyuYm6DOqgesghXL4ijlLnRKdQNkBB5XT6H
drsFMyzXKVKqtYoJCHX9qj7YnfHiGZKkgzT4ohVHllxA8VfQDDmHCV56gyCRhcvNdlSl6RwGsFYs
FN5wK2jz3eCN7lrYMrSJEMThhRnmam9aN9GIw3n+Coi5TIm6WiGhhgcEy/WaVM5wtWTTn/MoOvz1
Fr/LZBuI6Bhhy1rUQ16+idIkS8EtZigPL8eRSUkZzuPBLDhWfZe+WXoCfCupr/QYk5eRVCc76T9t
5U7nnoCAZ3LaHqK8Di73V/OoZGWEKZkM3BMwftxnViBCWfBGn8YoEW+ZQLtRWdbzOPTtY2V5r5Yg
LVng1il0I70iBtzmfY2exiahAPtPdpbVkDL+4VxntvHGDQzOZ0jloyPMNmmYYOEZ3W8KKLS3UtrV
Am65+h1625bIZqoqx1jZGmfzKSV1CyBvdeH3R4YgUIytM/r5TnjFayC1+qbNffCW7XKFMrHcOGVJ
IpFtXgLUkT8YaC8uR9nvYYPwc38HaWgokzDPpWJ5f7nCoSpXVcuor6ql8w6ycpGGoKvwcXlHZ0KZ
MGYZamhvIqCYy2tB/41Syw6K93bNll+9i6n3ySFFyKaXzZ9O437C1HEp+6x7JQBE2zDMI92rQ5Pn
eah/JT2Za66DbAGkVSz9xnFWqD7kI0byfNkJbmGVkxPaehl6mLbCQgqw7NUp+KVkDoEmQ5Q/UB17
l35CLhUGTnDgW45fHIsedZiO74aPLxxBaXTLRNFeXSIdonk0pHrJWu3bUE0JAjhBRzwlyu0eZVJq
3OZx+1YB/46jIj/YiKJehhrNI862ek+bL3oxKpWsI8FPdP9TmkMMzKgIsmkfBAKgsg0D79Gy2ysF
c3v8+3vzy7zDCVJm4tUvJzxi88P9WQ8FbAHcMGSqlnTHwTG64/1ZAhicSTBxCVnoD2sTYypkE5Yn
MRNC3ZkVGs3U0Hjmh2YzSTQFKeqAFtWFgOfdzbEY5DdCjijYBu30EOU+slgX+fLEh8D14+5wv5Nx
xMF5gULTtPV+nwClDoEGIB2KNiMBwltO71Q5leOfSp+DMW2ZB+NQJtVjpjXZVWOVBYuY6CS9/NYn
CiLJprDN5ildYtTq2JFXSBKpuDFTjQGS+PqOgAMasi4OqCIp96apPgIv2+p4QtZDl/Q7i/hbFmF4
rUqD9DpC3sBn+EY2WHzu5PAlQV7IlrBSx2J/aMGaLIFdRh2JrcZMkzXBynZJRTQUQIyD6XzTUX4m
EJMVNVn2aNUh5QxX/c6ordQfP9KXbUvLSc2IkxqlsDaTbcFi/ZigbtNqqBeZQ+JJozHuKGSsdm7s
yCVtYvJbGavESEArkRobxx7UBjUJrR9QGOUM2a2Zh3G3vmozf5e7hsR7ZpFobjwAvaYyvnWAvQ3g
RkyzpN/ID7cMmbS42GIh/Magfp2Z+atm+m8EBjho69fEsbZ0SeytmknB5fibID0bYba2bJvhzQIp
3M2MKg/IMKWGY/b6StBnbjhf9mF4DQjfXlgb0cMoJiv8s/Dgv5Adg4zeSZp2iZeh3oIh5YRdkdBr
MA3oR2I+kcwvuyj4NmYqssisK7xvOO/fUVy9T9JaTWm3zUfgg32UkfKVHlQPZxnM8VvRiJs/A5hn
EjMcfgmYGRZi34+vPorxEmxzCb7ZN7RD0DUXf9IOFZgmribyyQLa2o8DVH6XKSsXq/aEfPwr6Wtc
WWJfJ8yPNHs3OsUuYSVm8Do8Q0kLCIouEWzMtOkQazU6vWUBayXp0qfc6Z+NCJrcNJOqTZDV3P0Q
L1372+7vCgFuyQoMiwH5xGSoNfSAubH+nzjGMhFUL4XTMGdkrzcPUakuijHLAo3TifoJ3y3ztBC4
5aAPD8ZM207RNa+qmaBn0U0UtNhCz7nghliYBPTlTu4fDcWzueyOBAtMFrxbrZ8/pF734QD8prf8
nTei3Nba+Cy4H1dN1cd8jCYpTdOpL2G/WIob0RMkXOgWDGVvfNTHXvDtJ/ieYBktSn49VdjeRmQY
mYjjRe6KajmaZY4BTN9wqYeL1oVlDn37FajJQyIwXA2eGa2VFX9MMwEdxwQdPJjoHnD0yYOSHoNL
rzPzo57/HTTqHyDjHoC7Mb2aGetjyNiLe8TU1HdXAtiqZx67/YJs4xPX5K/Y/WEHePQr2O3mTHFH
EZMDdYeI+kvaxslooL2LmfseRvRkZxL8CBI+Ag3fgYgfQcV3IOPHSJ1k+buuJbmUBe090PLWnTEP
bD60omvTJ2RjW+WXXqC5csKR7WuET8he1EXlpx1zLbMPbF1g9gVQewrmd70nwLK1nmqg94xpr6kx
PgJmob8MFl+Axy/A5Etw+ZRGM7wdsRQaxvsFyEADkjuQfcyL9ObA7lfg91sw/AHDH6D8AXrEwq0f
/RygZ1/lXCQTnUvT5JXWP2ICeoxL+WmB+g/Yf+2Z/V/MKQAdcQCo4nZqzgeomRsIYHjEBiANxIFE
NOUUEGBSZdklsFuWrHBTVQn2gTYMVqoPEf1+ygRxkpqm30wqICZBOK2h+mfxOox9GtBd5M5BacmO
3IsLQWnN1ta7R3ekr8o02PfafaE58UYiJl6mdb3Jh+jc0pJfN40O2zoKVjpN/92oLFp1xVeBKnsv
nYEQaqFZD5z3N3ghK+qNYva7cj7WXT4DwDjhWZK9M5Lv+ehU/nNUVH/QrJsLoHwTNKyNL6X7HTzF
N/SHNwhd0XNSmG++z9Ye1CV8OEyOnQUXlSqrBm3IJZV77QDwO79I1bzpoUxPPfKhhQ8TZjPTjiv0
oCOsTq0/1yoWT1r6HJkuyJp58pyaoVy23YWTn8TpxWoSdMO4InqEoJTQ2+i2i0mPZOytNrgha7f9
GjZRMYsFL04yxpvOa+GJ+s4x4beGSmCjk4C6h5gYrEuRXjTiylbKci9979ZI67KNDfGRoqVCQC7m
Fi9L/9LUhk+7cto958S9FYYkD7lutqus5CMiIORQZZzi81r86A3ikDLVYCV7DEFKU8YUxCO0tUa9
1xmUnMpdjxz8b0mGzgHH3pdhMqYNCta+T0uDxOmGkKwaECIsduirGI5PNNMx2BGgx7HWXarKfbLn
qJSgMl8Fbkp2UmJUNESLQeOi7MqvDF/spUPiSj1Hr+RzCIuHNZft1Z3DWdw5piWfA1tqkltwxhLh
QpaLNYe6oL4796S8hHPcS0vvflfOETA6WTBdEaD9aWV5qOYYmvieLfPX6/ubpme/JcbkrO/v93Og
jA0BD07aP//e/evuL2MRHTiNqe39LWDm89Qg3P+3L73/ofCpCCUJw/d/8v5Wr7oVyOhpMblstL4Z
5Edo8qAIwb8uZb+tTWvfV8VDDNe5yfvfqMKLRTOKdxoeZ/JzNSxLhtbsi7qBFkP0KG2fRdQgH2jt
dyvqfiXl9NuJx9/KBHfWEhYG3nFv9v1v0IisBDgf2cSODEOU1xBBllErAEtA1icNgIlYbhEe0JE/
FyNBt93PNBW47BlfLjpLP6kS3ViUw59qyUFy5kQkHAk6KycpScn80M3ZSvdn05ym1PXkKpFXOCcs
idX9D+8PdK8zLA7Wi4IYvu6M6CsLU/sgmnTX9VJxXHXQxbXDcjAApsX4WxdCBmKlo8s8KKMd2K7d
tj7cX5ec8Q9ly3gxvRaWziwyzmbcZQHtmG7S6IXhIbFTVO5k8i4mI3tLUUduJhCWB0YshEqE8efk
opXvgAweRWfqf38w/vkMax1yKBVwE6OzPLqdkezHHreCEd/STBWL2nzQHLwPNj04cWuM4DXtg2ON
VamJ9DOm/W8MUi9ORGhOxAc+oMCG4ZedemQkBh5djK3bLp7OJlmIKACMU4AeXFoaBGaxigq8RAOR
A+2KoSk82oCc4mrp8c36RR6gijPWmeSojxqoA7l3wCwBk2vdeNqnAqmNcjt/wF3yU47wJWt/MZcI
lkU5W/krx0uvzFOPTl4dGnUdgvZcgqPUIhTyuOJ1oX02fr+i90eJT95l0S1UG37qkzibirkEqDN4
jkTFC0EceSzhKuYeLJanPDGYx7X9gzfg9wB6bk/pZkKX3SENLGCfauVpRsRkQ4XVQOns+8bF8OML
WlkMkTF6syrvZ6lxBoc04cd0uIJzlT4XLY3LAr06pyg3fQZmwsHQ8N90PFe+FnO+GA6egUGz6hny
N798FzFlFfsW/M700Yj3pmiQF5nlnwRaqpdqB5f8jaPRtEjg6Qig2UbL5xUPmFoZoFC1WG6xN3Lc
imnZlXu0qGvyFdZa055U5r8UpS1wjoBEUwhLi/IyIhrYVvJj9P2blobzoCs8FPEjuKecMogZd2iF
BM+4iNfaZsvEhvqyRtNQZEQGusQpmIBYI5wOjBGfS7klay5bdIpTAAUHl36NmKu6TZT7WGoaY1nB
MMNHNr6EFou37Ehn1dRHSNvBndY+J6YFHJBvWZDDifF5HUfxd1zgiaRxS2dy7FdGf0aA9zkQhIBf
nIsTtvpa9uWusUOwRjAsFxBpflALtw+RpHo0y8WQsI2lrvcWJxYDqLZ9jglKcmx09jLv3xWqmLhJ
f/d2/abLcRsn03fjIQJDFUIoEeytJar5fTbdoE0jwhD4XiQRDJbQXlwn8VYyZHA1tsYCd/NxhgOk
0VPmiAuivUXejNcuKLW93rxLWe+05o2J8QEwyrpv1V6k8inOx2IpHP2hhyy7TBVKSbez/lRgKjTd
XxcqvhSKuNbMP0NW0heTOZr0UB4AFf1WU/QRxIjP1FtaSDDLZQb3I7fNTW+zollWQ3J1eCKxJfho
y+Jbt5O9WWunQbYXP3glyOhqdlQhrokhxfWvuoe3CxHVxtbrm6rFm7TiI7qgW4ASs0579ujkOCkQ
DJVzy2KIdk3xlagZyx0RWF6Y2ClISf8IZ6hsOclfPtl4C8cFdpBZxXMYJrdsKmc/3NaY1B8MO0vh
N9dUsOY4+mmofYcW5q8pGn75LAq6nv1xPf3ctOVhdJxP8gg/28njjIlkUcIELgt6/yQ+EDNKKK6T
YJLCxmd8VHgLdt40PcMzvqX4pH255u56KcScX+d+ln4CiCDqSOJrPZ1vcDqjf94BNiWYxN0EY4FF
g1LVL/M/jdZsBVIkZCrmC/KzrzbQLxIbOrb+YoEXZlNMzmZE9riIp+DM1ofaLYCaPyw063t2ZhDb
seQK/jD1h5bqDVbuQzFhRBiCa9xNT7akKJvoFBPR6lpqZffJoywQJ0bRHIWZHWrLjEmWOkc6OPzI
dG4KNcCyGveW2a/o+GLI6vWPHqNHiAAhcDEbONSGIkCl3CujWjgpP26RTnzaSUw/ZKSCRpEVUPBM
xXCdP2JUQc9eiu7SZkVI7BCzcPitcS5DGFBQ5vAjhB8xWPPUq3PA1foIxtx7MQb93Nv/h7Dz2m1c
6brtExFgrCJvFahgSc7xhnBq5lyMT/8PuvHt3qexgXNj2LKsZLK4aq05x+SHAmlIMzesnvnsHPBQ
37jxZ98609mOIwSejvaSxdnrEpvN1sojuzh9asi4WQ2PQ1Gifs3j658TSWUc+tUvio/HHI3GFooy
MGydPZp7Qz6itRomj267ZpprqRvsPxptNenjM+RnxsIBNbs2s1kkb2DVp/PZNNgXifTEeIzHQjBl
ccRwRUfey7RrF3X6R4DUjPTrm3gwPjIJuqLz6hvQyJz37bCdSgLMMpMPsEnoYC/b7RJSNCZK4yQq
PH84VC/89w99gffRDWmHaCNj69CmbZTyBkPX2U9cO9ZCCpwCzqNTi7cRozOzjccgosHRD7+ocZ+6
7N4hcc+PwbgHgyg3HFtM2i2ySxk7cV2JXW3TjVFIHTkdAXWyKKTpL2cQOnJt10/H6S6seP6s6zu/
wo61GkzzI3dFjdfwCAgmODtd9zhk4zpv9fpCCHO2V22MeANHbgZdIRNstIHmAQyYHFqu1KUtzSfd
JRDSYOg2rxGOETSfmYwOC+K/YtN4nY33fEieJkYwiDlRQXvLClm3r9rYvwsLIYqLelfkvXFyM+rQ
zEVzxKGClaZEH+XoCs0E19Z+ROZnwiFkd+aQ18qIu5bGmrGXLzqcLY2T4BDLOmNLgzuk0+bmm0pF
xg5tz41c/PPxhKTKDlOXoFTXHzJpwG2NHhvkcqxYjd8o7xklys4a1GdXY7oY7XninAuvZebdtmDi
bWXdq3p8rizv0ofMMrJae6Fj6+hIpMaoBN2h0aIUEbE8BRe0OJ4+4miC61ana7Z5v+CBElzas2dl
zreeRgK7Fe50fG7Jlv66dwjiD9r2klNoppmuyEQ3X9ulm8Jl42t0dRxqkn9cROrZXK370JB3K9Hi
BY3M8imyO9RvvIA+0lHZN3SVZw8FTV6GJ80B1u9xiBvlMt2EE7CpcwvJZe/4yvA+KW8eQ7JuqIRI
KyQQiJpk+jVG6jNvbF/FktrVi4kOMgQbyMAHJlFeoBE9GR77p669HkkPSQlsCZcItHK41ogl2HQ9
g+AWK2XWpI9yJoQo2lAsdfZFinq86nWTLm1YGqcoz9k+oPd/0isTuu0QLtazAJFO+46yvMZ4QcZu
0J+L0Y43tjvzwUUj7TXENLAXNs7APp0Z1NFtIdjAetPT6ixD1jy42CstjaaD9Kp3wF87A62Xykea
WP23i0KQucpzulBHBiN/HId08uNapwsfJb4jqkNBcNm2NKbLVLbfhVY75HhZvk2f36ieDMVcWsRg
b4Y4/qiWYMv+6Pbos6td5CTXIk9NKhP3u2td+v/M9Qra1Zq2rACQqM1u2PLScj+vSSXs+1ys0gJ3
YhXGFOUe4mg+8Sbs3wFzoMNUW88gEkNZ4F6Z2G/bVt6yoX1AJ/Vupi4UbeVigiXMTenWa5PLaRco
PFn92Ly1Gf0tIwY8A7Uo3Rq4Qo3JuMYPuyGaplpHLiufpaVnrYr9foxsmurJNmWasjUDLumU7NBL
kG9TsglK0MzdV3NLje6MGEOhCwvxNdg6OxipYyW12k0AyW6TCANIfJt8keg5rocieYDijbuRTsC6
KXDcCpqAPLPJRGAD5DnejFr75gQR9iaLwlgPAAxJqP5GMz+F2oIp70zEQi4+XlG4KAT18bPD0rl2
cvPG7SKkiOMxZPKyoTHGreOdcjrsUfD0yYm5woW8rxpvXgXCVWvDIBs6t7QVyAfy+cr5DgZJsCEn
DXt4Xaitif0Hy7W+iAooJp3nQFq39hhmyEXpErqGu+jbX8swRkT61JFIvokA6eyzPjCurEWWI9EZ
mR217YOsTLnpWWCO+ZxdWB78mLG+uAQZZzKTJ2ufSM1ZaaGNGs/qLb8buchUAkWUkRrfMZs/SAtc
aD3Hb0qcI+Q0DHl2SKfpFA3tgA9rzraZDb8B8Tur4eKfm27LjmFPMkRnPNrVIc7GQ5x6zOgy/RBm
BugdlzJE2KCWTPCFXhvscJZunMRCJdtSItjN6AMyJWEhxgmeCDbkc6u94JY9AnXHWlht2hqXSwjZ
lVDxYW010PlxPZhYW3qC8cAQgpX3Wn9S04eJeOJMshee5zLD2n4Xh2SB1po8B11KPBpyboZG27LE
t1YE8T2oHgoPl1c2oQKrbQdYoKHt4yj1cc/RXWi6O/axfqfr3tZImNT2hSTZEErIDCPHLG6cgsEC
/LQl5TC7G/rQew4UEi0M/A7hp8jDZiV2GQ5gY+IyY3vtdWC6+PUSCK0833vUV6ya2MSVzBnH28g9
rb740JMIW34SbuZIssZq2PonOiJ2mIC7NY9cQheXx6GXRU5IXRdxNSlJGhDUm4GwBczrjmab/ET/
U+ydLk9Z1RN3a3CNEmVLiCMcE2YsaGyZR4bS+Ci0sL3qKg2/fXMVSfnoTtjqgyBLrzXY6k3mV7yl
PdE45IqS+qSRwcz8gHYI0ohDWptrJEeQufX8ZuqWkE1CehnurHTV3uRNyqgDESCszZ6rQx2vZa9C
hkvsmBo5b+c0uoeYbuHsKbpdFlf6rQsEaOVo1mPtlXd9BOOiq3Fu9b31iMfdn+0Z8zRDxwNmo3Ld
eMMWNm7l622uNkEx32TaxdYI9+G4O1updkFUgPJjbC4mOv7DxB4O8U5co5HT3usoeXRfaOhfZdrT
YE8H1KXs5kMAU6bHpUf/toaF1dJmTyl2k6UXxMShe9fZfIkKhRDyhtu+L6uVl/KfnK2RytWFw2IL
0EBMo59702X8VlhEUZMyEsOkwjt3208hUWMhoTBpTnqfhQacPpJ7iTwbqpdOtWcWoEebTF60FNpN
QnazY6W01rrXGPXQbqpw6+p5QKPirGvRK91BdiIKqakgpdTsoAQpt1jbTbRl8mFfMhhEOGu4XAic
3TlQCobLICcF+VvKpJPN5faqZ0i3yF4/RGlrK8cmPcfqX1jbIfcUxpfRuvU6kWACckt3t7nXnfOd
G/SboQHkpgHSHVPq37Trdx4uQKrD7dTFbKloytdWYRLqAXSNPR3K+NQOtkbKiu10tNV7Gt9Q+Lg+
B8F0sQooZEmYY6sF4ZN2NeGXdb63ZfsLEwVtrvQXpnp4+/xH3F5YW1HHxw5JDNcBX0b2xxQP156j
HU0sRMEkuVfcP6oyuU8IueZflhwD4gIn3o3ZK9Bz78qBspGhQ9kCnttEQha+XRRL8pPOod4Py78p
uVNWLgi6OXmG0d0Enke4gOuz3c/vU3sE4T9H2a4vJZidMv0yowWrJ8qHIBj3yCZeO8bvqzZlIfLq
9n1Ooj2VtC5nHD4hoBdZlr8YVD3BIGAp5/np2q6CsHuSxnhuJzfwg4l23dAjaS3KfN3F2Tv2GZOV
07zyTP0rEPAURmp/6lv3oRe7qLeEXybDzTTVF89TYoUCiRz6EL4oTdz1ANALUXr7RWYm8XITFXCm
y/q2q8HwSgcrlUr9WmrBkfSge6XQiRYpg0LS64m3eGYw1WDDp/6s4TvZpYnZA2reOufiadPRwPia
v4FqUttyuSy50ci67x0TruPrLiP1K++BMXDFdEb2k3D+cAbm7TejuJLdB8IrUmdWPX26YvKyY2hY
RzEy2R4YdtHRtNcCh/mKh2ZlADO9a66ErOl02N49HCIH8UX7hbSLTVS2JC+ISe0my2pR8whS300c
bDHFpmE8zbr21YSjfWwrUrixlt9BTHowxqggosklMyAR9DvDe2F9CxL8bspkvg1JwFiXcIJGaHRk
7nCKsOOC6oLeDhP2JOZprdfnYM77c6naZudaFU5gNwT3KlB21235DPpXfxGtc9dYzkfppC9hbgQ7
G+eSz6rWyzv88BbBAWlyhTQKwtlMwVkWyjmLnAUytYnjshj46LIv16HjHsbqOW3n8RBUojzqTv1R
tj3Wl8pad0F3oyoLZKRJiVl2NHyqRmu2jSLANHSw9yGRnHAPb+t68R9kl2DS0oPRT9O1IZNTFipk
13GjH8SsX9M4WOjeJD2Um6RmMdajrkYcbhDlGw8AT+jQQ7hJCS4bMCXw5YRoPPiKckZsY11tQdTt
NBFku4D50kY3CXitx2FDc2Q3OsFF0xAqD0tMotsnlwmzqYEV8w4798EbMFKNoXEfM4vajzop4JMi
o9gRxo5A+2PPYP9ouN5Zkya0mtF4NOgQOnY/+2mgk9lGkMORhI73pKLtODV25pMaxPAwJSHY6Nm1
qJn0yg4wSY5/Cn1XeuXp8ZOBUWATuAq0He6miJWmEFq+mRo6ZEGkdikcvrWR2WjWQJGQTO7hF/NI
qYjEW4akAvJ5oRHBgOWjihkD8d3ENUy/wSiTsuuGmdJl771TG9dGB3Qz/wh0J33Kguw2JnHKycRW
VblGM5bAkSYA8+L5XTTcZRwKKGrVAptadr8aKBvxpRr1rNWdhz698AMJiTQrTVxwXJf1qvkSYU5h
6kms0QpYvTK5UvbHoazmbY91nHWK3VQRPQ8JUSWphbQvx9c1LjvOr9hVxcWO49dqYU/ltKtj3CkE
2aXHnIN6D+vwqKNMOlg1tfVQjt2m2UqL8mkK5zeLzfAoGbtWCdbZkilGrF4Cs4m3XqpeYWYFa0I0
GL4U6nto8J2mLQYqT6l248U07eqCAhn8KBnA0s81jtd56FpEt0Tp6Q0v1iSbJ4zBzUdFwhhCXhHJ
sgZUMdMd1p91qvuN7PsHPSRxpV7axHYJo6Qr1UMee8pXrZjoOWHmcKIOgiiLU5+QgT05BYjXNnos
TGgvZmmjnTXJ7mlmrfB1JPtIOqN6C7bnvVH5L5WOFUIpeVM2ur0T3rwQ07g7wpWnNKYEBH3z1A18
brbVzcT9lJder+nxmvO4dqvhQe/7eV9vcD5NmcUtNTHYwFUwREReOPJG7ejKy8ecs9zJjz/f0U9B
rPn/v81k9w4m+Z87Asj+98NUlEKwHCNVXBlJAXBjuePPfapaILT7+Zk+vktu+D/PGKQVv/r5OZ4i
fvXzB//69s/L/P0bwrBb04X497+38Ner+P0ifz8j17sWZMzPy/59C3GIUE7xdGZXoiGe+Odhfp79
9wv5eTaQjmW+//PE8DQoIX7uWqdibn5/fr8f/OfWP4/y850ux4bzgYP04PVvWKu7o5u35aHIR/Og
YI2zzGDR//kuQPvw+7s/t7nzHKPq+uc+CSIrumr/3PPnu3BZqf/c1gbZegwSe/9z++9H+Pnt7z/+
81x//u6vh3G0RdZjEGlmwP7Xt3FnGNQN4fWfF1KbGhOIn8f617clLE59++fRiqYgA3Z0HtN8YGve
AxTz3U6/5iwsjj9fEmJrmT/w5a/b/vz4811BcDaZiR7ciP/96c93P3//893Pg/z5caYKZe9DBuV/
3e+v235+xPwe0IFfHv+vx/q57b/+xFO4mY3WifBPMnv55238frt/3lvRVcm8/uthft/pvx725+nT
2Tt6bUdAYSnUEWIKuD1b69l98aMkY5kqni9//aiPysLG9P/+etCBD7rg95eOC0bF33/085c/X/66
TS8BWZHj6+BV/N8z/PU0f/72r6f6r/sZUDgYgP/zWOgL62MDdHG5+ecP7GpgBvjXg/7r9389yc+P
f/9a8/JqPyXd9j8/gv96Xf/5MD93/PNaf+7zc1uEgmw7SOu7izt7jc4XGaHBCG1VDIrRh5Fbjboh
Lir2fy8Xg/WkOQBe5nNkVo8/q0FJC+8YJWV5gCYiI67gdB/yrZmmGi1Ftmw/xnOP5ikn3LvCdbBj
+ttcTciQrpzlO7p1jc0WW1Tb3kidHe+Z7DNaZ7qbP+hBoxNsiydt7B/qLqblqNHSlLjNMKih/utE
6FdBf90a5dmZuXAEHTVzm083U9V/2UGwSeHsIEpT7D2Yw9IDJEowm6aN7hI0V5h6ALBR//Ky8cGo
oCdFNaKIfCwRFzXkxhtBvDVzqqQwxWxdw0GM9RL3TBWdBCqoc7jMYUoLYMOUX3IDLQBDbAdYcYEg
gFKYKXoFPlMFt1XdHUZislZymPVb2xXmfh54ZYLt6iifKU3Y2qjUQMJOoWO6bejHmJWxxK60Pmer
z2e6KdmrsNO7XoKB1sx8YB5qilku/RhMLQj950fLzg5FVZ1R6RK41dqv9VAfy3LKfAqoeOtwbadC
OUUhE6kkou3Gjr3ctOTIRh2pDyl7DJjaK00nITFMjJVuMQUIlB37Q81n5yhrH7hR9BAyQ5wrcyDG
0iVQlY15607XIMh+tZIPxu29V2bqjEd7j7j3lIiSjMcpEv1oVBXsJ0M/mb0eIXrC5z810XPd/0oC
CkhdpyIYZ8fdBfNKapXaK5Pxt9aAMgG4sxps2ulVS0o9tfETteTot7VeQglvv2R8Q55AuugC+VtB
K3lnadN0Z2rgGbpBozInLEMG6Vvbe9GW8X2+rzQaBFUXNaRIGMPOVpnvotHYgrNR6xBdIxCV2zH2
Gkg1vOhxAWmFWAGOhGbgc/dBwHhrZpAW9nZXZ2zAuaRMdvaR9guyN7ms43k5gsxEqHMWzd+MsCmT
W8YDtf2mNBlcSrP7rHEzrsFLyjUywB7EFVK5KJLV2tYTMCS4axhTDJsGb4jdtiNsyty37FTbAQ5B
76wmhiI5s0WUL89BnCLmFxkJdgivppzwY5fnEijJNoUiR7Mb4Ug0nYOOTvPzsA1uJ4PkwZrwxKyw
V6Eevk+95pPhogE3pi4zrDP9hOgqKrByedGXtihfyzGirz3OL149EbJj7w3tW3oF4pPYig+Woedr
L9FvZxW4wOuyTRD1D5Ph4k/zToBKsL2Te+6nPUgILf1Ma6Pz55rCmMZj5WvuU7RU0E6SB7ikim5j
9wW9EK08zZzS60ENNMUN4zoc6U7kTF87/d2pCa32Jtlvu+a+TetHxPSw/OhUCq96NVQPHZvcR9dS
fqb6p5IEm7XdEvHWBHpOk6Znv2GMOkblEt/0xLgjkdHesTUgkbVxJxL7SUtoimJbyzL2SG1Opm+R
VEfLBQmnG93esBBcZtn0HHr9exDWDVPj8iuZX2aT/AIgnp96HDG7Nx/dOnrscR9cFTF578OVZ/i6
6L13NQI0oF0FjlCuE+yLKxGYv4oMPbUuXpPBuaDLfO4z72Sb3C03hrOlo79T0JK2PZIWVQEoQx9C
a2rapVEkyLctov30IfpdH2QPadG9GQAYNrqabuxE2wwdnkFBJxGTBGu3zSCs7gtEUh0N1mbYhBwT
66bsUMcl7z0f0qqpEMJgsziAY43ADjDlVewRI9B7UuL3aaFgVn6TO8EtahQF3oxMw2WETCgKfKmO
hUCj45BlLwO5Ahu84iBwiXdatW3+XDmGtXbUtMnGNN6E6TBvRKPTkIFDoqOy30LrexKJeduPS3P6
uRdMfes4xUqJICI2v0otxX1qfra1RZejQeWuO+FqYYQWQ0e5lgNHJC6XcGuyElfRFL6Q7Lcac3Sd
w1Te60l9qYFbkwlxqjoanVB0iQbnBUcmGFWsd7oyG/h5EOhmvbpmbrWKS2FvLBmybw3HQ2lwUcjB
UIjKRy9Ce1SJxep+aJiqy1ZiHsrKS57S2LLkoa7FextXW1hWN5GbkUwK8jEyZA31HexkNwToP9yB
GBDcOKKwNzVX3W1nJejahz7diIUfi7hvQt9QjBtQt59uzYAv6MedFVtMBgY0SlIAQ20ebEIhpMrt
XWmbO2cezmlUPBZwI20jA1UXIQ+Z6uw1djjMtPLF08vkSIg7mG+nqu/QAD/kTvY0zeDV7aZ9iJr5
sxzFs1miq6E1DJXGB5x1nt0NWe10+FukrIYQ57JCRlO2TFJLhjLCbg8QhAwId7sh1nCXoFR7ZWr/
5oXZg6i60wg3OdEHBK7ZvrWz15ToDCdR0L47agOrBwKNiGjC56Y3NLXSyryJtWZjNZyfIOudbM+u
G/VhxqwvHgQQvnIie9F5m9T4FrbMBGWGJNSFvayAbLR5+jnI+NGqx1cSNL4ThrRkuuwgTR86O39g
vspETi/vKlylXawxHU+J1OXzuLdnBCnlHPfb1IDLkmN4hYr33rrtgZCAW4Pu5rZwc6QfSn63djtv
FFfYVaeQMBSgebjSci4BYKwLvSB7AI+QKm7TUGeXhDBiiylqNwrv8Ao1ZmmQuYdyZEyPSS1ca9OS
h0LABdbVqzrr2C8HC+JRmvtFR11XAcRkSfKI86nnGI/0geChriOm/Tmu0nqlT9mT12hXrHz3cRNU
4BEkH314MSrKBMeE7zLsYV357b6lhdzysbBIIJWIsVytBsaEb9HEYLCTFeDcRb0AqUxvJ7EZvVNa
lvdZZ6FmMAtMKpy9gxt8Z9l4JLoKmuvYPKMKOZmeuumAUMhuuK1U+ObkiAk6jzZUMmSvktg/9CEl
WcEzTS3Lpjc8c2ykti5WLGLPdWPAyFUjgDb9xCm5s7tpPng4k8v8gjcAtQ1mIDwznC7ds1C05ebM
HVdtWF5nCQ0SXD58mjZ6TisPH0qRfVeLcSVXSw6G1z3GNOL3TcRUBUGPxLWAxwDdeRH2V0i3ohUa
xjdsMBuWXCIN8tqXbX+2Gu+syird1AFa+izG88Vo3dLQFWChzlPUqW4otZU1OzT5LT5kyccoIcSy
oBv5pjMl2aJ42OmzMFnN79FTk/6SImZCQ72CexnfQYRUgVCwjjwqyVvvSx+77mRM0EhV6ezdQD1o
NlQWw+ve0PyupkmLsct2b03r+WHvMtWIJ36LZC6jSdMwFclKGIXI5jl5KMJqNIF1yPiMWR+C1Dzd
51AjD+6cPUs6UxVX8K6v0IFTG08Dp2dJ3EISnwjigbY7XI9ewuFSx3cGy88GoDb60yBlTFifwrj8
JduY9rjBuDy1HuF+XBCcfBgjqpS5IfoYCAq6ecDVsjh3YX0lKBZDmmxwni6UIKukcc5mnD5Raz+5
wiKpLDTQR8NhoyvFsMXtx4vrcakR0yZ1u/ewAngvxa0WJrTHRY10G7xPNRArQO/W6XOmTQLouO1S
g4nM9pMw/tX7nq2unNJoVszd4fOMw6MD4dcwnZHCiqSiWLIPFt0NJlOGvVp6Y9EbZ+b6QUus2DFm
u67rmSnmHPU7dLlWy3zbcItHFEQf7JTrtZPWyF4NJv6Sg0b7ZQbme1ymh0AwHYwjdVXZl7zS7bUX
ISbOcgrR2YFU3qbumpjzdTI7RLd7D7nWfTPaIZLsFI/BFsn7ZsIpvcJqtFV9eJMQfoKIpH4dm+TY
FfPdbNGc6au32iaPYPQQjQH+eKxsJKNjFTy6AwLaWg+pOzHlo5XFAO6i5dBBCCBOYbxCpC5xynHh
vJP7ASx1mEgOF6ZvW9ODqWNeSjgDIz7h1I7DRXL27SAo2WRKgmrdRoZACTK+zeORuc8jMEF9ledD
vYXbTM71YF/CMT8TdYEzTrgm5Vh7blPnWYMxYGMjQ67av5jtlWb4Qh8ZAzjavV3afm+zHWORgnkN
mUyPpyd38e4OwbZKUxY2zboie+G1j6wPU2iTH5j9vT4F20kZ4KDCLFsD+WIQ7HH0E4PpbSlMQs4Q
IDbU+CpG0lem1i+LcQXZX903Q+2fdZPEdcdcT6Z+G6OuX0W13KQes3vN4yiRjvnuuO53zHwJqyDx
yOaw7ycT0JRp3NUOeeSV4SEqtrDOEVm9/ME2jh21QYC1H92Uwbg5rQ1EkdLoXeqApAKxg4QHcccL
wPxDE6grDYFiXSL6a7PqMcmKc6SLY9/UmxnA1GZQHjN4A5K+yBbLX7JZle18oRXwUtlfE5KkKp+T
DQMrfGJtdyuL4VW2w2ecq/3MUFuYBoDu2NlU1pCuYdkSbEDGIVZcBgIcPJV936fytmMYCkY5P/c4
ljRmlKsy8V4TB/0J+qeHQN11ts4glK37qmhcyFTEsDNUIiHHPtkGk880VFsxjxg1dHldsevoAUuQ
0qnfePbwaPYgXgGI+WE03eFw6zegDW5zsLN9nwQHtlovrnfn0mtHZJLLFRhWDAsqocCmwBQSX1Ji
lgDlnCOysVXfdDslI/RDuJ6zR2IovKOegJGr23VTLZzkhMQo5Hbc1YSup5mCzvOxDTFdGi0+vzCe
tx5JJGYht0OtvwDoPbpNZ+6CcdqVY+CXfYbppZYdkir1GRHCPjnWgfoCTzgFxiBXDlUlu68BBuaB
Sto5aIvypI89FDKQ/Qyy0Kn3NXwf3gtRWWjw3ORrktFLpKLttOQ3aH1nEQ9gIrqanks7zmCQ7zIw
JKuiB3ne4moRCaM9u3tJQRGvAqadmyDhv+aJBi0M8Ee3IWvek3vuliziK5E+jiNXb6dE0FoNlBy9
APvnghZlCFAgEvKOdvlVBTIEcl1dVBj5VurEmF7HKxJioNYH+yBKOjZt6JFr9RkP0yNR5KWvlZ63
qjnjt54m2Rt6nErD0F6Kyfcy3KpTDCe9VTWTr5BRaBmE6zrY2lkPax2THbBseiFx/FUG2UmXaJrY
gjls651qNcftPhqBcLrU2aumNL8GyHj8Yw1m1zuEb28SNYucCUyYvPyQWtVXyQzIl2X2lWRYfYd+
8Gu4nDNEoFXNl3W7zO/1+bqJvL28GbmacipecCq/x2bgm07/CyTLJfDwecWsUYZstjk4Zc8Yr6ZG
Q8lRs4svCYbqGxtdGdM/yfQq9cydtrTCo2o6Zc4SQB8XnR8jYCRrGJZaNTxxjqIGMSpELoMttk04
7fi7VT4TO5Im0cHI9Ec8qNomZvr3ZJtoR4Y6uIWi7o3PtWs9o595kHlHtQl1xUFnAcOXyFhEHSiS
0FJKdgsUvJybaHbLelc3wrdedWHi/7CexrwjfCtu7ko+PJqC1q2WpdNG2dZLD/fDCId+Q94IEknC
RE5YCB7CWeyNRfdmhwQEsDpRAQiOLP4dJpqzurNIqypxPfbmjReFt9U3C29A3MxQW6cx6m8zm52a
aIg+SohmR8vyEjUtKb5meXGy4WFEp+BPUXyTyJ7sU3RkoMsuNmPYDZvA04DNe5yse+MdKfW7xLnc
6hyYqfMkI3FvimKDP/8cefMuVVhQsunYNpwtIdZpd9y3lv7SKedDk0hCeF8HTFU+blyaMQnXfzlD
T9RBsdfdJa2JqGMB8KCarRtlvAbL5tXVwtNMgFttlKfUJIhe69vPqgbqKLWnrIPaSYeU9C6AOrru
IBYJOFqoYrqi9PazjpvKYYJcBuqjsPvbKupm+AAOe5ruXi4JtLlo1wwpqKmQ2rtMLHlhmrYBYvVN
AQBoTjeJLEvKzwiEfuIAGMRbrKfOV+Q29KkaKKJ2ZoT+CPdyqi6pSMc1KNBD1Y/4SfRqW5fOe2q0
x8ZkEus58TZJ8d8myvqIguK2IVeOl3DVRdcSGkI7D6eCTK5VKpBuxOAvBusuUBrujODXXGgP5uJZ
w7HzoJGShcbBmU0A03pFzWWi7cyrjaWMT9mpg+nF9xBxwkNZpF+gH/mwo+xtMvrntMCqUlg4jduS
9xwPlykdzmUS32OheKeEAHGJzFmWve9U01tXAbZ1AeSutRxyKLhnez2bEnlz99OpHEnQVDiwJ1qz
emweUa3TTYjePCxBy0z1lGfhFSrou9wd7JXUtdc5HE567R0jrzibLOFAUXaqLJEYDCaqGrWNh/gl
zhp7/at2qk/Hyj6CqgLZa5a3uQZoUeYsLgJ3TID5Q9RXc0E+BLZXQUcPUHt1ZWX5PWLIVSHRkBSo
X6YBCxMRg89JgirW6RYSL3GA8WxbjKkR08OO3Ym6GNb6Ws1jspIyTv05lFdZWbzD+H9DOn7dk1m6
jTlOOUOecTvIBXzsFeU57txwZzbJWg5duF0wi1YyX7SgOBZZT2KkY22dDtIPlzxt6wAHNDm7UFH2
S8opUjn01KOLxW55U5Xl3Y2S5g2YJnblVHQcxcXZyp4gyGyirLxpIvUS9Whfl0OQsG0TYLGLI0Nw
oNDLv2D329ERfwmkutC5vQ7aQGeXYA6sTsbWSaqrzM7vVWS+5qOw2ehFlLVDtXO9eRvZigtjEd+j
XuA6rNOUoXlc7dmN3aspf6lU8snu92FwlTpI/CBEeQIArrMXpzqBk3+lPOiIjaJECWjUn8D+k0yC
/R6xfQqKydw3mk1bL5mAGJp1eMon7US2hXZhr/k85vR25076TQXpDKXFwJ4eIQ6GGjrjdpbui+Zc
lBoDAh4AhpX2yb53NXX9gx0H7n6ctUvFrvwQ5ilNTDc89vHAplFrfIvUw3WVILqvJmc3tblxJHPU
wHVYh0wiJBs1lxiIPDDgiHr1wdFc5PiTRzyaYeV32gQtMYbMsfv58fdtQb5POC8Z32xkFqdogSuT
a5Ui5E3m5S4j4C0sxhfXjs8MfjpfSDxVtTcdSklChO7KN0Ef2cBAvZJWp+15P/5sUKh2NjlSubGE
RIunOWvaXU+F3gxcw3qSCNNY3Vdj+d4pEFCxWALLteFABJ23k8EvKeGQThmjoZq+8dzWPXJJVAQt
3hStmxQWJkp7MRjfuIE5aaiw8yD4sBIbbI6ghQ5VyfawyEc6EqxGsCy59RHnyNI81xBtunsZyM/I
MzG/QPom4o8RUQCvMj7pNh0r5ZnPXnrpkCLgET7Xy9PFywTGEgZQ+Oht8Nwn14aIQUyojf9m3U/J
adbFXV5dVwkYBpQ190WIwx0j06GpbFqa8hoP46qR7hcpDJKLISQv5//YO4/luplsS79KR40bFQAy
E2ZwJ8dbGtFJmiAokYT3QMI8/f0Oq7pLonSl6HkPSkXxl3QIl9i591rfym6Ty+jAN3LahmNzlGY4
4IIQPBF+Ma17szv0Gt0jpNRxUU5I1hC68ViLfaHlq28qdm/wU9CJA9KnE+oE/cJyq5Y7S7gLe8J4
B0Lqukn05zFvKYfGBFujyN+GeG7PXdptQ9rbpmKnLEISgbgpmQ8IvIGR+Tme3LMfvqGCSo7v1HaP
DWcVe9BRjeQuHx4DgS1Fe+zRohB5bIn1e+xKVMIlygw/Ye/sIsuDIbNNYtN6Sn1Wa7i97G5psUCD
UlsrPsqe7ouj5RV77HvHzJ/a3MvWRoPBQFsgKEKo6wT+bOOLFC5BkclFhOnvmjtJ55AmFTpN2p4Y
f0k+srnGdmWAlzScK6iz6RZlEH/LPgpmYRvTc55nDIn5QKsy0AxXdMjfImyAjdDIHs4QEJaKzFum
DkE1wazvraykUBU1zmJIPwtBw0pVL2lS3zR+Mezg2eIuyvCM2ETc512PdIfBVDvTfCLG4rmnycfb
pjQwm9Ixy8poHyb6UkDbX5SD/5VuZbjlTzc3Zo5mabCRt11GT8HXmg4LxiWD2rU7YRzANIihMsyg
6VGM3AZgXoDM0ezsTcPf6ittXBA0eV8BQFcNNT9jD0cP3r6v6fjFc09EDxi1jS9CYjsiiKWUd4ux
SfvbOmcI1KqWSzOUR/ry51DBVejp24zk/FoDbU1qqWqfaCw07Ka2EXTwJcNX89wxdsdRyiLm2i4e
m/hcSPPar6TYSrOvN3oq93OdYNBIi3VkS5B8IS+HMCSzYKDfnnpYGpJ0fHQKfKBm98DUjOtfzMDm
6MgGcZscspK2OvvWHOOrc2xIOSpMUOZDXcSnzmV+Wjc07SsxGseGuxgGGLDADrknG4jPvl+sSeq8
qC47dZw1cTSspFlcPhbOLHZ4zhKWsHI6yPYyE2ogLvcW4buDmzbUtZlaAKfVaxlxWxiDtI/MG/OO
B41tlqMe8wzbmGsVwdKTSzD0SDSHCt8sj2hbeZdH8jqD1Iv/hEdYZI1aSgkjlBN8wl/71Dmc28Dq
HCh7KRoaHvtVPj42DkdMxL23tFMMZmPosKwxknE8/aR8RV4Ghm+PpuQxLG9NWijcUQy6uSrrKCW3
VYBEWAd8tlVNG1GzhFqXKstl1rN2PJTgSah3ko073OPcWNs9aT4Mi0VESoePDDOKNJ9XP5uO7D7l
hBbrZHoCx3CqtKuhJiQlekqsFQW5KizR3fUYz/wh403mBmdAhd8q4fQr1+sPITNUGoe+7TcALGib
O9WL3YHZxp0ABB4lnhd4j1mkvR0+Jb0O6wpCMxrUlV3Xu744NgV3sgpwTfEgQWapznLqWG7Gwt67
Ns5OygrFPScr62UM1bNpv+lxfumL+tavkrVS9c3cOuahjTGWt8Ez2j3+trQdDN33AWSp1VixZGZU
PI4x6KuBGbODfyqJ9LqNDHIEpIdUoTGXrHdICqThrrPZ+x6lkpkOY68lylhqjZlaZKJiZV+7tUvW
ynycSGBvjX0iyMJwsOIsYrY+5GpTzIbluDEqY5tV8V1nZOam8W5sSTqoa06PegRQ1Zp0hcfmodNM
RJwB311YtGCASBV0xmzmpw/PUdt9yRxGZOLN1vENmYjkR8e8FbUen6TNdqDHr7aIfIOafddcsoPD
EldCKRgbUKsMLXreUn8BHoGmOzinPcB62b8MHg39KqEFr0PjvqMpUNqEV4R2QQJuIh50cImpzbp8
jRbk2WDr3kTuBDmMvO48SW4NWQGhUdBtXPJAL6lXdDg1ez6ocTT/q+LVFMO3TptULM6ws1h7tukl
3qzMvuEov6SQYC4xPHbGttt84ogS7ip8RU2lSNiA40uExio1kl1uwhYi+eymbv3kUKJLXgqiVjnJ
xNf4R+6jYmnVeG2ibhiuKqxZskHIMoLOivrniYh03rAJVfAlbbyMYaISde5Vmykp2xPOMrr+flLd
mHP1krRoQbooubNN/4Jfp/UalQpCX03jBANdf104yzg3vtNrH74a4Y7pKzJ2Q17pljHbPBbfXRc+
qCvZGjXtVX1x5iSWOW9DqHbX8eUXRfctN3z38P4tfCrftaLzUKUOR9t694ALxl2OQHyRIoGgQZRu
PMOHLNgAaq9q1uGgsu6TPk64D8yntoqGlWXb7jIUO8/BMyZn/ymMI6AyDT3tss2HdROwkckHkjiS
RUMu3J5443vtVvPWxoC01sCUxgulnUUOh3WT1VseHlzEHhYlMqmY1TKJo4RjjXVQ2bPzSsu1aNr+
SlceoZCc0GLGr1pZzVXnd9UC9r/HS99DAG90jDfqIblugokmP21GHIXfht6CSeoylk9661E4tYu6
42tVFySsjBisS9BljXudMxFbYWFHToxyPiBaQDNitTJQ6SXQsuSCsXaImDPLQ9r0JPTmhNzGwRVQ
snPosFdhW4YOtoIXaxCtW1roof2qosgZX1lygbG53o0lmtu6T2nDOJA4JuafkvdSmHXsBPBmBvom
CXCNx0roVVfk4cbILnlHlvfmKo33sHscO5RmsqHccMHfu+3E+izmFzl6u0ZAZ03eXIcbdM6z7/UI
ScN0O2o/A9V/MYXHQVQPTYqYouPmstv7MW2PfoPCB5/mGp35g5XCNXB9+V1qohlcYYGWI+pjGdju
yQ4r8icSLmLo7H0kPwdCnh+sGQtfWBlM24kVS135Ajdg20fGEqdIthkDL1kNSXYPIYK5qYuTHxk5
crrpWgumB0oGX6IbFCisKuRFzuveJglRN2fAY9kWWcZ+0sF11TIgdulFpNaIVMfl38QG9ZQX6rWZ
x7MEb0CVuoqC6IghmSAIxzEQBLWbVOLTSi/VGXOUayeJsHSnLYZNLXa16vYWxKQ+H+9I1rXOPVog
u1K8BmIiZClxO1+82qkAZwwrwigJRevnlJcB582ul3mN6KnxomPHLI2e27Mtu+6E/pPVnqQWo+v8
VQtH2ZfRJUP7llQ0axmy1pfNtpXW3tEZr3IAyevMIinQIXuV4K7NZBuvoeqfU5l+6yAqc/fb26Hm
ush4WOKDSomhb8HVXpKAwIsbRsIETeDns8noJKIrWtFhYGKrOM0azTLCJ1bYAyndD1z/T+63Br/k
KqRfQJuWpn/rm/gO2VYR1jS246fWdl+rrHvypvaOKQQU0sQIOenEBBBTjFOI7YC0Luod5qgGnmtH
gjcyI99b9Plcs+UnER3ZkThWtfXNCkhwqAt0YpdpFiFaCF8yD1hYUe316Bx1c5jEtHV5ggrUezkL
d+AYn0UfvzU2TmxY1uO2BNRMBGoQNa+F2z75VUg3uiiva7mxAt6crOkEmPq7XGrCmYtveGcHhifr
3ouR1Jmy2oQUqnXlZmt1sbmw+Ly49isDTY/MLv88Ikkjp0Z+z/LwFrNwdIAhdBjV/G4oP1cAwijc
85MDKDAtiNfpJmWukc0pqguIjYWztYYxPLVdVW/Ctv6ED2xtqpLHP5VkacKX6mqivYkQWeV+TVA2
CR1V8hpBXMO0QIRbYXDc4BSlQxeH8pZNmBOujWnAAhH5Rzoby7EtLu/B2CIzqbiPquZG9GI1AnXg
x4hXAz7alUe3fNnQ83MA5i5qxuXLeIKh55LFljj1bQjrliTSionVyBBjzEnvnbJt3RkASqrrbiZM
ssj1BtcEeLWUoqxqd2UB6qOnJxwXkHfI3l570XyO4VeT61wXa7PqDqGX7IPQRKiO4sgCwLiGX/MU
s1nMRvwuuqUE6EI4cBT9ACBeQgZ6dQJYwQ8JXjIm+9np6mtpdrvcz6Z1Z1HvZh3uEOpqY1lkJazt
4aYLxbdKHkPBqjnGg8s47M1H41BKBbFS+6/u1D3T/JK198gEhezwkFlJehRsSqOQMmIM7Ws3Ga+j
AUn10KP2sPYERuYbi/aAkzs3o40ZjvZUs61q8wBXBrRZYz+1I7ybmoapysGsdDpZ+oVzVcziLhDJ
J8I3CFt3+23azFu/sg4Bb3JJqEJfMiBzQCYlCd1ILHDEji3sehQrZJT8zgspdip0MS08Y7PL93EJ
qlpbG7cjBIreIDvoEQmAkZ3k2LwEiX5JW2YVyUww+6es7nsemgkrTPkZ3f1LPKrXXpeEAdsrYWbV
1jRG5mUTIMOaXbsTfaMly8AeAxnNM+NalPN9pNzHxB13pi32mDLrldHZp3gwLnhZNDo9L0TV4rU9
vaGlXtcmSS1N2ywJHtyomjesOXxDsn6Tpd+kuAAOUmJOslssYTbXr3yaA3/VgD7A6mQ9+GWDGsn/
EvVI25l0ngwwCQuEdj3C2fGkcu8OrxUN7tx7MBt96oPy+h3l//9TD/6SemBZprDfT9X/kHqwycom
fnn+Mffg33/n37kHnvlPU1ieYwpFeoH9n9QDz72EHjjK9y3bMn36MP9JPbD+SUPUgzPKOJ4GkkMU
wf9JPZD/VLZwUJgQS+uAqFf/+JBy8KfUA1v+439VZTaFZbF/+a9/KLIVhOL+spQCiidMi2P9MfMg
HBigsRXtd4qJAhyMJsZCXSbHFphpN2prxUg62lJPp6eYvdOyt2uIWHW6ohyX+EcBN/RXRpfSR64a
dJSqKU4K3kedkeLJMLjdd5Y+t6qmzELjsPXZYq5+ON//TnL4MbnhEsvwwyEo0yZAzbOETa+TE3wJ
j/jxEKC4ke1GMtyWaFBSlmBdpgbgFCPApwt/nCY9j1Tvuy+kzmR/+WzL/N2H+54yTRDCXJIPH96I
RCMLUt22qVmNdLmtM7oPDakAmY3+qQ/C68qpDJCiBVPiuP9XGMm/7rXfHPtvP5/L5gvH5R6TgniM
Hw8eUWxaTVLCHPPaGyGHdEWjiPZl4SxyNzSWDYPreFiZcU4/8sJX+/O5tz7cP+8nX3D0ktvbFigl
fv78UXeUm5A3tiC0IhL0COxpIJSKSVkLU1J8CoFIAz3a90azkR1guy0QOYJvKXLkIAJX519Oye9/
IiHdy8Nl+erDGenGKAhE1XUk+UlG9MkYrSlQ6tNfDpyH88Ndp4iTtl2PyC78l+6Hj2lDT7SkO/Vb
kiQQLXglkRGjkzxWAG9xiYcHsgiCq5l2nmdrC1wiMFe3QfOascKfKiGjbTY6zjGJpbf98892Oec/
PxAKPTpaFmHZ3JLycoa+P38icr39r39Y/1vV2hYRQJptW7+4xJwtEKJ+l8Jnfg9MFTz80gkwyP/5
Q3897cq2bd9W0rMu+SmXB+WHD4XPlAyk9/TbBE/Ksghg/leA6dd//pTfnXVb2r7vuSb1ibj89x8+
xfRaOwFUxaExmIHazGE0Jb3ADLLbX+6j353FHz/qwwV2GAPUocr6rTfFMO4yDQsoecEHigjHBUQ+
iWgVR9P5zwco3N9cPM/1HCU8x+cG/rAgT1GKpHjggbZdk/YmWAg8gOYR7BCAzQq6n/avmVsBdcR2
2blIy6da01WQPtWOm650xpwQI+zWGBx7l2ZoeEL0j9ph3fV6TYt4TE+1Qkuvex/st8F2gQSPrRHY
52AiTKtowrfWQkM2pTeNhzg3TBXN2cmOT1SWYXdr9cZXWat495cjv5zQD7etMAF+W4yHXHoXH25b
jDWODXK026KQTTfWCHKvoyEE0j8lMlzfdiZ+hEEba1f799iaKQPldDMUmiDUUem1U9xlaFNopkKq
69leVV45UKUn+GVQCMDdh15PrPCibQC8Zaq88tx5V1Em1pgFrNkWJ2XL5Dy2KKsKgx3nYO6Cz5MD
GtpO+pNhJ09/PmTL+vXdpQBPWOKyWCn+9+GYEz9jv6EIkitrN1/3/Xwc6uR1LNlqtcPDnDCGmHuP
kYRS466YOB2GegOMfGV28aaaE+MUli9Fyv+b5hc7hoUG6/VLFBAQHYsSFI9ChNcr2nGds4FX6N77
PRIq81tieNFDTlOEFjvvSaTDNvoAFFcatLoMTIS5HXRwv+0WvcF/k0l+O2rErGX1gEvJAtogCzSs
nnDPdmda+4Ke+ngE7OcvMd6ALx/qw9DrWwBED54+piOA0zLv41Up7xBZPHgqu2sSpXY+4RYAjCCc
alqmpC0Qc4HvgwYvRNdKrEp74D0q40fAch6RE143bmYvfBBJfMMQ5rohaC6LSWnGHPR9qsBooRib
1lZY55y7ReamB9u7cVeTQ1Cgrvp7aSKZGozuOhziY9rKfDNWD3UMsWaS5B+gCjtIVFFACjvACAqJ
Q6aNT1ZJs6L0v0eN+l66zQ2iGuA0apHX6iumr3vMGZ/dnKmY4Y/7HGX9AkAS4Wke/wj8lQcnxEad
qCbeIrAQjOQZeBZNd51F01/uql8XLk8pqlaWYso71/2wgowtTRAgYN22l92mykdEPeQnWvF4jyyQ
YXLE7pN+4F/W/99+quKtq5h0XF4EP6/MNDg0o3+GmYb52IqB1ILsrW8YABL8DumZwaPz+S9Pz6+1
l6dc3gSWb/kAe+wPr5wWJw/kB3irjaSHW6Q4JMbkrjGQujfPyiVmxjePJn39RaXmmz9/+K8Prqc8
+1Ke+74phPPhwQ17hf5blxyuW35mo7tJaD/t5czwvepswMc713gxmOD/5TRb4pdVkg+W6GptTwjB
qf75POdmYOQw7Okp9e6VzxO2Zk+vQcdN4z4t4C6zZ1gq3XUkt8xXBJ7T5ywAr5C9qHrrbz/Nr299
fhrPsjxbuZZrqw8/TRqTcuhUPoKGkSrIvCwbkBXXftiiovKYPGRDa121LlqtUJbXWEtWQIOSdR4N
KPrtYquwT/35yrzHtP38HvEU9bClPEvRZ5Ufbou6hp4Qa7fd2sL2gKkY68qRADBj/ViF05tuCZyA
04VK1LFD3nvZUy7KTxOxyUx4LQwthNJjbekOkWcQXdKTLuXCf1hwXXF6hfcA8s5dbLpXlCJ6i3si
wE14rufoLZLks6iUf/rPh/Re1vxySK572REKn73ah1oklAa8t0i0W5fJwRasaNhfWS6esELDTcqs
FLQ3xK+lFhJnHPYsBld4QjN1efCJxV21Joz3mdLlwqBZpu1qqCqkeX7r0/EWK3cAum5emBFpGAiM
Nd69aZcELjrRvBolvfLGP6Hm7cjK4YBDuQ8Fr9Uxy3Yh56jEOfeX6kt+CONjY8FVhEskhCsky9nl
v/9Q6aE18/OJWIItSdbLLop2MExQnxnTbsZDpTswLSqS+2hAmtAXBeOI6C3BsaQiCn7dS2NHeY7z
KiCklg0gjiMBVGNG2r0ckvJzPtY9IZZsZrvI2XTZN8MbHhrGy4essNp1P1zqH0es8qohmlld1AI2
XBpHpwcPau26CtoZg8/0PLc5gs1UEvwatGJlm+3dUDovf74B3qu+X26AH87Gh+cMqcQgw3K6pLHA
752yqVnaM2MxNECQiFKP8HmStJcDcz3HujTZ7Bbsq6sedNL9qxP0P2451e9WegpwXtKsQpb7cenz
Ji2HSfUtjnBXbwfpTUcUrk89Oe7OJSc9VhoNREwEUgPAjnxj6xrfdnrt+pApZLab+cFPQUnLU1U+
nphiOro+udXNzNQ6v9Q4F44HaMZvyuYfgaP63GGR3vuhrJiuM4TnZNzzz943HhDH2QVCEaFEh12B
uiH34jfCvqdl4NrXXaaCjcqdz3nFyASy9oSxJxgxX5LFI8x9hNySEsaDS2d6/gYJMd0780nI4Nly
ywenT3i3V/7a7eqnnpawqKP4FNd4U5vwxbOS7PDn6/zr9oY+kWlJ1PTKMWlp/HzTKxuTf5CwnHoy
fcZkWK6MGUBmOVPT//mTfvP+ckwqBJ+NMv+qebnIPzxebZY6RVNa7bYKi7ekYijjVjuWzhsQtIi2
KsDsORN/Wcj7P3/wb0pejtFmCO5L6bjmx41zDSGsQhHO8lyodQ8Ji6yZUe7Trv1uCxyYs4cQzsYl
62DTXChAmOt8YicPDQlTRlauKuRbUvXxdq4uYvGoSdYkVAUXseuff9Tf3OiOyRTVFYSB0oX7cI66
MK7B15vttoB7hxL6COTwWZvZDZF9yzyOMdSXf2tmvRctH550On6koFr4FRS6uZ8vjA9AdIxjni5L
91emMFes/SuEpKvZcU8h3rGl7bS4sH2xo8vwyQ68PdMenOA+InNRyptRNN0qigDh4htkIhxP97E1
HDvjbyXQr/s1LqTi1elyXaT5sfyK+06rCKP0dvDKbmWCeGQdRI/nmBgokQm8/flq/PaOZYsEZJt2
G52+n0+M4ydpmPdjuxXFGQQUs0s+FSnEFYuzwH6Flp/omGxl/O2G/XVH7jkWXVJuVy4IcbM/f3DS
WrgTJElY+dw9DZO8tVx2h0GELDgam2u2K+h62H+mI7NbJ+yCRaLaVaQN9uFBiKk9b52lMDXKt/RA
nk71l1el9btVw3LZPJo8zJ76uGoMU6/mqEVVahvymVUFQZvskg1ZYGf2ja9RTHWspbdxcBh57nRX
SSwmcq6An0M1ZRV7ExOn8M+XS/7uelEhc6XY3Xq4oH4+bV2oA1sUZrOd+jDZmPkU7Y1C7bMWK9PF
Qn/Vdr6/TGLyLUNNqCKF476yaSL2iQeXE0+4reI7MY6vRMgOd70V3kZB216RsOIbYj7WHl4QVppT
7df9ygkw9cUUmlcF7wU/sc6dh3M09iP/PFe8JgpNCRebk7OOHF8/tfW5qNghxCMdnn3bdc/ZqD7D
NCv3hkjcR1TFL3MdrzHVY8kqovGcWbzWRDNXp/LCeaUG+PMJ+8358oi7hi9outTS1of7O0IqjD/S
qXFoqiUy2GTdyxmyWtFHSwIy7uOov3WM5g3z7erPn2z9ptYiD0y6PukJpud9bGLHGKmqunHrLZIm
fEZmL3exEQRbOxDAEkvHIsKmOQBlHg5ZQH9TiFoBLhL/73sq9lKoxJzLNOKXN0NVQD6uPFkjTZ6u
G5kTTJKaIKEYey7dyHoevcLCn1CcEmm3f7ldf9NI9/hwurlsYhAAfew+2XMQJgzt6i1aRrXow2hr
e+U3+NOoy8Maz5/hF0sykpFfhpsqqqO/PMW/WWV8pK++dCzHksr/cPmplApG56reZv2cA17bi2CZ
eC1hQEluY7j76xGzFfrNXpKa0vRxhLmeYB3/+RH1Uln24WzxmTr3v+H/T5ZD1THLpWkD5Ka5ywqN
sGis/Xug6ZC2++BFwI8+uiPRdeEY+DeJ8Qw6Jlr3FwQx5O9omULpvUGMcmot0IwIsowlNr4YAIUg
ByRoiSkE4EOdnJ6MdHQfW1pMrRlUd6RPPrWTnhDnNAm0DdKVpza7bTP0VEKQks3TzraXlLGHoquG
NUES4Q44i3hKpfymnUitBxua7WVPdA5BQS7ReQXPqYtvDumlbZqf6OYY9xI7feAO6jGGVLmn/RWc
gxg1bAlC9kaZurmdbVQRPbYqBhv1Q/cmSua48aidJ0889rOVvGr6+s1wSTKJ7112ELfloIzz0BCV
WOUYRhZeFPifEhdRWBhOx6iPb+Z5sh7bwkJYMWEXDIAGbIVb0iKypbwu/OyRSqbfN0k4X422eVRV
bx2QwnxlE5SeK2tMkGZlhOPZXvE4Tsm92YRQDYbZ32CgnL5E1G05EIVnWaqMtYMoxW7GWA6Fhgi+
qS/vktj9bkfV/N1MrdvCy750eWxsChtnweT28RnKNolC7bCM+iHD4pSX/Tqv4pn9XqYPcQlOGgnK
3KwQzk1o5jB+rGONoCoT7WEuK6r6PnvqjKTfWpffvX/LjWbCMwIJXsQkdZo3e3yFT6c7TLRJ3r9l
eZU6dKjLsyIeTghKhhPCTf2vr96/F6TjqtVNQGgSaLFUqBOtR+f0/tV/fhnyUK+rgZ6cp6qcoBGi
GbVdxudgmOJzKEd6neEE9DBIyyMKNnDHaKfKY+02X7FDsXuZwWHH4QC07PIVymcg4pltooMKZyj+
zXzdI8UiBQ6cEt9h8jddxxn4O0I6dmXjnDpQjDf/+aUGqBJTq1y5OTRO1aYjWl025wgLRmrcSj6M
qYh2WJHQ/aKR6IaAXJ6ULdXB1/UjECQiJFw3ROekgjvplRuSLqwnAzDUsY3YyxiUyWZVGZ+6yjI+
oRq81ZnbYcMqjBuroXfsQ+YKRgM8ZKiC+zBK60PUtuQfXX6bU+Kfpzlb9e0Ikh8N8mJ00+GGMqEZ
psxYdEnc37TpyjWTow2y7rbOfLVojTHbaxCPSDqdcpOYTnIrS53c0mDS63GKcd9MDu13R0dEfsf6
GMyIsTvh+kj3kmxbwdFcd4UdAItBBV7ILqe28kgyHefHSaLFRhg9nwsjmB/tND8Y0vJvc7NpHvOv
eFfnR9lG2X7syQcQlbut2b48hIE/3V2c341r1Q/1hLe6TcOCHjlZ7k5JePvElvjaaWNx/f4VpevA
XmPhem28sYbuogKdRHNya0Jq3Dr9KjJPHVyvcw7vUWY41haSNFhgCHm4ZLzWbBWZoTnH8nDpUS6Q
TrmLSIXEXBfCujNzWM+GvukBrKz9mcMmXMh/0FHhrMzRcyEQ8ME6hrIzWkN1Rskzg49uN/gkrAaG
CNNzHKNa919B/X7W/XC04KhdO4Mtrsr2kt9kQygzmrw7t2SMSacidtJBM2/LUNGDMOtNGRJspUH3
sKPu8rs5728nEs6/5MnFP6KrcW+QMfBZjY9KufmjiOVaVEBT+uLiUMlr70sfHWp7cr4y/x038CW7
XQvr9rPCm9xevg9FTqyzqptJVmBZFZBkHhxpkM7a2NOux8ZdNXPyWEzxVxaS7GshAv54eofRu7nx
rJSgxGQjwjh/HPuhvxUeLtDpsZK1de/hIrj2SKcISX1+UPGcXiWd8f39dxlA13PRYknOgxLfSGFw
Nei93vKSQdXtBHf+5ZeJcCz6QrM8ZoxAV1ViNzsgR8AaaS7tKtuaHnwI9Ih0K8G8rZwesLmm68w1
v43DmC/rMmnvCJIh8E3Gn5pWt3fd5RdQy9gBSs9eoo4Dq6wVbefCHw5DAeirvvw26bvkLi4qQorM
r37eQOr1Rnc3OP5n0hxS9msOzyLoOJTJ7s4K0/hb+8qFBj5gDD0vH0/eBI7LflytmqxVV4zlABcR
0bWFXs2YYmgAMoTaOeExq9YKUdBqjMPpOvTqCSMAX+mIQqZMM/zFRrKZsIzfNGOb3ox5FV078GXq
MNzkWuHP/78xeZVNx8YlzxB4kWMf8EWgpKr9mcSn3D0K+mtpFV3h9iiPoZVWR1nll/CNxN8OE6qt
FOcCI9r21o7NdAXX0T3WtlcdcxwM59ado+v3l12JFnMVJQMb/cCcr95/UcwNSAgyt2bbhCfp12sv
tOw9pMDnOe6OToTMPalfS0N/dwJ0eRl9Ng7g6Ot232dA4thR+6vSHdex7MKjZYbhShUWKMEyP9jT
vGvYRiyUjNcGDjd0bS9xmn5K04BY0WzahHP8akzNtiHCReEwIW4Q6IFP3afHdl1iV5tttNk6SE5t
1D51MArBAL8k+iR5j7OBWY6d/IJJ4JNpQFSj/XVLOb8qRiQpbopIfNIKYSA1pJHLk9d3T/bU3cwY
tWmHXJO+fnnrMlkK4IIjtFZu+uQRtydnIinsaCtbSNP2IdAoY1PjrdDx1WR7L3iWiE4jN91AlcrM
0xuWTWYtR7OrloxCoU+FZFK5/YzGe6oPbIaSA9kej/3k3NSOnldWVu3R3u3RMt5q6L440uOsGvZj
At4wGQkDLuZtGxvrSdvbNHRWZEufQnd6Zcd5Wwnmq4DIMFlUkg5kjpuyaClZFYdVFdTKZnrUnR7I
f3pIU/wvTqI+JdKcofpjqrZ0QFWg6NcGubkitem7Z2W4/GIkjnPW3RZ+8MmZsBgY42Rt24TKxDDz
S5PRhTKHnK/0IAUhGJ1njBkF1ICuLQ65cHBPFMZ1PI7P8exsVDnD7mgQ8yXC+lpU5hWtEg2qYVuA
zndn9p5+O79E8K4Y/sHKJbEEPR5DldpAMd80jUf+eX22UxJ2UYSUy7oSNya5c4tWYaHRuJoz+zPK
1aupRfiDaz9fp3kGqTBN2nUd1VcDbt4NcG+SlSQMwcCADhaW9pUy2EcU+FQ3rbb94+SwJEj31YD+
sio98WYUxHJ6qhQLEK1XqZ5vzRbadG8pSBEOmQ22UYII78JdGuBzp/FvggSrQ6KMjQsjjqGFM59d
fL6HMYri5SzCbT2UJ9uKH7p5JsugUERpFm8FreTwwqPo81cvSd5Ei+MO6HO96KkssCw1mzTnGkvd
PjpaQCGoEBjgNVSfJIhdhtGhT5LJMIyr0fRh69k4irwK04uhLo7Z7uh7ZLxf4OlDn53xiG9mG7pa
OIL5qlW6IUkH+WKvee2SlWMlEDjrqTvhJyXVzBw/K8sw8CMP102lxSpm8ok0cziiEx032KH2uR03
2wCXlgjNed/W/feCF2BSTfFtN0F4ICd20ceRuyrqajymAyiM96/amHiMkChjmEtn2jlyi3moOlaj
KIkUYJtLn1FZFW5nTxpIQaKjX0CwqU1gEn6MK7Q06Rl7SbHSedgcvT5sUBm0oV6Wihb8+zf7RNRH
RLwnMQ6Y1MO+PlpGQ0eRVLQV+P76aLO/qRb5UNnb3uzP7uUDazlVR9dxWT2tUfGUeritGhrjJRz9
9589ysdiI9zkO6OB+JiEYwyLqQeHj092hYDdZrnCm5GZmBVUjVWgzi+yj2bE4hZ7V2Wa7uywMdZt
kH8je7FYuyHosZyEGwKqOQlpwnDBf0ehBUZ/RPA67Up8zxHDdqDS/83eeSzHzaVb9lU6ao5quAMz
qEl6TyMakROEDAXvDoBzADx9L+RfHVVdtyNu9LwnGWRKopKZMJ/Ze219LAMIDSP3zJWx8EMDbL4r
x+vAxoXDYWqQjWgd4djyoQHdH9gL7vzODnFtiC0JUelR9sJFolYWWKcT9v8ttKtzKox3SYjzrlu+
uz9FC35JK5+scVme07qtznOZVOdgnD8DQbHkDAjLGEQ128Ejxq2O5h4n7fIut11HQlwz42Hzquo4
R5zzfekcs4Abf2IW5x4Y2TlfvrJ0sp9F0h8gMX4PVFTv+C463R/ILuyJ2LDeqiIuuZxgH74/nxUh
l8r7l1pkW8Z0/qFdLCNTnifn+1dhMh+M1KML0u4OA4M+pI3a+7KFEQcE6D1punH317dGEhZnDil4
Bg4hclD9TN6CU2GkGXkvPEyGSAEhkGIZl389HfQuJAagt0DagYTuoIB09BoRAsBhME6yzX9aNKZb
lhnByRkUjPpY3Zw8HE+J313bdB9A+2GHZmo2ntzXLJ/Dp+gdA0cY0P+mhOBo0cFtbe2SKl5ANQnM
AGKqwcPY5KssNJtdazQ2JzlmkrrzJQygrzmwojNDPrktcgnLpjoipDd3IhI0105wmojSWOsclJrL
7sFo6VWL3PylB0OvrcWbOJnh78nud2Rqj9scL4DWJFHI0CJHtVvY2UG5oL7vX86pW3cLOK06efdn
kccTqKcWTvb92WH5B6IlXwUfICqNCfumaSaH+/NOssQy3v+e6Q0BBuP70/eH+4+/f2VqhNpZmGPX
WH7YX//PX4/3f1obVrUGzSLXfz15/1vN/eXev/zre+l7Gxtjz7+9tvH+4u9//NcrEVPxLpYA6/vP
/dcvgU8H69/ovtcYDam5l183N8ShEyO36Rg7QWWPELyXr4rlq399e//q/tx//D2kHMVuGKrX+/P3
Bx1LDPH/+rd+3IkdrqiH+1OwcYiwLOufXV/RKgdkMJeh727u3/7rYc5opOsZ/+zq/iXX9OHkhqPY
BIVzAnclDyCXBKi0NtrIur0o03CvaCg93GQCB1KflfuRhJFNM/p4eJdd4JhN7hpx3B/AL/0aP5TA
6uf94kaEa5mLMz6C5OgQv7vx48F57Cer2xVRNV6xya3JCi7wEzGckV1o7d0G0oxGYGXn+qswR3M/
J0RPeYS+w3YxBra9qfkzoHV5SBh10Gd/K/0PKjbytLmQo7Wf/XVXkjhqulx7vLz46sb+JoVNOqyF
7HMkvSIidqZmYr8yvNnYmbP/GfqPwiIwZWx/RqSnnaKpHba+DSGvj/pXwIf811KvMuWl+7JOj4A8
vb0Zim9Vj7gIuNeB1upxnpxdGiqyReMIthDDE8fqL4UE5Qz0HlwZaj/HixQ4RgzPmiVwWuMnUBUG
BL8k8qZof6bftGqfUjeC2uw41E/xo1OPxCnXf3oXokyJeYn755dSpLwkPY0HeN6N6txTtiTbCgK/
ohGFBY0dwyJmLEzEJBUSNjRJ4LsFjOVC3svHODwMZvUc5a3eyzhYcuKC8NFX9U8FVWWbB+3vJh5e
jL7FcGdq4NgVjuos+VFmO6OUGIiCRZY4uBsbx/y2bIe9X1fhOZZoE1JqI6vSxmGwvzzcSYdEvSbI
t55josRXTRqBnsSBak3Y4WrUSLAoCRZqtnmYpet0IBHHbMtqM6Spxe35lkGdcmNItrTAO0vEELRE
XRDmaXkrZSp/H8YS53kOThqN/UJR5WYvc8ZaVk4MjIwPXURe+/Kdj5P15MqALBwIS5NQ+slBeJaW
zbtRNN3Zd2G1kJNHteO29ZUgMTguZIRNeXpg9PRm8BLOgtHHCo46a8AoGLfQS9xd7UNB6+zmB92t
2rDDqfexb6uH1FuZAyVfBSdp3wxkllWjLzeK9SaC9JaNYunTENb07ozASqhVouQP0hcaGvhVrIlW
RGp350g9oWMKqUyoDZAakFnhvSrA59jnV5NRIHEhW2QojeOMoJ7QpAq7sVc1lyrFe1SVDXUwPBVS
gCF6MklEFZV8+JnHHX520o2TSXnpmQ91AHBWbhmQMCNi1Ok6+D5aDYy2n3k9yIc22mcRNJxZ2Lch
ZsLQjUZ6yM36ZlqoP5SAcNQlybjGDEVWsOjgL8CA2OAI/9Tk6q0710vWCflsN3CkMW3FerbSd2dE
XArQS2yymsaJLEcTnUIFRLYtdoZRdEw/SFjxyRVmjAWouW6GR2EXcrsgL0LmXMcBao5rwvwm0SrY
ToSLD0Vg3wqbtXBObPgmxuO7jmouzIX5Y9GANYakGOHdoa9jol/MfypWyUadfhh182fQZDkN+EEX
lx95XR5yLWA1uxj6IKcR/z4ce3trWMmvhAiosRLtlpK7hrwX+tdEJwn6ZwJrCKEhyUeyk2bud0Hn
ROAYgm1unZBgXDlOeM/reZ/1KQk+tv4NAHt64gqIEEYNw0q243BKoWrsJujFRMWU3tGgm7NQfJ9L
evfYI90QA3nJVM9+c40y2pX4WqAqD4ISyAgPWE7P7ZBBpg6z5Fs/Or8jAWH41mXscQwlnGUSnD3O
tRVeofOviUCmNpMlp/ZyFkGE0/ierQc/ljRxoSrZUfp7jyDvVU2hfG2XBwiXictojpyOEw5Sd2+0
8kKeXn7968Hm2tg74Z+oTSiwWEJszZCMaPpNZql7v00u+PKmi0ghLbEO9FkBMhwEOSp0Ppw7hPNn
GspxYwfsL0rCj+FcVinDda5USzVp74WMj6FksmKnJXoEowpWfay3hAsecLoTm5S2R+AUkFGqH66V
kVDnNClr8sTevHWq8nYFIixGW1BEkiDZxTXx7oQcKqoSPL9eqA+uiS2+mpMjXE5+FhzBKOy23Ffs
Lc9ugwYsdTPY8ZqQ13Rt+n1xTh0iAqok3Xlp3P3Spfplm7h3c4qdygRnJ0fciJU3fdUY1ibP2U/5
5DELDcCPGM0FlTN8IJE9WvjIMnoZoAUckfaARZV70PfUjiGvptX73GfXJGKpEesy27PLMTjcMHqU
Q32ImXrtUF7J6aWLloC6pBdb1s0fDBvFmuIW7Y6ND3mcbbY5oTyTAxDi0iUClGsU5OVdyM90uDw+
tLx9U/JAmap3wL6Bz/lkeZe55e+67JWRN+YjIqUq5yGcgxBlLWB/306BtTb6puOakC9EFltdLj0W
Ab4nbJVr3xjGx6Q791O4ru0+eMipAOPCkE/SaX6B8OOgc1V+HfPue95mhBYyfCF+DIgZU7MtdTJe
zhphnCTNcNfm1jVx6UKW0FNd6/zss0zfgsu0CClz552W6qSS0d5OTOpJARjShy7k5uKoZ3JV0c9l
LR7FxRKjGtyp0weWjvJZsUDaZDlod+I0KuJtCbWqwVCroN9dIAnPRxXnv7UVwwuyQABwTrDgIXQL
5Iq9d7XkGsus60BObLTtfQ0ErJNH5jLTUQx4OomkX6u+iY5GOc+oosafBnrKc9tn4WUMw3hXoKlE
jQWn2h0hufjo/m6MAsxLDnLYGqLssXXpYaPJfrDCegxWxlBnj09mSq5cznr1EItMJVxtTWyf3mgf
cG7huY2elSR5sCngNGSx/YhGofqGNh54QgVO3Ro+5BA1LyLLhuuYpB+cbu1LHwyU9SKpVmEEXSMr
CXdU7dlsDDJWl29RxoFA9uz85Kh6PCYFM4bWj3d61NYfIy3OAFq2Mhw3qhX+93KCS4UIkCkJ7HgS
28aHoKol9gZgJgajJBFl2cG2W2K3LD0/OLzNK5G55bGoKCEnftA+NEAdtsmnGNWxyAL11IAMvrEz
vfX4g1/SYjgwggLJFRR/iGlUa2eQ8c4tzT95/5Ah4r+0+icDie6aZ9i0egIDgGqTM1gSUCEGx95m
6Xg0rW7g7DKxbxiDOmcsszQKGNhiDVb3lLJzaiGRh0qzJKF5qeIoPTjEWsFU8veCA/dk2r/SYNiK
ScFHLGKiaNOIBjfqP20Sqz27hN1oMS6MALEeYV4cdVbBIMSslE/zzmgS71FlYu9OjndkaXtQvX4W
ruhvUyZN7iBEXTb1ZGNB5e4aCf+Idi/ZOyYpEkVLDaur79JORiqklN2ehcu8sX/6velAAXeuo8MY
wRmdracHuTfBr50K9k1QcxKa+MC9lGP8hbWOgajvEw6dzd62qPQe2Lt37JMUzmzRw4McPALiY5cb
bjQVzBNG9wDJFMgOCaESpoXiqmullniC2gtpJ4I8W8IH24H0czcGKzCEJtPWS11nbepuOMyyiI5I
eY6EY9obHPfIqrhS6IXAyahqI2qzOcpcgPuIprektcTZwbGwKm2kzMlYhrsqkMRikRzwzSrKbecx
Uq5Rt+wbr8wARgD7jdE7PoSMx/E0d9MG3vhomd2RK9KI9MMjUFWq5DmA02Qiq+5E+GVBVj4qAAKi
c/DOTylFn8YbbdNlrxs3pVoIuI2aJV5j2x2uMKumXTm0RGbQLp9nGlbkrhFLApF+2oxYj24Qfsaa
HHEptlaSJY/xiFmkwPm/ZtFeUlyASHEaujs6WnkwEWvDYKsuejohnKbxg8SCIFdIsgxSkHEAKQuP
LMdc4v7s/AkrfJhvdP6YZa1/k60HoMkcX81uHWXSeLdGtjK+fIL8Fu0MBzg4teKlgnCzDNcuQRbN
2xw5zp4PJjpI9z2qRbQ10sj49PTvyK+8dwuK4EQISSjG6eIGENBlNbOHiyNu6nlyTSocMJZbvZbV
2F0jMnyelX6BgIsBAlnCNcmC/Fb2XEkY5e9zBCdPZQILAAyfd1XFTQT0cnGAajogioXKtuufIiqY
P1MhSblNYbQrgXjVc1CNBgbHb8N4QYkIslA54yZaHjo37nfkBvsrysbwFpIWbOUAC81DLOv8IOf5
pUn67MKKYnqWpBIbYNNWashYPwn3e9vNwdP9gbEdiC77qwEbtO3MwkeE6sO96SbMQPH0MkfZeOV+
oJ5dZZ4SG0IeY2Km1ooNTYIqzTfC7joPUUlfQCIDaiDeVqd6qp3cWhtQ/hkND+zYZxL86gLtc9AA
LqNiaJjKRfLRnjeD2IVoF7du5Uxb3zMrMh3L7OIQV9XnwXyuGBRvU9t04PIy8zQNxTpHsG5uRbK3
pkg/5ehGNEvKNhuDC95RGOMx4u200V8pgUjsjGbyg5pqPAka1jpNu41KWmy1ZWxthsSOd1bAWNE6
50XcfKvABbSopTAtXaYC/4dTJTspAMDaqaB+j5Jw3RtRfAGY95gnTnpIWDAwAQWa7TTfWb5zFXGr
dDcCBNkAEpmw9sPpZz+S7ewiGrbVkMl1MrEMssRPtKjGUSRNAL8xPaE3kOf7gyF1uG4gIGyBF5VP
5VRvPYQ3L4oz/pQpkp3ywVSnKQ0+qij+MjBvPhaOg1QSlgdiqno1RY6mZIT/BFOMmE5NYEUtbTbH
rRcfyz4GCFu28d6fCS4VDZndBJtRnkwjs9dk2fGTlyLErs+ibk8wGMjYNPg+dySMDzWyd0fLM1yo
hqVI9R1jbM8hEabbxLB+TqSabKaJGNKenhjEdACHxSuf7HmQt1Kl40MU1edpAo1AQLzYVVyFyGvJ
zY0iABf1UPIOXgsmUV90W8dAwAe5hlIog5/dMJF4EPGP0P7T+sp5D2uNrs8rPmoDf+jojtkHc/Vm
HXGIAVI+0lh7XL0x/OnEAbgN3WyXgEourUzCQ6MXLNP94PUeIQ1ReMQCw3Rgn/cqPeCxf6kSMCHw
np21Bl1KuEvg7dK8HyArtAvmxGxvw9ks/a+A0C6IUZHY2GJ6cb3SPQ5gAwOzQ6xgI0IuK3I5m76n
7wjQCQwI3pDa9OBCDC9mXTv/JillyZCxJ7pH4Fp2N7X7GhQP+wmE75hB+hisT5QVpAKAcy40XVHe
g8fuEeEx15ptPv2oBeU0kNWcWj8AaXeWTaUPndvtmxAomT2uorA+NO5UIzRIIIGgM92T83ZQJIlt
xiXcK282OojZfpLe59buH20e8Y+scib9RMs5gEMsdYpa41CbxRYMpF7ZI/MfIJVXWRofYzn+im1m
IeUQD7DjJyJwZhg7APYfZuWH18bI5cWqe3JjUGaw0GSJ2pLRWDl2uuV+v5y61TofS+io4/eMxF+d
+ae2L7neu+1Gem3LrR4UuQvB6+BQTqWT3ta6Gg+9g0OeDCUkl4xkqCXQ1xFK0Ndsc8s6C1agtL+3
g8Gklhk/TSp6HuI+UWIFt0LOYJTMfJ8Tl32Oxc6yOrTjRldt/Irhly3C/mCEKfEEdeXsI0nKB9y9
nuTd/jfzcGKLHBAyGKX1VrNkK/KaePuBLJ7YYaxlYK2hCtrGduKsUs88lwK0zOgM0XPLcGka2dcO
uBfOhoLBNlb9M+xPKAN5jBxiMNxvffXDt4FGI4NVq76crE2bNOIA5wftNoM11afOYcLeuzZSXAuC
UTie24wxekvlWPrviQE1tiPTdw9VZ9y0zZwjdhj9HVfDMx/WiK9B0puYrfOgKuuE/a5YsVXV1LKI
xCX2GuguJEYlSedcXFQ5x1KXj6Hf15eqypj8dFLefJ+a0+vHCxfheTVGefhQpMxBUmZradaK1dj1
L1RQkoPVQSyTdEcnID3WxcvP8jOGPCfD/Qw2EyPtKmhrf2OUrbwN/vxisSlbJlL+ybKX8KShhiYY
8MbpZqL998BfgZR+afO5P3GFO7mQ7THd6B+Dtq11ltXGunMY7yVbNyITzm4p3+La+pkUJMH1bvW7
o2nfjw3UR6P+qvIuuSCxC3a+yH5rsYy67Lg4ZFjuRaDrjY2LcOcG0U/brh6i7D63ZZA92ezJugTz
78BRHRqmd7SqRKzHkP1LWRfdOu4b49yJjEIWa+F6jiuX62z5tdDZD7iryDmfiRoxFMOiwMgYLDTj
1ek/mWGQPZ/m774+Tr30T7lFWL1FWNJaBi1b0aRstxj4T+Hs/JB+Zu5SM8lPY+PBgKytrZ2q4dhW
2UCDzqWEOvKpiv5YvgQ26YoJNUQgSRPJsr0Xc2b64bhi5hjSUCNQDbGNxEtOSVOGx7zQH30h03Pc
T09NBYdOts2lwFmwzryaDeFMPxx0yLC0cHiPqQfSgmHQlLu/IosRjUsuzp7Mo0Pta2JBxVischU6
JxEYPyEevxJzxvlL87/0VsF5dPj1IKstmEWYTWXkQp1k5fgQTsnB8ZF0MaGNNy5ErL3PsiVPvFNc
BvVKT1Z9DAhZ2BOegmnd/TAnIzi3Y0/iAkDvo+/eaoYskI3y0TCeYgsOtrYBARp2x4lcyHfHj/QJ
Y1+9b4ABr2vWT6PrsdB32gYVScN13+3D8/2h0OJ3w2yN2V8Kfmro0yP7oscoaNxLIp2f1JTmr0K6
TyIyk1sytcGOdO6rr3TG/VVZW0ZCYFAj+h8cZ3zA5OHSa3oH5i3pexbWt1kP46pgCJY1y3qsj196
5KwUTEV2sqvy2OYdSfGkOx+rUTw5lT/u7ZaL1py3rPfW3DISkJsFOo9fPeUauMD3CNbpJtFOvocH
CAg2NEbqAOc186tDOXQ/7LrLXxpGQnvWZSg8lNPeykG+UFRNBF2WSAmq4q2iRpqS3jkqMHYrjODb
yCfNvGiSjiuSJnU0Z2A6BRjsW7KREjiHJ2lyFx3GiN6whX6adjmtwIwLw4qzUwvQ4IJkbrcI2bfV
GAdPXUI6lDE25g4Y9qePcG1tepDK3RHvAdatgVij/tDatXMep1isQnqxPmP8BriehLJBWzvp0NPM
tXkNZ4v7oN/sS4BHqwnoJMmzyr96Yb7vauDeA/5yPuPo+UYGuUcA7WBv3ZazvGtsJjRJFV1LE1rT
6Ianglr6qApc5l7ToXeyi1uiCuMwxjteB325kT1PtV+ht5mSW4hlMMnwT9ixVexL9pSsoMbuODcu
rbJxzeqOCDTThQhmzc2xr3q9C7B4bQITwF9P39aO3veCc+WxtCZJqZAcKxRUDyXA8nKS6jh4eXcL
4xj0QZMUV815mTijdRIlbP12jAAhoIVL8lvSg9fuCkFsVdTw8Sii0GVVcLWqzGx9v/CTIY5ew2hI
gext+8i945YC196bbfNYx9mDYzP0nV3SfoxMnfkwfQ6hngt505jkCA4Llr4lfUB63yKP5UQi7W+E
1BCAphEfqZzNkEqtnwR7VI+p30Fkbt2PgEHLGisQLwl/xxbQm/NmqkOvvvqmd19ax+wfg6x/qYDW
IgYabZKl4uJNFMlX7XnqqyaByhNTuJolelhh0Aqn83RRhuccO3vMr4Ht7udwbD64DVZoEO1sm5Ng
cBocyXR8mPxbkqMpieK6XI9q2MQW8QkGq/QotV+6NHxOypmDyKQ7n+olkkrhEETJ6dx6yf0jynrx
oJpZrRNABDWjPOJ6eJjMssAtK8dHdyRWwNSm+zqjGl8l+g2fXLj0uGA1dEGqrTMeurH5UxLftg4y
v/Vo+hEUudP4CC02vkmyulg3PFcRnS+jG/8smHNuAswMjO+hqtpmlWyNeCCFL+vEsSVKDBMA3ra5
oe6XaGkzilp0cDUMhZ6mjuhDfLxx/mkJ6wF3srHHtpnsbLDdWy73BKrMgoq87qGj6XjTpzLfznbu
4aBKuoOL1+lbXs5/Go5vMt6rFzccgDvSR69yzmWCBcwH2HxshUgM5CzU+B8X9i6ER4QtbjCwWp2j
cylBxIGcvmBozG+2dYkly+26d0oEJOFTD5P1QXu1POWKow7HUHcOwPBelVt1N7srjmZbf3MEpE2F
M+cYSElB04u1TQb3ygpj53WcwmeG/f1JBcnGxSKwmuo4+oZG+M3VgSZ7ss3PrRcVTzaYdMj0gLR9
J2VCxjTvGmY1wz8bg+6Y2OWFHS09VqMOJcFauyHr7SfyhxdTsNi0Q+EtKXvdbTDNq8U1Y9MNNZjJ
5S5iFIxuvThFeYe2SbPAEsVcMxcc+ufYqM0nwIcdyVmqL37ljKfgA5vdY6ce674oLgXmAhrP3PqO
MBEDtyURmLNmeKdfVPoaNW7wQRgyHEePm6LF+Ifq0Ge7RDw6M8vhRzUCEGWX6Z5Kq/ukIzDPtuSe
EBIkaWIH90nIPPfoyflUuDjlpG886tF5qQNqPddKmJAsDwELKpAbw1PG/fsRG8ST5RC+BCPk5GYd
KqIMHLyaQn/dt/iNOgHrOYo1Ry0PcU+/bcwa5Pow7BVJi0egvtlzhDDOMwFYcl0ESa3ms8cA4zB5
sWYkU560gS2wCZ34TaaMXeOyi8juqCscjC0DaDevPouIQgRYR/pUVkQ0dWxHAREuMr0nJnuemz/Y
JYK7sj81gd+8lcPSPUMXkOpgYBu6urH5GrHQ/FM7LbdAXzx6A5M+1Zn81ChwbmyFnnJNMRT00bSd
oERt6qG81QRJUj/Rotd5Y15NZv2rOB++9QiUeV+r9B3EMHFrAX4xPcmda00OHa21FhShqlTNtckL
SaJODnGnJUzVykT0KEvvRxB79T7xFBkiMRFFCG6HvBr3kdfRtEX8N9ItnsQUBGf29DWbYCLjRFtE
BxJlB/x6k3rSuEs0voPvnmTwmefpk4XbkEWJTXBZ7uHyiI64/3ZeZ3u/B3wKXrTNa2ZT94dMWP7N
jV3zCo1pE28M9kHfC7eVZ6/ggLfyyvzeS9D9qkyCs6OR9w1d4u8LQ5XXJs3QbgsxvCYc3Ax78zfE
VNme8SEtFZkmx6aLrVWow+bnxIpoSolgJm88groTihMI9oFGjkg9p2NV75TOrwCp0GvHCIdqALC9
7wcSTYUen6fJq89GH32NjIOeUxiNu6ZCqBDe51UVGtOKuC92N4yvPNmBXJ+IpzDGceM4KDuBylhr
CHcDMM7FdZBmziv5qQmcXuWcukg5r61l/vNbr+F+By1u2slCDQezRhZeVGN5nPSEWaCMP6fBSV+L
5jlswvpN2VH8rEmBJJYlewp1YjwAPtg3SfTCVGe6dE6YIM8L/ae8ipI3676LGMbmpKJqHeL7fEmK
+dKHwmeckk8vOQG0BiazsywQYdDmOGftY4mKQ9l+nwnZ3mAuaE54M9VeSmYOIWo2wAJDuMsHWmiB
CLta5OWzkOMebHSAv6SobmLCB1k5bHInpOZbBViQwCpuqq3o6ptdl38YNQT71jZRMNjaOVKRc0pQ
bKzGkgV/NBlcZqh012Y/zjtCPpnqW2K6ehT866bWivrOsA6h5fYPaqblbfLYfgO0/tYPwfDMC/sz
SeC4M/KQ7UAMxqFChraSfR5dkH0TNOyFLFgj6T3kKIqDfN2rITqrmIK37IY/fJwMCOOu40AanF1V
5sut2HIe6XTdR9rKAcuPOJeGGLf9WOdb930SZf7SxoZ8oX6LV6ZBdp5oqI80KfA7PffzTYwMyvrJ
fx8cc3hFYkuL65fTE6sd6zZH9WbI/Yz4+EawgZw+pddb1/uDoSyWPXggmV/wHGuyg2xDtQ/S+cxn
VZxQ61nPkTilw5A/NR3I3ggOp9latDWe77zM1rc+NOx361fRDbdgDOO3xLDjB4gi7yOR15tC+DX+
tkQ/DLLTD2UwX3DARuEJ5E3mrmbmBrtqokSdMb6yJq7MXdfK7k40OJv5zF3Z6fq1aFL7cXCLHxlp
m8ijGucdnVSCyO5br+hIMo9YqdpREkh99eC7ynigYUAElChmPHMmz1ZsnLqGTx5oyrs3k5TtKh+E
oq8+6CysI8Yx58zILj6Mo1XuwhHPjCxmYubQgTI4yV1wwTbK2q0dR+2mxjuH20y+JUzF1yy7fxB2
l7zOw6PXJ+UW47/ezt3wpZr+eWqsYDO6tb5Cqjip2hHA4+LXOGzN81D27kpMxkyochXste2qvwyX
/59o+t8QTW3TDTCf/s//TQ3d/Oh//I+vqme4fftRfv3jb9cfcip+VL//HWn6z3/0T6SpL/4OqM03
PfAIpolVF7Oq/ur6f/zN8MO/u0TeOCEIKh+GAV519qd98o+/OeHffYiElh9ALmL8vRBfOlI7lj/y
/x4EPgZUT/gA4HzT+X9hmlr/YaXl/zc98CSBGWJttf8LSK4ymdmXSQ7bjZXSZlDzwg/rThPZNflk
lOt6xBuZ05WvYeoK2gAdAR1DY0g6d7yavN9hUl7ciuEv4ur/xuX9n17r5cX5jh+YwubXDAA5/Z+e
W7a9CSgGbzoY3XCyMSKvHIVsVPT6AUfkIoiSeOD8PduoRbDFldbjQvpvn+f/hRq6fAr/jtpbXkQQ
8mm4S5Fv2f+JbuhFZ7IOT8bDhElkb6rJXLWNhonS8Kb40UuDaLOMnRvX66+fGcTxrVBU1sa7mfMS
i0gzzbW+1T4D1KznphGQtteYxWfRf7pGE63DjtdskJn+35ikbSH+60u3MPXDQQL6yu/xn5yxYZiC
VE0LicghJDEc3pW/OC0c51AssIWM8CmkNenZTzJzE6PTRuC3Ut78gfcffL9RUBVroq2W93pmN0YA
NS251y95au4BtR/CSV2+Kst8Ge1EntKQbAQVffAmOYes7M9+xX/D/vmpZ/d+aBR5gWOb72NzQDs/
gIW32yA9sHAik+XAtA4N0cgswnTI75jqjPDTIp93QfNsu4TjAGFfsPQuStFM49hgIEzSOl5ZEIUM
b4MKMUoqt5G5SPEj5Hb4mncdI9i1nIjsjUXFFqT5FsfGo4EEYXuX5BWkAa7sijiVXARrP4UDKfnl
qYMR+xTNp8/Coh9Fu/FVuc9KZAT9LMhvwcHmDQlLOLG8k8vflsTOe9ljE1JL9zNeiMyIyYFtSNDB
gkjubR6fG9/ZWoaJ8q7zgq1TfI8rn0UbgHMqF1fiwY3/hHGN1bpUBFMTKgJYAFejdr/XAWuQdjnA
I5vxNUGbEPXDJagmaz51iuWyZJPkNb+KRVbnsK/dUKmErLqA9xE4jg4Ml85drQG2cJyXrstp5l2a
vblEU29S3zhgDOWsqp2Ln9koBucG51MSrowOR0iQefsqxOQThThUu0+r2zhJ8ODSq7Us5tmkoQ4M
qbJEYzHy7LHgMU768nwDxRfksBXSuDVrTfOvs9RQ5h+DtIYu4D/hdIgD8dISug11Q793XvYpKlJE
qmBjhPmnRKLotI6P/CJ8GRxCs1rGzo0PWlSiW5ti83BXeEyS+AlFPdcxgR6d7H0U+ef9T0qLj0lp
vRuF+w1DNKmeRLUMc4H5K59tlLX0EYmShBKjP6x09+ouqsUpc98wcW6XjnmnKnXIXbIDYCfR8vHe
+Q2n9UIz85v4MmbFK/jllWcItJQw/dBHk6gGEnuXB7DDbLAEPhBDDQVMcnNfy5Tk9RzLU2RxsFbY
eLRFsEPvEjxQVObRydj26ppdLrEkm/tvEKdsh+pq+uZqdL5xyJFKhDgnpkof6VZzikrWWh5RSZLJ
aaZfNCEda4D42Ln56OocZ0VX7S3IuytpdPmzbtdJhBHJSPxjpfVALoJkX0WDFDjNY9ciyKL72IQi
uqKi56oXuASQ5u12qJcDQ2G4Dmd0036MByyXdbERev7IFFHqNjII5gjqYU5JbehG/n68JdeesCFf
sO7D5LkJWZ2puYC3Z9EIaeenbdn/i7DzWm5bSdf2FaEKOZwyJ0mURMkWT1CWbCE0gEZOV7+fxpr5
19Sa+vc+sExRJGKj+wtvwGJ1msQuyuVbTVuAmeNP1NVg+DINJsowwJB1UEbAegJvTGdl6bLcpuQD
FDMYvfCMSIKS/K3NBwC3GV/MC9CcGg5qOO5wS30qs8s0LnWnWTW5KXa6jS5WC9krcIHuJugWQYXc
4LKMBKya/LAQpDobmk+R9m7r/lfnoKia2f6lhqgX11AsyXCdoHvvDGY2P7UyYCvcm7JjfMgAG9AZ
cJLm7yUZUQUemb/wkAxJGiATyw5it8SupjQekB75rHOWCEHeufV5droJ1xkQAMiIP/Ue5L20Zfm1
BY/2ckc6TIlge8TbecSbfIxf6pE5YkJj1CcvXo8Z6Ijk4BslJeSIsyvCeV2Y9AfHjK3Hg9jnebgB
VAVnyky/ZbkMU5dx3HJRSpkj6YefinwjT/yt5O3mgSoaHYLtsiOiFM4TCIICY1UMdkBHyTsGhk9W
yvKyDBPWBnMbDdHLDLyJximPRo/0gBH8Sof4JKvo5zJE5oHZLNOR1FXWpFmsYwKHGRcabVhzvsQD
R+iVxT3IarEbDPFt6ixAZaMwxSncTgP++7o3aKI7iKD0GL02kTBWwIFhurlAEuuNkMFTKPp+bZsj
TAx9Q5VzoAuHH7BhfkXAsdCAQp9PjX0rzJkI7Ixyg+SC+jpd4rntgGrZP9A+HFkVwuMyMMOJxTuJ
xDe6gzryuwUYxlHg89V8tglM78CsN1XfvS6jyAqYVuxo/mXF4gm6JGE+q4RucjsrNcBxh8/IL/LL
BGZs3VUxNAs5rfxuxoOc0sYG0Qsa3668428FLiCCD9i7HwW3LjCZVHI1RSO/sMlzMnx9whG1cnyO
gb+VeXkSUfVVxF6wrlKcYYykCU/Y1fs5U/GcAY8NuKYUGNhQj/NCkby7as+ThLvUiafcKu4lyyr9
YVQtelJ7nbvi5BpehCViSmHAlKwjg8kkz/OOMgN6gVAeogiUYFrBeNDmJ2BGEBfS9LcN5oQ2dfXW
cG0pPEH/7QRwDKW43JrRRbL00YbaoIlKO2RUhqAB8AC1YqMLJzbk3n/SGBkAh7uI8w1Fodza2aHz
1nP2m97P70scoI2M+1FnmeSe4NKHYa4oHiEldCjfgfy2RkjKLCroY/DAN+JblN0HHZRr7mA5JNvL
RHMGP3HFzhHfxXgzpYRcWIV3bWRwTcBomaMvYCrllqWWZRBkOpIvEEKZyMw5PxbwTGKilo26ZpYe
/eqT+rCcCJ4ookIEINNYhWadQBoO35dcj0kAYE/NnPPANU1MU7Hg+lXZcHH/CkGMBNJWBc4gYB6j
xESo5debqXSDLT5EpRXuXdPaxTSZVtFQvfbt/B64p5EHWkQ2rLYCWRhKjDayVGtvRIm8D6oDRIAN
MjP+pq4ZSF2obWVWr0NHPFAFmSrtN0lJz9PJo9IBE9uD5j+XNtDXzh5/RBmiuaWaVo2YmyRKrg79
2HtAN2hFZ6Nfm4+uosta8cx8xrVoOujtJTa/K2mEOB57KGaCHyCs4hBSaHej16+XR9Yc6BClVMNa
wbOMBzNPsTf9jnwqgK7NRIokUA6exsdSydH+BDYat6IbD2Ku/E0fqlB3rWPluDINaBnIhL7LIfv2
fJZWuAMD+CktJ9j4Jt/YOWUAc4kleCpM6n4Hb5pzXK4i2nSNWBMpT/tZxfGj3ezyNrvhnTJToeAk
Cxkd4m6iE8OsrDnw12Bh7NqJQnLO9RQxE2iPNTxjLXqSoMJWJvi2VdHkX03XvZgVfZUq4TGHA3ou
U+cHBUW/t+ZHs/to1MRO0fmc+BJE29hN+254Fx3Sycp+KePRmW0IzdbYnXkEwaKbLW47CT6LWfzt
q/3nvQhWwlu5+jBsMze/dnV2T9PiWtKcHlFFNcPgSabLOipxwon1g+czRFxxzyBubArJOqRRj89T
BNxSia8USNzzlHhr3R5RJzMYq42VIxwuCRGFvC/DL+htoJkawBykx+fqVz5jOzT6D56aVJd4To75
dQmDEvMjG4wQ+zdGGACr2xKDLJN42rC4Ym38HFotXxMGcY+o79RSwMigoNw1b0Gds8KBGYOG4N+g
Y17HormnJVmNue+98XGM36wSyPlMmBFErM65jtFD2IivJfb1XMgjIZbXvqVBRiIGR19DHpgPADYm
2bdeclQq4M4a8RGQ3gBrJIR09ZDyVvKdGOIehzXzJaCwKoR/lzZraZ9oZV79OQQdD/MLcDTzQNqU
q1FQuFEh6qym/xmOcVRB/WE9Itqg5Dt6mLJToIRX3x/ixrmLnIUU7MdrFohnMLkNIUB29xoQ7zCV
4C6Ru2OPO/i3LgluI1XOTde6QPid+7I6zhqJq+l2j/mQnCpCcBKKpIUQcLXt7J40RDXSmwGLQOpR
UXyWhzdULggGOfdxiC9B1F/p/rKe4IK1huqI5Fn6TZRIGsK6Bz8Z9QZOCMFhPiPkhcoHQUB1qRvI
mCr4jxLnl1n86RImiVm65yIzr2IPcurPMvY9d0j2SahcBNQnsmQDchN3yI4opuiaVwAzD16h1hcx
E7QkP1W8gHTnLfNJuvuEMWOB687VtfEHDKQ0gGGgzz9lexcVC+ZymxFkEOAWuZPRDAYSPK/hHzQ7
u2DwKmhtFXcgEuD6zXSfWMjm0BWVu7L5okltUL1nssYCjxRpQ02FCe11mJntlnGs1uHKtg/6xGHl
HWG7yK/94F8G43nSQR76KSHSZHZ/CDXvNs0k5AysXe6Af7dAw/U9DZda5blD3GySCF94Ur5Too0v
A2yt49BeSj1PcDQQZ63kRtgScgWEyYOmVR9W4ry1uv8rDoJHD+NyQMZEDUaDEbmb/S4cyG5g6cUO
LgdTTNXf0HzA3TAe+r0NsIzHXldZSiIV7HfAsR1sWLsdoUjhqlfY8ArWaHwLeOzcDlUDAHhvbqUz
wsE2or+SThnt3BwsKb5V5tYok3fhhD/Ri7l0VklPUyO0MN3wzWWBXAXUssm/WCRnLH8lHM59BbZc
QQX3sDwuwMa6jR6C7a4MKFO4Nj8VWfDdh3CtBdp+qUAOIfg0ZQWss+ep6SI4X72erFE8urBYowJK
JNbM2dGMBuqwynY3dLD/TooRLWZj+qXX3CQ1zj0P8EGfApKEBAmKuX3lYZQnJ0hKqFPwYQmYJY0w
CZxCL3Jlcjt7cpP62cR5IPolrLQ+Ddcii6WybfMVQsp9dBOojX//KAk8TzrIQKJ/E+e3EjmCDVMD
bw746sE6PMgEYK5d9W/0ZsvTchChSbByqNV3lze7EJUU6RnJFoBiecr65KnCMHG3MAN6ArGT56Bq
HlletxGzcjBdCNPLDx1eVAIQ6S829/LWXx/xFy64mcGhX97VULHCStpMyIABX4pq/M/NLB/5+8PL
r8uPhYE9Ki75378ur/5+L1i2/Peby1eWX/+/7/1jq5hOUKmiUvOv08uXk6Tbo4nV3/tZDq/xsPVo
W4AIyx+WH6GenTAGkVQNtRrOjDpaYFt2/p8XJfgtA8gllqyA7uhyFVuuhr42tIF0a9SIvazrPuKG
4BTfnIVvFafl98hzn7vSr3ahkRenIIQDN2QjDTcI4Hp872jO77iWwynsYCWNTYjNTZy5p86zgai6
SkSL43ZOy5vLj6rK4o0VpdrKiSztRBUMmlqI+XLTjPiuwqs5La+YTr0THM41bHbj4BjNFeYSHNgp
Mk9aXZrImfEjpFlqTkG/01wyzKauvgShbxmScByjPoA62pF94bCBoFG1hZUB1ExP0X53OEGdVCTX
Bhyg3eIgg/6A0vq8R31YrBO7LJSr51umucHvDszdZJ1qyLSbCG1GaLRKV7DMtw4OeFs7TR56SSp/
BDqIbIse4pxoAlYIQxWDaCWu3yu7jR8RZ6CYUtDO5kKeeFYtHnqU+2ewSNQTb6mAU9RLb2U0xaPm
A0Es6uAx1CW0hjfAYqcha7W1FXYpExra1Q3qDAfL11CpiR+EO1ySBoZn5rlfTSiuWA1hg+TT0Gr7
mZQmo9yJMtoa0VjicPypRj15trroOmvAUTSswObOfO18Ic5DltB7qnxURiz/jznZX37h2WukGmCQ
DfnvoKGN3VTtF8aO/diP27HKbCLEci+T9uqk3WNDi4c5EHwpGPrV6DLxVgDzy872j7QJHsBKbdBS
JCm1YFwO3e/MmPoXuGrWFhFuMJK5h4AOh+wyIHzESWVoIP3mDNYa9hiNKEs+jblXMVUTAU6Rh/9o
YqyQwxOHHFWqVnXbsZsR1Ha8QhHIX8bcdQlahH3WHTRVoA3Ax7Hhv8YoMq4H/9VphUksMOEM2LNA
98CFKiLQxG9KBPUsNDIjm5pvPj32OT1RL52Q06+MHcRX/LRbKDp+9FFVPTQJ4OSwzTFM660JwFm9
aUrgKlRvV6HV3w27BrhIFXcIXs2EMvRAfGwO4AozMVzK1vK36KHCWy2qQ2n5MFDhC6zLsP3NEZCv
GGGwF1Z5Rv8E0UuXbCTBNZuSBoy8aW9jxomeljL8qJHfCTBdSMRxjpL2lgamfBSzh4z+pgiBihWg
n6nH6Wtgbtteb51jAGbd6vEw7Zryi9TwEJXm3VacNEEkVlSDDvgAu95QUENMa3aFWC7l1HgXR8Y5
RmX2sad2zQBSNCy94hImOxNMmOMizjBITBCbFnUhx0C/hfZtHdlP+hDuigaTbKNBA7C1hnd6hlfK
CG9u6O87i8nCjaurdIOH3PBuYUhJpPZD4lV4ldow3bRG/yRxpaTipudOkz+MGPHcwOuuJQorToAx
WmaXSPMkcIWKoPoElX8whgC5qcmid165jx4kCCRMQUW0Nabk0XgkU/mkNPQZz+lDT8Ney1wGQ/Ho
Ptpx2u3QuLceDaCpJgwvH2CLlmGM7Cboco3ac5OLX0aHmzGiiwxbqGSu8Qg4Eky4S7kqckF0IbzC
0tz3tJi9H9PoZU+m4+9Uda7Ar/ZYyepPDhG8VznvbE4XUVBFyOdxC5OswqUGJ945dK8wWOtDRfN8
MuNbW+YAn0YgUJ2qPQbG09D3D5OS4JiZuMFx1Qg+ACyT0Nuc1D/ivrSdwxII+zAn2w435qa31zO1
hWPsNPsQId5LkaXxgzlMxxQmPqRkcR1agWyRZoCZc+P6/Gz1tvOqJWRnKSQ2xC+uOshFIpgs27aT
++7YzttY4DVP9iKbfovKxro1h3fwoVciuU3Q45sDTW9a0fOdk+ZXOD84eXrD0mPPVHdLhmHdz9T+
ZPjDo7mH36D5o+2p91bOoXUtZDPlCUlYGEFasHIISISM4ONb1WuJkh16S6twOkCd3+W0CtKQHDGn
1xcnmB+V/c328YowvasekuLgh4z01vicNfGXZffbBO3HCWUyv5tWOlF8pQQCjQxnZThIfobTMLGK
3X2l8UhtopLmus2DS1c5n7aqZWhUGCmt0ynRNq3Y0iXDHM7EIbe8AVu5F7n5RG8LZ5L2GPb5Z0CH
0FFDGmzt7tL7WnxppbXVmnAzRCGrdH5pS8lq+WGAOR497ZqU9ZNvWw9xJW6ApknppHxI+43dm5/4
HJAjVfWh0I33ITKfPRe8M5wwx4pQ+HGdCogYYXkTJ49jUwHci+gDKCgAgqhc87yWh2Q2fxpjeTWy
6GImw5PpUj9wcELfzNI8gUjcJFn+7OnZpY6I1ZBfAtAUpShKzUaB+29MmcpO502TeS8WOdeq57nM
ZiDqqPukdf2u6dYZz8Lnwrbf1a1Rm0q84VAxs4ERY/J+SP2fNhJnZOzlKqn7j9B3v8bKuzUbsIvM
yaP3lnE7OoCiE8/QMM9b33hzwvjTadxDAHs7zAAZ5OhSGpl3jGb3VGr5KTC6jSEyGDn28EANfgV6
d+dTAu/GFonM+4h2yMaidJr51RZE9sYeo1/UU16mlynKyBl1qKRUPO0Qg/asj/ZYI79oOR0KpiVA
vVlFqgoHE12agQsP1+rdTbznxs9/FXN0alF5pKiTwdJ20uqOfu5MMUn71TCTtViA0WWC2jkbiBnS
uX+wNGdfP7SjecEwnTUw1UtUDsTL6Ex/qIn9IFSBLlJ+gff34eOsC5arNfWD4yQNgDP5eYStMWbw
p4MGpQP4C64hIL4L/3miwIEyckyGPRy62kbPDz2IdWZ4V3sqdHAo8HBkmV9Cr0qpjjhnl/KaEdQn
BF9QTTy3qe9ti+yRuDra4Jw2b5wkvFdj9accG4gmTbCuDWQEdWOLrbUD7ls/gCRmNigwU8cJbAMF
9rMR1afbsOoXNoNQF7RYHYrK5QUltK1BlduPp00svcvYDN9xX8IpAzDeOGa4gkJHGuVEH4PGWBvA
hyHUT10zgB2g9dEm9515o3dtve4gs6y4HUfNS9+sifyoys19PtqkFzHCnRqawKu8zsCYWt7ZNagc
p9oLFe5nV0MuJ81Y6N2RGq0puPPTcELo4WUiSFKVF2w4bYOCMulg7K3l1A2HVNPPKZD9PbPfl2GE
7w4Gzvu27D8QMYh21JfGVT12d0kDNR65pckVtY4PfSyGVVuwppcTYpPw5xwF7raRvZDyR28yRoY0
/9EFFE6F5cLPgyexcim3sbg+gHpkzA/dxxTHu07PaGpJJAdngA/rItHeogwvAMSA3rQesFcSv+V6
i4wCDLhpRt2vHbpzajr7wTXXOXR/oYzhPLjMtPCSLd2yZIVG/Tc+Ptlq49Drgi4X3yonuA44EUNv
di3sjWfia2I916MqNeXkwgJT93Ss9sgdH2yz/Oi7J+Sc8HP6rJCcUP8mcBHE62uoQHTgBuRd+led
7jsus8POgIdHj5eqWFVQ7HJsyrDIIAxiq77ms3ab//pbAtLcJryvURNjlaP5DCaJAaKzC5fNq63h
HA34wQB9/AsN5M2/v4pQNrMRYBH1kYDe1QgKlN1JJzioTaApA4wTrJOH0CKbI5JXv5pWsQFAOM9X
td0IByKT/9WHQ/aB3Ie3Cg00YNRRIQT7PguEqcTNx7hPUpijdhYUmB+yIEG/35S8trR0u7xWf+Nf
ibxiwMixym61vE+QaqAhhXj42tY/B0RetBXk0uX/kvYuWQVwnH2tMRhhngV8X32kRElDvVaPY8C+
0iJ4wG5ckeft5mza+AB3a4OKXd/q3+rAgMgJWpSUeZPhGS1danP9ruUbRnoO+LXPYQuWBQ/OvkQS
UH1C7a+My1Msi406VqepMgynwruVBAe187LutqU6ARrXlhiP9JLhmG/U5tRxqd1q6nTQclrOnW1U
zj4i21Lfjn39qaaTbeRUTPhoPYRrdXnU6alL+O9TDTgqE+GxiLpZNZNMWERwNNbkaG+Zv3doI65y
3mvogE1evlGv1WfQ2KNy8qmTttiSagYfbcRfH8e2Yq8nMAfYnAjClW+2axS4SioUVezt1FsRf5aN
f1AfKVsMXDoyFDwsbSP7UpsCsbjK8XByKboDnvwcZHFVm1SfgTqUzU/qE+qYCvknfvz3QUW8qQ44
knAE2BW7eBj6lJl63uJVsuxObQ5ZhQObsWpY+un0goYvjAWiF+SwC3nJ65+6VLpdRYF1O4XFOppP
rUVXr0iRkOrQz+5NOh2RlXzjVnGzeKrSAZrvDAZ9H0c6KoDZBKGFDk3Zpt8stzdtZLjmTrVDSO0W
pQia6rl+6OiYm0jlx26K+GRLLVovGIp+3D6kIV5MwBG+cZADXkg3G6pPsitwsnEHB6JzbQAPSS9V
9CuloMdiYz6TLXyiqJXTcPeeFhiEXTFQ+/yRRZJimWqK2NUNNUD4ernXbOpmkiTyTXEs5kNs5gjE
RcWrhO8Qzj5ondYgbxoGyg3ZqZH9s/qXBzg+QFOhGEp42AAaMtNm3vU7pY24nllE1qgufesAt3eI
6kNfhTLjTD/asO7p1FCi1hMq3zMRm2MBN7Bq782a0w8IXv7arfAKI2EYYlaI8j457auIiIfA9PKk
mnSbrIk1w4aHoelHD7knQJgsWHWKw1FUUaWEQcPcFem3pdzt21TT0ZKCermp8/yiqX6loTowFOyy
dY08panIppqdHIIaFjU1VoY3ReEpn67KvxnLOPkQZQS2rmqZ6S0IiqYQX3adoH0ckT2aA8df/JHK
UbW2sg/wE1sdw3uaLgYF3No46DkNJBPZ57Uebqu2/FGUBmIRtkg3UJVWELl2MwZdrO+dXNudjg4M
NW2aaXe0GGhCVogoqSYFzI7kUFnkOktzktj5UHjUDgqUMVEVJwBvIUggYkInFqGCNKCoAnh7b7my
2JljjzRMZh/LWj/XAcWIaUgUG5xmpmNKOPw+dnnHHPOxv5BXEqiYQqGD/+t3ydhQKQ2pZRuqDT0Y
4N4y+RqFBKnLQPc9mLhd4W5rfKe39hh2u5xMZvLgEBQNTT/EzxoiLPrOnRryGPK65ONOunOqizs5
6C5p3NWu99G9JG7UfP9QOBP4V6Il2irOk+6dAqm941H2lfjKxDVId8uuqxH8hSu0ZDua2KP2dlQc
oXyB/6qwVbUBkYxouvwmFVR5pQeOkYcVmJtSaCuKh3TGBBzP6nOeMC4G3X3PRh/htYHCaZc5uz4g
bpmTp1BKpOAmvumlDqQ2IioQYTdLITMG5ug02bWjZixIhn3hVHgIUGqOBzhn5hSe8NHKNgOyODDa
NskPJ5TI+FLdcMd63hUQavbD+EXEKbcTfpl7MA3nFh+9cDR/6gbNiXjILuSBznoaZ7HrhuJqxfKL
fne8AnkTbGO7PHVhdYWncDHc9NvPHgKlPVUp6PqkUXVWz0LYMbY1lOPBusCZd5kDUJpfmT1JhKG3
l8A4GhF1wjEGvZUXDtxmZrG/2qmqobigpHLJ8RDkrZs5QXHEejCI970MiEg7EB5BdU2BkB1zyjZx
EMO9UN1j24ULTwvqnGbJqfPx4aNdtDQN6oy+HOHHXRAwoTdCx0D9ptvy6szOCx6NENJhPqgHuCvN
x7az3p2UBK7Q9jotR9HLS+9WSASMOz116fkMndghg4LLBqLdrdyJ8DrqHQVcfGbnGVwcLgQ0u9nJ
QCcaacQfWSnvkAdfRQwOSKG8WDqIHmmWzS3GeQkPcO4yzNC82aHI/Uf1zxZgztwzD7PTs2OBm6BW
/BBNIX1acjQ7Fhs/uZB7UEVSee4YUX+zeki7qcA8L79aSpOoCOIPbUDFCal4NMVSb5cNHs/zuI3b
Tt/A0yJdnoPu0rRkoPr4I46aj1iVgZweJE+CzMzKVxgZQCg3Y6ZGVHCG9VgioRhjUpTGSDW6EcDK
IEp+AxCzaKri/wSifq9FLg9CBybCrYcD8tPwoSpEl3LN35WOeUFF8WWm9U3pkAHi9pxEom6SHRaE
EXm9lZVEnlBar2UTVCeabGiAQevFcA5H4NTJjoFroxvi3FPX/Cq75lNP6SFbMzFAoaP42HMLAgSr
q2htIFixtBmrPD7FyM4AquuRy4Majs92DY/YVzgt1WbC9WBc2Z2/Q0fgkNOcq6PmHRvlvZI6W9ce
PW2v/S5S//YXeGpofhXltzY8J/JY2JBoM4WLVS0/JWczm8ZJV7DORiE9RexBB8QyPS57ADVNDWgk
Ku6qY+eqJvtI82Y7TTgpsl/XL9/hGr4KAzEVlW/0E6OXQjACmqX7zLh5KWoNAoZN4Kp6Z1CEV6UM
ftbD/HMYmYBkSu+zCmImYaOMsChP9/87oNlS7kj/4ZoHENhwDZfExGLlscCd8/evX//P8r42edDA
wLaHsARDMXVLU5TOr6+UuVlBX2fAoYe8oYxoozuQzgH0HB71tOMiFRpddwWP0lsmvpGFXWGVqoTR
IGt51RSS0YsIi8LAOy6/OeGohnt255rgqIJooxm37gPyM2o1OaVZR/7W045EohXsQ1edSEBfZkT6
/w9AtPMP667lxNVpW55jcO7BP2yjgHFBvU+r9kCadkAxBL9l4yHwAI9qLM3waR9E+S2nEUUMA/2E
yjesFVsCc4HAxsYlkwMVQLiCwwFJF2sDFgFMcQIJ+Mn7VaFIQsQcfPoVmhq9v+scrt6yilJgg8Sr
nZXf/NGM81f8eXgQgCArS3kVNsVqnAoFbBot7sdfWHsFcCgKSkFhNV2Jsj6GmhlbzXAYF5MSxf3R
1yt0PuNz+adK5qday+z/46JZ/7BaWy4aJ2paLh6zNHf/cdF8z4feolnNQUssAHBleJvpUXoqJFp6
uWP92pq0xRYw5QKPoOtyhMp709TSQsJy8WTgMgdpb1hQP0aVuVvAMQusCVony6c74daD/JxoG66c
yxCK9fiZMunHX2g223rrYTbvZlIkBW6IBmRfRY3jy8iiGh9riYY2RWn1BP7vD4v332NG+UbbsDB8
kIz/RUFAf16YASKRB11vzB0qxVroRzissUyg+Ut/q09AbjNX6CaWGY2fnBeQnmZxKxNEDPepQpOH
U/jklPPFqrwtk99hdpW4bX9sSiCWS8AwVtPzCNJAqkUlsvP75HNliiC4FRkeOp5BuQUMBPOPBn1q
oEcUIN+lAlcnRQMOQcLvrET5MR+a7eDJE5oCIKnSEYRHNh48vTikEPkUDikd7OrkNOXR9SuwhWpt
s2Mj2DuJfZQKiOVHfbmGPLntLMpHCSk4MhmgP8VdD8EeRdObAJowew0aump1pV1VEpBD5V4CZTMN
NuC4KYDZxwok1v9hwAfN7r8nMJThIa1YEDMsbFH/QQtxOs0qs2moD6nMmSEJVvetjxi0aYPZKYZH
d3atVduijFRUaK+5FZ5wffzNmlx2AJvNNnqbFKauVDirAnn8OMgffCdy0UbhS1pS/KgR9gwK+ld/
TUqNcbTdbtX0VbrVDPOXPsy/vSS6gz3bDU1yM4Ps2xdMHLn2SuGDBRWX8wVVJmpXXzfSe0jt7j7n
ZblFw4374X5UCsdph9SGtD5GXmrKtrmnvYVtjLNv2Q1PgQd/b0Y2p2r1nejNjV8XzrkwBufsAHcV
wsoPNW0S9Ba6S5+PpzDo4d5h5HIMB3OT5NVTQ63uYI1oytOxM7BBanTQ5GBnN+VAuTHDIYSpDfKG
vCsMvle5FDuZ8BQybIGzWS0IdMf6rWZ83FLQUCRIc+vsO0P7svWZmxybpWFBUi1/NwnkrFp71vvo
u8izlZZaq8Jsfi8BZZSXVxeO7qouYGguPAsF3Ko9B0W2+qLy4qhMfnppfQxk+MZMeVepKVm0tZ5U
bQg5m59D4PwM9XIjnA5IL8YDqzlAkS5GKnIm4go0YoRZwkye5YcCBhHxr20tJkxzxLfdj89Vnp9N
PXZJEsHQJxZR+Ix4fhG9Y25wWJCqbfxLRt2nZqptxeQQgRIYhRLh5PlIuqlte8FImWM6dnont+g+
+ZsEwb/a9W6IzBMVAIJSEWeTNaYCgyD5QInez+Kjj3oHRg8Lvg29Jh7ynodOR39wTTP+kIAh9Ski
YANIqYe53o5pOwmd6mHB4ZpNPu/oPYG9t8tbZ4DnrxqY3yoVJpLdYjkF+7GznpGa/xmqWcib2bne
Vu849P5cHvC4LnFYK8bnOO1BAJQRBJjKvJbpGJ7gp6E2TeEhoqOX+PUPRIiujoXbtEnes3KGdO+Q
k/taTSiXE/4tOruGp7+MlXwpE3mdFG8Cc5lVS3ocNCz+epgN2JCEN43i+SY0jHVtVXiSqNmr1Sic
9AalgJnw3lDwR7SgHQDvxzgZLl30i0q/pi3DFjNFA1uYxqRnlFn+uXRB+KetlZxRWdhCBAYkURQ/
h3zeVj5ENjHQuKYz/tbBJT53wNMcLGCGQSTX1ERnCMv0gzQDCj1e7uLg0oc7CGmULDrxInFGXGVo
ye9R5L465JZHDRb5pgx1GoD+gLTj/OmIyXwVCLlaor9oEJ0R479VrffmxxXTUZ3rEAOoOCXgPfU4
39Re2VLeKijItom9Q1kCLQXT6rdk6P5GQKzoumzvthpaUlDyNzJA9ti0WjJVm8Zdq4A9gDSLg9c4
2wUY1ELrmRI0iJ1mOyr/DVBlJ0uU1U5oBaIJibupkRdcjdr8YFI1h4eqAWTB2yNvJ/M0BzPKj7bY
QoG5ap1RsrkSKadZ7Gd71gF0/SynqmLxrlCJdZrv0eRdR6PGICFkn4CkWSfPa/71irahIUJM6Ez9
eTZcE7Pa+FDqlrmB4XpzAzmfgvZ9qBKX+hJQlGGqHIy61EskZTM0hfYyFiN4xUo7mx6Sx+0wHqpw
1vCXQSmtnr+XX9CN187LKxh1NEFrG5htMaVb1nEHAKD/MANeP9i2F5zDbk5x7bB+JFUgLmOEJps1
55sAtVRaU5N+jhr50JH/HOQwP0aelx6yFKHXJOuAm2dVjpcIFsayT8o1ZUTnHPfmFRCds1+OcjkK
y8M2rrCabxmCYQklhHwgc7RU/AnFWNLQtRwg7OZ+vzcjvH3dLKO/U4lLhoH52knYnY4rTaHr7QFb
Eh4qmodbywDH24AQPPv5e9UBrzOd6Ci82j2XKggJDQmebmzGPWSzZ6Qz28Pg+Ht0leluEHfSaBnf
A6SysLXejKb520IUd5t2Zn22q7Y+j7HxVQFO3+Wj7M5xOXYrEDJQoN0Jf2Y4z55d0MyhSngeTNxM
0oi2IXPxaxj57yLpE0h2OnCWENJR7mKKQg5pWel5mJ4d+LNFw+MSB8bV1EgtqJiAH9Sa9DC+RsVs
nPzkNHMAmOcUFIZCYw/Iqd83BhJP3dTu9dwlS66quTk5mtdQybBWPSrWCRL2xnXx1gBgnx5RUQB7
DHOBGqEh2hNpoYBkAjU855aYqbdZthEB5T0M0DKQSlHmT0n8mIAQ35iKo0IylqwKQrOiMU4LAlg0
MFEw3gSZpeGi0kSU1b34sFC4ZNtSARb9d+SC1wGwdllmrUJxM4BX/85i983O57clush7JUc42pCy
aedFbfOzj0A7+rT7QHJndx+JPjGPWIIrPoMjKbSndkuVZ7tAo7NxTPYxhKrJkShki08kTs4LPLsw
M0QDCaRp1+FHZUJaG1ztEXwUZlFAOBfAtCoRzWF+HeMNoMaTERuPho2MNk0VuPKI7ybNbYmT6onl
Y4jyfZwCt8pC9KG0juyMMo1BwXvtFPOzWj4XDDnkF+X0xdzPWaAZlb7gEwTkthF4CVCL1IGdE6bX
t7nK7woPq9DnrgUCHWITrUT8SaEEJJAgQznLpWqO1+iGVZ9QGnFqYhOgOTK74MsDKwsSoiXow5XV
GmXKU0pdcdV17KcF+ixQ6kKLuiK14p2FJIMbk766L9h+7EfaBII+pqvg1MWwN7rhNrdJf0Q0QawS
K/4f9s5jOXJs7a6votAcN2AODoCBJukNTZJM2gmCVSThvcfT/+ugOtT3dvwhheaaVLOLxSSZmTj4
zN5r39bpUOz0Zrd4thaB8FhjI6h1elEobMjIKpxlCCl/rDJAU9Iw5yTHJF5VytwfwSw1WpyvMeEt
XPPmYdQq6EXeNbBndpXmhe4Wb4gcrjbK3SyNfogD4VplBdVp12Rk4iAl3oF6+uhdFCotZBhzqi6V
Iw75JDGa2IelgXaU2rhrnHvUEvdD1li7vkHF1Tr1MV2macoP6GlHBZ8lxJZKNAAR1Uqmq8UJ1v8G
Uu1TqgaapXLXaDHzGL3yzkPYUbTA3zXRTdHpg+qAG+WBymBWOTm5Dw2b2Ai9SnaVzxTNHE+EVSQs
ZHBRBf53H5LAuLwj5tBiFkkZCTu5hPjLUnUZtow+/YnTp6+O1+7jqH7DmnYM2K/gK06GjR4POIn4
oZtjptKcxUj1lBNJvJYYBqxuntdpln00mrZrUu11+QYEsiLo4Xyw8pEoUru5KtOO4HzgtK1eVe25
zA98QSVSkSWo6nOQEE8Jq2tMMtS+ZGFu45i2PtSKmwioP5gi5zGdrLtKa28jh0vIr1E6N7V31YPo
1Jfsb6XHU+fppH9F8Z1tSubj/Gh6Z18H8FzrYHzVDWY6psMF0g68PIEiwNQT/5DU+3ytT84Xwy30
/IMygWWFeoXkt9t7xZYMG++mVVbUSFmRfN3iRxPs6ZYWUeMhPCe8dfvgSwtuSS1eMa1+1i3/p9Tm
BN1ksi+w72xGB5o/FswL0FDVd8YB2yOnXYu+uE/Zt3L6YHUZUzK6g18G1AzinfMbbthbOTkf81B9
HIrJewdS+WOYmAXUddsa4YN0M5jm5XfiJ0dDDUAyJr9Ub/oxmeqvnsmppX7Gkfq3dIiQjz0S8yDX
ohzK6T6yuSAbrC6PmWUiF5NCp9E4DBqXjucLIoS0YRP2FubGrhJ7O0Sta43xzzIRcVE6BBrkF4dB
4EawdF/+Wgunld8bT27ifgINuWMGtVX1EmTSrd67vtJa8Qwot18RfOS2wCHZgUpp5jP4M3ZCaqbV
BLzQQxF/eGMChSj8zkNyBTu3xEmtOG6OD+Xd2E2EUu8RiXMcNvgmJrah1kBRbe3LoqPBUZ67RkPS
2FfOTplWVD+uWhJ7or2mJuObJOG6Qj8zFROtgvLXx9YniRMYBpXDY+mPypC7dhCWmGfIW3J677oY
pxYHhqHeVNWkPRObesixUy8DuGVubaqq2WkwpbQD7huACuhKAyy/FH6ZmjOLIU/WFhdqwiDy0I0G
Nvsk/LMAWPw5Oj7HlY/6y3B6pLSq6xCkFUXNDkRuLW0V0llcekMTeJ8fpHfXze0+K4inMNCeHKOG
yJ9GumxxovQUTZCi8+i5E5IXwz7HIjgawgQ93TjpLpaSfgzhPyZd7a6f5WOrqKS2cpWR5cjU2/o9
qVM2oQcd2tpfaTXCc/o1/GSy5CLKD4IcwxBJqx5JZyusjdnyKi6OWD2auBPl3hY77ZgazdrIafSz
gW5v+RFEzIk7+NW7CKE7qotbG8V9QzbgoI79OKNZrASufYcBrd5QHCTkm0J1vBiTgQAD10U3e/nR
KnVnVUCqDTBrnBaD6BCAietojdoNVk8tv18WnEuTa8K1LS3nptMS9uxM30kEe7dajTST+a4ZuFAX
163vsK+0SZbZWb86b7x6WjNuWoFBbckNivUB36L8KrBB7NrMuSkBvbFQY5BfTgQFFP4vUYTMHnQT
p69/WDAdU6dNt6Z4SQNbX2dk1eyWiY+tQgCcxs1vmE2fHA/vAXG3P/U0/BSJhv7TgZUMh2CdppcY
eHviUjUVymK4eJYX50k4V0dOtKsnqvdl5TZN3OvcdnqfPeMm1ueHPptJ1XSpOBovUSqFfAP2630Z
W+EU5b4adr8cf74f0W0PhXNtq/FFpPkWYNd18MHtF/beVf1rx6gC1RieLcV18MFsbTPl8lLrZllh
luWHX/pJTYfXMGiQM8MiYeQTFQjOqxWOA7Kh1J0vLutL07E9Zpu5Uw7E5epKrGknKmh7uYl0KXkW
Ab9KEVdHr0ND54PrV+Vd1XI8L5dcpjYyy1JDLYq6/pcjCR8oEO/u0+mFyGW8mLy5rPgS2fpX3nFd
alq46yUnp5dBO1CTY+Bs60b3kH2oH8xNgl9aXCBV5ln+s5Imk2GFJEoqT1Q3aze+Zj8tm97lNURq
wa4+Zuhcs8yvy/rYOewmGufKook7i6qRCp2TqXOxy6G/Po4joQpqGa/p2ncv+rcWyjzjMBYOCemU
4SGSXB4lA4zl3aDVsNGX62KZIWgsWFj58IDMJ/eT7jyqmhnRJgRytblYFlit/em77dPiJfKwNq80
RI32HBPg4gYTg8T5JRw1JA2Al3LqYWaP/KyCoeEqhc3JqpGHTxhBVVAAueqJ9FiGmC1VwTJUHeeb
QL0hy47eWdXSnQVPgR70qNX5xXOVt5eD10g5fBtqpohIEI7lCDNuMR4sdcdzkXxi5U4vqh4jxm2T
ga5RfkHYEGr2pSotg9JzeZbJT3odqDvdkYHPYvEynp0ZmnuQ6OwlG427WLIKqHYMvztPIvhRu74o
RJ8yV3dlH++Xx7LVVncGH4l8s7rS+P/kGpboUXNOLq/8ejEWZ+oc59RnbLdPCQJZZkAjqpNl3kyE
H4JTdhJq64L+TK51qj02uOUuxntYQbDdqRUmUjN2Xi4vS1ZfsDe/NTS3c+U9Y31gccEsA0W9eZuk
4dtyDUEoH3bOWGNYcYptUExbt8Vhohg1yhInx4K3vxtcFiOtqwz4ys3raF8pQwpcTN4ebwllhroy
3T79YHCkz/TBy0nRsdA2JiIpKZTGmMhWQ74sK445A0pQyqcpfO6+7amQq1Fw7/GdO3w5Hzkt9cpj
dAGfgfVSnv5YTv4RZcMl8sgj0ANj2X8LZ1dZaI8X/6TmclM1VVJh1uQ3xAIg+4eLuSvHvcAPUAj6
BvVmnSJq+1ZNp1TZwo4s2kxNu1tchaqeixQKwcqwvyoH4iIbsa1sl8J8XJUVS23kU7g1NejMxVri
Ctrmkc/YOOZdqy4s1j4nexQPELVLhB/TsCMibjOUZK0Exc8iGEBiz840bzeDFbSbj7pW3HYatWju
KFAC+YEX5qCeMk66N92bdqqdiZS3VjTZJXSojtXyW516cdltUfuDla8CazWM6ZeaQQ4dNeTi4Ob+
8RLA0oHkwPvaTbAG63h9VJ1eMvrt8InOvn0cJFkmy68Q9iNjb8JBqiKU6MKflg1Grt6bo+tfF65F
gs2aeyTqX+KUydj4gAfZrRPb/PAm2qWU6wqinkR3Mz+OGouzCnoRn4ctQBtSmvhVg0aTiIHxtAjc
5rQQFRS96nFKZUXHS/PX8bJ4Jf7Yzl71GkZi3hZLsYIT6pLn5Pq64Y96RtV3C62ajkw5OhqTlYia
SWfC3LA9K1e2ndzkTJBnO093y5hfpzE1NnmdfXUpiGoqpzmhRKO23RGrg6s4573DWuVFNxjD+HhE
M2MgDGB+JWkLIAqDDqkKCdsUBvyO+bycGY3ypccxgqYE/+QKH8vZr8cdY/EtPy6NHsv0P7Z4Kpux
I32wcZnlGhCWasmYtBjnCVryNsFSQbcbZPCoYxKfFRFBORyyuv3WWXhoYEzWZs9Bkv0gHWW46zvH
zvCYp9CBCWW4tdt+g5YsxgOSzKgxyIEHfa7e7suZmMQR366Ld8s+BBrpQaQOKyVKsKXM1EMXKb/9
2y2wQHTZTSzCkIjq3D+x01wPlSah6mrbBVngRvaOPupuQRUYyhQfTkx5CxuzVEYNuVw/oeVg4GDM
u8rSzNrWc3Cjai/hsA8tg/luHBJ/3UQ1Kj7neaqaEhn38zJMWOYYWkMwW9ebTwsco04n1LZJg9oT
P1BPVCYZyiE9tOWcwrR4sELeOTM3GwlBf9dcZ8GtO0lwZmUkPHXlzyQAICUa1tPKtp9CNuCrXJsP
Y8t7IM+5seteb5DAfegU5iVzils4lDBI5PTpDt+LS92vEuQlHs95x6zGpUmFLngT4tR1VQYGMOFy
7w1mBd4v+mnpiBjDl+u05yIqfMaQIeeQ5VfcriOCxbNTaHTs0fKN2r6TeYEOgnJ3HMqXliNZTVay
gnmMUR4qOiOHTHYlHv5ZGuh2bp4sq3vpSUZcm7w+SZJG5CdxGpHh8KaxtR06azMOY0h7jvh2oMFw
ZPKdlMVxSnVKQDmvhKOkvmpQj7rsfYqyT5OUZ5RE4BeGWeesQ7JlOogzNEw6UbUVJUKuIZXnyNcn
JHXiIVOKj3To76ranNnXRHfCRYNVz+jgMiWeKgOKd5urkuHstufWEkxEsqUz07eKKelG92AIK8lF
K106Tzu4kRQp6wpS80olhVLYos3B9ZIT9gahizpJn7O3rMKNQZQj2yCHxxuBE3OFIuxK5HYRD4US
Ld0U0J42PoeSSNO30bYWFUNj9J8xQQVdxI/s1B+WyUIWMiaTDO7kaie2kHciyQKksnlQTWg/mtC3
ywCFl7qiKnld4CpRUt1qRf+k7psVGnQG990ZQhU2ctXCx2yHHIPLvAnS30X3uhyhy3mWxx+RpCmw
SrSU4jX1or0fMR+Q/Vitxrq+ddi97mjzP7SQ+KmsfAir797tPsuKvbob85otcZoRqrr16GDAtBKi
lJQ4iYNmQYVQjJcraH7MXz9Ud5cH3sGNhhUcyScrlwx5yLqfb8w+VHiAhnkN+uUdAQlnElb2mZH8
WqAcmcYJl6nRNB6CVa1EH4HvXr2WCowE06Pmcpyr6ZcDFGDRdAxzeBrc6A3FIcO9kfhfvqZk1bPG
T7j3oGceFjDUovQaSHgJuA8swgG1/EskIlo3SL6RPFEZ+aQaiyr5XsBCtuSO4hXWhjvwaxeL77hJ
nxXASN029SLGpFHUX27R3CKi/FrWdaj99lNTvs4udRDUHdDmTCUi+NXMCuKfvkVt2bDZDdXFV7fF
FYvmcVkAGw4bOwY0K+F5F1iA9z5yvy2mDI7aAM176z+p9mkcKe/BOKJPVXaz3lEEK6rDTEn8OpHd
ysQz13OufS/DYROUPVibnvFUt2ZDgpDV5nU3GpTwKj5xRXOAgihAJ8N+DlNRt+sRv62XNymL0R40
u1xnjVGoRfxjp9IT1bPPmxtdDwvIrC2JNiVBC60S7oXDUvstvVuh3UWkgc0uO81URjaeEQf/V43w
EWG2BaAJiW60H0Wyb2PSw0yOZNSmv0IlqQ2Neus1JitS6hCrdh9detpT1JevreFWG9Y7a0+2d2jN
EMIrlJjq0kaFRMLvJ1YieldK6T5LQQdoDD/VeL1oro1Ac720N60ijS1r1K4zv2yREzpsf6X2iKNQ
4SRUZ6OmoxF3wLyBx2CNJMyr7jPl046yzyopiEAaEvfu/dTpJKjOSAUs+jNhVydonRyjufOpLog4
Q5pm4qtRVfQigEsaKi1njt6r+7imoSBPC8yXqgDa7l47yDrLt/5IwqlrNA8LvyuZuV1H7g7dvEsH
aMLuY926lUjDm8IKuZZ9DUYtxmmTldWa+A8G6/KqpuNz4XzlWv2piFaqZ2Tx8Yyn5VCl1UUxRYrI
vpkZejBEpmYcBdtT7wls6RsuQnyYnOQcd5wrF6j914V9mKof39NuRl3Tt1WChxgyO/Od3sv2Ppk7
hL8zxPxcpizGSLMXNiQG6/VzwZwf42mEDDCyVOjBzwT+nR+5f3SVmKcofIsFCiIYWi0rzV9Sfdmq
LxJK1XguV+6s6HqqB1tmTyp51qJ6SUX221LzU/Usu+V8S/bxySlZ183ydzZU2GSQ6OqwkRXzyBFf
ZjQ+qJfHsmWyIzRt5LhnGUBUgHo1NIZM7Gwqh/qQ11RUj1j4uKGzxlOfNinRRlwaq0pVVuppXipi
NU5f+uvR4aJfaEXqX0/Q4VCLUzIvHWALXgHncXKe1EGh7uB4jpIW8l43xogkyhgom6Z8m0y2LW1r
Z/TDdA0f+JLfyRxE9VCTv1rCqeGZmFWp7arxPazLe0l00KLynDsU13XlPi53kh6VD7gjnVKe/X5c
UonwFn2XAAuzmQgYn4Bqfom+u03y7l2dNcu93/bnOwvh0RadqJh2CsXWIcdZmUH048PBWNl6dDZK
2IZRXr61xdNk2deFIKWKXmnNHynEcRx4Cj8I234Ogtf2Tm/C91KzvsoHsUtEYW/qkhdUVRXLzUZz
cYNO0w5JpEvQBYnUvKrmXQMsYSX6/hjnwxGb1D0S/ZdmIGkHd/01Hx6J8MHfqMlrZZoWi0QSails
lvpWy4W2zvxV1NjPRV0Nf6ZxBllIVO84G83A+qOC/P9E4/8b0ViYlv5vGrjNP4nG92FU/AfN+M8X
/EUzdvV/2QaaQJ3Cz0a4b6GX+4tm7Ip/oUsx+ay0XVO3lK70L5yxMP7l4S6WngW2mP/Y1t84Y/df
lufoBm5bU9JcuO7/C85Y8ED/oW11sM+59JKOoYStwhX/qW31mfz1YW7bxzwk4hgA4r3vjVCSaOSz
LLB/Wd20jt1fbm88wqwnykwtgfvGfas8+gNbUG62eIa3TNSOlbL7KpkzHIMZhGd/wa1ur41ByWQc
Zz7k3Oxsr34oDdyPZQ8nyxgy7u9qG2rBzgii0DvO8R3hMgnEeI4XW39PiFHeLrOG5poX3CvmkCOJ
dGo619MiCf63V+/yR9f7P/Iuu4CFaZv/9T/N/+YpMXWec54VRJzyn3Jfr3NrekxPHGeA1IcAe8s6
SLW7tIzIa9c04B0mhiOUiHB+rDs9CA/g9z80Q5L6XqJZmfhN29JL1h1z7zkObjwlG1606Ukhd26P
xyrw5Bt3ovL4f/7ZDV6+f7ygrmXhZRTSlrrjSmH9Q+vnh2ZaSu6lRz/wqfS5/5QWqZGjpGbDLr+f
ZuM+H17ziB3XREG8qhxy0QXZT0WssfCtGYqMAbvyYSCqxyGgRA7TocNVLsfYWMUOsYZNhOKu+tWX
JRwHU/lqUFcUGEtXxLaduc8xPYrnvWHOD+jA6RG1+htGnYKmtOeKDDiiLMfz1AevwpxvWRj0K3zt
b2YfPCP4ESAUjCMFeAiE7GjQe5+lewnCwl419N8YJpPn+SbtSSrUevOYkV5OJTEjRiQwSLDH4K5J
6GFIrwMalKE77rD+N1xHYCNinfF1+KuA5VOUUUjhUZS9t5LtlxmGwTp1E+49/nQM0qDZ4ug6pEK+
VsPIv2sqFeTBjEB7KYmDWPem9huHE/ogh4SfkGhmxNTTWqdswEdEbRZ0OnHMvFuGsGeoqzvHSaga
psVIMWbQCXgQrQiqddSJB5HlvwNAzSsgHXsnztO1Nxmf5DqMPWVhMopPNzwaLtEkftUyJXfPQmfa
M5NrvUoygDqZS2hx/D4TZeyhIIBpyTa0EdOErra5rcRs7fSQuBF7hoyY559zMuEXs9Fc4dMGx1i/
lXbNazkg3Km6cQROanbMFTYt8UDoipE5tRSWtpKwwkOy7gEtE9lt0peTyzNV3UOiPaGfTw4pMx8v
ZuU50/Wk/XjKnPaXTxSYHeIKbGexI8LmU5NIAzMMLxtf7/MdOAjycHNWs+X0nvXPdT9hDq/yl3IS
H3Xb/MIfs0W5+ea4I0V+m381cfQAKVW5maP7OmmRH3X9q6zK91lpVPyJbf+Urmdt3gZut7GFfya2
jTpHF29OhNmpMG8rfa6xEJj4kgBqJbXylBrBHpib6pW7BFGLO60qMRF2pbyHqGXa/n7quz2ijZuw
qPetFq/dcTg2Sf3bMR8srz91XvaMejTdBvr4qRn2tuo6RbvaErTEtTLwB7blURGygoKimEVyyBgQ
Emp3tDNlWMdIJ3TxipT8mibRSWjzTVyG+jYciZINYxT4OcvCLpvu+6h4jGXzWZh4WlKwZAFgXa4k
PG3dR+sywG/4do4kasc9NIbBTtPzDQwVMaF+qGZyeWXVjI0z/YVh54fAyw/mRScSNqj1wxILIwe6
0wCwHr1L1NtvMa+nEYfYtaMzMfb7tq4IUapO8LQujm3/BnsEBlV84lqv0VahX8z9Rzcub2MPMaEe
xAXL1sdU1NsWMxtVPYSUwJf4xoHS0zh851x57OBHSKciRYo47WC2I5KQDkgJrI+MFVHEWvhAaOAL
1rfFo6IJGwkLY5YUQO3khNs5te6LnLlbp6145IfJcS/RmDzEcrrzLO1QOt6GQg8Yqd0FWwfDXOd5
YBGbuylKLOw+hVhbhXlsfBJe65AGiXBHGwNkHj55JC6u5TQ+YzM04aPgH4LUd/nzfRNy8cgbwrwc
HII5/mSruFHX99QUIBa4lBD1HP3Up3LVtyqybRbBe19h2Z778RvtesVwp+dJsrBKGBec3Q/qE7Hn
vCUAXeQIvq31HwPEYs1QW+jNic5y3Q93tIC3nZEbOA1aY7/q3+bjpE8+KDiv4ugFxwLXJfJ0gCYd
+3VNh8tWyn1h+jRv9GhrnFDVrpPh1R9s4xBH3dE0OTJxn0C5IuvDEMO97hEn2BqvFh7FuIZQ4jh3
0ileSS45J5H91qYcYS5YzY381DHl092ONyA18f2Sc4WMmbi7kLzXnAa5JIl91bUgNuqesbMRrhGJ
gnInYWZNkgNk9ALLcmm9WFF4SFNj2I65OewsYd2nZf3ih+NFsn9fw4R/MZgbxUnzRbI428vO+iIb
aFW0UOdyPqj9iIjWDFy5+tTkVY+l8G7YW3APdNtVFlof5hjg1kjzTVwHyPBm1mdCG9YjCE54BQj/
E4z4EiDBaJFdFXmQhLNfUh/101jHA5tAeeMNjImDiM0QqSjlzpwgyaO33E5ZdizS7jpqBXN8feJ8
4d4zGfzOifEbQmO/sgiMcZKeRs6y35Oxgdrlm5+l5r/WYXcLjouRq4UJdcQaDnMLKJ9+mzkR2cBM
MMn+Ijasm3L895O4Lc1kP0zuU2yPG8113jIXZVOXQWgF7Bl9Tsh9O2lbnzaFSNyGu1pDf+aDR12X
EV69hIwn8hGy1Qw9tCpbeZldfkHdYhTolZwsQ3IIo7a+iEiuQr3NgE1DR3dLq70PTR0CT+aVtzKP
dPyXwdfsYiUeeyR6rOhX6g2vNQ3gYvzJnV5sdNtDTy6L70gvYaAYBHVNVrPNpngfGN6xDSpenpao
OnD3bRAFN71/dMaUhKsMlo5gBOaJ4WuOLLzxJibhyXwOa4jtgrA7DpcK/RzbHcacSeCezLa/o/cS
UANkwUTTZw2EQujiz+1nKuWMadRzb3d2Gt8OfsfcC8pEUaB11uChtOIpxefvtEn7rp661kcrpF6P
wbbfgqr7mjUu4izU3wagvLbGhlMK5zUwsqfMkSFvdGPbFMabU5slnWe0akX6BSJf35RU2+zOitXo
VWcv1S5D138IbohovFlR+fmzzKdxDeOrQOFZvLAlYhFGriSAEbA+j5o53LOmn+EOXCk/T1o3Xv1Q
DalEx9E0e0fDY3cSsO0J7Oflt+P2uCbnjfXCBPKMb2tJsTMT7wnM1jdhALznR+elJDKt5zeUApNM
Ig6ufyen6l7zUDDlaMVCvGt+yuq8dok597z0wmYfcWupYs6afd3siXextrIcnDWTOrBOk3NsR2kp
wtuDVYCL5Kg3WPJWefk8KCVE5XSnbjDQBRL3ZjEZWpksO+m2Ua22dXQalXBQRFqMB43KB8/5rpSi
3rmQpUSZtefCGy6pwxBKwxkIVcNsMIJbJ6PGM1Jn4Pa7vrxJRHo1WvJVY5MOJhEkiLVwgocMRkM1
D+ChsmdTw/sKjApRrsAHSY4symt8tm3XQibTn9hA5HnEYMtmZc3yDuvvcKQugYyQe99RUPvbfNYD
8hp54pNhiAAGzuaGxEeEfswz6d/ru5FZ22NO/h6CtwinBUlviacB0MgF81AiV9clZJ60OY4BVi8N
2Ufj19amdKWBRNmYtzrDlSxFdVQ52jkVdruZembvcHk2MvWzWyernsKQVTx06pa4+/DcMfzeNzaX
h1ZlBO7OskDBGqagq8wYiSC7jE3R2FRPA6jMXv1BBgtMz//9v8tHxiTPtRJaLJ9kpz+stDwnjeHv
L7AuJGmPVEbYFv9+iOWjSZ/7HT65S9Vhu8YO7W1YsXJvt+A/zPKodQRMIigNcUCWLGPJt5qolXnD
LH+Y6gdaHmj5X2gKF9AS0DOaKD+Nfe0kq+XDRPfpL0iAD1z3HfxAdspDy1/n9sDIPja1Y2kax6zG
Ao7/sdovsiGn9gSQPy84cft4cqAudfHkX4Vd8rSoh1cPs3y0fIvAcPluy1+mWpWfXGEg2PU5mAKk
HBlBhQ1AqAxDxlgpeiLpdqQSbKssgNyBjP7o1bp+JmwGQX/oznexpzomi32YpTUsHQTyu6YO8Soa
4f3ohsZOmzD6VlWTb9OyMtaB0cR3oR9A6hpAbJSB53FVzk/DyE1h9Fvz0QmCFAx+R3ynnVHNpVWP
XWVCzy+LEsK8sB9s04hOZpYg0BKVCXgGS5uTGdY2ApyaFZN2W/ggOrGY5OsmifX7JNS2si8+qEeK
owi86CYK65c200aqxHxbpUTxwcO8RfM3XzRU8obLEDicJ2+nGaW9Swy+f2OPwc3Q2+/MF37P9Zwc
s4wqtalZnGq7tEnLY5TZLDe1UjyGRnzyJliKtq0CQRvOB7bUzbbNUDA1oZ1+4N6geSNKPC37+sxW
rdwJt7e2VVA/ZELUZ9OogaQN9ZMwzPF2mGmm9Gxqdi1afIT7IOdlHdwboORJuLGP9Pji2PR+/NB6
rYTJ36FbcfJffXszJ5oHl4wbWKNlOSYzKrG4CprnYGJBSb461aXK2/HDPn1znOCBSbADGzMedwAC
g+sw5z9Wxfk9AH40xro9eoNvnaZ+eK+SbNw7g8PEN0Bl7pot5MghCA7S7KkxHfeMcN0595ie7fhx
akuGJykunsCn3Su96V7I/pIkACqJ9fsFjX86loWAVu6ECDn7ZDvKpoJ+gyS39XHEa6Qzst2B9NeZ
8kTcCE5U9kgYRHpOy9R8tNknXgMNyInWg2kg+RwkWCMv41Rbazch2XbVx1Ss2MXNGzQS5k2vi8s0
2OwAPKhg9tyaz5EjL0k5ZIeoG2+bSSsvnuffDbGRHlyrbc7BODynIJjR1m38eXYusNPzLn6sDcu7
iVIJyxizDa0JkY4YI+LaNk5IRN4iWWOrJNIPu43lHsMRVNogA2RnSsipV28k4JQbbmLWkZh175j2
xZYYrPKurNAEiywQuEvGdWRbl2BIcDY3HewlL21BppGEOVyNhsHDLCRxhWFwb5robIIUB+XYs8Jh
07ILM/+r7ZPy0Rh1QEe9s59CQTiEQXySZszvPXLMQ9TutVEvjl2enK1eL6AdNFsY3zvAdM9Z1J/C
kNW+M4zNzgnzV382kkcnhxzng9sl035VAbHelA5viH62NMq54BwwlcHxbyQQI3J/uIPaLY+uHB+Q
zHi7wp4bpJmJfUBcRClkl/ambRgkm1qIJRacWu9OgABYMgdd9x2nbXjfje67T7wy+mr607nel8NU
P6ATWIXIK05GUGzmbraOBhkSZR92cLtmiiPB+H+uI8BLRf9YBaDq2+TEzid4iKfyzrcyAId5m9OA
sAubCaDKtXPpTvx2VoYHaX6Z9dTbeXGW76M4PTEtZfTSOiMDBUhEU3sWAzKcFQO9+sGOUP1Q0uAT
csW4l1PDVL2zwAaNuX4OtemeejreYSp2j762B4Hl3et6iWswT7Vt4Ex3gIAB47Je4W2DFitqPXln
y4FTps6nvQ6ZXnQyf7a14a3tDf22fq1qLbp2I+w2phwXP2xX5kjBmOn2ox4gGyAkQWxzAXYOBlTi
UJ23NQmvLKCQlFlY7YBzQtId3a8gy6b9POC/GFNQpTbbo7K1NyrpHbcEozUpnicvaw+9jQK2YwIH
OdzDEtaheWmxSybPMNZvnd4nVLslWm7y0M8CEyvKCvgmaC0cqw/MLFduw5sTrNtg0RWgCDg56o/l
oyi6KStuyQq1S2ukPhzrG1pgn7tjqJ2CPsb6g/8n9sqJdDBmSUiKCbPD2EVypdUxtmEpCnC5QpRn
TNtG18wTUmDOBd3rtoi0fZQ7iHxPfz6MytFiooAoMKuObj7o/r2ZptYGRFJL/cG11rXxbhiT+SQ8
Gvg2i7MtIZYTAGaxCZHH0+USlLX81fLH1HgvI+RPtkwFO0KBGuHUOybxA8uHSVFFR70HF5TZ+mlS
fywfmfYIV7Jvh7/+v53g5esxq6REUbwFO+zT8pHykFPhiwQU+RhY9DvoxRbQdxS4iNljuapV4VLJ
vjzhifKAHMDCWv7OX0qXvz8tufdvAzY3HPNybSee829fuzzA8sffX/CP/9Vh0wE/r6GYwNECYae+
558/HOrZINfnfz6g4ep8yfJv/nwIVn5m+sbO9e+v/rd/tPylq0k2e0DU1v/8DZZP/+Pn8whIogUO
QUepJyKsfEkEzeis//4G//iK/+5R/v4nxsiVG2HcLlW1yEFIIq3AdoHf25rXmrRDRP4htDr16Uq4
PO0DwmBuBI9R4OhHWciWpo4/HD/qTgxPx7/+31V/CTac0Z2fFttymmjeZJb1LJlBTGMReErRskov
K2BA8Q7guvrtMfLZ2gVJ2IrgUZxYa/CJoKbBR6NW7FwzffLa+ZT5oAY1Kwunc4pCaz2yWGAEAMI+
FvrHmM/Huh++QoA/OzNcy8C/7czylGeI/igsuEFOtsmRwSqRd9EqSqnT7f6ZKBaoVkn5FEXOT1iU
9x55eoHlXQoj+JRFUqyMPrljEvtTd5uGKDM08DqLXTBdpYyOtN1v2C+zFasClNEWvEsNW7qmYzOr
tc8ONaqcnWAdz+VBq8bfKEAsZh/jiIOmw7gduHz3drq1Cu2HeGyc/cZTPojnOBmuYTWV2850L8sG
Iffx66Tp8NtCxEo8ULuWZvlai28XXBsaif4+A8tsZsdeZwKk1wOi6bD9FhhEQ2skRzEhdjfYm0bw
YarfWWNd0bAyN9yzY8eom2w2xqR/tNR/cTfuxq5A8wxiDTjpeRjxJuFaTFhqY1eBbNy9RAzDQobp
afXST/ajXTQwReFZtpH21biCAKsmujer8ck15uek6McD4UrhqvaKm7ZuDqVWn1JqtwRp46ls/YAk
9+mxBPJz1/s/hDJQFlVJhLZBodcbzCPSukVHmm4iiSiTQ43wLzTGNSZowunoBrz0ebSQplQDuYzn
mmJrXZJut1mcUdVM9DRn0lrElP+BVv0Xe2e23LaSbuknwg6MmUBHR0cckuAoUZMtDzcIy5YwzzOe
vr+Eapdc+1R19bmvCzNASKQhEkBm/v9a33rs6s9ziqnAZGlKIw1K/vdZG/dINU9GH1zhmx+9wbvt
iprbpKWm51fdTT7Zhgc7s/SeMAsm823t2NuiG25r1zkKzKxe930YCU8uR+3n6NU36QCjogzt5yp5
rszkC5YzgvyC3jq4VXLR+jb3vRF5AUWERwTiwc4V1UupUmq81vMHbiQHK0F+M5NnvR9rwKCcPQR9
mbWhqEgzRsVEUy2vbV/RhMgtUAR25SAnhx2WuiQ92CUT+VAtZAQiiV2d/2q0UemSSSsHE5khGMZJ
SsshbQNCpPgAq7Gg/qSEuazUz1jAtnAHtVjfVov7S/bZnS3tbmtOAfQ1Mp7CMngwG8LE8gK1OCXF
TyBLZl86wee4lIdCb59ZlJ1YSwhCfvjubJK8EOo79zFyoV01OSB5muVSRtlrSSBhlD6VJGm4I4bD
oazOHu19jNHw7QLP/N7qZArZuE+Qf8Bpp6K6NbNiu0isFAlBPztJ/d78Ah9fpXZICkFZTEeiRQ+u
T0g5uKWkhOYgeKX/BCUWIOtSX+CSRBsvTL/Onn7qpxjlAFXTRWmTC80BPfQ9Y5DDYsi1VomcRcu5
coyr+hckBOdkTF0pcFp+2jG+ak7ziROeOw0i153XoLpKMSg0JSW7OqPK0CwMjiWUIbtB+ogLnlzz
RGzLaAGTkpW7eIQK2i1i2kL7uOa0ChjNpGSGEN6oHDBSuHf6rJl+FjJyZyNQxO5bS7nnQoJVtF9c
C8Xk1Ey7MkWQu7Sj37jpV+LZFh/+MXanpn4KMol/2M7u0nah3KR9zVGebAm6szdCUrAT383SCzhe
PkgjGeh/OflVqd6cJXgi1/5763g/8ahS5Guhvx/CBo1XgFIClPlrRx+ySdNHwml8OaKIDkT4WTWk
6XaBU+6i7uCK7NBguPdFXpcoIhHijOQuboOAKb2B83gjYYZv5zE5WS662QIDFPRQ9ed3EkQcSrS6
wVM/eWTd1wErZpv14ITmXbI+2baOft/h3fPBrf0066g9JOYc+rV+ammkNSo7IjRten722+CyGq6d
i0Os9qQK9p26Iov+VGQlBs0e0Rix8CCVtJ9mlNykWfmzUfV0c8BsW1EqvNwiM0PxBimssmC6SiDV
U1edyEb5WXMFgeLZaIbxPMSUbro5/hZMb5M2V9u0sBBhNdfRoL2rzJJImghaG666eCORm4JbReuA
isy2y4pj5CzFkZVTs81ZzBC44pbzFkgnckhqsMi6nG+xQdc4SX9amZn5TrZQEUwqSRbt+LCQ3ZZy
DyWd8rNMjUu+cDWYhnmnweH0e8P+0SFs33B9N9uu5ZhIrduRbhFvg0LcJWneb0XREj+DJZyrnU9f
6fKZIiT1+lXYn2iskSRAzhU3qpkTItCbPTHljy6XJdyYziC6YuC0D7wDPgu0tNox016bDJhsHdLZ
QcE9MYiiN82n+jnN7rLSW9BLjwg6w61lVeZt39ekp8JfT/urrhe1X5HmgZDv1tNnbnwJkyTIsGjQ
CTpfG/7/UeX8G1WO6yohzb+OGd+9Zj/GH83r78Kc99f8njLuWZYhhKOrkHHEN3+mjDt/SFeiyVE5
4vyAkOiPlHEGCdORnmXjr1wVO3+mjLt/wG03HJ33M10LOc//SJYj/3vMuCMMRD4IfTyXw0OC9Dtz
Lk2GKDEW+OcDmpGdy4x/MYZ670IrAaGOCFcBTEKFMrHQ2FIM1Qbhjwp1YqBr3+W18g+0TBIcTt0t
NMkNKFxnU7Iq282prC8EqGSbvS6jzq/aLrwMReTrLr2uSpGTxtLsLm0OSzaNbvq21PYa8CZBhkvn
IFpYIRuxG3L+a52+M+roh45p99BKcR2dOT/FlbmNhe1cUrErIt3m9uyGfjyXrynpEgebUgxCmIg0
DJJMhqL9ak/OlVE1puTIYib7bmtUOgK7P3BnpqQ9C5e8NPk8EwWJXS24ujCTfDi7qd+gvPKDhlb1
ElBALpxDkONSKJPsooeU2pFYdvA3o+UiaLwVi32gq1HfNgae+NlVwVXTye315Shh/uztNr03w/A7
8cU4peO+ZLpyEyR5cyYxCerI/KkvAwhLkkUxHAME2K7qRyRSEm/ZJJQC9G+LTlOjKBniTOdpHM3K
RxacPgWh/BZX2FturQblz9i1EbIp43Up5LhNZHU1MtNghsMiYu7b3Wr6bNr4O7gkPHn44FJWmCWU
+i0lxg5Zjp97XbXPc6ZlottzDr2lY1luLSZagPu7pyqsaGQbfPd73eyec/xVu2WijeAs4SUSCFjc
8JejkUBXBKBvjch8aAbzwaF1g+sWv/PYRwPhvuVmfxel5rWhibHTiW2d7QTh8HkZ6AlujDK/7WOa
EEhbSE2JNnDOFJlpvuDwAJmZ1L+M0qEXVc9ylwqBiDzBksV/JCx6ceiQbruyJonPNB8KBowZ32+A
bpMAmgJZUPE0wP7ZYppwqYB022mk4ZFRm9zMYXtK3fDBdPObcs5Jzntpqvy+qtMzUAmF5wygtyR8
KekcfvdEcJorca00gkfSU2ZZD8Sofa8dFZZblk99mvvSLbLndAi2E5KBbqLzHEU7Wj0Nhkft2CvE
BfEjhOTchX19N9GUxIEsWFbylw80S4XTkRTAxLbKDWOfDyZd/HqpNr0eUjfJsLNpyg7AOr4vq+3Q
hfTfuMaRwk3AdEZ7L2p57CtGCo/JMGsm7AI5UhBjsoqDVTCOyZp5T6XPpzgJPwnDBd/dkXSDN/st
cR+9Lrq0IzESJZksga2xYA0oFTZS3NIO7pt2vKPNf5Pr4oC75kloc/dI0Pie1FkyIJvo2apUEyF+
Yy4S5HlxykbnGOAn3rhOBxxNeMdkfppVfzabDLjlKX646FZmoiFVCCD5BN64y1QMkVcxj8+TGxGk
0g+tlOY8wZEcf+3tKN1vWtZeyG2G+FS9NJkT3DtXK4u6M9IMgviYLVbq3qbF1DvKAKsthNl5ZN1N
iuljHmOGV5HuA/5vlMXgrbpzW1h4sZpGaS+qHZ17OpaifqjnbLqxFjXrpYa/qTtmW5FVoESIKxtH
fsg0EkrXMmSPbu3BQmVBoae0BAIVbSt7LKI43++8YfH2AZjiGstDEEdPZVQvfhYVT8wameJ3+Vum
mDydovPMYHpkfNaQP53HpwCEzzBbeOTsjUE90zPuZU20izeP12F+MAEAde8kIAyqBLvuXCBBiaIF
5abzvJjFU6w4QoMiCjmKLSQUZYgOrXEqWNDgUQv3oWIRZYpKVJnwiYB//7QUsShW7CJTUYw6bcHT
wQI/mMldnZ4TxTsSinw0gEDCVNkdZ6BIUtGRPANOEu0exg0JOwmFQXiqwCnJ/LlRdCXTgLOkK+JS
qdhLuQ6FaQHHZCsuU7oSmjpYTQ7QJlDI0SkD41Smo3PoXZZ4VJ2JtVe0J09xnwpFgMpBQVFYR7Wj
QFWtolnFihgVDlC2UKdeCkWTgtBF2UARptDa6dtUUac0AX+qAETForA4ak15aylGlatoVXwUMHrg
V0WKZCVBWnmKbWUpytWseFeWJ27LREdSr1hYkaJixR18rPUoGnUo61a9vEWKprU+QbBGzQDU1nqU
haJvpYrD1TI/VFwuVGsgut43FbfL7Z4dxfEKAXqViuyl9dFxVqyvxjYfJovIuwxfkeKCCcUFW7cK
xQqzFTWsSxx9V6I6AX0PaUqxxczkK1xUnRM9Y4mhoMymXW302b4PFZlsBlGWKVZZqKhlBOpg/5DT
YQRoVrOm2/xnAlp0cTf/mwmo6QglHP7XM9D716Jo52z4UcQ/fp+F/u2Ff05D7T/IFRAgbGzD0l3H
Q3/9pzxcKcc9w+DHqwL8d3m4+Qe7BERP0zKYxDqIgP+ch3p/SAPlOMJwGmNCCbr/z//+Of2v8LX8
m/a5/cvz37XQBnOlv+qJpW0DAMYqaEvDEH8ViOM+baFw6jP4meppTMaF1XTyhKqU+yCMKcaEfagh
Kc505YRBZuiaKuPZBeJZZM6RqLfskeSvnPw7EAKjfYBz0xBhZod+LmioyglSo0AkelPK9mH0aP3k
WlftpoiGpBuhPrvJB5yIDQMSvjD+WTSYQmt6xKBZ7j3jS7GOD+tIocYMoUYPl2HEVOOJfa3V6FK+
JGqsadSo4zD8LOSyHeMoJFgxQ3qYFsxoWozDO5uSyGEG5EaXO/ziWRl+Zc1BkuJR7mlGFf3Wdp+T
6BHrSnWYveEQdcmASlx+i4K+ORh4I+c2fBtbcWgtI/AjpWKFonRjl5RYUnPSNlqWnbMlmuH4Ip/I
h0ynaG6Ryj5RpNeLAOVAXIAkoYKMaMqYwWamsAu0CWmf2bwg0HgDp1vvSkv7jP6t9pdEHxgH6VoP
mXvKh8imHGneIs1BIJO4ySm229vUuh2nDtMadJkigsJrFd5IBWQhdcCW7mlKKVBLr69Pi6lTmvHS
+DpHyAdJQTiXYriNQ7u7GOJFRXrfWINNVpQlCd6hqTeRNO03ROweKL3QdREQZIdJQlSn+WUL6txy
rpXePKOC2A1gf3SbihuIY+qIMSpwh3LfNHeIyJN6E1fgcsslH6mftZ/EUl0GaN9Hr3KPzEdTQA3I
V7uf4Px+NBPxTdMi7npP5ncOeT98qMwzNdUw69rudsky7UTB5M4pS3mUcWRePXqgU2l/k0be3QVh
dTNVXnXRBhiHnjSONGQV4JRBsdTmT0Gv6EIY/Kl9M2osjkT+BkIsdCVtkuAz6G0iM3A3+MqN58+Z
tdnT6gQoRKYIlTb8y25Yt0x87eGYu+Z07DPm6C7VoEMd/WooqzWxqlLm7XAwZL53MDvWKQi5dFpU
hYEfEQL42Ln7aNTkKVmGHR3A/qZoUckG41Qx8c+MG15Sb72O8yTI+OCQHvQ7Kvf3/UB1bZzM/rSg
iSBBXn7voig96hO1EpwCod/WHV6KTv86sYxE044F3Z7Qbcj611gEvGRqnzwBiCBsg++5NjJ9LJ4g
EXLGFfGt7Yb2ZswpwKe4h3HBsBocrK9ekz21rIN2yHaWXQ+StAkIZm+yqj2UM6PuD4KU580wTcUG
JOgc6/kRJMiDBzZfN2q8e6a5a+c8PGQxCIVRe3VjlgPw31hxOfPJQLEt6/RpFlHt552uZFLFW84C
aWkxNkRLYHG+gJ/S5d41wubGcbti4yIm2BYqIHUu2gsHyxpgWl7iZDxT9jSIRIQzl5nypZbloSSn
5c6CJ90YDeZ7qEmClsSONlF36dLPXtrcjIF+AP8JVY64ugfV4Bt+pSOB9cvUs2hlzRrFurYZq45s
BUX1T/oEDd6yJF+D2qCRQXumJKx1qfZ9wVx+IBEjF/YlcFlzsQAxNhNsA4RR9osF9O7MOnsP05Zs
K6V6DQJUz44J8FpgmDMkXIEiJXdJt2OEsiV570wW4trQdz0zSJCPpAKVDt38cLhWU5Qf6YaSQWDL
A6mMxxboEAgAcm284nNmth5s6/pQecxu4Es0LHl17g+Od0AaapKsvOxilsV+7tZfHXckpDSz6kPJ
dLDWLercFaQLJpT7fpij40idnEKE04DSSqk3DuQMtgBmRJFQCW1Pc12wfO6c9hmdBWns3afOEfiO
Rjc8Ggu3iyWPLkNNyL2w8rvZtB/kYO7Hcpy3rHGRaCYzUmzm6ywm3cevkPuAbcAx9Rdy6YYOPzEu
14nVlJzo3VBDSAnQPVtJRuykh0gSGuuYJtdlJrSw78OSnFs4sJ3zk36+phTDTNbRTXm5/KkRGWMW
eXDQWJ+ju8XV3HY2Gmsmp1sxnjUB3VM6v+zceNQdSQhpkGj47I0d8lKqk2X8snS05HuY2Z2P4g6y
INmx8FmSnWU0uy4Q6BaOstdf9AFqQGdFB22x0TBWxjEsqe96CNJB5zZwzBdlsIXha73VoiA2nBvG
3HjGxgIMuRiU/A0XqX/vUI8AcXMbLOmjSVwcV7vpbZERPllmfIstIkf0WPdHjbYkoY2klenoZeMi
3NGLS1B8zHsHW8tsoQskfIfVrbJFzJafdNduCB7qJtjbOVJby+MkUopyz/imgnX9qZ0jSPP07yFD
nzp9pC9gsnB0YBKMmfukl0RT5NJc9k5Hh3LSh9PiuubeqiRDcWaDe9i5bG/jgs84FOWhTpl4iCB8
aIzlVJiRj5b3AS3FqUw45eaiB4UfxN8H3XFuQ9y8CVm8hH72NBVQF23qCVeOZ11zj8VCmy5by6Dg
tEBXY1wCAE/X66c7ED+I2d5Mgh90qD5TkQFvUzd+6MAM1yFwpvX8M9UIfOysEO8velHDs3ddmNJc
gywicrGtnS/x7P50ohx+ePPcutphTLt7FPRfwmGZd0ndkoF2w00hYNnqXTqR3AUcYFfQOLP7W0iG
CKXX5mIqTnHGICuHzi+4FxBDRe2p7Wa/CyiWM9s4ZFVwAtKJfcejiziigpvbF5hReYx0IxXRGdr1
jVHVTEfscN+bmNLQVN+Vw/CczmhA48m9DTtOLlqKCP1o7yVTYW/1hIRrggCbHoVjw90NP5g8xEb7
mfAz4mbn9Jc51e5+0qw7wuA+LwkC5cRIqWKhQx0nEofDDklNaPhuhGed4Ei+9575Sg0gL8seC0IB
8ST/oni5T/NiApArDqGHaDlzP5HOlMD+kgd4Gb6IRgiHEWefnTaEKeHSCfzKIkYwd2Bb9ALlapAM
aEKLz6Grj9aRkT2k4Wmg1VQPY8eyrKfBAi6mY8AdNcG1Ca8gCMfp3FTF7w/rPjEF4/sPOAGYcooh
5Qaegez4+4ProENodC5ZLdzDRKLr76ATiKVKh12fc3FmiIJj/HJ5ew40vaFsJjIVgouRKy7Ju62e
8pSu+xCTc7Jyetuwop6hHtIW6cK6tf7AqUaxW/8Q0rFoFAZrYDpVULLZoUjPXXFqbaM9rPtZAhfn
dWt9WH+j7eufTsIU+2PXuuWp93h/z3Vz/WWjChglqzmtTkn9siQk4ELrCOHQnghLSQ+Vll6jsKCr
lQexfV5/QS6zfohdJPqQ5FMoJ7yvuxRsvv8X6jnR4j06CZ38DtciIl1lwiPmx4O0bq47Px7+sm99
x7/sA/4BTNcC5a/e6p+91A0o2yUJgjjU/CkSBBTSlY1kqlEPYYrKuBIoLuk88hzKznNWzZ4/qm/0
42tNQrM8ZzodYRCqfM0ZrBG4LeqXyOp8zlNMPcW6T5dheWxtNM1/PyfWrb+8YZOSFSuAlsEHKarz
xwMQGfQt6mHdh8tbsdAzuK/qENa3AibFcaxv+L6Jh+qLSbPAn+YFr6OSIq9b6QLrdJN1+Gs7q/81
KAmzl0XGbhlHrlZBABrsCyTNosxOSkvsEOmHHuX9a4Puz6vft9fPPhHczUunC3Z6MXEE2JzKc2XS
91u3hJK+rA9jRzoMHXZzsWmS0/flL1o3wxoVN3y0g1MTDtPI7st6Ga0P0MT5Fip1RRUwsUl/YlFj
VGjPFo9Lh6jG9kyeMxeRerpu6eqpPSS1DjuITW9IaInrnR8UdDytqvymeW5/UarbzcSeGTX1Pbu3
rVY1n1CRFg23ErOjdVwHh3RepkejvbHnJn0E1XRwmuAr1LjsLLUx9jGCmmjO6mZfySDx4+48EiOL
L9lC0ezmDwXQYwgnRXKIKEljPrNSdb9kMYcMwy8XNfMwAZzYFMc2Uc8EjXTn5NiCdDCJ4D0OvdhZ
aYp6bpHW2Un0a91nxs6LLZeSOkx9Y2IWEaYamdp9TB+mTS/AiijeD0F+Nc2SEVIszF0kS+vKEuk5
kCg5nbC603ED0QszL/00fBvMIt7bFY6AKGxaP8lMa4d9Oz2TMfbGFf7JZqA/NR7rMk3DfNXrerbP
e9KpgOdE+Krvu1bnBiZEeJo1PEeeG9Az8IjNCIf4alrMCI2miXG+ijI/piZF6oUWPDMKTj/gRtyQ
1Tk3r1L9dfNj519+Z/2pF3OD+/i9shXfmsatto3l3a4/y2oBu3ndXGD97EssAYHyCyzKKgBnqzqv
T98flJvAy1LGeSVeS1jOQE2Gw3GKMLtU4FMZhAg6Vko7aLP3k3IrrG/UKnfDutUoIVqq/A1iuv/4
WaA8EINyQ6z76tUhgVVifWGvXv3xFh9PC+W3MJXzol1NGKnyY9Dg8FfRIboQ1Ijr5sdD5iYt2bnj
KclQKtgOTftpPf/dnmskK8ACpVzl676PH3w8FY03Qq0pSJbvC8m9gmtnfQjT+YfZYk782FW1lb01
mOehSf1T9UgHn7AedMRVrDM9sIV9k2kGiWLqm1q/Bzrx/GD9XmljgCFcN6FeFmfdcr4YFnT5RklH
14dZ6UVXD/bQLO52AIa565UIo3FCkg+QzxxdJk6OusEwLy/P65ZX8RX/ZZ+NfEylgmIsK214mAZ/
WaGGX29c/+QUbwAi3cQPlocyB4SvoQECxLucRtCv6k5s4iM/r1uDEuxm2ngMLZORQVTzwRnMIwvX
0G+4NDYsctAErkewrDfEUh3beoDNaJsIC/SIzBz+94mQxn1ZWVdalzUxXlp7cofvczL257GfD4gq
zEOgBkhTxA3GBffBUn9ru46PSRp2l/U54doYw9rAS/yEPDwcQQ5+Kxku89nOGnqZKToXbv7rQ9J5
dn7s1Yig5xpS8hBYJKas7IzTsnh/aAnk2jSSj9tQCtf1detPeyfhVpWt4wdhSIwDPXTeXZRzbv32
W+qNPv7H9f9aX/4v97ltxHt9vMO6tb7uY9/H04+3+Ti8j30JYeCYF6iZtTJ5Dj7eef1lmY9MPd6P
/eM1UeYSTQBf7WPX+69opqRq4nTdpq9IDlnmfjhjeBT7qklRLHO9l7OM/Z6hlyU+l7Kmzj6KV1F5
XJvw685ymbCy4au0k0QcF0jBksS7cxmiXLEbC+/1esqsZ+56nnw8gMO6YlWlN7Akle6PD4mVNGcX
afY5dhn+x0WiwC9y5WotNRSAahyuEslggri4Qj2tbFHN8DSaoti76PvhEuVH7CLtWRbQGlwXVaib
4/XhTyC6pjvD3YhPkd0kcquN5EPkSNshUhv3RtYRHsGQvelUTsT6HozigKbGxekOjZGdK5VAEdP7
alQT7D+Nhf+fxoKhIx35f/QV/iv78fIj/4eWwvtL/gTOQJWhm6ALyL3qRieRr/zZUUCjIg2TYr5r
/g0d83dli/OHDqBGeq6Oe1hIjzbAnx0F/Q/TtCl0sShftTLG/6ijgEznH4AzvI1Lh41Og6lUMuBr
/kHYkhgV/QHL1o4dOJK96VJatRawefFYHitcYnlVUIsKgU21FPynTFLKGKDF/vaZ/RPIi/HPDgMZ
D5mGLn0Xipr/eBiLgUBhWAbtWFcla+jMdC9dAFu71X95YGZJQjbBC1Sa36dUejuFS4jMyXqXb/1D
v+Uf+it8GX/9NGjxWETXAvVBD6NYNL9FS9IVSlpvsIKjzspjF2R25s+GZp60YGsN8sQM/Wsqgnvs
5l+BeEIaIWIFNAV2m4LsVkJXhusYIzj7N5+Obf+3yDhH0j5Cz2TYNJKkrj6/3w5sSlunNmRDJWrA
Vp6T2XWwk/rOKCP3hmqat5kmVK2lsos09As2cp6Ya+CmBV3b9nSVB6FA4rY4BH14HkjsvIG5hstE
HtIpcG9ak8BsAt/uURrZN/PfHzIsTrvIwThTzdy+ihEFa+8BEFzqeD7H2vwFcW91mRDhb6xYI1l6
ZowSpf6q1a442w9O+EiARb/1pvEwC4q+lGc01jXFmxeg47Stlm4LU/e2a4+ypihmZK0vlNZ1ACFy
q+ftrwH0hLOM1ZY/u7jVk+XJLSlxafNPGIhA+ZNyP3W+DM/BMKIYxbSGMWi4hAQ9uD7rDDoPIrf2
NckmMvnlzek9FP3okqWZd/BAolNMyuYLJINPAVabvdv3wm+9iw5vMjHN4ibTbbE3vASnozyi+Bpv
yjhNTg24UzG0TARnF6+2pEWfnfCDEr/EYaWA4PCInRiSKJFH3ivlYxTCETbH+EtOOfUwdSRkLeEA
KS0Jd8CpSaFu7bOH/Y62t3sYByM41HP8WiDJV0sl9EX1myyW+9IL72uLPGxl9KL+/JA8FVn9MkoE
Yu1AEz8pPXTEfYdqF4xFBShzGrxdG1I2dKyqAxQ63IS5fWixnpH5zBKG+tbeasx7YuyOEoX2BnbW
kwGOCS9Achr6CPs/XZ9NFTHly8fPLl7njYb9ytegE52rqX4RBjA9ec9K6XsoF21fORbV1Cj44k14
titjKkGN6g/d1F1lmr0aNinUHVE0kAMWkpctBOv6SOJNIb8ZOC0MvN9eMcd3if4SDuCPU7z+Lg05
pKxcABPchXR8Rae9dRQyu20940DBlOkFlay9dDHDBcV0288G4Thhb90D9Fl2WaOgPXN0oC4AMDEX
P+eQyv+cUPgs0fkDELG3eGGDTaYgjcgVMT30dX6gcd/tLawtuwTl/C2dmBsHJzOhea3DLcBsjl5G
Qaa3HLLC7P6s4fVHMiAxNa6bxMT054+HvIucXZ3ECAXUDzSnfpmZ8frrcE834E6ErbOn3dSd111D
2MBcWZ+vDzhkP9Oqzn77lXU/Dc2/veLjteu+j6frVoPL4ZBozrFXC8DCHGIoTJP9BeKR8Nd964xv
3QIKRUrFnH0xowKH+zpLG2MbCuPHLxojBb8SZRN63T8nu5Sdo2W7PueUYeLHR4rARDMKsPP8r+87
3x/X34IkBdd+tOz3FzEt/30muwjCocbN+tLfjmTW9egYzIbPChiPUm0k70f4cWxuqFGce/9/1r3z
evDr27/PSNfNej1cbiGUpgJE94LmqJN4r70FRBnDDtLF0HgZU7RDps3FE1IQwQFWX7oodPdDEty3
9J9G3HT+HDa7ZmrGczQNn2j2/sr7u4Esm2chzJsiF+diLIYHWS/PttW/ddPI1K3MqdLihAoqJKDZ
3OdHayEunetCP2nc2AEShO41a5oj+v5HWxOm78SwXRBdPSYWbWFh3aGN8450dkG3u95hKPrvWeb5
sidUQ9AyA6OSFRuKD+KA1PUaFXNwUxTfDd29nSoQwx2LkQ337xEPRfXaDdS/C0FYixXTmDYb5cpN
VLSt8eQVQDbLgZgkrCpwu7OTPczLJ9MqD4HW/mzl7C+xDc21QGGUEwvG7bl+KBZ8HVOALaOKbJCO
VuWR7wLuWJeztoln4qJn7Kgw+k4YofEnjXrrt5GnI2zKASVN7bahiu/LODe5/S53mmO81ly/3+r+
TkRIaWPNWvbdr1SCf6BnVO0aUSQ7M5rgZndq0PLKbS/sBadDuKdk0+9rsOV6hwJ9xroLUg72+fR5
FgbDGUE1+0GjCs8AB+TXuZdLeBzNOSCo1XH2cf+rGfNXe1leBr3Bn9oUj9og66OpeUcvZagj5rdS
SgyMX2Ert3qflBf7jfkeAQbdDA0HVeRAbuq2Tocf7aSQrk0PDBaOjC8E46jemJcoxSzsQbVpucIa
J33XKQ6LwUiaE4Qj6NDXA6KtAOtZdu/qZYFgXwL0qyIg9gMeT+NCJ+KX4Vbjfg5dv6rv6in6GtN4
35kyiU6y7kGC9VgiYuuL6H+g7jIvBgl0GODq6aiVGnANqzkMYEItA1N/gezAzOtXMSGerOK69mcg
5VsNm/aurBAlTLeZa2OjIh5m0SiHLXi/HRPkKOC2ij4GOgidM8CsrX0r8S8nDmxfE9PEfGCKgUNa
t3ec2HfCjOa9HjLftEmbPprELJvmpe7xIqBkk8B+U+2+ZDZzAsm00G2kzwjtPgmWPXbc7zHxITsI
XJTooocszn9yiZ8GRzzEqUReWgGmbfCayoLUWvxw4MM+CXTPw6NrOz4Whsec4jhmW/MHQKSjFRW5
r1VutInd6CuL/63QXdQVBRgnr7pLFvjQ9VBeLJMBij5S6tXUTcgHJZ8rvNcjzL3O8jgI65Eez1fw
Au4Wdtp0iQLMQEMot6a4Z+Z3Sp2QeLupJLGagq4IJ0z3do4YtWfIXaw3z005t8zLBNWI0TJHsV1V
BzfH31ij2Yu86qddpNjuZQ2rp1dmt5hRLI2fkPNgHhwGa9cfCrQiVnWHVIRYQ4dGYT95vhGC55pO
et4Bn3DvXVnft8JA0qHR6JzTb7RgbnVbPjfYgegFlZtBO9eo4blrz/cT0cr0rN0HPPK+YwyfSlg+
nB6IhpoQT7+reY8yoKsXRJG1jejtT9JhEG7mluRA81jJ4QvKGQeFRrJJVC8JnDfm/3rfFTakHQvK
hMjPMtzR+4mPCFRuRIcv1dHoG2NfnpahvzTLo7lEpu+aIw6+oPpeWQS49LbxnHRhvhlt65NcLm5s
8C0G0S111E8ziB130n+A9Em14LMWiXNqN1eHKW2UlE+hlwPtSeYbVGO/ijH/Qs2IAnp8RH/So8wU
uYxo+noZQtkMiRBooPxK+RMzIDLG7fqTdd/7j41MMJdCKZqW1aeaQeaYDebX9beCKm/wqkwocxj+
rxqTmAMKMZJoTaBYYWBomBDz4koDZ74xJ2RTUT5fzcrxO1PDoQ1xmYgpL192i8hIFa24Gk2w0VjN
0buCqFfNOnz6+ps8DmU931ghATh4qR8bOzjlVStvrc6Ut6PK7SkXY9pLWn9xlZlbsTCkkVo83Rra
p1hK/kJ1JISZLb5og5y7quTjQyLte1aKOxpdTNUjM9fjt7BbCtTZJQ+guTb2MPwYIwJzTbAOfPEz
UcjuhBFXztYtJHwaJDQ9S1QcZpffepX5anpjtCXu4LtWQXVGlMESKbhJuglxlV7et3EsDkVh3xYg
ngkE7a9unsa+blVvmibucPNO56UL70iqtRj0OutqhAO20Cy7fdEVkwiA3UkvxcksB2p/TnNrj0Z7
DSf9AdyGfpJ5m99UtA8iV2t5LcSJSH2JVZ4nIB4j6PMU+mk8Yb13a+TqlTOcZsgmYQ4QTMNv19s1
6Ky66q9pOxZXJLBIedJrm0T10ZjrF7JGzpYNjNNLxvTsTctj0I/z1Z5c+2xIOmJ5+hYJjtFLD1Y7
8N/A49qmi1Ni70hvjWFWU3DnC7qNEj2dfjRM5Gid/EYm/LSlClmx9puHq9nopwGoBuMSnX+3uMtS
IzipHtmWgjVKiaUm29nT/NqYZ3p4JfgrBMMFrfhrph48c3wd3dbeIzJmbrA8ZygxNg6Z7ERjCQx7
vv1/2TuP5ciRrEu/y+zRBuEOsZgNQ0vKJJncwJLMKmgNh3r6+QBWF7Pz7+m22c8GFgIRgUAgAPd7
z/kOHj0CPfwWS0j07gVDv498F7lvTY4oJTvsbhNU++FOeu92tOaw6I/LoptvkV+OGnm52ShjMlbL
U1agXC5SzOjmxuDfLcKYXgYhMH/fX54WZV3OCUysGS7Pf7UU/+2Dc1cwsRAR5KroV23I3raREh+X
W9T+6//73WWVen7FcuvrtcvLvu4ut77eCqgv56q5SbB80PIGnL+l1roQMmijaTD9PlvTy93//Jib
C4xD/26dihN/hDkd2w6eh6+3csy5N/d1P/u7E/75Xl8fH5neP9cUIEf9ThwwhrS6E39u3i/PB0J5
xmZ508S1u7+26GuzlFJvtQtYjKESYNBi/sykkpyol5spqiM49N/SSWdU4Me3mI1TBp5W+gIRddfC
RL/tNXyFLV6AlckU7xAHTbvKSUckTcPFsazSdpMEOFni4D4aYJ3XkETZNwrcbIbUTeCLGZVT34g2
a7aV66cXN2vqrRY2iKTmux2xUJdICzNmrXLY9mUvzkZjPaNIF7vJYiqNdBX9JC6MEvmQ2sM/McjS
di1gHXAj9fqR5l4finivujo9x2GUnsuwhnxrcQ0jOgfjbNMd3Fq/jQkTbRkWjfV5ZPOgEJrhdvT2
TjsV57E7fmMiPp07Yl0IwOWWi8hwqxUeV9r5Lhia6Zxb7pECe3xoquiv1YLJmM74qmt4Tli7c2tX
lWzJJL9HmZ1f4qhADDcyJ2gSHZ+LhZynnYyNjuSwxml37AglObfzwqB20cSBRGuAiTzs0eKnV6Fp
F5OZyjHIK+tkBncpFzb2EW/IdJ7Ly1QMZ86mw1kG2ROZSRi75zXqAJ1iohFAMCaggJrUpg7klBnT
9JQKwxA9I6QtL2iNyFfEJgRDMP8IQUJvCQe7abym2iM9xoyqS4Sh7d6vmBlOKQ3GAkrNzh6iH36F
+riNo9fas6Nd4Bb6WU9dHQQnt5aF1Y/62ZP6NFvBmS/JaEvtR7P4CbopMQuSD1gVnUEOfwqSBU5A
eaqy3IYNZOzJs3DWo+F8eEznz46s6WEF7Uab76n5SGF+QZ1SwOz4eixEf3EDvrvp+ocyZ9QbT5k4
LwfWcsvt+mAbS3xJyjBHBo7tWfXK3stssqBXttYuieOXyUNHuybgMJHG2ZmfWp4HkWOd3XZfh9jU
Q5OvEvU9iNtiOiBMOZZj0Z4wANc4pDWHoZbrn02aTuflFoJZ0n8tcHleVl6i7Oy0UQMLSmrV2oKV
uEnT6mVS9AJtJOZm1WPKSbrkbJspYmOn/V5bO0+QLLo8GmhjvUYLSIWncOMz4My/1lxWXxZgspAq
zCIiEu9GGhhWl3lrMXIlJqVYP4cZtAB33oftfNAvC3J6CoRzgE1GIl1AisWnCd3R50KLAlSZy/3P
m5oWj/OsHfWRBsJoXlHNLylihW3wlxWXm8u7Lc8vdx0daZaVWJAA5td8PfH1qctjX3e9trLWQjHk
/Xrs60MBodFNVy9W7La0TMMo+WXT4VcwBRDe9pft+/rEr82rli1Hi4+2n14ALm6+U88B54lY332t
9/WxX5vy29Yuq/y2GcvKy3oIoj5ShQkT2dIuEAjgB5yEmiyTx0Q5ZwjJiiy+tl2LLMrvACZIhBzW
a5EK7RrXZr4KqPxsGKVHaIhCefHCZNs7zXT1C+9k6cMHmBP8oInHv6GWipSo1DgWqWmeKT7eETVt
7xnVh2M73QbxS+Pou5Saxcaskw+Tce4Ga7DHSYqZrigIxrX4d4qAemypW/o8twzfXFBVReqgjGnc
Td8PkIsiU98RIMMRbBo7oSBp5aN+sVX6GjKv2VHdYDpqQXHgLro6qGhYJRkOSiT6W824o4MbXCY/
f8v00X3pwh8lPcSyHoxbB/lY3dXYm7r7vOM827YRhkImT6vJ7epNkiffIbekzIqm/gxnSUdlZ30o
0XwkpGYc5krHpotRobUD0DfRfW989w4qEvgxQYxW0pxi44V5mjyBAyX1l9gkzufYGwsA3prbF6fK
7Uk4D73HOcgHYPbImShzaQAM1dofyVg3p1mgWW4nv2Hq5Il3WXrtqtL7AyC2WXeaSCroRMYC0Uno
QJOSUfbN7RIenhctVF/qPYYgxHEi/GdlNvp7XzVvrS6BhYxMLEChbqPydYpl8EgOxs7FOLPlILn0
PZf/QsR3XWUSXV4Pt1rnY62joMNfWRzT/YT/likYVsjWru91r93UCUmdqtPyPR6J/iTBkvfRrdba
ABkAgBWesM+Di3S9KMyQArQqr+1bjDYXWuFYPtEZhRI0iEPRxRCMc3AfFL/kNtSMeGWUhX0rFNOl
IgPBJZpp23WlfDDiYJvXcAS7wr70Wm9cfN3fxWVmHVMIoGsYnO6pivo/zBwhNgtrwzgb402LZJLa
GYxuIOy4m00yyXyAEJ0MtAMDkmLjA2NMmBJv9EwnEtrRDLgTmDqpkWn35RgSc9+rg51nVDlgm+Ej
LM19MZL4E7rJrS4KbNAcUVTaLIp8PSELgdp6WtdvQ9wvG5X278z6buLBnjb4L8xDlbmHxLDbz7bc
/8cZ/Bc3mQSh+EuL7n9kjKx+EMkIsu5frWSfr/qr72sY4h9zhge9N1IfpBR0cP/q+xqm+IfQpe7R
7ZxDmx2anf8MGjH/AWHAJAREN51PbMHffV/zH9KyIBy7OiNKx/X+n/q+5m+5FGCcbcPEPwalhRYz
Bct/bSi2kwWiTqnhSm4Oo7cC0Fc7CEiR5bALyrD7VoghPygRuRDDJajbGvaG0UblLvLVY+cX2VOm
px8Iic7058Ktb+XXyA7XVbhmQJPDmfK0ow8AJtJcYIB12oE1FvvGgyvsusNtHo/DLRpve/vLD/Fv
OslyTkj5TBE5/Pzf/0vOXww0kOk4jsC0RGP9X7+YyMcy8ULVXQPTyna9F8/I/I9J1HIftkGOrY1y
jZGpeJfXtHWVatxz3Q9gekLxRxvibvKG7rZAdXYxDXgqltJa8GKdfQEAttH7Wt1hWxIrMNfJ3hgY
v9Tz5MF3fQy9fbTXh/yhcJTx5GRFvTLMptv4cdmdIjdvd7ae/9kWYX+qbcLGR8EAMifuI+jy+GQp
ru4JeJXV4DRAKxkqb+zB8E9W2N/5muZCse2sb5TpiGB2mJCFG8xJmMdGV3vElWXtc4EjPgCK9l/2
qf2b6XDZp7Zjcwr34GwQjvPbPo2ckEvw2F65JrZbuoERHnWhQB46wRMsT1pwyJ3wRbCxEWibvIzf
AAH+dEXQ7CKvMk8NZISU9sRt1ylr3xat2uR2R/RzvKNRQio0NsEHjEE37GgTObtb4TCUr0HadkxK
sDF2ZZcDJdWBbKB+JWsLpnKk909kvgXM8OLHAfe3DYkAB0Aa4j1wzKyggmKEu0pim+JPR8W8cNPb
TqKVVV0br+mowzcwe+PJctiX3nTnMld8HgNJ8TmDcibL8JIYxZwvcXTKKFlF49TuQ1M+JCSc7OOw
zZ7NFgqYqs7MVR+ZZPUwM/656LxoQBQbR6v/fIwb//PP6whLdzjKGbvYljn/B35RA9AtwYJVps01
l+9JMBUnN6npSnWxxmwACjes+ujUCWlfhk5Eu6QON7YPBNgMT2hlY6R08qpaoZ9nvrwVajuvXXtV
pT//5+38TbRAzqeDtgXhApFN82I+rH7ZTKkPgSibIL/qptYc44S2qZ3JjQz7aA0n3fsvH7eIRH79
68+f52ETcwS4bc9xf/vrw+iGlluHxRUIMHBmjeYQ9YIbTTOJnaSGfiVzLN/AL/QeK/5QNzo+HttT
BWlylFeV0B+cB2v0gufWYvaLaYHTmfMeEzOTwqt7RmhOlwWq0a7w9RyJwOhcsEWiPTYdGnW6b1/+
y/77TRXDDuS/ZkrkPjSF5qvJv+5AxyFoIciz6Ion6g3ESQihj4N/cI2a0xVBNYGd6BvHkd2m6Urt
bHEmogKuzG1sVw8RsWPrjrSm1uBF1sjZsCmNu2WRCO8PMkadgxXxFxyNOeBZB0MyTHm7asJ6a6qa
M7vBt0NxQJ6ZgvHrVz3V/jmYIuuMI40d46hHldg2aOGvuoPoz59i54W+QLgKw+No+OHViMFv3rQp
gS9Zuwq8qeEUUDYgEnoyLGUyXLQeLkFLk49MTqJMHFr9QH//nAXNV61m/ORzQcUzFxlnd/ZP4YCY
9sRtNCe/gOlfija//uf9Lme10b8eSACHuDxamMEFF5L5//fLgavbSkI58DUwHavWH0xAEbK/d2X9
2ocaJ94O9mdfuz2dxfFnYrjxHxa+IjMu+h9VQvptDZaLElasH5Je63bU1P2HeMRRFc3rdg3TK238
qVRyFYl1GEybEMc514ZkCIJcwnG8q1JUDrVMORPlNuEthj+3Jx8EBEE0DED/UEvRMKrGOwasPfjr
aQ7U8VDW5AZqw0RsR7MS+5D5yGqqSF/UpF5tczEIqlY2k4W83w/THINr5+mVVvZN59ffIVKUt6lF
lodw7muzGV7cRiLCMf6LoMnEqPv7LiYVhDMCEzeoTlxVflNa2bUb6XXYWpcWt8oKAIdxwhZgnPRm
oDIVRMYunWx3vzyxLMju9rWVNq9TayhPtl+vMXzto5zK+peHfllFOrFBKsX8wq9364ChrDqH3sPn
+y5P+zBDtNUva062pq3yyBVrjhSL4Ba2UutrVD0oL3554fLE50cuGxhmur/1hHj+fMxatuDrw0eP
6htaGQVmLmzJBPk33+lr7b/e1/iZBe54/NyGv7/MLxs7b9znNi3rfH6oKrPb2ED7T0KSbF39VMyr
LSv4ona1zz2/PLMsxmX3LzcFf9mkuoZc43dGh/DDb4KzZvmniIygvVxHRaMuncGpr/MGzIda6W/b
TqlVzzj2uZPTn5CEk+3YfoOY+WdXCOOgEusci+lPfWjtNTPCpzYJf6QDCT1wO95xp4ClU/hLe4e+
Kp1R5enlN+i317ihp5o2drCb6vzFpK8787QvudI3UU0+lMqzExd80D4Gtto41zZAI62bEHfBTdnC
6AkqhgmJb+LJ6GnVDPe9xuU8oB0VpSYoP1utez9C29hC6EkccRO4It2aPgY6Vx8ee1TjzE95j8h1
SE2K/2B0NpENDjsvIw8Kv2yDxvelcc2rHf2sYvikiRNfIks78LO128Su74zOvFXEz2+SuHdu9DZH
0WZjqnGURqEC0gxhJ9EODcVDaCkuSPbscSB4JH1zM7oncixL6E+k8FiN2FUYLRGAoewrPI+tAnOZ
YXAGmFoTdVmei6RCxUaAH7VU43UaAPe4FqFXzjUImvAEJiy7SQs6SdJT+xpgUJPX5hmoScXDyWuC
VztsIDYb6fAzluWjKUDbFrb5EAf1BdWcu5687GGi4HmDG2FXeU24Qxat5f4T4hFU/hRWCrgFueo+
HEi2dZoTxYuIeTNAl7q1xFtCfrFPL3XXjkCgwM/CyK5Xg2bnOzewjVOhc2Y01py3AUXMYFz7VEPJ
OnLFxgStgccP02gbu/Wa1B72w6xMjYePqEofMienUO1yliyERV952AaGph9GB+e/NnCA5W6NpKU9
Z4pY8ryThyHE2Y9igU59u0eOwOU9rM6VHHf0zfyDqmK8KQnu5KilpGugrLwxmzDAjBszusk4FSfO
N6NKKTSaMIxmgyF2NGIyADE4JOSy83XcFR26FUcDv9FrIziy4U+Hfl86PAsZ/7SL2SVTdxsp4oc8
KOoz3btjAf1oVcC83FaUHWKze7ecEGeHJA8peiDbmKpCYpxzzPedTtoCSLiI7v+N0RPVItK9rxmn
NpXPA73GWwD9qzKkp1s23V1d2fibmelNevEYWhDiVGHbmwAWvyZNtSGuhdpsY/QXJ/C2XSWCI0ll
1K3yJ9KU5piRYN0UhAQpChbrFqkIGTW5hNLNqRUxxM9JkJ9kli3u93Y1lUSvlDngycrorirDBS56
KvMWzr9aS3f6CPXdhAWJGJrSe2jeIAYLjr0xbvPYee+0AIIWti+3SZ5HpZGo5JXjPjet4+iP+UYm
+jELTLkSTjq3vYJ7AReOvxYcIf9HZmv4shlsbIPB3TJbb4/6WELvC8Zr9+TE6a3Vg9vjhHgz0pkl
gA/BWOOqfiMp0KlGmKtMYQCOZfNUdcwHaU2eNYf0qIFgiJshL/cT48sb2yu+MdjaxrH3jdCDeAsb
lE5Kkx1as/rOMYQUNHcJgUsy8gczshHBEBtcoOV3zWX/DZI4CLAdJjxe/PiZonI4JGfXhl4P18Mg
m1s8moxQqXPn+b7TTRwBYOPXsef+0TdVsWIL87UWOfDsw3eJS7mY93QkKRQRZv+sRRZnPzt46Ryx
YyoGU21qvZUgaSmKL3iH+xVCFJx7Q7qOi5CJ0jiKk8w5T6bMiqZYxPepG206c2zuGj0mnEscVB1H
/AAIhKDJIRT20Rv7redtJ7StQxsjuWqTNwpj/Q07ElZhskrbF6glME4g69aOAJg+JPXaU+11lHdF
heIamViDlNMGGzahnA3t+3Yy3Q1JzJyuM+9Uj8BvAYSsRh15z5Dq1k4QpgfQTDt1t33nmicSHemy
ycdIT3cB58NVWIMexl4/3Zh19pj7KSPQFlM786K57pjvDPmmvO5sKlpQUFefpOmeHZ9feGpDzEEh
8WQ+SFLyNh9NmBR8uaFamQVCic76wR+so24dfUs4ca7GugEkbsJqYFQ9JTOmrhcogJNgl4HUHzw9
X4813a065m7tlM9Voj/clMX0PfdoqSdFREJbDFHLsl/rariGnDpLWI1kO6ut45TbqhDhSmVww5AJ
UW9HjQptX9uh6Mlo9w4jiatuvtEj79BbBiNoy3o0tDSkgFNwBiB2Yk2L6ElpxFdUBn2fTKucrddi
fvdLuaMwcefEw2PcTXvyDy965/9BWsYfhmpme+Owp0ibrQxjeNVnXJoRor6M5vwvcDFzaVJdAJnU
a9HTfAmgYrUyf7HrkpM0Bzm1UoQzJGTRg6gOYXZuPCxWBHiUlvjoI0SMo2+8EqXWbRCK9acu8LRr
3hB4u6yxLJa7yZQHt7odDicfaNxmedn8eoMd84HsF4XSNGkP7aCGfdmlzi5IgvgJrv2fy3s0OMyw
0aqXiuvpVmQ6zjbgA7cg6aFFz++Ru/cEvbfvdpxE64JMvOvQFs05VfROLa/Wvndodpb3ciYIFA7X
8HtTG4oDU7FspzJq9XEIf2Zy0h8ODtefZka0TdS0r5owcmRKWnGm7NJfND3Eb6+r7E2zg+2yKrs+
xeMVUB4Ju5HZW58cSOys7wEyk0y3vFt3iccm/TAdsvFSXddv9dxtj26odVuDUss3v/Re5bymrpJL
5zvhKwlXhJGTk3vuVQuVIeGSQfre+EZsxqY37Orn4CBOGFWlHhnynOAAQTEjfH3fdYZxrytybZbV
CMS0RCnex0bTV7QS69sxGIyjbOB29no9N3Xd52VNOYlrnIXmiwpcIg+dgV6u1gTXcJ1oIl8bXqe9
5TTpi0rWP90gqm+IKYsfvbrWSJAbTdritnYvKhOu9PxdBLrXWs9hKtAZWGFPJCoF2vrRxhS3nRUG
zODdp2UHGaTQc7mqXlLZWBv+B/2pSirUXQ7s+0I36x9z7PqyamlH5KsWhXwoSSbY2wWIoFxF1UNq
odZcVvEY7bqh6//QZETSB1FNhFfayUnTCDOp3EI++174uKwaqOChj+eyQaW7wJhkcZrzFK61lREV
bitIyiS1fe5IVyMOdMq7B8OfyJgKwnJv9K3+gP0QodL8jfsuWxHPSG5gwHvIJrPXkKjKc6NX4tqO
A1FJelZ89OJFm1LzB3xVfV2BQzkXadFeTaqDnyuQ9FKjZ36PI4BEmlb7507TwitWBejbo5V/eAXz
y954z8iGXwvRF5dR9OiyCiNcLx8BXQrTw4duQ0hJUQ9cfDh5F7rWZFnEo/OOvu9zU2pFdbV1vItL
TtzFKGGoZoXLNbmxUoii+2UthnwSe0ZYXguoFedlBZ0G3I9Re1i2x/YxiGAD0K9JKtqz10gLGtTU
/Ojwj39uUAjUqYBCfh1LIz7rFYlFeSvdN4cfa1mDOkS9ct2suuXkKU/haKIRJ8fmrUFRvHyKnLFR
TDoNgiyz/tR6TrkJOeN9Jyni82s3dTCjavLwjlyY7JTNp6Z5cv/dRqy7fAriZojvnt/cJQHKjCmF
RTOKNPyej2q7fAqKT3ljFvY+irWIuUFFSEqUexsOpvE1HsRueZ8WVfMNhtjkHnUI2i+uuVvUwFAG
g/ywvE84UEoI43q4b0wtOI4gb7cy5u/F8OC4rIE7FX01f4l7+N3iYOKX2MYFCbWmUzwTWrFC/j/8
iNzEW0t9jE4V+ssHWekf5MYNP/jz6NQDbP8WTEh9QblqrJz5BeS+nqlLSoBEs0fKZmJDwHX/ZjSn
5YWmjIdNS13jyPU83Vg6uUQ2BJDlybJwAdjPzNce+tN1KCUMlfld42R6QDavnuK6sQ+yIrynSKLx
h90zuLGDH+0ALFzpYXHwUr36ZlLgWzZft9t+RVnLuuSBP9waKQmLyxt23fDWSid5VI1F5g2ShM3y
eA47LG3a/jvaCEYnedzu+0Gaz5Mj9ssmFtYYgKgcDcSFkXUnA6KFllfaCREcg5O69xD4zRMQJY7j
edttwq5NmtWvqIXxn2j1tIO8nLzqkVgvb9kNOGYIQ6RwoNf+fTvC8/dsJmma23h3ZW4AQW0q4w6T
vXWe2l5bLd99KMMDZZ7pucgl8zNjcLbx4E3fS5DKBtaMO9oc6sYWIHWHsjaPUSyyR+Vq3z+3yuRA
g2bS3+qRFBdXoy+wPNGE0zUJ0Dt3E8jjltCErTmo5EdLh3r+5dXUk47cRPIQAmm7IYqWGrFZPHzu
nWbG9gRlw7ncd64ybADUzTuhNtS3nsLoo2P0KWq+tP/8AVPtZHKhf3ODSm0tK+eQGQr7m1tHTE/5
gTVDM1bLIaaC3r9dDrsRt+KbGe/QQ32QUqo9BORpHVHA1BtyrV9b34UvVaLqahVpdHVsv9HjLfeZ
JasLgWAMTXKr29micC5lQhCG69A1rrqOq6p68HRZHGKHbNJeZ7JqCGPX62KOG4FTxMjPvY3biQi3
WlwKr4G/XXoImOasp+ndHpGam8T/baweLUbX9ILQEHtc0355c9yS9owRocfv3eJb4XoQgXt49n5l
kX/o7uucOSA4LOfiWMyqA6HMlRfReJvM7lFLxRtlDIxjrnxWJrHnptl1QNdacxs6/EcbWQ6bsKsV
OtakOvmVU34ugszENEA9af7R8qOzOPyXm8OMc1CdeaqHKty5MwTg6/Hf11tWXhbWTAP4vKtEuAvy
6bS8bHmD5fFpQUQsN78e5DTurQogMyitZ5N6M8fzJB2UBEGwQKcBuZ7chiCUBkXPYGvppkvy59wR
1F8iZkCh1k67AjZrFL5mdLgYEBOlVNvwHpqFcDAvEqUz1i1BrY150h8Nv+nBCEXsXF1bS3eSN4gv
1Da1fzitPh40z2iPRZ0isxNFuelUqrgIDPHG7W4dIsU+V+hmLVJS4LzO5sVyKznpFKf21mA+JmlP
UmrYHFv9j0LT+ELhDAFYFiOo6AmzOb6g3twi19qEKhs3UdW9EitZnJCJJKaPd8ghWkPI6jZzUArC
99gtu4d/WbMxEzhKRQLJwdaYMMRV9235clRHy+NM2NTLueQIsLYV7wmE6hOAaH+bO9E3o0Po2jTt
kx6HA3hMXtDOPAsIc2jc4tY4Rwag+OWx5dl8Nkih+V+HCLDWwBFWoQMxPc+dNQOFoGzJw5h/t9CK
PWwczOKw3fCNp1hDfGbvGI49NQkPW412R8petynM7ipiyMiKqSX23o0xA2FcF+JFCZUajz0XXogL
Hfol5R99UlvWVK/k5/Hx+e5yjnhaPjeLDG8VDxLFpmgPhg+HhZYhZACVbwJOVbRYgBRNdK3XtqTk
EEephqPC0VZ2F6P4aAkOEbna6bNMCjLUsDMb5wxVu8bIkpBWTheahkjpadup7p8jgTqlqNx9QULn
kcmiaGV0DHUkv/ht6mPdDRQhO3I9pAv6D68goroSAaVBRsjGCC37iPvpo2+an7GDAt5VdUJ7zbqK
Li93NaITCCYkg4AiWiA/INCyYzN72pZbNZ0zSvxaj9wQccgGVuSEytB6niLPvvjp2XaVc6cVVXia
TJDEeVy6B8VLL02PpTVtPLGtK415eizFJnaieB0Zkdr5Tr1vlI37wTftldklEDIMqP5WZ6grAO/4
EEzdcyvVdGpjKz3ljSgfprFK1tEY2BdpF9Y2trSUMKFQrmhCOlufsMxjp2Ag+0OLDwS4dTSbhh0u
DQDyNQt1LOp+F8UNulAfnTYj67KKgCA/BaL37xJkmhsrJe1L6un0oOVUGfkctFmKmm0SxtERy6VD
faWabtLeMPZllprHUHgX8jSdrT0DGz6xSqoq0l1jJacF+bQsssG68xoCXbEtnxfM1sLL+loks+Ww
L7yar6N9BEn0TffcdsUAzEdxrp5t5DpNMtBsoCDi6FVz1FEFH53uTbqJsR0H8y6ccSNOI5mCu/E+
tJjobCpG/vyvu5mqAy66I81011sFKDdoz1+LwkYjMNUmyMasePdDcoHyYsxXIdkRy/b3M5Rq6ECV
KkIc12UUq+OyoOSkgJc9e8QEHRbsWNvGtxEc3206+zy/SGTLrc6L0WEAy5pIjKKqOIwI4Q3+htG8
MEdL2+jO8Bok9MSp1tyBndD5JwblOoWKSDm4mZWky3HurKwZRqF5SJElIWBtMOmH3k0IEciGc4K/
GM+Dz+BoRmFUqac+F8tdHQ1LikKBZ3TK53bRF4d+/ibLIrNISpqhPBS7yM2Y5kUZdOkmgxV4Y+g4
g/KpwIOlP3k1Z3kA6YRxzgsXCtfnLf/vW7yZdZNX9PKTuO2PrW30x+WWmGFxX3eXWzrAjSy2y30w
E6+WhTUDOpIq+xYI9NXhTKZZFl+a+K/HXMxBN3EYiJVWNQj0LWRuYZxhBnEdolAt+5sKbGLVJ2KV
3FnHn8zugRBvwUpm1UB8vTMcpo6ZpFHikfPctLwZMiIA6bpRGnU5t5t6TxmaFqi5nfriWXQThRqh
3+NOsxhLlMWpN+agi5HzRTD3YDWUhzs8zTRK2VfLwma0flPooIuWHaGyxKOI71GlnI+K5eskNf8h
n+m6rqGxB840RMkPHbwM4UbBuhqNfr/wypbTFtZvCh/UDGmE+HeU18ipnqx0E4Rw+iSZgEeELlhH
vJ4oLTBgxzjOgkPSwMHROk7amcNfzcz17K/7Ho46os3Sg9nHgDapqq1EBrOu8sqjqhEeWz7X4tBs
j60yMVqlDgh/WM5P+AP+Yq0tp4OFuvbbY4HNgYgwl44rx4VqC29Toja4ILaOSQdAiZ8USX6mV+g1
FJkx54TIoAkFJ+AXpR7dXSZjZiGeUHBWW32I3dsBMrximvuDHky2zjxCW/B2Tvwafn/oK+2MdcC4
qCFSlIADHrcIBnYmRNKoeI5+1QBHDKs3LzMvcFbrpwxb2YkQ5HSdPIbSGx7yZvKuORqDwtK6Y+zR
ELSI3OZqRIScHYAPHPHV3fZVOa7sVsvXvmubFAg9G4it2dOmSbuQWqwpz4Ysdhl4ybusTzKX0XsG
TywLKCnH83TFkVcULz3mYAeYlFvp6y7t+3tHSqZRhu7vQ3vcmpOW32V1TpXYtu7AWucrCLSApNFH
IyQvX0Fr4iqs5rN1jPtz0X8b6MTIbbCK7afWuwyADIcu0Oks8J7SLv5Z6355We5Ri2cIWHBSIUk1
WTWeFC8DcMtRc4w3ha95YwkD9YWZRS+DwFk6P+6UHV0EMzQOtpXUz3VW74oilg9eX3yvx8Bce4lF
Talq7b05IoAxJ/lU6rJ+EfT5D2VEvoMK8ualMCZy2oKcptD8rJsAn5DYNnEi59smC0ASpEao4bTi
2ux0Y/3i2MhPXc97r4TB72EhuMyKhFjaNqSUs42yfnhor4kdN7fLwmrKCPHE4GGcSFBKlIXxo9Vq
xAOZfAoUsFimatG2kel4p2i3M/d4rlrNfbbGJiI5IbnQSIGqUITmXTDfGqMpw6OHHbQWeFRp1SfH
JhHjfZjW2gq8PbjAaSyQ0nctu5r4XSJqQeHGcK6McvKPzsQZKFVjfdBDae7BwP+R1UpHJluWz16X
0NuIGoptYiLFw0J05rqi2zJuIJ2Sa+V7Fzx6SbcPSkt/Htzo2AxJuIrtoHpyzCHFPdaROSofqSfr
16bRJBvhcBnBBIxGrpmQ/Q3tJUzTYWNDZLxJY3gE0F2b+7rK1GkwCv8PK2mzTdMgJdoYjTr0dVU+
1zQ4YP+SIzjFiL4G60qe3QOdKfMpCq32iVTf1AFiH40tLI5BNbc538J2xmzfWkTzLv/0CNzMKcq3
Dv6EduQ1/Gpc6vKHNE/VxTLry3LPcBDtaXpF58aB02YF4cryp/B2rw2peHEGMuimInvvPepsfhcH
1y4dvlcgu8+0Ral9S8s5OK407+W8mLrpLGPq6JlOIss861uZFQeZF6ftHdqnlUJacQOOr4fZbI/3
lpzKQxfSbfMt3FoFYpF8pKFt+ow9/S63Xk2KlQDZ9ZVTGuG72zCUADhMX1t9R3dlr4emkUffC4on
z6NsYVfuG/Znjbm1W55pECmy4z2wWYnUaX2M4we2m407hdN3zyMcPkr/D3tn0hw302Xn/+I9OgAk
xoUXLqBmFqfivEFQlIR5TiAB/Pp+UO/X3bYjHGHvvakgKYmqAcjMe+85z0kIaPTEEDZ63aNBn+UV
PiUraLukP0DNVuiv80db4V44lVWM9bHwTnUjtyxkyScCyHhXeglEwEH3n4aZ3CV7ejf8WLy2tp4y
QGQjMBPdfLWj9l/f3v6UCSdDUpujYt1H7dWZWJyn2foAC7Ps2yhGsrJ+23bTxwhh+JCZ6i+Zfcv9
mODuHf0C+nSK/C3DHyCQTZ9sp8wf6FoCge9iZqXpTN+E9q7u/GDj5UxcZMmLRarhninJfIh1z31e
DH0dw9S4C8SiXqq9bcfWXwL2ftUMk99xMI0h4p3yoYg5JcE91zZllzLHmfPsQ8GGQ5uYvVrp9Knn
dbbh/vAA9nlPrWe2fxT5fCqPQAQv9YHmD2SJnpRw0r9ZluuCFqmdR2siEpBA1yG4aFEx0VJTvNfc
xQxjtONbMY3qgTCXzyKNl6O1wNG3Fjc0nKx5a1jZy8x6HR1HXcuVbScs+ZBqMXb82TOOXET4hG2v
3nZ6XoJ+H+Rpthz73IzyWrfFi9EKuc3E8kWIOpwIz6Su6WX63Gu9EXZo8g/x0ozv/JuPvCOiT7bc
GAQmwVSGoxbMkv7W7DeUaJblveP9IkgAWn4vnA/BhJ/UoqnVjQfR9vsiTvRda0XI52F2CFpJB9pM
aWA7yjpUY6Wv+2u91WRubxOTvoyIiv6BqTAF42gCC8ojua0r0712M4GkfV05pyIXzPTs2j3JfIiP
dI+WvSjsS5bryWcSE6izFNqvxNCY0WWw6QSAonBmRf7pp9/WpJjBKtFchGbVQdWNBqbc4W3SVpNx
Xdp32dB/dRDnr0XcQKxc+5uO19nf3udUN/G+l7bxogyzOPuyNJ4rNs8Nq2nBybcSr8vifoPBDjUw
URsH9sd2icz4aACDI4w1y/b9QmPOA+INlABGerYSRWPpFXvGImxiejzfIZWhr5DW7p7pV32xBp/g
aEu7ZIi0t8yLm+emE90OlxFQ038+QWkS6R6bL04JacPz8/67T7MdamRtbytQHV69viu6uJKcK456
XjTk6jDHNYw+FKM9PSfLpN0bctzfvrOdMWLAmvWXHhJX7SxkijHcCm03Fb/zpf7d2QaGYD59UrUh
QRe9+62QxC6bnKNY4FZJey/XTMe2XV77CeEF9E/r0x9fqwRXvaO8GUFlr12EbpXneQZ/qjU6aXfL
fzx09d7Vhj9MMh5VBm+EipOjRbpMZ62e72DnZq+QqNyzhnxuk1SZ/zCvMfPclTPib6Pu8aOXfyYb
X1OWWAsgzym7FuWx63rv1M2Oe4p17dqLmKuwx7WUO+ZyX1c5hnJKsR5qE1l2mH8w7xCqkrTm5lZM
9+Ugz1FhggXr/WthaAhg0vRxKJE9TI7f37NEuTXMFkVZ1ayvEP2TdmkjDlit2mbqFWfRcKF54d33
0i2pK0b7rUuSPTSSBVCK0RwZGjfh0vZkzlX8W2m3/olf95rr6j2lqHoziUMnd6LaTlHbfK6Tx+80
aavQypSznfuZE1rJAIFXU1ysRo0Exqb+SVOz3NtN9UOH90EWqfmkciA2+PAzkLCYywbPBqxAvspG
Ov2JrPj+DSjXKY3LJMD7ZNyPfVVvzLSdiG2zf+kNUBtKePWExL48WxztiaMxUmJ/+70cu/WVR6+x
mFAXoWP9idYTpTYdiEzDAZxaQQ1dU7QksY/j+MtjY3GgjJEsmBfIg4z0cRnX+X2khTr+/lcNYBju
9JStDjSIvdRxAKoKd0yVZ3d2L66Wy5TFSbXlwdSATylE2IfYn6JdweyDEX7/XSqGQENX/qVHw1SN
qI875XFaAvb53HpNGhZWVh9IzFZBJViwF8cuzlZZz5tBxO5R0wuI0p5h8N4PyMUWTS2bdCXSWaS9
NG5dvNsEwZ/lGoEoSTmgmev/0tks9CQurw1skw64XWiNjv+QmkKSgpiM57lO43NpxAB6CON6MAdm
Wc74WdZtzPC2LM6Ta+x7X7KHpfGHHbuKJxyh+tbC2mj6S5qJbUHOgQctY6wezcwegOXlzJ8MSiFe
Nk9KvAJkkOgb4qcmy40tT73Y0sAynss205+5gbtpk0smo5ZF4Wd1WFuRipdV0m21tM9DZxkN1pUk
2ieNPu7ZP5BFDSSb3TLOmpRdvu7mY4wAf8+JIwJfQ86sXhEZm/Mn586bujO18r3moMmKpHqdCGFs
80EcOZtUYWWZtPmyRJw5ZrG79Z+JbLPHabDbs55rlyIx83svLyQ7nJVc6HyROV7oCfiYYm+Vsj8b
KfHceqk9AoMhtINYyktBN+y9gw+RVcObjHcpOJh76YninkhA4yjt5PH2ozI3kNOWZmA2xXzfmPkL
hHX3ZdSlgbzUfwcLDz6mfR+n/UTr5BlLNQ1gpzX32DT7bUPil1fTJ3GNg0xAz8fNEo6iq/axxlGn
tFeeWvMlHCa+WW1/2c7QPmcNqz14ReeX3oL/qeP4ms+uGQiJjSZOv7Jh9Het7VQHGcvpXaJLyirC
1sk6Lo6aZvXX3OaCZfxxIGK4d+CBx7T+SkESZlRdeTdoSsEEPaOEAdDySw5ruSu+phjvYjZF0UEt
/nRK0xzrOeecGq8zqXt19y2RFcP0qJDYuSau2IkAyZF3IpuH6R3jybIBhJsxYHKnd84sCCmj7nkg
m8Vs4vyJGqIKVdX5W6eGI2XTwFh7B/Hl9pBOgt9bGWPow8vrLOm+3B5yWruz2WEALKd3VSKGarM4
26cgAePYwQeqNP0UJUNx6SO2Y1KL4LRNMj8UMtFPeaTMkPSe5otO1aMU0Ydmawdq8ZGjFUtBNlC+
eoNX3Fdf5sxylw3xCvvy6l3POAdBSqEh2xqL/Qyaik92zl/kwqDGpxIYW23DLkWcd6OVdOwtavW0
fNH8vD7rdGuzGOm2pKDxcw064tCrwINHcQYxTqES62jIAdAcJaK9ShrGZe4pM7GttpxNtGyPyNbm
mqRum1TxBKdKXrLRv4udKaGkrBGZlQycNUQtros2WzZteSJqZ/R7brR8JKIuTzldQ17a0sT0nz0I
CX4Rf/VwN9+G2m1OBccRNKJ19LZMdrV7o8ivcLcU1QMCk+3omuou2Rs6+Uxx0uavNonao6GrS2uu
08CyNx662HKPrVd9kE9pPKBjOUNZbY8CG+OrW0Fvn9qMgUy7pstOIDS9LP01zSeZ7ZVnRi8YydWL
SfwM3t7fzLHkRYN29EQFXDLf86NwijTaC2VdY/bJ2ourGLzqvRJoswZGELp0SQxy00Nez92GxaM4
SOl3HDB4gL5Oc0xMZ5xB5I/mXXbgDIQqeppon9XQaFyl2y+JlA9xZZXfPsnBiL8QpHTxtRFLEYxD
Xn9WTcwAx7X/CMbsTuU3HERtTvGE7bSVl53gmRkX2lT6pWTUckGOB3a+0/Cst9uKttSnOyKsbWWS
nus4epf0hA9M8Gj3Ub7Tc35MO2xMrShfImkOTwLOoF1WTOk5h5Z6p39DHkRvpzEzHgwdcRtT06MN
1xI5dinedMAqu3TWaP/ntvlmOsgFJlK1r6o0aNV7/e90KV7dBpnOOKQL5Wvf7BhqWzv6ep1hRne9
MXrX0m0uCSGrNK3s01TTJJu7+ZDarHQbmh6c3vRY7Ey6Og/TqMfUBP2709fWw+1HSYLPuoIAd7Ab
4s9bds0ihXzHtpoHslF0NZFZ3s2m/WPR0grqQXsv22UibaJVj6TNTY+GDV/WxwLI5GZARMQ0ObM9
dP+TXrxR8d1jVWpJ4xqw2fk6OCCElwem74LOB3i3zGwfMBc/Sc+MLwq71rOkn4GjUXt1B7lbetva
YU3LduIWizakZwTOzbNjczNVZF+ZmmXT2ioYisw0JyuaqgfPSMDmRTWpkEX9ai4FN99SPrY4U7aW
5bPGesark6btIY5zDgzGyt+ZmwNTMcSIBIdt62iJL4Xl/+sh9Tv/lFdLWbJONd9lqTnn24NGTmmQ
4guk5QIFCTk2bYS6vSL2N57coSYRjJCZTRMXTrnpqEMRQKRrkJVnPYH+SZxOPmXrQ1tuWg07tea2
sBeZqoaGcU6Unn8akGGIYDDGrTMvxklyWqHVvQYIsdaguRnijSiz6sAs2tgWXmsH3dSYD2knigC3
nzyMGm3DWWlq38+Tu+3opGLgqTzohYm3M9L2Ojiud6al7Z39OCGxL1varebU5WbJ+/ou1arl2mcv
1rruxkbq7cdSdS9IQyjke6J5NQkZEcLmgzUnC/bzqTnZYPSpsHrix/rkBJMbFUz1DWAqvszjTQw6
Dw8q5caM9FcxDvIS5Uiv8tbUjpoRP2Owdu+nenBeZsn9nmIU+6euhrO3wKdiFVvQwMnuy2/H5XNa
qXJ2JLLd7VsEIndOvaARp0WwgaRHUs9kWA+NmFvkpYsVVHbzIXopHpX6rZQxPC59jJWhRg000IK9
UEuCXnGh7qi5oDr129BDXWJbcFAzaxp3udLJ4EiHR240JvmmPoZ4x0faFZG7N9ZLNQGAzHRnOamx
JRlmXAfYKVz/6fYw3dP1gTjEaLWG+uFCaY6Gk5Ob+n2pUhl2qiJZWhH+VHni02mXQ7kI56l1MA7U
9bGuhfPbimN0xUM2PYOIu+N04B9USihVVufZK+NA/z5d5eSe6E52x9nas3zruYp8lNr09HKRnEra
UR08E0I30EKKBpzcPDHjN6vfabtiKtP+vsgU0Lg4GY8GDZWTO4wbYZn+M7ppTPl5Yh1u3yL2GkMX
ay6hDQbZfxWatbED9+pxrwhNv6BmJiRoasjHngv9UuujfilgeW3KjC3RAK14nYbPUjPTZ9Pt+2vN
EVmLzU9i2PTX1OGtiLXqX1/dfqaNHrSeUuxdqSGfxHR1FYV/oY0yfi4zLa5mHhE2GbBKJ2gym7hm
yTDQIGFGHRghxvMXjdGrUN10Bf+qaKPnGAAcBMuDKrsHuzfTTVYsIlj60X61PMSac+3ID14Sg7E0
q78H6b12MaAibvV9Yi/0F3X5OCzYTxizULaTO7YEdjJ5v1aXrJm5KLSTuDgWOponvUK8QzcuerF6
tNMmwDo3KaZ7oWM2S9J+dQ7UxRGTbXcydSM65btCWOouK8YK4M8QfUuS89yhcT7GzHZ3tXR+K5fO
rwGd4lKbCLBgVmjPtJCBNS7QLBAuvscMJ8/Vwq9QVONHRyJPqH0tfmL9RG6fY+MrkBvRo2RUADcy
ud4etBkgZUyk18lUZRsuQBNCRVYFGBwe0oEBR5uI71sHN0FnaWgxQWfD8MdkiTy28aNk9Trk2jQc
MvqvzNNHbxs5jJmFRuQ8kzbk1QYuyJSYsGYxSsDK+L3aqGSoO8qReVYOacIg4NSTrtzrmUb/ydLs
vcPs6wA8sA3yjjFem/iUQEwmD94vPGj+k6TBFfSFV+4ZBxD90dciqG0ayoY422t7uLWU+f8x+3/+
rzD7vo1D8P8c3/s/uvy7olH1P0f3gqDm3/wHZ9//N8eyMWuavuWbaCcAGvyLt+AT6muQz+uYFrMs
7xbq+y/egnD+zda9lanur7G9Yv1XPWDs5L//NyFAMRj8bW/F0pNy5/2/cPZN3KP/q+PRMPh1uqD4
Nljv8F7/b6btNm2hsZuDdWSP8wIB/4c0+f6cpKRbWW56HMw03irH+gFh6/ZEKxrO0fE7FH2tvh2Y
xR6gRl49p/zsyYuiCmcVq/FSrXfMq2+IS80GcBTLMG1NkTpolIrQiy+DPk/4hsoxzCJ/PRK67/Gc
kSquYY1Zgwzj3DtJmkiz7S4XGIfZtNNKzqSFQT6KyURom0YiaHLjF7z2KNP7O71KxwCPI81gl3iq
0hA092r3LyWIc+2BBSsMu+aQJQ8A0w4oLrG2odYLGp/5Wjbp9r40TSCO1hQ4usOtOyePVuWbrG6Q
YMov7F7Ja9MsztlrvTnkxAhcBQl56dXLY5biZwQ/qof9U+IoecdhGSq4W7K117l/qIvTvOLZU/xL
j4utBSlOoaA2s+nBrh98pr47mWEL8vXSCEwLFq9VRlOAVeBPZbt/IlcU+7arP/yZKWupquqsFoJm
FztIUDIF6Aajzb2B/O9YI9PwIwi9Ha1R6C6OmbGnZPObKs0rJz0RVmXy7i9thgFqdeSWayalkB3D
/b9RMT3ILnpkHAa8Ts9JLh2Bsacj+1xXEtE0pNYZ9tYGVa7/4DJJYzdp4AiZzWa0jPcIBSXEJR2e
Zx7tojjdkQWPqdQed2Wr1TvLH/V9reyLTQaQ15Ig6HunsQZE16wqD/q5cJQ6xgxG7pWkHHN6pHs6
k4HqvzS4nzdt13V7UiCArTYZsSnVF1a055roWJfiuvMGwJmlD+JJc91NLwHtLpyAjzN9TzNuT36W
W4HjJEW46NVXq5E83cSvfbbHTh5ikfvJCCCmofAs5abyaM9h4YTdbk9fCTgw8rmMQJVMlUtmB4rG
/uw0dFQc70MHILUrOoxS0jd+a236ilITy+FLV3j1yS1KXpfhfltT9ml5cxogPJsY8tbf7ojRJlac
kCMPJUeqae4By9iFnl4O3zSKzviZ8gZFrZkzu3QlSreptT71Jv2zYBgKTbIEmBRbO6U1uNyCsiia
MFvkuMHbjWm1jL9HE2JeHj1qWQwTuETVLcyDWTr7mWBQmuIQn/oYCm45HoT2x14S/bmf7J8xLaw9
DblDVvW/oeOqEBJywhtqPvXKuxLrIrZvdeY1VC6auxk8J9noKBOnwXnscoG2KTB6yhOKgAqYdAb7
QZGMkNV1GCU/OTPVDe151o8GBJQpvqzMzrZjpOi7MhY0mi5wjRxGos10qoVXpkCYOAoZ7TI6e4rI
t2TIQnzo+Ja4oROzeGt065PGBZYqeY5ToMINvGsScqgjeU01Y2zO+88Zd5z0vDs7Ne+jzs02pj1W
QeWvROFxCBEKd3szFzigtSPmnCdL87dWrAJyBbIDw/8BeJ7BMJ/gMqTxP+bIGHQuKchc6ZHtnL7E
WjKGsakusZ8R0UudFiIkmTbGmONDrtRfeOAMS4v200ZADktuKzT4F55mffXgFO6trjtGn60zqWQz
cYyyiEIUwLwO6QTfyZD2X8xsmBiLCVXbs9dQFeRRq10t8+Sa7u+iAhVWZpm1TcuCW0fit4stnIRx
mwc+6allVADb6DC9+jHHP+IV2QO4zC1kJ5xy7SBd3E9Vzc90KDiSc2Q+NthHM+DQl8xD7FG2HUMZ
LlAxTpfYlEQVNLcYoJookKRGb7wgKHdGOFcmE0iGT9OXAuEeIm8gecD9ZaUXyD2/c5vcozingnSb
Kqz7otx1CVw0PjVk5WuWXPYAKLnYMdOskJ30XViSlHvw1iiInojJrELLtLa/GRSQvD5p6R1OWKJf
8+iQF4DMi9/15KJsJsSwjj2U0g5eWBxJSDOIsG4LdwyaYaQ89L3zoOJnU9Za2Of4lKCVBDi/xwbe
go5aW5DgFaT4h+PG4GRbNnIzO32xn9CpzLAly6i/JB4cyYXzaegV8G4mkWkMCpBl4rrngk60wEiY
LBYqiXeyLd8iGt9sZlMgk554x0gJpJ2k3mpLZoZ1yv+AOHRnlqb2PRmFeZiqmi1W9/StL6uHcWo+
09T1Vibj/dTWLUm60weENyzKw4cmqz6ANYl/qcLIDA8cky1eQdvIHYSntMxi68xiwKIM0TRITbWH
SENUB7PqjU9qwpTvab7427EDf1gI+82r47eWhKdtO9LZz+wyDg0C5SBw1A2tH8/Z5MM9URVirwDe
hApB9caM82+SPl6zuoN+6B16cNV4/lLE5DljenWoIOYdTI/3R1YMd5zx4NHF3VhT+1BhNNva/ikW
fRtiZr84tcaO6KSnyBNo13nIm5QiEXDLZPhvo5O8pr63i1FZpY6/1y3B5LgZ77oMU7AxxHyywIk3
pgAalbDsuhG7KuAd/lc8uuxA41a1b9hN6xAHBZlZC3+xoXYPxhyba2Seqny+5pX54Eieo8ZCQtB8
qh3SEWSaJruLA9u8yKP5aS6dL0IxVwupOuKz8M92rEKMYYhrdeQaHTdyjQMUA1KC2sO5S+dS3vU2
qTA6xXMVpaFK22/wzmVmnqvIpSfeWH99kiORNO1IXuhfk7ZDpFiz5tLjnhQeqSH1yfHWkgdzGYuL
ce6rmJvPngSpzuKADtfBACiY7fKGpoMP0Z6msHwv0eoilqkpq6BHgb8IoolBpIF3c6u586P9MMxc
eLnRfjk63HINrYWBV5zGZaUw2zYL5lemM0MOKIALTkUDqc7Q/bp1EFbow8eo1X0wF80e0KETLh+u
Lr9wwZd3OojBmtPbuSjnfgcsLz7buf9lZC1WUhNMNFvjS6ZpfuCuu/ZAhtvR03X/lPEGuhGKQzfu
8TyW/QfkF32fWM3FxQjP33whvyDZ6eUfs83pIsw20RD9MVLFt4VYKuxXKXmV03PQXBarHrXRwdWX
I22FJ9P0p8AuOAmm1vw+I8nFHyYn3HAtDZi2J4JXn/AUVdB3Y2kes07j8hiIHofOl8NfYZ7nt+gq
lZ1uM5kgPqijo+cu0AdwiQUIEv0jp8BhM3rHSfCp58CTQlg7yWYsCRIf0+Gu6Zc0ZJJPqGuSo7mI
/MMAtyQoRTNuDAGiIqf1xTxkVyzePfvStHWxCiHOcCRXJBcoQNl3E//3MryM00iYd69oUriAADN3
B9wLeVZsfpA/3oC9wqewSnhuZ65cS2mxebzVGY2EKUIgnjUhcxLDLoZD6Tl3DSCPo3LYAud1OrQk
nCy6hG6hQYBCZosUmFVuhVGz1aLkwVcg97Er8pRa/XkpmoNkIpOkiCTsxUBi0OOG4UPoenkcDPGO
HGQmfqFpgGZEDOmEw1FCuaE2tm6osMQwVSF0FRRv6PBhBiWD7e0s6ERAYYNx+MHImzs7yySFeTde
XNJ/jLL9NaDdCbsq/pUuw9YcQc8bGYzOKSccOismyPmxT3PSdoPSHP8afexu0OfVW5c5Lh58aKJW
m6zHNovjJkfNyJo+x1qJe/WXFtv3nDj4n8WlBJ0DwYN2eTKID8YShyGXFsNvSaJKCpAYuz9HRO/U
1n4gzU3fZc2up/NwNA1FvsAw6KFKlme3BVFRlB3dYpf8yn56ycdmCKemJThGWtW2mzxB1dH6JGSi
+3Xc/LmvWd5tLbsu7gi3RNK78Jns7LDkfKcYcSsOK+tuGOeuH6Q3Ba4DTrs6ur89N0YJPxgbiJfc
J12Ye0o/OsV4rsvfS+Jjaxgbd+N43pnKVX+Z1dEmKqhjJrwDu/LDWemLk16FiJOiBxAbsWqM6HSa
tPPQb+WEudqMkQGbccQAv2Z0rtnOxkQyOjpjveOyjkpSG3TKltBN57t41o+ZMTiXAWJKoFT0sziq
3s3sOYNbiW2FKjzoezpgnhYaEZgLscuT0d1B4i+DOaEXiUn6wbLAGix0GjsbAkZea+ecG/DYCfMh
IQwgiDP57iUAtvMx+yp7RbKxhvYGpDWKUmfc2HY1ErekzghUbjqyi5b4w3FyJZeHpz71AfWc6JZD
14i/BcC1sWUpdYyLlxSUiP7orNFX2wLOXNzvdJR3eyvq72iXUcZ0AjKs6RxRdd5FDIi1nAwbrxVv
sQtYpR1UvXcKgAvsoQtV2MYdz475MMacJWJ84aKaHIAxeroFUxvGtvZD2A1TYWz6/WjhHyibbc2F
vLOiKOy0fp+n2q9MGQQe2Iino5odzhacSSh2DDIrE2Z6jFWsraSYl3Ny8ora2vRtO6JK5hIzjQTu
NgexIMdP4fVro7/KBdWqlwVsp389z71PenyB69CizhtYDrP/mVrmO1peecXG/qwzoQlxxzGQsIIs
ZkDHJ5enkdrFlOwVxmqzfbYaqnkf0SILf+SEcUPyrd58G7mZBE6a+zun55SVLRXJV4MVQId58d3x
Dvdad8BwyvQzASXezTvEN9agv2SZQAM3VbylXY2mPmE0mpKIUi6kwHnt2zyj6p7xdRCGaf/Sevu1
yTI+dvPDt0ti/TI8SesxShihnWCRV7ioUbLW867NabXTVc9zwAJDTxBTwpBHMLEPxvpT9uAc61Qf
dzhSVZrU55qlIIW3sccbeyVphf4k4dCE2KzgjG2KwJkjwqOO7jQcF8mel4cT8totM/QEpu5PFSfv
GYORO4R6lwU53Yb9cjL++lr3hZT35El9Z3VLS/aKSuHBqC0zdxNe2QBnHF2uZnMPg05nD8mNzWAC
5CfvbRWeR8e4f6zyLyXn4s6EyBYsKrt3dfV7qP6aysd/BTqYZNIhgJE2BrbClzlpaHsd/PJLpMZw
ke6ugg+5LeNsRAt37zoqeorQFSTutJoPRLcB67DRBu+ip8jWrEzb0iXnDvW85wK75oEwrKCUVJVe
q1OezoM6zARe14W8k5aNeXqgR9UnyGc9/YWZgou8bnkvaRhreRSUGYtLjfg9L6V5kJx4nAxP+Kg0
9tEYTHPnNfeYiHM2VOomUVQXw9asvfQI6+om/a0Z/ddOcKc58g3J6rKDQP+j6pgf0MmdrRZFDieH
gT7wxaGrZTPoK5sSLQZLVAokQx8H7s0S9mPSYpACNjcGWRFfCxJwqcXmC7IRDkzNrLicdBN5XvrB
oKR/NhJ611mlvhcbqkLWHF0hPhzijy/Sl9d0SV4W4QFU7FnAUqsJblHqPXYcMBZr/O/tISt/54NX
H7VUZgdIUNtmtczcHgzHw4LqW/vbdzeTQgttb+9Z0aMJ0W4uXf0YJZV/MguS8qIBLiYqE26S4diX
gLKi1YZpzx6pbLcvVeHtJb23/U1T1eXD4VZMeh0Q8SKeMPc7/fiUKBA8rfpbCdgqiQHUKTaTx941
3wbs62HjjeBMKe+MEReKZEXG7v3oJPbwS+GlxcYDC7m3qzM8fyfQBwe9SoGJVRDgwTObWJjagvcz
7n4Iezk6GnFYCIxY0QxMwywQW6OEm2OY+cN6u24SPwdLfdXdxNrounoUkQvsj0A96tkhRBlz1OVA
E8hIKen0A2O1+TnS6onDyXbUC4nYu/1hKWJ8IJyL5ZUnZgxfjlL3daypsIY6AdDl3nTPXWq9KuHl
+yVF2A63hsguLu3GQznvm0ug619YAHRexIgEsPD6zeyZzwWRraF0m0+2h7OhyxOAnp6pElBnj9l1
BE8SjUdu7bvG8EPM3/e5dD79xvxoQF+1TdPTDRp/0Pq3GzAfaV3qgeUYwz4juh3FKmAxUbCsLE2E
WCTMuWj1x8HvLsbMHNJlTkV/FplnZTSbpu3v3VkXB7uorou25Uj2NNpgjmopNdqs40eJ/sUVEXLV
ssxPSg3HIs0ACIldhz7xH3Oc1y7RPi5yFA/YEIV5N88aaIDRasCa4HqeBkDumKcI0/7PB7EGbIv1
r9x+hh+rDzQxVQFquPqkpnLcmh58vdWQRwrQQ8+ltOq/Tcwt5Wtfer/Ska5J2xd9uBQVxuz1DnFW
l6yleyaLTB94xeCcCM0UJ8BLJICdKp80vUJ5IYrAD0EszAkFElR3zpANvFdyxXsLkcztmWvTovbp
Qu23uMTC356qZBRYUBQl3j6NBdGU+VdtLU9dxpHfs73mdHsoc/wDm//63uCD0jMnOf7XTTzfMsL/
uZ/Ng0U7/VhTGUkssDvMm90aHo5Nhei1cXLcXRd1l7g3M0BhazOHarM9Su/9djMKwqqFCRbeWl/7
7VcS2UeC1z9f8n8L5DlHEtiwPUDTOhdaVe5vr9h2ByKkb+/D7fsqAYfjmvOzLYZf/rgqr2ifqJ5P
1x66fZS0acleS27gtFhrXokgjkfxjCjGYnWyfHlUaS73oG14kuszva0it2/rTiwYA6ibuvWDuj11
Rv4fLbsVWwweMd8cgsEZrQPzFnmoonrruSy/yYB6FPjQk+wjazfdwsincjUIT2vkuOZjoWkr/5lJ
RXUaUVMkTU0cNa061jXfR+udLbSlMMHO5aTthdMjBU4z/ayvg22jG6jIpkRtb7Y/PZYlBgfyJMtb
0nkCEOl0+3+WuKOWKTCND2sOtrtmaa8WxRr/NMnalqMHNBcRZawnjNv6m69mMr/q4aTcPkJSB8lj
4jS6hgRFYJtOt69uD7crTk+1v4s+ldu5wrdCZ4UGs6cXh39uldv9ckuld2YWzMbFj746OIfGI3k+
W11qPv9445H594+Zs05FhGoJPHE2MDyHn4XN+tjMsLKnxv5TxuRslIV979Ep2CEJxji5Pggyk7Yk
irNWrGZK0bQe1zy+siBDVsLW2zNVL1ht0AqkPUd1iitYW0VEpG+WngkMbEJDUvXcbsbbQ7Nez7ev
klTrVjkhYG+kwdjJMELG/+mLXNZL42dAhFuCm6jFKW4mcfp39s6kuW1l3bL/pea4keiBQU1IgK1a
W5JtTRC2bKNvEj3w699KyOfp1KlbzZu/CAcCbExSJJDI/L691x6cZwE047z9DoYKp3//RajmeIb2
po02S0En/SEn8slY6q03ndUT/Bdn7TEW6/Ns2G5gpyV4Jc+8FWoj0+QwaMZyQP7zAp3BvAXz/+cx
XQnWM4fop7m2bxBwYqPVROg1LJhKKhI4pKl0FYR/bU8garK7Gg7qMfWYDhW1c6Lfk9UzZkjtaLXT
chT52O9IhhsBPCJjPhLM2+7apirvRkCBY+F3p45qqD62sN20yE5upU0Nwp4HP5yIr7iZa+zzxfiZ
2gIV3JZJkqE+tGhV8LsGiIZgLOM2UVmO2shNzVp/+MvA5dEcbnrXuqKbPuVreTv4BeULyFm30fK7
HvSEaJWOGhIFN7JKlvycol7zYkccsp7V8zQtFiTjztBvGTKN27Ed3ADKB9LFvLhJcnQeg9TIaRiL
AwpCvHqwQCRptd2QUeWsy6sXVRgehzaSQTPbj8LvyGOYy1fiCNDyi+IrZh94dw0Hgz55b2lbPpQK
QrZ0Y3YcJHNsUCBes4aJk+I0NBronOBRjKWxA0fv0OBKclDhsbTpXhhmef3YuBBud6a36kFFBs3o
OofE8x8p3ArwXIssUDzDOBzWnjlIPO4HJfXE0ADx0jAA/mkGUyH2rMwINcwTJzAA5dVcveJ9A82C
IpDN5Gxwf6GES4PELsPUR/df4w0E8wGoeNuT6ua29/FA0jXGZY4qY5/TMSUEmKeIxGL219gl+ue/
XmB7le3Jlp6+dNTXD1JozmW0DOdi1FlHlqfaBYWrndAlBzAap0sr9tu9H5t2wquy3axaFWBkl0A2
R5Mp2uxeqh4Si7eqKwl18kscCe8yCwO6WylObbQEBTPCpePgnCQwh7Htf1BcsXgBPd+X09GfouTa
LJwxfmOGXAr4XRgeY1O7CC6c54ZRdVLEi1KziB0tJmePN2u66ljFcQzMQYeZfq9jbbUMxrVey+sD
EmUfAaT+ZieC07v7kvbFL6oreyVpMWvJ6QUHaKi7pzRnjZt7/pcp96I9siBADuaJcutwV0XJz0LJ
nIHoYK6bILbEbWgojpWqYV7MvHjVlQZxoo5BJW10WjIHjOINJYYMTb4yqMdvvkvP2+tDfzafMv+r
tVAYT8Fl7ntreeaSbRDJga5smah01aRxeTS+PFxSu7ZnnV1iS6whpybpUwKGAAihZxOi4kEkLb8U
XUaGAc7EyoSUOzDi2WDsug58CdrwCvzCg9cllwjKPB225GksX6Fge4xr9+aCo9UT6KYNTQRNGZEm
qk72GqJkETIONmcdG9sOwvq5X5O9nuGPb92quUOmgw/Q4ayP8LcbRX9VZVk16zcJLwT8RfPLPTmI
383FsgPD5VIKVPcHV4aJTIL7QgONoyGNr+fjlCVf5UKPzS+eehqnHFicMc4OQdhT6+I/i1Loh2vN
EcBIefSV2JmlA0Ix4tZWXmykuojgie8IT3nX1FSM8Zq3oeisq8ugGNs727Cr3dosd6iyaew/4RNr
EXoSG84AyBkchS0LXNyOBHKLVWB1ib71UBkzQNO1LM8z+K+mTL83dALcMsGVIu+Kmm6O9qAZ2Kvo
kzh+8SijALoP1PCougP0vtNT95zM/s/Rre7IiqelMKbfEW6EKta3MUeuaI+RBzIY11no1xVueiQ6
GrwHbYl3ZVLvpyGgGhEM3njUKfnVmbazfEIRLeOGQiABTZ64naLxOExMP00Bnaa8oXxuGfNd8Vsz
xlPa8ava7dvcrLdehRJ3iq+dEb+0jv5Zd26gLvxszTuwnhTCDBakE8U1GshnOfvZddGcObAdE5vI
aOpXznYd1eRfG/wkxnXxGEvLJHtFwVTtFpcpW26tRMIZ5RfDjuodAQl4fHyw6lAedphfph09B8k5
Poij12WPgzwBg+64JAMxEIrD4rT+pCZn3O46dwXYzKx7MnBr5DOgi4wK4zBZkjUcI+8U5+a3hGnH
rlD4CpZzganWmdQq+DF7qqWXVm2MZKIs1SwZZ2cH+TB27wYN9IgJHwO7rmKnsI5NncqjoMC0cNu4
rvuInwtSfk/peJeqydzimQ3yqvmHs4psX2Av2eMnrC/Q4U9e5C6YSyIlJ6h3hRUx/94enO+xbRYX
Kq4NpHg2eLOYoZVi7HExU2DCwoL0BNpmlnGuVImx7DBuczmsOIdzvZ0vmE744WnQ7VA5EBO04qVX
jIQxsSeYTGsKzmMG77/FOMQK+lKy5LmIV1PNt/tV++xV/CWVpi5525PakoZBgqcvUcCHTgVCsljr
4NWo3TlrovPchjrm57Dz4i/G1PPnlGnLbNFWf/H8PnukGWQNqDK0wjXxRcdM9oyhpBSvZqikD0qu
GjXrmY/blW6TUhD3xDdMdHs/3j5TH4TGHp1uJZTlAChzy9s7MnJ2vgaaYrtv29s2MA9uQA8jdMvx
gTBVcXFMJGFUrN9Mi4xlWukv9qinV64FOiU4ikx15dKkqwker4bhq4DrhClONQuZ/jqDGC6UAodL
7ML3XVKbJpBCc2wb8DMXJ9bmY6VoEdvGTtzQi7Ts1G9/YbfWVQCaYKESAGm/j8lqgPKF6r0xnwuN
YTGcC/LY0dm2QdMqe+gwAlVU4BTWXiw3UidWfnJDfc/cWXQOEv3e/7xJ0P47Hun/EY9kmkiZ/29q
vadfVfWr6379+rtc78//+kuvp//LsV1XEOZu4QRAZ/Wh1xP/MpVl3jGITzIR3qGk+9DrOZ4OWNAy
sNkI3SZy5C+9nvUv32NWRKoSK3rT96z/kl5P/DMhyfKIYeLqYgnddASJMyok4m8hECADTC2Z7IpK
GoipVVUmdLXBwdOfe/EyACu91KbRiP0qACdrkIn2nbpze2TbaCXmmvfRc7s9K67Qx8PbsLrdB2QO
2BRrN9Z6/Y5mD0wstQYTWwVhu/2+iyj7bBR+f6wo1lPY5/ybdEKxVcFw29s2w1ZNHIZsof1l3meq
BKB3HWS2bXdC8r2G267cigBWVq57HQY40wYNBrdMh0syaWdJ7PoeiymcIy9/oTaFsLZs5p2NAKlf
rxPiwBmYxEUXrFCJJiXhc2ZRE7pOdU1XZLhlJ5eABCAkL75Byyj+jlWLC9zcPLe6OZHn6r5p0ODF
t3Jx4JAa2QXVs3bg4ofQSKP2Cni7OzRNcd+L8WGykjwsFoXw16Nht0CBT4d2VwwxJVDcHuHQKnRg
nJ5sq8V8N6fXnjq5Pw2grKvka9Oa12UGzG15pk6reAVNUKRXzRwe54KoIguBjXWc5YrPdwLkTFu7
tEkVoF2+E1ODQMT6IhwmPpPKvUYRj1QFfkbFmlwvy0cQHhBN6J/vLa2BPeh/9mIdgctKRYXu69dq
NXYNIvrQjjIzWISP347KDWVT7SSWOgtTJpzMo3z9gGOZBEakg31/zIixJ5b8ExeOb8VchVVKPp5F
x0tGUK9yzMgHfx2mAJUgBueVaqRHl3xwpxvkaBh9dAs3SbszvPQ+jwbr4OqA02LMAoVO0Q5OPj3Z
xLu1umY+WZb+W6s0J6hSw4fq1DyYeSsfjfxiA/5DdKWpdPKGwFrXOtD3aDEUovasdH3AWEYn1SdT
N+mqkHaJdqTteY170GtzS8VqMOdvRtrEtNJT/TDrnmRB6PyY1Ks4y22ezV+rSPYnGlII7bz1NSXH
6KB7VN3V1AMzCdmzeAPnB1FRFU7t2AqSFCkPntu3uHegnpguMgiXw4bMrXOVVgY2vvbYDVFB+xeL
soXvuCz8vSYmaJAYXWdi0Q+T9JodKX+Yis3DnPSYbnMvP8XI7rze4eI/pge7RV4CkrRhvo61xSuD
6NE38jMW4aDyILI5CoKSjj8KNR9a1vqRtVy115X+bMA+xLBGeqSxnCFCBTqxPXrUMPnGtrB30+5T
1TJHXVRoAiT0nWbTUdaAp/JtVE6FqIL5MOsUe583EiBgnD+1wmSSAt1frCdpWT9TY5D7Mi9twMXi
RseHDdtLIGtLKfZ7Zv2Do4NKOh1UkOB0vpYYoUklYXVoYGuJPdpxFAdp2n4d7SG+WsVRa8Bk6QDa
oryiQCcmiErLdNB7GtdAkymsMuGqFKfB8PKw02KqtP6pMFPqDR0weFFQQy2aR8zAu2ZZvnYT1aSW
sjRYXD6YrGprz+S3D9A0dOfSeip15xVOX3PQD6lNY16Wr07nsyrRk2nnR9jqzcN0a5rur8F2+xPh
diit2gizu4FntM27L2jBypNrkrATI53Fvcp0qRJXoMxT2JXprvFvdQuZ51Lu8LGCZLGrYyZqAup8
n2gIY86gHDJpdif9p8TCXLZf83iwyZA0sxMDyJHEUydQHWyZVPeOehPWNceVptcxQQ0SRIK0HK3c
m3NrPxCM8LOwGVNJbxzS+WEeUwD3hbXsx7aNz0ADInSBL1gNI76gdD4x9z+3HGOCdKzDWiwsoKG3
MIEigHLMMKEDm7F9gKDTKN6MnFv4g7/H2p4GiMoHToMIcpNXFpiKkk9LHGlHI2HkVB2zBl5D0MPt
ot4RWgmQMhmlEHqcF3NGyT3j1trNcVzsZ69CA8N8Enw6TILKjYmAYjG7ThLTB1q+JSrSXSqn6EpK
w1iBx7enxQnHyftlzQwvo7MUJ5AgLMPOw0JpnrjncxNxpfLa8qtt/dYANe11TUmwivQc4Xnf181v
D7IH9t2RWFV9OMVT8TQjQQRbhg6ZnG+su0XiPNhElqKSVcrB6LxSahHDz0bG6wnd1QuJXCOIfbqe
eTchc0RTHnJU0xFmmGosPYwLaiPupwwSMeF/8EB1vSOvBncuPQ6iURfEr6Vejjdr9gNmNq9j9vY1
Utkqxus4ylezpbttwcBnPWkSdJ+j2faz6sfsT9/n5cDittwP2nyPuoIajlJPJbK7mv69cHWY6pRa
z64RfWuJRjl7ycBVBqZVVCYwZwxrT5SVS91kLU5asUTHtkhOxP2Kva9ciFqDKF+AWI1A74WlW3fn
ZCG3Junbiz9fO51T0pxpr7VJ9oizedx3gLLG+AD9t0Bhh055MpcjOCZcmDZygs72aQcSPo4+JF/N
9r7CNwiMNHmSJdei1ZiiYyFKYC4Vg8aU/7ZjYEHlhD8QsARVaDEY5+4LraOTPy63zYBywFsWVMPF
F0/grmzkAEaBYoedVr8r3yFbyW7bECCIF1RcVOJugdSxPrVOpxJygIGMCLOZNsh9qpsW6F80Xdpq
X/MEDG3UETCJZdQ25UuLM/C4CBAC2WHsIH1qnbhPMwBv/Sgh9NIg3HcV4bWO5Xwij/vk2yh5qhov
OdMXSoBR4MQlKbvizq3sz5w5X4VXLBeaevOxzVlkq4r7tsmZSORd5oWu8alRQZhWLhEmsAq2Rntm
HKi7IAMJAtKjPpdqSbNR8MzEeEXymQXC827noXJJyGBQX/PiMWkajrzEfx1pQ4dNXp9mhJTHKBYz
Y50lQUbBChMjUinAh9+EN2bhRCdeI1oZS6gojTD2KsSerGw2ROSYa0gq+rL8JPJsPCxdhtLGic9p
Y5+kh30QzOkh8n9GSydDG24uECM93c8Ece6YT5wmTfvBmN8dfE3ex/1oH7ZOAM0Uc+9MPt1Fx+Ka
5RO00Uqv3ltLxmG6QBNPl2Nmd49VCreq1Ipzj6DCRkmCD0wE2YSTceugGdVIXlfXftp4ixNgRBZm
I6X4KHXBuZvMqnPzk0OUcKA5LqoMq5EUYSPCLXnPTlSEu/T1RKOLM+/o2NCQRBfg1MAYpqa2oiKT
BuLYnvH/dvJTmIR04o50QC4x/W3Ujsn9bNYT5CODTM4FLE2SofKtJb19tUi3hkIe6GhA4+tXMvE+
L8lLjJgVbd1Ywybg4+CIVSNscnb9Mj3gApE7Xc5BMkf5JWuNfeVQoq6WhL4zRep9CfPioPUNdUrV
PVyYSR+GWbtd/dw+l4MxMe6RSKzm7pB8kPMvZU7Xl8hCW+thzNGllJQUpCuzwJE63LTIJ1snRbAl
MKcHEBEbLgxYQTc0aRm9WpSospXJcmdRFuUkEab3qezN9jQl4sXEn3joKRknLNAnwLokMA4IsVxa
fCi/wnUEcNO3zlfaVuLSVe4UJL5FuGkRr4QQCSd0vfKVqkV3pMtL+B+lJnRtWl9ySMU4PMbPZUYI
Tcp4kYj6rsrg4WAlvPjSfJ5jKK8yf0pJdtmPqmI3gHDdmZnz3QfSAp8KCqgP/o2vgf5ESvXMUthQ
PS5eVn/Q+eDkYpf+V+aBycE3shvQT+khJwasMMZfYx5pIbWmiFI2eTDJ734urlvbqhFPDUSrc9yb
y8VSiwgLJDJiCRvBNraHoQbAxMsAFfBrhUJ+sq0hDivBHEw08EKrOX/UpC2PNn1w2xPypKlyCgo4
Gs2Uqog06pZz6X/aMEKNYglN8Vvhest5jdbyYMjqxTQRyVEP1f1jksenVCODR1NkZI/m0tFk4WZN
iXlwC5QI8eRTjmKwca2g74kcko1A2lyuHola1bNksD1gLKIAN17xoX8ep6Q41gNaNQ131oKF9rwM
J8q12qVL++/MHl4KWeMMcbortMk99E1YTflBTMkCOgbEZO43ElijbV0GhLsAz+ZTZ9PurVxAnVuf
nyYAeLv6S0oZMywYy99PamsqHw1J+Ls/+/Q9VQHQaDVOFAs+4ly4yy6Ka/0ARdfNyLiNmhLKp9Ba
hOXFDaFvDB2O5jOsGGgky5mz2yO4jRVhfIKLwIRvUWhvP4YuXVKQTiEjRlN6WR5KpLH7qeflXDN+
okPj4OiCbjKUq0OBXU35MgghTlYe/MRF3mcCGFeK4K1bacurU63ZReknAR/REmssYPIL5K1I0Tg6
eIypznxBQXO3w3xB0k8XtEMY5nyDefya5E2NGbmBQaBfHdMcQjSJVwKSmAgBY0ibtcUXtNp0f5hS
u/aMtn26kTkZyIn1WlbAR40aQ570fpfDoF22jRAJM7DINh+nEk0QMt/0asX1n03RDC9j3c14j+w/
d0mHCDczGZtw2xDD0e6qIh5u6EBuk/RwNfVHLqTdRZcgKswcn7/Wy++2uZIKlwIXJEdi5MC0+6Cs
5HhJHYta2ZpQecyd+jRRknBKqyd0HHxtAZ3q0H9JGYwu0SqsSypLoINqL6eNFOeS0ZrrEGVWm8Jw
XAmUkYpVYs6JFvTUqU+dpAszQUSQlnzwUdcdhSPd04r3zJUwuEf12Mdmu6/IqO9SLWxCXz1F1mV0
cTIC0nR6+fNS5xczfTQsuOtxFS1vFsUVyNWefcHMzgW0dvw7iaP4mOAGv9S+S2tBYuzDk9NfyPvy
VCv+66SUBCDlMnQ8Ce24VPxq8NWb35qBWkGZexSPoexyMHveI0sx+a4v2ZQlkbpK6gmz3a0Rv20E
yT1ExxiBiceDYQMq4OxG62XbaOujNDXnvF3WPu42eqbonENLaYuLUJt1aJ6q3vLD3BtksKTW96jL
44MeGdN1ReO3A2srQ+KNmC2X9XldaeQRqlzWh6HKqrCZC8lSvTj41XimhLqPDP/AGIBsu0zoxyal
9bBtSk38EEP92e6xnWKqe5a+SenWichW9HcYguCYtHa5G40ernlHt5RJ6bHLCqhscr1NOPL2lh5X
ASpH60Zkbgfk8yVHJf5NYTUzKsQ9nc4KTkji6ul3a0Sk1ZHHc43W6DGpWvdz0zA1IIKmSRpO9Sqy
HyI/ZVxNip89KoCIaAYquzQtpLViGZmzBZhoXu97ZhFPA6Qo20VJlVssDGZQNdfWeF1FeSbfZPhW
degja/41GXr3JiMWj1iL3WwCjlQ5nEMVU+BGfr8fPDGfbcv+RfeJFmFJyiXuWcxF7jGZWJ5FST1/
okFwXqvqe1SW+lsl6wtFgS+0acxPbeHEgZ1VNCDQ3V0mD4mtG893TSp/AhynAbOytESU6lIrzMYr
RPKz3RvuLciV+oBBCAeJN/k3afODHA3z2tzjDbE+sQIxghZz76FN/cBKGBHrZW3OmcHKF4tUuV9j
jFVxzHxicSrj0E7ucGR1G7QSM3uO1ehmiuboJiZX0J6+L3OSvxoW5l3RO2FGKxXv9HfvSxHr/h1X
RVRPeCGeEhvMZY8pd27wCzRJtdz0xdodVs23j+7S+TdJnWPn7XrybpWTIi7d45jMMPJtegRNvhxd
8zdOhfXs2Nl0BDjosQDxtLDooqd6XZjFCiYYmWvN5EJ0S2j2zoj/ePoB+qa7t8H1JrVn7RNF5Y5U
12LwETRQtWQeqC7CG4Ybry+sENHRvB100G7oFHw1/Oejs168FhJMrWVP213MhZYLybp/0coXJbLJ
JhMmnYGdeFA1plHVb3u1ISs8IG2Ik8/vDuay5vta4eEL6EiHzIqfQb5oZAT40yk2k8MmrfKV3Ap0
1QOr+un9LmMrujaG89zPMj58yO42FZ6HXaDuJW43dcWRaDXTejlvT9pkbh3Ls4IuFnMF3NYo3Y2O
yfWGv95EpdvGmLtgwXCCypG8vcFJaOFiLlgu26Qn6vijt71Cz4pDXukv20qnZllDC1Y/zrNeYXeT
J0fXf+rSS45NWp5LuHQnzWn8K+onwCEjBUOfsgpZzJRblio7NTE/3jgXDrNcfzjx51EUGY6cMPgH
gTTGjvYw65hTx6jXg5V6AW4M59e4zPp1sTA2ePi4q2glxIJgy4LQ0zgDTz6NF16dlnGUPzmrCUnW
pXqcGhBHyH8hXbCW95nkvUb6emzshxiTA2ZWB+D4MkW3HK0A7ZeaIRKOTxJq+KRbWLf36AaaqRqP
eKCvNNdo2VNkp3w0BT6KiTKJHwYThNcIwY3MtaCQhnF2M/cTgDO8Bml+5PfO5xn/tGjDYk0TrJjj
c56VJ9ZscbgorTJtDW3X8hMQ7LBgnF8qI/Q6bGRt9lyk5q9hqSoWRzkW2zghTikiEHY+5n5OpaeL
+gMA0L1BcZHhcTzMkks0oC8AehhndPNEry7bUV0cQ9OOcO6phqSPIIZaKaA18umZEa2yxEGV+3Cw
UkJ37J01eTe5JcgLW90fVe6T+lPclBJNNDSmpvXXL/bkEs4eSmPO76WPOZymth00HbJ+LGaIaPmG
NJpsdu7wvwc1hq3rdVj0/OgO6+dZJy2RyWsWZinVazCau0KacIfzktKmlun39aIHOCs5QL30xuTL
cXQMX9IxEDGgUo9zX9461EoLLfs1C2q6ky9vZvoBeD2QWUy+jYc6WrDfIabt1zsdXfaiBNqy1z5T
6P8cyoj+S6N/HZWYW01j0XaLTeSt5N4luu9YCcA7JQXvlCjcUvJwwgMvKXpxFgKZedsv5URVPPnc
reTRWhFXvBXPSoXiHDPNrZJAjkqKPqsfWip5upvtZyVXt9Ctu0rA7vYvlV+gqyjdZ1o/L7bV6egm
LQvUTAGkilKIrwTxlJvvwORENBYQy9sZsvkkcgmD1g30lvptoaT1lRLZD+LgtfOXIUMCoenLk+eh
TnMWP2gYs5SF+EZiPpqVdD83cY/STGsOqMn2pI+j0LCdT4ZBQyAd/QhX8hSuunPrUIrrOkHbpGzo
DGPDqcoiesyj22HBKIfXXQ/hrB2EshksynCAiphCABYETZkRhN7vcWlPqDpN0q/MX5rf/zSN5M6o
cOPEWl0wMf4WJw8JJkL0rjBHlfVBKBMEhRMKWPgiPGWQ4L0R6mGZ0PFOgPBKQRJgp3DxVWg9/gp8
FnZr/Z5JYTQoVcTVLawZ+6bEl1FlxDti05iUYaPPObpRWgvHYMnWPOAjREXnU7WytMMMDPCpszhA
3PUzOGqP9ZKJH8+qrkP6CgyEMw1V+n51vmb6BJ12MQ+9MpeANkQygt+kwXcilAEF/3nKFRhTSqzs
KRFlFswqoN0zlMJfa2VjyXLz2eqNH6lZNaEkZmqXrPVLpcwvurLBpPhhWmWM6ZVFJqeaWC3600o5
HAdNjLJ31+CpiZS5JsJlA2v+KVe2G18ZcPBuBU6J8RZwbsJAUX2P9RkJqu1QkUL/ZtI52evyk0th
ZFKukN6cDgS818AHn3NlAkqBCCpTkKfcQcomlOAXqvENVcpAxIfzjz1Depc4d5Cjf8cZ4qplgg7i
IZJkgUbmn15xNUqYQWWx0jh4JRGFm3UJDxOm+qCCn6Cdh4m6sa+sTo4yPWnK/jTB/EYlAEagwBsF
YBofNLJJZZrK0qYJ3Vm3QjwN6c6FY4TDipM9SJTlylLmK/jhLK6xY7nGPfrCUedMk9mzZH22I1m0
PtaCZkUX6y9ugYSJNfN5hX8eV/YZa7wq4ME4sMhVzv21xzkNLna57wiVbYsWvwOSDV7mdmV1xxeR
f5Z4zAy8ZnTW+Pzu9G1SNrRIGdJKWdwmT7jpGQ2vjjKtwc/ga/B5iTFp5K2y4XRa8SrynMlK2n+h
iWDvJT64jArhOcMZJ5VFzlJmORPXXIF7blY2Oi7w5R7XrHvAUGKjqmgsQ8PkfmgJv973yow3I/XV
pKwP6FXfemXYS9bGuY2z9TyqE6qjRhRpbQORbofjlOWA3XCKcJ3olBWwUqZAvDQ6Li1FR8IwaCnr
oIeHkPBjQqYdeg5NhZLYfaW6+SaV7RBRO87ns6vsiNCoaQcVLmsIJomx+QaD/5ovBHYz1gTrXJ4d
ZW70cTl6P6GaVRgjigpMiJapktFIjR1vJJac+wKvJB02eUiVfZLqvR1YOCrbzVqJx3JcOMTETMOu
4pQOIA4QENIQb01ABylQ+DQh/ZKThXHTUxbOWXk5kwaQeNcjRcwSBlUX4ou9ENzt7Vf6Rpe4dQ+F
i+XQWpQQhum6nMsTs9+vsrA5NJWlVI76bUqDcyqq79ZbZhfmndEo9CY2XOzbMHxwp67KpookwYE5
jXXVnj0HNEf3mzHG3Uvhesjpxmsf012YGTOOurLBJvhhvdL/UVOicldawdnUUu3xELYJUByqdFij
81F+n5EANgJE+JD/uXHVNHhT9/zjvo+b2qoj2GI5Fu9l1en7TWxVfeiuUlHjSaCKIPe0cBq8SErC
z5WtvphK0v2357eRQf+7LJ6b7b9vz/nb7vbMbVOrYoJjcHro6iVIErgnIXuli4fQa9ts//fj5vuH
+Hi/v730P57+/n7L1IDM1FeG6igjrUS9y6Ysi9U7TJsXYXtr3Ul0iHdi2IF2eRarmR7dWFRkC/dv
FMWW09A3+VHWXg3q28zCJnPeQLyexvFLKlGvlWa6TxYSJl23vYC1+Jat0/KakM1UJa574xmDfdKM
lYqVWpX4k1LY/XO3kojvABcZIVGYr/+QWmWegyLkXXVl0ugPt93E8LEGb7udcBVilHovel102/98
fHs9F7bjn1cp1LttT9o2QIj+eqX3O62VuaUDkLDhGvzxvI+P9f5aH7f/3XP+3X2W1iPNV/Q2Cui2
0qdNlBp3rrWYwXbzQ4+23dzUcNt9Hze3+7YX2Pa2zb/7v//upcqhnpi38VvggntXyUlVqI/5a/+o
5Dap3D/vNJuWNcf20Lap1X9KP/7Tdnt7xJGsfgbvDMAVJffAIU2/mt2odpc/u9tD20YRmIlixz7E
y328+sdbbHummMz/Rsb9/yHjnI2x9n9mxl3/d2Lc+3/5I0GDC2d7vusy5bOhtxr6hwRNF8a/aKUa
SmkGh8yyzf+UoFniX8RoC4E8jektj6BO+0uC5vzLp0qle1gbkKk5lv5fkaDBClZIuLpAeVGdf/7P
/2EL3sDkOmHqDvEPhuOI/1WCJqPeYykwO1c9is5mVoibCVnljdsTvbUii4lRckDebI76MkgaAqoy
aXUzh7+rTHCD6yXw3ZlEdE5K41ndR4YBQXZqD/KF/NvN2ij3Y9/ap+3BKkJ8YzXnbZDdRtZtbxt4
2wFS+yhPH3d/PLbdh3+PJeHHw33d5cfGzK+ti991n3hyOqTwGIn6xZGcEqFOn4AwbHpqGrAOhOu5
yOFXOS2pil3Ca+FURt5mkPmAwT8JV0c2tAYEgQ6leAK9Mp90S4PkoCXXwlBmZ8f5DVWYpYQ+JtYN
eMeTN7RWsG51VbXpIhcZmld80Unp2S00zvMd82EP/hKSMvUdRRWLEDRMm+jPUB5F3u+PBvDj5tyY
rzBgRdit871LQgxLnD7ZFetwu6lO9Y58O/wxR9lUM/1lNoWNEKfySlglVo+vyYVL7dtEXyrV7rZ5
v4Zvu1Ry8O/zN9dl3AXRCILs42NsH+1Dmbjd5HP0h05Mj7TI6wuL+r9vtvv6WgbzVKAsAiF6wj32
rjfMmCQxcoIi2Tt2kbB0QrBueh4NFUeZ7LaNMKdAr7PxBKCWBKKyiUMWXgRqjsnnWTVe65kQzVUc
KGjN6PLVpSEB6JGMlyhSGjRJHsqg8uNmpbQmPTE/UmCjajyh3S3R97jQsuf7WBt9WocrVR+dekdF
aWZn1lEdKGQFaGocb8zA9DJ1QcXQc7cagnBr6SOOI/DmMkELR36g//Br72bTOUaqNrdtEFWLE031
/XYrrWv4eKCBMuZc+S7OCMrdNiAi/uzViw3DtvgUrdYXF0dtwBwjxCROm0Ti9D6bzpma4sFLIgK8
mHCf/AwiR4T9CNE+4TiqVTo1CNnzGjK+JmjIQFlsw97wf/uSNhbQpGJfrqt+ad6f3ZBExiVKPdPq
fs3dN6o9aYc7eMwsMhPF8GgNeDB19LWhPhpvmiryGeQ2BLXuUjtTWYhSCa5piS1BQ48SQzRuwDJq
wQOojrmzecs38ef2Ndg5dQM6np/+8bdvalIaYwn281ajbIWzplcZpnT6qsu2t52bdjn5f07TiDWB
GCr7NAB3MUefxZf2sx0lRdLyxsHDujNISt+TmaJKnqAOOjkXu2hBc79GlG9Rl9NCHuE7ObQloSM3
T6rgzyHmQgNrRxTg5NQR8JKwgJOA79NTW8+H2YjKE+He4jKpVotDSqiQztlQTs3NL+BscYRGTFCO
x7JCHeTGHmFnv/co4/MBojaMBmShaZa0AWWVCUoRKANVFrZYhLGEYaTYlIhNCXcB89H3UsVwkmPU
0/r06ffP8Y944QCtR/S1Re+kp5EmZk6IbNCpxqk2djYL7PmItxFRv9pszoltb7vPmwB2o4V5285+
T838pcyZ0RNyUkJvgU6VAOINIlsAF+tGMBumjklHB9DktTLDfqI+Uk4bV44oPJXyfbuLeN5+Z2k6
hp3iO5Xs6bIZGnIPoQvrqU0BXDVdfXKlTaRKxc+5HQvvu5Z00aXCDPOV0BhY4KvPiiwk1YXMZP9h
wSYHwHRFcI8SitY1kWY7YzMTxONd0jBCGKokncc6VhHvwdcRoW1fpZVjAbSM65SuMQjS+NkhQA10
b0qIBuNL4geiQD+4Dbjb+FYlApeUk72Py16CHjWiI7xz27Q6Cb3Rjnk8PWrITUllrXZW09ymNSqv
JqWKUmKC2jMlWKgsMiUWK7iydnYR9GTtjWY40/E/2DuvJbe1Lct+ETrgzSu9SaaTlFLmC0IW3nt8
fY+1da7y3BO3K6r6uV4gAGSSFAmz91pjzumGoM/MsvDUljWokoUiZn8qhkCgBH4OZsBY4UlMsNpE
Ef2j0Ss8heF68KfjrfoExYbjWT+XzDKItyG3BQQju9aHCokMcjxuvHOa43ClVtXCk52/18wuxeCY
y2YbAXzOLoKdeEkYs9rIiKPcrs6W6CtXUUEuxlBgp+fiPaPhs1z0zrR3SziPcuHiMeOjCF0G5xjJ
BaXHjurC7GC1iuBCtwDDN46iA75OcC8opHqr2jd0OMupPbVrbh6Lii6plXYV0BzTDVPuBWofBDCZ
i7kO4D1xncdBZTkaunP2cOu6OM0ItAmIxfQ1qB/KfPLOiZvfRjjD0zTN62XQYNGWtOGOb4e7tCPt
KLQcqgWZcfZNj7QlOzo2POua1uZ4pfO7wXMrC0ySMerw4Ebi/aB+n6JFZaLW1CJmIHS0vPliBzib
4BvQRcPzvMiV2L4HnolOQyOC+b63IFM6ivycB2pR+jXmT3X5MkgEdiLSpVxmmWpRqlltXaRnh56y
F+qA9L8fCGCOStqQ+c92ngj4ps9vGgnXrx7K2TRhcFvjOa0mkwbw+NWMMaUbMOurc+abUfUVjq4+
YiROA1IbhH7RSZUx9v7ifSjqwMD7zcLndvEuCf5e4Ty95FjibAjTTrcZXccs7/bOEN61Wj3Somv3
fsD/J0NbY8QWqUBO85lGzscsnLNNrBGp58fLNyev913N6cHJuFmX5NaH6LZN9GcDsotjXift1kmC
F+KB7/ppXU4QDgfivH91pntP59E5D6G5n0e/2uF+tMLiRf2GZtDBWtOQC3Tz4o7YgCf5i9fPxX3B
GA+F5KZMcry0SPXZFKt3TyD5nZ5U4yGJ4jePHhgp4wER0RG+pCvdi6QsTpie42OFFktGjCd6Cjiw
ez0RZHO+q7pK7gNf66qLqPw3zpkANJInmr1xmrPefGxi91NRLmSFbby4qB/CBBNhp5e7T8CtBWPT
TRmSqIgJnXtguDrsvWyEKZvECdQuPkK/M2VOpvUwr7Px0nFP8kf9l2sXKwpL7XuPVRoFOEzO2tQl
9Bf4fA0Z/c3uD2Pk3yToPxpG3lAiHKMj8vlNXxKblK4MMoJ5dfc0JfZV1eNd0XHSGdF1rs9oG4lh
jlzYdr14mzvry4KW9QlOMN6izRhmMHUSViM0DG94o8VX02nPcDL0PL2u2qC3eTA7qzzb08LXG4Rf
/cq52D2CQc/DUqsqsIS2Hl3MPp8zQC2w75xuQeGdaSAB/jo6RqVUv1wSdeo5vc0uXbeQgcMBHh3a
rI8+mU0jqmqiUrqS1MbeT8+E/B5Ke6RuVbrWIZ/p36xeckziEsc27ZAkKbe8NAYoag1kr06+K5Df
Uucb33ySpWB09JfJIdYudZ8npy5w4fBfs6UYmMTY91hhYCd1c02s920rSykS4zE7uEgHBnID6sWg
sYD+2FiD19yfbnSnMUj+OERPmZtcY7evpC/qbNq4xY5liT+h/NjmdadTB6cAmyTVY28hnsY6eqFX
xtPnGQmhk3RvYPlvU4pl7tKKYHDmEPU+0XzFn29N73pHCqBdTWA35r/WZK2nyhyfFgnC8OiBwgQ6
2OUGP7qo5UJIJNrWJlX2SJqeftT0GZ+l6TSH7sMolmXOMEz0YxDp0fXB76VJjuAOtHODjJ6rc6Sh
CSOILHIXR+Gj2MqlJLxPxfiBlMIfSOKONXkqG73zD1ZOXmpQfYYX+xbFmBOu2ChtG/r2G1qA+FR5
8bfKm3WK7MOrgUT5m9G7X8cGS06myzi6DV/awGAO5TkIq8v0sETYNkB/xkuNVWXFQDso5uJSNy5z
pkWma+OcIqnhtsEUy4H0BmbgCe8L9aT3TYrlonwX9lHt/MfD/5/7YBNvgVbj3AsFbDE6ikRFZckd
1yAcj9mybKtF8mdNbSJj+tfDLmPGgxl4N2QFcL8rYz+11rt6fY6Q3LeZe9MK5gxqt1oU8qz3p77v
U2uu2zF6+38+/P4yKS2S32+G8+nId/P+Qrrm4IBNm0Pten/i397g/XWgIWW4aLuEG6uPph6qGDkf
w7w/r0RK7de6+ZzKPS6RYfwQdskua22d7EaZbaudavH+nPd91SKz+/ftfzzHGzGRLrX+NXexZH5/
2j9eL1MThn/8bSwf6X1fOdQ47fx+5n/8ZENAuTbzy/mvJ6k/xYkXmnxKn2obq5t9NXmPhg+PgTk0
EtqOqf37wpVRl9pslgXdVEjDKVFjrbGWMsr747+3//Nj9p9XUc/PWjQK/UxiFBBnyJicT+fiKzjq
lUEzjakwvtHZ9KBWV9tjUjE32lbJgN8FwWpTLRKxlHnf1JtxRzelPb3vUmslqqAtLRGcSv/9D9Tf
/6d9vzXI7y///hz0kE91Xa0HXcM7I5ao+bgtf2ounN2ADuH4v0La/07qhWk4hvlfCWlvCP4qmkp/
19H+9Uf/0tEG/0enOGR7puu4osr9V+iF8388LzAx/pRMi7/ks9QuoXgMV8cpwjJpUfPm77VL6o8m
ZU3DIEHsfyqfNU2pTf5b7dITaa/u4CZoeRY11n+vXbakEzdDE5Gg1KN2sKOnWhzw1CFGgCO4ZZZj
LJshMZEttZC6SqvrKK2WjERs44fSvaqFXy0dgThy3dZbH/tkMBCGMLvQjsndpGV9Sv3qrdfDGLFM
2d5JzntsFT9JLOO6X7Y3vISFgphIYQCDbqEf+PP0LpwjwGrSZN3BeAiLBkiYZHMSLmIQ0akGCycq
Aq1ptvFBXUZhXmqBX4SCcYWHAUwjK0EYGaPaNcLMIHJ3dlQD4GiEqMmyvQtg0whpw+QIxR2gIQgO
A45zWIbfutrFdLMK74ByO2F2SLELcBKG46mE6DGF7fEV5SOTdswgxC6kHvezBh3VR4F1is+EY4dY
wtCFk9qqqSU4tujZFteKnsIqdNEIZkT028MMdmQIf4RQttzOtf7TMj8GQiilwip1Qi11wi+ZQjKt
grpUQjflYE4ruBPqE+6uOGHg+LRg+nKtLfpp5DP+cgWVEmYKgHuHTTdUBjhVDlblg1f1BlliuovH
VNYgIEETZZjDePTXfSdsFiLcPbpEIbYQzVxxKK53rtBck3BdsRBeaeM9eppnkJyIhUmQdQ+t5ma7
xKjTzZjxiT2hxTKwsVX4sURIsgSkrKie0TesXzsToGr6SZEyxJYf5yEDud60tPmuIzEVAC3/4Exw
NT4T5Krs6Ar3OJKRXyWIfDXvVy8kOJLQq0PRtyM3tmk+xxpeFPPT4pfxKa8J6kJO8ZGccVq2vXa2
R/9WtLWGL6Z39ZrKuCLz+Ul/HyGlMHFQxxYeodojBnp0/MT3A9BL53/X5vl48trOPQSg/QBSY3oK
bU9wT/Ie16hczlO1JPusNZ4oG1KaSc34Iymc5A/iRW82FsIkoqKoB/Tag27yZeKZenb08XUenGXH
6Mjf5nhDQFFjsEqo0tTBhNgWAlGS744j6U0XDMt+JPkT9lABn0BfHlaaD3BFzqexCvj0pnOhakvi
gaVHu3Huz5rJrN+y2mc3Si1+NEQ2PeeZ3058446zPNcubo8+mkjc6N7i7oxY/jrY2NTAzmFKmd0R
sYaFj/8xWkvi67CaCJMEH7kkXA9d9RyhkTxUdncKrFIn9W4AlXRt0a5i8JoUByfOrCOGGYFPBaqJ
yYhDMh7vgrjCVGOBiY+H65jAkSV5fV8xtembNt70S6cdEZSP7XFYo0caAQfTcQ+g8Ou2oAXPvM3m
DDcxP+oLsEePEIEGFgjKgLhHNyu3Uxsd6pzuyWCvW+L8CPiJsxtlgAdzrqs90E1iTffF8gmHWmK8
aroamg/RpkUfKOQEBD2k96Bxrx4W5d0E6m1o3l0FnT0XHMhFEYzX2iRjOdAgiNGquijbtlDCY7pN
WIc/0oNzlHxihjtsBkYfB3KFnnCh3fUIZDEQmPZ0SfutTsT6FnVyfgyLjGPDeVzGdX0Yu+6LNuJ0
S7w6kmGiK9euqc5t6B8gXne1U32TKS6uDDmaVH9vRqvA9u6AcFgHQMIoraEEl+gbOyS7vuuLXzik
XaiX/QizJbynasS1Cd0RAKEUtWYPMeqyxjtT13zKrjZJ8vgzYWG7GYeSyFoIkF1f++0296Zbr6Hl
Z+J1sHNMc1b3ATfS+li54ELZ0H2zC7JuqiD4mTT2l6FJMUcoiR9LzPoBjote/gyREpu6qrJUNFzI
MeHSBk3vnuN00A7LsnzFWg1yskZDOnrdSS+qEYl0fLMi64qdOr0uY76rSDgGqJj6g58VVHvHU4d6
5LE1960VUqrQq2PdI3PqFijfOlrusTzo1xdP6sthp1PTWf0fE2qjCgfeDvOCO9xaCTKJ8N+p8h/N
mHxPCRe9hmM8bCqtHA/x8tnrMx9Lbz/dOf7MCulw+PJ+bZOW86WlktCRe3WsNZ3qj5kxyU1yOEB9
+rXMVYXjjH2jyr4A1+i7PMXqCbcbDUFs25y5tTzp9oemqpwf3vRCe/BL72XZB3x1HVTR3DXtKYq2
uT797INifCrT8Tl0IISoMC14ZAXXbqUkjkfHWwJe7mc3/OMvegWCg4S2nYt1N4TGxcA+opfk0zyM
sFA1CDlBF0x6zjh+L5zPUUHUsR6Xp6rruKoU90tApoW+0l2fAzRr3dNgtfnepRVDQWWo93NEqTD4
hiXAxkDsu418Umqg/T7oVZHdm3HMhbnJTn09e+JyAHEMvYxOCuVv1bxpy4I2FMBnG2CUdtCB1Ld5
WFlY2s2f3Hj9gtcvkHWS7IwJXI3j461CPbav9P61x4wdRBDasze8CeFyekBxe/BwSuXkd6ktGWuE
DqQrUOVJ7q6RfLE8M8UyR/vh+ECKRGF3e+TD6872cfN0sAO7J8YVzUkUimqRBI5pPPsF4ZKVMRXn
qORn9RpzO5QuhHeKswFVV3QP3Xhx7JVKyIiXbwb8dywYbOSEMGyiTg+P3Gsf4JMuCNzIyAD3uegm
OdEDrbs5Cuq7mhod5gndqWmjcktD2D14FX4m+vjFSnSJsC33uoVd7pyhE6ky63u8UIhrnXutQyvl
m9mxrI2cxEOu53WJNmzQnl0fdw4Ooy2yDr3tOI2TTvsOzkzwoPYx0NMHLMej29r19zptiX7FkjNJ
ln2cgMFSAP6S1Zy8tjkGZKumGAaU3RfuOs6hXFpSgZnTUQ7CgqDVVzRiK70m2h4bLpvRQxURKlEP
m9DrsCFtZ2fDRAsrvXxi+lJ26NHrczt3b+EKiNjiD3hpHeNn0jPOCNfylCLGOKIfOTSWzM86Xz87
UbHunaKCL/Sx1PRsw3g0dFGWOfmnGUuEw+plBhyiHt7jr7bu+8CPtp63ZndZSvgODpT9Nv6iGdYX
PuWy7YKVa7WhofV32mXvBUcbVdpxkCQBTP23tacTdl84+DUF9MISHTGcU61nnVyJrcPdGl++gjqx
b90RVpZs/CzhLlgjcgYpZUQ6mdlTVWOTSMMj0N3gQIjKoVgNmhuBCyHQ74fOcE4dnmMnpiT3aZCY
V30O893k2D9aP6hOVCl2q8OIZXA+cnyazJuBzRdSSEAmi4s2Fj4Gg4Nx5uYt4pl+15hRT8HZLxma
naxRj6+BhZlWMQDnt5r5E0Oxbi+WDnZv03Amx2gus+ncRPMuKqnIEQ+6HFA/o1fFiWLWImdvpUW3
T/g+F5qnQySXztwLaIR2D+Ruvc0mx0pit1e8gtNdkTlvpZ/3+8Xrxo+9Hus7Cck+qs1mLFEHYBbG
TV7nDhIEj+nA4JRS07nn5NgN6YBJWF590Fu7PBRest5Nuly/cYXe1nY9Hj0Xo1l7qp4bKPrepMqZ
4QDwQhv+Mru1s3cakEWGI+lV18tb2jNgd5yY8JVm1zRPGIwgQyi9+OCgrd8kTFM6t0nRHlKOYI6x
hdBM4PgZ+aVcufGrxtvXq17GpnBva5hAuK6fa7LduQlruG9MxFzBjdOf8ycTWNol2Y6a7rELUfEG
VZjerWb2bU5XjBdjar1EWhW7PDCvNtW9OwYiD0FMpdkIcFx0A/pfQ37AbxbwPjHXh665AzNpyLi0
jmDCzD8wTWDO0X1e85lRNR2sJUgYFOjVh2q2wj39hZ609/LaG5V7N2XrvO+y9mh7vLhDurdvPs/m
8NolwdmMvdelqmIxS7BQ3JIZRC7FNp24jM5GQKRwah1G6qjAejGf9NZqa3avE/GS+7CwTrRymHXd
fo3eYmxELjgNIg6BafHXL61vp8fO5LZq9sSVZZ34ltpPuVFcW4lvZ7x0tuhCbNu6JN3LqU/RJe68
8BhH43cHNd/N4MZOlky6SRc7/IC24gcmsA32xtjjJNrzGLX9S+y4BfXsH50264ehaee7dU2xbzav
5nJZ7RkgYXglvGB8YCqjr0Fy85oJjBMImLErctkWyrdZv9DAdr4uKboFTCF/RXs9HW/85qRo6cZw
hHZ4qHuPc5p2x8YcTZNiOsE0a3AYpj2HEu01ncJv3poRLiHJqfaRKvODuxs98r+bLt4Jk4Z3ZuiK
mGjsPkU1STtOTfYyJyk6O2B9/DXJYoWRHe7KSCOmtlm5D3g+2JqxHG2/e0ZjUomk1/5KWNG+Sqt9
kmrlDzMlSo+q5KatsbHECWrLj8OZzBwYD8Lsfl7muyhKHtrexH+S3IjN4PD/rw2tvVjzmG81Mzzn
muXs21JnrMz3sjU5u4kHrBNMLQ0i7L2toy/dQ+1OH4Yk5haZ1NGR6v1dmM3WqYPppb8KJz1hS1cX
jxijDncjnYdDYpIiWHQSTlHKwKortyGyBYd7MqQ+sWhxtzyZhGBtS7LFC6+1Dy6T+9k23UPrLD29
ifE8j7ULluTMx6FAKeG65mc0NNk+xtXqrOWiSDa+dwgwOE+LX2nWHGIcAm7GOD6YTLYZZWbkzKZm
dx7D8WOQGe61xXx4F2fc49EQ7iLGBXelOTEYAyDH4jNkaFlFt7ruftau5u6ruN/TVfiQIPeAbNRy
xGeGvltqKgBBCVbepDGuDe1L60XJPuA6cKATbh0MHVzZR3PU69jNNgG6SILIkGDb+4CibtIln1sC
hLarBnqv6eaHWPSY3ejRHUPnv0Jmx6nGEMvTOqTY9KVrY/zZJcanbo4I4AHab6OrHtoJgzmmMKC4
0O043I5cTOpgcI6DmT3bi3017aU5TElX7KlB9LRoyQQxyFK76hl2Acugb0i6ZHJeGQ2NjoU7n9hT
O+UnshV/riYvR6+Q6TGN7nzOvzHy/Wqa0oYI+7to4tguK842lJm4b7S1fY+ewOBydHIXj34eg7fG
GzgdPP4LZYRrZt3on2loweQjKkexvXWa9kHzPyZT5uzTkL4IDfRHZd3Q6PgMc53yEAeLlcM6VNbl
t6mDbNIwDYdyuPgELeA79kREaIosKjZgb1lgEYDHsCzUJhdvAxfkKd8irZE/ZhHnk83tqI3vodPS
I75JKIzy4FEi9M7q3Tr5CGpRW013GWmE//kQek/zAWKl2yvJ8PhHTvyfNjsMtcii686efDYlJu68
r5VeGme1oXbPJsFa2dj+1FsD9ZinM/VeVgZO8mHVmjUmDznDfIwrQkSXap8GgsdhH52JnzMvyrpc
fUkWutctwGa2tYfUvxDbBppCsm56GeJH5WTg9aYN3qT3p6Et9w0XngvmwZDSsgioz/1ea/mZ1DN6
BgDm3mwJaHMnG+M0kWwrpbZFV39DNX3aaTRXycQSeMySv5vnjgkoP5MdBhgmj0hlRdi+StFdLeY+
w6zgfefIHYWjBG8e5rqPWptB9+reyDCSNeVE/76vZLSO1i/dunOIE6jwVWqRa2N7yPzkI+Y7lNs8
41nZpyjnkzHGKKYexmRnzi0RC38WxFEQuyCLBvfOna9HmHxXbnImUoAcKS3DwF4AzVyxiIzROaDr
YGu3IEMlKdVbBl50RGWTICNjFwxNs1GKQKKaYAA4E8+G+6ryAHTUAGJ7fKc8UEZBmNV+v8oiLECS
UdtUPgG3VV/KCFhkscr6RkllAy3Dj2QtXo30NtlwMdns5B0ebbjPaB5ZRNM04eMqDNT7IhcIKXOX
+VDN5ZPaz/unF0LVUn2d9O27u0Jd6jFVPLDoZTHqY4TVs+UgwUnrGDtXhS/9WZTypnjK43ajHnm0
hK1T7gbK56CRTzEsOaortY0IE4ey3CMkt60+0l9jrGpjQqbNCeFtXCY9kZzpTJPKkoahH9G0ifuX
YKoZrgcZ13TDfhtneAH6NdRFVvc7EXfBxkut85Rpt3Dszn7rxVjFI95eM5wNyexYyWNtui1xh6++
Vz3h9EHgEKY6Q2p8aKzg81KU0z4sDhqg2bHC3DlZxpmpdNPf4h63p8J1f6RkjAZmg7tiHECq+S+g
UXdWaueHgdH6JkAieSiWH8R95kef87hAC7RJzfw+12znQC6IfkLrmu1KJg0noEHi2/yLhop2X1n5
S+SjPbN7qqjkgPZDMDC/QKZnt/mHqiboLCr6XwzphvPgMCrVspckQ6PkplwvsQDPF1Q6gDBbbCK3
M50B2LRwPAS+NzykFS/ra5gErVGFVT2JxxgjZYe0Jf0gn4BXe5cYEutHj/ljjtkA1xFIs9TUXm2d
46ISB5Ue4xsLxTpZQsRbizpdy1+6Agtjp3Xx28qZcJmgEIObaQf6ezippc4FpNLYZEi5bl7ZnjFC
egnKEaP8asE1gumZzf+MBmczPHZDvO0061NTiO08g+Vi0j5XVvkRuwoYmV5mmQiFDQIANoicw9Up
99XrGBT9xvIQD12Ksv2c4EIC2YsVIgNBdFHG62BxVwUb9/ZVOZvnaHqBw2w/UskC2phQ+aIBDHKS
Ypowf8LyCXN+uuuOtNkbabh7dN5HacEP9OL5nr7SsMm/uXTpS2nXG/Tte2ng19LKJzRwwEVGwjGn
8htf+GeTvr+fY3bZExENRQtZYv4Yi/FDAikgoqsIcmAVhGAeqHsGUAU9dEFOWQJqZU6OuIQz0gdB
sAVGGARLoPxOjt0pFFzBEXABJ/bsGAjM0ArWQB7mTysj0dBiQE5vQapr49PaaOvJAMdZm4GZnV6j
C0IUuthpgyNG8IkZwowFKFPMnjEClAW1grdJsIvImTHrpsJIK4RbSQydsQimkQmwYUFumBAcY1uS
5Oe1FKqorwKixAQIPLbPq8l/nCS9G0Pw11WgEFfwEEJ/KIQ2kESAI5YgJI7AJO2NU4ujC8YkFdgk
cpxXG/s2fDueq8JdGbLNL7pR2Ido7N9Cbch3GjEJzO05zDp4Fq5nDHzETgjSJRLkpZ6cXRXF9iHt
dco2zBg7+JhWQJlSkBlD4JmkCD9ifoCrIr4gILwpMQzkTHBybaSVkXtDj1kkOM4oXI4AOrmgOp5A
O/ZjrRAePPultBVTi7EueuN/jXw8HwXkZXruPNQmAZJOGhKlQKlvcbXo2qRviO61S1hDiRj4eCF0
3iZxbjwZof7FTbM3CtvYz0QVYFh9rgVI4tq6LyGUGMTtyXl299rM1C4miBv/oXkzCNiEiBF/QrP9
iD97wtQEFIV/wxh7wXHWnA13rx3gsnvwYaYcgac8KKoWmmoSrKoSwArxU7ZjbPTRFfjKFQwLUy2A
LEGzyGbXtwu0FvdF+FUBuAJBuVyBumaN5M3lUsN6TQJ96VjM7DsBwfDWdM6VwGEZlBjyvE8l1Fgm
+FgmIFkEUdbA4W/LzBlp+RMcKdgZbFW6LyN/b0XcTpOJK/gQjwe/X+5My7nngmVu0oTJjWkNvDel
SUHc4vzFEeTNhX0zBYLTrPHQCBbXCSA3KVQOZo6DwDm3iqKzKNGah9pql1MOZ2fD25Gw2257QfAM
WDzqIcVxgc4bBdNrGX7acHse/F4kIF8qSF8O28fA87MusF8K9ecJ/lfBAY59j5F7Ed3w8+z2evB5
CJd06/SY6vOUlxiakELYBTESkxEBDT2IwwnycIVAtE0RP9OPYcLnYI0Jp1jBK8JjoiuMs80EyZgI
0tjCNnbzWlIdwSukCdEFV9F0N+rDAy7tPykG2iQyKqgD0S/MZEgdt6uwdVeghnpALRQbUghkmUZg
g8SJHlBNTxe1aAgs8QYuun4BueksxKRjVHQ/QXXiAvJcICI/Rs62bSA5x3Y4uuRSXNQiVBivbC5h
H+o4iSThoQuNXT3vfZjSpAYurQcw00WAU5/GhG+sZ8yTI5x4qTQD2Yc72p/NJqTlF+EXfPHQ15zy
MLsRjeadiTV6iGdu40Fq+Jj3CQxb5/Y50/WFET56CHDohssruGwuMC03SQygJYHDhag1Ba1V+xuF
28Ld1vC3DeX7/TrQnkyyZ5gU96ALsYv5NQPrcTv3SCxqc6BSCN9D8Qcu1RPrf7dr8F4QBLgUGNjU
cbpf/mSlrIIKo9unIiIcsaJcJoGLG8GMAwGO8RdJCWBn2KlAFrWmFpOildVqKUAV2mMBmktBm2eB
nHOc6xCu19j6c27nNgO4hRTkPdWyH5Gw0r3mwjcLP602meqBMsJVt8tE/UN+I094699rI+SuDZHd
CJrtmwH2221KCKaA27lCuJn8EcHFW9lzSe0cs9uVryOF/NaLhHAp24UfDZ19IRj0+8IqMcLqzIRS
rlpVjyzoj/FG0k9ZFhdXyN2VRkkCeVi/ZnJMLjqG0NsMvEzD7PTwt329291GY005UZn5uWsfIUOA
oxOM6V3+RD+asN3yZUpd68KV07rgysmZkG004RnsgOgltfgt51lJ9MH4sd8FFrKlRgQ8/5DyOOls
boitqHdgqcnVHLVjKtFPGGBaG4t63gVpfSnxUNgIUMuTyCizlvQoDroRIJRIKVPCpVYZ6quFJ9FT
ZuTdY3RqXvrE/1ktVEm5rZ89WvMDsVWFBFgB/UvIJsNw0qA9pi0zZQPBjWjYJcD/v6MMiI7BpILA
WRWT9WcR+IRoGaRp/U5t4HstUKdpv2xc7f4mmSTg4i8FpSUxXZbHMeoQ7XyYk+FeKQ5+0yJDQ9Kr
W592C8Cpvp3AXk69a2/JwkHzILPFAPXedomo46qfRImFf4vTupZoMZ/2NZWPfqKJz5C8rmbuqG3p
XJFUXHtaQBQoJapMSdKQ11NPDYgx8yTRLKoJNxtIOVPyl6IOn0MJQFPvQ0JfhKuNUiV3EpYWWtNT
76+0czxcRAoS1SzH7vmwo31CUizwd3epNQLYRtzIlPG7pVAXLK63duChehPRjlLqKM2O2rQxMTta
ZL31EvpG+EK5Cy2dIDiVCWcJLRL8lRTHDETC4/C6HMGYKQqTK+eay3O6ph2+l8xCleqPMHmgN7U9
RyM1zzbhuxir4erlTXKuKSsoBGdWqXlqtZLjs+1wmaR7sFMfPW6+YDvWntUnrXKKw1vL7G9ex084
Ku9P5Szd5Duas8Eh4k0qfbHOsXtSL7kMuKr/fiO1rUtsnrw3raq/FIumEjm+b4+j1WGduj5pQ/YW
R9bRlWjAbpSUQFOOLo4QA+UhKYKhxAmqI661iRj06ELs1P/YViF86nvAevvLahv+Lp3J6ZavJ77D
49Qibm1wLz2JhtWUWb/PTfURSbEasDBv6NPJtLwt/G/hAqEeDRR0SJ2C+qWUIlvhkvwYZ8wkVZ5J
SPsQ9/Kw26o0E/VR1UmjNtVCaZemgeDGUSl45H8zL8Q6WuQ7YlB1H9k4CUjwY+o5Md8b+GtNOrOE
Q46kRI4SF+lKcGRBVCcV9C/cwTRg6yI/1ln7pOWHvKk/WAPhHUE23BsSRyluaiVzmt1MrWXTB+2N
fNJHRhAUI7lykVSU71oJuEwk6tJyKV83Rsw5qBGFxbdqkotZU9fcVEHx7Nfml7R3X10SNBuJ0mRG
aR8Didf0HILdJHCTCGBu53p/ccji7MjkJIKJfoejP2uY6BDpBpWDtyq+ccVbJJGew2gWWEEk2zIO
xQdVx/udANAmsT8Ny9VqwluFOrQynWmHM/p9OuVvVZdznbVvw1Qg4siq75Tju+eRWuWYEzo6xwux
uPoJUcOdH+FQzajw7DVav/N8HVfl3MXae3j009DaeE+GF8772kakNLsJRm2MjJO6L5Fu2HvLZGLM
IJWBSj+d67b6zhmJxEVjUGZKmKqpdzNzCLxo/Q78gW5BeV0ax8UfrTwvZTN8q/RHhxi773GI+In5
CXf5ijHqiLOrP+kvka09BBQu9qmRZWd36n8ZyJOMJh6f5qaztl2lBQd1MlJ0Hk4pvi1z2erHiWBa
dRUJWgmxVKvZjHYLs/PfAsilNx4MCaUNJJ52Lgiq/V/W87/Fetroxf8r1vMhy7/GVfH131jP33/0
Lli3LcPwHNMyAsuC+vyDexq6hSzdhcmn6Qx3SfrJv6BPy5NHPMNDku77tuf+LTPFggd1QDRdk1YH
f+v/TwTrpqGjmP879MkOS6BTagfAnxZv9w/ocxQY2zW4fSfeNa8WE5kX9xYPy/o8jF8mPIrqedW2
dQZzOWgf6G+Q3DkY+ChjlFMW/USfEbP6UuLpZhkmNz3Wualtn4NQI8TO5kZp25eS6oO1x348nsrk
OljHWneyrSVReFPbf5slHG/tyMgiFIp4OpCLxTgFBBIfbBlEKwFc50fYNcVUVrhkeZRynJdawvja
joJUq0u0n0TyqbX3hWZT8mJcv+jJzvECRFbyTNx0ALHUKjbg3iVj3HuoKJzhmU35f4n+Woj5/oXo
7WKXoQ8E12Azw2Fli7Mi4VN/nqweUAss1cyLWlOvotZg/DqJLtgbc0QfvP0Vd5RgiaQg302G+2rB
tYomKN3Bk0NuoisBikFHf+H3GumKReZhYbdi6BUZXn8O4d24EudXvwigI4NAI1IsIes7vLMlunHs
XCqkVlRe3xdMEukKkpWxXbIwpUOSYOAzqlhICYhMSIpswhHGk2GlM5ERbKZY+RMqic7p0SRl0pW4
SRzbabeRQJmvRU6gR/3m+yMik8V7Cqe03emxS3Jl6hNMjcSI0gXjTtItB4m5tMi7HCX40kBUdarc
4s7yCcWcJB6Txqx5i3rTuM0qPTOTIM0gkkhNsjV1CdkkgnTjqdzNGtO0O235ZUkk5yjhnHyaG51E
ZMz2FWxnuAvJ8Uyx9iL1YdwmIpQqMZW7UezCdEsCQC2HKNBaQkG1ccLFnZzQhUH6LMGh7kyEaOt0
+CVplHtMlTCKWTEWQ4SOkil06iSGFHtPwKMCrYalUkoNCSxlIEpvlgxTYDKye/WY4TvxpqXknFpu
j5KG5FN/JiRVzzGE8IhFVY8FDJp2OpGpRWiOG/UEN0WwbmKpakj66iJZq4Z86p741VED6W0JZFWP
rfIEV8JaJbU1JoEGrLM99pLouki2aysprxNxr9GEfjAgANaTCdAqU6FJJkXOMtzcoeWc70RTmaaW
d+iYMf1939S+tnF2n8ikK5fplyYTMXJ9DqZM1dqgYr7GmxOYKKtq5/sCT569JuJfLoA9RBUTKQMy
6pj2C27XbKl+S6aX3KVXz9/h40eIahLum/ZpRWs8i+iYY8O8ikOvpNc5MydLY7mP+EGBySJZRnhL
HBEqZkvkzIMIm4MenRP3eNTObklauz8/qozhOvXN/YhNeiwuAhNYwqlCIEpBlgnDb7mTWq3RhbRo
qE96WOOH8T0XDbbq3TCpn7DR+Wo7/HK+jPdK6aSoZkeLnLsTXbfaFYjW2xDVd2uh/+aSUGINOaEJ
F3X4JDpxXRTjrRKPBw0Tb4beeBohLc/mcdzHjFIuyrVb9ZnUmto3E5KYCpzfGfSEu9AntcBwT4Wo
2WvRtdt193/ZO5PmtpV1y/6ViprjBvpmUBOSYKO+tSxPEJJtoe+R6H59rUyed3ie362KV/MaGAGA
lCwSXeb37b024+Yo+LCk5101d9SftGKIN1LggedvUkD6q/1Z25Iw1V1VdoHze54IBmFObzor0ZaG
3YWB9N7PUiXZMqtD10+IliU9+p6y69OLo00mZ5ADzqyTGwEiY37b60QCDJlVHq0UlZfDSAsUQCGZ
AKWkA4zZ8GqtiwuGyZ/3Zl29uBFfeiqpAqVG2UCXpAFgghXlQkhK7gDJcEpddO+LFQDdpMwYVzew
JtDvgC+oJMeACp8huQZItuFlASRxlYdJrQrpo+qVmUouCBQCnZECTMCpTHVI2uHUCaCsbmqtr+un
AbjHXkVzq5Bu10l5XAWKVCHkwwtx4i6IGBmX3kCMlpypqnakDf6JuHB4D/EgyQ8gIEzJgsALbGPD
7R+Z5kdX7dRbR0FKVv/u9L9Vx61VYAmI0XTjt6ZsV1fENSLDQZmT+O5XKrkU6p0Q/SzSqek1qXfn
kmQRSaZFBNzCKzNCGicTYZUFtHQ5tdXin9JyoqbF7ZBBMJQMDVyGWTxN7Tye/vjsapMZBbz1fI1v
FzkzVF8DqOYtojqUuBIzoBaKrOvM7k1hLp9TRczUKuso9kj8kaOoH5L/YUoSSAYSpAAN0ufyBM1J
HVyX1cOGEYgQAyDIOUkVWe9muiNEhRt71Sr2sYtMDsz6wtQSekpzEQrKebvIAIOnkOgdCdySZJJJ
polOjBPqoCv0UGyAPdEl/0RIEkqQMUlFeiqOOnNh1ddWCwgt3MBqiY/A/pqEdPSyoDklI4QDGb9W
AiTN8hRep8uzoOkwmP6d0+3KOoBaqH39Kh51NEl7dXtTC5WpcdnUZYuZGhgdjdjrdkkd82wVzVFd
/THsTsyI8kagFr7kzpSSQEM94gYbB8ZfHSOC6nCf29yG6A8mEJtzKxasjSv5NlVFmb83x3um8nTj
bP2H+n/V/Vb9LX9srnjmD5Vb7ullMiAMyBiGtRPlDS2zEZgqVpPirZdgnFEiPNQCgKJNY5JvpNZj
Er29tj2Yg/NVSsLPLFk/JtCftSK1zKR3F7kYHit5ZiawhWoFC1LXZqBMjbaiCQ2oUvAscXeWrKEG
FeII1t2c4nf0szSHKfxKB02vQEWtlV+Ta0yagSzoqcDzcxq9WrVlbVC9cnnZAEEi6UiX19Rb1Rsy
yVMiDUE1/b0pc44TqWRqS4HkFVf+snleo6V4siZu7a0bG2iXKUXQtJfORPk9No5bw0ho64ONPOxg
cfeoTAhDtkRFZaO33jgiOI3SsBd7WPdSPHykFqPLlrY+0JDr3sDpt8iqnWJJqzUVYV+pfFK1qnZe
3vPv9kEpRvAmDYiXN6u1UhoVDRyLl/1//Lx6QSGt1ZqYsUJqEj2kLr2GhhdpLzKYoO3cytj6M/1m
k5L3duaGLmjYA04sjkrZcHmEXjbV2qgqYuplta0es5fN0mp35bguVwMxdXhi9DlUjxxTPnzQo1BE
UtuTvI4c29+N9Byo0UoEoFpQBu1BCQzCP44o/yarETdqMXteTclk5L5EnxPUKX2zCHMeMA1ZiVVS
C2TJUX9Mse0eFmqjoj3aC6mwRB3NK1E7MiA2wGNPm9mgWPzHS/94F6qxSUcwwLNSvasKhV43J5kU
sIaK49MritaEtfgcElnq/V+vQLhdu2u1l1lLSxNUvkvVPQ3IeHi/5DVzpmRdfovZO9SaPNR914TJ
5bta+boNcgJR/6lf/s89l1+p0ErqN6p9MwzWE7AgtfuPd8Fi9JfzK+dV9b+f/xD1VrWdomBc6L7w
N5//x8uv0jMsJdgkh+qa7gE3iL8/2B9/xfnPvrx8+e3/jX1wGjOv1TvCl6SYK1qWnvloSmqN6e5o
STbQAfRpeZkrwNdrOpm72WjvbLQwO0S03PTW6luWkiRYBw2NQEvaA1a0751uH4zIe+jzufnOVJgs
6uVj8BJiHxIz22Hqr/a1yduNmgC40nRKPH/J6+xU8OyznKgMuAp2IpZNGeF66Xt3CQvQFPuhHl7g
8vKk8TENrTxRNi5RCqACpp2QornaJj/PQOM+etdxlV1rCfSuzKyCbS4/pg2bYJlEvy80HnxEcQzE
yoct41PaUxl1rWEgFovWPL6qhkJjNfyOXLKR/HmKtgk+NHOYUzSW3/0MaqjXwB9fqE3bXbcHEP8D
7SNwmP1Yz4KBto900dUsfAbuVcnlcsz7/Iq0FEI5yCYHogHzJU3fE3+o7pIEl81nEVAOtaoICbg2
7uMqeRtGQlw8KznZLRNSZIRXsWUdrAGfUBNT64tbDXSw+OUiim9w3B7MiIpE5lbUp5m5iW540zz3
l6PtOlcWMMqFZys/iuFqecrnaG/lREQuyJKbEl9M4YZAQz9zlB4BpYlvY/mpE9IgGHLdL6L4KEmM
0tsu3+G4eCC2HSU5ICiw4miViqmSAagClrb7Y6VpsrOJjDnV5MdQjLbjU2bN/ZZZ9gEnD0fWhSEe
e8W2K+zgEPjDh772yC463AYyfTzX8KhROBl2DdPHsDLGAxlmqHBKJ5w7FEUp4Q6Ev/ofGWf6VcaT
Gg/WiPc7SV9o0r9GJNYxIiG7ymUAWjIwqxwXpyKE7kmvJI8Kde4UG8/+1NkHq6hPSdnaT6ntP/tN
cTcFqOuyWNKSjfhe9NlhgLqzQ1cYBpQzdhFf+SHFx6RNbRPGJcrkNIt+aWN/w79228FQ3qJorJGD
cIPrbQhLa8JtMkU4uGnrXVZn2Ors4spZ9fsg7fRTHpOJB0f1Rh+X5T5YtPxEOtld09p0qDhfDSPC
4NS4GB1x29VQdOxp4eQETEcDz8OlGEwPZkYgX2y3V/0wfJpyNunr3nyamjfNhiztEQxWWA1JPyhm
nDJGm1oNzq2/1iaN+YQaOMFf1xharEM7ek8omrIFrHlhRIfKyb9jKvh0eufJ9nX9O9itt4ZbFEKH
XN/4raCSPq/dwVyn8VbXcYmTGenNzCJts+54F6kQIGmjqJvviMq2XTFsp9x4dGvRI5j5gmv1jGHa
vebOCj454d734t20epA/wcmWFgybApb2azWMbxU98SJJsJMENIAzv9+WsYtRG4Q28/yeAvvY/4qS
AhKbHTw7XktP8lpkvX2wCevetK7UtIjZ5vFfTBvXjrjcnKuVqhbDPD+cNEQt5Rjd9AVZS1MkfjPI
zVCv4EaKuDmRg9SHuKkOqaCHV/YBff4E2aCTQUQ2htCN8x817lOiPeZdnxTd1oJAsvNaBqGoJOlr
AqfOk+itjPBDdihZtk5xTCb9ufG06KoY8n3iOUE4tDZpLx7GjNmW6gY0aV7e/5qGoD9E3KO2BLCJ
MB2Y4xJTgaW8J8JseohHtCvCxSDqv0wipyoFXYuWtP4rdc1rZ4Fdb07px4rS1/ZpgEQmqpye82tf
BeNtZHbfrM6ZNgupGPtl5Is2v41j8dWgyd74QecdCaapHI3Tt/mgTMFnGrHd2Eb+HkTkgbr1i5EA
quzr/JeovXhbr+R9ZfY8bBLbKp9L198HIPTIsRQPhXfTW6V76OviCac6bmHbtUPy4YtwaFISZgDz
AvMZwsRYmzCdP0Q8/Zj9ltD76XWIC3SXDCznvngO0vFVW3iKlyYBz31yvRBpWZnu51jth4JbTYqu
NxhdK2xhcdfe5KPy+poSwNuTMX75JIqQnaxTlMNGUq2cfikaMEqZZDfIL6jyk3xfoD1FNYRcMLej
UDPKAMlUgxLZIn+UmG/agyL9bCZEbXUbZrjFp1wAqWo7ROpMPX0eVcUB8uJtYel+aAXYwJrUbvG5
Gr9QiTQodb7bdosPoLZRuPbjp+gJq9GDhusixySaGOSIohE2f4zSZxc1uXekDkVnd9u7wr6L+zSM
9BiC0LL40Mm37kArGQcNyjYtebed27WM7ubGp3w91enBjsQ7jKKrmtnwvpswN7uuS0MtucU3g7Wa
PD2pHrij3uzvs5L82TgOKoL4YhppS/PYgu3nKdyGAVikzIOvR5PmrU6yZtPSQIP+R/hKwqBxM41E
KyJif3TT2sE+R40kmT+IwSV1kSPS98W3LiF5GGnib7N+iB3KUDh7MQAiCy61b25uXvcfTZK92qv2
MQQpQLpIEI24jvmJ6erdEqGxW+Pk3sJaYEt6udPcl5Xx4K/dsKuCrN2PGqb4AGBSPMSkztncjJOI
OKXReh1IxdyIhOcyBYQnQKKvXsQNMk8b/bGJK3HoKhziVqw92TUWDdh6m3EkQUsMRIYktT1u5mze
mEmgH9ahf8jJaTY92FWzWG8gYz3MBGJvMw5Z6XkETCzcHezCDuFhXmvEiiH8IvkSNeue5NYgKvJ7
Rn7DNva8Vzqe16JKHrwUBAGg9U8b0oPREORup/TsBqDdEMbhtRP46YoSyZKhV7Txop9GMr+Ile9R
y9oWFUpXYy1DMNAFfbkLWkawo/lkOBYQv+xu9daNqVlDqCeeCJs+i3dGluzssfosCDbcY0OYiKBE
oxVgJ7Ac/yPKxpQiKkNAK+jv9QUQGGjZLYHWh8wn3cmp49/MOajio8IJ3jqtesIAOG4MO10oCTcP
eno1VfVhqrziysxQ5Y26TnSYCbtNTE/McnlQc9V1ROY2NoCvCWM/pLNY35rG8oJz+Lk2+/xmSo1w
It+31KqZu3lwSxDdul3LJ4dZ5y7Xx53h5+vtYjWPxKQRRU1Ps6m06z5DpWF0JJvq5Cxs1rVtHoMR
O3bnoyqLsd6sQNBQadXXlMSTNsoZ3WJA6bXvGuouoirmbpvbSw2Jy99Tbaoe4jTw7rH84ygO8O56
7QaTQbtvBiMICzEbd2MHUljXUZXzBE8NEBfY/uZQFCkdGDxyi2OdalQOjb3MD56ll6Eu+ZfUwFOM
k1hZAyqTR5s4uT2Jw2YsU+vK+nrp8y/PWdON4Jm0A2X6s87I19YYa6HO1PYxQ6vNVOjz/TRPYT69
VAwJD2bduKFbCJQKegJBwliPFrcGboiB/jgN800CHeN+9Z2Ta1PbLaYgZJikbSHgdlvmsNvS6e9y
O+mYe83Tph4pUAYeQk7cj+lhHNJdhvXxNBkk3ENGJs+c7vfBm3duYdnbwUzdfU3nhmfHp3ClQ7Xg
rpyavQ+MPbqBmowvLEq+0h6nNuZQnq8MI6OjUxK95j57gWG8RB1Yh3jqpZS72Vr5zmnbd2xC/k4M
5jcbCyR/kfVYxs5bY/U7CniPhu/CKWlxmM74n3dzH0Q7vV6falNDqFbCENH5xhdJ6TQIuN1kjTgW
8/UocgGuTqeYPD8Jd9IJCMGvCLjREwmgtNJ8GGh0bgd9/ulU/rIbfUI4CsEuLcLnpnfrN9+T8wJk
lTTNIQlHCW0frf8hMHztDOKOgcMRQbjQF0tJ5xVzsq0WnjbTULwsZTeTul7+shA57MoSLdBs+P3O
SDUCkFsTJ8pvMymHfQttZTfkoImX4Fh3LmAXj+5gntTN0YgwcWUeIIIiyEJmOYShiWxPb/G2cPmf
i9pptkFPtM9k3euCh9YMFKVJ12yXp0bC00n8ENz7sWKmK8mg7ns3ZIIbnh8SDYtkuhMf7jy85CJ4
tHGwI0KjxmCQcRytYYeyFJzd/LFUJZ/ODN7GMktxPiHGb1pyKNaG6VqylJzZU0gh7RoiUMKVWlLS
pwBU+sEp7zT5KU2kz9k9UAVvRCDQl+NVDSYj/XRSPFVjB3jZMdGuTV/dylPJmR34m+Nve1nvSjjM
oY27mmPGtA01bVGSYjMF9avf8vwAtfOWr8ah8cbfopxfzSQ+1bF9YFj/EeUJ+eoBg2WCoZ/0vroF
2PGSZ9HGLbThanDEoapBlVQrBlod3afPBVnPdrobrfkWmelVHUUtRaAPc0WR0kyxpJqZMWo0Gs0x
qtANdTLjRugmln63na8H+47WULxzV1zSyVq+6vAuxIqHnkMGEaJY7pm7UAlytOuBMSl34YByjT6I
b2tl1XfMUkziyTf9ylfWLBGxSfgIl2T4Sd/2KxHIu/qVwmNscmq79it3CTLkTYdQcOtgjDHBvTUQ
jCHgro32G0riHBN4PfIQjVEa0VnfxAOthcAZCYWAohnr436XabH/xNUzOU3OLIXYksWnoVekv/QV
TYlXOu8YSBGr2kiZUeQF6SfKeIp+nJO9BwNlpl0N+QjlZIWZVDMoJvZd/ZWsLfr6ZIGusnxCZgJu
McKKlfDmgOjpo5HAmCBMPm+17yKe4U143h1jhDdrsJ47c3ywKu3Rh3GC9WLZlRnhp1k5/bSC9dAO
PJ+YyLfCIlIoTV5jL8IEVQd7K879q2QZQExqCTNk4ECkvxqHpEwY9yVEloiCkFKcFhAwB5sKM3e1
hUiUuSImpwiWjWEyehdzxRcS8Yi0YQlMtUMyc0zvJlnI4daXGoOhbxs3ORWGFK0Rd+3pA0MdWm5t
S0YsLG3CzXCjZN8W4yMxjfe4RIU/9Ejjq4Wn84C2dDT6O1jXXqHRKJndW9PynGuS8XhkChiiNulb
nX5N9QkEIqFpx6LX2zt0RNI88ZouTnTboUcm4G8zmuZnLYjyzcUoSAWklJfzRF4aj5RWXUfyl38F
nU1jsiW11qvifW8lcZgAk98G1kTs2VKh9MVovVsWj5CJWib6PM219iqmryCh6u0ar5PTCgzT/g/4
PJ7n8pSzxlISJ49RwWyRPtHGQ8WJsov/vyswmNL8OiWNd+c0eruFLm3cVAsKRcFItc1sRg457p4a
hZUM58K2B83b7x8SjaZgm9vcHrKHIMFcLPRPI466w8KfsG0M7nz8zYnlwxKmZ24wHO0C/VbOUXHS
kGUX4f10CaXagAN+E6LTNtif95lmmrBqHIbfLqafxn+AWpKG2lTsRBA3IXzP17zvvoay/pKaEqdM
70fsahtmKhHHuG/Tb8kU+Dsz9dHqFozONXAWCdDL3lluvfSnXZQPTokCv107e1My7hxXbApma93q
vfbaL9giZreqdvhcNsa3MhLwsUDBRDXJW8aQ/NTGON23+XFmdg/yt3nhoXlrNeujF3N6lqElj5OR
Z7DNR4vPWPAFjq3ZMY7mbIFPsNFIDw7jBByXHjxZk/FeZ0Wwx/uzgyFPFE22TSzvOaEAvfHt29xB
YlBEQBrj5IF63LRxpvzBc2ifIrNo++nFXbKXdFyf5jl9jMlLTYfmbujLfdfdObn5XvMRohEwRftT
4kvjSXvoHVBKlnYzpzgKqpWQNyamuEw3XLgMaGPj3srjDzOyXldTGBtrFQeRtV8EKZGXxCxhLAd/
72ivfrAcG0e/HYmwATszEq8a8XGdFtzDOj6aHC0rssOZ4WBiP/vr+tLac3Y03lF2QmBBPzsU8AtG
7GclZwwMBvIYnW43rEGY6t0PPMk/3JIUBr5iTDhfog9+WEJ8VtXnRHQDQcf6TalHr7SRHlv4Q6Vb
fZn8scXafMVJ/lw49Us1WvCYKvx+RuV9BpzPhx6jPvCafrOm3JKydiGEfKg/CtAjXec9o2cHVVdQ
KJhPNqbrwmyeHSe77nr9zTP658kr98lMq7j2o0cf9eoWHcdX7uePQfxtsgX0Xe0mGbKT0IufjU5X
qfM0QAFij2TE2+rSG9RBeACSEjQ702jftPShWdP3fOh/l/Gd1XdImZrG4Ovxb5HWbmqR3EcGggXN
uiUd68sxyFePbVmsMq27cTTrLT00qkiMtBNSvoCbRMObBSQrib93c6ydymF51GDGFZ6OAi0lv/b/
wxv/W/kzloEC+P8m6HsmOzD5H7uPvB7+k6jvrx/8D1Gf+y+bjBn6dYHlODYYoX+I+ux/6S5AYhup
nwI8/i3qs51/Bbat+5TQTJ68noXeD6XCkPyv/2mb/7J9BzmfawUGt07H/X8R9RmW919IjvwOU9fh
RpLFrjuG959FfQGDs4GxlnadIZ3hMY15qPJxHwr4IFBL81Mfo8HVwIj5TrRQLImushkBdak9FEvk
MVGnfCdb4/ZIo8AcCTs0jnQLFlD2W8isD7HYFQBYKDA2iONgwa06ml6rWnfIAIt9LZ+GRuYf5oCI
EjQejCXKJyo035E6HGL8xEDVqfzPmJxb/8GQXkTmIM7J6kgEdgUsASN417m+A0amaNzuJnv+SaAh
Zhlb0Lpfrm1cZD4FtyCvbojCgLqWeLfItixM/PlTPaSfVgbeiVDvRgMKRKYo+j2m+AjkwkYkzL+c
Glt8EWJ8dm4MpsQ9FCmokLR2tAoeWnHQ7fmaIlwFuXHtxQPuHQ8dNbCI2e92EQ81pIxIxojZG2w0
zJO9o974TfNioscsPrPDXS+f+kee1CSJ0A8GdGn+XElMXAYsRkwun9oih0/gPNNBnzdWA1Q9E9QG
O+3H4IwvTVt9DLtxHEqI8tnJyLoOWh1ky7xesfZ1rxDehp0+cQ9mbuEIyqkuZHERAzz2vAHQwjcd
YMlYI3XXpvLWgexe5HwLvdZU3GLHB5RS9bYxIXs0aXLM9ZObNU9DNR/91fTRzuQ3K/OHrU/fe6OZ
6QfJjSNkvnSl+5//qouHPHbuyUB4tkWMdxMlWi6alml42oEbBO9jUUuOR8yPmabdRbIvkDrzZ1fm
NxrtIJCHRboP1ifuco37E8/q7dQU09XAl7Bg7nhaZmhPlNjD4BOC0rXWdPq2EdGLM68PCceaxEsK
KOkIKJFuhT+33smw4TxpeEY7g7FXUiSvYLT8I3bI27xB4sjU5oWQ6p5ujzgCHc33o0fh3On7fc/B
RCfEJGPJjLeymC3GZAhTYj+/cbF9740O0ND82CdVcXT65I5SW4PBOMIyN1bfS7/5nifoyyv9m+3l
b03eFNt8pDZmesY3su1/LvQGgurWLHOYdLSUyUbHFuQSAIPvvhkg9Uzu01rCdkkYSi/NRFIJaQJu
KSi9RQ+I30lsvfO0mPly6jyRlyzJhtD2mOE6VifwIK8bq86vh3kytoz789vLondTG7iCrBT5MeTS
PK+4oKflewCrB2FaGPnDb0EmLY5cUEwr/hHISOVr03CIzNENMa1QbrTfccQTEAubCMOBnAUUZCON
1mMx4I2JdYIiUt0Cj9dhLYZCFnTJKXKGao9DW79SXicV96LWLvu01qCzcM5oUEENKtVBrSktorwZ
h7Ptf//rRWlObPFLFhuhjIrndW1tnF0pmGect9Wbzz9RAluzG2YfjYk0YZ4G48iJed7KO76m0Egz
QJtmPWxMKO8cHWqVlPoHGA49NApfpD893cVDIOgDHvt43ZtLkRxLWqZeGgXHJKsB2AXSGUcRdbiK
yXU6r6EseFiW3Nhfdql3QJy/S2cku5f3p/KH1NsWniUAvpj+azW5UKZPP4uuNCmpnnnoUjOjtij3
EdGMF0u+RS2gqDhwzw+XPZd3pV7OT5FYXnFzAzMif/L8mwb1+9SOMc2eSA7v9n7H2e2M9XMPVIAc
8tR+mUpynBds03n20ci5ltlzu/Gt96l+jVaGn0Gb+oQ1eu0DMVrguYfZvi5HfFftkF1TA3+ZlqW7
FWZikl5e3SkViRgwQYJ7wmSKJWg0KSPH68ecjE9pvsM5ktMl0Jq9VbYbZ24p1ZaoaOdlfEEzVYfV
CPQt8lZtZ8K6vOo8s6UwWL/2vjZtKSHeaE0jwiFrPProWTgkw7VYv89GAIZzQSUVwaSymKE6mnSg
U4zRuvVAosBwV+f9KTd1IsfX/qPtDe+oVVZ/BHf7STOMKAWnTY5JP/qvaRAxnvXAGKZAgRDvlOiU
43eSWn9XieifXD2qH0zGkxaFYbJpBMRbQehWXT2ICGsPRaP6zZ1zzI/JU5kl0V7r3S5sEleWBPTv
45CsgJhb/yoPeOD2QD6TX6Kh6m8mjx1n134qZWcOO9OVUS3ZbqmAkkYxKcvQB7iMmwmecBmf7JmI
F9eMrpXcKZNRnAnov+qotknYyqRscp58vTwqJZZaMPS+H0dv2jOaKK9mpQJELTAhG7QFMz+4GVwi
PVek543wIbIrdw5KDJjSArcKopScGYaLwquoRSSDzjK6rX/tVNtLo5tEKCyHZK6xCylhmlqQVeIj
6+EM7TDMklpJf4tyhFadoL6RHpljPuz+XlP7Lpve2nyjMK6BKv4PXepS8XTfLPgHU8YKhOJBUUhl
jKuSDNlNDUrEpBBSDinTEdfoKcIt6UlxXdTCofWO+Fl625QOzLecN9cd/VDpch1GBSZ9g5OinKwt
oujUwNN62TQSILxRjHqi9F2IgrNUd55XlThJbWsTSuEsb37a8UqkrguSSnoIOSOlJjhiOrUtUCEc
p9Xf4hJsr2gW+ZsgG52tOq6rsjQm8hAT0eEeWiCD6ign2CL5hpvjKDVyl6P8hyBWvVAs+W9n0evw
oodVSlB1Iqi1ywJ0xLKF45mcj7tSgaqFUsqqc6EBs0iDpnPjfem2r+pcgCDMDFOtGspGiFv+e1T1
Tog+tjnp6afSK0fArHZ5XKFuld+okriqxeBZeSiqKDnLXtU+9X3HWW8cnHk4AvwG7/z3QsOD/o9N
9YLat7rvbZ0NJ3AiHdFL8jtVp5tay8vOhVUNUlSdb5fF5Ry8nIgehnKdC+swaros5RT+fV4h3YOr
W1+phdLuOUowrbYnmaZdpO3vSSr7zsfufI2q8F+1mlYDt7ac0vrfB86LNSQG/+4YWgJwz4SwVR2g
s3L3fOWe152s+emBPgNYxkV6OUTqiP2xz6Mzjti7wmkjVa7qalUCV1cdO7WtXkGOy8SXdBjFSjpf
vB1gAZIlkUH2mcd1R2GzPDHsIzBI5mmpS0ZdSkrKrtYu+4wY0EFv2gclUO/x8eVAIB3Ei2jdyfBQ
NCX12vkNcl8dY0AaHRpBClGlawnSaQmrUmt/7NO6NoZJNdkbW+Umpswc9l6RxjQU0dcF1PmVppAM
dLwJ8hZSBTDv16D7oQ6hIYXulyNa2hH3NLXdpJV77DNtoy5BdUnWfZJAYosN7pQOnGCRE2/VGT5t
+/N99g70QHa+JC0Xt9EEmgLuDfJ0t4drbRDWHqrL9B869sYyYP2WHVgdKRNUgj51tapF5PPM33Qt
yMFc5MxApFQ9cGwGjOpI/2O7911tZxeyA6PMwucjLMXMSsesq53lOBDXNmT7P9TCavMiaVaHXu2L
6HZHVRscL7fLIlqJRlN3zvMqv/+9gttO7EZPupB8yJTyw7hLjpDRVx9hBvNNDpN6jb4fLWj5jtlg
fHRUq+olxmF//azajElPWBD0aZ9j0yTJZzTk5SGWHwlA9F/JMmrz/7iv0jSGmJf3xOVME/bfvR2c
YkVEVPKlfnWhfo7+2bXjkGj9jx/7dz/7x748Wd3d2sPMSuXfql4lvP3DmwBFqK16BsPT05bFxfQL
EhePIxWWongPaqEiUi77zjgIU9f2emd6B8JEr0tNQKh15bFQPxEvMrHukrny736N+q3/+BkcX6GT
WdSh+fBJZ70ZiemH6l3nX3d+76iiWXy+DcMiPlS9rhbntBb1KorfjV5yomh2w20C+RjDXUNHNjAk
7XTqIQOFI6Xu7qhoAa4MOE0Tn2FBVR2U5VqZr8+gggYuLbfw2siv1udLvnOrRgkqOBqcw3e0mg7F
Yq4IekLR3icKTjngo8aEmlkCvLxZNPo3INuqK5WcqRZq01d3XrWdBaUh9QfpLpVP2/NC3bbVajNY
nEL+MjyiHBv2kyV+lXbThfzdDN7lQhnL1aatnghZ9ep74PuwQtQoELjzjDo8uJHRqvosatclsDrO
DHRxmMOHwJmbo4rkRmvaXaXy0egHDego+fSLpfpZ48HAVE8+A/WsyLd0ZhaMJJKvkchRiso+VWtg
4ZMrwYkob6BOob87YApC0ZJ5RAxAd6XWDGwTsKAEHmxuvbN8q1rroDqQcLEeYY/wh0jnUj6Z3O9V
ZKbanuDDHxf6w/bg6PXxHOErNfKIYm3uktH3AaoILkk5WFSRuec1vENISUnSslYjzOTnVJmbao2u
fLDPsDxkrZOAIryNJOlCfXC1IJ9U7KrIERuY5ri0KulT0+WAomYur2/JIFjJDcHtmUmEHfHE+4QK
4IHWfIxZR16NixY/kOQ278+ubOl6OQduqpzNSNnF7OgGmNB6UoppnXrWslWrijxRmZBmKpEdLWlH
UPgJtcYx4rlw2YlTRduJDtNYLj/EZVH6mXdYe7gmf+9XIURDTDtu6BEmIBfp9rOmParfNsohhVq7
LBRYYzD6N1HCTlK/qFDPLrXqziVfvI0yz+pG5zjYTMbg3MfimCC8d+QYXC1UDnziQB3JcLnpucYB
Vi9oNTlO/tB+RNLGps42PygRjahtBzMUp9tgwUNrrA/MUNeVsjmpk08tUsUcLKv4i2JfG5qUOfnV
ZrBZYXOdWhnKHMST9PbYiH4v22XcwtNHxBFJHKSK1a39EQoRTntagWpvimcr9J3qZyVJk1GwjFdx
xEJt/pd9SKO1AP8Z9s3RrOr7diynOxHRkOrNkHENhaIxhcuHjHItkTwMrvY8+mt2lRL+BinLBVEU
1NXBq8oobNay3S+IPcNO99cHo3yip+cdbXoLRdM+N/3qX2dz/bLaUXTsYYlsBst9R+6T3ExYpbp6
1R+EMOqbIj42kX/LcDu7FYtuXaNO3xiZxwURJ+FkQMhNDei6vvWA8kv/5qd2fspHxHqoQ55IFliv
Jo8O46h7V1NOoXLOxujYRetjDu/i2PbecN1M4w1iyug4tXK0MDlEP+rzDmH3rfCYfix91h5dLyHO
ESoVmKoeG01f3FX4sEIt6KuDjY5347auOA1CHJH7ldu4dQBg4HNBTKFRCl7eJiLVt5M30e72Jmtj
aDhETEc3ToM53VPZaqWXt4UgzprI298oJkfkWH1zYyVqkEsec67NCZE8NFTXhvjXVnTjtlJmudhz
EKDgMncKO70rCvrUBrPxPXaUFfU1UYR2fcwIvTlW9ODo+dxzO5teUHj4+8UkI8TwpPi10kFWFVN5
ny9ASbDjUgYh3dvJ6MR23rxfrFjcmH4FzbcRKMJsM0OVmNY7zfdvraqr9l4LijmhNgOOtKBU+Og0
2kuBYRSKVRoaA4XU0hI/nbS+tgJ44ZRaDwKT+YZYEzx8Q1LurDkI7Wj8RQ+1qklc8FeI5W1kvThV
Od9GAD6PtrO8zrqZhG1WgSQTvgNrbfURY5KMYM/dRlTkAMjO2ZLpn25PEbcafzUxvbVm1anwB8cV
jy1J7uKWSB2Ak9Zk7jtoyTdrkT21gKoPVpsM+6i36L07s/7Y2zwsp6qAC40MtFxgcfs8KdAhzFjD
EEoWgUPjto63c7sQIKWZoa2ZYuc5CD4lRgb2fb3exAuIWJeh/95ayunUrOayLWegABP4leI44Kq2
clmQ1rLf4FHx/THs22J98zY9/dneK6FXWlpGqYn/uJFhSMViJHfz/2bvzHbjxtYs/SqFum5mceZm
o+oAHfOoGDQ6bwhZdnKeZz59f6R8MiydbGfVfQMGwSkoKxRB7v3/a31LykhJ9y2DYnQqFlVNMwPH
2PfKGMebGuC2kAnmDO7noqZdzUwUeltXoT5UO3g6WlVt3ERZOwDpF1oaqSTcYOvKS5vcDBU8dSlO
jhzvbaKNDrmoNnJE5mIY5l+zjmZJqsDd//84jv8OjkPRyEv7Vfdu89q++h+C13685EffTjH034QM
PkPVdLQft6adKf+mIqweu4M6EjZN+bNpp6q/Qe6wVNuQLV03VQE+40fTThG/2bhKhKxqsqVwRPmf
Ne1o//0E4tBtAeZAtw1TNWWYH/QDP/bsyICI6LW46r2cBdIm6ulOEOwESiZRjqEfSs8RsuxZBndG
qWr9UQyyN1PtgoTuOLPXMM2eqMApQDuoa+noPInK1js82DFqODqBsoxkAEciXCm7dLD8KPEyq6pt
WzPQTHLDvbZCSg5aWD74mVjJyOotvZIIffNIiXEiyM0mYVHEdS4xlxBPobiQmRoCUty23PQEJPwu
bPAOEb3PeTTKsFB7a+hwZWJogbBt8PYkSxuo1ZmxXDKTzZRcYK8L4TDXl9yldzXIlQo4n9Dhqgx4
tsHKH0rzMU8IHrJLkm86lJ+0MgepMvYuOPCudjcD8Sw8WayxGYGTV0v3Cl7KFZ+lYi77jrt08LYt
HJRy6O9b/VQ27VtZZDSxMn1dIG5cx1lbr1vJ/FoZ/bNI9OKuda2LqhfZqakKwV0kXfIEjC89NMat
KLHepoGNU76iBdNmAbhBq3ouhfNHzq0fGqYdrzrNREepw3/0a8KSYmURtmG5wdbcL2XAI5su8FcB
sKc7Q3ePcec0W9xoCyUy9V2adn+k0KpObY3SFrMReMzhGhtdj9q+dJE8FKvKMru5x3QGWi63K3Uk
GAbJKOjX273vyW9oe827woqIne8CJD8yt7F81HR0WBKyykvW2Vikj10kID99587veYH/ltTxOaXe
VP7Xv5skEn7+IJtkGPLlQK4sgCh+/CDHA5FNklOa98mYoyk7NZbz2lh6XdQvHZC0W0PB0cDP9eIo
+F02UPtncToTkR7sGLSXp8ZmYiulCskULd29sFEuVtIZi3JotHM+S03bfVBS7AlDL9ydlTUXH5Xz
evACrHJdvVKVxF8TfHIXKYQSMhae21JFraDv5m6bW2tRIJxRcstfaFI2HIgYRFhCgA79cELGyrWH
d2LUBQNKqaI3KwtfrWYon8sKufdgPTURWi4vQ/Q2tL+rDFEBrfBRBVMyr0stPQVKfy11UaESTfuF
BQT/oUClSE9Yhshcxfb9r99wVeYu+PEd12UaGRbwHoa7OnbWj+94JkzhOnKW3Ft5SGegr6xd5fVL
Erw0IrFiBPXGMyJ79xQdujDDftxL5y5rfq9kSULZmnWLnPEL0PPizagTcvki5ISaEhcHHscq5vOj
T29sFQiChKNx4eYuIjOXbKYyGw1oXQvNE+mSVAfaWQlS5KUlM/Puq5vo4S7KmucylKBaRz4p3/il
ZN8iPETET8WYgOF2/iP8WwX8UJ4cJFVbi9q1dhGCe6Cu3dkQDvisjqYXKYO4bJFZh0nb0HQDSTFA
Hmvl8hBFWbKO60EiEuOAbaVa9GlRLXO7C+aNyL74cinOZqvvyN+MN/KgfSMP7dAWqrKxuLn1GpJt
fNY5iWFB+tQDRdUdbWHEsoVXHqKYpuGPEF22wttBHydAMa67qc0wMJ7XLWESvpcCq449fReoAEZk
8w6wgT9TeoNxQ2WsPbXdgjyYK/SrVkXWkKEU2C+WUb+lg38IPc05ZPpjXKb+vaE3W/RFFPixIcxd
LVx7qXethESelUJst9SSvC4jm97Edo23iEF9BRIhkUu8bZF013h4lcJgQP6IztBMhlOtt/lKxpO6
6EHsYMKEwWF7Itz4Pv1t27NiPs39Xh4wOap+LRZZBm03CvW72l1YED9xkwqeJA1f6aHJ+n0O2E3L
mJZaZgbfzK23OkoChyC/eYPOfpVbktglGq07VyHoaTB04x4FCjgSAC0MnY9NY8RrvujfCLaASwsR
c1Zj2Zs7InxLvJI2G6kpzKEInqrkI58rxGbhQqUbeKD4sPACOdvX3EzUbAAn2o5mLUVZOblLKlQ5
hKeuv2geiXxO7YMMdox15xvDsu7B45qI9I/TwkqyWUbm6a7nNwMfEmabJDZIQTCqox45/QJ37e+a
6rsruS7ClZKZhJbSMqoTDCS9Ua4lByRe0qrdJpChkDSYJndaacwBYhPLM+jQBQeLx1PoknHC0xEG
+hkE6Rs473bz69uAon288RqyLHBFgxXTFGZM6sQuy95er37icptW/pfqNo7jNpZ0DSJI262njDhP
oLm2FdiLxqAcYevFJaSL2NPhQxfP7AnAuYfGccuXBeow+pk9o3+DWTZfrzhpntyizOYKj/cteaTf
Blc27v14R7Mlq+vuUBrOLDLogiWSuZYKIpbijLIKDc55TNzQXY4iglyaENtzV29bg0+yRF1w3uLa
OdguEaKmtSaAp7IsQgrx0fJ1HHP7ArxfZbWMVSaSupZ8Nx2t3ntuLWZof6EnZU6zhx1u0o+gegX2
Jfe6fJUWQAFBM3L9jk6vIauUeua26nzF1uBuYlkHr0VMaJ120YY83R01VfWIiJpATQkslqEZ/YFJ
G2LwiklKzxfroEE/xNNAgldQw+FIzUhfV5IVL+quQgkJmxzQgAR/tJdxDHu/N5n/FXq3vVZRcdqy
6QI6hzBC5gVO4t4AlIiLiJBHzIa5gJdtwBDzE3QeZOUGWP1IrI+kvWmraPwbmNS+A9veVyr92CZM
uEQfIyXHHrvrjdDd44G2Z1UXtKDSo4AbAOlSBX9R1W836BXDY9WZ6qJIyf5Bfx8CSWS+Z1EtzPur
L4He0S1CqWRNKq9qINeHKDcftDGJJ40PSiKIOsjiQz1Y7nlaoKOt//j1p9YEqPfTs2v80GoMni1Z
kM4D1s76JFVrc6WU3KFwrqXT2Qu7ce29Y2b2fqhUgh119Skr4o0kDd21Md6Cwe6PpCUoEipK2Bn5
q+xoaymJQuTOEaNgtStx0KTqygvV7hCDGJ9Jw1WiUrHrKMysw0JcSITrv4iEaCJhy96VnmRCdISM
GRBjFCazeGkItZlnRmET2VFQ3xxn13nKvUyzimE1+F10UF0ccMR2OCPC4yuqK/CzxIZhvYStUmrH
prskjiUOCEnKuZnU1kwCuXI1HOywlc0fzSzkJ9tzFvjOlE2rDcCwdNc8UOCv+OacA/hDi5S0pbVl
lIucWsnq12+8Ps4nfk575o3Xx7mNYhIrbZGg+XHQkAxMdhXPta4RFORlFygdqE/uni/UG5xz0mEL
kHWPOBZhrFrCmkjJ2aelXx8yg8JST+TnNU5BLhvSMq+iftX7ockMOnuSHdnYNzlRd4Xe2HdSlc14
rhAhJhTjDj6ChI0z2iuMDLZO6kZzwS1jrqYlzloopYvUaLJ91GvhgyIbpygUX4rEowDceNiBUKod
gNfNBI/z+8p1SooOkYsuQd4SvObsfv0e4ev6izfJ0i1FUVUoifrnN6mNCe4c9Na4MkbkiRmE6slX
LuUg17sCu+yan/liqtRJzaard3I9dExXICLljaJv44ZbnQT1bx2WRAQ4BsSV3iHu1tRpOmZWRhpt
SC5vFSh707WHURsGJMqJYVolibkVmd/swsonmyx4TmtZ36TlwYubg4zJbFVmnrJtKTkRglKvKjOG
JFBaX3svNoDr9ANa93JWIH3eZpq8H0TpH5omxmclyBKQg2GVMWJcqIJIMEUE/R3lXwYNRN7vJb9c
STKEn9ROdXCOiUC4DQKwdIDT9vgt8P/eBcQREJdoGJvEf26kujj4Nd6aOvSOyFxdLLKe/iArBDhp
4WDuY4AaMwYS3Eh2hI4hNPFJA2hURFle07ZrtVvpOBYADirS3AbLhlXTeMFmxkieuc6yaxPCUoVH
nzaF0trGpoJv1lT26VZVKA27tiltyL0pz4reYkKwi2IhVRE8QMIcVc/zFyWpd4DD6qs/YOqvKHnm
VW7egXKx8OnJ3sE2/JdaK7ltlB2W9fCr2nXVqwhVTKakl2IsE5uYMSG1TuvsNNq3huRA4C2zqodA
kcRkDis1OIXpCaR7yZmmSn5IZTJDM+kUtYo4FTmYPOFF6VJXwSBF5R3YuC05VuaOgOZ5aqUKVJ95
apDzpgaWRO3O3MqgM580sibH6lh/8ckJLUzi7/xefkbbj5GkwxkWkdaIzAXviS5B0Fb9ctk0RGlW
EhTGQFjnKnuMSZM55TmzHLXyqLESq56U3HnILfChHuxLMmbivKn3LekG8zBqv1vK6KdM0WsQdSAT
GxGHD5q/83zJo9jlpquMTF0i89gUbrmGMvampXG67TtGcXylmPaiEGsECUki5G3XI/XAaAnJS1vd
axT6Vh6Z4TOLUHQkkK585M0Vs19/i7mZff4W25rOdFQRhjEVbD7NSFEzxnUZNvnVMBkcdMQMkpFc
W7uSisodD6UrmIxmZhSJfrJC6V6lSotQuESQ0Xb5uneovCtYPZYGs7tOM4q9FuiQB5yzFCcXKr3J
AwBLU62Gi6wG3sbXeptig6c+oqwcofemNhPATNaIbh6qQBhrueS5Pd1ntQKxgh+V7dZzev4Sbt2e
ROh8a0RzlSPNfnBdeDH8me+gDQUzFQ3wyqGAMueZKaCppRmGBtHBjjfkBdUZhL6IEFdQ5pF+SdTu
HSUjgc4jHcWWiEMnAmFVSL3YS4MQd06eups6znHjmXnCD3aTk1FrexS+6DhsJGVG4tZfCFreBkE4
PMCJbZaRS/Rp3qnGPMkuDQQNCjKpB7wvzzeknILhlLrgIXbuTXs8Wx6kY+eIaGvTGyCpgTyO3OHu
JlvuhXRC+Uju17CIZe0QOCZOJFFQ+TC059KkUO31KtLbnHF+4+kwU3o5WNq19UZqRXLFx2TOS893
9xb0GSTmm4RqNS1mhjNugD0rgly4yEiDmhkMma4VPPGKGsK6tKEx+AZPLj+pt1rIhA4vLKN5HMMr
gtzXxNFDHbRABah5OqaZmgYInIBSvYe0tKqk5K7sQuoarfTkNziOEieT10WvcI8za6YZDDpSSNb7
RH2QZS/fG2mDDGIEtjopGY21SYCWBnGEjhGOTexSKyfxBUEuJvR/L8/Jz8zqcBONMQmeGzx7AeiF
vJO1RVSXNsFiGN3SyGYOi1O4CcweTTJ02zJ8g+yp3CNBDddAQokTIJX3ZNJPt9KKUL42j98U/cQT
13mV0hJAYMU3kkTwaAvkVaOg6OwdnWBmX/i7FMnGY6RAPVEy5ZiPW1Vu72lsXvM80nYRxcyHKCEo
2VV08hn9pxhc7amUS+1Mnow1zwoCdUQJxocKueBPCM1EqBYC45Tptx7+4RTtVzMX5iV4UjVpDPok
XKbbgIlMLzAcfSIE5lVRiD0wE3fmWom27huMmIqcCjgIUUx0SJUvJVJh1yjtDZJJzSepJJTQq3hW
hq5mLhzASjSKGOKUMd6xIfYfgPZm86pLgq1LkGHmpvW6HsXJmfzQkJu4SFPN/yKaeJMXx4pUrMPg
GmIEMH1TtEDs+1gtVlbVV+SH+StX8fw7mQL3BW7HFkmXuYL1nXB7zfqn0OFjx+DI86rhJe+ggldh
k2BYVSDHcBc/xKiqNnryJYPbPddNy9qogUFEZpaerS4dsbRddM704r6uhLuK7Jz4LMOOjkOdNzMb
68Ws8TvGZFLZ79w6eE581VgKxlDzmobrmtwymU9LgxlBVbyXGCIf6W+NdQ6MjJpD8Y06hXrnuRnd
jDEkJ0F6sgLkYa7RGJTzylfo+VXigRA9Q7syWtlKyaAchO49Bk4lLQlpjIKq2OR9G1AGM+I9Mg2G
gcyfYJvqziaWRIls3i1oESvNVclWsWyk6NThHUWJh5EgLpxzh3cBr0kSbQk1qxa1rjk7+roFbxRK
LEtpYbyVGPGgEJEMlbf3kA2ioyr6bq01PYAj2FPTsLk3XqsoI5U6cu5hegG3620AxlKPztonDALp
ch28RUEbreRIyAc1HwW/DZ5/ywEBkOLUMnvnANcIywk5PmSfY21sdJ3BrKyIzaBoXywatkpZfiGe
QCV6vu+2tsIgAVGUiY3Rau+UIP99oFhMJHcM5F60V3oINm+afebLUuwCuW7vogwiVJ5of0S5OyzD
Tumf8a+d3ALDMSoV7ml6WFzDwoQW86TQTH0R1M4XFeFfaE3qcmMydn9/Uv7HW/e/3e/p+X30X/7j
P9l+S7O+wIVYfdr8x0Ma8+8/x9f8ec7HV/zj6L8VaZn+Uf3yrPX39O41/l5+PunDlfnpP/53i9fq
9cPGcuoJXervRX/9XtZRNf0v+D3GM/+7B//tv+ULU2Sdgf9//PwDfrxw/A3+69//T/Rahh8MYe+v
+GdfSbV/sy1VwCGnDPuzH4zOEVYxGci6ijaB6gzto4SyI54vS/lNwycm6xatHs0YPV//7CwZHDJk
m6OaZul8NvT/SWfpsxts/P8oKr0vzGCCX1RoY/n4p7qQsJo+jpk+fB/K6o+i66lFDYZ/19RRhDtD
GV79AHWgUgXf8oRyr4n651IEJYYj5NzrFIxX57UdqYhg2GqoAEvbMNL7omjKSw2ogWd7dj8t3Loy
8IPHFDvdPrt384zoBkOcLUsJuOE2sBxKKvW795Ml0e/qkUo3DNMskNw0zW8InCdorYzS421BiT89
CiCmZNBRtgAtRnL37fC0Np0zraFUlw5ww2+7mTYSwBvXK92VWpBUufISWcodSJf6uxJ2exJl6y99
0WEk7gzqthiudyFfXkKqKv9elxtG/xYpQdYw5unIaXGMVSc/ksqTbZzUebztmvZPi9s+UnyWCKbA
ZI0vknyzPLT1RdJSE5tbnnX7ZFyUodvtp00+adHGLuJ/2U/lEUdFmnGzm86eFu/baUfHmTYeFyJj
aVtEbb2xpvOpZYyvSpJum9CHYQ4Gvoavd3lxW/w8KDS8eRxRGZOa2khnXtjE+7B3zX9ddfyYNKpM
YiQ316xwWSSiPZpjbWRaG9oU65MoSVcfj04HKsaXsNMwIMsBpN4iLPIvPgCQhdM07k6HovCShUw/
7Ax4FsnRHWGmll13OAN5Vrc9tX1FYSoCtgFcelDrTwqFH6vN8i+daiYbi6f1ajqthWySprp2tQKz
/enlNBb1uaS5HkiLGip6Iin+Toj8/L5JMpV+ZzpSDm3RJI48Ic8XJfCJYpXDFyRr+ETk0iKnfXuy
lNQ+GeOCKuzeqxV9f9tfe4mzs1T3Mu2aFvUw2Cc9CgmrI63y/Roeg6dZ6nbxiiDJ9lCPiwb08GGI
mwhLH5+vTwemU277Sp9APs0r02VmBda+1HRvrZT587RVD3pFsXE88HnbkyIOcZcl5CGKsTXxjKUE
8c8zkyJWvYXRqD9eOR2BrQSEGe8eKJvqOi3kqCJ0UrLu4qSurnWmVPsi8S85U6pvI3+hl734Vct8
ZUZGnfvYl2A6/NRSTyoqlLXZkfLuBG0GXcztGKDa9d6VM6l9BDzlFEtHjaU7bxwvQu5RqDb2/vl9
wSjpkETK7qdd40FJ5MacQqi9vB3wG9s/f2Pu7v147XhiHJTOMkgifR6ouMyY+SOJUeyHhl/oOi10
lb8z43J9edvnO8PBDvBxw6KproAX64MspPcXOaT1ELTF9L9PVf1g10NyQFw8bfjB4BM5Pe5/X/X6
Uj/0diaWhGD8ONKOh0lRxVBJxaBb9tTqZtjWvTvRu4wbcv0IQS094jLxQASw33CZLnG71d1Z0pPH
834e1bofx+NS/qbFyq5vvGo9lRvLIuqvFoUQSo/vi1YlsLcEjJbnofK+b7C4O4ZOcUjHXZ0bJ4fK
Cl9uL6q8woBg+OGizvsFUrc55dDH+TOOBY+oWg6yWh+dga33XSHEUXwIRFaMZ0T0vs82ZYTbubf9
BAWWwODBEGl8p3fxACRo0Bvn2AaqPfc6I34TCKqkaPgqV8SDol8Oj+RucoLx46nw9ycYwQLUmPs3
NQZ0xx9qDGSQEKSiKibebtPQNfXzQzZluppW5WB8p7GEGpZ3/NDhZj5QZWFGYDFXWudx9ShRrcKr
rIOGqfwhXWfje14Lib6capzcmj+U0hjpFsiDjmyfg9M+z6XtYaFtJhPbN44K+YGxXoRimwTB12gA
6ovAd50N7muo8gmNmry7ZPTEpq1p0Tbk9tbxw/tG5h9kb/DPlddKD0ZlIIK17fowHcxiF1kTajis
RlxLzsHPmMyCLfI8TlFkSDs4/Qz9Izl4xiR6dr04+AZE5CUMa+UxNX1tRfKWRT+OuqFHnGTWBvLZ
D3RrXUQUj5xyBNTFAA1NR04elSTLZh7T6XUf+fUiIJh+p7aI17ym0a9SzcIS+LO5aznUlYJxs4nu
4sE9TFvTaaIktRS6lrbqS0vHNjyetq0VpjSeqsXnlELMmvwPaW1XvvWICOhkFm7z1XFDev+qjSgl
L4Y9E3EHD3iXfnXuWmpfS9gNeDCjjOFPFZp3Pw0if4y2f1ZK0JL7/KGxoGEYdHmEYWooiD6NzPDf
dDEBi+631kKwQxZmeKVTNFw0dxkGKnGeeWOTUl3lZ5POz6p3aIppQRc/yFlcHSyCHemeBx3hWRGf
AESje+4n0p6xqD1zYtRAedo4lHr+eWBam/ZN502bn/bdXvvpwF+dfNvHCFMlP9baRujxQWbpxpGo
LWmr0Lxfjx7ocyzlYu7pkv7SW/U9hRr9j4KY46zU3Lfao0sGblEzDq0XAuSzSm3XIpGlIjJuewwR
SLMf976vTnvNig6s6vmH99PHE6f9qCcpMaAnP5DfGJD5JpdbMtAywEcaacChZr+ItDr1Sup896UE
0lOebWPbROtpt/JdpFLBaQOqu2UTs1nFmLSn1S7KTwH8+9103rSrd8x0acQBj7nQink0GEQZhfYB
bXP8MKSxR1pFoy2dQA4vbshCziqIuCmjgkJPw4vWSOGF6XS8ZuqIlHTcN52nS7m0iQWqx2lzWrQi
l3Z10L/cduldEx+tQdtqvOULtWjVDT8laGdZqD2GQFLjzqT6Pi50LSfEPKIdmYzP/duBaW3aR3un
+OvDtL/VWaeiSP/0ukp1EU2apfaKRr44oM35rkeQ/jpRG09WZCNfcP0HSHPtvYeQKg4M6ZrJUnrI
bA07eeUpX01L3ziuUJ+tITZWXuNG29b15HseLm/TCWDsvmeGUd5Tos/BvOgEOkia9FzUYq0jQPlq
O24w11S7PdEcyg48fciPGg9Ea5r6a3dQY7IGNXOeOoRXhBhAj71Jy2mB3mjblqp7x9DYu8+d6uyn
nnzMddO7V0hk2wQWJPjp4LRopOLcF4p8nLZuZ+Rwi+6nV/15jekM+jjO+zWqwNVnrRpTxCDYgqYN
XsLd+yq2cYEvQ7D3p9XuPLS9tLZAQC1zo5aenMYbFkzjjI3mCekJHQCJ8IKnwXTUJFpEsoR074WJ
dG3jem2MZzXJkL/TYz4UCT7etj7etRBIjtNJG4y1odgm89qP80nHA9MlhVHyPVTt5kxsQzZrA6f8
moXeHjRi783CO8WPSSxv3OYALVx9FDWdpCoAtROJAQaE1skLknTS1fR0EyHVxBK65c4HEIWBo2r7
1WCBvTIR+ix/fdcd1Zw/NT51SzY0UxhwPS0F2ZQxTv1/ng5LCBetNLK0N1ej005zXAChDZtNiCh7
9r5t+553LnNiDPGBEzwynSRQMxy7oVhS+qMF6Xmadx5knFp9z512ekkVKs4o0gciX7S0WvS4WSSF
ClVAMoPTtG9amJEN9NdHGjkdMMajFsLjNcYBh/7ar3/jKcPt1urlN6aQYOhkbxsKKlP+bh9/4z7C
VgVEDUJ3GxxzO0mfuj5hoi60F1Tc9TZpwdmZmqa/BDJzdHi2TKEoETzkaQwaP9NfCHL3N36qieW0
6dTptwj00VkTmEwQct+/vzpLrJVeeaNwnWvndnop4YgREpy0v/vdUO7cOCv3OND6bDatvm9XVrmf
1kIDwcGKwmm5r9JaWgIqALCfpkFz8ux6TniBiQ6DhoOj19tQGE0x65pQ7P0Ijuy0AGMDtmZabQOR
L4ZMBTgWS/18et7rCEL9qhIvuuKVgMNTindpVpBql32bTii4n80sWaInNEQWDWpkPzDZyy+RIeZ0
xcLXsoTJGnbc1A00Co9E2cirhO7mUm7Mnzf13nRngSbdxxYSz0DxveO0Ni08PE0IZEW9+nSAeKv4
b7rY5idl8fjnZ5avwQQSmmXa0/Gf6j+KRtvE7gKThqUozDsDgYvbmMWxi+UT0Jv+SiItC8vWiXJT
iU8aN6cDcB0xlJj9+2lu2Tpbz42Q6cO1tRV5CxQGv9MFFodzCQvP3st1/NSMqC3YZ86lVzLaEC6d
zSZKrWAuJy1WDTPw19MrphMH133m6WTsp1dM+03iurjqtCNxdTFdddqaXjFdNcZoOL9dxesLDdt7
johj/ME+NrycPD9Ny40d2cKhPn9fHbentWnRCs/YtSYzHtpOrNY44+VCMzY1bJS/0Vso6r/+GSj1
6cRAAoYSGgXDj99CFb9zmPmG+i3KymLuO3l4iovoapPCjIjVDU/ToumV8BT4WjBPM5Gtpn3TudNa
UVka7h7s2J8OdHlb0WDpXz7t77sivMva+0+7w/Gnq25wqNLe29+uP51WSgGdoEiT3n/6tO99gXlz
iZRBev/ptwMlXYGNWsV8df78Raa1pHTDo8uM7rb/9sMkJVvTm5X208Fpv68j1PVEEdG5wJs1tHBX
hioEHvG+/Xl1OsExFU74vPrTyzwtzZX5v1xsvHglZdLCzCQbp11nHU26AsdpzYrncGK6oxHU937n
3mtuIQ55ilpStDU4aK8CvaimnjhMR0wKr4dpExxltqpacM5hgDcf2Uz7WKrK82CX7pWaW3dnpZY8
s6RB/hLFNjnCTajQYRLJQxap+2k/5YMA0Y3INrHnK19U89qDrXsxqcttMxyUtHZ59V9cVUny4d1u
8v9+3JujfPjj48NGbIhCy1B5hnA/+/jBDVJstC3hvd8o8/AXNsljntW1Ko5hixIdS91+2koD1ZMX
ngpkihoziQzjKT8daYNN50T5+66ql9F26tgqGHTrJJj8eXI3uPb7OWUWxocevmzlOfVabrlvqWG9
9pWuulNQZl6Q8jLiw29gQyi4TLuSKiFu1ECWp0M8u6jjIhvMAr8XmRvTvum8sAKHRjprTQ4Tp7QR
Qj1GINspTDxRIMFPa7fFtM/0vGTFLdqdTQcsDK3F++pfve6nw0bY9hsEdztQKvr+0/U/bf7VpfKS
RyKNtb861a7Qe0e8R6SIdtIhtRLpMK2h7X1qQoM09I/7oXj+OGM6V4P8CrVIHwdjVM5vr/90Xqu7
2bxoISp/OpCmRIZCgOOqpZvUC8H/ll7anzunKwIHI8+VyqFXG/reCVu4QPQYsPXt3TIsUBxV7J8O
ii4kuSbWfOP9vNsrqDdeHAf77G3X7WXTNT197Tv31LNlBCkJQCypap8q1fiijcX+sDMXFZWVV7NB
pEXZJF871GrPnRstC1Pkv4ue5NmoL5hT1bl18DB7QLRzzC82pamp0GFGmM0kT47uO7UNN0izqk0C
KL6NcuekYnjOhAVxpizdUxZVX0iOz59QBWcHGrYkv4ybte9Z2zhEav1+blwjbQdrvAzHo22xlaxD
7Kf53Evq9qx1oC57GV55hizovk0p4kOMt77J9pdA0ESMcoUmjOQPV5EPdNkDcHxFqI1P9HqApA7E
ygwKYm/HfUaAAaf3xfsLpl20N+pV4uX1wnWD4TpdyXG1i52l3nE6o+lSfkGKekvXISyLNBDq4v3Y
1H2/43VGB4bWoe7VKznFC+6U02I6ersz3g6EPFtoSPu72652usjthnr7Sbd909nKn5d3Ngjgxue2
Oww8xytQgLPpuf6+PR7pFVTmruIcb7tuj3/lL0YD03m3wcGny91ey1sA9mza1pXW+5vBwicp9zhH
YXJljv9UwJD4Nz7ecrUiKgvUhuWbXrhbFRLHIcoczFF58L0rbARsk//1fdW1n6tMAsxPDtCbKzkP
KXfxJ/Ih5aXTGfa+tK3yyABXJ3c4RQ0c5t7eqkdxeGk2xwGF4IMZqytcQ+KFKN1k01i6uewsz36p
9Po1w8pzjhBqXlybzL3Mvvx6djL2QD8+XgyEn9Aycb0psmJ+rpwqdihUIuKSNzMgk6YIOvPqgOAb
Qs88T1uj8B2BU6TMI6nPE0hb6QUBTHacjqKggYekIpp0bEtfhXkAgAhs8b7rc2c/rWVae2rkgULU
uJ+OJ+TpaXVaGH0JYbyXd61rODQlTHI4pabYV2Elr5u0qk6e3/HIpQrxILwc4rVNEEGNKnWOy0Xi
5yJSOLgmCyqp0n5am/YNaMO2teWsb7tup03njgQYMPPja6VivJbvN3co5PNHBmHGCl4+rN8gl54q
hN9zJJrlbtokdPxZQlp6mrYQuufdUD3ZCITOdT5cGI8Ff2cv+AQVHT+T5F5hTxQyY1sVtujHz6Qj
ATkmKln66kuYKOpE+l3DJwRigAXa1ogGTXDmv2lT1vHRdfkyScy9mVx8I0guRe1inibtDFC6A6bA
cc0z3OfGb/yervKr0UoONHeupYwLwGK0EvDi3X6G4fM3FQy4putN+yW/eHSJzalCdbjUGTrYMHfs
fe0YCEODalhFjqleoyD2/i9h57XktrKs6SdCBLy5pfdsku1vEJJagvceTz8fijqitmafmYtVgawq
gFpNAqjK/M086Nru2yT6l+CT+gszh3Uam/Y3tTMd1PQdDz70WK9aJXX3cmTVyxbY0UI3s9OjHKSP
Bf9UTYn+LhGV5tVxDO0gSkQDAN5jrCAr/qgr/TkpaGoZHx5OsKYTxBTJ7huEtrNT7cfA3fIh+vsT
DKl4Coyum+dFVl+TpGiO4JFPsN3qq+jiphjQW0LlQ4QKzDnk7WOvz2B0WSYUpvInpJbsqdMC59Jr
9q3jrnovzWpcNT1vv9RtzPfCb6DjOOGtT/z4XHZAivOpv02QY9cHoHsp9nj4ncbBgsxdtteHeGXW
nXR8NL6MKoAIy7p/caOWHPvNn0Cl5LF/N6qra3vIc4BBXa/St7ERL0SfmDLUibb3K19ZR9AmZmWY
NW/qj9JqtTe5LoZjUsgUrqdQkvIeSvpgrswy0N5KXpCzrk290+9zMq/QrzDEzTWcm+JkawVCCPxv
/KjM4yjn8mcA3bAzJdQNyia7mQObfUwHP2GnDwu8g/Wd1dXDC+CHTULN5RNtd2UpgcDdZgiUvWNA
z2KH+YmvWNyd8EhF6Biz6eSPFBm5DYnc5v9DrAR0Lv+bu+Kus6Aik81BRdi+V6H+2sobXgcdoimz
73bFjkaD+YcZHk0x+j0C53K4En1dk5cUE2V1U9qTTsKfeT4aN3s3Rp6k0+q9TSpk1li9svaGxnlr
vW4Ztur4LXSSatHJtnfQM3fYoZK+9SS1fMJEjhcS2E3LD6on0VXrIbQLo1Jmjz4xYIwmN3CMoxaW
Wk9FiflsmWTKClYOW6NEA3ZBuQC0pm/rFJ7BkYjQ8/IQluTEOLsfil7TrFR3/tcEcQhHbRGHYY8g
Lxeqp+Y+ezobADgWvW5k7lvQeDNdcvMbMibBpopscn1DKl+9Eid2FNWhXoTWsAqrzD+IxmXiYcix
oaSQkSIFw4DoE0f2NPq/9mkQfWGwPD9mianUyCbTn9ZZ+HklU4JsrKWEfQDOKbGFYK7pqltsU+yL
O21lzLxeVa4CRGXqGqw4O0vJuNCmSHRVYOV2FCZQiFLd8Em1Ol77bMs0MJ0fRYk6iO5pODvl5vDh
B/5eZTn1jK2STtkPoXsxjS/GmKXI6p661NWubalfRT9omG5ZDpa3FSFq+HY4Jh8GmHyo8SgMoi8b
Ipc7awfff66npsXrBHTP7d7jJxqSd32+883SQPguyfe+Ue/Vvin5Cmgkne8m9rtwNypmeat8T96V
ITqLYtQfW9AN8pCjoakYiwGmwQmYCqpDPTDPOo2aqzrKKHfYpvu9K3CCrHX3J4Yhb9S0y7eu6oyF
PJ2EmA/cG88MMS4LGkQZy4iNkji0UvZM90aiDj8Xh5rsuus8xLqKHHahLZAhsqlCORtPryN5jQ1W
NbOlZCNqO2lLxdEA57QWhR8ZpCV+j2hSg8p5YxGBq+boxEfXt8cbCU2IMmzkPTc1llEt9Qt9tGE7
Y3H/5Ou1c1AMaSsiHH6tJ3FkyxkEssw82bBmA2zZV3jquSMMYh68doBTPQ5CH+K5a6STL58YEHEy
otIy5Or+n+dzAIaza3pjhvFMzjsKQRrfybqLlYXZwivV4CV2KPQikoZVWmZ+WZGc/+izYdfaiQsW
srtI0QiyNCIAMe+eRGMXZjJht5cycvfafUCSDBefQ+U9GDWK2WJAahwVQ8d27aSOfHCHkcZOlIMI
7ToeG7ANxGVlVpvCyp/u86au+6iIuT3k+yliHj+xJ3GpvorPATzrheKHOobjcnsTjUJqHtjX1YQA
d3PDIl50ZlSuxRgWuNkxV9oXETVu2t6KMvyO4TdGeBopwBx59LNonCKssIBKedP+6WvMSDp3rrPy
cNo+PPqtyJr2cO1PPkk6q3LBDoxneQJbxFBWolNMllP8W8owPUWAs7cAQeJ3rOw3NaRjENxdjNJP
+F104yMVraOkxoxkmoUHJoLaPMzOZuraz06NdfvUX9sW+lQxqrmqYsfvUe/DBImg+tqKx7bPzJTP
TModMos8CNJ+cJ5wFwIchi4Y7j6U4YHveBewT8AWNFxfh77tVvrQBoveleq9aCLVhIf4iHtpTCda
PSz4aU4ihj10FfYRjIi9kluA/vFpR5BGSp8sR8IZtJSCr3rEHrPuf1DjxYHFDZpzFlYmlVUMmbQo
tl77BKHtaWagyq8hPiEvhjIM2HG68c7x5X+u5dl6RGo5f7K6Udl3qFAUK3Go95GGtfzUixXRGi1g
byuj7r832x8NMv2zyjHbreWZxQsyDTXeXF2waSnzvED6rJcdb5AVy9byJRts/pB+Be9/GnWSjvf+
xLoQoxa0BTTqUmRvpslVwiNNV5D2FSFUsfSAPDvbjmk05QuzYt28emPhk6hq/Z+OAzrL7SpvBn3u
QGXA+gxd5LwCxU5vY1VJSwNTCe6NFplnG7UitG/UZq4g534qhhzJJydTn/W0Vma1lQ/fqlreN6Um
fUaqvqVC4D2blW8/jdqwZKWPzjKm0R9wE5OjipDccyYH7dJocCTOUj2F6xsP+8zgDTMkB9Eo1Pvu
RyJsFCs5dFPzmIKde79UjJRUUO0NKyUNlzLwzr1oyAPXex2FBsTybZPyTmJLMIb1Bp2BDs/Cqcmc
JNhCKPn26BJHKDIrKz3IlI2UJPUi0LXhE/+sM0Cc6Bn/jGIv+r2pP5SlsxQNt74ttX0HZGdRehH+
xYOfnUivZidxJFtldorb4fcoFr7ZSfSJUQeHygNmReM7ut/wawbZOGlmXx3LiRYl5VXxvS0llKbM
5APRonJVqQkK9Hmh3nINK5aRFTBw0Y3v1OUpG8LyJI5Usl8LNtnmnMwR35NkMyxGbDOkuOUZJY9j
+h4D4mSMqQuYp2h2iwHRd7+CoQY3iyXaWlerA/RFVOjH4Ay+jpp1YWv3cKi87h5C30MCRspRPehR
EhzLYV/nXUF+xIqexrztyMfK/NPZLs/Mpm+eqtrC+UwJDAqkofaS2kZBhg4iWvmfoVSa3Qq0fX5I
vrk2/Dyk07VnWc2Cj1bDPhsXSu2i17G56ota32exXO1RQgnWQPDzC3ANbT4WJulgNBTW3LkxEiA6
NrepvNWmSHRBc4/PuPnhcdBAgkoNSuH8WRhO8OlbIkTCH7YsjnZu+lela8d1bVryCkhz8+EnMXAy
s3lWUJ895HKczVWIbh81ZlGIZAX9MVDN8Var+tFJ7OYDnTc0XBCc3ojTJ/NFqU3DS4G8lCjck6Cw
d6JYLxpk8J17KAYyUeF/zIGN4C9So1gqUqPfVD1ctXFbv8Xcn/sEuBWEa79+C7UOHW9fsu+jfJUK
HkmdxdKTUTlFG11L7Ge9LqDnQuC2wkE+ZrIbAsXK4FA4VXjMkFpLp0h0iSZNP4be1M6CbjZKTg5X
0HmSkXNfFCpUPbeoqlc1MfRZnZTWXoR4YnyrcYeCIMZg6sJzkIvwKiJbWnpW39zkBE/GEDdmLTfN
QzV00CtzO29ncEF+x6Iz6Hp3hgNsvHxMFAP/hI2VaWDD8r+uJ6b9t7n/7Zo4mGLQ3TU+65DYODeq
F2y0MoDoRWIlWsasm+eBHuIoGb0NZmN+TZIPCEVBMCGZdi6CWPqoHFSDRk1DDGn6tbadPOyHOCcP
jbjuShnkaOP2ZH17JU32Rk5xuuQp8jm58ZWelD+L/sAPfvcjtXY2WCdd1fZbnQT+U9GTdsvzvkRr
qDhZYe+9Gi50Vj1lD1YN9vBakn8QEyQTImig6P05wIziYI5Nzv3hVd9TuIY92LTPRMIruAztbKf4
cXc1exzRxKl2GH55apLfem9S5EOrb1XxG/8YcckVEzRkV1CAGnNKc7p1yvE8gMvHv6qL9Y2fBd2M
Ql84k0Kw4AIQLhqB/xZQcXH0GPhn3j+hmFwEfjS3zd5bPC4ljv653uMz0E3EDEUd80Vgyhi1Z0O/
qYqh/rBROsaM8rMyNSCwMV9TqNjRJ0meeetaA7lQbQTRUBRLMS3J6oNDEuXZNeMARRLsIoN6KPd9
Z5X7QI6q/SNsp77IlhoWONOhiO8T/5zy6MOfBNPPqHQX/22yX5fBpjRQPFTw3A4ijV+B6ijPuKn/
8HMjPepTVA62MY86Y9zUEuLWUsAry0dZCjKYSCjx5zEWhgkb85FRsvsA+RXTvyeZbIfMW1gFb/cM
0uOEe4wZ4R5LPv8kj1g9c0v7OwmbZ+pdDTJ4yOzfj6Y+Scc2TNdyDAAH54D+NNuSqRHho8F2Tt/X
ys9Hzz+zkB0z5mMdd8Dc0Fkts+oaTdi4ASwRcL662YlQqSWdxWWE6APshGeztFNwV9IH3Cx7Vmij
Mw+yWDlKSiQjBuWkH3FR7vzINb+G3nrVTK97TT3TWOplpe7DxEIkJigwS4kHQJF5Iu1UC8MDfAzh
jqHGdTb19nfTo74269i1rKGYek9ioJa6GsvPlQhQ/oAebg1ltyJpt6uccJ7WXjnTPDn6qeDp4Tvx
rzbwfwayTa1HitgV+ON49ClN7cqxS9aj3eVXoIn+fOQF/T3uY2ZwEmskiNiO+S5XerhwUmM4NyZA
cq3HCxldL991qgUatPX3osW3DMRzUNiwU5MiOJkTqk+BljNkY3bRJ+92VU/V7/Uonf06wlmtDvS1
IeusXyOlfNFtRDVSM//sLeNllJPsasE9vMqWzUKh0OK1CMWAVKK3AyfjJLqQN6GWTVms1t7YLYMC
UPIvJareysSF7GJV9Qrr7n4nj9F4ZmvYQ+bv0x96trfHqPhK2oKSLZy4S+xKxZZ/erV2KB8/Y7OG
hfo0pRrMtVYr3QdUDnPhFZZ7GHFSRuO0sxZNO9YfBuxL8bkkxPmhska9IshhLqvU7U69Of5uMsBO
eziD0Cn+p9+x+5BkUgjCv2DbNH9MfswZEHbALUPBTTQyLoErh2skUf1XlnryAgeDZHMP7cqexz7/
EyIclTCdh248InjFZCNC9LStZGdPMo2wptpfKFF5FKMYUL+TkLbwCIqCV7bBp7y3mqf7hSg748YR
XcWJiBjO3K5OLg0CZff3dgLorIsk5c4RF31NF1JDLM2jeI8/Xu+A5LqCbHJtels2fGF91cvGXwPX
/KbUWEfxOo6LbRaPPwAOj5tGrpJzVnCjFJlGKXJQkBeOKudroOSqDhkQjkKrTg2Z5M8gNdK5jK3D
1XWnjaAE1NZ0ESB0SF6scyxIL2TV5bkM4HQRj7a7MN0BZEsB1jp3jPAqGqeJt4gPJqd7FFTkaU1p
a45xdJ9gS8a41sK2mVt1NvMadScZUX8UjavCnp2Jw8F5b0fMeivPfUWzwd93FaQyPRqd10AdnJWK
GdFKnUKnw8KMn5ezFaOlFn/lqW6fxKlG3M4amXQZiY/8qsXGfZJp5+ohR6piJs7JPDNGCir1YKoi
IaizNBk7vTx02eAoK4xAi2XP02mmhZWtsCsMqoMcZrDSxBC6GQiTTfM18RUkQ64svDhR5xULobPS
2O0u1JKLiDLDq8//2S+r3YBH/DRXjbHDmuZqkzKe6BIaeX+uIfpFVx8M3YFU1UuGbbbYDFHFUpdt
Q0XZUpPgrR/je38i9+rSzLJy60z9/zlf9Ldllj2XaI5Lpuais9WAIp+O1AR4uYqV+lKKSJb3gzRu
sgI7t8cPEqUv7TB2xV502ZbtPImfbOnuaip82yJHBIPySvf2vy7vxIBaGz/zSvFZF/3HevKxbGyi
TiH3PFmRm+8kTboPMuDtxjVQR7Om0A+6M/lRFkJxqB69ilKP6Ncihx92OfJuk830uWWdX7Lf8FTt
RfKTAJKbDrskkaWPSJU+S7c1LihuQYp34FuLfhN7wBlb85yEltMu1aw1d53suDt+eiS6//A2KsWK
53E0oCE7UTtYb0hProrU2BQJ7kceyuVq7NR+IfoSy1CXY9hUy0lqAWiG+lT2pXELYytfGE5ZrPnz
GjeS5vK+MDVcOXNJv4kpf07oATeyVQ4BLDpy8txj8jGqVnBRpygqeSZmSfgcSh1GcJW1a82RtF1a
9+5JSB4YXgIhG2k3qv67NI7rfeuZSPjk9XGYwGmiUaeNV2RY727XVlvRFU4bNByBY6gVPCjBP0YU
aCjhSaMrwbL2BmeRZo2y09z+eA9F/lCP8mOQm+pOROWo8kC17QIOmIugX+/eRAPA8U3rzQJagQO3
O8IMdlJ5XZZTiMC6c9Bz6VOPagttjDxfsboaIM4zmAUOVihjI92vpgVT3tkKDbikhXTT1Fa9jT/6
TjYR+h4yeWbqyO70NXLXTumYyDW/pqBVfskuXBXHqN9xg0UTLzW/zAAxMTVM2F4HUU0RQzdPshJW
F4REyouC0rzoStOW/fg0o+5r6yQGxbSpy3aVHdyOfMMeb/LynWBklpn55QLJxZtcIozPggajauTR
GJmG7zMLZcTGR9Oq+V9nikmG531FaIfOe9Jq17LSLomuD++jzFaf9FG7EiF8gc+Yh9dTFYz3WUpN
Ts2ugZ2jbCIa1jT8GMcWGO2fvtRL/S0V0gIaY60jchqPiIiDdEXRlBdhFezd3vQRMScUDcLPKWWl
OJsVWc5SWHQqseT7K3EYgUgx5+JQnFmvqG/mm7oyi03st0h5FLhmF7rVfgEU4kBtv8vIriMWp1Xn
2m069P15PbmdCdCulT4pTbRfaqju3Ei5JLEs7xIvabx10xqU0AOq/XZa+kdydSyo2mZ80jq5W6pl
qr20MBgSGPZPRiprLz1RNEVirINxI8bkaeY0lpeRch/7v88TY8qECP5znu7EYKv9yJ9XUV7NtT6l
oja4zRbMdbfmNZDfssnoNpvAPWjIzXRygqGJ1G4S6N87UEKzoUnUJ2kss30XFdlSAcH+WbA2y0ft
e+NNX7lMLqNtg+gE6FKdiwFF8+cmVo6fZcdNU1a+hkVFzQ+0sHgVTtdGD+GM8Wzw6iukTdROyTZK
HUkHID0YEni6sQuLxNhVcfv7qDczXJU6f4PYzwSDmaY8RsXR4zQf1z34ZG54Yrk+6wvNfPcsFSWG
KOrXvRO77z3+GX6qJ994TdVLVUmincnj+Zk/05PJg2+GWyl2fOHYPrulD1QrauQVii7tsxRGPZnz
Kp2LUeSI4SOSjtBSy0VMyq7mXaNFVwN67TM8eRLBsj7uH1fCXE1eZdOFmY/JtlbuSzdqDomDJj2a
xNI8F2Fl8eVPTWubGtIw0+F94nQUSeGrwi9pLfofTTF6F7BnUO3z8pXHfvULK2Ecmq3oiyVvi3SH
Ez/npuUBJ23yQ4U/014PQpTjpf4UISt/wStpuPRxyZIIoIDoEg0+eKhaVc1ZRGSw+8t9VJzgl6wV
WtS0HtcoHR7fcdHvHtcIdHvYO375KroSHiUnJe8ACU1UYODa1r6d6ML11DzCRPLeAtSh155gFIsB
UO4Ym+gTe1jEosFGMwJRje/2dIF/r/pXHAbetVB1G0K6kWwUILULxZKw0FSBYZi10q4xslNe0WYt
gN70xq4YlXiLJKU085D1XvopJq1oiSQvvoVoXdwgDebjVv4SpoW6Nf0Sma5Ojl9aI/IPZqqVs3vo
w1JSnexFRIUEltUpynr+j+OACEUjBTYlEnEYUstCi3VyJKi8ptiHdY0eV94oS1Nqnl3HSGaJV3cv
QRVWu7K3o7kIQ9OIkQRCyayQk/4l85FicHUdPug02eol+4DcSzyLTaN76QLbOCIp8SOdopR0xykM
h1cxViO/c3aCHP1mTow8V3saPH8vxmI9MC6FJa3EWJbn1tX1UBqYruKkvPHqFONqTut1P3pReBp5
YYDbb7RJrUR/FvPSoZmFJRlR8dkWzraU2e0FsiNoNDRm+uJ2wzYyKFWCnc9eRp/8ZOZUJzFmIz+K
elkfHcQgt3kyT5wy3IlRxEbxtGFFvRFh1pInSPteXumhQt0/t/doKQXH/D+bAdMzuVMOontsSvwM
TX38PS1U4E8h4bBovECtFmIOegPMGetx3MRqefkdihPFuDg7bEJ55SIsNSMj4+xys5N3LAfIOfHK
BtJjxNpBQ/R3LlFMX9Su5vBVTZ1dgdoxpqfTJDsAVyxjwhd06nh8NOMkZ6aGeoxHoLpVpkgMiv5o
IP8NQ9wp11glYF03DacKLPbZYxL582CJnue0oJF+tTnoNkq+4FY7JVpkvRkfRON7wKTbO1tJtHZT
J/ehpEivwWBNehx/5ohDSQqTg8UfO7OG/hxZQ4vsr5fvCj2sXoOCtzvOzR75GMJSLa5jJIdPIsK5
ZTFq7XBj9cJWI0NkqUCqoSyyhatSIA9GSZueWPrFL6JJFTLxFqET4rXAUiddaG2WrSKd39w8sai0
ezJ1s3uslM7ZT+zxkOiqfhHXwSWD94v2NE7Xy8KgPhmDCwCbjxBd0I9GFOrrX6Lr3j+i35X5iBeJ
f4Toa+0MWi/2NUu/VbKV4nQ6qyaekdHoVWfMVme4t2jHetpwlVMj+iUkKHxF1o5iql50nTHjL3Xv
e0wTZ/2ZK/oTeygOisrvvsmD4dN1ETRQMvkdp9d60zdOjUVRd+/3XHN8R5C83hhy0awcvQhmLFT8
g16E3bwuCn3dJG17Hayku/rKxrdr/SJ6WKGoG/Kc0swaHTeeI/8uU1Myqq3kWe1VB8T3pLD/v48C
CIKKE/jOXJzsJ9FPnOj9hdkM0WvTF9s+TdSL1sQRxEITGgcPCiUJ7Bf/m+isAru5lTiYihNSxG8v
mVnvxZjJev/sSMObGPNI1x5VtUpnTR2oV7s1XtGq+1KxS3oOC8+85eaqkmqnnnO5F8lxpaM+jZlx
Zc1tnNk3YmprY3WLWEnFw4LRZHSdw5/rqAPy8lwnjFivdgHU4UpRz9q0Myqm3VKeajcl7LSjiDy5
JhdU991Sytgs4QxXnqb5YjCb5suV8e988rfdUgy62lierAFtwMQHtBQjwzfavY0QuRHN8i7Xr7yk
9CtyBcYsHJxsW5e+ccVHzTsPebARg2Kar/T6ovJIxz/OMrpbBnXrIs5Rc61Zj9FgIDzPFcWsXimv
tquGRxG5Umbv7OmD9WnGPx8sQi8MD1EZvJhmq5xLA1lIGQuHV+RSfjmlNv70tedM0mKY1zCPFVsd
P+rAa0CraICPeM2sitIY91HmkliT2ARhSe1cAgtxws6yjVc3T/BDQeG06JNbNTWl18HAkEDIpFmc
3DC6wKU6MA4iEjOsorJmjqPXW3GW0ybhoRyc7yivYsLeWWiLgkpuQGpZ3RY2cD5T8dE+oWuobhOr
PYOI6OVZKVqMlr2jIn+IGfcuiIjRScQFVSaQcfJembpEvzmyOUnDokfGsmnPmVaxBYmj4mOstHJR
yMqwqyrNfevKZztR84+xk91N19YNbl9RQQ4yhiISIQ7oexL+YE6eX7Op0d0aR4nRz7eiT1MUEr5s
gxrbu0KHy64uSVjQHVk7E2NiVo7QAzSF4mh0rXbWpsZI0WrrDBwVRV+lRNoZMQntbPnWhY2Lunt0
FVqjn9CfVSvWBTNxeg5UnBs+mXNHQzD5Gs3IOIhGsh1SXeIwawsOM90bEFSrqvljUtU3v6dT7zVY
gf5PiNj2tqcyu8UUDE8i/2ePWA95z3E8KK4fcAdn7Q3Cr0U5X3a/peh4K6om/TJaZyV5cvF9MFG9
TOrEuA1+5CARaZmHUKuUXYCe0gSr9i5ILuxCwwOnZSy0vrI+/DixV0po9GtlCiWKd6gkGW+25lrb
sFW8ZRZRZM98JCni0dU2Rixpb2gkvkC4M55UFP1wzuIvOXVXkR+iWp/2OD8ReprrLJI20f+fJ2l5
hL3oWILeIjmdK/530zfURV7XGnfD4J2xWEP/Ucvf2Vd+6DKomlY3DPQQ3YPoLhWYxEOJmHoTxMV7
Gpl4EfWdSYG5D16pxNzP7lWVNKKVNE+xjTMFxZgPUjEoeIATWsX54H1og//kdmDyJB6jZ9L4BZI6
9KN2oyy4Mabkpud/FOOqC4383U8Vk4XGGC78rHfZuujKErzlQXZJoLTsGI+toqJGPFW3y44U0NBq
4RHkbPTM62Uvytxl4Ler0carQBTHYXvNO6o8rzWo9/2QI4wopmlwYWCBlelZR8njMgzGu7gsCtkJ
3jCIIIqwWeKjV3xUMXpUllmj2zl9dju6/Bd05D6riifqWMzERcdcQr8SdMC2Gr4brRwOM0UbbiG+
CJuc2mSGf4Ltb1IYQIfRoI4QNbWzlmtfh9aAN9SpbqEwoIS+J7mqKPzyRF8WHGvMF7MpMvS2XbEe
jraSOUj7MseTo+oS5zkoBumMqOJBRJGmj8+T5sk0ZGPRss/QX53SFnBrIKwdspI6fdDA5nMVXebX
lfnvie38yFtD+nLdak6xIvAxn8xWdlcOP9AZiZGj6IxXtGOCCWBUAM3t22UX9OVtlPoBKa0CyYkp
bOHpPjmyv8DNoCa9rYHWTCEsLPGHcE+5arc3D2gVD/Jr0HcEXVIsIg2RAzEm+Xl/9PUCyiKDfhUx
I1K+0PWPDhGUghWfS1Er0up53rK/GItEP+eNrNxBYGpf/ErlIUE/gKKaxQJ3IcBhStuvUjb9b0pZ
5RtNN8C89RjTlRkp16r6xl3cL2MfcjWP1l+q6w8w2fECRMuh1BaVNvAERj5dUnprJxroGwAyxSET
OcwG09oVU/Pv+F9TH+drddP+Pl90itPvwyV6416Rqhe7IW/U51H7zZKBhVg4cs6ik12gLQFQ2z8H
juR/U70UPdpWd57LAv4zSBj5THpcwemljlBgK6u9FGI3rslmvCsTw70gOdWufcdnxdzX7kX0dU0q
zfkta6s2lUkMxy2/wxj9nTQfi3UD5Pkdtc9vNgpLT4hY27c00dY+Dwh2q2jCIpANEpnnnrlsepJE
oBiag6tWnX0ccmAMjt8tjIECJAbQ7rUGJLGRfTXbgLuRrn7HPZSzbnrRIlRhFa3C1RVW5tuY9/1M
NY3oaEyh5Eizws6CFyR/gJi21lV01yi9b6M8wSiItcIb73gXUL7WbsSo7Ri/IKk6JzEoukRYZ91e
h//+0vcd9ksdZsZ61ygfZMSOuHIYNzVVvKPlV89Rb1u4vLVY06X4vODfEK4wYHCwPyUEY1fiOphG
UDMJISZIO9z6SEeDW3zRgtw7YZb+UUvGR5r5bzIWCs9VlaorsGLZsuIP8Ky5E5LWKv15W0nGs01x
4qTn4UvcIZSr1l2/kkrt0BhWc2snhCcKqSkA3zDaDxNIFDUpbzvGcgR6gFExL6yDeckC8CKiblBR
R0iAXNqFcwEknO/A2ZlPPlAAfrdV/0NpCrYXafLp6qG/ZG3P8ka15VOTY+8gZuSoyklZ+KMmazXH
aNk/uSOoDqu00AF3kG2qcAjopPFkFsHBLVH7tELFBy0WNTsDRfj3TrfnHa+hl8Yy21OXox3s8Yd4
b2PDXbISVddaOZRoBZMfQfQL2zwFiEvW+su44GceqAhTWLomnUKQnbs+5zXD/W88Y3bnzbQizy96
7IebRJOkI1r3vxs5RjMbTY7to78GeRnrfY0QfKfCQOj7D2nMzg0Y519uEi1KU45/pAEZPbME7AQH
MVph28ubqJe7vTnywbKamNc6V91Jbtj7buXqKlSN4ZfmuVjDdPJnpWaYdw2eczCM0JtJUdnMZMjG
r4GWhjukeYa5CEvfNNdgVqjSTaNqhD6Fn7jGCnxa+UrhNltYimVvhmnUVEkYmXqBneQ0ymIIFm/N
NyGRnHgdwbzidhFdxJXyBg5Chg0kMJ3hecD6R5yjamq6cfPMPDd9/w1AV/PLtbe6XFc/KQYnsz5S
8hcTOs2yGvT0mCgk9w0/SdeI5rsXGbjkfPCN7Ftklxs4evWvpDC2HYmWz9DH/QRjr/ESYb+zDqSk
3qW5j9mFHGXIXTTqizaVam2omz/NZs76r/7FI+ArMSP5tY5jzM5TJ+MXB0M8hoq67tExeDLwKp8j
JL8yMBKaYPztTkqfAY0qeKhadblHraYipzXgEDMPEZzdi0YMPUJTDQBV2eiW/XVOGsOqUApH2vD6
yE7l1FRgThZKiUYvmpPZifwSEDYxrFR29NdIwJ6OFTtzxCislheHnUTdbzObd/G9MTKP1VFXr4ou
Bq86DXSFCzAjrdQPBLPcbSPCMgxtVAgBrE5TZAMfaXKPLcUXJdhTES+zmTgcPGU6HNNqnbnt6T6C
tHiwb1sk3lfi8K/5vn0eSLBc0C1fBWRH3kZZS4/UFIGUTWFQe9VG03g4KFjjvsmNqi1ImowbMcqb
GnnvrOmOYpSiOspdknwzhqK4TZfsa0V6FZcMmhGrzikUl+yofi1E6LG8uV9ShGglrA3M5jbcg/Ku
qslWedCxECnDs/3RJ47QMx53Rlf2KE5Psx+NOO8RiqNHHwsWnGPqIxUeHWr9S50n0KO11n7Cksv+
P5ydx5LcurKun4gR9GZa3nZVtVVrwpBp0XuC7unPR5SWem3dfc/gTBhEAmRZkkDmb64uXK7Uxq3z
M24Og77IUjATcgTrW/eazqjElkwsFap/DtVrvhrd7vqFHDccTIOiLPfnZNuHwj3X8x5OFL/3ZIyl
0u/ev8b9t15ACZgGzmcp0uDso+aaJLpzaAf4hCgRwZB1PdM0l3LXNCdmHXL3PkCOpZinL0K3a+6H
ylgtj5e7/zqIcolzKDULmzHMsyAKKPUu6gDqYlsVXKcsCOBsaEwra2A6Ve5RfPzTMSZO8ACZfCmH
fca9BI1Z7hfA7UlVuwvZ3Zr6GVRxf/wcp8R6dGii8ctgWc6+RT9/4zTqcNATbzh0FnY1C9me3HTE
QavwzfVnv1nm9MuhMngff2/rZqCDCwQEiurTIlYvuZtP34LCrtcqOu/YPkT9EwZMX2Tcx0XRGseh
0SGqM81L9SC4Zfh3XHMXBTX+7O2qbmyFaUdoNDtKjypqdQOis1PV2kdQlvfR8hAml94lKZ9lg9of
R/WWsvEocZ1lTG6MFGwxEF7uKmroLzq3mZOnM0t20Te5SZIn8biycuXQ9QnU1GB88Y2svZWqXt3S
Mnk1y3L8goIA6oSbKizVl/alxhvypfE7g33sSLoXiXX+vW9j6hVmwXSBpu0uYxtnod4oddZXyCYB
WfqoDeGc9CgdnqMahGaosnqKYn94ZqqLtQIz8JXsVZoiPTeT9112ppWhMUU6gktIxTKa6o1mBBdj
7EA0mpV3lptMUOReWNhCbDsFD+J7+7Nf7jmV2OEzqR+ESFSBNVXkr8qc7KoXY/RndeQq8B1QxFG2
nTko9/6KuSnOZAsyk0zEDAQ1dBO8j2tEp7ZzgovA4O2+sRzkgod4qjZ/dUAYQPWpctXFZwf5veCS
mXl85v+y/Csuz+mHxdOIcsVetgZb76mqkUieuUGS7TNpfbG3zAKu1j+0Hxm3WKRBRfskEjFmj5Pz
4TN033NhD32eTsbkOf+MlaG/zq6HwVGzq2ZnDlOiwGZGusLCx9JLsriEiSBGynR9Uew7N5l3acu9
HKXUhZFGJz3EWidxfOMBQSvzwdSnAEWdcaV1Svlgjz5CxFqU42CjxDmg+7nXZP7Qd96imfijgFXm
09Vj9Dbq/I1ys8vWsonNR7FCyqTagxuO3wwt/tBnaJPsTKxHrhLnhTH+lQLjtdKU6A0so3ewO+QM
5aBgqGpuV5UOuoHzc1mnS/CQzVEOHkL/XFOOvrm2TT2N/4QMN5lVI0uLPYc8SDdZyylf79CHMn+v
Eju5SkgDc5TmRgQGT3r9RDqAQf8rUmjvcdIlV8DCzR0v8f8/z/11GuvL5zn6AbIYdOWDyEcwBSSa
w2Ot+qO9BEAPNGzewGxsV/mUcp/ISwFdURHxKYOwepJ7rQxOk83ifLbDuQ+S/VGjt7/H30fJA5KM
ijrCX0Bz/zqJ7L4fFDthchIH7FvdY+KJZtsJ75kEr3IMzcGqz3I36vMAhhXBkQuSmwakBtB+TgfG
DqIj/4PIJxsS+8oxIjuyKPKHwfvZun68mtOImF3PRUdZfvzvRUnZBSDgd3lSMcJN29f5wcTxJ60g
qFb6jCatWZ/fRcnu7T/djdor/cOf5hChU72QSmUaakDNKk2GZV9ZCa7zcRtsP3XNWmO8v0BsUWV5
+NO8nwE9nwHxmAy7TRZJN+3dtizjJje1rYtzbIbA7fE7WeJgqewjB7OVLhfGLW9SE+PCAMaI4mOx
/ifmcQ9eNYlD4XU+lewonNrHqYgK42dMVe0vXjK1R3kmGee+umrAj0Mj4khDK+Kr4tT315Oh2sX/
zzfFozwmdiDcdq2+j1hjQd4vB8B93K863+uYoVbxIkewQ/DCfcxWrfG1lQNGP1gpZTwcgvnAUg6S
u35A4VGL3Wb9ORur/3Ou9tfk7HPc54Ttfx/SJE27ANAlNkPHwmcC3xCIoL74wJlRG543dn8NRms4
CB7zFsA0YlXhvJKBNfey5SR1fckNrbo4XvVzsCpQ1X9CcsSoGylIkqncjRZSxElXKmdUVqOFH3bj
WzpBpxyE3z4O2Hat01Lxz17baTtTa9IDJh4k3twp2BpFW18V0+pXcRZlL9OEUanZWe5rKobuqAgV
fBQFEheYJpsgG7JTWeEjF3kn3Q/oFB3Wr58jdH2MT6YeLlQWxmpqxddiLizGUew8uHa3li25UbgL
HFKj/dmNQRIvnTbqt6VXNTAWfHvV2Kl5aALI5lieYS87Tu5zp9QsWnP92FpgCilpX73owbGsBDFE
NglP41uLdG/mOu1Ftu7xwDuwFlROFCCmmWvXfMXzyDrIEWqapjcX8eUFpWtrZzqBivmrYgJJaOpw
+3l2NUMItM8pnH/GiiZV1pORZit5GnlCUYlxS1mdTzS/KWveDHnS7sswLBb3t+CpOGt6tvZsNtMY
LG2UKc5h220/37OwjfxakD79z0/XD5jpNBmg+flty+HosN8/3Wfozyf8fAex6VISiQN7d3/JnOUG
QBWmD5+vGTsOmpk5FbjPV+0ixV9Dhfv9CeUJ6yj//Qnv31YUukj9zp/ufm7dCpjv8OnkaHl++Qkb
ZMQ+32Q/f8Ksvf9+96+lx7+8Tobfn04erTrWQQlcUFHzFyGPLrL8a6zX1uHz9A5lx8VQK/EKGF71
BO5o5ruq5bm0hftIqeypwRbtHfINinO5D8BS86u3Ajug0lYyjNk8c+1NWAm0TnHhxmQ95ToZuXDy
uctECVXP1NRPimZ8k51yUwHGMHC4uo+vO0jzLQnQjayH9nEoTm6Z/Pwc72nkD3nmM+F01ZUwFOZ6
1SzTng3DCud17TEMCv0RRamTO7TKOZ5bY+X0hzDmq5WdcpjtI1nPbDtEFZIhfhsiR+EieTyfQ270
thzWWeeU/4r5SbPxbKe53F9ljBty/r6+kC8jj2rNCFcQu8wOsjloY/MAuPnekkcNLXJGlV0hzvnn
/YY6TqmT5l5lKEbwYYeYRLH8fL9ohv8q1LQ5yhFpG+NVqDf3dypDaLvPhulJSLWPDyRjxnsSdOL+
lQD2L7dqnAHjN74O3tnwc5zAFA0C6xhEF7lnpRnUqb4ud7LpWClK7pUOAiEy23j112gvUYd9Ddvx
8wRyhNzwCn4+/n6Fz7CdlDFk/H9e4bMjrcTvVykgoaAfz3xI7dBIVsNsDZSZ1DaTDpypFANKfZDs
mc4jZj15w5Gqs0u5va4ePA+rhEEN25sBumBFPcd+xvw5WHZGPnyxmj5caIMxfo+L9ly7nf/Lm6jV
5OHAnLCjqszULJhdwpmfqOEPx9Q+WidQvoSZ56KXJfIXHV7PKkNt9AZ1iaWpYagPvF1ta4edc3Rw
Y9p7uVvvB4V/rlE40oaFmZfm/+DiGk9AtUqxaORWY8rfGl22lz2D4c2Mo5xa8kLvsvF0jzqGtxh4
EKxBVOT8BC2/MpavTUu+X8EsT2hMT/BimsvZ2i1PGvOxQn9oGzXlPqq1iJypF1xUDzwI+GIFOcYu
XSZ61p6nxlYfY7V5kXE3SIxVPNXtgbu7BqfSWOWlo7yDZ9U2nu5jqjUfPvTnQhdI0PZmuOfS0NYy
zArx2GPx9hzfrCl0oYHZaYsUqgfPcsM0kSQkFd/02A9memyasoWjPO9OOqoVrqUdei0oyC/iLOd2
5Xoa8+zFsymfiQFzBNex05dSwVbBLsB3yGYnoFzFhfpLtialdVFI987ySDRfrEdU0pcoBfMsnjdu
vgNZ0j7LRp+UW5Tb25s8NounFzOI1AfZ4pOgy+uH8UkOTXtAgIJU/Z70gfKcsf7ccymUKj5XTUSu
no0xaNFSxd9tPUXR7xhObbhzsTQBKGyR9pMD40H/p3seiNleefDHAqjxn3hpzYmGTk24kU6vCW4r
wKqr9K3DBQz5f578smmU5DwxcgwOASCtN+YAr6pVxVfo6tOrsFZykJZ76cUoO/7HnMHVY/hMtsZM
YD4kdS3K+YoPSmDuHTVujr0zuWfZO1H/BocUvIygq26W0T7U+JG+mZobYW4c1aTjOajopmJjg7HY
yIOsEnvcUUQsHnBYOaLe72+CBBqm3MTSl8eL8OFJZ8seGTTAEpIdRQpmCur6KSatNSZCv4nEqNEe
jpJ1wTe8kZ396PoX6oz3lgzVog+WeTpyCc2He5S0j1prUfEaSgqQyIK+KCKIWSZwJhLB3h6HSwUE
8y/Nar6j7ADsJ5pp4qZTXhOzsra2P82cuQERQIVHtifsZmZW41pIMuJb40Cf0uYyuiYwiwK69MP2
q3KRZIX6gt0ppRZT10lkm96uRyFq7ynTjCcpozXKqsVLk7I040/Z/yC/trqfqcqTfdl35rcEC2Wo
66qJXR5ZrzaNsrOhFlTukiHYRarjX0LHKFaulmRvka38zBzH+kiH2/08mF7dFKxW3oXVt4CvOuXm
ofqw8qcJl6YhfZmwtXqO8IN47hqcoBInf5ShuDEnnLsFyOq5s8JSc1OQTl/LXu6NCZZ+PRDRuRdj
R2QLjp/noh43Z7WS9iT7HS/L1sLhT6a8557onkdseyvkjN+E5WrAL/BplE2jtJyNHYoKIeu2eWMl
hpVTMkCfmAcbmb+h8NE9aRgKP0KtuocHOwuPeTGjo+dRacE1B31k2I6qsI49nrkL01L686xPsVKb
sMeVcBrOMiY3QBGGczpvpri1V1g6MWQ+okfIFs/NuUe2dRXB0s9uGZO9yMGBnsrto9qk8VL0k//Q
2IFzbgtnWI7G5H4jBXcIBn96LScMHAq/wYU1NqMvgTnhLZG63xQIzatcnzDY6bT4mlO+gdarO9/y
eHzTMJ8IqGwsQj/vwTX20fVz47T+uWGic4TMWLmLxPWS/aTY4UIOSSPn9+AgQoPYVPNzYsOnX9ik
6haV1TZc/7LN6mJTZXw9kZWP1wZBs8PUA+WR7IBuTH/UmEM+SOZASwtIT4iaE6yC0Yt+qLaIHiQ7
YO5r55H/h+PkWUxr2LtaHV3UCaqA0lCI963Eewyt3nt0G+Ajro08H5FRJemDTE67kn0yZrvtZvDa
6SJbqZUku6ZHuSzEBC5f2n5zRbR2OMfzyQpfdzcTLlJYTNqPIR4riN5nLEyM1n7Ui8m9pQ4wF/pk
pLHxV/Xhs6/SokG1MU7itQEB5KyBynbrOl5iKVu/akX+e0/GoFmJp3Eol2Aooq9e/8uwi/qLU9r5
3oHgtpZhP4iOniNMir3crbCOQcog66Ov8aT+gLLf3cJEFA+jMToLOb7JDaQiCqd/8Aw1u/m6+SHj
llf6zAMqG9karjPPrU4yzr0Vu+4hE/vYyoIvsUlxfn47Sq+k2xQJtq1s8u6sP++u791hXczvAoWZ
YyWc3++uYyq17HV/0yClEld98VE52oWMbPFligtrZScDFritVx2rArHHvo+Sl6kDokCepviADb5M
2sG8CEPPVmL2xSTNjgnIvPe5yYQybu0uOXm2+HdcjjVV8zUw3fCl68yjltr6F3+o0CHD6/NcaQJ6
vOoXaz3znbdBTy9+5Go/MWB9BBWXvRkBH6uvC+UYG1N/Rp0C5qgZNu9g5fcBc++fml9+xZrLfFFr
XE/dkuS7EbXqQx9M0Sya6X9NlGAthyKHhKOTVzbPBezvTWeK4KBCZb+gHjUsdW3kIh7NDiluHLX3
mMs4eyP2diwwkuUsFvQ25XW76Kcx/WqV0fcya/zvZBIeCgQ6Pip9Wqvc9sOF150RPSnihbCRv4Ex
soD6sTGLrP7wQvWKmZr4bnTRx9SF1k6xvX6j4jzy5APeK8on5CKKp66uWICOvraRsW4y6wvEsV1e
9MV9BHKFwdJLTdIYOMyNRfQY5rF3KSMLFPO8BxO/WYm0iNati5zIOkRxjF/AO9Y6RWker6wbrSp5
vPe2Pryk2G2jdeIgXkS5W3Cefw65x/hW74fI84daoa3jIWo3qdspi1hJlYvv9voxHQHKJUFRf+vi
V/DHzve0Fv4S6W3tzA9mn01kh5f13CHGHxk85G+x3cfroGYdYI9AVEq1R14tiZ3vk1nCyBDhl7JP
uk3kxupeKS310Y1DLKPmEUNnPxtwMF+i3Ax26IO6gPfs+kVk2pMcgCQR9tJxBeSsaeqtrkQ6XwH1
IqCYwOuaLw6Y7J2SZuWmxgjGwUH+Ff17fZ+aXr92B9X6ao9iFTn5+ObXg7lzdXxDZLxWv7dDlL4L
7Ny2AvjRVvMi+2uaZdZXwyWjMKSqs61En76P6XfZl8Bx3rCsNnZYtkxvo9GsZFyzWKjGTaaT8xrC
VxLKO/kS5HecVaREW8NO8YC1QqzOWEsc5V45Nz9jssMM6/9nSG96JnwKYa7+OnYAaX9A1R1HSyT+
5KaOwSlXUWn8K5ZnfXHhTcRbKgV4Ef0ZnM4dqPW7qE5bP/+K6y2U2zBoz3/F/aDIzwLEf5fY47KB
tbzs+/4tt5r6Vs3MRRcNn+OfEKz35oY5zT1Ela0miQQrVmFZG5qjtipx1LsFhWWsW3NA8KTzvE1p
mOXZY6W3gxU7HNWW35OyuL8PbK88ZkXY7RpUPs+Wj6JOm5RUMBRc/BK0kK9h3KAJ4NfBU6Z1KMTG
TEZjXX0ABlBcattQN7bW+Ys8t3wW1vfvQh13aCSwMrXt/CJjcs9PPesAM+hBtgwvDpAyysLq3FCQ
itI+v9xjcZ1hIZip6SocR/UJMnhwaKcaAKtvjhVrvXAJALq/yV4rbauVE2EPKptG4vanciy+F3Wm
PjVmLR4QWzylgY9qrx5HVHQtnLznpmlq/SIvY//eG/XT1vQS/5HqafDc6mIlR7kT85faZB6vwlYE
+IXWzGhN1Al7Pz6Ftdm+Rma9TEYDOWaHTOFkdmItm6JNfsKNH69u1iW3nLWn1aaARD3TWOPw3qJ7
yUEZblUFFZOdWuDv6thW81i7ZIHNNDqLWbg2aa3o3PHwl31yE/RtvRZ6WK9tW5tSgNDialq2ug1A
kOzzyM8ucqOZVbJSKxtDO6PI77GonTLYSkGIC6gNnHEeLGNyDwZnvVMFBc7PmK+E/gq1F20B8rCc
1l06UBuZNXgyT2SHGFLTNqV95Tjk7DohuEF5L55u+L+i9MADw/2IK/+XLgb1NauVCVhSE17wBHd3
6KNHaC3a5kOvwd8tjbJ61eIyor5RdR9geS3D8H4ZdfwcP+e1avKEGu37ps0cFOq67FYlBZam/xnv
5s6/YuQ28B8Ri9QKf1VW0OgPHnhmKBnqtDYBFpyLydDARsYfWBKNqLqM41HufW4cS8u2WiJgUePi
5s2bkHkIrMd5Nzbq506nQvxp9CbjugJPX8bug/+Mk72fg4daq9apilG3Ahtti9nqCNrIjt50TVHQ
DlStfdwE0VuYZN8i22suPLijN3OugqfNa+A7A6nhDKttDpmqRj9QMuyXclDKChbkFywNsrA8U0Ye
G1MPs8gaHOPFjk1tlSVjc0k1Pd1papWBXzDsUxWn6SasB+3RgSS27KGTvPeT80iSfQbyM/2iaDX7
yT9HPtOQ0DTqJXTH9tFseIJklaaeNLRqD7mrBLupUqdLGebjasTI9LXvWSWXX7jnZCfTKikBxE2/
IMGlJivgrekpmGlSnoAKuZBtuQGSF4NwEBMejck/PfIccrgccz9GtnUFxda+ex8bM7uFs/S1NvTF
aciriwzFcwgEgnWO+3YrQ3LTm7q4kCtYyGM+43JPnzWx7zFG3If+OT/SYNv7CdWMPF2WNBc3zIuT
HK9OkbLxrakBiGV4W4vE1nGq4urQFr1HCl6EZ7cxjA2YuOSKk5W7YuEyPhWj1VIwNqr5mVtiVWQE
K1fAOzMTUzui2IKIQTarhWh1m2xkMNZyt7rvugEKzT7ZtPGojjoQNI31dBGI5qnrU5Dgpk+yOlOz
LU7oCCMOpbkfs7ra53NmMkaRcTN5Nb73ikxl68GzqRbZ0lab6gs+wiE6oaQWO4RJYXPmTJXHrT8v
ohYAC9ddXyE15hfO1nHHhTUDPrpKiQ4swPF7m5tOKPwFfAnlFKdZ9/pnmHBAF7oDjJkiNH4P8xvb
x7SMYR5nk3F5NnseBq7l38OYhdjgBKb0lLRtvVVSl+J+MupPkW3Xt5A7uN2GVrX0dUgBHYoEh9pL
9SfHzvVdEVgw+efBLlYvTznUnnmoWWbFUgPrtpNDNbVND0IBri2bptNieOlV+q53KAkhG6Q+ZSHK
mpZnJa9lwKpHTLr9pY2ZDPPza9+SCSmJsNV+KnnHnCtFaJtcxcIlzRUvgnrLMgPTVfA06ybJqpui
NOayEVDN67hDo0lkpA4pAnyDRH4uQkHeInZ3QV24v6jPvfhDXL2XmVUuHaUyHw1QcpsWHdWzHSfG
XoyZscM0rXuQZ0TqJ0eUy0c1uxvCb3XB7JRn15w7vp+xykDvzGc0O69cjrNIoQksai/XOP9tFfRX
jIpYdQgzUtuTtQshKcaFOeT4zYzZOkN/CJVuxSizW9SWxUslqpeiN/SH0e/yF95lAbjRIiMzd05K
gdSda9QH2euIJka/0+p2speqR4W6k29vZC9pWGvTkOseGvEAhqYC/26k726knqzZg8R2WJ4Evvcl
N+1ZbjQSD17cAMzsNJ/leQshLKm6RWM47ce08QOl/KjTdAAggiSWWvbvUDu8k6/UvzetaMZ1WqTG
4q+Ov5p23bDaghwp41NUoB3iYSGYTaZ3ClvS0Iivs2iNLVb4VTT8ZEaGIPPQ/0L58BVD8fCLl6ET
DK+ov8TpYO0aeDlwXdzyklEQXiGzbW9tc/SWPN742ueNgGBwtDUXHbnBwF5cBgtcUTGWHhMq05bP
82uKFpEZmKe+afxnP+jnC0VvMWakmXVeva6FheXFPBiXAHs7GSZyG3MzFB46zpgh30/llJ54CBXx
Ig+dWBU/Ini0dOahdiv6JVOfaJOynoAXGUzJqkxZeBaGMhhvIuP206xYNwzhAkjygPNDhOiAtSqT
sf9QS+0pp8r4ze/sZqE7tveKn9e4xHM3e1KFGq0Rnj56mYNOYDii2RpPxX4AiYPyiaYUy7buDkw1
XPDs9GqOmW4Vy01XReLnT9m8GaksUGm4yYjqByfPmfYqXecwtL2zrhXWhG839GnV9rMVEKFeXcn+
eiQjXHToFTfCP8fk5ZeVObiLPFSfEwf2ld3wu4+Unza2n9dLKSMkhYPimQDbFuVsHQ+sVZ0aHBFT
/dUx+Xhuol9kSyWFDvL6GU/V5qqhOXyoi7xeBbljvY9d8dPJrOxWeo3ygDw0RW+r5zrC52HORt6o
Jjffs1D8tPjO3nm4CLwvgQXEhoiWKDZfcZvvHwpITOvIdUESew6WmVrf7OsAurWP3uSIdw52O+p0
4mr5qk3cIPEBwf+t7YKN7YGwRO8t+unxwxi1ou0SLVZ2JAC/jzXC5pmJAHmFHvpvLgsKkbleOm/4
iPpbrE7yrV2V4hba5Tn1Rx1TLoOlf539UFuUXUg6h1cnrm69Esb7YYjsIyLeKELOGyu9BOW3ogrb
YBH08EWLqPvV6xvVULdDVHlfwsLv162h1keXBcQl4C0uY8Eky0DBYYPrtnmpJxEse3KRsIWqGKVo
L0wWrUgcaJ/qxdDE9E2bLVYRT8kXvlOW/KPGTaG6byFau99dN0JZpYdwxgMl3to1yii+avVvng1c
qzbD7kdgjds6qCjcCeO5y00Plp5yC+x815qILYwOoiNjoi/bFpPpPgvdbYIm+bEYmmFnu8rBn4p8
rY3ecUqbbqGS9CARI4ZNFxn2pvDFl9DJWxze3WjR5GP0HV2mq2tVzkfJxYOUMx6wyKBvPKVtD0i/
Hjz4zQ8MmM3MYSg85CO49AQYyBCE8U1uECjTjkqCKv0cShQFWbHMtdbUdrRz74zaWe3LL4NbXis7
Jxtf1M/Qx9MLws7qS6For6gUOg96XDbn0aqvfQyUp8zi+Bh5H7Eq8pOK6IQXD+M+cFBAAd5fmCfl
wRcwFUM7e+9BZWzBpiPNNDeV0b7Mma1HW+/6B2G3ENcVQG2mEkerWhXhUffEWWuFi2b9jDicgYmh
xx5ThJ9JGYKRGpEvkHG5gYwFnl4OkW0vbL4y6c9R0R5fBryFLlUav7Ra0TyQaOVKmnoqfH3Tvapu
Hi8gWWTbOup+ulRCbtgEG+dhcKA2mmG0ZLZRnNi7yU5E4/sbvgjAlafkO2l9RvSaNe69KCkX93ak
O8NibPQUUF3ercvBrV4rIxZrTCHLrWzahs3jx9PQlw0m+G9eOS77FhooWTYjP953HVatR9+E6bec
QRXHJDAfKQUry7DHhDD0DnkzXqsxti5uBqq1b9emZ/xkXVct1Lj93ptWd53ajLJTgcxnHb1PNddh
rOjLUcTNr9586l0HlZ8k9E4VZaYFKlTdakggz4gYK/JIEf4OozgSTlzO1wwlz2s+71GGvmZ6WkHi
JCQ7uwKiVN9zr5RNVTezB0Wrvyegegp8v57rRO14BiELJZtOFEzn0SVZxnPuGcxn/5iJYgkNwn4u
CzVbRMAEKJwP//ZWm+Zmmhg8dUP723+zVpMjZIfH42FvjLz6Hwc3B6XsMUp/VX7pHoYK7UdX4G8D
6ybbRSYMK/iZMJNrtMlYco8bozSqy+TWDmRLVZDDCa5eWxW7gqn6MXepy4Vc/jueIRTnCqQUEDyc
LogyF2s/itRHMSUOLkO9+lymt7pmAjrb9d66Lo53nYkjfBx47WWM5uKLl9bvup+f1YorPUkH3NaB
M5HlMpa2g+W6ISxzJ/xJ3YGVxsm80NO1ZjnVXrM5G+Du+ZHRV1SmmZfCWl7ram1/uGX2pI3YBDWF
qmJbo6x7Ky5/scp7CLkXvgcd77APkwKJpkjs6rF9cLmUtonu9tvBcser6rjBCg1o/U2lQKnbWfwr
t89UsoCOczFf7aF13p0QndOq05pHCkxiU6VtAdalBhtNGos5V3MtGlMs88ZJvlfFsAyLOv1QwxoT
hDxKX2yggZsO6ZPjNBmotFhgeUOv16jpj2e9Nd1n1/M0btkbslzVtyi0oHe6anXwzd4BT9h/aEHC
jdJ1gOJbjQ0QXsRHpIjjNZmb8SHz7HLRWdb3WCuDZ6iI405DOHWL6Kn3whodqcg8+IGMBQDCPBsf
x8zsof3U6qbOO/GGLupBjojsdoK1Rn5O75tiK4ZmpzpBukcTwt5r1B9O/JYJpb/WviA94a0ihPzX
YiDpPurReMpJ+y6GyPOfLdMkHVQPhxl70hsoBFcDaMGhTc8RQD0YNXW7ri1sqgO+y5WN/+Weh4vy
KuIpXLidS/l77m2Ei+OMZT6r6qxF6hdMiloepDWQCsPs+r0QZK8nV8vfvdT56EGaXisvNq+FEf7E
rD2HAO0tSnDUS3h8KCx4qr3HRGrcDl2SPwb6nLkuRPPDRjwri4T2wSrno1Ij56VC+mmtacm7O9bl
irqnd83mDZhllFSpHe18W9EV9D0abTXVYJZCv/aucqDn2UDzY4rYn7FSGWyyv9xY5rPIYSl5pat7
P/f9ZKmNuY64DF1PslkJwrVblPlZCRoMCKYU4afOSE+gLr46ACbPkWGti7B5QoI6WuqTfpoa72hm
5HEdz9XOJabuy2kMtZXVtsPOSxt9jw/JeCnnTbTLR1IuoAyiXRl40cq0hf5mj+jp18PwCzLcFPas
2JG1eqnJty+a1ivWPQJJ3C7TYDpQQViGpmJhFFUaO3UExJZWtkauJnB2fqLkS/7yXK9a+iX0dGRg
XExgDLUcTxNk1WVmUI6ObWNY9VZChl4dHSh1QnSLpBVPiAVlOxn73MAK+2dI4+r9und6Y8Fs5GxS
Knhzm540jGNGr7Ma5arLLOOaeKG3CSFn+5m1pSI1nSAY5bvAwvGm1ysUf6L23NdG9oSiAvNqXPbA
XpnDXsa0DOgL6rLAQRX3ylLA+dB00lDTbEfmPgYGs2TcJr6pijIeQrOYDuCx+XZ8KhgRpP6TAHvE
RDD5ojSUHXpIuOsOAeZdVg3uTcXeU3X0jkUPTvPwXsmVRqxxwkgs0yCLTmCG8300kbBwgXmsKmfS
V0bo+Yi79I8B2XDPsinhT7Fin1sQij58tZtSBMWNufTMdsY2YrKZNQWgd19sjACwIw+Z5KVt/YLL
F0n0xHzm/2OD0Vmi8J5fXTH7CosXBzLylcxndt9U1KVXFQph63EeJTviqvEf2vKHbGB0qq4pmCYr
x6mnKwpT3sLQ2oEqizFd7zHVsrd66prgXxkiO1gtmBcLiOT/sHZezZHjSpT+RYygN6/lrXy7eWF0
z+2h956/fj+g1KJGO31N7PYDAshMgNVSiSQSJ88RlnKIk7VqIeDeKl19GT2nunRd+tpLoVqAoRsa
RkivASnLmFuXOxHfq1TtdylPwmttoe6rqFa5zzTPp6qShq+Bd+xah/x9Pl+t2uYBkMWPbaUk/Plz
W+QN1kERFoZuhE0oIakt51HaWrcg0dhAWxq7OtukxueQjqwuqL/9rOb5pqimuw46oAcVZoO14YfB
Y8in3pOaSzktHGDND+YHFzDRhT+6ZtA28AqaPKZ98+yVerZvY/NbH/bJNez/RRK8vku7qdx5rg9b
TIQCUeNDuil7cCpDkyO7S9M6d2M1TqROkR8ZbdVGaMKBr1pJv/mwovxhIW+xskyl/cz9Xlu3sR88
V26NUltc+/e2ypciSiDtiZKz3aHNq3cWjxYxlM0AqQdVkF4xFivp0kfy1vmwUYZUfzCap0iSM1Hu
jjwPP+Abd5NKOu5IVRjHFzNFJex6dZHqQ8BNEizJpgo1XgtCu9tpgWrcCJzqtkOMdNThFxIUTjJu
QNcKvmj7khTwCJRxkG46RzNPbUS9vgeY60UL7eaJ7fRKHbPiBebHLTBJ5VG8qPtdo30xUq+61Fnk
34ZWmWXreBriHQQuaKzk/ahsES9V9ikw3afGLP6kdAKMWD4MJ/7WotXASdWjVSTg5bx03lueD+Cq
Vj6HaFs9DVO2Nru6eQmmqX4pMvehhEz4rgyU+sUzBmvdT1PHHZah62r+niOKeOO3/p1VlMO1Lyf/
LkdsHX7O+EuQxfUxUsOSwo0g+WIn5CbJQ0YH6U2oowYjz1GZ9PoKwlV5ojyrrqk+8fw4SPPo9Pkl
DQuQTWw0AUjOIeQNnGBaRpNuqIewP1lpAoG3Dnc4FVX2p6wh9w3QTN24YmhNqrYvCx7vSuJYnzKq
lICEaulWztW9PtjD8N1tb3M7kMM87Q0YfgnmDa/ZFbMfwJPGUkk/RpC2U/8lhzoilVuY+dWdDM4H
MOkmtKM3rxokOambsNzf5o6jv4HwR93LYINiik0duv7Nm9pNt3Eosz/IYDUaAD314hhWXncOlbXZ
tske3OjBcrz+vg8mZ5dFc3lxk3NBhu4Fta9eU4cXUUnzktXjZ87nvGsBs8ABhgfY9Y1xuO/a9EhJ
u3d2DAU2Fmlrte/VTGXWzdQbQ3JnglTw1VKPoC7NzTOnIyd3QG1axud1lG7YP0fIl6Nu4uQDr3gR
58RqnCJbx9lFpo1/5qXVfy/LUEcm3LDuqUuPDxG8US3HYQ+dlXzqVKTCbC/XT+TU+3XsjcGXmtTx
zoDnYCe9WoPsR1ulqIsIb2EC6WuK/iGIXONz972psuCghwWk5QNpuziz602jVPUe5DLPLTeYp5OH
TIW1jS3nVzcVXVPLKn39LuBd18y0cpeIaq/AevKnIfhs89+jaHnaKNAAfTb4tj36KUJEYqRYg3kf
B9OTHMVzXtxVoPPkCIyVdTFQ6FlFgjF9riF5cscRvnOxKgKdxk6wa21iWzHuJ199bUzl6CiUHC5m
XvjLU+oDphRBiz014VwMp8hef3AUQayuKj+b9kuwDCEfwV7Hhmv+7XJ+z4bRqjXtE8IEO+q7p2/u
bPubufWGy6Tl6lXVSXd1OsDBmD1yOEE2EQlFIdlUQlZI9lLDEjwYCMPODopC0qa99dJCHDL3yNN+
cMhg6YW1F9EPsbKchuZvAI8CRBbbGRD1bdWG3DKwJw6luhVI5k0yzfmpaKLXhtrA/ETmOz/J3uJY
4hbHh7j/ImRZHrgZhPdy/WWeHC4xy5X+i5APSy1zf/spf3u15RMsIR+WbwLl18f/7ZWWZZaQD8ss
If/bz+O3y/z7K8lp8ueh9RP6jmH0JE3Lx1iGv73Eb0MWx4cf+f++1PLf+LDUP33SDyH/dLUPtv+P
n/S3S/37T+oGYc3boVEg2jvxaheJP0PZ/JvxO1fShMzKOSO8zbqNOzMp3o9vE95N+8crSKNc6rbK
f4pfrrp8anVAhWa7eN6v9J/W+0/XZzPD1nswY97OlyveVv34c3hv/X+97u2K7/8n8urtND9Y1dDv
lv/t8qk+2Jbhxw/62ynS8e6jL0tITyp+5R9s0vFf2P6LkP99Kderoc6tje+TYkXnTukFQyJgs3P6
1khPMk3VSTcepFlaZK+RE5ZY26/js3TXHCAdvRRZNmMIngqjM9dBY1Fb1VrKYxGlEKi14wu7YIhs
xSgtqSTswbcIv5wzR6Z94vT9L+mXdh+eqN1cw4glbbJpRtgybBMQWAvZ/gW66HtIPdL7ylXS4+B6
CD4P1Pm6dnJrYKhMr2UOA6mIMpIEJTnpjRwFOFugXm426dYT8ydydCREnA5qGblUGY7UOZe6ur0F
+rBKbhorcuFJtqgvKWYkdtjZg8NETHUXJmi5uvDdWNTPD9W9SdKAc/uY6h4xnCKnuq+0tLrXtM7Y
B2YFdF3O7o1mOvgVyIZ3s53RA5icd98gF2RFObGxS2SJrPZxWUsuHQ5GQ1IzON/Wi7Kqu8R5Ci3v
r0vKsHwcxqvOi8UtzJzZojn6wVPrkSJm9IICoVB/E6uHHpkS9XfC9Z1K/dU8DXuL39sZUG5wCRuh
Ze9bTJJGOX1xV+BEPMUzT9nQgapwy4qi0xymj8I5lpUT3gaeFnmgYYS9BI4LwRXJq9sMaVymKc6c
rDn0aLfv5twim6neDmmWnz9OnLUpPHax8vhhLTm0CvtKpts6ao2FVn2K0NqsDsFd1GXBnewB9grQ
ba2DvQ9klnNtvItDxg3enFxnKktF6DLztpDRP7lukpI3jcyTbGZSZyeUkc2T7CGYNh0zJVtJZ/YW
Joe+aQY5BSfMKCiORmxWWfWeCrwMtbEQ4rGu0u96RdHupLVHTG4LptZYS8fNK8Jlb5hVUt56cJGx
SwQnTvZOKaH0AK/xGrt4Ey18RmRIJ2H7N6cxF+bB1N3vi90GT6jDp5UXnPL46l56lot5aBiCqhug
MBGf+u1z3YY5pXqUGrpb+SEsJ9D5idQZDFuuf5KNVRQo1t/axTokNtaCmhCyhSI2A9mC8PWE8t2c
Dsq7BcyqJGGQDqlyW/A26d2C9QjXqwJDw0aHGf1siiaOy+4sh7K3NB9s1OlBG8tGbL04/qcFlmm3
a+ijtyugtsvZ+NTjJWOLiAKynj2Eapg/xFbO7ipGUEI6yLclaFAjUlvAkQ4vrXuiFGDOV3IM9vTV
6FjhC0IL6k7aQY95p2XGEltLYUu5jJy7xHwYlsFINYbXHmc1+aZ0OScZpQWTmxknzxEAtaPrkDRQ
+YZ9qXrjICMo4PLYc3vhgyNg7HlBdV1ppzWQKgcKfwEn6QWcpJsA9ZRzaXP0KLrS2AqP7C0xckoz
7pwR+aYlVJr/aRhJiMqyUqrOd37fTo+zZz2YbTa8VGy4T6Wp19upTvPvgWlxpATAitTZBMmbOIJS
E/9rZQFcTSro1+K29VdKOx0l2FiikGXTNq6/tiwv2y42CVvOqarbZuC31tJxgyf7nh/vDZev/jvQ
c9D2yRHmxR+3wI4q7iaCMReBK//kVZ53Yudq5ivZlQ1c7BYQggZN+5u1pkx7rHRrZyyRkJ36yHCK
GM6NkIkVjZzuVm0EwJK0QGk3I4yhOYTq6hy0yOZEzV1dwvsse7Ipp4xq29wE1eE3r47krZcGgBxg
cjb3Mlg1DOSgkxBO1NZp7sc8/Rz7ngP5cArkVEkndEN+2WKOsu6lIxS939mzMf+cvq2R9C+kLctL
65XJFe7/5NrVzqbxSH1C6vVqks65GmbwJI1WHiGhvaizOw0rGdMMIKg590QZPvcS6gPFWlnfNtFe
dtPO+ulGerF/Z5OXiv8q4QW/yL5CynQcjQyiO9M7ZaIZbQ1GymUse+gEo0tiN4ePdqX3Tv9kG63Q
PymIPqHpLmJuq0qrHMs5suknSk/W0lNVk3rgVLm3bO3BNMPyc0u+OVQBsttpaH4i69HaXfk5CHIV
BfUBXL9afNaQkL+3BvtZzohLN73WJS+NpUm21u640ZiUXJ/DPPTPspcN5R9T4No7ORqmyj8HDZBk
Hu6/QuK33mIbgJmihuOjPiG8i+M2Wa4jV/xwuZZqnU3eZoIT/2/zluDXuZGKCoUT7dQwKvbVbAaP
ilrDQl956Veyd9+s0dT+Qlzbs0yOft0gfk6dpP3m9QlHOnEfPoWxyz3TipWz3drp+cM6HaRf53Co
4bvhS3zR1MY5DkpJ/gnagVWLeM4lQl5iunawAu76GOglWAS7/hInirdNYetaOSTKOTDNki28Y92l
Ew2Hde+bxSZDNFXbJrWrHBe7nLAMZZi05aVhH+bEQ6vtb0ta5fz+Cst8I+Y4os2yB9+yKIRKEXdw
YCXfy2Gqltmdl6V3AGyTct3lqFkEIWpbodHC8zWiwKUZ0biCVGvg4PxvTYFeL3qvFtzeK+mKBw0e
a9ktgwwV2Iq02jujXxX21hhiUG5e0+0iLdFEyUH4LJvOhEACrftHOQoqCHCWiEGEDUREzvwrgrcm
8I8a8t5alTcbjh2Day1Jkqo25bXdL8atNEKdGV4nSYiUiiBp/H3MMmeJaQTtknTEsREcVLB6MAiV
xie4QhJfKz/1DUp0vwa/PJVSKbuc6iiKYcR9zwiKbQyVw1reBpe7YjHBjBsKx2K73UeFw5x8Euni
tiqbZanFsUxbllqCCwSbyNdmOff1dn6m1n9cuZy4n+YEvRg9cwLOWikpSh2/q9YNXCVhpz+Nwgkx
hrvuNJDZMnZUbOscNULvtjD6imOV6OzWenQvvVHJbyTPoDGXQ4eT+TszGIWQkPpcT9ue+pgGJB2Q
BSF37hbGxu/s8JgjdHHJHFi42BOVyUZ2IRafmpVbgOykDLXetVM+NqvKUF9Db/5lquwNkeBgmNir
yCFZdqqZRkB4iVI8uVQb3/mtob1MHHqujcQxj6CmtJewdlzY7gMfxekSqjDVHNa2OH21kHw9Wkb1
ZzWrLttVYQPTGAAC6+rjLM5hZWMGmnmM2vZPOerEma2MjSjd+cdYseYyXfbkulqh1EdYutLzmAwV
9eu8T2n8HO7NGsCMtPUa1Zqt53v7uSqUu5I63e3U9qjNjUG5HptMO82ySRsAToWQE1xJwzuX8Bdw
fZyCrH/tyZB30UYSfc0LtT6A3qlPugqx5JvaoJQclMMiKs4ci4RnaWqlKmGTcXRmq7mg4P+lTyiD
a5vKOWXUgR5nr7qFtxmjVp4t2wnOt6F0L6vMOXTXm7ePMfUNB+VzkK6tqPzJUWr5zAlU9awo6R+c
9fcXU4w01RoPQCaRshIRZaVXiAp2G6jP5wcZr1UzQsQjJVLSqVh286i3pO7FdDnJ91MNwBFa37cL
uGl2zXKL2n6jLNcDqZKVnXjFWQaDIpiP+kSlkLw+ChHqcXI5loS42umNL11TG1dHAR4rh04AqfLc
UpUjh5XnNCvVTJxrHijql9c5fa8ZVyWDZ9yvPOPLMoeX2PhB1/2HMITTMnLSHxkYnPtCNBxhaveh
nlnbUaiXLjbpyMwCnYQElR85lI0MCc3oeQSdeFpMskfN6GiTnFnW4ezQPfk5lL9vl7tF6tSa+6MH
1lV8BNmMjgmDeh7uB19pzxZ7zxK2Ab0962N9sIdgOrha20JPiynVbYOqFTmWXWm9zZHT7YZDRKC4
VbMNZ/DPXVv8w4RCpeYziZSD1rGFkE3aBz6oKzFuVEW/GSl3eXUvgR9ss5jR2Z33Olm6TSPV9xq4
/I9LW6nnZmh7/m3ZktKXgzHB3wgvSLpJUJz5qnXewJPWRKTTDoqvmvsJUmTnM0Rn9bWJkQx0xjT/
mvtTuXUDysvZYkP0XKsrp1C1jSeQ+UhB52dLIDdlT9pmgOjAioVHNsVbTw6hScPtWSm0PIN48BbD
UeWd+QIvdfeghVn/oGuWvxkGFG8Wm61WwbUp/b00DRRdwjIrKF2NyR2P0iibGGKIvQ2gQ/Bcdw9L
Yz/HrV88gM502CpaFHEWTe0BuOeCVWyr18wCzUaJ6SaGXvNQclr9uWv4CTWxheSwUGKm/pfqar9r
z6YYDi0IViqE/Yv02m74fZi86U5OBQF7n9V69SB9rlnuO9NOn6QvUtoVCJz0RfM079OA/DAML56t
vEQw5T0A2GzOhQ8iVYwyqA1uvc5LESHQ+uYoHaMV1A9e7XYHmLR4HxHBi6MLlaOqmR2CF4TJWHBs
wa4LAKYssXJ1ROSqJAxvs2++sAaOoRjaVgkCf+cNITwEaVDcy0a1kIaaWwR05RBB41dHUzZQ06hq
sFuCc+FFcmLYhEkJ9dzbKsmoFfdBqHvboSsRCHpzyBnWQNYuVhzImExlZ8O0feQ69jHXUI0R5JSq
ENBDlgutYElruYwXN8KFEF7K8dS21aExKV4Ok3lfcP4Py1PQP/iGzvdN9IzkGqMBeM+Z8qsl9otB
ZH34BckA4ejLtqaCATAp2eKtr6TU6ccePIEQ0B4Hr3UeJtFQlYsKcE12LNUi5yHMLOfB0nxn346J
s1pspqZoFyqcztIkp8pYaGxWba6HYBRZTTq1IIhul1lsy2W8norjHm6asxc6/ZHCbIrT03L+YvPK
vcnMjnykGLqwUVG2bz6OvdI8J6azD1R9BmvSB+cUhOk6kkPTSbZpFzQH6Y2q8Xvsi6N60DmfKr69
MgpuFYjv2RAiWsHSVaPlqGrV0V4O57gCRamF3lUOtRrEp5J/yY2wu+NJld4moc8C8zBMDVsZVRqW
sqpr8PxymDsQduoIbpsVX1u7LFBagA7o2JROvuemazxz2MCdHCKBf0U29NsQ4v+AI3BcO0h933+I
NeEJQIuF2DxF5Z3Xxw3Fu96mVWfj3ItG9mQTIUV1dqrQr+BAx6MAt1r1RtJCuMkwqZsnw2vjL0PS
evFLmXftl1LtfmpdtHOdqnosB1V/oSwdeGTd8KYYhcbLCNpjE1iDv5feyGS/j2qJAQCD4Anl73Pi
A5NKRHBNDvGBEvCTdMr5cfVn6rIbkpawjL8FtQLDtYhWSoj9Z4jlVctSNyl/ak+yofhKtcKnwerL
J4o5Z3JJKmSXs5+kazdlu5qbJsSob/FtX+yN0LLudEf/6WcIko2Dlt4PBXdKXidhxweNeN+JRjrG
PLePwZh9au3ql0lMyHO3vNZ2vL7Fd3ZwisP52kmKUkE+L3tL0/6Dbcqs/xS3TItjvv+F0o4bMw0S
sNI+jDuTScWwqDnVm1CHMYhG9vqSc5KVHH9wgwWNDmHkX6T9toKc8iFusb2LKeHq2PH38FNTK52X
DC787krLFNn7+Glyk9zQyGvd6reBcsVlbRlnhIq1rbirwNSNRsB6cGGV5lublDtLcEvLMdQmEeBh
AI2LbRgNNIzejcXEThrlnKWpXSc+leWgPAIctJ77Jv9TKazhIkekXPUdezNr0/O9eUY45BAlxXjJ
O1dDJYdKjcmOdfRNc/1e2mTT5xYkl65ebOWwVGawu1U/H8nZ8v3v6vAzaOiICjWtQyuwyHemN3XX
JGk86lSi4KQI5lcWJXENQCic6wAMehDey56l87QptA525L87UBkje+xbX6TdnrMYGgoRoqV/NQMH
SXKNrHBDyCFGnducYqMgS23obWEZW08cGPh/pgiTnLM2Lc7OGD9GppXt4zeTtFd2HZarj92Rinas
/KBvs6X/XdDbatL2+yVL3/u1elsGe0BO7lYbvPzapFEP0QKVBiU1JqvI7sOfOTBPioj+4jfz1YAb
68usFe3G19z0vihgEoTcTz9MdqXd27yjbey+K9eU7nscPrTzJTSBZ+/qkFIip3HGzTuj7MrGCACo
963hA9cCsw22W58vi3uC4r5bdT4/JnSTvy+OCHpYNNbQvFSz4omnLbdj6EjliEoJ89wU8zc5ks1Q
muJLM9RbvZmKJ2lTI4hg6tnljxuTj2g2R7XRVvpMYYL+RN/PitGtF1uWte5q6gGrLwuNyQ9fQ8D8
tirlYCfK5OKVXEPacg9uWT8d45208XIUrSs9ag/wjNwX5YTEBzJLT71nj1d4M6+xGFEmXz1NsPDv
IE2bN3IoG3L4PwHKx2QnCUsby7v3OfGWk6Sppdp6D7NBv64hhqZOeJxAkvlIM46lfp+CjjfLObpr
xUja9dA2z7w7nOTIVWcTlKI+VXsHya2VNN6aRtXvfR2pMKODaU7awkE17swpXjVZHW9tT6nuotLi
dBZq3kPqaMYd/28XwLOjfeptDlDU3gz/NZXaOoMMhWLu3jzlZlR8DysKV11YqSA7UpRtMlfOxYSh
5OQ1qrl3SIo89NRDbqBgUb9YRfSDE676Lyfeo6gR7LjP1HuH6rmHztPtdVEF2Oyu81YF7+aXrvVO
0msrCYz36cRXHK1R+6CChTymSNxsDL22L5TN/4RSIaSAQkPSW5iWZrHZcLQfCrWj3pwIaVfGqezh
sv41jdrN/5fl/umq0iY+IfsufRuAlK/F8WUrmk6cvMqGYqNNDOD3sphkRKBP2q7TVX6hIlba5Hw5
pBD0Cby7dZSjZV2qZHK4QPYF5VKnDli5kFnOXqo+pVjU+QMqe+++4YRtavLqUOhqdJcPLdW/lmE/
kg1CecrzIVdCh3SFLIb1x2h1z0PCN1gZm7U1cMbJLv9841d9R7Uqu5OX6du6MimVEcyqumHRyJ5o
ZMgs2Fk7kbWO5uyvWS+ne+5o0FyPYf+DYpVTRVnllwByoz315f2hivwYGRv1h8V37JC7DvQ7hVN8
HilA2nvuPG3lsBnbfotQU76XQ38e4o1qGfFRDj1dkF8hdHGeuFV+DmCyotwI6q1KVZUr+s/gmnPo
1yrV1T+NWv46rEW+VQ69xPOhIutfvXKYPZTmdgrUn/08ezC/2iqqQ6kJ1rfNE9DRAzsYW0OxhP/M
JlN69SpHssnCTBBZ6D/jwciz7egcdZtEP2kDg3IY1bj1xMs6hTHVwCEQhWbSYSLlcPPyp2ZSoiSi
09rSt6U+wD375vYqyyg3csXbslTWrqbcV7YtUjHrPu2Lk5Vk6AQiF7uZwZ//UC1IGHTvD2UerO2s
hdGpq9382UiMH4h4ZvsyCMDpdEFxlY3rj+1lcO/lYGqqqtssTkMJtLVVI7E0dtVwgNDws59XFBN6
tb7ydEe5a4VgCKcBwX2ewrZkacY7e1nlgbkaXMgno7Yjb0CYnAUDbX+ce5QuOb6Iv3U6HJW25X5v
h4AHXVLCE99Tl9ENbQ9nROF9hybou1b29bNpTMmJVyVtC8Xz8D3h9Tg1vO8mmTpOaksVLKyuPZmz
+1POYx/A45uyk8eRikfOIzqT525k3SjJ1PHZ1GztDypK0e4EInKUW0fZZGyFQqfkMSV2k7KJKso+
1bZCIDx3XJiGy9m5lp69kZtQNxZybXmw1vxWvW+SWL0vGv9bHQXaUY5kI51x4q8GauOui93QdfPS
lcZcIVWpNt5nezbmq+1H06pXERWcIZnbevro7uUwU6xPqDqvUWNFE0PQ1phaHPJT08OL7CVzmDUr
2Q0CN2lWi0t1WzYttQYynCnvAl+7yP6tzNb2YHOcx0ssmoAsTL6pjeGrU9jdXjpQ3/KRPomKL7aZ
U3FY1mHD73oAPSS7oaDdiYWohXjgXG6NYPK5jW9BHUduGlpfEGIJzLRERTfwuWlsP0MHjVF4qRVS
xei5zvqhFdo9DXB5nuqxcWgzXf+k9v6rF+q7+DQNKMPxnuCuqKULfsxOsq9j0/wLhv1jE3ck+SBp
YPvoH+3GKR5kIj/Vq3mlBnl4lsNAC8NtpUJN5ibOp2ac0UdK5j9s3y13aTuSfPSc+quwF5U+/UHJ
LLSsfIU53llXIKROhTpGX003gczYa166CRbILOp/SrObDeG+NMaVlR1s9mgnmLthahY98+/DSRkH
IV+I+9a9hYfArZAOhzz3bc6HdW7RGvIC+WpZM/CcR4c6iH2dO8NFCYoBwXukrKxBu+/QMjcR88Um
vYk6DhfZFHX+ooyBs0+a2Pav0gY1CBgavaxXcgYgk4j0tFi1yufkoHH+UyL+itY3NUllOuySt2Iu
foHOvJJeK4q/FY3aHeZW06lqEDOisOUkqLQjqvTeAmUVGJQ+NgCz72xjkwRqy54XmpKXkLrlEGOv
1Im9K+Ezg+1a19RNELR/lSWpfCWt0Amk7oXKil9i7/xfkX3vhleHFIC/2QRDxgeHmzsUvy7LyGip
En8Tjv/7+v+0zGK7yce/zcgtmFX42+XTROLTREIeWkYvn9UK9afAzI2VpjTVhhxD8YDCWP7giB74
AgqY7Htpkc0coiJXD7bzLtRL24n90OE25W2FsZoybmN+t5Uz5dKmq/Z3E7ksaTKzPkTxwjJJI0dh
vJtjK/BWGs/Va+kOW00O5bysTAuOM1VzpwaUjVPm13eXCETo8snk1an3dbjhz/1+cXht158bko63
j2GqQgRM2SDk7DxmpJ06j0SpblXuY9p45hXcy0n6VGEqBgeiDmPi7UgMpaMtu2Fba5630WPew9fs
4PxVg1+oQTu3GH6p9zbkPRe5CneF7hE1m8UP9q89wupyddzk4EaddddaRcrzNeMIVGtUIDowG9zF
s2ndyZ4b1MYxaNvnW5ycEgzpv3I/nw8Z/wwS38xw+JM4tI0RrWyxqoxblhK40Mkpi9PtkhpcGRFV
WZtBnDYOfRdQgleWBzlE6xwhYItSJDl0M6g+6u4ZwQD3jL6Ec2s+DKVD2novjnblFMYwD4L9M+Ih
XaFvUz+iMVc/RjFnXmapU/E1TDU/ZhrqTN7bZDBPwXaTDrB1yKGMk3PbmHcPkwTzbe6H9ZombPdl
Qy22hur52Sz618brnPPASwMl8DAtUUz1yyEkyyuEEKDjtOKmqHdwl8M5Ac1gpVXBRq7wriuXldHS
48Mgwh8a0kizingU4ptIYpYZmvBt7F0omSbJNliopZdDpm5uY6pQ3cstavICGCzs8Mc7jyUnFWI+
rOdsv6kT5DU85X3FrH3lPFNVyPsVjZWUCjLMnPpB6KNrp2Qso0tEnSvs88YpztJdQI7zEDuUVc1l
ZZ04s7UPgTk8KcZAlTWsyCtj7tsdG6jpj4QsAvWn01c9gBOBb0i7q9P+Zs/ter7Zh0x/Z5fxM3CS
W7yZdsoVVUUoWUbok4aququFum6asD1uyyk6zUJ7d3CQFtAQ0Ns1QmzXYONy4C8q3EhvADXrxbcT
HlBibpVP9oOqRIdOxCJ94J7cwP8Mhen82Ni9sWpqWHvgglvB2G18N7QOeYygj6AzNylx1Rt9lcZe
ctdHZfqM4tJ9BZv4N2BW+c4OGgWCNa/85lHJTP6opNgPjXYO/FFNzK6UaNZXqKsREKoQARrc+mYK
7BCCIk7y66tWK+TSMuDZMljGSIccyqZ0qGP3AxR5glBwviyBsqcISudi+HNZXprlIottCKM/Oudb
OhbzrjaaQNtVs03RosJ2bYMQabXmPtrwGiVcVpxUl7EzuItnXpzuSCBlq/9rFliq+GR4xua2iFzv
FmQm/RdNMepDbMTR3dLYBSjqYVovFuiRojt4LNFKmCPrhZRkcJS2JUT2mtKd176mKZvFoU0u08ia
Bnurz6g7FBe7GWW3qEF2wN60MVLz/acwHFJxXdl9d+tkOAX+1J881XltpE0OpWMZvguJKyVdvRu/
LaPMvrn2kdVaS+8y+bdrOeLCSluGBzSbj1B7zPtodMJVLSi0Wpj9oQJwy02peMY5Dz2otyTVVgJp
1DXhfGc9WRHJXr+eVFQumaMW/FKmWT/LEOgHIpiVEGAKgtI6jKnj8PZYK9+GQTtSOQcbtxqOHH4J
7nJhr+bqp5HA1BHFoX5XtuapCbvdoPSnuLGKH2HmNjwlDeVTFJvVZmyU4cFWrWjvwK1xdpGeWHfp
VCJtp0N+37bfs8aJPxml4jwUFBLn0L198jmPeSmCk3TJBuoHIM1qg24g0bxXPDaNuUJz988KreCX
BHFblCuUtRxZiBm9OCN/ZG7SbSbetTeOsbKVKHkOwq5/TsYs3riZ3+7TzO6f1aKIr9wBP0unbMbA
/8PlbfEiR9BxOPvGpHYzVkkLrVnMFYt5Tvi62Nyk3Z5E8HXqWg785oJ3GEHi08OQDeZEDGE+2Tqt
vq9S2ICiSBl4CP9S4pHCOFraQOxsgS9dHFVTfkfmxYFimSyAkoWcMo3Jg0RagTK8r9oseZAgLOFr
xEj6gji+b9RUXU0tbx2O1ZYcFybqCqx++eQUZvHEuzTFEvmc7+VQOoyCOuE4du6kqbH6+qK3zsst
XkwKFCGXGrDpSac+TteD2f6IvaA7yxBOMtz7drbXywRNbdcqN8lLo5mrxOElOCmj3oIqOPWPXqbc
x3WgsFkC+HmHZFl/lw0N5/9qStGKD5Xn3nCoWUCjqN77vmbwQ/SbdWWFHJGJh2mqJ3Abx8j+iJFs
pLMQEUvYv7dNPSp8Y0Nxb6JsC9uFnZA9tQvdyHaKM/c8jmF1j0ZJtUalNfvzP0dkrDH+fY1Oq9Ak
MYrgUCVp+9xMylefz3gpxKjOu/AwD6O2VhSzeTaKsX1O0q+6mSZP0mKhMYKSoTXspC+aPOfOHOFJ
Cpr2MY11YM2VecfeFGXurO9/DDyyQ0uJv7aOZ+waz4iORaLadx03A3tw/XPNY66mXJfuOHvK1i0B
QKL67kKHOSO2NLf6pwnqpdtQ7239U9f7zrvh4pXB/zQ3J/d3gPM2m/X2IhtPhfmAh24BleMvm+yp
HYwXpIJ9TkFyAfCcMmR1VZglNzdjJ9CkceccMtuYT3MJO7YkZe9QQOKZ5Lz02qwcpr4Dqp/r0Te1
MtaQfoY/AE4CB4vcT7oTI5FYgsFJeohdjejOGhT9LoFBhuIm/kwuWVBub047bp2jHahfQkoaOOrx
PxcNtwjPnrt9j4DNpvBm46UKzeb/EHYeS3Ij2Zp+lbZaX9gFHHpsehahVUZESmZyA6OE1hpPPx88
qpgku6x6A8KPuyOSIQD3c35xpPzRLWRTIA5+DesYk55KaZe6/kETRfso+yoEFmKlDM6ypRVjsXTO
U8it/IoGjnMcYyVeAgDAXmS0xruunPQldkvBZ1u3N6yUzA9dU6AqIlDIskYleClmQ7B5gJwZz8Yk
1YCik5zJ0jr8PJXmJhtt80Pf98W2i9eBj/T3BGK4+hqW+ByOjaa8WF3/uTKr+CJbqnip20Z9BlLX
3lNcu0uSHOfv1qOSKRJ/KZsi69MtUGBrDU7vNYUfvy8rK5tA2SvTrgB1LRJSQ+p8MIMBzakfZ0OK
UgabgX4jO+RBKxLrNs5G8OOIaNjyfX5SU0TB/qitUYDwgo2d4aI1OC0742qMz26rCu6YifaAUnO/
jIva4U2f/EVtVwZyXPqwLBw/P1ptWTq309Qr8qPmmKSg7QJFRuVLq6POTcItx2poAAY+8pTK9R5b
nLbpH4U3e4anRvQl8bwlqcf2exp1VwMxqrdp5Adj6GVxbdy42HW9RY5QS8VZj0p1FWgU7NHs/iQn
jc6+QIXom2326SJQs+o56zBar2yvW1Q+DuDUBzsURfnN1aNR7ZrYap/IScxeY2DbZW+VBz5FHuOL
7LRz333kjZFd8oDd+Qv+3e6dbOlW7Sx1pwdxNl8a6eK/vZbsLJXJ+fVaIYYnhq65d8Y8WV4rEk9+
khormXbrzDbB3Shs/szX/dTuBsVZpi2KQ/W8tm4E2h8TejA7tCLMp0SL7E3ZZfG6mdfaXVQhfatw
B+7mpjro05msNXVfWopWiMchvpcT5cVss9jj4NHzzKMfg6AStlbqHuW1VH34+1fynws/5NGj+97t
4IvGBDoaxOGm7ep2IXvcrvyzWzZvY9S01vbgPPbvk6OCnYWPftBCG3VuoxUYt6Ow8DYDxkotMOH+
Ooe8WfZcDbQxxJaJ09voNARcq2jRYUIiT3W0N1MNgBk3rbfp/Xz8qE9oT/0VbkuUdmVYtf82/Mto
eZFszun9MlqGgyj66uZoGw+q0+3YOZnbGDX6J2P0v3RWNX5BJORBQYDoxRCRCbnKVGFuVmx/2mla
yBHILG76zoXN6QUFgPb2gx5pw1KnAn/HahLlVVVp8jvZbsGN97MulNt/YWmNbVdufM/84oyvjPPW
iwq3o5Kstk0+dVuhs3Ow61Y5dZ0r1lPe108Im/foytXDl7zS5xuP8Z3E0BbV4UWbudNTB7AFfRIV
jNf8rpkVcI+/ieOhdtcYhfrkO2jB9qb55/gQo6j38e/xeXw3j/dsxsvryzf01/Hvr+tznd/Gy7/n
1/F/c33591fz32+P+XqggPKku+a3QG/7Ly0q0FOc4A/jLGDShQj+m9mOlIH4gn/61yEy7AMitx0L
TtPcoR4UbTzHGz+i14YUW6V8sAWax+Ucx7x4/Igiz9L4Ec8g2t3i8/jJMbod2ZNmkWK4cqyNuKoW
SapYx7LXbQw8OrGSPfIgO96b8qyqdab81p1H7aENhmH3Hh+13iRTFqiP2Dqjy5TG4q3o6meHqup3
9HZTxUZvrJ363YBHzXJAhmWTFG6FtB8H/LSqk2zKM3lQesrlvtHUKKHwSFKgaBVTcycPceE2d+F8
kE3PHMwlEi/N6j1WGS15bNn2lSna6IY/LeQ8OUV2jAWqsnA6K+T9bfWtm3Ss3ir/OXfM8NT1tnaL
jxESJ0NiYaep4kjC3sA4dz3yL3GSHkq7xUU9Ac21dTPcvdFuV04keuHN2VCRJ33Wv8umxyFke+Pm
bLfs8RF3kOnRwbsASmmH+eIcg3YzYuzKgiO0oPlZ4gq5bXxsBhcJXGAZKB+7Vbn0BwdGQSLOstcK
Z54VKLG1pgfTY4sQ17wbZjHZLHVVd1+jYPygoUv4PYmvNkqG/sKywEdMM08QWf11m7BuETmwg05t
PwoYbv0W57ngjATUvMXUe6x8UeIadqodgAzQEHZTy+IgWwOpkYs8Ky91Vw63c4Vn7MoUCe/ZABAI
Dj+sodSHel7CTLyrsmLIt1U3smRGUG9JcXK4M6FtZWhBofSjd5+9Ol8OxWigd1soa19Nw0Os9dND
bUZIziIstxtU0107TVBvnAHHWE3xh5cmngUfmyzYi6gdXkYn0hZsADN8GOidypgnCgZ4RhoOuJSU
PDF+HDCB/LPJ/ig6KG6JHj1aQGdoUN1zbbdL1iJUTSKN20bs44kzN+HZI3rXZato0Pkv6fasrpmD
JSYFv7aKWrwWyuwhXsfuhYJbdTRAl+ANpXTwJYNgw8WbRdnAjsgcR9zLA4v7i65qSBn6aJfd4sgO
GEpxrUFu3+cJxJRQTMhu/zXFCMuevGHw+h6aEOncqToJ7ffLUCfF2IYn421qjTDlMpnabKV5GCFX
gHHu4knoH5DiL321+ZCbwj87iHkuZFiNBQ4ahvWqoWpJvd/ZYMEObiomobhSxAxXVrN9FVeusmqj
ij1SnhmbqdPSixP72e2QYnWCMTQS2BZQlHMOsnKr6viwmXU7XlK/s2DfaPZHJJo3heHn3/K+ec0r
bXgxbLVfKyKqTzi89ae8yctVL9rmqStTb0WJPNzVWji9kF8ARuNXkC96bXwJnPajAtYEmiAt1TdZ
36T9o5E1xpMKdoqPd3rJcOa5BpP7IAeV81cGzoO2sEOUlkXWbhV1iDelgX4f3JfhWe/ck8Jz95Pl
oIOpD4BzwhDXSSiZ6NINffOpHKHQ5Xbi3A8oix17DRzACFL7U0nyTXft4gPK+8nOt/1wWzdm8zaX
jOQAXHrRwB2z7lB1QjyKsHxpybtufXIBu2oWfm1cTXuaEUebuLLDA6a/kCARs1pi9iU+D8r3Uijj
VwCl3P3giz8Erh3u9CLUd07tqfeNj7Y3wmPTV/BDCGgpXyrfScDd1OLq29hW152N5SxQhyyvo6M7
K0jLgzdO6gnsT7oZZ2jFe+x25iAy7TR8oW495jww0HiLbd0gaP+4Du+NhREq9mplkQ0Hf7JJLf5+
KtvyIAxjOKjQSP5zkNooKmVnvx8OZlRyFQCMARghpBJUQGZ6qHVnvwrN+6IaumvkfooMHVv1JA2y
kz96D7LPdhvzPig6dVdlYFJ7KAXRMjYDY93llkYNa277qMwuuTXnyL4x3DXQeCycbVqi8jcWQttN
FSVpyOw262CNik89gf/GwLJrr3UdAvtX+7NsIXjbXgvLIcOcxWItY/Iw6yngVaCdMTLhUjLWeOI1
1ZTmcBthvorUP5ChmNAS7eBu5WAt8I6Z8Y+lsO+p3keXRHUxmQmc+1Qv7fssNZsDntrhQjZ9exAX
3BRJ4XXO9KnW+sMgQLoobjztGsUwNiw61DcAiMifKvt6UO7JPHX3g13GB8cU7sL3/O9GEc9LvtnD
2ny0StYmDXWzxYCC8rOIo2RVe2XN6ycYAYASvLNrFiy2DWVdTSvn2AZqTcU27y7ebFeAROz42Lag
BEdDSV99H9tm20aozrJQF4DnfV94dfwZFz9/0aUGxh49kmqxUwvMICKgGXaXPiEXixdWG9n3LYm/
9TgAP4Q2rm2asoaNAfBgZ2VCP3Ysevd+x9voqPM9QrWanTH18R30b25F1hBfsFrkscgu4H6czUxK
v5gesTdTSY9gyDbYjon2yqC94p8QwzjkR20jZNsEdvnVUMd9kc0i/J4JY7idsDhIg3FhdZr9PFnY
44Ztxabar2BIi3jl1n71CgIJZwg9R3xYt6vXIlmwF/JfR9XKT0iJJEs5KrHhfOuJg+3IPAnJl5WT
ZMiiiro7m7VX8Zu2KqxQS+XFCVxIkS7ZiVx0j6avLNXxFJjnLilCPGuG7CCwUPqiF9lXUzWjN1UD
vhhGDr6ymkXdNUkmgLIWUhepX52lXY9AtN+2nLLQF2pfdxdnppFJJq1k3ILF7JDD7x6cmY4rQ33s
o86SdOLgOknxOMFdPGAy3S3KKu52A5i4DfZI6iVuwhD9Cu0sWyBlAabMB5QLm22MPjFPSN+I1qXe
i4VSpNYDcixiMQ6W97FrywsuEI6/4FFrzYK2vOpdmMUwR8os3GR6zpOy12MFcFSCp6uIbIgZjX1H
mkqfVj6EK9aJ7enWLDtPbBoTQSaHsjQfQxRtnFhT1YMa1/hsITO6SIRX3slDOhdvKt754RaMsx3q
NcZJdqqpgfoIObJ1aWLmkTigQhrDj86Jnm4sBen7ERwYP+PcuEadq1+DvCvPEAxRdf0rVM9nDQqT
3jDax/f4ECvG0qq7YqOFsY9ONIadu9vluCOC3RnN26XkhbEcbU911X/X6glt/SHIv6Xnuneab0ps
tgvDKcdHp5pc/qdGf2Bn6676Jv/MCsDCRYMScqdmAZUwKHay+d5xa1K8it06u/stPhituorQ1V7J
Ye+HPCeFYWRXGTGctHBWw6i1S2G42XrwDqrwuwd5CBzeWk906l42USrXUPxFiWeouweFb+EDMpfZ
1ncc3OXnWTKGmibsdS1yD3Jc30B8iSdvc5swD8tFkG3qyRtXclZfGd1DVakvWJLmJxkaHLxmuzo6
y0lg93LcRoJdQYXirPUk4kYN50q96knGIsvP3VO8KX7qbwxL9w+klbUHbULeVY4Y7Poz2S31sVad
al+Zdb/xGryC1Tza13lh6pi8CO9cNvD9W9c8oUqChCteAivTmEWqsCZcIQNb7clbOq8WD5ewsI2X
INSiUw8GbVl4lvOqBzW3QrWK2GXn5ovpYX+SOsGyyUHMa5oT7+tU107g08JtFEX9JW+aYo3aqPpA
tt5aGnUdvZRlqKEvk6JLb40fFQwhvtRdtC9iXefZ5ozb0Js8eCUc2oCbs5uNgt0N2XjLQ1g/Gd88
M3GWzeROxzLu7OcwsdZBMRFHf2WrTeimmpk+vGWCrHSHrKtHJgIXcp0SyDx9zIGFBcVQXNpiqu69
oP8kpxeOsFapiSy7oHodh+kdyWZ977pAzdti6M66bWfrALfdJ7PUTCisWfiptnCPllueqt+HXW99
R+Tg2bTi/C3M83Kp1pp4yIbR38gr9mw9ble00W09K2mP+dRg5U/lMJhA+7Xwkxl0dyIWbKK4Ygaq
4qtGxWv8MnvP6CJw3qxQ5/PoLf2kp4HxGPTAMPrEfut1oCwK6gN7AxXpR9VP2EUiUDAVaoahV3ZD
0fmZ0R65c7RLiaID1doux+yz55QhBlSes6y0Sux8l2bfJYgl9T2uyeRrwFA3xjZUsAiXvUPMDi0A
kr2UvXoJqd2GWoi3n3lUXOGs0Cz2PyfBmoe/9rlstQbTrlQ9mWGdXEbFyGaq2vA0I8yKXOyr2hqf
2esXB19EwVoCy36Nh3NcAtF+jResF/4uLscrQ1FRkUzNnZpE/iZ1tQALej16Djpd2bYx+ge2F8XP
vVCKgyUwv5S9uZYo7DtGnkhzr+sK3NSH5G7S5iJOU3+WcA9D6ZJD3yNT8I7+kDHqnZTjf6A/lMFI
DjImASKyozapC9SAQ20doWMXh7Y7Z9IpIyuReCsd7uy1sLA8Kd4aHK9fqllAnyQgCmfz0OSbGW/a
HFSjzBQYY2uc5ZmYzxD0vwzKlBxk6D2eZ1az7X/Mkh0UxP+c6jXmT7NEMH2tptrYCU2LLm0a26sc
us/KLFBZlzF58KE27ETh4moFiedSV13LAhfuHzwvY9lNccf/8McU3MG2btk6x9s4eS3PgzTZzMSV
n4KK6lkrewLv0Jp1qKw6I692FUK3i8StAww351eIeQV5bXmd2+z5FYyis1epp5F30lv33po0mHba
UH119W9FHg2fzSLTl7wN6YXSsnkIMAjbCOx2L4EWm3ik1fZaSV12llqXvVhqBzunFO1umJuZWSG9
HDvVQfYi5tABZQr606iG2YvZph/dqLfOcLqzFyNiK8+v6tAEfG3UhFetJ7V4A8OHvFFgROdIcdNH
mEMXGTedPAehAWl4wlHpze6L1eha2Qu278ax6MM/p3spEmMhKupn3Ur+droPqOXNmvLbdETYjaNv
u2JppzpoDD30lrFLtifWR/YCTht9qNtXF1Gj56aqlaufUEhPnehDqwfOgRRPg6dNEX8Y2LVuVLsG
LcVnsnAVq96K0cNhTq+C89Dgzj6gD72rRyySFH/sVk1QmC9TaH0vEtwpyuQeajJL7JmEAV9jEVn5
2dGN4SSddqUf7xzi+44dh/mXRe+PUFXiWdinkQeEtWr3VVI+RKhTq1s4Ac1PTbxj2j1WUQ9lq+bn
IK5gGHpuutINAwXE+ZCm7ccEuZT92JUYB45NlF40FMeXkW23G9mU49S5Ix0FRcRKz24XqIZq5eoJ
KLxOH58GjyxCpNevOBCWVMhHcwUaaU4oILiNJndyN/BQezGbZBGbcfNq6JZ68AZHWcpZvi/aZWpi
Ey171dcReb9XEi3hKU1wUoPj3bB6j9LVWHvFoQ5Va0VaM9h0CU9wNAY6Cx4jOzDbuJ3mCHXXAHJP
4IfIknRU/+OgTvf6LJOzYu3tLJq+4vmORtmS7GP07DQxyCy8Ur+lNUg9z/oaAUMgbWxPj3qGDe0w
GP7RMOGzIRURrhUbzr1Z5fgVTaSbqaajj2h+7rkLUxr0kbbENmE7eIW9h7ttnevQLVfumIjXSpgX
+UJGGOxiuJBYw/EgLdQJqEHuRRd5ZtXlV0UJbAqBv8TLqnExsMddPCX1uRsUNpydananzqr7kzxr
s+jPM7s3laMaAhVnwHv4t6G4o/e33rabdVWsgsRkTNksboN052JldSub9XxAd6WIXmVnMcNF8nAx
Jk7yJItftmJ8YqmU3cku/AOylcDfYis7WYIkt2uVoasc0oFychAL/4qJnbnCqAloUwibXca8+Yy8
+1pRBeViXApv8dIT9a6jeruQI94nJCHSUq49lKA0/7pImPKnOCEiP/PLyLicFXeOsXJj7Mhlx09X
5wWNSxipxT1bifa5zpy7cOxAgswtR0ufFTV0z7Jl1/lXL501Oca0e7ZxdMdrsphO5twswDMvSsPp
gU4wU0W0Zil8tzu09dQ9x10wLlN88vZyLhlvrCUjY9rJuYPKDXvsA2N7+xs0FEa8DtcEOdehyLVp
dTXZyN4+9kygj7O/XokFZ5VaWCh2ffHiWdFuUoX90TIUa5UAfoA8FBRP8AevtziqHKuY/fxJHbLm
wTHEJxmX1wnHGnVOt5muVgb3umsm5+PQGhp326a6BGHsni1hWqQhNDQEm3RY1QO2kqUT9FdYmP1V
men5FY/JSXWBnP2Im8IMVhQuTVZojJAdvqlhVpGhwDKH/EJVXIRdx0uGWclRxlIjjhbcMc1VuW8i
wN8aq/h16YpxH1PYfOrz6b6penyCGnKBo113T5YNGRGHgFM/t26hADWTCs1Z2Yrgq+FlnvRH2Ry9
KFv7STBuvBgMotO21iaTzB018NpFMZ9iHr8xqi6YlzDE2pndo4HrLVZNFADCmXG42hRvU3c6ZIWt
vDXcUs2UFTlb6x0io3y7QES+Nam7w0Qtf+YhUR9RiJ0ddomjEfRlxPVG1R7NPsuD1XgNylI7hiyz
jzo8GaclQy64aS/MfqgeMiVzd8EYDdshSsanVAxfSP1bXyKL+wh6CR/ywkg2DsiLA8n08IoELnIy
Vmx9cbIHSx3az43A4tf2rOTsaoAC6hrUq2KnxhFthHrhse7hNkdTHry4N45zYga4/xz86dSVUb0t
0w31YTQf5/7G1OKlO281Wd4vMSTwTuSvDWfV22q4ChXFXrVpY59x8G7Z80T8WoKi3HW6boOvocM3
awCjnTlAUuRmvZNBKlrOrdsMAsgmrtUtBpS6Vq2G3omqW9MD3rnmdjaWwsJrbFLuxsM3zF0qbBqi
6cF32XAisnKWLTmB6qG6GuatqqoUbcrCtl2WSV1d5RCPZ9h+yjVroaMG/GDOB18gvuFnsbuXTb3z
k3Og7mA8X6Hck9avXkzUF/wFxPkHlT/5LfDjGLukMH9U4a6s1RSLgQJVlr3tTcGe3ZJ/TtwQPyRy
L4+BXyoLfvjNx65M/ryioAby1xVrdLO27pSpa6xCxc7QYjQtqsp7RYj5W2Xp1TWASYDdo/siw6Ou
kl5JJ3frzKMKW9+aItSe2G1PmL4Lk8+aeIc+7moAy33Amap+zdKV/DdMTv1g6Wx5odPZeQEXOxl+
buJuqSwoQlnLdJwwWuqN6hQpEE4343zazVZA8lBrpY13CGMKBFCahQy+j9FR7t2aRaouw4y0o3QG
1sS4yxoKVRG/yYUJRvN5tBNBHWiCB+zn/rqvGuelseZvUP4BYzH37Pfh91sL0OauZrW3Cow2/zCW
acOt1cv2vqeEK8fzuo1SgrsWLk5daceTyuu7LV/Z/DVD9KSdE7cGFJhVXMTYfyJEe2/6drzA2mz6
1IIk5QmWJvcijhPKpz5sxR9SjfJMCi7eVBlvPWy0WeV6m/dxXdSny9BK9WWGN1/fZv11nA9J6ZBH
94tvbYoGiGzJuO6HsEjLkbUo+su3YW5SlZfCfJWj3sPNyALHFHm6e+8oCxJYkQ2AUV5Nvl6tdhp4
Vz2LPxW9vza4NZyTesDnqh3Dhwwsz1JYoFDHCgBDH+TlR01rXjC9DL9lOtVQ0XLXdbVt1moFW0DD
PwinxlRKMb/pY6C/uuUYkMFJhyfRx8MqK0rj2iEBsxF1VN+1AkaJ6I2Z0Nl3q3e8fBcM7dIpXCh6
FMyosPRBfSe7a/igOMP032o2iNuSdDBSPHmMTVx+P7UWPjoaMK5MKci9xwLzN4wm+bTD5tCCx3uF
mSeHR+RZ9nFXB8uq7vMddylkF+vIWAXzDVcemiYqgls7NqusWug1TPI//vW//+//fhn+j/8tv5JK
8fPsX1mbXvMwa+p//2E5f/yruIX3X//9h2FrrDapD7u66grb1AyV/i+fHkJAh//+Q/sfh5Vx7+Fo
+znRWN0MGfcneTAdpBWFUu/9vBruFFM3+pWWa8Odlkfn2s2a/ftYGVcL8cwXldy94/G5mKUK8Wyw
n/BESXYUkJOVbLaaKY4V5ju85fSCTPAuuhedZKuvPfsJ2jt4o1uvzsoSycuL7MjFALWqzNE1cxDq
Mrpk3TZ68eo7obN3pqRZySZag9myctLoNBhF8dquQFSnr7FOMSiZtGQpB6lx161cUqF7IwufMyc7
T81QXTXDK3aun3cLTc+hj8tgVjrQ1QLvJFukVKtrpSnjOqvdeOWUaXXN7e7TP38u8n3//XNxkPl0
HEMTjm2LXz+XsUANhdRs87lBOQdMXX5fjFV33yv5szSF1zMwRdlkWhtpMR916oscxW4iYTPNjsDX
sm/FzJmRB7PTWjx94m9A86p7PnLiUdwefowy50zJj5DqWwaqvGq7LPxoeEnQrZg8ygWyBTYYMkr4
EjRJ+5BNDmRexviKV58j0yArcv0vb4b++5dU14WqGa6m6oYGD8/49c0YKi9t/N42Pw2et9ZnNWxt
PrB/alm8cWYiUeSBMPgrWDpDsKoocvwUk6NbavzHOFcMOOPzbNmWZ8GAOLA6paQQJx2BqKbdkMNI
WAhY8bkKkuR26IYsQvVcBiDHqipyCoySbb9ywYb73VHOkfHbEArBz6iS+Ogi1Jq6yM0MVoKOXek/
v0+W/fv7xF7NEcLVHU1ojq7OP/affswCcOjUsaX+PFV1s9GMNt0YrKH3pHuT56jPL44RqZ8yJ6UQ
1Zohef8gugRuoixkR+EYz2gQe4/QsqNDl7rjOh5K7Air5hGTVqw9pyR46Joo2d+awVxikXUWlcT1
tlUiDHqCpIWr+qNH1mJGdO/jHku398qMPBOKbt+9z5Wz3i/602Dmy9eVI97j3gDsF4lF7gtAXo5F
NvpHG0Z+fmsHOnafvFtb2WvNQ97HISQY3Ga4csZ7dxKlmbXsdeH/l7utEPPt9Neftavbmm4Ke04y
OLr16ydUq1qN7jsk+E4Jy02fqi4uS+gkOS7EU9Ix7N+xkDtHXtWdisZFzKDLm1e7FuFRT7rsPjSj
7F5LcElNetfYy9jt0MGQ8YMC49Z5nIwhApyS4+narWy2o5Xd94VwSDYnzWaUL+55BcXvvOzWUGc8
5EKgc8eGnjWLoVLQr9ZjTkuYB6SSnXoZ21pxcpMCvtBPpw3CzLto8q6eWsMKiDLe8T4xd9zDrNM0
lPF26PXwkkeJWAOv7e8j7hwrDCvjJ78jlUc2w3tRih4q3jApb0kQfFZUQPqKcE7ock9PcNYeKkNr
dhMAMtLBbXwV5ISv8gxO0VcugILlj1DeIAYZNemL4U6Dc5tQlD4M1hT87Pv8poN+6ZGuDBXuWvks
jDdZeRl/Iv0EgdtGjMpXS3tpmD1+yMKEHj2fxfaEpL08rafQvQVlE0C+cWi+mzE1cn8Jpj2e06bJ
2m0CoN7y4Mc7wxmVPUXgGKVvpdaXmhNglYDYwAmrAO+UKE13JC+PUAAtGbf8ir3GT6eAv9eo1k+H
9zG5y+J2JduWsD5Hhl9vvbzZh2oRPAdqW6xMahSnfDKcs0sdfanPRYE2nY03E/OVR3G+ocpq7DEu
p47stdR1K2u80Rkkg2HwfKwMHSivM+Fh7Fzy0TWwLNkJSDm69BW6CKY3FUujSsfFqEbYhM2D9cal
HJ2FH23dbk6T26tnUKV/HrIMox5yAvaW/fwkFnWXqudIA76IvP1GjrO0b+rYBBe7iZ27McPCfvCs
4KPbw46JR5NtWVebV3tA787N9fBj1eUQtDwnAUdkKI+U485G53nP5K66hRsdqKWNZ8WrVH/d4bFJ
+Re4nVsWF12BX4F0Lxbj6VQeZSwD84omqFZcyOg89wUaGxU7dX/NVpgEGBjY3YiYs78uTBa3SgZ+
RM6TU+SZG0QQjhL+N+/XmhyE8xN+LOskSHhjIzB4a2PygpXNtmKtNYIVDur6Z9gg+dH0KutS28K6
jBGow39+csjlxC/3Jd2yddcxLcfVhOHIZeJPTw6zjHA3Vqzik2JE2dImK7TNywJvUYBMb52Jgh26
di+547RH8snoF8xxJ0IpUS3M6ZJMinf1TeNrX1gjPrXsX1hO1AdTDOqHqCwWMh54ergjG1psZFPL
sAgFwfFE1k4/GcFQ3S5bagUL8kZNz5MZpJtEaD3GC0m4EY7vcE+J7Q898kbxDIr9LZ76S6No84/+
GDvrHmOgfYLu4odQzW8A4wit0lscN/P2Q0I+WQJ9fxufEZeAYTdUInQcjmHl5I9zXXJVZKGxkU1l
bPILrNRdTL6rQHhZwPAOunwftXnxiEE2FZam/jaOirb+50/L+Y/nPM8Qm0KYyedlCsoYvz5FqrLW
HaqYwacuaHGC1vIPk1V791Fa2uc+r/pFY7b929AG4Ad814Kt7GjPaORssMTu38xuSLZOK8KtaaTN
ug5AuujgS47afHCorB1lU57JWGAKajW2fYhEnF15jiPporLgKvFCviIWiF3swI+mL9Xi5Gljfyow
y3huRvMSVNF0QZQof3aF+Y16R3MnW8GcpGyKoD7KZtqG/bJy7X5fzTNLn62aP+n2VvaG4MbXelrV
G98V6SGYIWdgINtTN/OJrFk7vl02dV+fQO0BtZQR2fc+quwFMuIOu4WsRmmqjfqv3Mysub6XCov6
GLnNB+7PxS6OapIpiUoKI1YZqsfdPLRu/J3tQc6s3dG+s5Fymxamkdt3eWWcq9wc9+XcIXtlXGss
+7988PKD/flnKshRmppq66rBZk37fYHXI0Xd9a6vfxyFX61yqwBRayr97RDzhUeNxH3Jq8jasKWI
7qzSse7TCeFdG4FF2aIOnlzMzgAOyhZ4NpXq1rlnhIusBlcz9kiZyQNaUdnZsbmn+Y2hsMjCc9xB
dYpUy3DuWOrt//lLbfy+yBemrvJ11lWYsLqua78tjWLDLB1di7SPtuZ9qCE13zXcZX46DD3qfPAd
NRYok71IEZe+AzXSr4zMc69lKvJNzPYeIyU0SM0s9w6lE1oHFQjNrkum6c7rhmpTYM18hX7WL3p9
bI5FqJGLN4p6B+galFAyrR0v9fYG+L2DPCvUqLudZT/O/q73PfY+jsJa/F9u1f/x4xemawlHMxzd
dOfN+2+bIRYmE3v2sfoYpem3LLuQnvfuhiiyzuGM5ZH4HFOk8QrFI3P1HpNnceuIk4bB1m1CiUbN
Qp5G0wwi1stxIy8gB8sOlGzm7Id3HClaj39CvTsUBspgDNBacfq7G/xbnqpDPUs1jcm6JwcK7gDC
qADQAzdM1Bdb6pjMMTtstbvbEFBft6Y+D/HRXFmgNTsiA1tn16pOn4RjGgdpNoQTcXb9/5yd127c
SraGn4gAUzHcds6tHHxDWA7MOfPpz8eSZ7QtD7yB4wuCFciWu8kKa/3BV0WzE4joQsCiKA+yb57G
731T8P7OQpRBu/OVYdNHeg3d12m1RTuUZ5DyzpdATbCndwDjESGx2cSKF7Px3S9WbzdLmAuoi2i9
c1MliLHqcwNiQ4SD8yC7gqzxr8XkIbo5N2Qja5fGGzEDF0F+bgd1Dg/REE3Fswkg8u+viS3fg9/G
AIvdsAuw1bYdQIjG58gAkpWJhpbtF2sAOV7WIcEv3AXWkdLbT6Xp9StR19YumItKD4ZbNZrsLFuZ
unHvJSo8FkI8ZCydZPVogZ1icntDDdR+ajXwH05uqkvZ6OrYsHi8KhzmVie/Dfr+AXei8iJKYZ+F
H+rLFmXlN2DuMKqM8WWqC1B/uKbss9AvHiqlepYdOiWrF1Y7NrfIPcbHwJ+SdeINytcmXMgOuZ65
q8INxqNXZC4+8R5T/3xr/PQeWN9aD6xijN1gKLiRSeKlk1qE/fye3xeZo62qRfXtOB+g//yqqzKz
upUHpFL+WSc7f1yrRF393u+jTo9QSmJN8du9Pt+/tEEFsU3SyZ7f27Z6CeCEvCYG9kJxOWT7vFbs
lz5CN762X7sGDl3SqRVqTZ71apfYgUNZZGHagSvBYASRM+qhV0JNqDPrpssGNK8TqKGuW+67gsQf
QiEJr4nhYxcN3T+CPleN/ZGFRx88uXlz7+hgX/S8fnIhCJwns3HugbMZ695F3C3Ejfh+9KsOmzt8
jyKkK5YsXECYD+1V9h0mHLySSvFgrdLX10iGVfmULGTr+yFvlqYbTbcJG6KTGDRjq/9XKEXqnXyS
P/kQWcFIe9pixXzzUSUv+HT9p+Kn27Uw+lal0K2FvFbKrHzcL8Vy7KAWWBrldrPu+ty4EYXWkODg
Y435bJjrZKtauPr72d/75WiGb1yVHJs3Y9wtCXeXp37uPRqtZb43EJvWTq5EyMtWZ+4tz4rBB5xC
v5gc0WRAgphYi4GiVqNbeci9BjEDL0yXM5rmva4R5rS3sxkuPPdr54PatPBbYv36cWlkt8pFn9pl
H436GnWjR9Nxx1tbneql1nf1VhblYci0dtF3TrrvmmK6lXVaCjxYgfQkS7K+GN197hTj+aOqFRH6
+W10kxmiuRHZD08jVVwnOBoRah1fsPX6Qb7Rv3EVzbwbtODSjPbwIkrLAE2DehMOKf/s1ceMNFAr
L2NagMuHMbiMRiMtl4l/8ZA2u3NVZbiv/YhdNCnDrd9Nw71ejsZp5h86bpeVxCfxgALnAlKQvl2u
OJBRmJy0+F5njkCXf7xlG1jcq0Pari2t19eyOLpxeJuN5VKW3nuMpbY0fV3ZwlgmdOazR0bYy642
hmcax1DvWP312Q6bSHsnTKuv97JBHpIe2OfGFcasZdVXC9lbtjS2eg6SorzTXMSzy0b059h2tIvX
AkgCRFq+JQiQpcg6Pudpmm0z9BR3Qs2LR6y/bmWHL6Hu24fArpUQNTp4HW5jngfHGYipjMMVCmx6
gQyweO+hsZI5KrF5+ughu/lFhoua1YBMNlWHxXLlsDsOsCYfxDB/Z0l11HxE5IOUYmI13j7LemON
WkOJsiaBCnvw0jcDAZ0ytobvGBUBLMZS866bfORx0sbaeZE6MvY69nuXhHfOtexvFkllya64ybJ0
3DMfpyhWPLcwvTDpGxAArPNfB3cuftQVqcnPOBMtNyDc3EVALvcFq76lVA5IKxvdPRUgZlTm9jVQ
mZalYsA0Jnd2WuqnoudbnooexWdUG79MzkxZ0pThkqqEqkzMRHSTTSrI72XRaOUXeEOgjwI3h0vT
tq9Qc60kK79MgPy3Xj0VW1lM9EMxeMDDhrHcTaNZb+TFSEIuc3huz72iIO/kxeNa1gd1uGsiTTwW
k9odkt4UK3kbrbIvakIYzMt6pANadCcTYZmwBb3h1cTGeFHa0qBoGm8xcv8i6zUf7Db4bmlsMLzE
wzGYu+uNou5cDPvWslehiqtZW6R8QUCfDatQUOzsh9dRNEgAlIsYv7VlHzvi0VJbezE09fTS+HWM
21M4fhWRD2+90r8bUbYjTeIDwlR+5nAjIwIV15Ide7Agzb3p87T6EfvprTJ0xu3khxmMaTHcZMDm
lxAmvE0c67O2r9J6u1FvctZ6Q1CvvShZVOgnXl2hZN7C0GAIVnylmzjzUcmPXvVAddlhlZVy9npN
OQ82OmCxXh5l1Ue9PFN7r+c/xYLzU4MZGMp64sO21WDh0DXFVycJke0xFe9xzIwERLOr3Lh54d+y
w3EWBhQOMrHUWX6fXYQe3JKiPEWq0R+NQTOvauOLK34h8SzLtpZV8pACtMGmZWgPpCKJzLYsGVxV
Cx77GMAt0JcYFEkbPqLUYV/jrmS8otHy4uHeN37kZRg+FqperZwxxfPIHZrzMB8KPULeIat2qpc1
Z9WxOcxnslF2K02jWApIfGtZ96lfmQzYXloPkHa0U6Wr07F30xIDnTp6mAbS4D7gix8hvhmN6f3o
RBAuPKSnyLf609oHMfZ+EQS+chMl2kIAlT7aOsKxGoy0DsFKo9spZnPzXkRV3jyNNeowC3ttwrd7
bDIMDKqC1yQSafVYQhRcYwwWbB3fKh8zAzlLRnUbtxiKemliJOrkiF7OxdC27V2AlvRSFp22Kw8s
MKP3IoqK7hFeIvijuXM6WepZL/zvif7gxZP6FSj4twiI5utQl97Cr4T9kFR6vcodK7iF/Zdvon5Q
z4NSDgSvR/WQjPxIiVUgsYKfz9JS9fYGhm28U/m3t7SxuUDKEyu/GjU22d13TQv6n7waSpUkPyNW
dosYa4SnMhyDdVUAEf7pZHq6iq2EN0CNLPfUl/oOm0VegMK0nrIyMw6FN443c6lsCr4pP8geQQEn
C0UzJkRM1fTR9k0g0b5SHWSrq2VoLqJrDySeVr0belTu3Gkji2SNo21PQG89jVn6iB6VuUhbJT65
eR1cdV37yWDYPYdBmu8KeDZrC2HKZz93NcJ+hYoqC61uF5z0oMnvmowRRPgI28zVdmlWR9jMckDt
nhv0btfFUKtb2crDgsp9UiXgs7hl368qYEpPJjJ6V7s3//G5kALTtbzGaIeNjj2jpXb1HY5jOdDk
Esuu2AovPlKLK6dK62fk0p9hJvF8Rv2SjLf75kweQK35IgH3ZDsEAqvw+aLAAallYGv8PAXJ+0WW
0y+dqnDe/D5FoMKO6jt//qRUD/75SYDg6ues8p8txVd+pGX3j0+C1bubFGvBWCpAic7JeJmil4cq
bTb/ssmbYx25TNa/Z+VJD+mmahE4A4D0Z5ynzbwiUFT4FHYUGAh/tvFRrzL9KdWj18mP6ivCf/pT
YMQgWOvqYShZ+vSjt5Kd4GJjawzU+v2SoBkPkQmqSBZnwOQWFTqDH45bOIPSr9AmMXbyjkhEgrIo
YpJPc+sYRtcYC5objV35gehPeMlzL9sFCT4LrNYQ/hBTePLdJF8EEVvKPBxgl6YDzliJ9SB7+MMz
mm/dvWwPsB3hs5uLLIUaU1E6qslhdIMnp3YtBFMMduOqtfUqQ5mBhM4Jbin0oLlYK1m0i+MoAm9E
0U3KAXlN197JotlYMEOLRj8GznjPQPykO1Z2Z8dddhez5QCJSYS+K3gXln7Eyxtm6VG2ghhpz3//
BTXjj3AWGT7XVQWxGguWkPgUzopsRpOydnp2eMO4JUA4GWQlJwZGL0Ucq8FMOzq3QjWPVpXxUPF/
hWjnkUC1RnHjZW+66kR3RZXHdyUm1nsnFg3psQhiuYuWqIow8bZWQ2U95kX3onZMzG1qNFe/dlBb
KaZ9oujdy9T1024SwDgDxOFeSgPljYkQ2MUyccgBH/5+OfSQZu/UvDr9fLeihSHrOlZ57rEneRqB
Z8vL62LKDwXZYQy46FbOcIrMTKtTCvr02fn1ma5bx0fHzcyl7OULBP00RsejvAeaSCTrxpXiRMNy
IBJ4o6Mwd1NgvuAzvF0+qlwBJsYYEG2TdfLgYcWzMVHXfb8UOWftZJbWs4qJ7snHX3GXGyl6b/PZ
R93/Ovt7Pztyf93P/e/Zp7vEoSu2QKfJIaq3dad42ygIwyUbtGnepU23WhokG9F2+eqjztfaadW1
mrGWl8mGztTLpZna3fajzhYOgmmjXm5EP30HB448Zq0J3jxf3QuDMNYkepSq69C5Q/89X1pZ0L7q
nXgAPxYAwlHWVEBgUp3yYpRd/eXvz/cfiWzDYI8AIMOChU7YVrb/I2GUWWxyQr0JXhGqCeODZe9q
I3uA4NX8sJx2K8Za+6L6jlgGum1cSzT191UwWVvI/vkpR/1+kQMcXICw4iGfDwqy/isrBgkqi3rd
XP7+JxufsyaG7QrbILhpGY7pmOJT4MzSVD8MyEp9mcZhFblTDfSBg5kUeD7bdrNjmxwvetX7VacO
Nhbf+Nkt9NTsXu2sPkLtA26uQbEijQB5Kk37Vx+8/iIVqXru0Qy7V8b0aqVq/1pU/EA6ljK7NFhB
my78TD+PTUVoczDx184TJnnLdTRsE2mRZ/IgO5KB7/GtCvN/gSAYzqeBif+4Y1uIKFu2CZ4GhMrv
ySNY9CAMstl+wGLAFEmZn8jP+LORN6f2fEh1Pz95BZxzAtj7T/WyKHt89JV1icjRak1MvP7mm3zq
91H8uDZ3Ie7AaorQhDX7OwNx82Mg3FeIA8RAanPEoMH2xcYxa1rnLjBBlwPM+RtZBVpr2DOSTmjT
0ihv0qvYONVOaO6Qoxvu1KLsEdO4EVHOLZWOZ9OvWlRb5gvkTRSvDBbAAvyjvAkMs/ESYx0nG0Xd
xmuv6E2ZKDkmxAhZcpKej+eDPGtqM18gs9yuPzVkKVrtC9nR4lVZ6hpCslVb2MjpxdMyMMLuwU6s
8cIXctemHepe86EcXmFMxffv7RahURbJ9Um2Ac7Qs6w55QmeN1bZoOXqBxqeDYZ6SrTy15msk4d4
bv3UWdbJ1rox7b3wUafpJ784qm5L8GFMboVWFMTF/3OQjZOD4P0mN8fiKMsfzWqEpDFJg4EkrYvf
rjIpG2OeebX5oILLiLQ2vTjzPAw8JD5PTXbt36dhQPIbzFpb8u9z6+zmgwRnRiYRtIC8SVem6q1o
N7JN9grTqdqjujqyUJnn8v/1qVo37kPP/PWpUTqoS2cQQBHSaUJBF4PGBMm91xokC6y0wr1C3HSu
stjro/Kq90TxDQQYTt2gZ9c0a77iL2xcUJU3L/LM8kx2gLhkWGVhsk2cAJfIhoh9PjYSdbmWxY+D
vKJC1/WjSiX5sGi1GJmUplfOAFwQY9MzZxOolnKWdR+HwPKDpV+EyYHocXxEwwsHwPlMHmrFG/OF
PCVrlWzQRr1GbZCcIj9DAcspsrXDz7CqoqJap8hsoCqBHjRBrgHiW/vTL3P0M/ouu68b4tb9qKvr
92LdtrcutkG6YXr5UmQVoZey6PCjo3Pg9u0li6YTwZ/k7JPDQ/ZUOAuvMY3nYdCtdSvqaSuLOeaA
C3Ma42sZ1P5TxYpFcxPzOZnGDsLyb1dZ3U0KSYblZhMRF9DrN97mwwho7dmz8mqb92x/8jwoULQM
72QHlN7GhR141s0Qut1RFDkSwoNbvIEGnW/gFIqzygAEHREW0m/a0ZwWsgEI1C2Rkuax8/wCdRkE
ZeMM9Hro6AfZQZRoUisEXToHP9ViGaee2T30LptWD402ds7VZibhfB1WCCcCHoohsLFkNnZeqJtP
Zg3kaG6OnBg0t8V+Je0ra+0EYjjM4GJ4X0jPKYFyLKXi3KCuMhvxLEnM8It4H9RFCi/XbY5D7v8i
bOhD9518QnGLB9p4qcqS9BQQzNfanNZa2ChX9BbGu9ElrlSAId3FmT7c6ags3rbmSbbJmkqzC1A3
gbWURWIXt6ZpWgc8FYN9HRrGJla1/GXM6o38Lqyh7ZZBM9WXNClJ4Y1CvH+9CDGvsizPXjWDlxpX
HnU/BEN5LzB8kldmWowEWiHgJNQAcBTTd9fuMAZf4Gq8/xC6h8he76DRaeDVcVWTMltaFcIISofk
ZWaibVqX8OQgt5bu+8koT3ASej/5b9Oo/n/6/PkR3Cer22peFnx8hOLr4l+mZf3PWRlnKkMFvGna
huV+npWF8Bs3tdrh0TQn5xon7RX7jvJVa/HH7NBo2cpihmyHVekEzCoyg8u+JQQ59isv95Uu5uux
i2WGIB4kQSUCEv+fM8W0XVYZY7SVZ++tpfUvqUlkSn7fts4rK9KSlo1BLhAi4/Oeh71DXRZgqB/M
qkd4E9VdtTK0nW0ixinPPurc/1En+7n5FdfQxaikZKXQjEn2IcHpQzeVRB4T1zt0erEfsykyttrg
2ZuxZeZ5L+NOs0HPGE2UIXnt2iZZGXVlH0oXQVFR30e2krAqs7J9GIQpwzPFaOy+476o3UBlMiD9
hd9lLyIA6dpwcDKTxcp7sIG0PBfABTdd7VTWJRmyEq25sHjWW9YfddDg/zgXwyJf+YZXPfjpZN7y
/rHmmwE6o43zUu7iuBmw03NiL9kGKDlde7K8J9sbNrI0xq17lWdV66iojOGnF9vITy9kpWKlryho
efuPzvJ6olQbdb70va+8NmmZjWVlN+A6HvoGLFlD87Z+qJasVfrimRCwDRKgSA7yfxK57h2ZS5Pg
bdg9dk1GhJf/kYVfwRJO+YDiVmaL1yINvwbRlH4Lp+jVrHKTZf/g8YA6IBsxh3yYO4TME4+hKBnq
ehew9bxcej+Vayh9jPlltbGtl6bBH/GxsKq0tvCWH0spFErxXIAdt51aM9044VTuWY87D6SJbw0j
NL4WwotRTPSNi2EExcUvayahuaENpkvBi/Xoqpm/t8Oq25Q9A04dfZPtpJ6D9ZRgSW826uzN4PVr
g+X/JUlYV/SaW3zV3egZlleHrJ8uDiRylZWs51tfRtgDv8xaqtu+teutXbjKS4B4jeyQ4B+11nuj
OqCvHj1kIQGa+Yaqb1ZLZ5ycM+xh41oXHSmZuaH1SPiiZKXc6l7tHac0LVdWKtybqIfhgi7pU13l
NfJlhf8o2BsUvjY+d7ZdnMbKRD9pzMZnaB7hpgmNDEQ+rWGBsKqC9dNFtlZwnmwze0ZlabhU2Caw
JaFXHE7TdvQVxJDacHpuojZeqtjfHOVFtuuvW6TbHpS6V27sDCdZ+cHwXva2G3QreRGmi8mq8Rxr
j6RZfa4itFmmcQLYUc+7pjAyHj+K+ET9KpaFVx0JLf2zKFvDipCDvLaZ3ZXC0iekm5J7dE0S/yLw
DqHfiV+nTH3d7E9degcNGrey/qNNXqF4Ym3ElgomZB9nnideyqGukOxAcA4AJiH7mARNp1v7JJ+l
6bxCxVfKjo7F6In7eHLu3usT1yLqBkLWaQbvltX0D1lfsyRZpjWCAJCWkpu0KZpFMENNlBG7ljRw
zKs1lf0F/Cd+EBGyul0LsAZx3rWdNfbh/RS/Gvsgyx7JmC22m2jkMMkihmOesxEZy7rEque9riyt
c6hOyuEf4Jq5ztduR6DaHoMFy1dQbl0UvlW9f2dHXvij68stTsV5sCjStxSD8GhRtFd2xiJY5HGE
ooU//ahH72pVTv+G+873qcq1V30yB1TBELgbCHsvUIlHZtezbSQFE3YQENhc5iHVQ0+zcwhyzaey
kzyrjQavKMdJl7JOqaDMLJSAe6TyHmQQwi36nT9l88d1To/1WBBM+brz0mHhInMO1zT214pVmhf2
uCpsVk3bZ27UnsFtIRMngvpeCVgrO1PVfUEp7ur5oBUXysrPuu6d3RTOpCbJbJIsJt9PtWMwgfyZ
+U/NiDWFZaT5oqsGGwAaB4J90B8KPOtcP2IhAplV5/Y3KKh1Bz+oX7TZn00e3JlJ3PrpGYN45Sir
ZFcrQBTSQ+d09dHXDnAe1ESwS6JKrHR99K962ky4V1kjznSJeW4itVvrbp494Iulw701/DdjAAJT
s4ZedHGxipH1+ZYP8azAp5mPboj4obxT5Wu/7pTPBq2GpehbS6nEmdBWLsLg7MyFhGXoOe2nBGG3
vgw3ta3Mvgi02IkZwUPEn3MJEpKoSdTsOElPw3wWaWV68ouq2eU4EL6fBf+t+9Sa+3W/VqHygw5Q
Dy6xUVgl82lgqepBERxkUR6E4WTW+r0TyoZCx2iDrk5sactcK8KbDunNxDGSZyA/+sEx23qlW1Cd
0ctAGSwgOgBdLb1xEgMf1rkBPbRi1butcyj9wH2qknaZWOaARwrQ/6zvxo0sgvva4yQnHvD2iUgX
QwBLUN9u8XPlq2b1nYe19wXT9nCZ5rNAmWJUmywJsxOyvGCZkd3dlpPf3WruNC6DAPa6mpB8MOYI
kz/Hmpo+NPdOVj1/VMkzp+zNVTi7GaoY/mhx6pxwJHfY9MObQ2lOLPW5KOvkYSpYuSzgHGIR6SDO
h2LQbUUAbKmRD0NIt0BKQZanuTzUPigmWWYW/0/ZT6tnU83Q/MrUFxX8cFqp2U82iIh2ZoL9EkCD
IDatO7DC1iZwivBo2al/bp054aQ01WObZ6hfoOz7o31Lkjj/melgSKtKdx4Vhj2AA0lz9vtKP+R2
Gm+Tsi3v2HUi8ZGWyVuH4aa8SuuKqz8yWgHc85YMrdu/R/508Tvthiyh6dq6SljYFcJQeZx+j3kR
oww6Ry28byKf5Q8mwz+mxPrgdvzUa79+S+Np/SJaZK4jDNaXcXgedazxtBpasSK08Nrqwx4nJCz/
Ss9gRZZfwqiq9627Muwi3KZFHtwF2V0SN9fc8M2DqgjjQLQAQ5e8SJZh14KAMSEbsGsyV7k6ovo1
JCpDB7eDQYvG56Z91kzFXDUj+m3E7ZottArCyUYFVaQJsLXQDtYMvrFVWEEISr/oGuJamfES/QA5
a9xM+SNmdC5IHxSMdfKbOEc52UnVPG2bVu2j4k4YFfkkMOHaix3Z1HQJsVI52tE9QQ9UvfW+vooR
Jy6vg2YToiJ9VFSblDsKqYsMn9ZNCjJ11Xv4UzlBsvSElm+gcKmb3kuMzSS+taae7TtCLWub+PhS
IGS6IQI+LO2qYO0t2r03hckOLi5YmQncUCzyBRK9EDrxUFNC/uQ6J8cTCzSc03IxqOF03yMaHSm4
N44Bcz70XjRF9Nheg2NS1gDvis1oOPoiDnpS93FTrlQE2XB+QEtG6fWvcY5kX2dl5TrzvWyhKGW6
Sn29uItAAwIp0M+IWOvnBo5TrIUtjgzBEoWb4QDg2D3iYIjweQ1BipxhcB9Dmlwmg07IEV83QIhl
tUeHb4UeJsn8qNlP6Ngj1lAsrIGIQTS131K1NE7AZ978wNjaAWsmq8yjbOF1Y3kgGu43fnpKDfNp
iCzj4DeqvYoF8r2sWvxlpLkN3pFWTY7lgV1deoLMn55KBukxQPS1hZFRRV5xH5jFgxBNehAhqWrP
PBK+viKLZb0w9u4DB3N3fMedIDvnhhU9V0qy1ey+x9QqrJc56chbEzBdV5mLJLBBPxQBBnA46MGU
jRZd1zXn1jpMwCDWs5rnBlPfc5s40znIAagoNllxqFmnwsNlVoWRtbEHUxyKMnrKU68/eyNB2RjN
DEervF076rcO+9EFQ7KzR7YUUWh9uNeiqr3Ig26jnDiUGRZ8QQXoqlSNozHWQOUM+1SQjb32IFFW
oxUg329jQwvYdtl706JRz37piCfohwsnCI4lUeyDkirDfnS71xT++NnUB7DRBj+jAcB1qRsYC7Oj
B9wIfnLVVQgkeJOjbwdWsqtUt5ehYnxT+3KthzrTyzgMZzVLbxo4ebjTg6+FJI88xmg0qzhrMUJP
gzUBC3eb+Ha+QkR5ZQ3+V0s3un8Z1rTft9uMakITtoDuSdQAC5jPSGCUyDLbrdzsO7Aj/TkfwVPh
HWN3CoScxlbYdEFaRkNqXXgR1PpOFD/xzbC3ATMaPikx9ulxfIjJsrdhN8Ia5t3+l5H390Q2f6Jt
Eg0ArqzpZCJs8xNTRVP1pErLIvox4AyFpDeeg72a35aJluNZO/Y73cZFpSAOtCzYO24SrV4YPUgr
KSNcTKhyRCOi4kayMTSr3pBwYdsSNultrmbuWp0CfTPNY20W9+HStRJjbaYCD6A8eG5G9d++8d+j
NPIbB3itCeD3kEL+oG8Sy3TzGGbb9xRBswOai9YRxM4KH/kIU6YEPSzMWrxFBt91QbjWw/k8wdJc
d2AeCmf59y/X1X4Lt8i/Bl92JHJdVyPZ/Jm7PwDy1zsGlO8uuxB0T9oKA+/8R+cEM2lpbFaT6cYL
K0KpxRmcn4YSf2ubZji1vTvtc9PZlqrNnoWw4Y614XDwlADAWRPaGy0o0ZWfUJNsu+AFDJh6qafg
Ete2BrijC89pqyfbFicOsZbhD6wqn5U89BZ6ET2EbXnPLOau/aJPcTRLxLZSjecwwegxMlFtM60Y
1bg5wRC1bsvXhQhRW1rqWvO7fZrW+jIQarccfa3Cq8uGRjQXK8tK1nVvH32oX/g+pIt0wA0Soc6f
bhMGWxE2r3o2Ia1Y5He5Y7oH3dcOfajcow0WPcW8tQvNcd/SHLFAY2zVI7gcc5f5TCC5kkRb4enV
kTelmnHNbftTjOaV8QAWXJWsxx792MqL25OuNg2YWhfTBrU4NmXbnJMUO2bLz9slesXxIladkDiR
doN5gkL+JsSptB6nn3///bU/VjU8iaTwBG++qdu282lVk6OUapfCz75ntjrcdJVbYK/lmf2SvM59
Hehsiwqi6vr8dBZlHtwKxoK//w36H8/gnPsFo8KDaJBS/ZwH1hS7HqCzTt+1PPmGq1tzAr2RoC6X
+qBUUYqRyWk9rs4APbbswPx9MGrDmpA28Oc+dzah0N8wJmjPA2a5SMOMyjFBUyAaM3XV951+mnps
Qf/+Z2ufQpVyYMJmwHQdXXPnXOgneIYWs50E12R/DysePjUWX92211cYDyIS4vnlPrMtIDJT8ySC
NcH7PeLpxpfcGfZM3ZBV8SFkEVL0F6UrFkRf3UNtj8kicvAmwMxgqfGbsRR2tIew1NT1GOQ79KHU
VVP7R81Be8LDwtCq0xX+KdZ+8Kd6ReTU2fYOsb6+SdBZSfELxZxplvlOnj1lyDZ2jxpzQK76WAIf
XZeehxKLH3Yn2xrJ55BGhoqLJWmbR/WijMa3zCS3GcCIXMbK2K5Hf7A3uXAC9qF5t6qjroQNObob
vzU2QS6qW6NvUrjzib0e8O3aeKYZsSJxWa0Kvye6NzXw3YxyVZl+s/QKFq5u9BViYFCXb4ppijMj
u1gpCva9moNxaAlNfWFH4UgszHuAKufuezP82bLug7Uk187DuEeCt9gVdQOamKjLlhWDdkBDN0Q0
+JtqYOuLQIhRdfhq5U2wt+Zcm8l2G/fLEIfJwNzXvT+seyTMmAJEdu+iyr5zu/aHQEoxZVGjazsN
QtxNUbNSvQJAYn+ngps9eOPJ1Yt4F5S9thg7M5yIlmRLUSbLEevzG8NWsJUt0bLsVTfIFmQulNsw
e8lMAAw4UWjpEb9N1oaZtvL7n4iNp/d1blo7s6unZUMIWhXaDQL3s80RbMJ8aup/mQY+EYLeH2UT
2Qeb8LuL7N4nQlirei7vpe19t6owYDXVZYvYVtxNDAJpo6lhS9K56y6WJbqL6Wv4e0b+MU+gtrN4
2Axmd9/NhoMwFx9SfpS/v2l/DhCsAFzhAjjQLN3+Q2DG0Ptpioc+/tGH7RXYsHavucDdKxDGS49x
ezW2VXLToIYGTqJbavoII01ztGUjWMIoBq7eda3lXwanBUEb2wYgyKi7t/sHN3feRn8sHnxy/v8G
FnE/z62sVQydTIxhOK7Jm/f7jtHSwjqtsSz4ofgI30xIKva5/dgkERMX8qUba9CHRaB4+R7ODukh
YLH3qA3f2Il7yDRL7OVmqlONs1IP4PWyvd7jlpW37Hc0/CkWPuhKu+nrs6EV+4jA4VZz/FmIA2IN
imnuoeondWF49RZroG8jSLFXI3YArjTVOUq9aktsOH5Iu4qwGaNP0w7Pf//lPiHY5HPlmGzeHFXo
YF3dT3iZKW1RBBji6IeT6vXajS2f+cSD9l07t0ZYxEdr0Kw1XKkfo4JRVDsclLEWx3So1rCXECDu
g7MxqNVJpEGBvrX2YmNcf2M4yh7Hwk5pzCfIvrhBQtZYgV4MF2WddEuCKmh6RH55mTLvS6u2DGoe
myp4ro8evJ5j1aJF/vf/K8/PH783+B+mUN3hIbU069NLVPWpqB0/y34kQqgrkLT9BTawi9F259v7
kEXPNQ3jFTiZ7OxO/r3ZBD+9ctKX8f8xdl7LkSPZlv2VtnpHD7Qwm74PECEZQS2SLzCSyYQWDuEQ
Xz8L2XVv3+oZmxmzMhorgwySEYD78XP2XlvVrV1pesnl94fGo7ULuQeIgYWyErtVPo7FPUtVfGzd
/gcRzPONQrvXHaooU7orgcozAAbao7gbrya/250JcCjj2jp4ZkKmfamYdzPjvmtR/8icI5EaJWmW
5DjAw6k9w7daF7urajwLe4xiZvRGYWpnQsnR8g9ShbRLStiIbqbGHt867CX0vQ5xkqfBSGiI3yf1
NvzgiLU+WFXtL6atEGpSgQDBoHMLzqC+GTbqUVJ5ggh7gOBoafjFrFF5UZZShIwobtEvNld9fhqG
NTtw5Ezo09uYuqu6JWVYlgFCcD1YjWcKFCSe/fQ92uPZEx1ZPqzWwMB9horFbUlR568IWqOcxBO/
2jj8ttURVSzqKxWkd3btJjszxGr8oTCtg5bG82lxl19zNupMHWrtFG+JrrFef6ejAOFAH9MnNGC+
aUnpiAW5lANsv5mlcGdRpmCRo+GhAq3ZWqGmtXXgpHR8omfOs+yAiuXli212ZFpuCby6S88NzRDe
GO3cp0t/MeUvBvTDbUn14IPHOMJ6m/Zm3BUvCP1PcUePuFk+3VJJbjj0iN2cQPXukNb5+QJ1iN64
era2DzikfRJa25skbj9h73x3+MAPWmNdATubD+Y4zgcHmuoEl/ZWz5BUzlb1VY/dxbSh0g9ucjeR
s3UHLDXoteqB5Ijml5OwF9pXevvOa62ttr8wejjXqn6dLU1/XLR0v7htcTdx4oF5tgwHliX621M6
ESGU4qRFr3ewM1r/4EnZjNvKi3K28jOK9+WSjLSqVtfr7xLyz/4f9aXzv9W4jq1ZhsX50fE09Ib/
tg5Lkim56szx2yY+JijShbKnwpfleiNrKCXDresKLsh+p5Pl3vp5AsjD1pIwJZhxb2frVzVn1r4s
AM7nFuDxd7oejg8myzsW+dahoo5n/7shIRIzCCg8lrjkgjfDL+x6Iv0ltn3dwCadTIsbaskCvr+a
lhu1fy/K+mAg+nwAEdAQIFiPF+hV1i5vtF+/aTC4RvZklxhHa2YGBL6s+FH1sgyxjrGLjCkHc37W
VGXWDk+Mvsc8gDc0yZrzBFSr2PI+674bH8dc14JVPlVMvuCuzXmk1qCB0rX+nl2URvYsh30SM1Aq
tks47rKrzOVyyWzrbljb7p+n+v/xF2pc/5si99WAFUMMNvzb//7HU1Px3//cvue/vuav3/Efl+yL
iWTza/i/ftX+u7l+VN/9v3/RX56Zn/7nbxd+DB9/+Z+oHrJhuR+/u+Xhux/L4T/pd9tX/v8++Lfv
38/ytLTf//jj42eV1WHWD132Nfzx50ObLt+w0Vz/t41l+wl/Prz9Cf/44/W7H/72knW4nDKAb/98
0v/2nd8f/fCPPxTH+bsD7YCzpupykyP0/+Nv8AK3h1z97zbDCQ00qYly3NseqptuSGH1qX9HILJt
Uo6HghWVxR9/60kv5SHD+TunGEYlDsoRE/WF98d/vgp/MgD/+fb9n5mAuvVvnSVr62w4CGWxmGuc
keis/LX6SRZzKtmC0+OkWMA7dbJEpOhZEtCKOcPmATFwbrcgp8Q4fgwjXtJFuSkmbbxKzHOmfYTV
kPt1ss/GNQ9gtsR47SrFZ1/YtbbzkeXx7TirddTQJmUHwuJTMA3el7jzfTDWXLrMXVc7xJajGwvA
tcRTglHvUGNO6+v0YZtWG62jgONK1ObYTqGDeGtSpR4gmRc7hMuRHIxwFeLYQTk8mqZShXKBpqfX
04eTMLOCkbzLbYiMWjyTjF6uN9O6+KtTeGFCWHQlV0CobHml5jIIofcHiubowYPe13F9URpNhGYu
bSCUj7Cqs5CeotyppryUKkcHIiWUqFpsMxI9y0M/5J2vIXtAjtV60WwQy8Z6VO1NtxGc3RQ1KjMM
fy2N0GK03J2VhZ2cQXLUAoDz+AFUwfRN7oXb3INhWxJPEbY5KE2mMfbSXrppJn4rcxTay4Xja8pM
rGJJNzwRqGzFmO2owPMdiJM81NtkB6tzfjKk+0DS+5bK0Rxn2sehbvUXaNO+dqha/akd5HSjpsoT
wLloGfoXO53uLSQMxGzshK35NpjPuhNhk72uOgEEMOOEqpzZhW7tje86es+q036A6PBpSW0Zrd1u
KJYuVAb3uD1qlEmN49SBaNu/T7m3SQyTJIBjQiNZM69DBs+G+CYclvSvjZl87UyrJ4bHGvxy+zQl
YN0XgylsY5VnV5UXmCBvWdMXN+tCAoY+M6NIDUpKoRK5qCtxWDbM5j2KpH0umdCg8xk5+BPLkOPj
JKex8GlBQUXhAoekAywPBJh1HrNSvOFe6Ib6PDhOxwWHEUJQ63FyhwkqdHKf4LLsywq5oDt/DVXy
pOoV8T1mN8IZKi56RwcsVo2HVtMZnlv3eund0o1KAjG9mwmn7k7L30SbdrcdcIY5I0ZTQZnqFzg0
rWx2oxEKTqT0HggimMCzUqQ3PRm4FZ7G3VRre6rRlVdSnHrZrnhzvT2NriXErptGiaFMexxZUTWO
r3pZVpBomzyiZxyyEnCbzW2g0s+BjxvfxB3EPZ3BhiOAbht08Ptur/VbDINpENtdNVFZOS5SQ2Yi
PbAI+n0SCA8xTq1zHcxKXJxM7uQwTM/pk8m0JeseOEgo+8asLR9C1M98oNisG/0nXodrHC87r2ay
pZl9tR9xkdHIbkcfpNmEDH1I3yZcMXiSD968ZVGsPRaKmLpRBtw2b3n+IKwSigRxDRLLbGRo1tXp
crFjcwu6hcJn3o4pNL+ldRX2fBzJWNk5mgjohywkw2hNmM7yblnSMhwhNAbSJcacswbV7QhUzxPY
QpN7luqdp8b3ZGPBz1npFaY8Q3lFGYPvrIBUrLc6o3jTIYsFIyzZUwZdCWaLSCZU4l8/oLRZgdZ/
zDNyXIdhD6GGH+q6vUHJmnIANncA6vaOBBne5X1yUNxaBlbSfY26WoakWJv7knQzwYntpmR4DeAj
fpiFFz+nVXkS5SN5yk00ZPXHAgEqbIw0OQGS4I9p0u+2pcvqEWqaTegHSsO5pYkrT3M6vTBiAK5k
bq4rgBLYHuTkHpkhuPeShNWiZVw4yxWktdclIZDUFtlMakVTOzBksL7t/Fem2C/limK9WrwhtAr9
G8avD+Vw8glEJ5veUp8c+rv4Vr6SzJiuhtUUQVNC0ZQVSnCdID7P+WT8v/nC3DT0CCtOB7IXc5c+
e8vKBHdsPzcSNkZpJvc2MyyK3wHTRcCMn3e3y6p9bCGOJ0UDF4yn+KZQbwqHwMbCOM/tCFzXy+B3
ms8wB3KiBFtBI+y4rKRJxCitXJI3IwO8MmhUxa8yTd2laGhU+NsXUSXPAsWJK24nOe1pWLqBktdJ
KNkl4y7W7ytPhU7UgqNvq+nUW4oMNSuyLGau5PGAipujBH0Mr81MKhPOYJ+zKJ7f+rEruyUoUZfs
1wIOjefIQ/XLK4e33IUh5JTivl9wO2iHeWWIicePBMCrWdo2KxzLy9COcKZBkHWD4UL96Uqsud0e
33dFm0WkYVYmZ2HF6h26QNLWDa6d7IW9AABCQWaToyTaVabGUXZsa1Ml7oyid2GLmUEFbMU2nfpt
pqV5tlNCQ5jcHsehboGEDM1NZreX/lAjMLmFfOPnqS2vjjmyQ8INwUX0mPWKQeSYUtwpuAjulHKq
jkoOowbskpU7kTaMj6sjni3Teyqww/pJ8Zo2NUZ9d3r1NC5LbYaW2Y7LscFOh7ze2FeohRjjecBN
2xWq3JF1VewWpT+hELx1p1TeFy6BLaSnC6e7eija6b5hyHAdvm4LQoNfeL8aCniIEcupSQ8bZWVJ
mKZwd9xq7xh4HsYBUmOfcP1jVQmqlguTmmM6ZDGGjnUxSF/ydYq0iOv31prARTdIchDepmEzQccz
2+/GMsedmJtvMS6YisV2ishowklU4xlJpLsGomRfLPUJGvSPajaekG8WO2maDwkFSFbmgB89b4xS
uAveSLS8Wqno7AbS3qqNF1+Dp1OWECsAwVG2vDjyLdOzQwz5MqwEDoUqOVhzVd2qnRulkCTeheOQ
tqwpeOQkDeJmJVmqia1gqfT3NM720+qxwecBTr751e42JaOonjTAexZ+XZ44sE8NRikQCVoaiaHW
D7bHKRoXCap8TZO7OfuwlHV6g6/41aRave/cYk+/7WzT7+YG4hVTFUPzIR09S4Y4TgYplJGbviPm
UwttB+9/YmF4Lam7mPt8wAMcfOiQviPoiViiQZihyIdqGYATy5VwINRFzRATWCSOS+INN6jwmOk6
8ll4Bs0IBKsBEsbi0uQGz+Ks7aWZTaa3vqu3n2oskI/Wio+8eQhn0l5O6zIcqyy9z7QWe2ZrfbQy
6yKNMPVMQdBK+CiN6Lel9TbI/7vdKU8FToDQQNRGd1pvCGBU+gPZkhd0QcCqoCeXGcAMYeQWRBLt
V1Vh1DPBelI+uMeO8ino6Noc2z6NStyRYRO/FtuF2kEpd3ifj1Qr5Y1LWrtFxMM+g/e2q3qRRLDv
Wgz0VoNuFjGTWGaur+6SxE65W53PvGgnf57Kds8gpSz0TwVYQ7BNLwJFVz/7RH9H9WIfoYvcYkrL
zhrBS2G1tqhHb2scDUE9rW2kLPVDLMSthkTDt8b8IV+v21QJJ0wVDXZGSVnCVa49N8Ne1VV+yxnS
oRHU9Ob9Und6COk3WGg07bpefWhmWdNjSwInpUT3XPaxCYS7pW+Le26K/bqdGkYM3pMWzE13zyD0
xq2GC+Z+02/kPB5KxWZ7iVGGm0rfs8uu9GdmqRxYkcZo7dfuB0Gir5S81HY0PQJDNlpQt/3dWKNA
AyvhBWaTHlsTgSthOK5fy5xDfCml3xuKy93N6+04SCX5nsSb570px+fZ0SRleVf7mQuxYh2qhXZm
TgD4lp83GwmeNLj9ca6Pp1L5xRqTU5OTSmXJoyNoTxnjS6eCTc0dilQTs3biGoHJ3+xPa8PkpEVT
Ig0Zzp4z00fswGewrjoauRitsrq7fmGgPCgOIaYYTSmsR/EuWtLrapglhzVe2deUJI3sSpD/FU8v
ZubsV6e+kOib+w3srre4zb8kc0GQufMt9Kfv0YDvktNGCkVl3akcNm4slMBdBpCqSgBjxLZ2TLaH
uP4ABvZHe8o+e0OeVZdrtOAGCNNS/8RypFQWP4px8C6dxOtiLd+6KB7Ixm23irWGwqbf0DVTrD0A
hEut0Z5r+t4EHIzRolfg9arpZ1IAWKQSea/67ujaC/veHbriUz+2GGxIFJPLCzEqpGbUa6jrZ4RV
74My0QepNeFnq/fAYJuRrrk1+PxUBa2/JrSX1we79R7I9fhw3YRXuIs6qyPZE0Rol3zEynj0OhB2
prZLON445kQSYKn7sTaGnmxOTeme1JKOcAUpQ5f2Hn9LaMNbs+P009PAe6zRyulNzuid4Ctqtvds
OlBi6aDP3hPDti+qzx+OZA0xYzVQ2h+6dvHMIuwYm+ZsLa5acjao70gLeKmc+G5NdAIS2pdMkVFL
53t1+zvazdIfSufBQqFZpiuQN61GspgXSKZwF4BZ6RMc+zxVXlb3rTmEEm2RVhVLWMU6TDtlvrXs
FDpOd5evxBJ0zSGfpsCSw6mOWaGVOMLPeUY4f22sPsV5Tu4R6wJDj4HL0d6amDoiDO3FEN2hNDVC
KArrs5CIgJvLqriqn5HE7pnGJW+72wVJkR4zvrd/jG0TKQWyJzcOABqFbWdGa9tmN29dVuc7zVCf
QNQdxpxVWTvGDaqkNTdv5858F037pPY6Ep/4ii9TR43vtk6UzMW75VnUe8KCZ+zdUP/SmE9n19fM
8WsW9m6hxMFbHLQa4GoxsxVQCNizLzZ5dF5fHX2Mqj798qz5HlsAHYGcY5/u3FmuHRqtfMqA3IlN
6Lq9NXXGiNCrdlV38JDYNxXHUV085ps5S2Ma5MyEQusoP1ulOs2Nfho845CCaYHmik1+nDbAz+vE
jrS95srkPuGi2HtJ+hS3Fzm1H466z2p9QSJm0xC2nHBdvLtRn14SiVqmlxHj45YlKKAN8kxZ8UL3
oqSM4vSMqPqusOUugXxFRoJpPT60dtqda0UbIzqQLXql4q5Al3A0JuopOi4XpVDVm8wCn9es/XGQ
LBpo4EAHcI5qKhKJeJtK1T4m0vORorUclGnBGq7cs/eTIWAMlyxRb2eYsj4bV+7TDr/Yk8JEjOFN
mnUHJcZVMvQdgiou/IY5UFQs8Rmp/M0KDItNo4q6Rnw3Nr9AvMjA4B4CC1Pe9sJ59fDFIraYiHGf
kCmPG8QgRziyKuu1zGO/YFaijy3HVzX96CjrQL/4cUlMmUo32EjaPZ0ryjgsIlaajzvnaruXTlAW
5KnOYT69UDt+OtL4VKZj31HG5RO7hT14OSo0+7osxgiMG9LgXGagUJpPADfusTJbGdDgmwKtmnYp
HfB20xwOSvNq2/l5dlqMkL362SnT8qRmt8KFI+vFNS30wXoyE/fC1ncnkaH5tursnUV5sqVyOxrT
i073nkWRbhV4up2S6bckmLEvNuu7VgiBPjQ1d4O7cLeNB65LohNVWGiVB0e6LnAFuO41SzSwEnq6
c1twNOAST0qBQQpjCgbOiXYT152FxHWftvq70TQU0e2XKYc4mDs7zPGnHw3ViXLdUJFJNh9NDIRu
glC1OjcFWMgrfvoBZ0txjL08StFdn0s6niEkXdLe9+rE6CCT9oqRw8DpXiRhabRnciu8PVkLnNu1
6WeV922AE4s4trU79C3LhkarM6qK6caYpBbNjn7WLY4czfyYI52k3IoD/LjvBCHkEITBuJZdOJnK
crS0tgkSazgvKQ22YYzfEtMmhlrJ4Fypu9rr+3Dd/GhaN12bTMs4j9KczNam5UTxq5LcoKMjOEla
8s0eCs4L0yNWoCpIOiBDWZOzinucSqbSMc5et9o7vVXuYQXVIV9dRKnOwY8YwP1sDMWBmDBOd6t1
YE910KsDeZCy55RAceblbLaTM5THwrIOZFyfCJDofFEBTTJjhT4K7Y1KW+TDPP5sjGkOJzTp7NwT
3SrjIkbTPWoJ6FvP7KNGR4TYQr0YWhqVaM2vU97dOXOzJ1IJr+Qs50gou0ITX1ZMKxDwyM91tp2g
4EAH/k77cmLru3JwGoKVVPzRxfQiW/Wx8/qDSpBNaI7J3aAmTH2Va4wQ3Y89pwrMRVDiIVLhUDDC
sGd2VST5XVuaXxk6idDN5U3WJOS1QvXSkX3qo4EB2RF50GDOxVSgHGtYTWsdrdLhicse9Gp5hZLu
MAAe7svGeELQRnNgUd5rRTfCylFPg3QMTmM2ZmgVNphBZaK0u0y1RWBDV+lVg/DhSpLjvu/i4aXp
mcwSZxK1Xl5FZiEDUzf6oK7ojNaJfhr7KJ0676ei6s9kBXLUzRNEcZZc9zRUD7GsDrHDuUPJSuzF
HaHqRJ9siSeQzLRKRLVD8TuPbpBKL1h1oG848Xt/6MRXp5jABrmUtyPTvVcu+gnng35K+lY/pXlp
7WytvzPmQTtkmMYVYqNOamM7pynt//ysS7o1mnDDsm4oyokbhRMhZ53Qcul9/v4AZcQ+LegVT/qC
0MT//Y+Dly1IW7nVe9bM05igAjFoWB1zQ4ehNWpXGjLWrhFVfyLuOg1pzehkqLbNCcsfqRkJlNkN
bdKclnrmUyMhXpYuDIeNXDuYC8Qw2sni1K7yMFXVsjfquj0Z0uTD9tk0UNS4y7EkoANsXHocm/tK
w9wV9ajKYyz4pf/7p6dQEU+tGYd23XiMxlxO7L9/7u9f5vdntMQb3nZ+l3/9G1VoiHNRP/QWb6JE
ZeZjyI7DCS1moKf0fWhD66caivo/P6Q1x1YmK6+GVtWn2bLodeHHXILfnzpu5hToD7Ia1XNcnbKB
/afWrRuRoZH0e9M6yybL99x57QmxoTilrYx95OJmoNW8iL8/jNw10aSrH//6J53MCKrcdk94LS21
fz3QLsaf3/X73/Kl0kKIQdxS//XA1DDAMATFHFM6QA1dv+co2Zz+9cHrjAQw6PaPWTZEosO8kHvc
BcCUBmbno7KHC3qqe8CCQ6ITV1SJR6eMq0uTUA+jFOZcSANbVPG5cmooQ4DAS1ViIQcDHKqS9LJu
6IISLy+BlcdG2yhDmDYblGV+7ikKC0+BOTnJ7ivmksijR/WhjLsr3LU6gE3FwVNfSUybpuzGyZPV
r/BiBbZexFEq7e9Vx5re1vLImcC6IfJrT6BaFbV0pUBa6Qky1Irqli6kTciZ+zRxG4aaQldxyarn
Je+Zsy+T73BRnnPT+MJvL3lH6UAUS/6kxWV7o7QFDXoHFV+hn1DAbZsAKRGWDgm0icc7kzTjM0Li
SGsW8OB1vVtdeHHNbOSHgdZQ0DrJaTVw/bHMNYxhURl4o4oIoFAPtbqMpyaWP4RSPatzj9yDfpDd
nMapuuecaKBkJYS1jEeOS9A/WSQN5kF7JR/50FDE6cknZ9/yrlW0bGfHpcfQJsB0BT2tbn8KnYwB
9ZqY+kEYHFWMZU+KzT3G0JdCA8INI+G7UuxH9LW7EupnWS7l0YAEIRUzDswSK72hPxeg6X0LMUXh
Hm1zJEMxzZiey/mpX5xTXjxJdLN+Yky38Wg+eF17nLz8qmZLiGz0hWY85/16mTlK1s+LyYoLSDGQ
I+66yiMFrj23rsaohBG7Y+OaTLP8Z004q6SDzyBueYvRBVQxxEhFrR4t03k1FSY4kqZsmapviOYX
elDdz6kz3gb+QiunMTKMLDqj3v9IF3rYjf7YgT0ZCfSlUen45tK/bn9dYNJuuBS2vRJJOHw4Mrnz
FIrzxuK3TFmGqCcGec0Tl5MbIDzVempj6p+V26Nsy3qP3vAZaCFazpVTYjb+7KeB8opzLh1w9kr9
2Kqmcu6HJz2f48hSkcVwBjzqIttnehexNrLLEwLmT1n1Df6vZGIC8qleQM82HfLMjt3SwqJOoqVv
aMtTq3tfdmKtZ2ha7UUbAaMWSz/cKos9+d4kqPsGqFJKiuDG21sjbXoXfwWqHlcecKjbdzVdTHhi
la8yyyibmpDLDr5bvfIn1Ez2tpeOQZHxIeCPSkN5v1YNp1Q9ZgjhjNabQuBJMtiPGikfTCnNi84I
DkCXEsQ6Pe9Yo+Ebi0tno9bf3o+OcLldl3beBmC4aIv7Kjv1g7XSCOvG+CHJzeEsy98sIFOTvPxV
dEvrK2WU6F2yH6aSmBsM8bZZ0EBYbAob4xbNETEgkwCDTV+YMC7rRqNZd7CdBhDjkH8utcsspL/P
7P6XU9AIRUboA46U9AWxbWTeWgYFgwiVdzE05sQnRPB9bV3eHnzvwvQImREP8Wj8nBDJAU+m59r0
td8OeNZMPtkeyjIHEmrR/9SJo0Ay/mJn3KRxJrkdm5fO0W69RU47q5BT1JlwgcULhywPNAwpSklp
2oE5ETLiEdvUFxwpq8p6YqKOQTSh+etNDic3Q6HbKCIjJ0c26yWlc5aF4oc6riK0KlRvecZb4na4
rJpXfGNXM6vKkDZCnq6vvcTtbk63g5bsssHmJ+vA+yHmHAlN13A1pU95aomda3dbmcrwzlXMfQLq
gStIsHDmW+3OacvT90tv0xjRR47vB7rZb0pqEGfvspmfiw0O2tnvBI8GvVUb7KVY3Vr3QXj2p+sw
ueGyqY3xWyftthV3jt5Ei0kbcN4QR9sDuUU4QC3it+2Ch/QVjZkXKWZyNEzlNPcNzYnRvC9IsFeW
/KOXaJLsZsevhsPUphdHFtAdPmtq3NLWQ2uZn9OmRf1fKA9VUd608lNJ4s53JQ4rS0VhhRDT7hKE
wBrDQ8uNjB60gjUmkd66pS8c3MgG2Sz2cqVPdY8A/M4oh/t63KIs7LApjdvfP3dB0olhCU+iPZS7
zmke0h5lmY4qQVspuU014+q0MXVQIFERwQsezfIZ4y6e+zLpURMs3woerQbmOjvPdka0aLJZukD5
94Cbtval6jQQKBEO1vGDrRWhsWBxqcwPCHf4xCzrC7DE3YQbrO/Ecy7yfd+lZ6tWrgaxzRkplsNM
+AbdJGOgUZSA8cexZXz05YLk0nlHcvbLLT/VBnogs7Mn4DVRjz1KrR2NJFOm7p16YHGdaArTYZ1h
WU4dOihWlsnNOUYO+5qFVqnFR55UD4gpbjvPCsqWWOhBxmUoK2eNqEFuUjU5qZ75BLbwFctjYKPu
86ktjxm5qCFY7HcCKQWp3KXfIqVoGcP4Cu1TavKI6espt+yIceAHMJ8qGsv2OZfzCYAPkQ5fakKN
oxcB4jP42/KGjRYwjbzFNuzjR9l15nJsG9rE2kpf0m21KhAa0/ZO4Ri/MBNrc33fqSst5kYnejuL
FtWEUahu06v4DFs9rFEnjMj0OSUyS1GtwBHtj3yUr30xqIGeZbdG2qGFzLP7aah/wtdm9G6Ob24p
on7oP8VivleifqlLygJYvsKWP0yH6HYY/ffUGvWO86PDBpDNARltH+lg7DymEz7tUn+su0+L9zN2
Z52bAeRyg3+z1IoDuMokV4b7vFHhboa6KuCCkxK8CQrLgJ2mxnYq18DiVkIvmzm8o+04zxEIPq4E
qxPMKds3GvohwiSVgdfAXFIrPgaBIiBmo2AsZuzsQVzUinmxyQuDnCAnOGFifqsnP3rF3qmLONcw
MHzTZadEQoJFtruzFBX0c3rMZ/NjkgXBTMuTu2gfNM3KDSy/V4i2Yr+sv7b7GxCNCPrBDmixEYmk
D2swm/aTqTpHmUpWH5sp3GQsN5bDpM3tANAhGl9YSonqcAYLElXBAVRXvhrBs1jKS82qqfZi9O2K
usXqwEV15cGs7S5SIfIeU1rGv8t9Z/iJ59Xzh4Rsbfjz29Z8W8uYQkWwZJIHoBXDl2LyW0AM+Ow7
gvdgn64eClDit22EPBBScVs4iXYs+L6DchJa9lzo9bhLmsLiYHWnFnl2HpmUGNU2NluZyBAzVjXx
k5fZb2rKXCCJ58tSxC+DKs92DyJaE/05HlPkh3X7vQgSMHR9vYeZtXcymBZ9VZw3IhldBUYhA9hH
h5yNcHQ+jB43QoGz0plzjUZSHtnFfKgrLTKZ8AdaA40gpQ3iMz2Y9o1ivYo1m46ir+jSacwnnexV
6OvtSBG5j7Hx+J5e3FMCoVFYnDeEN4eO7MGAcqsLYnXhLzKYcY9LpKmYZcvxutBclaOYWTLs95l2
RbQ2rCu8ueauVtIHIRKiXmPgxhNs/ya5haz1pq+5Fk2zsYYKwqQegbJOjNBeI6OdV388ER06nJje
BA4T10113PacKpreumqxdPaGOz9zKaC2FXe6NU1HZD/3ipM/T2pZ07dmq82gT/oiHqKcFIcQeRje
qxlnDJYwVBYqMnW0Q/FC36eHJsfsZqT8EgVFnqMgmLK9cTfltTi0BHKuU+YnHAjx6DKenxiXaoOJ
vb2w7zxExbhlsktJ32rPzFndS614sFrjk3SG/Ea1jh7RoByy70dtPc9pYhwZmQ0qCXbJUFHZsGFV
OWAmK4GNarZkDrWq5ePdRytFN68dK+rIVPU7b34eaAtNev0wNNONgEISMMN/GYirCw3rzWu/7MHp
Q6XHYqfq2UOVrQ81QnkOCXDdsfc/xMW92yTnlZ6IQ5QiBWJztsdy2pHN9ovwZEZK2WSzLM9e0Ojy
aFnjLx3kVFjGy97M1WdTeS8L+1s112DCx0+wKsoZQ2Y3qwYK3IN5RfluRBlUdH0tX0yLy7qGhqbQ
bMuxL1VuWe8UO7XhUCeHqR+uUoNkZpLWGaUD8TGplkX0ozGkFYIoUUNlTVzqkOxnIHwqCkAjPwI3
2uaBabCUcbBiorVn0z00tbN35xfaM/QIbcXZuYP8rHXGMlUbP06z86bp8wvtiOexxqOLFqbbkw51
xR5IL3r5CVz+Fes8JU3H1CaBXhxUoLNYJo5rq477wh2JnpwSK2QP5TIt+7vcxr6VNl1NDLncDbV1
FB69+sTNP1aggfpYvU0l8qd4fO9Tb1cPHXP5NhYUVNOFgfhlmZkcqCKx75nNOkb9bdfSBcrC1AMV
d461TY+StTpgMiFV0EVztkqNZE5HO9irfmslJoUWrU4LZxbmEDnpGF9n7XNa6iEoSg0Le35g70v2
jfY8emYVMCZGfFJW9c5QUkxc1V1OTD3Vmbz3av1ROj/7vAo9zyXQJqaFPYxvkKgwcVWX0gLHT64r
RTZHFdAbJU7C9eZ/sXceW25r2Zb9lRyvXbh14IFGNYogaMMwnBRSB0Mu4L3H19c8COlGXGW+zMrX
zoYoEARAEyRwzt5rzaWLnmmu1rbYs40T7e5DGlt+h3sUaII4MOvD6EbQHhOxZvKtMn+K434TSYh0
ZRCrRVrKtO0iL+iLlxopuu/2obp1YuurMU+gMfME/0is3keGIE96LDg1z9Zz/9UpteiQ1nSTKDH2
tio2JijQKemYcmEniAKmtOn45Jj1daRZ8d5xrE23FPPWhBkftPXezZcHS1PIouT3y4AvS/xOq/A5
I7Pegf/QfFQye63r6KwVB1WHp0R/62EJAxAr4a3ZUFlXg/iL5WjxccD70Soo6hvYd9sMsiIQm2nG
XWvu3WKw7xVz9ixLwCjAHR9RXkFOWXh92fRePBnIFbMDzRxoqvNIsIdy0KqhBxzEK9OSAYWe9B6E
la+L6fuqPv6PUPtfCLWRT5vrJ/WqaP87nfb/bSjqF39RaL/u8lOgrQr3DyHtoaZjG7hbDdxAPwXa
zN7+wP1tEWpILjf6bFTYPwXaqLCFoIDjCMfAQ2S7+PV/CbTVP5iYOcK1iWYmts35d/TZqqXzbt7x
4U1BUicwH9fhoi2nk7/HCOdQMtoptcYrR5fc2bpbTuvNNKXLSY2JhdWWqUTpEA4EAIvmFNQtN4JS
6+uSvBsv2ceiwzcydsDYiP4jAypgvntal6BB5W0enZhGFqd+Zvy0Lq03o7y7rrNzZopyqlmclDrt
964WHQW5cYyY5scInd7iubLeKgo1bJ4Rp8pYgWCXOHpxertR25YawHo/h/DEeNrIPxraYvu9rMg2
8vARYyPM7KHCrVmj+0Cep20NN65O641GFWfxlqnh/tsiAttvMLVaP2yLlNObfHgYlvHnlgQ9z4uX
pcm8TQbGl5aW1OL1E6MmVx8IPvETxxoyLhV8iq8PU6I5t5SQoZ4w/TmZc0B12hooNv15NwMolm0Y
IiUQh5iCMeIpltTk9CwXw5HL/+va9b7iqt3JmWpUtEHRC6570HtK+c7fblRLvn3MLVSjU/nxm2iB
aMhXDBVVyuMRVroTeSsUoJ02jjNOY5YKqV+uXjd42woezwc4UuSiIFzbzXV9P898MXRZxl6X1oL0
uhT3eoO0968Pi3gKVF/Xk3ynTOpj4PTtKe1IQd+sG673tUF+kO8eejv6u2MiGZR7yao3RCjq3/KJ
3p69en34z5XrMV6faV1823LdMa/21cx3LVUo9A6Zo74ugRbTwJlmWHvWxfXh9aZess+OIQL/bdW6
lMsDrEtmrcyHApH0b+vfdjBp1J7Kap8ranmaCodPvg0bbl+X19VvN7b8rrw+vq78h/ffHWpdjGtG
16mpP77tsi69Huf3Q7x73r9bTNzvej6Wx9+f4d2R4FFbeB7Bnrzb+93j/+TFv9vh3eLbi3636z98
fN3y95f2+5YxNsONAWzIBn7laQ4//7ev97r03657/V38/nBMCPDht5WKrOCvPx3KGv3i/fYMFb1Y
4SsLJKONQa4QA4lg97bP29a/HXZ9wFruorgyjySYlKcMneBpXVJl0+zt7m/rSoDxtNDlLn+3uG66
PrQurTfrgdZDvt1Fi8wZcL2fr4dbF81RDvv++bOvG64369OgeHpU+jHbrasYzFvD87pIQtUg/KRd
VJr/zOQyUZ0s06lOeANyxE2QPE/ryvXGyTSmGq8PrVuta7t4NBcPEWe7aeuEbNdOItfXhxYSdJaH
dVGYIXrbd4fRrBC/REVtLU/Dks6BfO5OgSKZnJsmpgHNSHA7Z0itAGJuKmv6GjfGJ4LKaZOpTDaj
XEP20H9NMYti8aC4MmTf51EwuY8iP1cwRM5VoXmjE5+ZkaJ9nySWU7bDTrodftOXYWAWMBGfklKZ
Cpra9t+9yte3MRsA6ua4ifxeXtIGeR4f5Hl+vfvfrmvXS/CfN+se676ve8gD/HbXbSNqgb8d+v/j
MNIKgwvROaxHdteL7Xro18V17XoYLJBc9//5K8lFTJd7JtLn3atpp3JXaTMOGHklE7IN6+ZTflqX
OvlW3tb9vs3bw2/bvK2raguk6dv9f3RYbSAv7vVZ3w7x7z3Neti3Z3k7zLrOTbB4pk5Bog3jhUle
ujR5XV2X1nXrXa7gF5WkvN3b+iFqaYmvm7wurg8l63V13ee3I6538/UKuT78uuW6E2Kxn8/9+vjb
/ddjRoaynRWTJoNK4JVdKvDr0Tir4jO4mhwQZg4jH7OUms8haqtx2rdipJ/GiBQViQzQSsV2QcXq
0QGpvCTCq4zOZ+vMOCu4Pne+FSFcDc3U3SNRv2pd0vSGTt27FRifNHU+6wZKuSo+pe1nS0HKAuvt
ODq1hrCUKrph3xPNNoPnYx6rtPW3ZCGvemCE4cf6jWOFywUF4L6tJueUNoSSZXH9KGwaH1HZPmex
8m3lKcwqTodyMW/gQ0Dr1RbKvh8R8Lh7cgRd3xxtz0yjvUFTtyfuezOQirGxutlv6+hbKqta82gd
dERYngkZODLSXV4RtDtMVFUK2zhUaX0JlPglLcYAxSlClcSyrpgiRBsEDtamTWHBZ1T0TCdFpM+I
fIut85Rp4mOuw+ClaHslZgQ8jN1hmdkPBJAmR7o5btToXl3Wrp+7GOGNbk5R48X0DhbcfWGWbr4M
BZWhqC8j/pJC3RmIE67icXkus/iLTbiqr46fRPvQh9WlNkwvrMF0ChrrtjzPmcCUGyRt1UxxKo1F
ujUJDdj0QWJubCmTuDOs7FBbPd9erdFoO8j5rFN+LsdplFpkRdY8JYFOv9P079ng6qc8iIanzAa7
hkn7Pu+sqwJ+uWkG07Z3Aio9d2EeEiAP86maXqpclTMGlM1mVff8LSpQJR3J7Fk0Uy4vovjYzTya
zg3Y2xQ5iSz3E0m+MxB6Q61tfcxk1BBr91uiwrLVWs25Ijt061p1uDXdMj5GtvZpQJ7e0BqrKEx4
tdE42wotuBoIgmhM29c9ODqM/c242vUxb8taRgoRzqci0pLboa/gQD07D2SPDlRrERqYrfJDiQ4B
io4dvesPpbuUyIwQEJPb5rUL6bJZhzpiF9L235A+4HqdSQ1ARU6IphJLHrJxr3OIoywMKjtF1h7r
JIto1MURZsLG3ka1TDmP7W0QhDBt8vqgu90n5NAvFT14qQfpaeTfDgKAxAxw49aEXVt6Q+oGN5Xe
WWcnDLzZzQDoVd8VKwx2o5vtspyGZF2K3ut69eS21UtRGxezD9RdVfF18CE1tr6xxNXeBQaTDFjO
Gi3zrBaMhBnhvdfzykU8TPOypfnMB8fMxrBylfQ91JbDot5T4Gzpx1kcJ6AOlIyf0MHfWR21ekrZ
XCrRw697zFUUbSMxXxcQraEtVZ8cMzvEFFExVsKYFDRk8maLsWBDH+uuZ7S/qdrMOVsE7m0DJ4ew
1ecXl6JUXc7qWUuSwOP9ALkL1W+TCa4rGI0M09xcXabCOs6TOx8a1InbCqX9NGW91ETP9HByuGId
nSwgn/llBlG2kaQ16T57WsaBazgOFq/qgw4HRqjua9N4RMhTX9VJ99DokXNYllO+kGC1mZtqpiiP
WBdBLv2TsL0WzinHIoceMLtMI9M/GiizX5bmU4SEBRPSfBjGFOMtURRDT3J6h8bHp4e9W5LhC2h1
4kCk9qvlh++VQJN3EG3zDtmBSdxUb4aE56UFDca+elL6Fo9opxtX9Iqw7syfic7aWDoxRYYNgpRw
X85uDQeIh8bEa4hUzqh3qnNO+TYeTdQJPdDJ2ZT16qaKvajPPgIq9fSxL+mah81WN9rrenQNEElo
JAQ1W7AaaoH2fHruOuyBZjIeKv64COOjH8sQ/CCL6joeiFBNpoeAgn4bwCJxOpcgndreVapSbxmk
KbTCusdSU/hSBPRchQLtvdP1h0FXUSnF7hGCWuFzKpwvY9KS8hYrsBE46UZRlu66nJpyhcLBs+xq
1wVavyPnZY/32a/r6SbQrefcRV+HSgpnoosMoFw+bedCu6/t6gO/vmTDyK+i5y2Kbca9zg0wZRnM
R1NETOESnhOt3k9Nq23EjBcTP8QTErABAN4XtVRJmO8m+jG1DQQCXCncz3RrD5FDeHB0HJJOmrGt
qzRUH9WeYVnnDvQOPrtZAKedQidZvj1EkQy1epM/6EFONbBJQ08p0tqLRLbHW2U+ZJU3YEk997dW
XWOw5gfGL03f18C1No5LsPCMXZbez1mbB6qYtuP4FJ+HZVK3ccVvcgxkHbdWNHzeFwxYN/WUNtva
5rs3pr0DTCM9pt3HhlEU0lRPBJzuui79zASh9Oah3bgoH3Yopvh+WGiqDKzce0Basc9I+tgIEH7a
3F5SgtzmxEhkgXPL2Q70yjwb57iEhsgPb9uHtvDGGnG8EaNOWvYgsVyvJ14A8a2xn4fgw2LNpWdM
7gdCaBbfyIj6yODXdHPwpcG/iVip2I5pTn2LfkXeZMrWniCB8UspDgEzAYqp2kMxxTS/AyxbmX3W
LLosRk1mJJ10dddFdQpeJsbfZGmfaqdXPbehD4gKsN40lXCwbSFTn4ryExW1HBI3I6LeineKaT1N
OKwsNX9CT2hsIMMB7OAvbLeoXMgTu6LZ2DFbbx+L3mg2vQ4iyNVBJzrl6A+zichQjSkQO+iIlzH0
9SK5be7hBU03uDZ2djJ1p5Lfhp0G444TCbq94cvQE44XGNM2tgKQZLSOmOCZfKHFqU67wm+oV4xp
PB+QI6b7Nok/BHmSnZZEubF746sxkC4Bw+okHOyKJt4EQyN/fpmBwjRwYCX1jNTBq0B+0pU63NBv
YbJUceYbIR1W3egXMjZZd+LvlRqTU2gwUGjxw9PsMvDNoNRAdwKgQRuqfZ8Ujw4Fop7z8ckKXdoX
6nhdJKgSAxObhUEDqY+EhR+90rxZlKAKh6e6tppt13UXFz8J0jSoyFTs8ahoH5C2071HqYTwztLp
tpNT2m57scnr9KFP1Ss24s+m36H7y7wlD69ibfhajTyVSFBxipSeEgZ3AHL1lapF9wbKLr6jHV3A
6HtKX2kkWkibXrJRmb3aVjTAFeqxJS3Z043U3iQGyeG51Tbe9AKLAt1VTeAlPLYnx41sTxfRTTA4
ihc5CvZ3mw57QbIHDX86kDFRA8eaIbRoyquqQutsCQOTJPJ320FCrOhHUpr6DYHuNs/oLX2DJF3N
EF3XujjW9rSjxawfOMehmwLPZhXJvWMM33pbBgSpiFOwRndRBpK3VxpGPv25jiyLOq91rqtDkc0x
iDKxDdsjKSHquXOXgvE8VItk2lRaqnhuWenE/1aeZnwey1q/bVV56oQdRPdt2kK3/VaQkRCiuOYT
D7BROY/M2CqmdfsSMwgII5hCbn4/GQUUq6K6DnVxr415v9VF8WD2/fewHQiVqMSmsqPnLCEQxJki
jZTv2hcokg4EjvsLbeVNGSXRGeInWKzTPC2Sh6biC4pc7Nu15eNkvOI6yHDLQnDtVAldFmDwkKpp
OKGKMfTW2Nc1GHQTNVZb0x4Oxeehmz8rJpYYnbxjVS/vcyyKaEvyYFuY4aEngGortAb7SLDYmz5O
Fh+OyG1iNZcs5GIc6cqxT+3kukqGGzP+3jjaTTNqSIkLkkviE5483Z9Sat1L8gNsYImAuWFwRBSB
75gL31H4H4ptUDFBWcEQTUF3gxkpIhwQ/qPKjw+xpBKnjEzuVG1EwxtoN0rFMcoOlyGYBmuTKBYJ
T0ngd9gTd8WIdBQv9Tnu+nBvS5F4OAP+ifA5hNnHqF/CfdGgmOuZ/2jUK5668mxoOMn5eTE6UHtz
m42UOyYEWG0afUF6+yhCgpeLYHzROvXKdgeVgJbhxQqfKMenu7GdX0bsyQAxazinSiUHlpPuj6oN
Oqts+2tMI6rmHkLUNkoL6qpDR4xSNtw7ynXujl/duU2vqRxhe9YNLN3tdZvGtdcs4RENkQ41rPhi
li0AmG4xUU0drShAJeH2PyqwVDSq/UjE30B/45QwLIo2bkxM6dgfo6z73uSBi816OjukZcQkBm9V
i4tCZaO2hPxSJj1RKO61SVKLAWDOwVqPKDC8c6B0lVpwGFXnyWgRkAxMkje6PT82Qc1ftX9Sw4mD
BXA+bZHeDKJFyDzFHrrsk9MkfqaVH+Bnf4lo3JPAtJlLYGezgx6JZJUbwLLtJu3U6DBohrZvCG2L
FRWMRKpcRGIGl2qpswsJyIbiwjtcV+HYODYTCeOv61TINkSX45l/2yvUgmibNxNpmfJI6wPDon/p
Fnva1t2ADXl5aOsH2GfjZVTHfWc3ENIL9Fjjkg4bic/mhYRPCtIzJJ+MYpO6R+0xkKY0xWec+JuY
EoHs4Yd3nbyhI3/XkKRc5OXZDqFxrDeUIxcvAVm/00r757rCmnHv9hE/+T/X9RJCqxmxtq8dBaml
GdwCjQACxJexsusLPwqNU36HaiLXtMsibyjNVoijkB+udwmm0y9JY8e3I4aXddXb+tYyPsYMf0/r
KkeptUsGvnWbY5zx37bVtUCjeW1KTS2bvHuA0AsI4+/WmFqZb+K5LI7rE6+bBtG4YTSmA+lvqu26
an0wBi58Nq35YV1l5lV8YwPiGcMouaNWWNrpfOlUFVlZPcGpq4PjqOrXYk6yq2kywfvJG2fhd1V2
FjCwP9dl84BGGf8UnEElQW1P2eVKV/pTaqbmJZY368YIo2nnBKjsQHnBW3Ii/qhZiHXSrJz96/2m
XFDRIYP2qvXxqDLxVlnTJWmd2wU/kz8QUMNvpzcurpsqtyaYPXlHZ3rzesPU6lOPLhW/ScYzZBJb
OxV0vd+2mwAaHrJFIPaS+9oYWs5hHl/yKu9vKmIrX79RSxWH3oQz181y4lcZfd0ZihPeaUn5AER+
Oq+brTfQ8vHfOkV1WO+u26pOAWBEutjWvdZ12qxlW6VMrzO0cZ6LouSSFbp7CVNesK73nxGQupd1
vWbnw60Fvz9IHMH7kJsF0CUqW4uu1y2YBV5ErOqUbfj+lXPcHZTQtUC5lvaFRA50T5GzIDxe7Mv6
gNol7VFUMrhdbrc+EKaASWvi0hH/dgoD/6jbtbmue0M8M3IbTMDzv7aN6toGStTa+0yrYW7NSbhd
lCC6gx3rbCdjTn3dDoBV2Wj0drpL9a2t6/iulzdG13ZHakrFJpom8QrH/I+K4F+oCGzb/ae0N8o4
xY9vXQw0/T3r7XW3X6g39Q8y3EHf2rBkdc1RkQv8VBLYuqTA2QJyDIMYW0LbfikJDO0P6sZAqy3d
0Gx71R/8VBJAgXMdIMak670qENR/R0rg2L8pCQxoJ7oLwdtwVJtclN/53aaGHA6e5kB1RBxozcM3
CesreAEUAJYCcWDXPXfKCz6Te9hacMSZrvlFj4gsTSzmk3JEEyuk5AxOgSTYuBWd84hFMD2h8Ify
Wr9MfXY1EKbLWNe6iUumSSI+Ztj2GcdjmZt7cqXc0OXuEEwbiOxk0EKQKCyqasXyFLtouGZ1uVEj
5a5yGVJXuv0F9cOT7Wp3GXZxQDcjl0qAE/ZF+JRqu61WoRlm7EzDnBcpa9AjJjxd/ZKoRYU+ON2K
ScJkE0S/xp073w+Z+yh9v9CzH5sleomI+LPM5Gs/uretFV2PILGmjt6ygNiqLgMQN6bpfW8Jrxqa
5yWqHild3DPD+NRmzX4Wk9+KrqdeZn8w9OjS2+nLIJ2ollk9Z2X8AkgWBGnJx2xb2p1F+b0x1Sut
4HNKQ15zaDfPRulXcL30XEON1fpQVm86eAXoVvaOadwMbvKcDeT5qSNu96VljF981+vEbxq4TYKP
LZC6e0BzfhKYFQlGgY8uUSeemXOJNQM2UICukg62MRAh41pIo7z2RM1ryAaIl4QtH4RRbEMNF1dk
OT4z46MxWZ8xRH4LGvajtlNtsoRE2DE/x0VO3DcmQ9zM8ptC5Z6W5WdScLaJ0VS7VFpl0olsrRoB
HqWwO/jKC39O7SAPnBiAzta/dtAq343qI5FA+FoznbnI5HxMqC5QDYRpQ3/vrg3rk1lDMUGMFUtT
eMpp8miOoIsGkBkwxPBajDeAeDDzMOmC8NPi47f4wy/hU9rCMQjs3tkSrPXS6kQVZElxKEnKi22+
Ovzbd05roj2TRbnS/th0znB2s/BbkDHH6xr3MbHRBsYhcx1YCxk18wgNYSsSxGF5suxgsVLPseeL
MqjftOYb4afKvdYGW0hi0SYEMMwQbYu9IqC5cDIWwpUb246hm51A7dJsaXmto4luOrCPEUjy9ccS
uO7kCfJ5lxow0yJeKnsQW3XW7/KB30wj3Md6Cj+i7Lkhw0hLVT4gYd4BrtE8TQ3vsOsTuQPlaGtI
Hmpd8DYrUAHUzmaZpa1l36Yh8CocefgxtXuXAdkmvBdj33mIm24YEjECrLEXZe4PBLjkaN5XGs2G
Al+aIV6sAKbCoskfXp0eswhbTm6aN9OcvkxuihIYkdQGk+JHczxEzKGp8PJLEB9V+u18R6fNgPdo
azRXxshXxB5wZueSORHCp5Dlkme1bJ1tV1oDX9PW9Zq2eR4TS90oRxglFEIzfmIKPzqMdnsQXFeB
ztch1h/JSSHFBtA7mWinJf2a1uEuJY1Oq/msKZq8CDV8MRp1y+yEIvgjzZqdmqoXMmSgNtj8aJoB
QnGEzyst82NtTAp3gnOn2ykYNB63nOSrjqdiw7kRizhOmKKJ5kPPnxAY3KPW6IpHVJnPI0wN6EAx
PiKIJrM4n+pFQMZaRFPAHDOSz9pnO+V5LZtQX861+6glbZCzZ2rZiTdWlwLXLVmDjroDNNww0ci/
KpzIvKSrj3nFiQVTMirfyMu01vSrsBYbTeiIjxHn0i+775GNeRC2iaaHmQuxjpHQ2EBdcDX5m+1R
Mc+xfTOhWPfKpvmile6LxoTEU4gja6N6wo/AoCgF2FlijgMPMe27UL/IgVYT6fDTat6QG31o6eH7
pGVR5xl1+lOkHhV92W7rto+oJxo7yocFF4P0WueD2Ji5A7ToLGIQcm6sP6DXAVlBCpazgL5U03Ir
kvQFJEXgRUpR7obIvBkV/oLIihn1hlaPE6OwN8QuPomefA5HBahnbqTvASdq2aMdEdhXgcyVnN7y
kXZX2PthJIr9SEa1x+DVH1SCJwbqdd5ouBdV13aGfqvk/CmUoLjSCBEjo9ELVbQG4NO+90X2oI/8
tVLzeezGfAM/dNlREXP3VGS/VswMNkVrPg5cfD1Lhy5oZJhYFC2kuMTXRZ5Lwla7m5s02cKturez
6EE0/feJMGCYMNA3uo6ThRVe7PT7+i2f3EOXouxNsNt11n40CHfL2xlZg13exkSA0p3ndFsYzbFG
Tr9ZL1igg2McD7zQUmkDb2hrLHCuPng0v77qJLBNM/5JhLqRke+JrfpEyDfEFzX7LhSpl9ap0oZa
jm1JM/14MI6QLQZYgIq5yQRBS4kLLbsN9uZk7mvO9jOWVyWkNk1F9mYZ7esRMUWQ0GsUAZDWOgqw
iJmMaZkXBov4AeLzg7NgzI2yGSxbzqSvqD+Bj7U3VcjFCD8Lp/IJLbBtyaLy0DRcnLIbYJi8r8Jh
fJHkX8SYfqSAe1IX4EwT10mGxJUQP9CsgMUJps+0BxDkGXgtrPCLYeAWHqorc/wUdWW2bRqzxf6I
Or2ZMASN+De2bmod3Z697a4rdmpbHJjNiG0ztp4CqtnDLtL5fcXJZ7SVx5ZJ+KZx8KUFvXaHpNCr
mYzsFnmCtCbMYUPLlVjoIvOy4VzjMqtD4oODgTcx9nADkmgM97MBMEK90W3+rpnodrmdwZ+Wl0N+
PDrsq4YiGveSWBKV1P0Qc0Iks/gRZtkzEtAU6AzG9IKabWMad0JJt3AMAVf2XCkj/drsSjl+Y9ig
mNWDMvJeIvdaJ/qcs1uGgbcWxVWr+mGpRDdy6BJX2jWSU5yMGuSARTyv3xwXaIikQXqOQnpUoVi+
PSnlpucSt8Ohk/qAujADKu3tOAQf4yQ/ZIZZb8IbZLIpXyQDo+5kg1sDWaMtY7TtEpu/PzEZiQqy
pCTPHSTQD2dU61NMz2FXiwDYsEkixxD5Ee3qjQ1EwP6AvbVEoscwy0p3phugaeiSjVUNmNtU456P
HImXZXVnyuw/b+q57M7NOLRIyxsq6I1vTYN70tWW/lSFBt90PkU14tgU6zx5eevgeDw1jYu5pcw+
ZmLaRkorj3ZvRvaX0Jag5KqCrYTRV4XxwM3rfdEu2RawGBxxpu+nqMxuk4Rifq+LB0eKJ98c/6WN
Gy9M/LjHSTSCjT2ZBCCcqjjpT+vd9YbGQn8KdnPY9ifL+DpibIIMYbcni5qUZ82oW3uyys7ESN4a
EvOQtlZ3ch0MvE2iAs7T27OrNc5O6XaWM2oHcI7+1Bo3ah4h3YIaDu6Y+pJh1LTNCLxz97lG0djo
4LgU8rWQ1tadpjx7Mht6y/X6APJfw4PWCzO5DrvTgmX1ROZMXMNJSNQQZChWtCNkkI3TN+k5Km5m
XHd+oYWU9Wc1JMSmg9Af9V6T4c1ockqIQQdNrNTEXofge3IyIuhcQ/cjy5gOFnCcpigeYJdYUxE8
0HxnAOYO38qyGa4iW2AhvMsi66aq9RRBmGOeeJYnK/pcOaF10gPKhOGQHTEbZ5AT+MI4rZhOGB4V
1VsXU1tjiGNlL+u9uEJ30fcUO9UleUhysBqJ2kyndSmj91rY4dmmBXlOSDMiVdP+VCgLBV6+rJT1
rWdbEGBWaqoO3yPVT5bQZS/yz/saQC3fKqLveQcjBJGtTcDVumiQljXTEKIIyfMoDfQQVSHdF7GE
S6h2G2N1pWsbTw7dtFy7qkFtnpsEUkUIx3a9B/+I6ZQbWoU3OQOMXMIIzutNKzd+vTtWH3RifXFy
dbbPRCWGbNWNdAw6lfge5Mbwx4dzLgbmhjaDgLSIxyu4ZzYYR1M2wAmaXgRCIsc1z3VeWK9LgYGq
AQGcvlnXrZv0hDUXLVp1KzH8dY0ud7IKONF2U9ELbMW1qpvXwZgMPypebDWJ5lPaBMXWMYV1MwYI
VgbMleexHi1oc8pVIpUrizE+xF2r3NAVPhcjIS21Pmbn2u7VR6Ut3C10hnC/3jXJ28DHhzsHMbRX
jUJ7zOJEvWoXqNvjQOzQjL56l7lw4gjVHj9XFNXtyU7vUulTbdLpU97b+Yeqd00/KxggpIXJ8Jw+
id7zaUe29fjOpfCT1P63AuUChvqu/T//pf41DcGUs3XDgvBjWXxZHIL/8AV8+3IfF6Hc+n9lrqIt
Br6SA6yFYq8FYJ2ilzgFKaoXzmPfMKqh5bIlzQ+RbMzV63/y/AYoHw2Xg62L3xLHXDAzkH1hDLb2
9GQu9U1jM5hksqfH6XcG+1iFkHlY5Cqpy7/I3pNBD2WGXbiQAP2fb50wCEszCAgis+uvb53Bv0Kf
sgD6ODNPlBPGtncfp2xWAYPM3mIAV47a8DVc6T+1r39R+3Kpm7z7bvydg+ZXPMLfype/AWju869/
DTx43f9XEcz6g7+Y5Tokz641MIpQv4pgJBeoVMhsoZO1pK5RCL/sNM4frmtgRyN/wMFRYxFC8MtO
4/yBlwY2LKEHpq1x6f53imDa7zUwVxAJbOiqqRkmVTr5zt//qma1SNVoxhYvEc3IpPLwBTxHH4Y7
QR0BtttGGMk2cRwo8T8kDLEdHnpEfmL5rlHGanEQxHz5wzw5jHRbqgOst65+Vg364/Hl3cf8D04B
mvOPXi0nAJW6nUvWA16iv7za0rSsCnQlr3ZinBsx8G3z6iJswO+B8Ty71RXNVmktpNN/UHJxb2Mc
qZabWeJDlO6rxsx/gCez5AIWdYq+grQFcvhGHZ0URaCROQxqDdrXTNFubf1HW82UbSC0BbccRhqY
0yDwKO9d5OHIbca1wjq2SBtmz3X5TW7DDAo8G1EDPF1puofRDTyy6jm0s+tA+Fb6lYMoTq6Sm8hD
1pXK0NfYONVIHvK4G83qBCrYF2DpOPqvF1VTkpKvSb7A9QXX464Upm/BJJPbxBwuZH4ajBYMC7Yt
6YW4zUYD4SiXcYdu2jEAwmfw1OmuDVM/dsSt3CbKLb9hAhOxKw8bCM/Cil3kpiHrEmayNZeg7tZI
KZf0iBLRPdUNwUvsbcTuQeTBZ6utGVJwjLgstjUYmgBGQc2+SDEZx1OZQMCSu9fycFpy7of2YOjD
Tm6RxuNdzdYMflNajPw5OvGiOVRhZGCtcYvr1ih3LXukBQfgOdbXxZPXqr379Vbl8zEp35Cps+8I
6SiGg3yISuT6/3Qwwf4mPeWP3l/fAMcxkA+hZt3Lj0e+d/nk8j0YSuJj3tzJZfkRBnKZx7Amb9xy
Cz1I8NJmvfhgCEJumgiDe8YERgvFPgex2ENgDbkOWywP5SWB+GblW4EIRnSnmMG6ZQKD5q7cuFUn
rODob8QqA9vUCA/J2Nj1SY5ttjjL9cFCJtMQkK38GerkXh63xaOLmd5DA7keQmPZRZVT9IgkeFWW
hrX2564OznjoIZt0ZJxNAzmQ2j0eq+Vh/crgnXG0lKSNTax2D4Jue87u8hXI3fA9WO4nFftUagWH
oZ53g1tgMxjKLzk2faJbPAO2Xk4oUVddaURZCAp9XwaYo02f3k8KrICQoSu9zc9pm/sZOQ7urF+C
PPswVlaypTlOWd3ch619Bs90XTdk/4ToNhMw8JF23U9xTy5TT15hvR+JGMRf7zymxbPWol1T4qBm
akeFYRbjt8IIt3kEGdYK+cEoanShYO5DX5EIGV8fYewJgKKowyBL8gnC5cnJ5VtPWf+5hv6La6iq
CYFx9H//iuL5u4so0UeQxv5qQ33d5+eF0xF/4D/DmmqTXW8Qxse5/ueF0zH/sCCtaMKmSSTDenjo
14WTK8avC6X4QzdtwyL23rFV09H+reukrf0+CCNmmnaQywAb16lmWvLa9G78CfSzcILSyQ5ccn6U
CayqpecyWL+4pnWaFAIzejd9ivP6SuiUMaKIIJQI5kO2qNeIPwCJoLwKnZay8JQKLwso9OFxBReg
UIekbuvTogWA3ZKq0Y7qndMrN85IyYMUDTotjv7SzILEFsP+sVj1SViKe05gFPw/9s5ruXEl27Zf
hBvw5pUEvUjKuxeEVFLBu0y4xNefAe4+Jvrhmvcb3cFNUaoqigQzc60155hosRfLZGZfgMLnobQB
eBuTgZgA/g7oqvZi5ZncFGXRIKlGOD1LlWys3r+U5vtoZIi0ycNEa4y2tXbuG03DE5A7YLstedYQ
A2+FNuOp7JALQ/fBBhRZh2IoaQLn5g8hrTGrkYWQZo9ChdC73LxUtf1pCAV8pp4NvguDONO/GJuT
YhKhvcVBihaV3AkkdnnWM1yp/evA8D6ly7sGxrnxFcABz3OMXUolHmZJ8jSUw0Mbscf5QU2JnPp/
glIPTWdKUCxFZdiRxLJQkGHFZM4jNGiebvPSLyE+M5gRCGEHexzCUspFQKGsDYwfYgjVaK+DuMdt
NScPmqt+7YJyiv2OtWiXl/EWPNwunQwEczYj5qIZDxYIPv5vquIhd/UDtcChLQ30Fsq/hyL86idB
Rrpqe3R7iDxGXA8b0bVL+jdCM0Ji171IKNfARaxKBFMKxxWkQP+nHNKLyLW/Jgt8B+5Gz4gNINt5
dv4EqHSKqnqrYp/rwd3FvfMnR4SyJqzjirU+ZGO49/ruLSrtuyao1injzNDNIUJkPuK9doL7lPYP
M5mFYVb6j2NnfxBIsUZovUM3bXb9T+NlqHX6N3pLd4pai066v0dmKzdMUSFE23e2NtqblllApIBM
qPS3K9TW9wCtJnn+SFLcD808PFSwLuDyriw17+u6PHYVlHP0r3GoTDM+jZCIfN8Iwq5IxNYnvmJo
45hAavnkREiVdfXHcn5VH5l0x/RgY83pyohtfZPDUoDh36Vk13Rn2dgNhzY+MtFYnBu/zrbwvYxt
WTnmVjouvZZaPWYJVt1URsm517ODnav+CX2h3+XtnoWlRJRCF2tpjKXT8wRJeq9lyL4X34sClHSg
ofY+dwXjC+WYq0kCGkzQz2SaffLN6TwMlrNOkVg5hNWEs0c3xYqZ6dZpinwPvrKu9XCPeTNbWgU7
2ePK0XsuXxXJZ453ySFJWhVW/fjJJh3F1SbvWvw6YGe8xK3RiOnAX+PgoJTxkk2WsUo9xhgW1mqi
ZYEupHd1zbVLGOm8M4b5AxBrCVxS3FWdrbYSmrcLgHnd2TZZS75Ye+OYr4KF7Rql2iZilQLbJB8Y
oOl740cj0eHQLeJlmCIuakCIuWiXN4HKXfhIyy/dTPd+lY1b1HEDnbaWjnAb7TXX3zl0ZHajYWih
3jMTN2nmItJsm3VlWPMzzX8uo+SbeblcN1P7NCk/v7q6rlAOF0fhOc2DZwwQJydLhlmWn8bO0dDW
gRVxvfccn/jFIeelcDMEIKlzJ5z4j+zyYQcl/XUUqbuvEXACl8JQTUwG55qRCbtlG2boy9HflhZg
qbL2V/2A0KeL/TqczOaj6D1na2t2fyqacBJMa+bpjz2X6bPDhGo2ELm541CuJqPT98x/242DmmAt
S+/uNn1xZ43fJ847ELYnzWPo38BGn38ij7Zqa7icqobgnAHu5U9DbcbLKohqg2M36IQz5e5rZ1se
yUbxdmiXKa+Zb6cuEY81Mtw4Jx8VyB/689EtmINwKmphT2kNEW2uMPbEl75YOAy3KsBz6k71qVby
YCfpJxsoxN85ekwpaUzDmx50jFYJLE/ObpO4G20sE7h4YUrOVfnaVRXg9emcTQD3yOhO6G1Hf8oM
B5YuQKcyzzsbyTeBP5LxCYEYriOctW8YL6bMXkuhWVtZgYfi4sfvArMl0JnmlXpDGk28Bk5VHUZE
poEFuM+hRUNEZWVupOMHW1P1J59U0G1PpPdWa3UCRpIPzUcEp4ACJwC7tsEABYuKuORkOH0kXl9f
UAa+Dqo7jkFKfppAXNWQYYqXxU/DztQenZl2jIDMboBCTLAMEI8tx3eb4KoLTbnHgZyr44RxcUeI
qoHokR684ZMttaCnXmpNv/fbcjpNhNaG8dSWuyYgaSWb6dSnw/SeNMaZDU3uGW6mR6w2VT0XG5Xb
xl5rIwl+iFfETBhAzcQY+0Mlr0l9MCkgWEnxBlZRDb7d+cIXlB7AB216qxMfDkTFdVIZzLwQFW8q
Nd71sUyuUawuZtzMm84Z+lA69Td7jfs2e/aLonPXDdOpYFxAQzl4GoDNcCwWb/lc/Bks0pSTNPJC
rqX97M9b+JeBOePFDUoHZBxgHEA/mJncd3jwAfkb2QUzCECHo9vNwy6xwKcqW8vvYmnDrlbziXgR
a9SGR9r61DykuPnwgEMrmLJdYLTlETtdWJR9fvEz+4yqgnj4hnAbJsIXHWJpiFRbe9b5QANX6D4y
z8spnJlCkl3YhbqvLF5YWub2THJUUHhU6nOirT0sF6u+AaHJRAMzliuSI3I8qufuoDLHPE9i3BE7
iGLQWRJl2AMHrUgvboGbb2AaiNCB0MZgA5HLPU0pk2j3A4Mzct66+dADkF/mcqP09stHxAC4e2pq
usUmEUAOH9qGTEAyB0QCKo0uuQ6UDKkr3j1Rl7wygTmt56YsdoWRfeYaY77ZrZd9qcDi4/fuugkY
l1t5Io44JTdaNLNa6rq+43dI3mLx2id/ZfdJi5FJbyCHHbDw59gzg8esOwUJANxJeOWurjlImIkR
Y3yY5XpUBQxhN86vTC6xUfok88Yc5CarWUUcRXRdXkijZGKuJu1olvXZgMW1Fh5BlnntfSUxlbCR
LO9xXjRMMp9SUZwixHsrG3nkwYy5ND29MTZuU/xyHCJtO27tUM/xNeaCFwPiGZvmbL4Jsxo2neV0
oaVp/ZYsZKYoJnPFzlx3mP6bOgWF0g5/TXoYhrcfZJW82+Vk7NySUrTBRbcdFzV4FA0apy/I7Zwr
o31qc842I6a6vUmca17JP9BS4r3VOA1YdQcSCeaP0Vu1vTOei/HiI34+6VHpPyyXTJMXzsM0PI6t
Vm7aGduP5nbLsGFuCYxWzFSYh9poSI+MhdiYh+Kxt1xmH5xutyKOzxNY/IWJuaNChU5seNpOLW6q
xMfFparqXlRZmPvyQfc6eV+aor4uuJIZmfm+nK1n3+qfcxKCVoBh5Xo2ABzaWISJ1bMYnARMQImE
CDaGh++147ntXLe21rJ3Ybh7zXcHf+80uQGM75QfcywT3WeSbzDkm9fA/SyTDrtkYxZ7r2yrdSKn
d+Lp7oiz+nAsVoJuxJwJiA1eckdakx6DR1Rs0kM/M+qJKnvTNGwFk07QmD9d63JRAACzHAgeNQBc
7+Y5u8YdIEzIGLjjemsdVIeJo4tWZpsqDR7zavhya3kgfQNPgorOWlP96qW9b9vX1gi+PcHcuup3
vWke8tH/jsb6N0Fq7aQfgd9fwanv54Fy4xXw5rCuv4bUYXreEZRgHVInOHM2vWo6Q/fIhcLcXadp
3CP2D2NvyajMtbPFIQKzESJm+gxKblWC5jsFhKvBmZ7J3NS6XefOr84kofhmZDFZCc69ICDcfqb7
5DxaRGOvCDv6dnqs3HF3N8nmiR/UivWAzNxsHvzSfWanpS+S/g4cvIG2yDfEyVvRJx1+weiUt+PO
7HyPVzyHyNsb5yZsnPZ1+SGzySF2BftJgcvJxsfWjohzIuW0so2n2hAnSbwcLZdgke+z01q4BJX7
UCv/yJX9t3cCTIups86bLY5V0gkBiw16TywowfGzvfVF89TV8dsoHuKg2XHFPnfxvZPpWw1G2YyL
r7XsX9e+lxbzwOUfbC25N9AHTQH0Pr7vDEpg9ileW/Rwy79LQY14Qp5Hjz1eUwSM2U9CaTjxlqwE
LSHpfXK9JbcK7aEVrTSfcM3RFXhR9eUDcnYJBxs9cuBVevLS9FAzd/eTuIIlke5VB79I1IeYBABo
9SRTzTbA5w7RtpmeS1t2f2rElb5PrlMevA4T1LLK+JikfB+FvJuYMRrtlxTDC8m4Mn/0IsO8NGQh
KGf6owXqMPuftue9RUkSrZoSQ1r6WOG4l/Z00Thdp+V8l4hmZ0/JvpH1t6X0+8E0z67gwAIMyXch
e5qewkrnP7s48ndabL575Ji6ytpnRn8ohycmlJueIw4H+o2/ULehe5Ky422cqnh2hmKfXBvB5jpH
zVYrLRVqAv6yVh2oyOCwagAZs7pheNkgVHHwZEXiXjNLnKJcKbgj0bQhyOs8dANyCq7l0eFMSXY2
H6e+O2H3DdbuunZGbaU9YrDmA2net715dBGKxCwRPXpwLOUbgn+wbcWPssQ22nTTU+kDMoV04Mn0
6Ob9NuvMrdOjJ6o65HjNVW/VVaATXxe1tu/89tJ6yGEow1wc0K7m3NEaeBsc5rEuONfRgaBt44KX
6Uef6w8InTymhyEzbaC39qOr9e+0FU8sQmtSQH51y8bxAREYaQ1zywu/6Z3NLo01Hztt+ak866Ip
/+LY7W8+PQujvG91YKGS9Ij5pdPlTiD64Xy3sn3/B4VXCJ3hPsCrgw7gkHpZGJTBse650gYGZKQn
ZjhMIakOxNOW92Ly97FlIxjN/XVkK3zy2W3JrAp7KwsJEFZ/dP3ki2wANyr3mdP/qeN0A73+qazl
SY31t245xC32oRjks2/ukry4Mind6qCSbUm5VZZLmsBDTbuYgpFpofxrONGD20efmAMCf/pEyf4a
s8DNuYvYw30WhfvT3VzFpv8ylPaLbsifoNO+404dK68mEE8P8Xvd4fgP3fHPIkfSM1Qiy8USO9kH
PP2vzufwltiXsrOYnyfvTvRcSWxyli52AtnS1MZnuwZZP4zaehppds8oQCCLy4fa8pENq7/myEfO
a/W3aqI/lTvLCbgOG8/A5ey/lLmzkVpwmThMVA2iL6sNWdPWcTMQSmVtmuKj17KvivcEI/ATiIYN
gc13ysZ/HQXVrqcvvyAbSqd/YsGgOa4ZodaA6G5AImDHcHOxJhtwJ612r3dql1FYWLSWzSB6yjJQ
vAQXx6Y69w6XtjttnP5+Qj5NDFqDOMEjnkOa2rIs7r2h3SR5Sw9BkyfN/vQuNBqvNMBhQBiIx5wU
P5BKX9OWpKKmwB2X98mPMONtO9jXNI8wuGrkshWTA6WLBbMY9jgv3JVNJ7tldSXLFThGwFBEm37K
InslujjbxX6A9Tar6JGMD+Tksbrl2jMZOqiiyuashHkE5bCtDe91briqVVPu4BZvhUpImHAROT+Q
S8qU3WK21VQf0lqMsYKibb6f6c+bjJZGpT+OAU0nwjxTV7wFU/1AQkJL4wsOQ2krFB+gnAkqoSc+
jvtYg+OF1RlTM5bYCW0zLcKpIS9O6+SnUbsPRo6MzLhUaXEtu/LgavrO6EYQwtq1dKD/GHJj5JRG
E9j2/MUe65fKbU7KG+56KwuRlhB3Ub2T7vuclcaTDZxk1apzM2twXSNTrFBmYz/PKIlqZ6MmtOHL
Qa/F4VZTBtruvmMxcbMoNF1wvWMRMjqwTO+uLbv3xNpNk6AGsx8da7wXhLEm5VVLK0Iv2HGp/nSE
w2rM9wI5Vm+9G0XPMdk+Sa4RSyeqG5ExmN93hNnP0FYFjHjWiGHyzrQeL4Cs+NjX8rXjeC5S+Qlj
5cwBmJPWmAOER73kPhBDiFKVv6vSAYHTpaiUOyH40R5Ml2Ce+kcgpcys24VP6uOegxPvyhLO5Ni/
OhVtHPV/pemh+7DCfK43ZqDecmN8IHWWwOc9KaGnidhtX29/4xx1mzJhCzjzmyAkEJzwppjBiFjD
PeIIXjeNgYbLUIWsiLU3TXfL+9X29cfgDq+B2X2Wsrh0rbNrYJn29YZUm0ezycqVr9NTc29YkR8i
hP+m8C06vfiKPAKhZgFfHWsNNF1KYXsm0zGSJpLnqFobmRUySiGEgCqKFA1O9FZ0jTXvCfwLtk0Q
flmGWXhCPqjV9VMnnmbE3R0ChUJjyIm2MjQn5nZ2VezJ+pB0smHFubDikeVtq4b2pMBSzQPx4tSi
oYLJ0OnPkYHNKahwJ1CgP2X2p3TGK5UrByYk1ND5H4r54AXVE5nnLFfD/C4GROkeVDo9jjeOW12R
cH50Zp2vJqyBUFJ+cqmOU/8bt2SviuG1GFw7tAqcz60qdqTq8tnAKU05gXRNy9qTiOgr9H5lrARV
PYzsILRd89LbcHM7pnq1HM411/KxcCjQc3AIpH/7R9shGQ+55JmuM6e6WiF/dvceckgoGJyxMs5H
FvT6oiMvI+nMvQzmAThWpN/NrJ+uwcnIqSQK3CS472ydvl3AUifntGSMa87bvImjVeCAbQUljKEM
IjgVwMoPhy7wqJw7RPhSPpHBJzajTySmQ6B2j2ZpJZP4mYrge164Pq3MxKEfaJnHhbX2BDZ5y09Q
0CcqR85mP2cuBjGjNRHbWvfuaF8lRrpVYGmvbVDghY/j51mb7u2oeo0cr+Ftz/EbTKSHJ11r77MG
+nRR1Bj3TYNzc4X6m5AAXEHJxjVAB+ejfO3zIgh15b2ZsHW2aTUdBPuWsN13R7M4/lDqpZzl0BfG
2sZuH0Gzo5VrMuwuPQkXMcTpMkZYKiT1lG9WNXRkLMSDjxK5hV3Rp2pLm727rCJcsWGwxK5Gg/VS
F38YMnwRimYvrDvbexFNDzU39feVx1tYRhudqEWIDD4V8s5CinkXeNBr3WWGEwcU4zhxma+2y4Ay
Hg9xnX0lDVN4Vfakslkm57fGPgAtdtZZ2R6sosXFoekEuNfqLlO9x7sBZCSQPrF9WfTpYJMkVgAI
iSaZxoPUJXuHS8nKbULZ3CWfcIDjRYjnEsFZnkgRf4IQ8ZuBGmmI89lioEq5Ujs2Nfc+EdPf0vfZ
7t7KuqYCILymsF60zH6tE1Nfp472JJcrWQjGIp2fsicado0VyTc3vd+tptiluVFB6RXeFmWkuRIz
0vGI7ansCXom5GcqoSATpZlZz5NRvyZqE9v3Ym5OXlNdsVtu8iXz2RmwB8po/FCG/zPbO9cv926R
tKtaixYJ02Gui18En0TsIaNa4l6VE9dIK6rXZsSzCmj40Jv2qenab7a4sz4SymPoVLi2GBE9SHGu
jQWw/wfWlmnfE3f9Db4ZABOgFRrLXBbki+eRfKS+Rj7XFa9gBGgdkkC8CpIgjA1oTg3zsMIClN1o
4L45JDj7wm82VemFeqIBTiJ7lreg5ANcBtBEGDrYmrYbJ+95sIePCM1MkmLXaPKD7ToHNzZeotSl
H6cZ5Aq1DuFt6WVcBtgMDPcm8VbROP1QVjG66osvN6/CvAbLPhYGqIW8+jCCAVziGI668Thm6Y8+
knWiWkITrG9TqHMW5Zy1qumPPjl7aDaoGJecBw/9sXzRR3afQPwhlJF0suQQsfPKzpVrsLr3tKSx
ZdKw23I1Jl1MX9ZZGT7VRZtnR4ddMQMfQwqQ9u3F+hGzxKMDv4kmyCoZIHYkwZtLt3A1u9MvAYgP
KV2/0X9khhKiVSabFtagmsUTWdTPZtlfDbKh9Sx5qPvi5HRRc4e640CHeaBKBD1Cv7ramHG3bjQi
3eqJUYgrDjSnf9wu2mOdOlIlhV5arUQwEnTjmud2KL5izvcgvZ2HMSeUfmi3JAPylxmHyR1/Czf/
cKLuHQ3UtdMQqiRl8YRuPScFUFW/cUZDo+LcaHe00z3n5JXGWQvcjWlpK8uaAcCp/iIMKAsKXFEh
pi9UXFislEe0EkqEBpfY2h38J5ku5LbmC40+K6NOKC/teuYx03Jxnkm9V+tSIDyGFrQDRvWrpQLE
gwEFybwQwvyQdt5HMAQvkVvsZgetbVkjb9dHDiNAkQDT3RNtA1BfdK9xy0gxI330JS6na+YBVg9E
Ajcd6G5P0jpizIMxVfdDpTZoOJjKokHxOoOY3IDgRS1PU7q9Mgkj3YN5vNwEIh//uXf7Ulu+/LfH
/u3Lf/tjtz/xz9+Xyl2uLEZPpc9R1H1Ks9rY6jMvoWgH4oUWIHJQD9WxYlbAiBmUfxaVUE3hBprL
ze3ef9/8XzxGvDtBcBFtEW8kkLMbluC+ZHZDZAH/wnv+N8XzRvsMPK87ePOL0PuhO2ULiLTQa/4C
f/IAqCUlsCMCP+d1urCateXp2lPpz5vb3YZk4pxjDo8i9L5Gtk8u/C1D78ZHvN0gRfkX3BHDCRdr
BEyvIClHb9oDnEme7+1p/nM3X/6V29eN6paGHTrgRpAG0zriOMW1APM6/uvm9tjty9s3PABkvO//
9W1wM4KgxbwgMsse17Xt1zo9Sx5s0ChNJAg5CzWaCRqIUNtkY9NHFAZ5Qpqh3ZCOuNz775vbY6XW
athAvv1mAPk3/hToZg6uqAFW+fmdH9OO86z0e2Z8g20D4IzTJR1ZCTFutn0eKEpRmm+FzhLnS3pV
5vibQ4GjSuXGp+4pZN2eGkOpMAi0jZpZJi2nisJyEgJkohEd8Lddh7RRR2GrvSF0Flc1XHIxIWB2
vGld8fmZnCYkrWHfUC2TYOe86YMqjgNFQDY79cUrFY5XOShYAUG+i92DVmB988CyTr59xB6iLv40
P/oZRBzTjjrAclCDVPstsqTdD1WUU1uvSN2rLrJt+ktntwErqntiykAYlPA2tbNknOMhnKTBP2Pi
ENFy3sy6LIGCM7nkTOqxVfmavNSqDF0g43Q+TJ1AK/3BGg15GRxxNmpUIzOZ9I051wfO4asXsvGK
sw62LK466zKYlnVRXcyn35rQ17nX2Wr+emWebvgj/aV0QMFW9lmkqbvjwr5Pu8k/EMgX3eVmxAnI
CkkY/DQC2ih+Y/5KsyvB0XF+nxm+4E7rPP6bke9Ot0DxqoJID4dEsFIH8mucsCCNVl1dNTlX1xk/
L7aU1SDmIfTpLmaDnm86l3fFkRFHXL2bN3leVpfE88qLrj0zXZrOzgxULWkKRiq026oZkthg4FOj
PvfO5Lii/bJ539Pq0YzBydJiU3fuHmn0X4sWwcyIbeW25KtU5hyHdPIWiCSYXZqOc5iDHWCQSr/f
aCg3k1JdDHhVigikO5Ry1YXZk8Z0juONoXtYwTy/B7EU8670UweToxTsRAE+0sF8Z7/T97TpnjmA
bPTlTWSihNKEgUrJTI6fSiquLAg91ub22D/fvn3HKb0knPqaF+Y0p/uqwUNSjuWbFfg/vTvf1eXC
e4L6AEmZFpq4oGk8Zlr0AsMBCeOX21q/eJmfVRmf85KQGqs9jZPxnHZxueps47W2MIZpQfPpmSPt
m5mubDs/jsRHkQlvIV/U75yOk6LhjnfkzqZ7DVZaWxwbK72TFee8rN2CYKL1bAEW8mJczfrgrGtv
eLNrcz/knST82iQWCg92kCQwI8n4wM0ePLYxxt86TbBa+WjqbGN4DtirtMl/GNOYedKo7ltDQm8h
75Vi1ppqjmCd8zpG49lX+ceo2RxTKTyxhtwbJdIZQxyLPaNtjiVTsImcFitCJolrsppr6Z07xqiD
FQ4BLjaRp09NGoVFT9tq8NpuZVV5t6L5/WckBGjllfpn34AmxwyKZ8kCK2mc/MURF83WX4faDs2o
XW7BCD5GKSu/mgiBd2K5djk7GO59NMTeOnDSrWbW02nMSVadyuG9d61He36cEy4bqJH3vWYSMx+g
2SimaG0uOSVDfQJhCV9KuxCYOLEQQh6a2xq1rPZGrhyEwKRitpvXe+HMX1HExykfxCPJC5sxe8Qy
zIr/HHQoFzOvelGiJDbOumtbg9gwx33A13louuyPbdyPQ6JokjOzqP3us0LxkcMy2yqP0q+ffqum
Dv7h5mhT4oVNz0hNN82TAUsRUeSeyA/op9R5aECy6zzrNsgYXoZC7SbHvIPHs8+lCf7J3E6VAWCv
C1ZjjS/WmLD8WRQ5VmpwUdYz0gx9JhlkJFv15HGKQ0OvV+uizNsNDQooqmX768X2t0fcMqpYepfQ
9XciC56UTKd94uAdExU0zzb+GhLDfOsRxlqOPJaeFx/SfrIAEmpvhnbBNs4cFwWKLdqfol34nwMQ
+uSvYbDug1zhgFjcBxzOyC6hMo7RimmpsfJIpBY1BbQGm6cQ7MAJHpzlKCkt/aTA1NKmSOuNKyDi
ATbno6DkV+Z3dOoJRoXfRlkWMCGPf3zpVicPsy0lH9rs2LXq60Q7YWUqf++5c7un2q0ehWwIFhq/
Bzv7zfofy3ac7UAWSriEybDu2vclL1aJe8isTOR6VPzMA6YXvyF8tCBQjt4Z2UFfukMKV0t7uXPt
eaNagu67broayYSAGSRa2EboAvPccu6cr0Sz5q1DRcnbfW1iw/mIHOO3Tearm5bmgewwn+goDMNM
6FciCfTNPOp8tjt6hSiFDxNNj0Q1MRPNXsODFdmEFDUBMiC75/lImGgzV5cbtw8FpedGMwXbb8R8
RngKTKX8Y0LtibViftbm7MCKRCC6UV2cmuToWDeeEuJ21iaBuWu0PcPa61vQGzbnt6L6nbR8XEmw
2YirLSDJnnvOHCQ6dQRZ2L7YcYPyLSAKy5HCZnaG9stJ/I1nis9e6cHObcQDbdlgTxIJZuAIB2jy
WABCXFlMKjbAbR6ZWe/pDPmX2Ft04l2jH2A4w1BQfbkPGg4uvqMRz1zU5VpO48LO+eu282s5VgN/
N7nTrnnXRyp7LfprYsufeBqeW7QHHNREOIz4IQSE3T6L7umy+FtSwug+g1tltbEBdyr6wLHxLbRp
BL6+VAut+1vTASZ5yBs3k9ltJz340YlmXA89YZ95rv+JWo1fwWv2dmX7K/KZZ7yxtCciSurUbfVt
Wx1yfjNwrgAvlG8AIYt/K+khr/NzK2QwZp5S9t1tPjFvyhPNPye+7p8V/EhjtCFezpG9qcs03xP+
guWhIz9S92Qfxn4LFBQG3tHDUgtLmOaphK5AyzWLhwvdl2Ln9Et4N5iQTdvm30VP6rItIxjQIOlC
KBlkY5VuJkKv49nnWpohPYjL41i/TUQLnf55ZHl4FksVkDxbFr9hpff9OkIcdnJFy1YVN3La9qJ9
++dLNCc7YRvjXkWjvaXIZri4HP5UzMQiT063e1hyEBo42UZhAT+mRYCE83Z3FjScybAkYawyXqvZ
Iwxk+ZHbDTCWeptV/TtfdXt9TNBo6MVJxkgjkuVe6lO6QBM5KPqpfASrgw7dkDA3WYcppLVVFc2U
9p1LVpvpuc3G7JW9IrWBSmyaPxWydJatFkm/ADleedmGN+iu4bc/wS+pTq0GADNxtLfbQ3lCbhbK
EuyMnUOO7CjL9NBqmD4kxDk/llvTM+XpdjOMkQ772MEdHPT4fiV8UEFgTFRl+nHEgrwqaIMQ5GTS
qsK7VinE9rzj6AE1ZFgVP5Bl5Rh2c0yg8tCToxZzxACljU84Kr9JstHYuvJ9n/qXXkwMF0ugS5hl
7TDXc3lC7qiHvUAqUKZcPo6OEi8FIney4jrlOWZ/KFu5HlCRnkbKk3U1MbjIhI/pe6JhsnhIG1s1
4I6b5tTpPYqOxiRBz6o5SgR5exoavQ3pLgR0Hvv2ZIKs3tVdfNdlnI76MhanypHm2pDk/3h9zCDk
9qCXVSGXFE3wNKio3D2x8SuS0z2FWdgn39a+/YMpHbfWOZKAXZ+G5UWIJwYGvUzPbRz0B4H9/fbc
M9pPp9s9EtHBHi8ca6nEtYrK9AFeBrB48QcbyHwImPkWZip29eAdulqftno7nhIbylzbcJ7BJ3vt
Sp5Aqk/vJiP4BYV911QSSKo+uMu2/dm6dMBk6wBKiTnOKdP94oXezmNfnBlrN6Hvb2t0QrHmoJTy
6Sa5U4xlNsbiPY4TUokxTIWebu0H+zEaOeupoN2liftpDfI1KxFCa7oE8Y7kcoA9gJmRhrmXZX//
vx2i6tJO/Z/sEIRiWf87O8ThB0bi/yRpGf/8if8M5TIMQrks/mfYjJlc2/gvMwTHmv9FvWc4thm4
N8bVv6wQNjleuh7oi8MQL6FpwNj6T5CWgb3QCVzdtBwncDAg/r94Iwj/Wry3/8Ogyp4AtoHnFfhQ
qQ3r3w2qlOgtsJfIvRgqG3BnwQ9J0ph+7RL21MAy5COQMCW63TRpN2zdOEEYgG+/MFKS4293bzeZ
RBYlwfKt+6X9cbsB3UGMxHJz+7KeMuIiqiLZFqOZ7i0yso63m56T8zG1zH99+c9jWoVqNGJVuIWj
5EsQS7rc3O6ZZHIsQTZ+s4483EPGJJpjkxECiIeCu1FromIZPG9t128znN5VAmxr0y5bgecgj6/x
NNiodIOuvUzBiPA1IYhz8XSupcf8DRIqrRY3iEfoBuU5IUulgqu8MgJ6AlbXs1hWLmzYwDtIlX8H
lUvFhUruiM+/Z6pJLhkUJWA3przXHB4SXdUfbULRC4x+zaOKMc9pHs8pzvyXXgUHz3QZN+n1wTJn
RtESlZGzBNFMtyCa210pJJk0Jn0coA942dmz9rfnqS2RWbd7aVp7B/S4LZzD4+3GmNuEbJv0Og2y
3qdC7WM6d4RQ0C+mO9vGUbpfZpj/Qdd57TauNVn4iQQwiuQtM5WzZN0ITs0gUsxJTz8fPTP452aA
g4aPuy1L5ObeVatWSIt554rzQG8+kxivA5hnQlNrAU47VgGNLwhDchQUbQiUUDlmWVzaMNMWzV/G
yxSCIvayYlEf6ZNxwYvUnP/9g1CN/P/87zhFyNi4we4HXWwxqwDG+/tDmPKE/r7SptSgv68kXZpj
wcHAbEIg/9753x/aHyA5/TF7Y1JBuiuQd4cp8d/7aRL0d+HTk2Z+esTpVUTaiesJxUhilXt5RSCI
yKj7LKlHDQfbn4rMz4G9FStLRsVu02Ft64oM5MzUfXiRRXYElkrjZ9MgRz2WEjqS9sBXBulxspVd
OshCkl2jlxG2CFfMvnYf8yViuKe4Llnyt+c/0WYUc83XUewkWMjAFHySL2znNFn1eysPTN9/ctXV
GYdDKaueLcliZgG3uVlE+GpYONX0FonvnIQckv7YBe8v4RxxSr6h65vkUbPxd6ZhRi9ADm2JwIVZ
LKNvAzpcZb/xalZWQHtgVAqGzr/JDmwX9hw21CWUCRJIG/N1fB1lUnEv85ax73TZGL+odMEKsyw7
VhZp7xE/Z2L/FBk+8y7slWgqegwLNAsnhcL4Kn4yB5ZCt+1O8X5+mRkYODjNqjkiO+BKwGdGxUNe
T2lJMNql9Thxecx4me8LpvYHvl98IKJwPp8BdmzL2SYbmHqYxQfzcAbEGIESeMJAAcp9olhoS0hI
4WFd1HNz6Lwx3sHVnDS2v+0ce6hvBJBYh/M7588gL633N6kqz4ZROblvZiORUmDiOiV8oiM1oHyk
Tr0ZIupTojURgC6g0rQHeVi+dtJZvmYg+Cp7iAnHDKfLeo+PH4SH4vhYkKpcOcLLkSmUQ3fOs3ko
dB+eI4MWEreEjEGQkx4JGHmZzfX1pZ1fFwzctgnerL2jtUuj+jBiU/Mh5cy4i+TC41OFW58GGm7V
3beGJTtcRI9k39ESdsQHZ1M2uK2f5NXshn0DH4Zlq3wqv8OJgRC6nEURNMygMO6k24MPbac/ee2G
PA4PL/nOmLbITHTtbC3J7BS+ckG7ASqF+nX/zI/dqrwMO+nOuK/CzdrsDYvF1q30AhjOpLlKoZxZ
tO7EmrCg1NQlrKadUuyXDVbZcyu8V0snDgR4UidIIzF3wsIJjyktgIjoNHslst//jAVUTdS3rl47
mvVczP8Z3zQSy/pX+ZEX6mf8Y+zZd0icmR9DKK8mcp7sfX5AO+tMqSf8dlnsiBQA/xOv4EqlZZBu
6DBtQ0ikbDHXD7rt+KLcxRqJcZBZf0qfWe7kqa+zHjK3iJ3op6zdyZPM/unWMAW6Ncym+VVZIQVk
zNatDZvZUmYjqCIkgZb3RqIxJsrrfvI7M1Ei2dWpXDdvejX2DMhFvv7v9XbHC1EAL/CQ5lbLH+wd
j5GIW3OY/yjM3DQ8eBy+qABsAumTTMd8AfzE0YOp02nIebNO9QElEN7iTxN6cwvMDf7BQYxsrnn9
CWnHFb/yXwKOGLOiP567lIwdW1RlJbfxrK7CKe3E7D0yRoIeoAKWtKWe4493aSE/99gt+zt+Q++g
2CUNtFKzenjcy6gmx2UjCEFxeizEh/dq/HQ3+4YAzf3tZw63nmfvdRoim18oYQPHxG3VXrDKgfAj
TBiibcxcnc+BdxnCdciTw1JFuv30Xxx07DviIj3B0+3gB82c8BMQB7t08s+jHK9xCHL+8+HM9zze
+2ydfOFkZXyHh+axULcaTo9v+VdHb0O6cwRzb7jl3Tkp108GyEeGxsPM5WUehDwh8Z6ttNm9Hl+U
BW5erzA1PDa3x9oAWBp3z9HsQju89Ki+84tKFFdR+Tl2eQppHF4jXkb81YV9PWw14R+KgxaCE8nA
7LaZ81BQvjlZ+ouDgoCMAq7bfrjhPwPphI+tHd/HR3eX6t+JoszTi1xM0lyZRwj3SQyF8KkjH37H
ayihYeK9CZ+TzUKLpi0jbExwYfz4a4M7g4v4PQLZRQSJPhGV2j8cgJBymsyvBocPxv5Pzrc7X0Tf
IYiFeYJrsQ/T21NZI+rk7TbWe90H1uNWLdD3xRx9S6F0UTjkL38Iv7v5CnCH0AgMirEBgv0oZf5b
wB7bQX6dVwCjDsq9rvd4e8yS69GOs0DM1wQNvCGZm/BqG3tqN80zkAZxacRvzGyl3mvPAWnK8vmB
TdUiOcyXo69s5O17+zjrC1Y0VhXL2U3DLpMtBs83E8XsjbcAFFzVkMXsSHRf8qbAw488ZBHxerwh
F1qCyqMuxJf1OKROf8pdeEYuVPs0gOQcM/eHH9hsngNyqTUg/7hkKu1eaO25g+qPGH0rkfuQfAwR
ZazJcijNlo7BegzPNhTMd7ycHwxcpUkLF6wSKj98vBfqLYpI2K4IT/wk8UrRAcOW0LMnp3futupa
7Hwyv/R0jUEm/14qnDDdIxzCOYLIgorVdWAjOk8vBYi0jaArU92aRoAuubSr82ynlB5eVylHL1nq
OsxDM/mNnxhMW3yJKAlHtgYJARbYSEiQtLX2c+7BdgSuLUuIbEvjedF6XyKUbAqbNeNv5VqsjY9M
N197vov887GMlgMKZSoNS7+Whc1bOkj0zOa4Gjz9S7miY1mlh7G2QTNLq/k30+xqg5YRAaOHPWzn
Sbbhyc7r3uyJtNm/nXA3ExdtgGXaUv4o/T1pJq/f6j5smCDp24LXIKppqfgvdD7kf9lJv87s502A
GnSqcktAz7DkGgHEjlCksds4drmF7ahEuWrQKwRwUbrnRd4xLqgw+5VAMuwevNgTvowP4dpCau6d
6oyKGqzPTRFTH8cltRLvwqNmV0evnXuYn6QL2u65leyVZbofr/21OnP9+WVxuywQEZvVhoMDtN3K
g/rUnwBgWLGYphPRg0oo3bwW2kU8v3+jwZFjP3utmUVjimX2hd3wDJKO/t3uik88ImuOVoBZ1hAx
DTiFmBoT/UMbhMfZSfth4VSeeBaaKyQk9SLKHhiy0JBcZc+Fq/4+Ylwo8E4+p0H4BR0hrIKy8Svk
MOiKc08lEmGpyS5M8ufTRZq9qiwWqdCxw4MZ3ZN9gxHGw61bJ/Vbwc1bR3ge4rlDJtgcIXeG+AZY
2pU/yWXJZVP8dOpym/9wThvMVDJXvuA9QlTGD7Nzr9m0TYAoU3qc6arKbXMWvjL7bdx0FwbsE4dB
Sk8mX/Ua2vvj7WY91e2uO1SHSlqL2OYeZAIVSer5iHuTMaW+LHejZLWGWx6f33z4kkSGLb8AkViY
Wka8KHdSZzGDqRFc8fOYuArkiy1I/Km38Mf5pznTBNF/HZQmSDVQcSiYMIHM5D7W1mPz3D6uvKMW
5uwbW+Zw2+Ve97Kh6tM2Gf9UyvNJVWUVyh76SRUfteJryPz2p3yRonRLGV/LdovQ3aWaELd9wDXP
YOau+jfQKLPcaQyBuNKs5Ldi05ahu5jAVLlHPV60AeQJffH3hxa9jMWkGND16v6Q027RRQZj4rb9
n6/+vvf3R6jwt4agUGHocODSBtJ6gQBNbh6JXUHpNAfGhlT7tMtoAws6vumrfopS/vsqm814Xxgs
QotQakhT2DUOhhAjPJr+4aDKzcv/f39aKZDpqvOeOlL1tQQZznN2K6uwc6QXlaJaI6r7C4xtp1/4
FxMLVL95GlBHMhGye4ekTSGWpH68qoXxKjn2/76UC/r8McWFV9rN2W6JB8qv4W/+G0sAypawpkWr
2R4t3PWbylMrLwstZq+QvFrCxPitPMmvqUvpf9HJLStfVoJOw6nQfH3ho6uv6HiSxmRuRyehmMKH
yklhQUPOEZQnNoNPmsl1J8AusGYJRDuPF1Xmm3bdmZolHedHeT2KAHHLme6CLwOMSpqT/b6uWCE7
DbUopnf8DurPK2PAxyqywnX7IX3QIL2XfPpNAhpozqzGxxdlP0Z26yof7bq803WGvQPqHL3tGHaQ
DmfaLPD8vZYIpz7gKezE+/zYfM1GO/xtmqkkVz5yT+sJSbO59yMp06rDeFL67X6SHU1qkR7UL91W
99D3oA4+o4O6AcMcvl7uK6DwIE6oWDUryORvnsJ/JFQ0t6c//kaueE+o+z60PSA4lw5i5Cb5oSim
0+vn1uOj/s3vJRFeNZ68mOV54pKLh5SDfocfC8E+AGYNU7pUR4wOGKBFhQ3aqK5gtHH+7ZHLMnCm
Hl5DLBypYiOX201Y7Ygg2Hz56p4Y8XUPJXIzikBFDq630BFh0Qo/PdzBhCgBSvYm8Yclv41JHspn
I3dGdEu0SbL5PpR2fXu4xQN/a8TCSLZwhsUVeDR7N1yxKgnXeX0l0dRTddeIy0nI33XmfA/WwD4W
rx4nzYJGFsyDN7be6wf0fad244XsVy2TaLP18JriFvzwqqVsvUfr5aPirC3jCxrx7NhETsbP+3zj
MDuUjGTWSsGEh/P9QP8sL8FRxCWxj8UR8Z1idiJ6F5sUrUTnvuIJoh0EvB9QPECd+in89FrhkDh5
QmL3YDKvTTnIzyioRFtZhEvFCffwaZDH9155gEZbxBjeAMLgIMpntGQPoSSbrbEWAjTqg9+ek62a
29q1XDA2h767ze/RkUGAnNvjD7FP+0fn4MccnhvcsHqL+2I43RdzRQyJouvY01rOY0f6wfihoKOa
kTNv8Tnwqc8oqY9SUPnDlbtReoZbbB8AQh8StkRnhKbZmu6lnYpAP74rhWvQCDzZg3OXvCjxQHG+
LzIHuwVue5HbaQ1R3IIhCFtzEov5ZNfxRVOTL2vOlUML/MTBSUAf3YO4n2ZKx0mW8qmtaQcy/R8J
lfJsrcI1pHf/pvijPZ17RQBCporw05mSOiodCqR/EAMwAui+F+EfWvSOUCsM+K3+/l49uk+YPrAh
Ys4JLK1QtZYWPFOaIRSJ7af6lSHQRGVhvkEnE1eTnEd4nHRiV1e4DEGB5MRDQiyI/hDhA0t+ivXC
JZ9nHBzs+vqQIzN8ey1TUfJnCef5EiHmLBkrTXhLbdX3aRXd9V9QBJw7jiwM0sJ4DAGAuOHtHlRg
dqP5Vr9YJBGmFrjnWuVdftvqVz3uM3gsiYuJUnJrf9nioo8CDvrTzlNqtWW3qzcQ5Il16a6F5CcV
myTvC3AimO+xGgPlSnb9HUk3UMY8tMCxRvWKWnGGDxU5V78pMZj3EQkvF61foxB7c3zjQ4xHzr8a
/Ct10TVkd8aIECkzbwbsE8aLfm3QTGt2/fXQXcQyylom//Pytlsv2WoNqdrm+5rdjcOobrKn07e2
KFppuk+fpwc70zXMLYb9XeURklAPE8wyDe6SzUD4VQM4hMnqzJWOgoq7lXnI2fRoHAAdwAmmCJfV
+9rt8kXnP46j3XA7IfbugbWsgZRfspt+nnseklA+aioH5/otM3d2s9HLooXBqGVu4opzxuVgD100
80sYzedsD2GiXBf9BdSLk+ih7iKCBXuHI6f60hxtA4LGsOzKs9sIJhqa7Xw37nLDxD/ZYFda1RQL
uYmHqyvbrKbp5fboO7iPZR+M52mnwELgyJ2fPMuvzM/0/cS3Z4fFbRpTbiQE6KoSthsE+C077zI/
P9f9TrsrdmtYuLQIv4PiT5mEOFp8EZb1lF0h8sdogSOoDhIauwPew5QR6AKoYjSTvQscMZ/9/l1v
boziCPuOTUD/sAXBihoPs1d1SZ/98IptXbiqaMWwh5DCaWg1sAX2STSsJEek+VSwSB8h3nlAWPov
Ry1xifHozdLbPFlyQrGLsrCgmmgirabZnPqD9Ntwm488bvO5lfUOkDjYXTKzJcl9qLbUO/xCRUF1
bhqcrzwokslmH22g19H7M6lueazN12dE1iqTgFvNYryN937Nk8aGDfs9wfQAGYe4TpMzNq8oJdKg
ChitExOtsZzygA6VazVDUyC5vea8fZ7aGa7fnoI6c9roZfpb3jvXWznWvc9zMc9XJHEVS/muDo5G
ACchxe9gShjTvXJw9Wzbshp/Yof22GX4h+r/mSGaOM1HR6t8wr4w56kwEsQBJiiO02dmZykdsE6W
o8kSI6sn89UvvE0AP7nhj24dFX6o7Z6YVjQsBbpKju3nVBjNHlgIWrBGU8lhnD4tFIx9DLdJ91gz
Ydpktv2aY6MqnZg++WHNX66xYfs1e2d+6di1qKGkJQbYPHf9r1gfDR23PrrLjXDmUAQUJD+z+8lJ
sAhyLyEKbcdNka/KOdyHZ+WHgEht0y07OLBXWNYIe83QNzDwAPu1xe9kFy7rweryAFU6z6jCAVuY
6MVKE7KBcM55MBOgOH66/6X2wgimYTiEeRwXXwmtait+jZ0DMPn+GrgUlHP75qQiI7pAle7J9rMf
+5qNZIKjn3SLeZAUttsf6vN8kX0+D4Izv5eoLyNI5mb1B+i3fSBesSD4Z1Q+GXiiG1mMdV7BbPgu
cr/2IPp8sv0qLMszhyRSbeHIhX2007Nb/1KLk1fb0MXhAFasZ58c6c8F/PyFvi5uIurVfxhijeRV
6uem6c1EnsIdQGwIc4BMvWAQ/+JbygSsCkCWLZhOtqHnv2saEzeqPQmNU2GXrd2fSaq6ZDwBFHg9
Bx9GST6ilGz5woP6X8QObBAmTkC8CUZKpYZlMoymxbCS/rHrCjBN3tZsGy5ZZc3x9aM42BW/KptU
ZkTFq3GPb/LjF+UEOzjB6KTuoiJ4M/zof+FuLZJdeQh9Vus3bxJPn7pZAZYWiKdrs1w8AoXSzYOr
K9G23/VLuVGcYUlQofuCd/bGZJnlCajT/uNYNjCQP0lnSi91+aQpWaQrcau+dyMsezByS7Ypzg/s
UZXsS6KLieEMsx91KjMe4jLUV7hSRjH26GS0rWjtui/ji4cTsWJ3ZbFIP1Jjc/1MxO8XrJq3PL31
ebiOic0DZXP5fu7p6b2qjvWZTTEBPwG/OcWUCY4UKB/vL+P6rr3xTI5tdudcUpUtxiLR+M1BQ/n/
WMn3R2lHpFV/U53MIjLLoMIF0QEfkfik7gsAneMT5SpsDZbbSjoh+Emvnd/+4oVPU7Z9rvHzuamV
mQfp28xWr6WiORAQafdwpsAWsamYt5hSUDjGOtxBc4j8wcED6kUFrjrJRXIR65r5KnZk33BfO2M5
+MOhv4mevkKzWtAswTCeKgf8FqjiEzNyuRsYUEoUUg7VRYS67Avld3dkj6ynfcNMv8QKzTXcNnS9
tE9gzjpEXLoxdj6qycKpSgwZcBa14pXqwddiHHASYptmWmgcQH1Zt7Go0UF4SYMbliPWcw5mOZke
5ARIHtvWfC118kZIJp6ZT9RqHUQ5W9q+Ld1vtcUonws21idYFGjDoqVElvxUdCgQ8b77FhfVorn3
p6521d6Wbphj2dx0KuYW/TvN4Zauj8L0gKpJvMOvCfIzHd+SgUBAY6Gd8bU01ukGqX0qWOB8b54R
Yro/BJBWNv3Qx+mNtTP7JFLxNvwT+HiEX67LG2bz7XdzQT1l9H5KFI3VvqBhmepFXwpfAFdq5yjX
2aISvegwXHpCrhsX6CL/SaiQeFeg+ZiPFILfYJ7+dhG5STEDAMBNbrhT4NUVOSQl1ozxCH0YLGlF
hgOMPW24q5ElrMB9xuP4XsmO5unH8haCKDGCohiHtZcBxgCTHJTnveMTxUF/i/ujiu3SSF4UeKEt
rUDSv/16BubVHP6ku6aFwQHzi/Zh6qRFA5Gzjfhot2Y/jaX9ky8MPQhxz0JPZcQm+vFOfq9FIlRY
FhaWnqV+rluvqIn7DiLa4BRVCwI23g8HtA0dx0d+K+D39oL5aYEofhemaIU3xDG4Z71BpqXp+sc4
wsC+P4hYSpGMQlX7oO2kxRu3aGDnEyiV7/TvvvL5x/QF6UgElPNcs2vDqGeaEf6MLlxCl9nirtxA
yAxN+Fpusch4eCiVOUjCNUEybv7ZXtSvZpV0ZpbZ4acAlFxN2y8xPqOZ/Ws+9GE6qJj1zb16US+x
nIMc+k8+4Yt0qhe9hTO/Nd4VQhC5e9Y7nmajkdVGvqq7PGld8Dw8Zjtsc9pymnGSl1AJu/d7wytG
7WK4PSaRsMlAUuS2gfy33uyxIG0MTZ+qICQwGdLJMflVlvjGVsuMpzPrLH5BzX3pvmh4DC2xpsQM
qodTrHvv+gadrHwzdLMYE1Xm0Hqv0JOmOoKZKIzn1kJLWB6ISIIYxm81bnK3YGqKW1k+2PUMQjzW
FLb+SXH82MzJrEBpGPQLCgLmhTR+9pT++v36yMDWZja75cvYq6oXpxfVr46i4Y46BYyZfGPIMh1Z
Nrq6zwb0nJhbwX4yDU63DDh6A1Ca6adP44JtD8/iJnFhdgnr8C6xj1HdOxJ0ZJ+7RwX83MeTd9v0
Dt66me2RmIN/YlWRuRxnTruOtom6rlFrwFqlBsXkxQo9tmwSbk0q4+RGtZwVqxeGMe/cp0YzPrVz
Jluvy/MnnDss9Wz1tAxH/wAJIPaUzegOzJTth1W4YXzanLBc0hHhGl53oodnoGh8VOj6AEySa/nc
8Ej3OZ/Amf323/oHh5yk2tOB1PkGxcYduTfHNydcNsfDmdoWgepvti8pcQLtO5+bpfOM3FHCFGcF
K3vuqTeUyRAPOWF5kp4us/5hREjrNJX9Gl0W7bRXc/Mpe092WblMk5mXQWEm0uubA1S20MSdc93B
24oyLV9npNVcYKRuZ2xHEpOpN7VN2SP8dRLCUGQ7pw/jSWNdz8zojKj7+NRR3jmwAEkGj+6ktpe7
4pznvjbzGS4wcRATMDvc3AIx2Y39xUicR07tzEZBscFbcduvJziPNwfesRkLstYVp16P61egmjMf
6Ii1QGWHLdcZXHaM7Ym6e9R2WIeoW2nB8ahc8ORx6yu+CcXMz7GrO0sQuhNw21UMaPwElsKnilrs
GF7eR5EILPke48vNG2QMwSjL18HJM0driAeyYkJdmFRp8yCM3DdCaggp0Z2APKdePCdnZKu6keNb
JOdyeq/x55Ba2Gvzn+yPEH7HHQNzBkZ96841G8iScgPHZEdZMTzFksh6OIyxbi1jyrO4I8prW57S
A4c65hxIi2wsQH8YGCX0o9goBAwcME3xn0dB2SaLfjtvsMuy0t/HVbiO9L4U3kH58fKShWS/HVAd
+ROwu7mD/xeLHK8c0ZKW1f3lPJxZ0JzjIx9HwdrdYcohB1GAiBPIjc8drcPtsCZnAbE5oNI0oUPj
yKKhtktP1YlHczixyNjwpNJVj/IN2+XZdmhNMTAazBtWXf4hAGFc5oAxjdcPDrTPdGAmaxF7w7i7
+H3Jy+rp6GBCzMo4orn2lDuZX48+SpMUB6gnUUqOyvbS27jE5c9Fgo6pWItIfrSgLeBqOq3ivQdm
Geh5nIz8jier34TxzfxhkDy9tdKXYzyvaTHJmpbdbCOuOViqccHoi6un/c3jEtUWiEbSmEeb8kf1
Gx+zr+FlvX4ZCO95eVbMdBMW+N9rqOpolK71svqtBJYIR7qprZJzgXk7OZHTp5O7v8kS0FZpMgKE
Z4sRzezE3eEzYgD8pgy7SsvW1tbzLTQhS1jqB2aHA/Y+P7CVcXNl3m1pDApRvyTL+bL7HL+fIs+g
mfxjzhE0m2owm9LEc6/vL2G7wdpapkh7Oq99eOtQVYPsamvNgxt+FKhtFQadHokscmtTbmTM7Bq6
WXP8iq80FY/Mq1AqMdFheOKQvMNzCqXnS18WoRXti3OKBb07C9gdBPxYsOpbGTn0Ux+JjujwGJR2
ScLdSdmFv+JhZN78radWY0GLOKe/pJ8UObCELV35fZ3LZwezWtdXwZfPjBRndn6cfcwPw0eY+GIg
qV5jSd+o9uMf5OAXgDv1PAsDlFkes8WzNnpsGfWxWkToa6/hkU1hLkxENBUzs3ZqUjb6uveZMxRz
y8DHSbQwStmJXv/93DUM32a7ViC6wCzO8ofCkCc+popdnPUv5Jcq4M+yPTE8eeMmiiWIp8fmeOI1
mn21F76U5XOL7kyq8NPHyZ2dwhou73vlyeE0aq0BGsBFjwyZVVN9OLDfpJtkZ8fozrILjwJgs6Vv
GfmQ6p2tPj9pq58gDP7gPanBfrXebM4loJAFLXnLe4yPChveMTm/j3ADMGhq2cFz/MUClNNoK8sv
g58xVv9SLqixSr2QND27hbvAbPRIzDtjZQa38Kac9Hc8zt1oXy+nCnng4IUIYEIhOQNYLptNtp1v
Znj2M/0qeLCWsVsdir0RqLunXe4GT/nC7ZagIWghS8lXd7rhNLf4yqMbLbAy26eb3ma6CDFaiB14
L8DylJ17WwxeXtxZkjuD0qH58PCAWQDmDzKbB5Gkmdlem3u3mfNpGd/+TJAtDtorppRvO1qSsjZy
nWnXI/N1Vvz0MA+dlfqvhOQPfO2jDYjLgPv8AxYThQ6ub61qQu+A6MbyhXgD6sAQUVu897IUzLeU
mM/yZCyEZcb2ydFTrliXxSI957Gtfc6/+F6LJegvWwQLRfxIoNNQ2V+rtWSTqoeXGJwjIrT7xkmY
1IzoF+HTocM2+YRK6Ml0tqUF7IyRCktEOFV7eJ8zRm501NjpJJ9U74V86iiS3o4oeXjTGqopfJcr
XgmyrC5bk7/FpT/iHcDrxBh518w7lSXRVJiGnrITagmAlxfBfuYMZBsi5rFZzxbPUxvAopr/Tfnp
Gg/SKhrtPqBSL9j6eIucmDSIka9fGWFjW/Faix/gur8DVdUqvLxWE0UstPGoeoyBsS0/o4BH6w2e
eoMTwtwGC7jWJJuK4x76nFMY2weMWPhwl+qG+RXqATjs7NvDrWS6Czq1CC8wOmar+R5UoAGAv3PS
nZ7Phb6HWLaH5rpvPsorwXLU0albfLJjYxqDAEZm+chbThBOmvkC1pBSQkMDCLcoNMVyHeLpu6fK
1nbiSKK2lVMeV/vxVB/VXb+svPQZEA2pUdleKo8NZtsq7mxpnNIwmG8ECCSczMAf72+yH7AxXzyW
CbY+kNdcOI/ALFS9I4lGujd6hs1OcCPNabgw664uycXAPQRSL4i/aZyxYtEpv5zQbhc3UkVeka1R
14IY810DmZLJSHX8FxuWcUtONAwNNzIk79qcO+Wu2iTUHLQ1pYXQMpeolJ3sp/mkU407L9kY98ex
otRGl14FTWZHgo/zCPXko1++ik0i+PPv+fcT93guFRdxpWkYNfmM0eMbPVV7Qxo4jM6cwZWw1Sh2
iYvY9aiM/PyY+K+NzIPZWtrnbMdJl8nbLPwo4bDILC6Ffqr3sT1qet94HeJ038v+I8I2BnqS1f2W
zP+u1BA4h1Bm5MBYdgm2cg6/h6cjPYA5LB4fdupUd7Lc7wunFK3h6bUY1GLcRaun4BdhViJsWZ9V
VuWgy8xdAa+YNSFdhRC1zpeNZ6V3Xgv3vZHvs7V0zny+0D4y0Sm8/osoTYylIWQTRY8lydRQyy9G
CdOG/MZHWuUzOxmHNTINbMeOo9/8Dh6qKJ6gbpotqKf6+oSiGvpRvkJwg49ppOBv4mPiijoLGhU7
H4b6OSQ+jabNEr/HRYROw4rfUwlLdwNuGRJM7kScVSVEmQTQvL8MzVYLdMamnY9sOxtWnNOMpd2Q
DQfz//EQTlHqixISxHwhtS4VCW84S2/iA8poYc7wIk+6AEWfyKHCMILaWpoufyk5zy129BkZZsO+
yQ/xcytl66zwMZUXBxwA7PfsMuuDvtu9RhyarIwZZM5gYjF0hI4SX7NQdMhil1EHrnn5lCXUZdRC
FAkKtxcwhJKdslty9Nhlr+R2vBO4eisDm11IdaMloRwiLnduQ7tLb8rB2EFPIjAXP+yGgXXuz2Ym
hdGrcMX8M1SCelipAxyOCxtzPA+68/yr2/0N9ttp2v+fOf/f/+KDCfklw630P38R6eGEjlTw4fgB
VNv48GTVo/cQsgZ/3xsfc8XVGm1HKoAR6LrgZC3AWFLzJBQzQLn5+0H6StiTIDh9pRUw6vtRVIOy
ImpWoVf8+9bfX0q4Y9t1A7T99z2yNflr3Ora//4xo8LQoCwND2kbkEEi1Y4wxD9ib4BE/n2vmv6i
fEK1//tjrJEe/H31n7/4+3f//SO6QqYqQSZdYyMbZfb497KpLrPjTV/+/VMsYWlMEum5wFOn2oZd
MBR048oIUaV9+DJvVpzHulf1de4+woZIbtJ+k6bB828+2vOXE5+f7biuwnE/POoGkR93Lc9kdTt/
xds0jT4NOTvIyuxTErrGVVKFjATGG6StBTGROBXPa/vYDq9B9qIcy5wivT1mWPZggD+4KXy6Z9gN
3rupQzdLcpo8EAQDkz41hRY7yolgazORlkbXaJNbeKKpnGxm8fOWdXkfdDH1KYoTjr455+a8jRlc
1e3gZ3Mm23H/mQu5tFQe0KJwtBp1xeGuBMmLa6QKnVuLOhrjBmi032WNJC4NlekDiokfXWAWr8tu
gXp7xKRKr8Y7qhAiv98UHC12SrgUevIspDBKY0aWMfxOFbZFTUKBM7bQGuueg/BZAzb3whCkeXTr
EomoBo4YhCQPxgOtUZCCpWJREydYa6b0ESpyYCjfJcRLAyNzNYbk9VYSyHRdtw7nODAI0JnnyNCx
a3Tfb+blRURkrPTWfpJM/cRiirTkWH3g9oliW4OZMOhwX3BsCxLYFMoUJNvJomiLM4cNbyYUSHRn
/YuOdYtBMI9z6Y2vH314JQ6Bp/EQH0hxaGrYYlVHG5CMoT0o795Wy+nHJ9FlHF3iqnsdHjmeRFiD
77FKwHVTVseVFuUv75W9QeLqNFvU6tcw+uprtiBdgk0ixzmOS+7U2E2aYpy+nThrbw8hKoIi+yck
MB/QvNM0DWlvvp/qwmAW0CF6iEUwhwol8iYhpqRtpr0mfX3GxMRa4iYpMEvocx3SwruhI39qdxwl
Gk96zL+M6L0epRRQShdhHgu4c8bQa598olAB25TwisQWAxPTNH/4aIYpennUAk1unbwbBr8Z37C5
cYGaZcwU5Xl+KVmJjtiL4JAY6kgS5Mgnm1mip/+wH62WhT4imQcT0eORDfrF8/HoIwGehsKQJ6V2
1e5sgcU/JQt/ElTl3ivlbHviW/9flJ3XcuRKlmV/pa2e22fgAByiraseGFowqFW+wJJkJrTW+PpZ
QN4qZt2ume4xywwLhCICAeF+zt5rX+nsss0cLVIKgjqd8WhPBkdJxGjAjGrY91wLCipoZUODqDIt
gYHU4mSgJ98VUPqNXkWvdkjoWeOhdbaLBy1mStCJjLpyR1dVo27oky5Nv8h9IIOKsl8Rq3XFqSwq
UgWKCSV/f+uxI629jmIEmO91WQA5lWCHt9nPXsTtWcacuU3dWLttyYg8TMOdBfvs2DKkiTx/2HlT
Tk4XottcN9EZgnAfmkTbTStPcUHNSZHEVGudLDZAV1I9THHj4wemCu5DKd07OhL/qYrObchAhVBH
QH9FfNf738N6OEoT3ZeGyIBTrL83lbMayTG+CuMe2CbhaXHovwY5LeXcTuRVrse70ajbVQgWfae3
ZratQctQA6P532UU/6vJDJkAE5E8Tc9mfDsUtKYaeohDPCJ+btmDg9mFKihi5TQ+Q1es03jU7mwz
bW5yMmDDePjQbO1tGPitiXUbN2KMN8iy3+ucuf3RCwBT6KNx45iUHIX5nFmSa/UiARppuEQaYts0
Q4OrqvshFeZbTLlRN+hV2tSC/aDbJqY49gwidGAAV3btNMe4C78BuSCuKzFOAKhtVJETXeuOBung
Y0vwUImEY3nnyoZw2Sg55QZtYhJE0FBJA5Z3mVfbTIw3OrRi3YJvBLqdaU9lzNi4DPE7NUN7yG2G
DOG0JbEG+40d3GTS1y+a3r5WevtE7OYmb+FWNoPGNN6mPhGQS3BJCyagiqb9pDABa6Tcw7WhRFIU
fC7nN11498Lz6VOUIj6iRcTBfAoU44vIpUnunj1OkbnzqsWUKb0URKWFQ0FGY7PHfL8RVvLkDrNd
wWq/NU7gHTSb4XBvvSdW+mNsLJfI7b6D2UENntwTy9bXBO0ydNTTYI39TcJmRmruypwMC5P5UttT
0iI1bkeq2F1Y1AFUE/fZzGd0YEKdgsMMpVw9IBRxprXPXo7Sb1X7+HvoOPdZZB0SZ9v56A0zrYZw
EfbPWns/gjCs8/t5FY+eHbBTBZbYGaN3BTlTsZ8kz6FrBNsAxMVRD+nRVGQ70MZB4wH0G21hw6GY
5GNDTjWD6YzGRwc3GQm0tgImJFZT4HvbrlM30AwQNytCn13CKlpJhqtVJ6AJ0nGf0ebpnXpnm/oE
r25C2DD1IGdSoBNhmlBjtElETuMagwgfMjDDaaO1TLEtk+7A1buGkDmXqUn4QBDBb+pqTYotAe2K
KOSVVVFcLiaQY2Kk9qV7Gk2IRhEITdEgdc5TIybojKgn8r5uUC5hyC+6CDc1TkrlJ5scez7BE1j7
Ip8qf6E8Uus90BYeszA4ACEdNKYwCE96JAu+Q9XQGKt4a1d3hizEJlAaTUIA8KvIpOpRW8z9Oq6w
VzaNp8B2RxyICT1MgRYb5Ug5dt1VadXFzodgcGVb6jIO1IzzozuCucla+vuhbYKjyPltKowyschr
3NIq2pOKiJg62YYeAnmgmC/Sobos2L83DQW1PBpDJoniyU1qsjGdlCYnlNKyMdMHPYueRQkFduCE
7Ld1Tx2eyYiW6evWx/SS1RG+JS4maWW/1LHSn1PzMhoEqsCQ24uWAuaoxTi2GsCyFU3XwoG156j+
dWydDy9JH8BETJeU7MRT70PlpR+gW2F/UrqP0txlUt+lVKEq1zm7Wfpded6Mi6eLn0e3A7kFR2Nq
n0b2QHZWhjWM7oq+3uFspfRKpzEC5bZKGXuh45rw3tB/Si3zFYrVzhWI2CLbY+IbUsMiyz1BjSY/
jVg951Up10OhbYYezhLxGOuO+ctadYQHFNLcZTHShaC+n2z7ALViLUNEDbosdw6Z2asUo/3a8HGk
1z0k46bZJOFAEUtklwL0ilVNGMZoHhSpvnWFFDct679ulF/B0oKcJIK3cXCCvdXPNOgRT/udSWSP
P1JNSnV32pV2t+kq9D9aTWfb1BKwwnV08MIJWkV/WyZ5uMuMYBeEVK9kgIqfkDdsSGGLWXGeAokq
2cANlXXHZTp0L34vx4PdUn2ponxN5Ie71Qqa9EkQwSa5tshHWFk+7VVlYWTU5E/VNx+O1vAy/xYZ
9HhifMcGK568dHIO5dkdGvNh0i18t/KqSLGkTQxOdtNzEIXmFgf4tHflkUB0ChMee62c1LkPFM0U
kEnSRisECYXIBKr0Q62XzHNuCz/FcDtiJa0VYACI2k6REtox2eiu+uvB5SrR0/upS0uu3BE1ZN8+
G4YRHZIkvUWIMOhgv0oE9aXkpwYkZmxgL2wy3L4zd8k+jHZ5MgfTvy8ignKA1tcVUkWHLOetWTbf
bLfoz6nrnkaX6Yqril03fMvUtV5AoMIqvBE2SUzZGDKPtl8CqR6aBLJxy7qymSLUhKlHRGkaP46+
804qiNobo+Fu66y5h77rn1OTU1kGT0rFAq4cG1RRJyVJ4hCo4g3ooMeYrn5N9ZC+hpZfyIhUiIAH
goMIAiNGBrp3w1aAhMqkJMHSZDxoBMsVYXfjF9T25K70HW3r5B2xmoycymw69yr4tPuU1AP/3Yup
7HjxqDYMxrZZU4xQ8OQlDeBbCajixhayBJLjgqJay6yXk79b3mkuHZUmzOtdMSt7o7I9uHYpViDh
ITnjlp06ihg+Y88ah0ipRuh9KWZFJ4RyFdVy46ryVGrphsTQt1znOtwnYhdLakdQ51EK1RTfxlHc
VlgLHjWaZn1Yv6VDVK8Co0c32cf2TiHMj09WpzOF1ruTZXD9aAIQcXaWcm9EO6f5BuCWEH2aIoIm
DJFqVCFAq+5DIxiE+LmMb3rXlHigeyxlgRz9jaUwh/ZdiExx9KOtBzwYEXn8AN0shNhFr5Zfg5BB
FW+6BPiQTOkYMYumnk/YUsi04wCv51baJfWuehtr41Ggmxgg2FKW7BieZ5RPiXDYcNGCM9AfOJLd
+7o4V8k2GNu54oZWkIMHjVORQvslsy8H0+9VtJXHoLmjpvAkCOIjAVDsDY8fUMiKGsjQfovbLCbm
x9kwmherutHO3ki3VlMpKkjKjSNiaWXdWcyGjlLd9RoNsWh8jvx278YRpYNAJtvUJzhLcbDr0Jb6
FyWFuSJlClmtO/tl62fM3cNJn+M7bswsc6H4TvsyMVsUsSqYk7zuuk4y8ybjHNZuRCm0dC6GRe3V
F/41kVIMliU7J+NSBDn1Nft5unZ8l/6u++5UbUU1KjpJ0d1Ct7zmi8Neq5mwib7Gw96VwPBJKTLi
eAdaOV238EZBsaMStMnxG1CPd0aDtGRk+2rz7+6hJzXACumem7xoFhCvQEDObGafYgrxMBmhMqWl
2CWNoten0XcZgEYBgjmYhLStVFwl18Nc56vholXBO0zjYzU28cl1avYOx6StU/m4fJC0Okwr/NGg
aT3htu0N+xBE93mCjMEPmg9CEn4aFcWBsmHS49JXH0xyo2y8/VnP1i0ozmz9FsEOQV3+TuRMLmAk
4eUeh2rPVQADdGWg00WPaJVWfx3kBPm4qp9LGXi8dURxoe61G0KUEKxOenZoK/R1rTllzLbNVW+g
JocP6uxaNC4VwkeVg7CvuurnyKlXucF4TlvoodFYWYgYUR/1rvLWpuf1lzoO9l03XU+aHp8yB93f
MBUnt23qdVF5aAe9cKMi7y6uEF8Tq3Qy5vaOAoh6Zab1s5XYtOC0tdW/TD5UXoAgz51pIObqakD4
Hkogfs9gb4oJVcxAyz1T6cnIWoxSDdrpcWS/TsXWUPgaxmcjgVMLpAYYV4GyquZy4LPX91OugXwL
vDWz4BekGYVW6R9T+RDoodzMZ31YRgxLGBmHFx3KJOYB0i4QdhQ6CsNiLPd1DMdGCu9Bq3CITPSF
+WKJTF4Sy9h2c8oa3gphhCeGhXdUTCbEFv0u0/SfnCg/g6mEop4xuyMaUXIEpLDoTXFVNSQMR3qy
UpmTb6zQZULruI9QjDgILXZUm2Zhzxz+RudkgznL/pjCEE0IwvcWIt1Wt/o3HFQNP2JVneE7CRKT
IFgU2bAVZUSfQzTB3Wi9O/49FoeCmhTUt9bd2L3+TWtopvRz92h8tXtmLolVfyPUlgBAohbNVy/H
W4oF66g16DySNvjeaBSFIpgBUU64sd4zrCIRZVOX5SuHHAUmD6yeoZlvldH2V9JAeKpZmY7MXXs3
rP5hquhpNBak0xwpQA2J2oV4lfTxZwAJ+XZCqq/ntMryeR6rmMJJxnBF758FxgmnpwQyJPLsTaHz
oCoaIj3Nq5Hil2+E8mLncp3DZVuTmR4d42LIHiZDe3cKGbwzt/lURKSl0nrMXEVV06g/ub69pRa1
F9X4jLJu8rKt9pQz1eAPW78M30zNRJd1aHsuqKGJmbduKatxajinKFzGDN8+uT8hMMCd8hnE2LAa
KoOw80TQmjDzo90nEKFk9+7pZOLqKMVzj9HJ6FUerusOlnEit6SpzZoW+T3x3KdsivCvJMvJiuaT
N1zCIXlzZN3vJviq53KAOUaAp1xboZYjyCm/d70Ji4mjPIe/uBmB6p1clzDLiHFLPlXZtpPeNSe6
iIhP17zyiZtDDCUfC7dkbpgOAqknpjjVvnLxCu/ioQF567gPDskAG2/yUP2X9ZOTZWtrJCptyEts
qbnxYDac/zJpVuvEJ6NJaGKHRlUvsD95TpJynaPGM3DuywatgjrSWdu0Mo9Vnll7G+WBkdjtzhMM
Qh2cnIaXcRZKNfwIjJK0MMcnz1SvCzijOI15INIShLxfrOIscvcGY4ujn5sfYSrcmzAqbicNU2ev
G8MWZCpoLQfHS5oxkDetjRWprQdWjnxFepZuBtf3vUd4knLiJ7k8nVO2QczaNV0H78XIyOudDET6
Hf2MIPpeFbl961COZtYwXlmd/ewivkux+uF5MceNKsTPzGx3veVYzNzEjd1Wnz6Ft01eoZXoC2Pa
uSgxoKj7q9Jj2D1X7XMtzbe+DWG2D3x733szr3cAp2fTI1Uk0mLaYHBgCxTFnkCDMOqcMST1K3+q
dKSsA2istn3zffEc5bYiSpRZclBkr/o4pXtdxSfPq7XV2GM/NNpZZNk0ZPri4xc9J9IcotjeqG8r
4YBi8FPqHH6gtvW3FnJaVY90k6YeU4dVwSuo25qLlQB/J/HyaNlUr1WY0dufKEcMXOFWkXSTfaRr
9qbU2api0D6sdk4iS9WbC3w+cqLiW2QNxBCJi15ZZ661tz2/7HPhqeOgGckqgPB3jGqOwXSmtWev
A7PivVfBkRGoGbIzQR4ffoT0Pe05+TfYsriQEDVldVyfrfIj8cmNCKWDvDifyTv/+m4wVndkrWOo
Uio9Dq7Ko5vl5X5pOyON6nkS0fXjmok/kZrLi+abr8W0tGAiLMu/7i5v/5fPf7196irW62vZdugw
9jsp+p/8yQCPBNTsBdC93FtuFih3NQPAvxaXe8tjy7NfL/7TY39aXF7nQZspug8J2pBIM2uzsL29
uODbjPNX/HV3eXRZnoyBp0QK7UN3iUGZ12S5Ye/Ccfu1LCbv78uks1A7rNfhq51OEFcnsXKBsekr
k1LmkbjjiW8pmoPppVdJAWHUGwgKXFi2aQeqLtACdZxgca9dhyHNstiU0x9PxPNLbAuyKzvV/usN
y8uWRUFRaGf1wWl5KFSmeSSMGidbq8XE1Bpwe5bXLc8sN3la0bpl0nkfhQbGbRikLM6rsTzd6Eod
cv1jNHWFYNjtcLdaaAVCKGInBg5QtmZakV3SzPcSrsVlQffXjJqHJqJB01VjtbJywsOWG31oEEQE
eTWhb5xQiECdsfPmcxBoLTJHUf2MJBBJLuBmRccsqGvahUR2xMDG9uFMlYpmUFS27ODz4vJYmvZI
t1sbHGgFrjaXHfaG5ZnOz+S08cgwTHqq8l/vSwja5XdvraMHHI1s8PkTls8ufDGTR0RHCiuY06+/
9+uvLB/76zXLU0NDJ0X2Ga7Qf6xU/I81W169PPHbZ/9fn/76hMKJ6p3b1oev1/72N3MSTcK4OiWS
ATDMLE5/TgpIgQDKdeC7D72JcFGX+OzssTnHlJ7BSUHP6BxSclIRUrr8TrgtqdmlR1cgDw6Q3rMD
MXnVWbQ9XaWYPj4pEl3QbaImIcER3UqZg/ICsUIamPjeVdpPywzSY1fSiK8ShvoVIxdmnIpZNqQC
YVnUxOhZ6h4zTzczBggwMIg6t9559D6ERSmgbioKb+4jA7D8Evec0txSQzqrkRPbxN668LsSsxLN
+i6rEH46zEXMAahBDcMjS390PsHXVYEGirHAuo3H25YS3Rq7POoiK39sLBoIJVG4KH3AulAlWzPo
pt/d4FckK8o/lIN80O3shuFtvRoSDSFCGO0TLsH7jkAbaKkweCTzMo2MbWCO+Lny9jaRORez0Gsv
g6Sx1NLBlAZtunZWgyfkqnb5MK5J8xgwrqElVlNBxA8GScKq1DXcjxGhpFOI6jant+hFN4E3Jat0
cpHQyOZT+TFBj1Fpr3VXnvKgb5GfEiNP9PnRdzCAaLb7EiOrbOiDEK8F6dVvUfQQMESE9feWAJ5t
ldXvmr2Nk6Sh0ajo6MfxLYHTaKJVgYY6wK/rLZjj0DuZ6putjO963GKerSmmmaPcKwvteJAjDMhv
uhi5oZ2UL7gMUjLv4JxUje9flQ51UhmTZhnJegLIwflBmPlwKG3mDj49WBLeq5Pdiwt9gqprHkuN
cbFkZtpkMEwARq9oBl/6WJ57w1Hox9po0zj5tWgIROuVdyN08z0r57otqyPYhSmO6KQkRi3IwAxj
TOxlP+0kPCVej3HcL8V1kFFD43IGU4iI8q2V6BcfyoihdVB1a8oBJRIYuMj6Kovlq9YYP6yYWDUf
cwVvvaYcwAETTLepsB46qxpuqT3qYJA3sUIBZinb3dvwaEqKIUdhaiOuqTg+SIdZUOaKk+09xGan
7ppE/6l0XPxh8kRiAAoyK0O3a751tQYupZlegr3wiWvTJj3am/Gs67WaD5qB88SvFxuHVKvbJsfE
Z7TJpog4qxmpnGiuMGY1MlraSGDrzNbWtLH0TR7bH35XBc855S3Pc4s1Udnbsgfc5lHX3Xqpd9Ti
kES49EmfifwlW0iQ/USpM1dPMm/OSeqigSM0dW2mPbY6U+07I3D2TeFd1wFBJ6aZcR7JycMYMJhj
whrq7q1Mqm9awRqkBSLY1LsrcnlbBwNTP7Z3JzadYihotOOnjC1BlAE+Ab2mhCcCiZoGHVZMct86
Ut5rECKqnjINpg6o/xVU5VUTeNf5ZFHr5fiAHiE+mK6hqNAOGRTkK789mSjseow9dQVSidP51uih
8RUi9dHUpuV7alE2qCEkrg0L+J6Jvk1S2kP8EtdbezL7h7SpUBlGCGXYtgiYm0BcGNMD8JOIbsfs
1Nihf2u3XJN92kKmGfrbwZDfHBIRUcNk6C/1+Gk0w3ZXx3NcTGCrSxd4Hw0ltJa4yAthDf1paFmv
so1uw6YAH0jSw5auCUf30HXIYsYrt6MyBcfe3gD/3aoJFHdhN/1jm/e0LfvHsq41tKXBD90gu7ek
WLBtFJrfQeqSMTwfSpcYjQsx0Wh2XHdVzYD0Om3gnUT6RnQ3rKK+1msi8KqW0oc51OUug1FJGx8l
LPmPp8zvG9B5qEkRcuwmAZy4jzBVQANKY5TGVq3Sg24AFlIiuIEs2qPRmkkIdO+2HpD1Q0NSezmh
C6NZ9UTyGqam7q6v62mlO9Q+xoJYVU/zzSPhSR8RpFQKbdnnEIEk7CsSjotOexZaWbPV4ekLBSmz
bIiBVg7GttbedlFLCT83KPAYdnJFlQ+zRTk8DI2OHtwMqRaL9aQX06lBXJMoP72eRWbsuXbehee4
mNJNlaZn6qSEES8C9BBidgTheSztatc26P/7YYqPY8UP7U41uPIQOE3ReZQRhjc7RgOSDMNNTN3+
2Bc0VkiUAZpBtJ4wAPVrA5kICF7h5b8lFs10zYqu20mgjx6xWlg6FiatMla+Qgo/duO5raLkWG7H
Pr0jt4pzauZ+BxtMMb/B4mtVz7GjhWhmigeLplY2hVBELa7MqbA/rflQtXRaOHF6rnoOIGp2jPam
4d3TykuvjQXQHL59hONdaliynRQLchk8ksylJFJd8ifR5aQlQgQooHwcQG8LuB1tZmxQ82PLE0TO
p9vSNh/zuvHJMVevYQLZMCJ659jOBJt+vpF9jJnCz54CEQTHIK3c42gOr4EAVFFnxniUjPaQl3BT
CeVvVIqcIEIHRepyJg+lS+LSXD0ksHA3zME8ms3koGQe6dS53JEqy0Pzjf6Pe8vir1Wc31CHIY25
zfJA1+gM54Z5zZ1ePoo4AfJj99rawVuOLvIlHZqZL57tGD5OFJzGuDk6usNdGumEz1iZsZauAEBS
ubsMJmJavRk+2n/povNchvTLjemwK+jzzbIIlp0KOhO2tdlU7TH2vvlmC2J7WSmjrnviBcf6Lpj3
8NjketBE8XRlzTmFap5ElDrokny+We796TGy8LhuWhiMKj2iOLlEG4mCIa1vtKgvY4In2pYJXTb/
ll839TxGbUPlrzQ6ziuzpNm5lzOUdUGk+rHPnCXTdkPdwEqYbyJbIWValsMZyjqVVGPcxNhboovR
1dtdgeIFMmta3XeNIw+WDbHImW+mBCGvaMpk1ZPjBakKWOyxLXCdVbm6DuycE4Sl68exzY3jcq/S
hH4seiunmEEp1p8ZsSW0cMZiiikHS8s6LPcsprpry0TCFYRnsrnlsakdeUTH3gWWd1AlNBM9RvTr
E7KtU640x0Ng3NMWyY+ZdMpdEDlA2eq3qWecx1wvXdE2KPkJc23t+QLLjl0bx0KXxrE2IN63XEPB
wKM+sHVOlTM6Gdala4Prn3liiQdNoUBQWtCtG2uTnIyOuQx9zNvC88KdJFqUEjdT3g1Zoz/7eR6z
3LTzPdl7iOkng8LQ3wm5NsGFBGlSEFk48lknsS8JLmhQvQoXIW4UonDmhvrqIW8muRvojx6n+WbZ
/suiQUkxSSnmsLl9AHrzb8DI7Y8bd4Ch4qAVWE0uUW12woRIDwxEpf0ub1G8lAx43Rkk/LUDLotj
hKc8Hydv3dbOg2H0b0WBp66bZq1kNEX1NtCGdwN7POd9+9APxenfU7OrA7MRw0UHRji5B4o7wDd9
rrzUrIFPxjtCKOKNjTtM+zZ9BkwgIsqEG+TV8Bw37mP5Lh7zE60pDZEqSu15LAhzOWJAvMLRZJ+D
p+kNvNjncEPHwnsKHlO0Hjt7hHC6Sn8CUZwPymFH2ZMOYoEviVYACbsmATUM3GmWU2PdNq/ZDBwD
QbLlpD49wJOuekCv21bbQXUMur12P900HzmLI7JBAs82BC6V9ADfdA5fSazounnlT1n04pB/VVfa
PWY0moQpbnCEN9Y5fJfMYrCnurxpQs6A31ic8E410YaRczXscIToJsEBH4hhgNUUgEYf5dsdAKtN
eEvIpHWFzRihxaOgUiq22M6jGTTlnMcP/1Y/o04DXLDBHwuRIKH1+llwOSPh7sH6VBf9QXwzjt4D
9XjGejV2LAP2LrlrZ8YMnFb0t+hlvPE+B7zhLz0M7Gbnn2V4MDHwt6uek7bFRHJrlgQ+r8D192fg
s1PBpPsqf2U/wAE/0Z2ga3ROTtE7jsuCYJGNNLcEa5hwlBL0Fhh7ATy04ooYRRsFChU1YlJuGYlx
3kAS796dUVvshne/vFL3P9xm24xI5c8jPm+n5GK4N8u9az+IZPcbrv32F+v837I2vc3DrKn/+hfd
gefOuHD08+zw+de/IDzRlMZwQtkO0lSplMXzH9/vQ6Qzf/2L/PeiHPooMSRGTe1YCCQrm/inOOX7
+L09+vdQThN0C1vNuw3t9ZjuKCvaZ+d6+mAPYVyLRi+Z2S6jtSYW0GPYRD7ZzEmN/F3gHLzsFmZn
X8BQXRtiJ1wCah3GDTsdyd8rRBOUgc/TT+h+23SbvkHhuMYDui+eu7voPn0snhsqDit9Xf2IyFhy
XpPvJgaXXXdJjlz70WFq7LAY6/fGbqQjsbPvOJmhNSD9gussp4ArfPsGxqZxRySwueboWIF5Q1k6
mbijmmf7GgzzQDX7bHUbt93+qLpP6zE9g+MNfmJMwNBg/8QBRbCHdWKWtgaY9ha9I4bUCJRDWnzV
P9BYeCz50bHawCrmGY5qeA0CWT9SsgOGWe+s7thlG9qP94jNyhckFs4l314wSuDVpTacsP2OSKLe
7JBB9j55R6u/FXfGMxTMrbvxf0zvBKttjF34mMycRv3VIejz3B60fbAzL/hCyRguVtinNljvmzsw
gAie05ccsgiuF5RNG+TOmCM5Tm3cAO/RZhUeMgWu9YojbLyZEQCPhrb6AZgstDeMDtbNKlzvgVkC
+6SDHWAgPLWz8eKETwGc+kaS7AnIh5HOmRI5dPGZ3sBui4zvMq4ZZaxFuYfIcOAr+lvjVn6SL1/u
h+9MwVlVLuA7dSzfxpP7xrxyx8hty9h8L3AMrWfQwuVNfUNJiEJ0c4x2zua/2fO1f7XjW7omTcu2
XFc3/3nHB2Rfo+jS+4vudBc8S4RHc45h93qy3Vd9VpiSALLOvmGbQdmE0egJR1I9E79nrfJ/szIE
IfyXo1CaJopnzST74M9HoYqawarcrr+EOrVC/hMyGmSbkU0Eog2HDdePNT47sqyZV/k3RXPj08DF
ZvmEfyS8WVbnf38M/wFY8I/TQv23/2T5Iy/mkX3Q/Gnxb495yr//nN/zj9f88zv+dh1+VHmd/2z+
n6/a/cgv39Mf9Z9f9E+fzF//Y+3W35vv/7SwWZIq7tof1Xj/o26TZlkLvsf8yv/pk//243+Sd6Eb
mqF+++Xmv/DHO+ev8Ne/XH503z+//x548cdb/hF4Yf4vzTDYoaRpm8wm2Kn6H3Xz178IqbMD/j3j
QifjwjEs10QArGm2w+7wR8aFoXhKWTzqmLruKGn9/2RcIKay/7RnWdK2bcaWrmG4lv5f9qygIT4z
qwrjOqB1GXWVAsGElccnzZQJPvyKEME9Gc/YSgPqaYhjmjhQ56rsbWoC1ZNH4M9Vx0R9a4mZha1X
m5mOJxCFN5akOVAhlyerG6mlJGgWNXBAdWrTthwkvcmgQqvzQyemfcIgC6W7/VSlHpFbqPVWrsxA
ceVqJ51jFfv1dTciCcyVvZ6qghH9FNJO0yYGpRRmKirtRjuU50qZj47hI3BqSXogVpMhPlkXm0jv
DnSdtKMs8FXLdqifG796RLb7XBEn+WK4PYyj4eI6Xk0waI9uDznLShNRfkRlexPYSIhGRd9O+fKD
sEB/g0wZ03Rvy5Onw+vRuNAK6pm2DEB8661zaq2SwOMouRNAqJs4pcOrQ+S17W0k6c+qZJ97fvGW
5/VtqI3XUxGA5ENVzlHcH50AamFY+fVm0CZIrG/Kw0jKLlETh0iFr5/kvesjglveYfkMbxzLnUsL
GYZP1TICDxK48jVnBc4faIEjGj9efKumsNg1ecpAaisJ95Bpom/z0mRjFz/bFqBMjk+TcwI1JTya
k5FxkTE/LeatqxoTWcK4mPBA17ugd7LkaRprddPTQcUffoM8boYVj8PadPufdt0TYZqWe/TSZHkw
SCD2Hor2YK+jKAzWTPYhw2VJfSCqCxiYxgAnm8kENnNARfUu6HVzhYQIpq3GoMgkgQK6l944AGJb
pJuhzZjIaLRgHU0UVjsh0ff18TUC22jjVO61lYBNFnZsbChHq1XXHT1cBIKkAOIJ1/O2yadIPDbU
2BOwCVMODi7pO44DZ2x3jJNiWH16ktwWpXbyEBac7Qdq//7erwlTs9qfquq8a4wA7xkKsh1yjG6r
RxQPEydAiVpoL74J0BzVL2yp2DtNmpsfih4CjQAd2ZH9eGESjITer06GUcKf6A0YgwyWaQeHFf3b
AaFZYrvGKTKY8mSeOa2lCReU0tuTayEUd0uD3bahquel2kUPBlSvtQ6EXeKIQ5qESK51UYDi7u5E
PKyt0kj2tFoPVo8YmmIhKZUZgCNL55jvIarS8mbMEWcvmH3qs5MDWKqNRyMJ2reyzR5osD5pmujW
mCHU3g2Hej0Np6Hr/VMlRXEYKWRu+9DD3CD76dlC+3aFohUOmBFey77uSd+E0V9IziGO1+0pgxxi
09Au1axK9SZhb50wfdHtFF4Hs1CkzSiebToGu8QLjIuDKDsw9XQ/n66ycpUikfH9SbxpibxuNKf9
UbZFfrY1DxsKcjkEbAytMF9CvWYbjHqAxx3V7XUokEMHXv6mq8I7ofUYNv0A2UnVMfQup2HoiJAC
v+GQ3HhuXO8tihaHsDATjIYxtOYM0bhPYXetGgESrq7pyHfgpEsr0NdelSFr6ujea1LJXdW53poU
Mn9le95z05jRI2oZcIGkQXQ6Ntk4tRw8V2KHMH+65Xs2o8GW0EeYNx22mDxKz0GirF83SRRdZ8o7
1DYsa5AuO2HJ+krS0sbIP/ygvKEeYj+kRRo1QJTG7tRmAwzRBsueZn0jnN3cOX564txP2970qpWg
uEO5La1Bx3NDlbCmmFUjtf9aXu5lhkU8s+e0f39+HN2K7cXy8vzX4q9XLg/alcsnLU/9dnd5alDE
e9aDvF0+YnnJ8vifPrE1KHsYsf7kfF/4ygtp2Z0m1GnBPDH/dXeBMC/LXzjmLybzci+22SMQvfMe
Z66Q4VzCJ7889fWer8e+niBAyYRyh2NtpEAAOG7+iH+9BmJZr+UFv/7cb395ufvrbctf+XUXV+iJ
wz3Zfa38bx/9tWL/8rv+euXywV8rvrxnqLx8NVDSI6CEtf36nOV1ddU9jMoHefi1HZeX/PqCX1/9
Tx/955cvT//2RZfP+G1Nv97+652/ffyyHrZfI8r5WkMMFvqaBhwlH12wpZf3LzemVdYakeX/vOWX
p76+W+GahyKBlc0p8M1XHQX/+Q2/XjWY/4e981puXMu27BehAt68EiRAT5HyfEEolSl47/H1dwCq
OjpVUd1x+70jMpgkRQtsbmysNeeYOq0y9PMNXmI9boATVIhVTlFO9Tz3fXq7wdzUGoprKkjIt0aK
elGRULUfMpPhstz786cGB5urg0z/j/uXm9r85OUVfv76/Sq1X/Faf3tFLyhXUaGQCVYSCEgiTiRG
BH91Jg7f5apQwk//vj2GCPSDuS72tzsJ84a2lb9+P2T5w/I8L4DfPYj9xYtDi3lA0ElDT61c2tDT
ZeoPsGGa1uG/OXlprsBtJLZzLcNiIBI3tLzB/fmJFstUUMhnEq5ltm9+wIvA4Spmn7EGznaoL+lb
d3+M+g8zOZ7pbLwnS31WmovZ03wxzqXq5UKfSez/7ebP45ansTcK4oVpkBhGux2oqQ1zcU2lykbe
4K8ssCqnquY4MGuiO6xSlfNS/TH3OMyHOgWJYq4n63MFdFGvLDdLkIAqQkDs7a4yl/7MuQgozuVA
ay4MenOJsF1Kt/NFPV8g6qWWmM5lRXWWLM4lR2su+YrzteVmMRckOzOnCKWD/Zgv+jy2KDpwNEex
Ry2TI3B2qOcCJ0s3k7IQlc/lAgflCgU6aZ9zaXT466KlbkpzBCMm+dfUUj0FF+OgP+CNptCqTGRZ
CENpD4VJm38ux1KXFTSUvqpqGXDTBAQm7VzA7ZZS7lzULefyrjEXeoW55Jv22JkDRS73UQXcg64i
ZeCufJcK/VSxIuFwxq6Khlu6lJOXyjIqO0wIc7m5nwvPorLRxknaWzQ3MT4ejLlEbczF6mguYCPh
5mK+1lPTrubidjDfIm2NLApJRKQy18RTv5U5YlEOX65ZesAii6p5N5fPl33AyKamTmpmYrMAGO1l
+xvzTujnMnyZ3My5LC8uBfqlVu9RtaerhgNm/gzjXN2Pl+p+P19dbidz8T9gmdfOEhZ53iPad49g
bheEIVycZm4hLCqpnwt/DOg1KDifeiGTHBxtqGkWhZY2mnStRRmSZAQHZ9FH/QzA5dp/3Dc25LEE
A64Dc54NLSOnBeg7lOAZ10qnFrRv6Dn87bZukJ/G+Vm4ysJ5csHr/6+vM3/RZNni8wX2FRA5Uw+o
fh5Ty9dbBlw6jbROvvfD/BcThmlgiDtx1oUtX3i59nOx3NfEgrzpTeXNmxtRwRygx/kjRKKl5WT+
dedQFXiGmrpcL7+6ZQj9qMeWa8s2WK5xNGG5GqlbzeLorMwXfskkvlz83BwT8b33CcbIRvGhCXtK
caY2MwWWq4pK+bszNRWqWktLY+5rRMuoni/+4yYGWSdVfM9tloxGqSeo8a+LcQlqnG/6Mj0ThsXe
7JWBpmsPqFkccQ8pYBeWiyCoC8Cl7C800d4WqYDr1+1XEcaopOfxtGy/bh4/y7Xlvp+bTULnTq6k
naepOtQfHdYPSSzCpIBQ6Y3qoLdoKIYCn1/UyzAVfU0C88cxb/lCKuePGrpOQtU6dCA1J4ErbK/J
GgWGzC+rGvb4eJ0IyW4nyhfTM9S13Bn6PkTbtppG4LrxnAc8KNHRD6Onvm+o38GZ2EiVSl7V/AXa
2KSRAAEBsZqsAwZgeHz/CgTMuVmHUHwCwdCXvn9oDfz4/ihsl9HRKGnsDEHytEgRv/f03LT7GQxG
qUR79TEbssyuPIJ3h/ncSE0+Bon2mEWg+sGYLwigRt0OI1vLaxCoy1HN6sM9hL7MtyyEdiXqMDFw
uqB9aQvK1ORb+usyAe1bdkFFVKCkQc8D3zYFfXRo1Kx1jbq4Eu1R2epkCPzOSYHSsKWux7JFtiPi
qEUUl2ASy1GdTER2BXSjpaLeKZHcckKAJD+eJ4tGZSpTPXHGcs+3JS8H0xJzqLX0FvxuJgI4oPlm
WybLZnFeaw/zKtqQsT0krfCiwBvIZErZNIs2Rm09mBE4C7OqnnrdVTjttb9fXc25mzRwc728DyYH
5BAi0nTCBI2qXKUAhKSmYaWD8CetRSg/MdiOuicHNJBywQkb6VggNJvs5b7lr1NEEbeqm6egZa6Z
Jv/Z8xLPWXrTtfprUmlZy7UvHdBGGCEvN+DO2odl96wJNUb4FIoypTraUfFUb5YPls1CvjamH2Pl
l4q6wEackCwIX0FNwzsouzeUyOPGhD7l+b3sdKaOpthCZjIfpZeLbElwqcU/ah3UexML31SLj6ZX
htuKPJmm2SfzxXKtnbvXHvbxva62+s7oLoY5RJsoCFob8AQhWBUAzO8H8OvdxfqH0VWt00Q90jzR
IykObaHo1USgz98tKDrDFuf4zlKfJ935osOHte8osmD/YpoZp1c8my++0EycbAPqnAxaW4Ye06Yg
yGxEnmUrRjieoibD71sYttlwdFi2DhYW5l01JC5iEnLLXpQHS4d8uWaaIarhnzsXJYJQj4dUEAN3
uX/RACzXfi6Wh+k/z/0RMMRhFriFxA6c2+J/e9xyVZR1+M66/vX93OW+NAK3lYno+LXPWExxzidJ
ue7JqF6ro4o4VYseszSeTtYkxbex8qZt1N+iyhI2CnauVWXMJTRhxAtErIkvItjG1OX3BB8Uo7yZ
kt5ct0NHAMxEh3AildYe9OIVOR+gZGDHSqJiWIbhWWVgfksFB6RfDYc+TapPbwCm3RfWPU89OAcj
NSWvI3RTrfGfUEitcBfFeCO7SbhNcvApRe6Al/Nek/kL3aj3oEf51cmToIRmcTh+GFV4nDAgP8vU
vsCvlq0jdVp3jwUiyfh7ryTAYKU+2XeYOB5LqX3Wh2n4UIManGTqGefSL+pzVrfZUnL5COT8luEs
P/pJTq+zDrVdM/XaZq7HfMDDk4Y2/qgt5IrtpBe7yDey5yqYzsurstUY6qiQT1aI/EmjLrxa/tCY
wnsQ4c3ui0reaypC0nQswJrTSX/IiTwNB2t6L6XBoCuqtYQ1WNNLD+h5+RJj0ws2mnXlWNSl9MDZ
Dz8I1usPpo6jkFTAcOWJlXc10Ngc2oH2xvJpJ2oKk6XHb6lQTa4xNJIr4Qp60zwKjvNGaEfYykGk
y4feIKZBi0ENfm8d+gyk7YXKQ+eP0hEFDOCMeQOMhrrtBk1+GbMIeNeYE9pYN/17GsBAnF8yyGFF
NLWCAAGd0GOL23a5XwQfs0p9b7jIY6qcJr2hjTc/QQrys4mB/5nKIGllQ5U6kqD7H1r/vYNVbImb
sKqBNfVi+xTG0215wb7QCBbTzOYcjIV+znPyCpePqJnZsywGNaeFMTmoKEvxSUbD9w4UazRAMoEp
Ov7eWFa8rUwT55mY6OPyqlNAqsMyxFpP9y7LsFteVS3FT6rR8k0Vx/AQmDHJffPHB1Nhk+CTv4Tg
/6WUdPWxLNQdShHrCmOASJdRyT6zVt2rQGxeEfWUDifKPhHA1XD1BwGx0vyI1gcxqwvRmxCqkaOO
VbkvmJCutaDR78Z68hkOqutp4fjWhpm1CZRyYv1GdVTK9a2FDvX7ddKxdQY1wYyeiPIm8hVzL1le
/TA2JqXN+XW0kBZiL3TviUYlDCxRyvohCzDq+oh950f4KakiYkeSkgUzPS7S/sCJgXShTAxkcP60
1QCSHlrE3R9ldrcnc6A30/IiegEBbvNr6AbSu0Yz71NpWJjMpeiY5dShk2Dqvh/Rdvjipqn+MGsN
Yn6iNsd0DMWzNptglncZmAOsyPxIcpDP2SAox1oPirNRQypY3sTqtnqtJMflAWKBjNpAnX1qGsM6
cYggGmj+KPgXi2g0fnWtjhcXhcwJSSAOSB0acN/VyWfyzw+Uk0g6qL1yUtQ+PyW81zqueukXdc3v
z1PCpG4FIcDtX3nHMKT9XCpq8gsC2vJO0oQ+I+PQdi4Qmx9bD+8NKmn5owMTOn8UXDqjXYkljV5p
LI5qDV658RvxnLfsnq6jTC0U1W+W5JQi+0a8YfGhB+5N9Tadsu42mSQudpJe/q4T5NF6q36USkq6
UchrlIzPQ8Zn3HRRCHit8W/fr2YFj4WZay94txDooic9GBiCzwwmi7Fueh8mO2t5aKw00PvasLxh
Ke22eewlwNxy7ZbrNDSWh2RwLbBJVh8AMKJ1EZf0sCW1P8RarWzkrihfxaR8WB7Kr+epFavmhdJK
7DT8JPblZAaXPrdUVj6ovRWIOur8jRVOamGv6MJVGkd5y+JJwD+nRI+GT0k6Y5VPz5lasNUJ90hQ
s7W/ToTaPwfGADnUNwcs+vy81Ek9L5tHl82XTqzCF7VuSgd/4Iw9yarLUAuoNtRiXhm9Lo+cWvwE
bSdJoMg6Cx4eVqumq9C9lu1jb6BcXx42zvQQ1RrvQlTgqoI6cupFPzgOLQbyFubK29TGp+W7WIX1
JnYt7WccGc6UzRQdURQvkiH0aHgYcFIHnYFvXXImB0xyqq5d3YOKDLo5F9PXHsMOLd/yEE/3HZN2
1R1+FaBz2epPhizkuBUlMJth3bxJqXRYHkql7iOcU7ObtM9RdCcpZqUh3+mZZV71KYXbWijqZ5tW
G9mqhPe4VaCzks53hAoTnLUoDjFiJ82v1LyObap9DkLCQdEyhIuSiojcyjltNO/a16ofiXHhtYJG
/BIiH6BklxhuPcBIaycO3YaPFoFPrX12obUdRk96syAKbCY9GA7RRJAhNguCeZbXmC+Wm61vEegp
MpikeWpanjY/f3mY4u//f2/8f9Mbl1TTlP9vvfFd9jv8yP6tOf7P5/yzOW6q/zAsVdHQDFrsDt00
/2qOm+Y/RGQPqioCueOcd/7Tv3rl0j8MzTLokhsaUg3VpKX+r1658Q+DP1iWrlimJSNh+n/plSt0
3/+9V45uVZFMXg7Mm6ybtN//XRLSygj/JwyXOzCwE05PTN9oeaIwvXhjAPnXEmmNtsa5jgZIwdFQ
rdTRZJkrIWXG3w3iR3XVhP4n54xIj5pMJ8wjcdNWx3JefTR1ysI3ln/pBpJ8NZOulU5buYvDj9II
AqfvMebnqtkc8rxlpkpbTDUp/pteD8RjTQrxlAuZXWZ1vWuGtwYSxZHzL7dole4w9j6GO5lcibRE
h2XgXFZSeNdJBiNo7I4dJBNHzNEyJqZ40tAKrAUZZkRZRr8w2Ze2gEDergdwBF4NGb5pbxytVpUF
kdgIO53WowYxGx9Foyik1suoCQOs9qNm3HNhgOqfSmu/qJJDCUGEh5Ru7veu4BN7wDyZnyQY/9Wc
Uaji0da192huXaciK4Wp+OpeLVFyNOBphzaP0P+orJTkQEMnkBruKICS0IWSHBdfZRNTYrVxQm/7
StokVq+gaezQLxfpTiTPrrX+4BtYlbJxTJMYgL50Ef1EdkvQdDggyhetzNZFEYO8aQLOCYbmDLPy
WLXg2cIweMC9nGzkXP3lq0FzCVRdI71WL7e5Lz4Kj2kg+U5YEwajABupGpCaZiCRrZBZZ0rn4rVs
vyJadOC6Xntwh+sUkfhaMeTPVjUMSqGtrYCA4Mw3nM5q2rrpZNzGsKCim6r6pUyuMXB2o2OVocec
hNST4T/USWPs0ka4CQotjDKPf+slyIBuaisIzFZpR0Lv0ypPb3nH6QerrmkbhJGC2xGLJhX1a23S
yk/wXK+7Ivn0cosQc6Nw9QzBpNT38ro2hBp6lPAcol60skq5BgEJ6W2Xkscw+tmB82CaGcRu1C85
Z047ORlvDcLftZL39c4zqEfJenGUoMFbNWdpggIzcqjJMdPG/jCKvX/OgH9w1BtbWFT6Yx/nxSsQ
7LGGcpYAryySXHWWikrnqxSxm6RZTxjDJ4M6KcZsEIptv22E8CUu8kdgX9naG8CoyHXtCIlR2zLK
mq1uEa4rxRns9AD+iUp2qSK0qPPVxInmMy7kZ9gGn+aFpOURSjf58riLaLeYLbWtUZ77s5iw0ryk
pKB29IRmv1tKrLxsGEeYbA59KwzladJTgUuDYyjWH+Gkv7b1KJJtTVKA1d7lqLtEI5Uoc46xi5vi
Jpi+dkzKKwsg8xxHAZzliFgYrYNN1xkEjYbRrk87ln6d7NJbwWDR+L+EJOBcaQxca0o/hTg+B4oA
SR4miMz+hrAYMNPgKVU01KQsNEMKiXFMGdaEqgD8JNI5IqIo0FEkHLRWfxgzUvFylWpVl5OB3Id2
3xiwLsrmLRrLQ9RCo0pqssLN6TMDN4mYQz+hwyYtDugTcUHNtdXaP7HoY32UG8Qb4YgaRRhsz4Br
1qgGK0xDvZUnhc2lYrXH0tiCqFBwMzZHWa7PviSuM388NyX581msATImytWgxBXkE6poTldtVfPN
jQSKrWuik6BAaFL0ItjAUNxTy1JXBaUtW0iRQ7f9UWJ07OC6biMftIvg6/06ysprkBmj3QEpmNNV
h1ZTTmrC1A7TTkB9HKw7SbmJhYHuhjggrPGHXnhN5BZoMMBFQaVWo7G4wloPA2KK1atgoXVqOKt9
ixsUyENRk1qdMUdgwAxE6y3oB/QKUkdkttyZ7lCVH34pn7swIJA1zl/MsTC2dYdlJ4izbdWHf6Q8
76+WlZFUM5lPaSd4jio05mMON94PU/pUuf/gTe1tgBuEy5CmiVQ1/d5iHpfarFzHmOdX7UTUi/nl
S6GHkaJ9LhowYlr4x2yGxsUzsyp6jXx0YdDcSG3fJiAA9aS/WUV0AiF4w8R/a8Tyt2qy/Aq7tHGM
3jx6CYe8cGyb/Thc8NI4pkQd0C8GOI9C0W1McyA3EQXNJMZOJJMpKJ7pThGNJhnPWSBNJ1NCIYzk
CaQg4R6iiohfEo5KTKGWTuPHUEaFO0nBH2XKh2NkfEmTD6fQ2oF9LNemruywT22ySGqvhkIIRTld
FC+abhB0SdqKvU2LyYytEI3bagJWjjE/d2kKXCJrJMTAwNAD5w2PXYWat9ZWCrYUexiMR78fdzI4
GmJIgIWjXqKy2iJUbQUcFuJUHmtz+vDUbKaLxC+6IfZnq9B2fpES1loMxS0dwm0cm4mrqswGOko2
M/Q1aEbZtZehfVOFRTtiFVDaK7yUtVj8KaxMPFYxAWEKlB64d+2HXunVfiT20kzl6FR6JP56pty6
Wot+OgFxEDUelk5NgV/vWflBEftfk6KdRSzsL4pebVrV+tUZ/rBpSlNzjUjGYwdAb5Xl2YOg6XvJ
53gbWtPvuGt/RQDz3BpO66rE6XtgUqJBR4QGyEmAPtrjGFnDWvDQGEHggHI1ST0wpvJJjFniCCny
aE2ZkPRQjxkCo1zL2YTqORYA3iKdSjkWCiMwXDmntOpLTwEmSU7Hmc6aYohOFelCkS7oOwo1MbWj
YLSLeNa1RmDhB+lLpnME400/GTP8rjX09YhWK5ggssTYls6o3ydp3MYKqb1ZQUavroiGC8UR60wQ
B6SuEE4hgFKWxre68tM1fmiiwP0Yk2+wTlk/HUZDfADPhG156jiR7hIoeJ384ZVItnWjNU5+B21J
rQXJpQQFO0Vtfku+NhzLtA9BQKfobfkmnLSUVgELoPo9GKT75lL+rKvlvaFduY1rDiO+quibBitY
3iSPYVORcKTeTInyJz7N1yAswXzTPxHHpCDvKCMKFw/dCpANvFxh+hXWARz0KDtjHYJ3oRGvJIXq
i9xIsgN+jvWb01nVS/EgeoKbm9g+wgYUtVRgOTAbTMNRl2xaf85iyadP+h7ySmalRyZfewC+7a8L
A9JSUuDJ4TTcLUbKiOlEmAIwJxZxFRNbDCcHLAvyd9nHHjKSOOMBPSC6d5LwC+Y4IfK2Ey/JUDpJ
rpjkX+jtrtPCnnBNGletSIKYwBoE5d2LqZTiJUpPgWA9hnEj7JSwgb0ujRu1RDA01fQYzGnfjGG3
niZY0wOpA9b4MjHRDxo4KCvvgcSAL5UommVCJDtVHgmQ7VgFGgOhMlUp7xoPIFZanDGY3Zdw+JFV
/koDdoD2SQ9HEii00h1Qh8ZG9igb5Cx9KzOUio7wot+wZBEKJBwu9Jhp8HuRc+jAj8kT855CNXgK
PaReY1eR3od9DGeGWuFwyclAMxFu7vX5QpsJEI4gYoRbbi8XrLEl0ihuysJXr/5Cq/PcaOPTmF4J
eQgrXYNmQINkwG0+t3AyyjOO1oqXsqUXzFEEBPt87b/d/G/3DR2GBCvGlb88N4HJaRcYK+3/46ss
j/NKScbuMKANZkUERvGv99TiFMz7z+2GNfwarA9Kzp+//O3qz4fydTKAShPGzM+zBQFzu+/nEAdM
FlPfr/u//ZaST5KjhoHO5idwH0udDsJfW+n7GywvFRd0FFJFsL7feLkvrzId/k5s2vXcxLM0zqka
IhO0ZShUik9kxfyHfBYHLdeg35Od53E4+/lDVTHd4CwgnA/GydyCa9DKLmK1hahXzQqU5cKLskPO
Yp4yOnt1nur+drHch6AvWPsZhhNAy5OLLmC7tOwXbUKcDEQ0YBdnjS7DZxOzEh5AmjzL8w7FdZr/
Tanw06j9US8s96kq3a6oa93RYN1ykEstc1ULGcoIIanXkFsvrdpFpyAv2BdcuwYSJJmcHGSMXUgp
D2oXatR0+FcveL62EGTypcv01x9y3XISY9KQZ6EXWOQRPl0fx+vj48K++bm/6wbi9HIQZbOqoDUK
zrhT3nN5khXot0DKcsdadBa+X9JEW/6iGIRCyV21XT7wj9rnP26irWydST0woo+LzGD+BEkN7UQo
6SnHMgKs5ZrJT/b7Jo1AGVsM3Vm9Ro5VcbDbV2pR7peb3/cx7tYwgN149zA60x731eph7t6mDZQE
51W0Vm7Ss8gKbkSvOfER0u/pddjj3NiNTrmGquR2+DrAQbVEcTkP0/61d1zYsSsdY/oGPdgYHS1c
ZNPOe3S7eJ8eIYy5pKlstCu2I+eIJ85GDW1TeHURyK8xBW3e5zc7MjlTfXyIq/VrZNrHwY53r/SK
X03B0S/jJ3e0a94QfecjQU9T/ltKAVWR6b5y0+OrB8iU8gHBRQjETRuIz45V8JXPhsaJN3d5bcix
XzizV7Bw95ONUQhQHflL67xaF9YjgH07YFuMis23I5OzPKnZhc0ypS6y11z7ZPOMsbiZpp2lvaHg
Gu7DeMmsfjOFzTZADFTTG9jkoyMKDh68Lt1YIy77B93YITIfph3tSxY5Z97bOyWNv0lYqfcPvcMu
gXTa0x+PjkmMenjVfWWIlC3CMwEV2KK0NiEQpm58bE2Xj4HJrxrnlNLe0Tko7KKerwX0Czc6OE7T
33CFm5bqEHA9LVk9xOagg1cvAU73/kDUKGGk7ASWBLp1Mjlh/lQwWOJSJKpV30p3fPTcC+iv6PHa
rqv4sW9K2pv0Lvch6cXZmcX//GbDmZhR9kL+Rtwy8tW4RZNN+24j6GtIFj5hpVhm1+Jl4rh2av0N
iacMC6gQKGM2gIl9+Oh4CcxH81KSH3JJ8Ox5w4b/1Nd8I7vMd/IVaYNWrj3wx40bv4yjHb4oFzIq
iQ8nDXCl3rKTTALlKdiDtV7todD1T5xhSqXdm7/ET7HdYjrqTRfW3gP9dTZY96ckCvjO1knHF+/G
rLiyZBo2H+1mcoKnbh3G9vhrWz+JzgY1TX3Md2F1agSoVH+KHM3KLrWVG+yGX1l6ApIO6PsFIm3l
D8RdncQbvbB1uIbp/QVjIl1r7K/JPhenQD4QivacFEdh96Xywyn79243kPotbw0nT3cavffCs0n8
Y0R3lMFLUBCpoqxZ4mjJXvkavhQ+OcbN6GP28mnYHJEYQh2JNu1jd05/Y4eoXqRohycUp2dBxBwR
Ai96cbWA/MfFk5S6fnmts3eejvmNtjXbQ73MboBqzV6HCc7gHYa7AEp6vDAe2WWt/TrtxU+XP0Kp
31h3AmQ7WpKcrNhxvWEgJdM2+7KS9YD84SYRsZ1deO9oZECuky92f0Hndo5zgTl4VYsTg4vstADy
NgONPWs+ZtMpeOHL8ZL8IAJ2rFHfAOmXyJNIfgVNKDgM/Gk6ZSoRVXB1QVZWTt0fVMFhMhjlL6Hj
XL79YCTX1Q7khiUcybtlUCYG0gabmF3ubEeUljOBc58sWymLIZg9l8WTVXy2yu+gtF2LkK1ql1c7
kVhfCluVw0uG0VGofsH4oWO50nBVV05K9CKL+w5GYEbDuR+3UvuheA8dyFR+8ml5jUfENMO9zN5F
sbGT/EEuTuYj+sMS7rTAHulRE/P7lrBORNGOfvMmkFxeIsh/v0Ivzl/qeuNXLMSICWLi4jtX/CZj
h/hPYhmxdNvqp0m4oBNXu3Z6sO7mhT0MwILt2tkfRBpfmtU5DG6aO37yC9alFdMTPxMUOCT1NlRd
t6l1wQfyoVwxNK4wITOVx0cgHJLLNXaH4XZ7gN7Mwcyx7wwl3sOV9u0n8ypNPvYzT5r22ZfGjQ0f
5Zi9UGcaHeihsFT5pj64jMDG1vwHvBujh90WrsZP0Sk2JClX0HVYk59JB34kMu4EDIpxAqxFoWCQ
bpQ9g5BPMuzHt2YVnNkG1N2oYriT+tZCm8TzdBmdHonPEzNneGTHYf9iaxntMx+BvEHOrG2SSBm8
Jl1rh2Ti8ZPZh6l04LeGtMzksOhtUYS685FDRQKwCe1injWzFyZLmp/zQEU3FQUctbw52jk86hcz
5kjKqBee1cbNvoR7zsFdcLo9O4syjnzRpbVKMjPAadal+OXv7+qjcPozeBvxk03XYnvhrHHNL4mf
4/zy0SuVFKZdLcR8xC8ft8qaqXp5eyV1BcPGQ1LYH8Z9w9YXno1rs+rfzJV1N64c/tiPhssGCj76
T664hLJU81EEOzcyDqIgOQ5zYBfZ0fORUF0zO0BJegYgQ4wNRtLsoZAZkZfIWHMwm64Te5ShxWdF
xWynR07sGQ745NkdCpuLpWQMsggXrPj5wcjjcGHY3qrZl0eOX+aFvWQBnbUnjsQEUNvx0bimvB7H
A/fVuHMadgRgiqMKftWaSUFxxYtwEp6lPTuJf6/Ry2B/shH0x8Fmv7CZtBNbnKt8f74Wg39ONtjP
v1PtUGwCkn1W0pXDCyZ4LX9JXuRHdmN+5PDsPRqnhiBlW2GOgnvJlMW2Mk4c/bQrv7L0yMtGH0F2
kNl/tuwTJ7HlHSeXQ5kJbJcPjd1+Xp7wPdENn5gqqbM6zKL12ztPZo2SMqStlL4eC6ds2oZHdjyT
T/LCNCjt+eXRLznyzZgD3ji4a6d3voVy59v40L+o6AJiXDVIMh3eyri/V/Ux5IB654KK52gzofpP
DPt0B7zIuBI/OfIzYr9kkBKc4AMRYs1xctds1DWzJIOVng8fwHDZwpj9lCvzP88a5kGqDw7DLPni
Y80WuHrDqfi0hTVbeA/1Jz9rD3Q5c/a045ANl5EPxlsjOdgIZJevGwFpAEb67WA+zqNUBeRBJAyp
eIroeuWOovHAYkF1+ofki1q8yWrPv6Eam9xxGh6pH6Cq1ttnjpsNc2p5RwqLtLF/YBPkx/AhGtH/
kRZlp7tuFfub7OC1gPBWZLCtGmQpUDxqFA92amDnb090YykGbgc2sYY13aqPFD86aiWQCnkcSjq1
0w9JEG4nhVP4XQONGpamaBewRiu70Z8K2gfJTBInJ/70YT5ykk50xoqpYZgnOTr3lt0PZ994fhjL
tyx1yUkM7z07XqQaADFcIVsjtyGuxU2zI7zlOG98KVuWaA5R76+0qkGnsWwqyEqzze4gP8rSUU8v
TFEGZYn+c9jPenEEC5Fa2HREkLfzngQyhRFE5m5VcVQbiOZ2cutU5C/aSbf2BTuRhojkeh6qqrM1
bNRuHgag2gogfrzTsw+OfDLPQeWM4wMrc7F35fwUMFxZEasHdY00ngCdgpUr++dGEnu+UdJDkP7B
by+8cGg1niPOKBnA/kbhd+qvaf2wppkH2LFkHmGt/8mY5XDOOpuxm24Haw0xQnXq9w4MBit/4BEk
U2hO+TbCAdh5Dju6bbeRipLH4RiYZQiOzg03r4N5lkQbQ1uHhEvZuK7LJNdUN+G5qhxGWv7GfMUI
GAiCoqY9OK11AnrBxwqLE+A9IAkucLaJWYBpZbThX0jyjqYgZxisVgZb/G2GroJtR3zquwMfmDMO
xhZs8jVicJwbLWs3MAsr84kkIeqOLNI5YtTtVjqTFMLagJiXgIVwzwHKVk7DCIZunR7rz6H+Sgn4
E6509+AVTLdG28tP0h2J+UY1XAIXY5Cy1YHIApOlMROySjb0tPKosifi8FBSkW48dWv8suAq1mrw
Xsr6JvqYQc6cyoTWYxLtteYlJn5m73OK6oTpbULIQVF3l96LfDcYe1VbR9UmANNJ4gc4xcNE+u5V
2LC23GgMri0L22rDAGyIu0zDo8iCRDnV7w0/99TlQMqqtbnpgE/owaEFsnFbn0nd/eQnl0cbfsSR
QWgNr63BrpoDGYE/I8JbZ9kc3IPY65V600g9Hp491aHP5ovDlHGwCErnWHdiMmHnBioykBPIbh9D
CGnJp/5E8ZFmZ30VQ3tK7zR3yz2dFrongSNSQGTpggxoglkBYUXfBDYqd52WWE+5Vt+RD4+8UrAH
Mp3Ts6k8iO/QBhlCAz9l2Hjtb5Ncygfw+QG6eoFy7G8zgCBoZ+1LT6db20fCW8ywISJaOQnlgXtG
zrxfctDw5zFzYE6rzPxkiA5vqANtqCAgLdtNbf3RdWah91azpcKd/dn8he5RZLeZI0Ikaq9NcLHE
DxrqfBU9dIts67N61tcGgHXgrrb5dMOY5ATnZWFCcC0nR3frzA/HuFmam/7xn8cHDngkq5jhQRUP
EZVduWRm3HYUAjjqgg9F732MFJYhLiDL3z5F+ltLotoh4zC4yl6FFgr1ynsCWgG+unXaQMnXOVE5
YmSU9P97mj1X7QYBHMpoVLppwy+pIcO5vBvMP+W9I9ug8Tlzwt1MDnm9sipbu3kEPayU34lipy/e
XRWYMsAZET706J+o72o3i1za4pdZ0FjbFaXb04x8lACdYNi1TtLdO1q3psTq1pioaTf4UYitU+7s
ZrXbha4pH72G+WVAdL1iKODRZakqwMAjZuCoNeeKRnt1GLtrqD34/dNEQma3yYPRDYJ3hQ9ARZfo
4lWqYszWER0cJVI3L8nnpKzba/be38uEU/k1R2BmyQNsIHAeI9G6K2tfHzkqy8iDgLP84v/gklzk
5+aBRgw+MjLsKEbr3cXqzsgePIhivT0wX0Sb/2HvPJYbx7Ys+kWohrswU4KgJ0V5M0FISgnee3x9
LyCrnqoqoiPeB/QESTJlKBC45py915YwCpPj4pZU2hAevDNi1DBeoP304FodpAuZ6taOOBV7Yzse
OHd4hlbe27QhuvMUMLq5zclHrWV1xJ6u/Hdre/Z30wMUJkJGbFgbPmekw227nsN8LJLBS0Aoh11U
sFZmv0eU1XstYaQ2uaeKve7kb/ZG2TBmMpm75RNRdNbZeKTI4qqUhuWzLthhHHD4N88NtEBlg8QK
WkpCH5UoHRAK7K925KuyRvHWBiEBBLYi9N/ER58FvX0jHY9juqeNYdz6x3LrP6roe6N1vI2jtaAw
d8Noqr/G5+GIx1vbpbGr7bR1emcT6hicAoazNep06ShulDUVb0aFmC8bTjnSff8d/rDM5eNUL9k+
o/mz9l7LrVxSAdjmIPQOxVaHLgOns7zeexexDk7mjURJYWXe5G5+lMfVcB/inXIDVqHqKf0e2N7d
lMN6eCAwYWP0jj+9GK/+W4tCdy0Hh2hdPpKIx+hz5sOKppOMHgGIMpl05+JZuRNQJM5jfAEwmwPN
rO/5oEnGZfRYEd1E5G4Ia5mQhF2Vo8RgsbXNzz0UQ8bE3LEZ8y9FA23HdOuX6JlRVH6lQ+ZvFc6y
tg8jxu9jrqPDwBnituVbET6Q6sJdrNzBRRgLgohWkw6T9nsO4qpA4K3kag9LJ2PVnULHoBoqr17Z
OjH9sULAHM9aNM0RfVSErdESnv+dGbcSi6J1dLJczI+unzr1HhRrzJgJN2eVUFfhvfj71NDYzkOY
Jm6+PfUvJhIE1rTWc3oKtymxgW04bqtnNAq574KR6uSVD5DxSDOLXRUtHVptFsKg1Viv2lvdWo9n
1Xbg5gOtxf4qE5Te7LN2p2LNMbfAr2gMPrLcZIc+vsTqemZWtavCNe3rpNxS6ocxOu/ZUZK4YBvY
pzH/U82QzuPmnatAXTHEmUgD2aBGbxmMUadxg0uwI9cQ/sALw0Js0jdZ+Y9Jx97TdJtn2yA7z16F
T4AsyfzTz/nKe51Hb/8RETjj1WZ4ib/D5/YDLndO+X2tfAqqJ2t7F49YNxySvOX6FI9v9XdSFGBV
aemxVj1L/DnkRN363wawIHjYlOhW2UnBroDqk5NTE9JEn2+XBS5e1T1tJvRBlA9QALFCYJRH0VEQ
TfFS3EMNrbc9HYydtWeRfz+Vh9pJ70KuDDKAivf8tgoI0UWMc0T/RHHIvgQ3OqkX2S55tpireuxo
WBJX3q8oU9x4n1rtqdYEwQLBGgj1cAhfW7Kctr42716Cp07ZtlifQRneSciY2D7b5WvxREn1s4lu
WWlJ21S/tsTb6hc7Pyhk+A0FbSYIKt46PtgdMQEE6+z7i/JsvbbSaotZbauduCWJKLlvno3XgFGU
lvgm9wUYqVYMOz+6xi3qNUG67ar94gywC/xOL2r+JUhzbPSTdjewnng0iXbozvG7yr7XdycukXyl
bEhSg5rq0iTA8pY9Fx/FR/5pn8nCYWdPXeMGuQBqAa28T7ih28HpVoPLUuUrsuf6SB9e7Yt25OoI
d4I6xlbc4L2GHRYeGgCX396p+Qgfi+fCnVdlN95Dpu18CEclESo4J7A2eV9ljXMGNC5MwP4hCTcZ
mABCpb6aFXyvaecfKQ2YELhcojwY3FasABiAd+G2+2hW0wrwBf49NKGH5jjsmh16UhJjOY87RhL/
luXt2b4QlPFAdsclNl8mymgbGSMEQDrEG/d3BKe90a8K0DzLr/I9NbandxpAxjzaPgXPLKEiPmV+
rZkz0lnXxIa4ghRlxbDfPZsXQdYa053GSB6vbIqfq2ijso/fpmfxPPwCyZe/aXf5o7dviTR8Dg/D
A1fiVxldOwgYZfSk+wfz7kGX+Ns+Syd8JGnzApV4gvR1iQ/SpWVG5lLwrsm6mdbllpDE3PHfUiSL
q5s5vkd1VfllOhqOcWBxRnUjVm+b3tvF/b4BTJ5Lp0byr7/dWJjKqCzPxixig0D+VwA8kWjaG7/H
fiY3XUzPCEvg2Eqgu0X3p3dpec0uw2OBjme7GJ+C2WWKRIKCjErEGiN/P/520C3/k87euZ8v1P0O
3YP80GCYcxaL3fJVP1/a6BE/aYxFgNoSH+S/vj+eXZXYtsPZWb84Bn/bBueny2te0bNEDyzxbqMZ
cg22w2Yb/O1L//Wdy7eL//gPl6c5xIVNEtf3QliI/6rApVG782bz/nLwy/l3LA8FDXvFXR4SV0H+
mSmDL6yH4Pjz5d1sbFx+8M9rti9h+/x5vnwNTqhwx1RDyMlfv2p5/efp70cBYGfnX/8T6wHguZqp
6ec/LK3hlyzPcyCAK6UA6rn8iL/9+t9vrEb4VEkjt1Xts4Dknk4Lu3NRRlH8mmu4YTZuugIqTlWm
+6grd0KYASna8FdUrTz76ZwkElG7mmA7xtgRtP6+VuxdW7D9izV9L3WNWC+phIaYQylJuQqsu9CX
Pqy4Ode6+maTmjxm6CgbMtwryUZXqz0HWkWQDi0LG7w3OyDqPyMsJgctL9GVdjRRa7a2XaooVIw7
nSxSZSdXyApiD7a5JpDJBvFz0keDA+1534wVGjz5oVi0PnEHQ1MfHjWSWFdKHt0DOj6mHsszuYRU
Oa4jZQcKyCXJ6+SX8TVKX0DUb3SqHD2bN9J19lI9sFQEBBD0SbWxCeQqgvAmqFPi9UzGLs2/Tu+w
wA5mCwdSRNJBT6vHIpTeZWO6BfpOEvpH30FHJorTRyNg2OoNaT85SdI2gaa5UF2jbc5mq1AAnSjq
eObbgFyUOJ3sitSMBJqqEGyOUEeyA6D7yiwibPJkEOsVOgWdvO8AyScXMASE0w5k0RbqL5QkZ9k3
X/wYCavaTtsh/lSUA/Sgz6zHWdtnE4uAoEa/2n4HmfVBGzk7trLWbXN5muMow00h7aYSaaIQbKcb
FZlukz2bY0SvXDlUJXjk0iC9hz7L5J2GUL0DVnLFx7EK+wp1FMiImI5QlSHKajYpPuAKZyxxns7k
VagadfUR6lFnPRCFFJGnrLqtmLaKQWwRNc9GvHGaPjAJnYmsuVHU6ENntZXMKcgTUcNQp/qCqgcG
maMWKV9F1H7UvgwWddJZ7THHV4hcOGOjYZ4aEzqCVAnSRiaIjI0CPRLpLImImrEuhlvMgPrnFNMu
8sRd2owvaVFRB7VbqqlgmMwu+1J8sNRBKx1Jt8culGe7uDS3Q0oZTJCtSKw3fWoWllEkQe8to185
yHIV4L2f9o+Fxew6NoIQ964e9gRfnbDlIdoVA6EhVbFK5aS4hLX8OhXEVpSqJZFiyn4yVZ+GVsEg
l05vsTExpKgKWpmaoD1zkNZoA1/Z69N98h0lQXkZVtHG1vQvriRXUZonr7fem9G48ehKTyZSjUke
HoehO3agziujRLnbpf5akcGO+/ewzQ+pojVUrCh/gKa/G56qlIJOYncqYWK1W4ARcYAWPWqtReiQ
UN/LT1mzv8s4nckmnK6B0O7AJGRUKN6mL/nh9jgyeXXesRFht5JK0NJkthB1eplkb4PC17sgfj3a
UfOl9PaMZarvieh8RE1eIcREfTuWhA924t3IkC8MOetoOmITofauVMl0Lcb8V0RA7uhp7U0s5xZA
8Qvi5xulhNapVKO90X3v29P66NS3L0JhmCvl4SASw3AVje42/BULNboNKj39rkzPaeyeWdyybisC
ZcmjZUHefev1dI/aOUT0wrYQUjIs4Dw6Gkb9HLbsLlK1JwwbRS8da5odiVXGbvGUKKnYNmK6FJL0
FHBvcnbFS2jYBY5HKjKhvLf8kV4loRttG72NvfIMjx9Ge0UotSyxYw4DgTmBCMgmHgMHy/OcY3cW
Fg6gUIU/OsqkYSasVHv/mn91VfHLa+jzCBqQ6UELJnld6qHpBHjSYeQ5LWY4PFtEJ5pCnZeEdFxI
mzzgdH/LJ7qfQqLsKTH27KrEo2I2hNcgKd9EUT+WWX/hnF+mSiU5EjxFG9E1lYCoWRS9CEjx+vKa
TtNWKoprqJNtRjw89BBzAmSWht/6cK/lA/FmhE2uojy4qroWIw1OqMjjXY5sBYIgClNHEoBaVEMG
khk3jtwlnxJeT8TVzTcMGPKVk3Lv6/FHzODtNFpA/OQU7ZEGD3ig2PIzficl6JWCZDFE4avRbO7r
NvxuQnW8KgATqslHrY65kRIEsyCyh3yTWl1IeZBgj6guX+Kh6KHaZzfaVaMSIhUgT9Mvkaqq88vQ
aReUwWvSfBjBxK0uAwXORzlzFAJCEeof1PRW8qqLP5T1BXX1rCqloK5gfl6pXrXzevLjvSZ9koL2
Q6jaDLGbW11zrW4GP6QJMPI8Azk89o+hQZKXRG8S2ae68hDOAVCnXo+AHXJSUhykwTS3cg7eJYul
VZ9TMS8aiiAW2t6hyK9aRu8LKW5GhG//LA9keIa6ta9yb859U2s01eJZxqKIozjjqm0bCiFV/EDe
x2feBW5etwfCrwafYu1MZ0wSxCWmEqMgGA1xgk+zGRt2nwEVMTdPI/RGXtLtMz2HIlk7+IKl9mRq
Hu0mmTaD79loTYZkp8TCO+OERJSE6NPUxk+A7eVKrikZpSkl2o6CfmwROp17kNtam3dLnyTLBkJr
SoVCe5HdtXUJelaXcTPWlAAs9YB1kgExHIZ16Ekro1IiJ0Qchi24+CTYY/f/lrL/zlJmW+BK/+fv
QNd/4Fb3ef8vP9nyDX/6yWz5D0WYJiYzXTPBtva/Qau28Yehq4YC7FSxTdWYWbp/ecm0P4Q80/J1
zbJnK9mPl0yX/9AM0wbHivlMN+fv+utt/YOX+8PP/TtWW8HY9k8vmQxvVSD0VTV4vshJtZm7/Teu
9pg2TZeZoQXVP35mskYggp2pziSnLe2ckCWUsepIR1OiWBGigg0KQW16VN+lSAtd4F7JlsAunBdT
dyqst4D7eI/huY7Dx3CGiRfJN+K2cAerCyUy3Ryg03pCB37spJ0ZhzPOeXKHwtKOhVydwo5Rvu0f
vUqmRpHFMN775EGVZe12NNHQ1Ix5RU/MmB+GqHilHm+Qx73TW/d6Af6/ajCkxMgh/Mo6+RX1jqob
9oKsw402C+eFB63FrzRAbGbqkHsCXjo2a5rMxnNgRzKhLilwGm1O9/GnizCVdWSwf/UKXbstM+PL
NBIK9kH3FYqG+nEFucVuhr1uMWkMk78xk5rmL6E19G006ajr447Eztc+1KRLSLRmh/TeEb239TJl
eIzZ2xeaflb1Nv2AjHuEg7Dz82nEr5vJe6Vt9paWkNYK0WLt5WpEBDGe96aTNz7sl1UlzL1VFpA/
0MQzStyQYgH/M3JKewjXHW08bRThsSrMCU2ZquI+G6djFWs7PdmPjb9mc1pvB+iZAZOlFgZ0Aotw
bQXjhyEl6mlsbdk1+3g2IGQXvWvJNIDgOlTZm17Vj6MatjilUOwnAUU3T/wqMxqPIMRqkKMRQ7s6
0jHqqMiNfWzs8/jakAl0aA2NlK7prk0Vqgc49g2mLkVY0TYJzaMWuKraMViCOXFN9J5sAPRvTWMF
7PXNMZOqUzRI9olV38Z4Apznbyd7OCcDUokpCT4wz3XrSpUPeherZCuIiy7ydJOJcNiF+RcaHJpb
PlNGTFtpK0fta2b2tMInFldd08Oe9MReVZVjj42bUjvm6EgDBkuxAaeXqLVNyOav68xfWS5oi+nM
ibLv/VKMsN9ps18g9q2QCKWR0q0SNk4hmbcio2TQzdV+4QtlYxndGw6nYQcZ4Bz7EyEKJB7gUWtI
kMn3grTTI2H1LtBNuKceRJebwq/9WyPaabS2lADPRMwFti0VnW6n9SIkbTqOlcXGWfX2qVrcVlWn
nTu2TadI+darIUHb3nquyNh2V5JHyzOjQ27qcJyIyztyxw2Un+VjqhftvoBvtG4aqp7YmRw9Jr4m
MFODcvinNNTVllykVx9yB6vHZI6H0YIDnRHVJmVJVr1TxdKVvnHpcdWNdGNSi+xqpWe5I930qY5L
MGMNOetHA5lSpLxuO0hLiZ6dU4WQKMsw+h0x4xuDrR/OVQygukXrXvE9lOKou0hqETsxm99NBHlG
p2+TNiFBrk98RB7xSzMDMs2OZYmg7/EW0kAFAE9Fi8161TNwYcQ3MJPJK7CPR0GG1Ry+1mHHelMm
Ee76CH1CkNKoUNXElfP6NlGnb0hHaytOj35Icd4e5tBF+csy/L2RS8JRPcxnHunMJIJ88r4tWhnm
vsgJtshQ8bpWpiFKynP6i5OT95CJ87YOtk34OlBlj71acuu04wOcLEjLwWPKoA34taHbmtCKTOY4
8KqmuHlX5fS0Jq+N18IY4ot055eYobIs3BN6fqPXxD5B6/rsAuK+EiVCLGWUGRJ9Nvxj3Kp76HIQ
sRNSDozoCnyETIEkLlwdc2bWIE+aC/u9IVk06W8MmwzJKEZQhGVTdlovjlwYZBu7nNg/pC/FVMUb
JirwtxGZgzLeA72cTjXk6HWSTxN6GuLziNseYEOtVN/fpLiR16NRvRkD148+8FeWDQInLKTP6dcA
nnUbZ9W0r5BR4i8gTSYfT3ao9es2zD7zwT7JqOIvccuevVEaaQ3MA9BOC2GAt5yD/13heMCflaq0
UVRRbFrpa2KRvQkH0Jb5IKOI6b9iE9PFONj1CvSM/8Scu2nYAUyVjYyzUSpaneMpigh2S7L0Qzek
R0n2jmCD19htWIP5KuIGqXsuhxY9ge2w+vIOSUWSVmbTRElq/95Ou7uyy8RmGkADa7qI3a4t6ScE
Hd1MLF6jNxvWcnotZg0CDXVp9zRqlndoI0ojtWoO63400MsVyrj1aj29yCZRKZpaCFcnecyBz1ND
bpiuXlw1JEOUJ1KauHwE/YspMsdrrKR48Qh/d0KaWU3e0m30TRuSOK2DuGJlOxQASlQbjT4pxoqj
26W6DVRSeqdil4ftnkpeupZti2JtjQosC2Yzbx01h476rdGx48PxWK47g85ngXkn9HrmBGsoCORI
Hq3RAlXWlYCaUXRZfk1SBZtnsD5Dt25lFNGGKiEemzhvFcQmfKZ5ctHzkcEXbHpvVOewLU6p4etH
QsXhr9A1MWpuEzGQlNsnOAd97TIVdg9Nrl5jjafvHaZUTsJd55kzaKJR3MGmDMLMXpKjg6GgoG/G
qgV3DvaxATUvM/KELyIPbkPZRIkAgyOWyvJoNumOQjEBXiG7Jasy7a3Sog1IpNCxSZteYQ5s9gQy
rZMQ98Fg61wIsMNWgWqd20JXd9W9FFJhCjSN7nXoPwDTKNbM8CWo1qJz+mDId3i6mXLpqgpDOYk5
BDKIiKXUi07no9+UJJydUoEFOunEvo1z4Ro99h7eZXpThywD7FgAYN2CH5TurTDwAcxbGBQgDaGa
nZITlt8t1QUffxje33KASbVYIRYzAxaqqL1vkD+YfqHufHBhEwJX2Eu+P4o1qff12gsa6LSzvaCt
rF9qM1K4Ufd+HJS/TQfLI302Iph4B015yNyk7u4H5FAHq8XiWOYmSvOZYVqohuqIICL4lsvsYBTa
WxRTm40yyphaoQHBLcCCU6oWcjselsMEld/FW/FOLCziWNF9/i3iV07nT5uEUHRZdAJSMbW7WVZj
DDjB9AAkoxnaNHXaOMNZZoGcry36GKU+R9/GJvNALNgPS/P+25dGF4vMB4wdxHwxQpjlTQ4UE7kd
DZI7vZAE31awSexiGtr1Y5UaFD9rGVUOMQRxg8u0JbZ9gT8S53aKcuIxlmd+YZ1w9dGwnKGPY9j+
yYBU/0mDXP431VlyFeBBfsiP9Q8DUtWkPZIsiO8zrWnOJbPvNE+OjiRgxntolbT0LPRsWRw5WYRa
Nhd43RrWrxtFL67L2+2Rni1k0YXOuTA5l4PW45da/Tw3/MBEdWA8D3OLBKZLdugKP8l23nzbD2GF
PI29DHNr1e0pg1bbhcyod3PA9PKw1jm9sZwMznK9ycqz0ilo/2fTDYVu4pKWhwm481U5ldb6h8Zo
iRab0+/jAmpU9Pw6Geg5MxWi8szh5Pr8E8a5PF0OC5ZzMTXpckq434R9fm7oLKDSBVkqOhxqy9Nq
jL9krNzuz0txgTFEt0kuUDLQesu5EMtpWc5VrYqTUENvoz5kFQHSgSBI3pvoZ1tTlDFLqcFxOdTz
o9r6LudErKDPR+YzlEQxOevrnIjHw9ANjsViZ+dBhT38HOwK1J+cmGRG2dNjKhXSgUgG6ZD08zUX
cn+WVE0nwtiJ7eNgdQQiyUb9lchTLztTX4L+w7ezeIa82TO0HBb30O9HJMTTEJ1U3R2k5rWZ3UPL
wVQyhkvLKDcsHBn7KDowqqM+ikr+UjhJFw+UFnm0E3V5CrR3ttmPm+U/u/lm10pU5k1JArXuT3S3
oVo2ODwx2P6Yk6r5ty0OJWWcodLL867xn0Kr9zfLh7J8FssH1cVaujEy8/43X9aLGHJKfFtmqBjb
5ZP51/Vb96ANCtgntNHBzi5fYlInYtm8V9uSZuhyIQ+MGig5x7LeVSwIrOWEMI//eaqWs4R1HsB8
GrXBnu3E71Ow/JXL3wslcTr8/OUM29nGqoJ9OnZrCFkkP8varzyxKBQPGcq+RrlV2BGbuoU9RK1Y
e2t0yeVJfwUfTI5zhx23iZBq5o9S1oZkCJLhqU4Tsjqr+ZL5VCwkrUPSjy9VHDPAWj5ygozUpJik
0HUF2+n8cxhmHaFJ3l2NqM/Wk9Y1JsqdyFJkE8iVGoq7LqDSiISylMqL6nvXymDvJgVM9OR7+uR+
ryTV2Ou1fpc3+T1+YGZMOu36pEIaYfGuQFCd7Ow8dOcoyz4VU3mSfaVbJWQ6On0fPqfyUxSgkUis
4sXvshfV9AyHeFFkLGl0IViU3BF9uJVRk+VltOkHVCUwLWgT4NM3Og1UBTtPCMIM7cAzWrOhpTXR
bPKTdtd7I0sfs3uICrU4+lVzbrTe2vlJ8Fgqo4ljInJlMnwdEnbNvSIzv/pys28tM9sqGuyNcbja
qfUQgX+iSxUerQ+JOoE7pulubK3+TrQWqy8LurOun6E7DuqtNd0VCV19L5DQu6bxKRDDBxsSatcS
+bQtPXNVh0UKF2TtWRQm4zSlQ+iZPjUHiU+suo98cZMl19GKf1GMnlCYBwygif9etyxWpJFCv9zG
J0sMljOY3U5ExZ1V7WFBbEsVciehxjmnq7nGZso6YcCwqqeJ6/Xpuc1BmUxRd5aHJ8+kbdf4xnlk
kdFUFbeEQl+UVkPAmnltFsWjlTDXEZSMJIB1lUUO8dTk2NznhvZ7LbqH2rDeOk7CFKA4aHtQmbYh
7qskPlipfFcmDcK6UXOLavqMVfbUXUT+X9TXt7pnYqNHWFslNhaNBGnNoK3x+T6Onoeqza6zVSq+
qkojxFEj6lQNTBRC7TUtOjfI6TANx8aOtgCmv+uwwRTT2MEajEWsDuJURrAKBIkVbaA7SkkMWCSQ
OxRyfZcWElIjmp3URSn9fQDGvQOzQBxvbJyTEY2lFWcnCuc7LRsPTToeYxpacRcD69MHQIbKBaPq
41SZ97Fiv86IXIdWvTPlk9jL5D6sihLNRIFYVqYTGff9ijXptjLalzxP73iXK6Wj6OwrdHMzlCme
niTkEmfTeqRnR6VkFmPNlO9wWkt8DD6690Rn4Ri78k7pJuo1nWGiGkdCriOgFjoacS21r4SbvMDE
xvPgIauu65eK2ONVXyP6Vw2UQJbVImD1zVUzxAjMwzLcZpP0WmUAijwlZyrAOtR/mXltbjyLpgSk
23cZrR4Jn60rVNqNzcRwYLSkd5hJc21rC3zSjACZhQg+a2WJSG8jUx5qK+scC1M8gIR0HamV5WgV
3TPOWsk6me5i2vXHtq7HNc2S3UiuLX7kBpBvL5dbqwPPFGXfSSlCpzOKF0tXcR12tpsryleDhhG6
SncpWGKtaJwR6JrYRPUV2Gn8DuWUHqDLCO/GOBiPbdrRpeq2WowXvUgDeyfHBu0eUzpEfSmdZNU/
BeQKkCYjR1cs1ojsK20Lu/PODqrEyenXUY1HdZmAJqXE/83KAqV7S8g996ip+sphSJ/ohd2yL55O
io7TyE5ZWZO3o7U2Rq+SgkSlvQ+ikrdTJb9mYZRjGdWPrUm3HwQGSbdgD1rtl55UJhny0+Bafr+G
feMMOgYbzcIYlyKuBJxC51dFPliu7IifXci0RUwvewzD8VpnVGPTmL613OgKebjJE7MGojqPQuCY
nWABsVUz+1PeynfoCT4MWcMjifgFLpFkXJpE3Mg2GqpEooEfppjKmm5HPDwav4CyQJNqtPqsb1g/
aMUNRTiAvNp1ZIaJA1GLVmbxUlOxPjGsrcOBT5MknW/KHuOmGojx1uOZ5AiCljHokNnld5D09Ks8
ps+0+gqoomB8/LaiMV9LBPHJCWEwenILtyZex52BxSeVT+TyktuU/GKKOdUMZJsUtr8RNi9tZ30x
pXeONtAZxGV9AEa6j6JfsTBGt59g6xgkUQ0Ra7KW8HG1tmqqV5uo1lnKMqVxI9UG/uGBgleEFj+f
7bIdoNLUW+eWfVW6FniGxCjDqhZvjtyrDIMAY8tJ+jDbSmCMtFAUzUiXKryrYpFejKxHfp4adBrb
HsgvE2JiXhM21k5jFYBa9F4jFZ1Y73PuDcRQ6G/VYMI17FqyXFOxk6evyuKWTxV7Y+fwbzTkAI7F
W8sbBHcq9XO6Su2hzIPXXC6B+yDMLvG5dz3Nuqkebz3hGTTrwsnVBh+rcjhgvtNu9HYKV12JyCxG
5JvLCiwO1birI0TUvRVHu1LsyHjqT5JhfQS2OEvswtaGjkQy0x+yeEJPGsXEPuUMaH7bXT2UHW1V
7AhTihw1HS6j3+lnjas6nPrtFPXjSdcAVgN2bzfBIUYCtB6ApIWMEo5kIKJUEhrmU+4/h8JNmxrz
SYtErmhXulDufC79RNloibkRZv8Za/FD3p5reC+rjk4CWOvAdjryF8bQho2TTlTgIM/DntzS+Aqv
Y7cdFOw4lMlwAcp4z2AJYMetjNswVK/k1rfrRH+OqW+v6jkvYjmYneGUMVxlJSsewNw90Gakx74y
GwT+EcWhghQQl1pwuI2wVI1hzOTvf6eDVxy9Xpe3pkdQVd0a82A47CQtOTPNOXHQ2sSTCJK3huw+
6j7Chli2UrgNSyIkmp5wPE17rBo67wUqk8aM320P4Se9iGo3Jt3rpAwfrJtcxU/eZAwTPcKzWy/K
11rHuqUKb7WE91Ob/a8h0GE0DycptXR0hbNwQn8XYkQ+CH6GjfJ+ktlehU3yBdbtjoy8btXAwxda
9FGoYEKpeKyLRmoYi9hqtlx1liWd1bCDe5sDUxlaBO58JnOuNlI3CNREhLcGH2egoxrMnR5JwYqS
6Z0GPcRBVeWKVHMbxd57BkAUNYnKzTTNpSQI25Wi5m4L2p5iprY3tDSl5NGSyAyBMDD0GwLrAJpZ
EZm1qW2sASVhikngAcaoa9gNNCuzA+UxVHF5Cgx7Bf+brDETGnIo3rOuy9ay/FkWhKvYfI5pEaib
1sDGVcj2e19kiFYwpRAiooJt4xZH/z4XzFtlPJmksk8ULewqf0gTs2J/NUIWUEjBaWANJ6vCLxo4
9TyXS7+h1MSu6ympoahUSx0hDaP2sDz/OYQFkHcgFaSIZiZYfTwigdJrq5zC/3qcf4Ik8wPDZc9m
cb3h/DpU8y/Khowk1nEA4jzwG+aXfg4d8i5MelbkEIvWkn0iknrX6aBcZLg/U/pqUcoAzkDy+0/q
dNZk9KgzaxJOFHbMK0tgzJI73dJ1QD/JgTdwQnSUbZfXZeM1UvVxH6ZGfyDSkJSZloXgNApl3ft5
RT4QvuKqoTOyPDWNBtRaXiAEnksb4VzkCOQyLXaIGVekmkV72l24aLIJ66ewigPCRDbhC23kP4ek
kUPkMBPWpHljr8PIPwyedqc0CSu1MHkQvVptxOD1h+VQFtlwmBB6RqFBtMO8cY4i0GPBfFge/byW
y/216fFTVSbujGzegfveiADDQHv1+/nPi1kFKkIk6PCino92atwqNoqdJNgcTUMRMLt7NIsqEbWr
vJqh/3M5qySHAkFkhPkhiRC9tXS3pIjvMySzBjI7YcCcH+nzYXk0fwVKqGan2Xgh6oZoiya4Wpo5
+71aNDlaG1kHWVX4E41KB7A8Z9DMkTTF/KiLSn9v0vnsaks5eHGvpyvRwy4zq/hmeS2ak2uWRwpi
tJXcGhQ4s/ZL0bTBzQQ57dacjKN7HfSf8mN5srysA43bx3xiyFzxOs6H6j+P/vWUBS8BCwWur+X9
SfmgccmulZo/WJ7j5JfD8vLYNN5+yG/besIAwTYhxnQeXRQ94CmARRXiF4eYRQLgGk1BicF71MdJ
ORjzYXm6HIyywa9R3cUFMzGcw/ZgZr9//9/exHySDIKlMabN72P5HzCPQCdYMgd9LFzPetDLCjfP
WDhtUPjsuVZ5KT8DdKduZCI+DQNgDBEgOTGauBYGyOq4IrSq0C/os1Dn5ZS0pY5qdu01J0WFljZY
0Xs8JB+sgZxEG3sgVeCwlTxEyZ495g1XSQyvL8hhVkyxDH96bGWwq5yuIQOB6I3sJSSah11Yp65C
oWKjjdCg2dE0Qya2ccePq6Rg/U0wCfvNLcGVIYsT/0jRt+KVfRUqj7nSfUkJf4HRWaQdREi/R7Tz
dEq5cjvz4M8AMrODGCrhwikNhPL/Lxr5r0Qj6DZI0v2/RSNHon7bz3j8e0qv8vub/gIRK3/Yps3F
Ys86D/VHOmLZfwhTNVmEa8Igm1cjl/dP6Yhm/y9757UcOZJm6XfZe5QB7lB+sTehI8igSpLJ5A2M
mcmEBhxaPP1+zumdqZ4x692xvd0266gq6oiA+MU55/vLcYUiWtKWvi8cW/1HDLH/l0v+sFTkEzu+
7fz3pCOSUOW/o6DdUNhoV0LvC9jrCIMN/rtwRPoyoXiN4ss077PKHGJ5o4na8MklrnV0jVR8oS1v
L0XgPpeaEJY1rJKTPT+CjMNxOc3nqmd2rFqKdjsgFKZQ9YwdiFkj2w3kE9Crdr1mOFOwaU3y7Ftu
9d6eIRHpMn6/KyIbByhMkPPUTJ+tOKTOsKLT+fe35B+Cmb8LZAT6tf/yPHmlDH+etYTr2P85bJlk
2MXLReifI9ZTxjl1mNO8REZPLlNkxoVIlRmtqxikrBm0xg4fi+vQZZ1GlHq+FqfKsV+rSF5Wz9ZH
FLclp3lGymSrNvDJ9gzvhsugnBe/D7qtM9TfKsv+6ZIE+/D1QKSfv/HVbO8jRe4muQSzgIFilWRX
6WbbV1m1J/iwrA/Lmk83VlGfF6bCJ9qHZo9+FotYJMgA6tDAzKn7kUvm9m2+KNaW7fPX5d43NwDV
w5IqCdj692s87AsbdXMdnFfr8T8+rILW6FJjCqpe7jqFg4m0SGa/5iFJeyyRjqIQNmuQr4fR1AMy
ih7ntHYOkdezKHb8MjvUkfxRn3QgPscah9PiMkD7upfGWO1rO1WAcripJgOvWaUCIht9275oK2ZR
7VNl13lVkeMXetQnNEaxV6y/HLdcKF4fi3zOL+uUQLAtiye/GKOLhstycX2p9wDeuOGb/1x7W/3t
4etjlg5Yri3BSZfgaVLZPczmqzoOP9Nn41ZLcGUV1Jh1IRm/CvzIgcMXb+p8iUluIQ9jwOzXsK+7
fP3bsnLj6r6zUxwPPcznre+x3YyrAq0M9Pl4NVqIKWEHoKhHOk6H3WSxSg/T1AcbuCo0lM2HyFmD
fdWfX5XoIp1Hu+dDqy0OJXfOW/gP7UYko95/PWifrY+M6/RmtFABDXVHRamH168PfT3E8cwny9Ui
ukw+rraZaxbDwKbBPOjwj2NG90XFljx233WO2LGm1/Y4qJAWB2hmMI8maACwwHoOmw1Cpdr1JpVq
2I+NvGnr1uSYgWdOxXvo/7CZ6O5nZjLYH/53/atTVOtIWV5ri2EkmWXZudcu9/OUWBJdscVaKYvH
m8nsn2IoMMxtzHKrU6/Kz8pDVGX2paP36cvVP7OZJil0if0DS6BnOCQSO1lB1/iA2CjFCZZfi6FM
j42KgdpB5hLKmzacG6cgY95iFTN9ga341dSTiuDafjlaPRQOGxgXQXdya7VI3KrofXAH57BGIRpT
nEVHmsX2Is0qb7ZjbHkNvmESqB+/ylhNwPkmsfx579ff+f7g/FXorP6coeEa5n3SFPi9FiTUCdON
THGKliN+YLvGgCCaQzgQmOAq0ov97iZv6nQndP/apv0HcnmLjeRpXoEMRiH8iiEArjklEFzT5lus
l/GGDT+7ZH2Aof7SlGtIrjgy0q9akwzknVuGwMQntfEL/UNOiTwIVnNB43WEu8A8SSzYvGRJnjiK
FUYZhyue01SvDMXKAxya9TzGv2ocCJfGPBT4uicblpW36q0qapCV5kLJDbM5ueWIz4iMy3UuH7tg
CHYl3d3GdUkKK6vntujQBiQMPfsa2FAeajI65tkj3IO9qUTdYnVyudShkGcVvySaMnNmr+v3+R8V
Y+JfDBMusjCNjZ9ZbR+mNc4Oochu2Z4mjDDVWxK428pxnANp6690PfU5mTRdTYSMOAwkaPUkuoSp
hTI98wnDlxg3WR5dksYSDPTy5ykmH6KRL5UoLusSWsd+aECcNGYKG30uwTc3rt6RPDd7TRqaOcwX
QHoFlJ+jTwhkZdv+vini9RIrUq2AM9MNmf1x1/pvlr/yV2K4ywK353gYyC/o0J8PgJugTG4Ew95D
3InXKLXaE9eJp0C+dg6V9ggxhCkS6zQOiKcxR2sjSMdZBX5S/pi9punc94Ktn4WoTbUkcCS5vVMs
HXdrM3h3DrIwFwMSGigbzhy5Xrw5k5d7p5S2ZUuY9r6wpA+1DKxnC8akCdr+7KLjvKnkUzG7UGx8
+1om8oeLBovpHSnLn/5CtEFokbnfZdSr5KAqp/KuPgEdSzk06M6JNM7DEa8r3yGXPrhzpJUgRURr
F+UrGPmWfP8aDgn2KX1ANYOmMxe4wBf1c87qQ2rl0eMat+Cm8MXslDfe6yAmhjg/N0jsDxnMM89s
AhErVCd0SaeW5KheL6cM6MoGfhB+8SLf1WnzXTgJFltFArgkja9NKV+Ssf0ZtARqyFiSfTBbhLhY
oKzTYlzpZ32T5Y26YwIZZ9dItpPBOdXRep1bJkh5Q4oXQXadhNomdTfvV0txPVoRzfap2YSQ3Vao
ZtqqAdPXSuhwvVgvAYqnzQpm7tHvzOczCFCluAgNU5KMNsv/FUUx/9TIEDuB/s/n651ex5Ty6XIK
Gr0fciPB8ES3DQhrGFDpkTRQ/UhtKrPpCYE7ypBaNoQnRg+TL5pvvi6ubkDkPfN2JCxuu28liUFc
yg6yr+9n4ZcvFdJOkX/3Fd1y7tNzpcLz92PbPqw1Wdh1foF/ZKPNx8eC/m8KSIda5+HRttviaMFC
vxnGd6/3XtOCtRW2hgBHHoel4+aouHoH0b1a4TGQbAiBfV/3vP0aPgDGRR8QMoN812ZR0RDFf9tQ
sX0v6nsveYrw4d1PcfgD5ES761agcOhJcsZPKK/fCqXh6SIapReX7lEs9MpBGLxlQrGfGfCcJ6Xv
PECuEQ9lMh3dOnpLUgSLWk/PzUQnz+TpT4GYoV5SbN6hfcgI/CR5shl2i0n3LRxvITym8s+ZxgjU
/WH+wgKgijdEYx/70MPrOch9VbELhFpWf9QdMWcYmjLuMRkEmZqdi5dHCHiKDlmMRQk8RJr+Oe5v
A9VwC3l2RSlOvi4BFzTXkK0weq5Gkbx3DieHqCKFhcOOp/eFRIcpXF5DkgXDeSBOYrB2rd9xnHor
Ii0d3ASIZJh3/O5CMvu6tXpzPczamlQL362vfYGqqbK6imlySKJJLpe9ChKwhHgmSUFZ41Mt3EsF
zQCCY0NMJ+o8HUQ5MEhc/APakdLjAQJQeSU+pOnZjbXlz1CBMAup3bPuN2/6t1qOj9hjk40qygcT
HlIUZXXoRIYnVLlGmv3SfdV5cUYelwMgtiJNTy0/V5NG4uTJsfLkAazpFmkYbDjshlXgnMrKdrZ5
jvk2n9V9HFU4+CWquzmjYQiJWazGcBvK6hOzutPE/uM6h/5uqMTVCqdr6CM4r3s2Wn2iDiIa8CiG
1FL5GynYGyvIPvweJ33iSkQ2/aHnT94hjWVIXnYPTh1h2p9iD0vUgCJY28Mxskg3iBAdpgKFUQsR
F2B7jl62/t4vv5eKwP+48u+WRrUQQBBkZkPzIsT8Os/BW6Wjb7Ug31r1uMMZFh2CtWxPan7VFdFe
M1G5comOyB4Z12PHYquxDdozsbzY2WWlN8Ipd7KbsU5hjt5MrhduKPRTTqf+4Bm22eTMTA+6/g5F
zynmXT5UYVEdcmw4cWMYGMRReV53I9fitWmAk0kXKqYgBNKJ1z2ynlu3ipFCVaK6cRiqJir8rIeP
qRMv3G+OUjGj8D2Is2I8N+vM8ZqSBdHBhDpTc/4BmDEdgHTeyInth0UyqarjGyt/XCmznzAhUBa2
/q5K1ydHpE9ZW0Yb3477XeL9Wqsf2HdKnC+UQWw3OA6n29jTTwkpHFZhv5QRWhnUSsSwFtjedfa9
sYkY80ecUHG4nqsMO/gS4YvvS1wGaGE2TDeXJOa9ddYb7vv6McrvHO/cxBgZ2ZD8nCBKtkS6H8tC
0sl56RU1/nLwcv9B9O60n6aG63AjBZcUkLor836GczOMh9Pqq+EwBRaNU5PPx0YDzck9nISRAzQG
+TlDP+S7OZlUS0EoTkR6zU7aTr1L4xH/NwBSEWe81DaFZBxmL01RP0pvms6t8zDl1OMtz9kjC/no
VgFpH6SQ+LV3Y2GSXZtxG8VMKBHODRd8UlirUpJXOqzIxPLPaAh2cs2cvU66t6CO72c8/xFAjAb1
ArBLnvRculB5uBb29lqgFlbvrtTi2sU4pUlhJGBkxUJxX83NqyhjtulYwbZt7HElZzTAHfNzsE6L
VPlOY9c4DuO4qTSR8cp2Zzo76ymJ7PYwN0t4tBSQRJCsetu27nPemJeUa6Efptsu0mhZZvbmVcf0
Pzdylcq/ry2Zkp5KTTx07V04IGWdByzMIhUfMarCvXTEfbVy9QpzB+6P9wIx6Wq34S8Ir48BW7Gt
X3CVcAu03nn+K3MCbzem3g/PJRjBTpC5qJqkNwehXUW9i14lBWIOmIc0JwDcjSYnp3D9+kBvxlbE
He+4OK4xlWPskLeT9ndFJSkFmS9a859hSbGDsNeJhfOqUOkjfbgMyfRL94VGbgvv0E2PavKiTQ5e
Yd9nKe6AyRQl7BBJ0Cp+oRu/VaX6VSN8lgMtYg3Oc1cP58GInxSyL14mdQ9K/SYYsrNT/5mKbnm2
LGoOJsmk/p1lTCJxWfqoFwqwiREQ99xfHiz2xkwAvL3ToTBLPBNct/pA3VcPz+fMDFWkOx2tCB+G
1CVqEM1AmqVnKYiqS2wknLBsEc95EmVbTgkflMQcSi9PASjlx75P+uM4My1FV/6IPvWlkmmIHxLT
Ws5+rdKf0if4g14Eg7nY2wc3WN7HuSONKgs46af3Ygi/pa1DIEB+JzIUssSLMyQHv8im8T2ggrcn
JOXVHOAgiay3oltPrIHvQe9UW7dtvvGDKZtw9+y7MH+zO+j1Od4FiEDzzg4p8vo6Tw59P+PG6X+k
xVSdyxgX+AJcnNO4otWlho5v/TxA6x0tRqgd38FLxSc7sdEEkbjTCZbsLPO3i02YRA1JCZc0JtGR
5tIvFgNQnzD+U2F7So/E5ITZrp6HFJmifrbjKjsgpyYXNiMZJUELVkTrnfl/eS6ICSS6JIeOXmm4
g94PJogcrnO67RfSZwYKkmVYz4mdvNVQeTbKqm/w6IaEhW8KXRD3Pdc5FQOnA2XBQIIbe35dBpz+
5oXEufs9vB31yosR+Ch8oOR5IuqQUZG66HUzlwDpbywl3t2VmOYoR5011RrWC2kDbJ3+AGT5prHV
J8UnZNabZmacjqYVY6PrPXi2Ajcy9kSPeiseWNb41PavWR2gkY1elGSfPyvi9ygit7KNkP/X0SPu
YHI0MHF6tEXEqhbkbIe/Wf2idXxSo0JRwu5jqSk3psrf2hnT+Srvok1qYBtu4SpCrGwx1qgappmb
468UCM2uFgQtuQGqqS4X9PLcJ+J5nlG2GnLvZHOy4bKOuihiz+kuzN2I8rD1jBy88VH1D5IUhUwG
28lLYvT5aq8Rk6GS0j+V4AlbSfoUmTMyHpnhK53dJNEgjwscUYwJ3JCyVx27r8Xo5MdZNbd6sn5N
U8c9tn9P0eGlcHiQAlxbuPH5cuUaMg7WN4zdOP/T8nmJ77WPgLPssWmPii+bTmKI7to5YmBHzjiK
2XdD9YLTmC/TH0qLxGqeWFjhsPFmlojNClpltuE4hAqHvqQPuWmn9bBIXkCq/JfZAQHvolEIuVFy
13M3mc9718ZEfPdcRFekSOQgoPlriBUIazT+U/SHumqEorU8NX0Un4CCkwyvQBtYgOzb7tSp+la4
VPNEXcwn5awvqEa/kVdx34euvUv85BPD19Gv0QNPi/fkFc2rm7iPGQ5bb3itPfe+s31YV8hmqCmC
ubhxg/xbLzlbRqr+pBRPpJ4SncH6vgQHjOPhRiFJbVdCqslmEkX0I6K7sYaUUdV842F3TBN8+S3Q
z8lGrCvL81APJ2X197Y512T92bTV9zqgl1hnOq6x/7UCXiA7DrEAXflDP3R6P6r+ua3ES+R8s3wX
H0pt/en65RriB+NYHNwtR88MMg+1DdToXzDlTgHktO3ooB5prQ/IHyy5O7i5opQ/Kdi2U4o6aOji
t8ZPzxgpA5poFkX9mD50RGlk/h8x5nesc5mVOfFHItVDRMdpVud+5f6xrPJbbZ6zNfUvPqGL5cCF
PEQsj1yTCFveqW2QoV0RRW2Wl8RzEWWUTBiN4cq487ngVbzT9nWOUwFcXp9zytRt1YbRoQWUdkDr
H2/pgw+FTqfD3DI4Y75PB1IYQMoCKaUzyJTCwFMWKkkDU/GI5xIpeJXEgFZiQ1yhVzAAFkZ9r1YE
kqWg5NikbIHbhixEHwUHTB5CLTR+CKx79n1c6S2+QggZbr3zDPglhAAzQ4IJDBImNHCY2WBiIgOM
KSDHYFvPN6OByeRQZbB/JqdUAJqZwSZHJElsKLEZYa7TrxKxF7mR+T6syeHSE725X4YtI4KM6tWm
p7ub3OY1PzgGdENMiDjYqfsaelQ01mj721kXd01OzoKElFMYZA66TiLgDEbHMUCdcCQC2SB21Jp/
7zJUCFb31EQFKhwiDr7NuAnm2cdDAajHTJ9OePzf6758QaBQHxKSIFxq3a31CMf36mgkTUvVpmg7
x/mWqJ/ffRKrrZu6zrFeMJJj7g2uEUU+tRZEq1LN5wgm8Z27ciA04UKUgbveKEJtgVpkV6iD+ICx
/YiFewhX0BJuUWIARrlBGQUGasSenwQ9GU/baAV51J4KA0BKDQppdYi4GYAjhZg47Al365BrqCLk
2KMvVX0FjG1hUInVOOd5S4a2JB0MBsAUGRSTWl1BKACu3yHarW6BaQEPzaYcs4fFAjcRxfPzhIZ8
VxvME9PxfWTAT1zjwk1T8X16IgS7Qiy7+kDOZoOMKmFHKQORSkl1xV1z0QYvRZXM5WsxyKmg/ZmW
82/NWIYtsncJdPFQVCxFx3XUBx3ZoKtwJe6jLPjZginrgjB6rUJ5Bw3258zs56bBtkvEg+wO82Rt
VIduMhIjJJNIZpuw7YBnUSP5gFUuTOI/ML2Q9y/mAUgTocFdWH5mi4eSFx7mRoR0BG5ENpili0dg
T+7Vz5nPMb4+5JlTHHkqp34u9NPUcnJjIDynYzPd2VbyGlVWegn1/NFnTXPbVsRmhjF6NNcgxALD
EjNQsQS62IIFzY3BjdnORvbEI9giwWiIY3ojsxFV4CLv0wa9dEV8EGdtAAA3IGMPpSVmQYw+WeYu
T0t9b43AoDJbD49pZe/tlhQVv292nn1OKtc7V+2fNraQm6no99SAU8vgqpn4C3Z21m1gjymA7TfJ
TuTY5ZT4gdWs16HzXiYh63ul7yopdkjYqcPLo22zTijjfNxPNasm1JUIRMaWM/S+CYv+EhWgPFmc
3jKa7Q7SwOI6qHHBsDzFS/aE3vraQ5XDNbRB/PuWG9xcM/GOBvSgWLkxlKWfjUHTaRh1tMvRBV3k
uLKgNBA7orJwRNDSz0iz8PwMNcowtJvWOjy5UPAYHU1HLoWkixDrXhlUngczLzLwPGEweh08vRSu
Xk+PhE6JWzyEydfJwPdqTkksQx9VjjXHbAt36QQeILUVQSr1s4Meg4gbdNBFz+3PAP7iiI7Dzt3H
1cD/6OrAj3vIEKI0/a7ZEhzi5Xu85jd9zBB11cGPwZHoAMEwICintgMzOA1kD1FBDAZAGBsUYQqT
MEMfRQ9E+r+DCF0QQnYep1vM2AHjy8za6pDkmCQiMz3Pk30rkGWi3rrOABE8g0QMcdRsU4NJLAww
kbQQeNveQfdNvGuL6W4SK+dkc+ddLCQ+myxqUDwbCKOBV+przlriqYPRqAJG4L7pJpN83q0EGBGY
F4TYsrpP1+LvTDKi8MaMbFLbvSIwc3cjREiIy5BJQETKCGq4at7QYhK0HTFfwa5VW7nHNbFLTi6k
Sc8gJ6nvsDEbDGXgAKTMDJoywTCM6HONgVAGcChKm3SdGjxBwM7OGdyFeV1+FwG8pLlKjnDcMMKq
j1njXhC6FowSUdAaXmbQfhbTSPJeSnaqLRSJWpZL2B6ei1K6t2g7n/KcBi83JE5OvfsQNGdMpOzY
4ddbrPB7U44fdTIltznb7p3K2HYKoH6GXTka5udi6J9Wb4/My+v7nLZ533TRMUx8eycJXx5lv5yJ
NAH4jZ+eN29+Drz3HNBoaoijrN+Gi2MopNxKhKGSBoZPKg2pNC5ZS0v8F5ahmPaGZ1oANh0AnGpA
p8oQTxksFrtRcxEoGc9kYLK3Yg1xNHZkLucR63p/rvLdD1hx9fdkdPnubti3NrLvdCjjOwC7003f
Ez/cmqizyedOPxF4nte3pbHcrmndETfVODuRTk9TDoExf0YauO4z1OX+RGo5lr/50NsJcBHHEo+A
Avf+ol7ywu1OuNQEoe+JjUK1Pgphs7mx01+UDeuuD0lmFbBncwOhTQ2ONjVgWm0QtRmsWmLgKO4N
vhahsXHJeliWYNvGaEZxGVhPAGADXhcAuIFB4aJwZ9hI2lBbPK6l69+vqRbk6QdPHhzd5QuoS0PI
RRtokAts1w0EaWUU6rMB8UYCJG/e37fDn8iAelcBsrezyHWQUc+fTUJoTv7OIAYOt8c6IGloxHTe
R4zlplh294Pt/CyXpdinuXXfDeOwpeK/tQxAeDQo4QamMH7wne0CGW7JGkVnKo4T/OEKDnErgtti
TBhvwyeGKREQw2FzNmm3kfsY8lxQu6fYhFgMzuQeAQqTgB1ihw0NAtkhPIR0O7XrDR7ZNaDkEGLy
8D2Dnly1AyVyX2yLVv5QXl39ln558co9fJb6miUBwblyOAar0xxbi8uLBtO8wmvG/5ocVgjOKSRn
b5xI9Z1xJwguFyUKmq212v5urFE4tSkB0dP0VEdcfnqCxCEjdtulQyeByfsnqW45ADEHp3K2XnOr
YwxvgNMp5GkPo+Mhw4I0DDk+ERoH1hszCWSxdS70MN44MKwHA7Me5rfWwK1tg7mG87sH9Gzf5gaB
XZbM9XBBg4pww/6GyLqElhT7T7BY74yM3ctUro/+lC+7cVp/Um2QqNx+FAa93WN8J3qONFqD5abv
xjALqTt3QXa7C/BuaeobH4KP3bXpXk9ZcAcpmfhZbngZAW73c7TiTRj7I1n5gvwfdmu/MhMIFGBO
R65oMRKj/XBMbJAiPyggRwghM9sGP+sOuiqe0m59QEw53mOuJ2Q54O3MmvUn68prgKDxcw3sMz0e
N7N4D2t82VHgdE/Lktxiodxpzwt+Zh0igCEEEWLX8R1qSe59eNhoGZ19lsuDzajoyl2DlOm1vydA
nbfP4ZSGotSm/E7BtaKzwx1DAm9TigGATsLoJEgtuS+a0Li69YmtO0tjwVS7wjnBnIfcKKf6obLq
nqgPoi0EhuIevNbs5N8C+4Iyvrj9erCsrLz1gojOYhS7RHMsdGg4KGI7tpI5mBHFhAAbx3Bpa5r5
tBQpm6OQ2AYC00QRjIdA++8pzjOMi6t8UHbDVZO9IqoBNhFdY9/0s/cW99WNKhIiJZL4vvKy8ntZ
8F5jsmFNSkBc3HvoSMym02FfhflPvOT9RS73LStCMsoouBYFbKZmgM9Prkkt9GFeps2zHBbio7Wy
dkzqykFdrI6hV+iBDvd8AsXhJROEYW1RnwQbGeTzQw4oUc7AKrx6vvfDoj7msEZWJad9QxlIEfc5
Vyt7S+aYEyrwvVRsD3wCR0jigAmhHYghyUKBAk1w4zrTDbqU9aiABpCCkN3FVviEFpup9TpalMmK
wV3vMvzye9Q98zgd4NR0Avxcp3PwVL44w95u7r4e7CDbp7gCRk8CcdPuwtA/sY8aWTOdaOuiC8ta
eKSM7ZcRmhlS+W2TSDLvw+husDuJg2qAy4c+OZeMXCWxF9sKae4mDKCheVLdStAMa1W1DziITLF8
qX1qp7lnA7LEp7CqxMFBT7DE6w3e59e48bxbkaTxkU075ie7+Ag9F2V6ofEikGJHygcBfmLKvtcs
NpcCSlwzitt55sJU6+ZsvWYu2g04quOBufN0Sgn62ggJJ1evY3IsnJnNG7yVeKbyjqcRCb0a1ycJ
H5bsZnkbD3lAesT6K9yoQbivWlLWangMlUZI6g/lbdaHpOjw/sApPqZ+WV6IvnuI6RFaETZ7JUme
JpvVOnmz/iPz9HfQ2OGhwSO810Hr7r2UYJ6hdDkF1hq+MUdTLbyfRakQ2uB43VTIz2wruO1apChV
TMxQ7uNuSpkuEW09lGv8LWPxmOEKoCzmyli8ECU03SH+ElighBeTSyjp6KoQJgz1AAJus4Y1gXRE
hGozLAQ3RB7mvO3K7KQFb3pHt0DIAQu1tOVbhjg8iNk/9Gv8MLAgY3y3dHDPG+SBFTZL7mJ3hG0S
tD90N/Eq8GVySxjsMdm1CTMU3bcuRd2ukKE4WktQ4A6a+UuJbRDlQrISoccV5YHFZvfQ1k9xGq0H
labuycYKuLOW6ocfPkuH1ZA95rc1ZoVNVDHdYK6usrMnq/K9LATdNjMg1S9PtPzRuc/YxjgKgUMb
CRLs2vYpCG16pe7MtAVNdDbxmgnvMtWKUTzrCHpkpMi5vdyvSaEgAj3WXUWnNCeXBDnfUbmSCffU
jWxBaXp99H7EUq5EiG2LzF52TtH/8PPQOtnEN0dDat032NVhi3DdXUvGZnbokxKik+fRx6kU6vXR
nbsUpEuECrPGDjB4hN2Xq7ophzQ6mZH3rLP0mPbub7XQ2xeqOo1T7Rwrt70gVlsupIi/5k5WHGjg
l4syD1//5prQht5PCF9d7RFPFjmOzNa7XR4jYfl6+FJjIE0YSaexZ5bQCRqjVmbAVYWx5dNxsPBJ
awrWhH4KdVhFAjBacKwk5lNfn/966OYmPvRW+MKfblBavKMXRVgDHIPuITH/9fUhaOuHZlTTKTOq
tpRg98R4691iZUnFNcM4bvsDVSecSbAhVmJs9TygKUQAknk2fRhxffMyjJcvX8XXwysmluUSGvUZ
uN/noB0wnI0+gRfmQ0oRd/T/tdT/V1pqMq7/pZb6+pFWn/8kpP637/iHkNr3/2Jv4CHsRI4SSk8R
gvePFL7A+Qtpb+iETuALH43jf0ip3eAv5quBCAOS8UIpbKLxOvJxkv/5P1z5l02kn2cHNrN29NbB
fyuFj6S/f5ZSB4GSNj9IhUS8IQLn83/L4OuDzLb62VpPAyHEG3Y4Gb7/fmcDsv3lXNr34Zkh6Y7w
YO9MttG/Vjg7PMH/9MtDx8do4yjFs0Eb/s+/vK6w3vu2QsI7U2fA3+lvaM8RE/v9keHgzFzV/3Sm
/9dfi7r97895cCNvbIG+n9o3VGBJScF53MN3IAcu6m7IbIIt86+fafh/eKLmXfjbq5yzcIzCkd/Y
42VcHwFpwD6LI0J5dn32+q9/lxvI//LrQschoTGgmQxch7nDP/+6rrAIEBybFkLAFOFuQ7CBM5N7
JxvbKmyuacfcRJqexVe0zIvMs6sqJ9Z6AWLnWuRX/P20t1bEPRDF1bZaQANODT322pbezgnhTMjO
Jo85sL9HweiAaHJs0OiYgjP394iSYOaN574RVKcqzkmIkCWUOMATEa3uPsmm+8hqxK7MpqvrM+kk
3hHb0txVIArhmPO/XccEr6/ts1uLJwSurglWpvkCQ9euHlNCv7xDyJZcIqC63Bq+56jMN1Y6v8iQ
3AFuuUQAFdG3K3EorDQ0wWrTio49ANkV0147Seec/PaDNCiOPPlBgD6AgWp58RiiT9WAcKvwLgSU
BVusd9dgolP3vAsiu/Mk+l8sfe9EhBxIVfKT5vqa6uYd3PILSbe7ruuuljd9XwS3vKDnlUXiwK7W
J1jcQRI30WH6HcuL1Rv3hf9zSDvguIvkljkSr4aE52XuMqzpun23iU3fIMGkL4C9R/wZOF3M7v4c
zjtZnxpCxyvxyUynoYPlnRA5WGbBjxIx7r8wBBJTrY+1Ux/1ROpCO0zRnpeNfJblrbIufp2XZH+s
CJEglpUk5lapY/rIdO+69XuAzzJLib0els98nV8SX+68mDVmO78sDA7ZDmvUQz6KkmD9lLJ8ifXv
quw+hq4pdgs5FBjKOxI9oUPlGeOrSb9HMyqZwD+IKnQP0h9fMKF/2lNttEHFzvycUs4v9uLdL/WD
3yii2DoXkCi6M+2haeghRvrJE0sIvdEszlEr8iV1vXdFR6PF7D3AkLUjcpM4D0LqiNSE+1R2vGqh
FrvJt/90gud4ZuQBlaF2P62AIo3EYkSo7Gly6wHTAvCILP3T5TyDsouYCFj9bS5hxJWSeawo2jfS
REzAcvdb1UjorSSYkT6ybsz5amuVn3bB5qDAGx2J1d+iF984Tg16OuQPaVy822uFy9oe431mZ+Ja
qODUkBe+TRr+5qCrHpXTPrkrh0nhOLd1ptjVWarYSxsDAc7yc1/Y+0o47mFqOH6anL4jQaLDsglp
ElvKJG8Mfo9vGIn8Mm+0CrnoNNEHirgHfhbJ9z3X+IgXA2fjUVuuzW/vd04yXcnjIvY0/bfDtzJz
w6ipfzGlpBIMi0fm2ewn4m7d4FV/yltyh5HBwEi2HL1h9orwyzOJM35+NscNErpnArTuForzLb3G
u9P4MRtxqFm19rZuoNC/Kwado7D5BUTyVd7wWRBGgyzKPo1DeeD0vcGalJ3RS00E2KD+zNuHtJqd
Yzd011D3ZNe0HmNWXr6vI89mrsV1t0J0pd+F4DQs0qY8Zlm0T1s42Z454+qAiRbJzhDj1WgzGkMh
v21cAXIYBsIgAJLGMW6I3hS0xmTQWvZn6fTf6MHuWN1vV5cz1TEP0pPAjMhoHlyggcqfXsaA17jz
2vcgrdpdoIbHdsEjRy7IMaxiJF8WkRLjazSiNxm8KdiUfQmquJndLddPMx0jzGUoz+ZwCmuISgsC
Pfr3lBSV9KWQr20jUEeFLM280n/0iMrIfE7IhCHzUi+vvaZpi2zeeeLOD2vFJf/rckSvtnS4Osng
vaKuRmZeMLz8Xzyd13LcSBJFvwgR8Oa1G6a9IZv2BUGKIrwreHz9Hmgi9mEnZqQV1aZQVZl577lF
yJtC7SUzKNqkkf63a9mooOIyQ7XZ/Ceyv9XwiTs8v82Xqi/qXxrq7MWOQ8al+RRrcwDD4KWb+EWo
EfdET+5iIFNTlC+SisBRACalk0CHZF0UC1pAq3pz1PGlGeYX4ZCBIYVXKkVs9MkEdiOdXujR+pGV
PPcLMHqDL7Ec9b9qxevsx3WPEcWnSAyw6d4QARkAifG3SucX1WA1spft5Um7j/AeFLm4A7T/dRaL
BFzYMOr6HDPL3CwTH1crZb4+oIqTbYxIBlh9jM5zoEsFfK323Mt8FMXEt9Mj6I/5WHFCESEB17e2
7NW5H0cIadOamhrpSsL5g1J9OoucgM7FQVesCvVvYjFNQLP0yLsr47lm6V7nbDcN7J+Sw1tDXUfZ
QrxB64jP9SOZG44YVUeuG/E0FVkOgWRY/r1BRcqZJJDM8m/BG3X32bQp/AurDhz0RfydpPlyjiYV
48O2g/TJo1eoTExSvnCH1p0nt8Xd0ltSwurPWItgO9E6SCz0D9aSnVCGbnDMewpGt8CBQOuuCRW9
yL8Xxay36bqrGf+ccMSVICFYCJJaaBEmYwITaATzN2Z3exTzrqrbdtvVABxGq72nMxCXyiH1xRbm
2rY9CcRXW7iy81YZi7soeSjUabzpVXzpw/bclAbEdWaa+XryxV1+1tLurksV9JgqfuaMPvIVhm46
VAeRMYa3yYOYLAJEDHXZZGlFq3RyfruoDArBCRDT8ncVCvDW5i0gfqxQddaetKwzT55YLBi0Fsxu
fkF9jPM5kT12WQlVNpzJlXHoJnPooygQRP9FhSdb2bXD/urmZgPreLLfRUNbrFfXvBVcSY01eIUC
zsuaMbl2UQvW1eBHcaj+tMbi1fQ7oM4rHIDTKeN/VQcycg47OhOD+jbi+LINwl8HrjVh2h/HtOuP
qdmwSg1/gDV6WiQwJnpPHUoHgWGB8WFaLOWmGvmrJvVzVEZYx4Do47ol7WTp94PZeNUYOddFTPd4
iSX2WP1rCpmGZzldkmFsMQ/neNxQgy4u+SV8nDmem9TJHsNSoQmFcUZMUf4tVWvT2sQcZQG4WBM8
ZDbtdeqhI9uq0JsAp9YPNOEIrwAynDalhlAQ8mVEoLAZfuu0sUiwlT4lLMYctDOfxjzsEkiREdaW
qRhtLMzqkzTA03c6G/APQpIWpGzJ3MVKucDxVmq3ELTn5X6xd5IuwB02V200y2O7ZK+RxOYzTKrk
oTb1mORNxiDvbEcB8Aaqkbh4gBOIC7iWhaj8lXX4uMJ4B3v8s1hoNqAwb+wBGs2AMGbuhofd9Tqy
RMnldKhYRLJNt84+zBpnutBHyVvaH3a78WiiiyCWRvG6CQeMPfaPFKMlMs7wq2o4gP57EUmzJp0Z
O32+qtJyAqH9qRTgYBt5jHDhQbRRUEHg2cbSpCWOCoAh8lNSIaSI/Iikw+WvTfJuQciJsrXGmojI
SU07EVQUoZss1h+zljxpsbUO4ofoIJBBuaJTFDquYYk7nOtPPWgiYL5x0XONe6B2EJy9aRNWxAPG
OBctvPPWd2gT9pqj1sBQ6irL9DNYPFRhrNTnJM3x92CwwGff+XZHClJMv23XqdUTEx5uSU37p+XR
9Kr6B2op87Yh/qMz9UOuY820n2R0/kzGHG68UHBJ0YbwkxnTDw0dUKplTrxJXLFvM91N1i23kRjh
5hov/t+KYqNILADYCPrOSWWmrjP5oSUGIie4is0nZaxR/vVluYX9VALGG7S1ksCIgTZmm0Zhcpok
AsKMnyjny26RLUGtLs8GZlpP71lpLeEqU2Uk3myHDV6h5DvrhhwlXEIFkhIt6JiS5xjLgI8fj4xu
g5ELyw4mLhZ3H7cVJ73Saq6kyi8Jg/A+UhlUU31hVyPuJhuNrwIhCpet/WKT9lPgqqlVWEpGBLid
IxyyEM1XUJm/qJK4uE3ZN1XRsFVUIM91o3MXLkQgwYiifog40WcADTbqsk5jfMpA2S9l9dVQVaZU
Sm67AoEYOpCLxcxuq8UKnxW9dIggaGJlAGjpED7InYkDR0GtKHquLWrbVP6Qsh+RVePEhCXaKGRA
VmgnPcm+43IsOdv2vaUW2z4HVjzp+gVJ+E9PwcoUM3cCYagdWGoOfd36KSL1t0TSeRAGV9u6QlbS
qHyvpt46QN+bvWlgTmll5Opy1r/l5vBk1VZL1AcgfSOM95GN5jpXw44oQsZbljJ6jPQuUtT/GkgS
PaNuKWzn9EWT89XkhnadO+rFKGnLAozfYqSufEUdmmPL1aJTfEluwBNPcPy4UyLkqluYG21PscHA
JjZ7ss2BuJu4coLICn1NTMM2b+33LlOIYtGlZ/STT2o9AHiVijbAc2Ru1lmcHhNJG+G5aUTLJXau
sTmmO2dAz68Z4XN4zkvDeGqzCudjmBGPOAAS0be6XIHuyQb+bAoPs0Ikbixduee/vq2li10FFdzo
QHyKHMQv8QxDZwJOpr85EIG/ptx5NjG47blZkeg8mSFhBDHZ1Piaybw2TlyEC7TRPNfO6ADyZ2RA
ssw17gGXmi2UFVQhNhNu9YHC4yrZ07cu8tlFxsf3G10gFmFLJcIzzM0xKOrp2waCxKbIc6a0cuWN
YUntbrexy6fLcu+Y5yBRdi09cvbdiOoI1xewD5PoIb3tiG5aH7dUjDuzN92lYEqhkjezVpssTwe0
7BQJPA2GFAzjutJyxJuKge2jUT3+bn+MqRgFghaKYpJaFmoMmSneoZ8G9Knc9WOkZz5fVYx4nQ7E
rrRlY2ta9B5a+g0EtEhDxV6T4gYt5WXHOOxYjTUWpRwbgDkHmBSYCzKUiXUcyHLsI66UXbPUPkql
9oQyZAcCZr4tKf4cUy9L/gh5OejcajbgQ74q1P3sJMohU/RDI4enXi28xZ4CcNWrx7C4y0vzN5vn
vc4RDOaNmVhMu539n/VLv3BntuWHPGOAqUplP1f1vSIQrUYvATiT4quQG44T3KaDwpnGNWfTmlhj
46F1rwojKFas+JFHjFdlndMrKJUysBKa3NmqbeuRtlbVU29QyYZdtaqHsu9UYyYnl+QNzzpuQP6a
51Knc5gt8y4MvcG2ddfsNeUEH+gosOAMxiuhOWWwmEZMV5woTZsWWIJbLw7JryhKJm9SA0sxWXy4
/38ZSz0NRfxslajb0gi9Wo4rxo5LOGM5m6ol4axEuFTEutgnRvVWd4Q25SXmhxCnFP0oOG8IPx2L
HLTMXo41EuMcTHnAp3uahHZvE/2smdD3BIaSIK1RB+QaARo6ryY37Z1u6CcHRD7xuekZR3iCJoQR
NQaNWy3lvMpolqDGEzVNgl6gU6G4Vlbgf29emNpA1YtRQ08k6mXtoLtRXdxMAMQ0YPrOIzoEQuJQ
Om7PxR7dCJtgWEue2Qy3TiNAvGXGuO1l8xWbUOcr6IILsWo+0AkdNVveJzdJtofdHHfTyoX9NWNw
+WlglRUNupqPS20j7kgW1Mx8QUOt5WlAcTRs5UaBDh8Cw0XTmBfov8yqsrZ0n19qqGb+Wt9lRiO8
GRcqHYytidkHAZJvpqkdhJhdt3rMO8CE1Vs8jvGcxye43SS86dKhktWnfMS8U5JiDCkH4VAxkw8q
CJ6benQ8CWnTVrb4mMvdXlEgNq14xjlhC4vDZJsxBXO1mBDnbBrOE45rqraYlHFagru5mEd/VqoJ
xBnod1g2fpXX2lufWqe+GUd/kQRMdZ0MiyrD4J4uDgC9WtoPRvpkRVKxZ7J41xpNO5ZcgjCwb5NM
tkgvqpAUpS3PXMqNlZE84z06v1oUFdtGimDUycyN5kX7jlvxGNv6qlqx5WqhcLakrR1zZRTggi3C
wQ3njLBC4H/J94OqXsnEMo7TgnAiapDjFZyuBUoqMcQ0nJojGw6F/XpWmz10yZEyLY2pmhyYz3gc
Yq665C7STgPUNS7NW7UUBAhivrFjdnac9hx7QNu3+Da4yVnhzSFRHTS5ti1kHqRazU8ip5M5LfN1
Gsc34G1QTVSZed0cHxjdc1m2NLFvxn/7YvoCgkHgjKZTbDLla0UVBWM4AP9RYbsKnVZrY7yFq5VR
ncKtMMVPXUgfORI3t4UydFgyToXccLxx/QBVQ+yVlmuFUtl+7eA/yGbdhZXiBKWViu3A3qvEoUEk
hoNquZU2hs5nimOi9Qw0B6vWOZ30Qz6TDWIU9xjNhNc6nJjjVHFjydyUThufTOmPpsXjA1dRmTN4
B8wB8ehKJhLb2Z/RhgBgZ311OCUCWbfnjVJgB0O5csol1Jlz+8cMddp1hvrqRPRv8xLCBonEmYgo
jcjGVjD1uVTcUzAJsa8KBRDVSPMRoTjPCpri0kTBnsVp7xvGShrou85rFdY8i3s60vH9MfqGpmDO
K0NUdM416TqQ42VO06ksFfCYk5rd9Fr6Rp+WkNjhqnL95SBNQ00l8h1HEXmSn6b0qxIyQHwbG3DU
zhD+q9gJjBTUgzYwVLDgQyVqkKOFOSui2FUta463wi2rH+/YMU+STgHhLIqxbZzsh4Av4iecJg2g
QQEFLSADbgeDnN7GIikegjZvi8SMiVzkrQZVdttaCFecmPacwfqzgXoaVqNtUrWUHqut1SUig0xS
OY49WFCcjAIgiTDpBDnVugFFI11aRt/rTyYfAI7r3HkMUN1MzbCdTG7mzMU9mb+WFvYuXZSzKWHB
jBXYi5yiieQgtCnxPrULxKvecNBqrk1ADI2bamyuI2x9rsRA8ouxehk7MoAjwTggVDgllH69W5PB
IRTzOko0oDsZLxNK3qF4SD9GGB6XhcyLIl+s7Rwb94aRfFdr+Mwk3TeGmBSEet/rzVdj7GeBOShu
KMlbI/w2Q4DMqX3hcuU7+NYXhzE9eHBnE5n2mzZpRzNvN4M1IxbqFJiXtLFJUisQf2Gyc8jXEV+Z
WL23mPA39EaxA6F0GX4clZZyouQXE+W7kUVc3NN29qqnyTxpJhEItOgkrzMKrogWZ14nQr8221NU
hxUmJeUh1TI7fAucYS0yYigIshHfozLeG6JS6AygmpYz7Q1U9UZvmi9bhTow9dKdG+pXTfji3M9v
aWSfmBPcoTz46giUJYETvajia8rmmnDQamcmvDUxVV80Bt+SSXsskv4AGukn3YitWWMj03DsR3Va
u6z4r9ZcnnWp/NAFv5BJZFK2vezOhsRdy6k9U6qfctxb25bDMlsMzAuT0tHHeu/grW0IJThhUecq
r1V/kJKvkWHsZ0LjH/MrAIlPXJx8LDqRfaipmYUQ4QNyHAhuAbeeQb5RAsj5d+6IhBqYMLCc+koO
dU6RJm2pY3DJRVN8HhD7K5S1yGtR8Of4ZAxY5KbuPCOFJPeZIlBidylDcnwmzHyBqLlzG4xZzFTA
o+7wKor9zCOJQiwEnSsLRMB2YW3rNB3v1dDsLGv6VFEPU2hfW/pLXqqDbqpNRFNOinzK2JUhnv5E
Nc9ZWy3nubXeFgP5uDmAYCm4OsVxNXp6eYm7ceCMFhrMUip3Oeq5dK44joxjJjZxev8r8nIcE4o+
cKWTUz+Wkm+RzdOlNdj2Ewl1cEEkIHqaYbvM8KM6y6pxVFbPyqDZdwPg9HZGF4yEbK73qlo3vhl2
zn1EFl/8HQfnG0fCTVJ5zNGrfkwDu0VH7irps5LA1RunkJsw0TNKhsdBn0Vf6Eznq8uIVa+lMz3l
tbDttJ0RouCA6nfJNewcVnFHW89XCBbWneKVC2BS7fdcSyzFegxK9CQapI8YHEFb1pCx+J2moUWk
jEN+NKR7W6bClRrrhh26Oo1MHO6mvB80+bUYlcRvhWwCdEze0r6JDpKStz5iaF+q5PhYMavbyMJ8
MZpRJzDrRlsgCURohseCuwupJDi3SS4RRfY0WENzMe1+X3W5CBZ0V4GuBAiQpDNxWY94nn7IpGA2
RNP/yGVPwMaJceUWjlsikUUHuAbDL5wmbcWhG/FFqKHJTsVnZluVQwNQPIRBJkMS7TXdiHbSW4NI
VOloFQibNAr6V816T/13FkYSPyBVn1AAcBpM5iUyOLLtPrsguObLpqkKpePckPnjSkaJDai2HgT2
oWSdYCMYjuMnGOM4pBgjynx5/zZ6FAukGo/hvTNIiG3i5Pvf0iVLjhJfzg15kzXrDZQAq80o/UJ0
4CKEDk4u7JtMwINbZANWnchvirZjHBhCH6yHT32yLvaAhPzfc0698qsJvnciiUWi0Fdu6t8+ij07
5Mc6bYyitK40tHBx8G81DLnzcNbXWK3XrYbAus6mdYELgRsRfcQmrSpiLypmYjONUGChZs24F+EG
+uyKH1lzmiHnb91UW/we0P02UQz1oKbOlzMyJk1CHYOpDbgl4waQYuCCQ4A9oNJI3Qh1+h1Avu69
/qzRWDxYFZyaCkM3tSy0ln5NmqVUk23PWTiVl7Zn9I16zOcTStEUY/DFCFuCajctJInEAuCDxBds
qtQb6jJKuw44ltNQPlF7cXOUJc+e5N9EqRXPiR3rMFgHpTN/ljZ2DhohzRtUAZobW910+fdvfTso
LgtVYaA/Jb4TJrnb22Rkk/a8TWSOiC4axp2uQekcuR2TWWGXqNDqF6PLsr2S7azprko8s2lXEE+D
8wX561wdZpvdOlLeyCQ5Mq/MD8qA+g1rBO/ZkZVrLWsR3C4C6FaGWpxGVD2cjzshTTfDlol3cQrM
l3L+N9c5ZSZT9LQUbNcM1fy9SbVAyE6g5foHxujpvhgzpWRyi+nM+NGS/pSyxZhUtZnaKJqr9+Gn
MUgW437N3tYFSb8RQvcRxE5qncvYXZbeAfbQpRfHgazbLAMkaOA7ZRbSjaKYkg5y0oKBV9J37NMR
z2SfHg3E49s6guqcUbRyaJ8qg86C2mid1zd1EliV+QdX3sZQc57ZGlG/YUd+SWL8h1U1N3hYJIwZ
V60m4s7B/r2JMVp4jMFg0SXzb98Nx5SAXVbgeBuoI0DTtB/gYANa/z9hnZylrlylhITHqjEg9QLu
3SaJ/sUmhW9RJ0mfqzZYQ76cLo+qGfrNZLV/HebymNxoddLvrTv4bAzoq42eDlyQGa26OuBav8OM
oa74PBmIBy+Kch/h6FVJMAWjtWZGOLR7hPuXoiaeq1QbRP1ZiziYAZYSDl+AvcrHhK+Xq2Ue0Nd6
Kee62o+JimQ5on2vZdDLHeafiSYfEMdjgq2Hi5XN6c7QojngdrN2wafhhAQ39qDvlLUevqiUZ5DD
IHuH8UPRRQh6EYCKU876PuR/lSAVcpkOIVgOemupc4jwkM4KKqK6UL7yjryxCXxLMLIa3ZzFiysZ
5z3qaREU0or8K7OTls2/YON6FwD1clDpLQV6Vr6XaHpdR51oDjHl9+PJH0JzPKqNs2+jKgxMo+N2
pKrBlEosvmVBw2hWORNbLC6p1MuoTXDc1dGqnVjzoywapXM5PtcyGHoTTPaeiw20I2Z9aIWbJ0v3
4r4xg75ybiOJ3CTI4DsqbXNXShpee4w5mT5CoF0KG72m6pVLSDOFegjJsO2Df1/RUwplh4N68N8/
4CK1B00pY9gB5fL/f1VlFphCKoJMf1g3fchFl//+KPNDfuvf/7fpxKK9//sJifxIQ3JJEStQWSTl
odOJPhB8j/Tj+bFp0SW+loYvclQD/S7PjzKxxTUfNfSmZaQFVDbFNhxUBwXK4twdngCAVAqC5bh2
dgDoMwnWxJRGV5IRpK8nc6lgd7ROeJktFkupfped9Te744ZQ9vDEC7+ew2vdjscsdpYb7yE54P9j
XRueZSfExMiDc5XVGgKcjVcgUslQSJgew3LPEMD8NQz2sULWoY9htgIOUYlnhQN9saXncIRYkzsn
adT3pdFVflrXHxlmYToJ40eK0BwI+3CWzXgIRlsvUAdAds8d7RwJ4l3nnO9QS5aXCeuuz1wfH25P
LFxRTAE5gpFb1AXFS2EM56ZKSxQt065Gyb1TuTIVaekTr30USYhNBuY7kDDhS1n1MqkIM9KwQP+q
c4PUJr7Bon/DtAYKon6esZN4uMFv5pqqN5ojmpNWHOlJYdZZhgGyFjRISQV1FCuZvtfQ/W0NeVor
LGxZcA0yq/qltcgl3cjfCARwi8TywYDUfL3AoHo6pc2mUtKjXKxPuo48z9Gm5KnUqsswWtYmpnMI
Nb51Dkzx9428uvvUyu8EQKkScy/AM0buMsB6k9Sz2EEKNiaEqALNaAFYcIOKYAFpsgq2a3HE2kZz
gpaxGt0Ho39BpZNSeM9+nKj1ngZgco1lZwfiv6MiPVTS/Hcu7ewNQQX+GeUwxBHy4hbtRxIzbW7K
edrOBr08rB0wbRyyArKSxb7mkjd50ZAZEjP6IqvXM0NT3fQSz39W1z9LrFl+TXRnXY90JmqmuMQM
3/R0lSENsZEe8bb6OW7vwwynDLzJ+KumI0ggJMW4mrfWUv2mmvGK1e9PHwNxsBIdE4hxZPbm0hii
GamsvJ1QvCHLi72oLx8sYuOC74ZwQpGLXRcv+rN5w+nU3/uEMCiVWNhCxupFfjFA7SoEdaQAdiwL
kwF2UZD2o6sHgR6VR2XAfu3oY2BYOU0zCvId6Zb2MaVdtI9bDB/DEDr7BkviYTR4Gyz/Yh85pnas
CB+lBnHUE2E0SzBlqnZOw9r2yQIxLlXIhD2Nz22jhxf0UCpWzFS+WUpYemWjlbuFaQ8KFwzmXdVG
Twp9SNdQjOGJDmzvjpIhPZGaRGgs13k7KqbnTme0LqQueTS6pMOsauRH7zTgb3SreEGyAxvfqrgA
x+QAOwzK90pIQaXzhJHHHAqcrBSCRZqJlW3DCjeS+jUKuZtOcl++dg1DpJoM4VfFtmGdjcyFZVHj
CRvb9LVdfyg01fiVXiiiOSWLXgGsEKjBJfUFLnaJ4N2xX9iYaMi3tfWCvKraKtDvScDESzhXKh1u
5FE25FEUAvxnGi8qTstK9qbkvc8x0dQjs/XQkRgtNtINfbexT0ysC+FK7iHzFndqWWunPmaOuf56
14zw9B3MHNh/jHOrdEeRWjhATfu1y+yXbkQXWWL0n0YQRNk6XpCUDI1+9JEuJHrkMfGbetRarjnp
Cp9SOvnVmAiv7SHC2QNfhAQDzkXr9od55ewnQhi0qWF7NBWzUSEr81nlXkJjJNO8rCu+pHk5ybJS
3VIzJYCjvowA/AMgHNZt4RVDnD+VUXrAJ5o/FQbbMRNg/M6hw342lOiieP1EhlrHbFRDDiImgnqN
UkIvoQogciToMBY0wLFrJLGJLsAazoY+MD0ZQ/uAaEdzcfM9dVF67ES1BE07Mq0xsptIkl0vxvQw
rZovQvEAKQzMkyctP4WVTSbMcggby8TaickN4IHMIdABxayWHUO21itm8WOHKQ038D7rrh1hfNmQ
TEZUVFlQHwHvScK1rmVKQr40Ci1tva2VQ3tqBEeDGTdM/cwA267kIwTD/a4CtbBjDZpwkpkbrWq5
sOcETHeWvZw0wzQxH6J/Bb7l29rcHxUdc3NJC/hqVemJydexFYKMktCu/NqGg8GGMO1YfgYvDPP7
1CBiXfxxSGieWzOUBWiCuOcWbml5bOx606Smn7BcztxDYCRSOaQMFvX0pTWV5hbNk7rRaIqxbS+B
tiJfKYXUKHldoN09RbQRSKhA21Jq8BtbbMBbTWDAdIASI4nblpWmM/vP2UoiAaOhsdx5oifAm1z2
edwtNzyVKp26sy0r2aW1TX8GanHKk4F7nmXZB30wk02fxAD45TkYIrATpqFemQoiVNW0Nymt/865
eIkRMrOy5qtZMyyfDEU7Sws7btxC9AKZlu/yCMrcVNGr7UVKUm9LUyDFawSh8IrQYrLYjh0Z3ydn
P6EqZgwGaR7eqon5yCw7uM97HKX6pI9HPaT0UK1rp/c4+mIGNn2tFgcphjE5xP0JD021t2eAbqld
NSduZpdoCck+Zr0xWs+wL8e45udEQW1kHsXkTIdu0jHniKENar33GMdCZUMTcTAsAJHjjBKvij6I
AUT2Tss4mPvmNk8FR4NQ9B1n6LuqUgbFmr02f3bCEhdHlQAztHnql/AHgjDTsF/BLKk6Mzr0NhbC
phZ3PIbWduBCAIAFtINUxpq7TBOz2FA+cbOZWYzDybI6f5xycZxa8/qvcOST3IjClIK4WXZWTtJp
bqAgGAzAmtALJVOo26YHG9Hzfvxctc6GhRw3L0kTzGTq6EZWUYZLEUEFak2qEuWFpBF0Xpg6bZ3Q
oUuIGG87FujGhzSFDR3mh2wpsW+q5tExu9OcGqQBp+nNqGa6JHlkbrVG7/dWAvGJkjVXjlHVK8dl
YD5Yr4f/v1/7949h/d1wcZClGWKmWV20hluYlrYTZruLDEs+ImOzpa0pUl8Pm2KvTbN8TNbf+Pdv
asmYv8QsTEecXBf7bAtfvw9dYKgY812UCuYhgdnK8Po+vI/I3R+R2+wTV7mV78TX/XFOCuPC+E0B
90Pj1+Napb9SLuh3iAOK7o13ez6HXyA6OtgMTeCgJZSA0XLD2La6H4PD+YgGH2bFTt7lQemZf/iF
a/Vs8keR0QMtVciaeVXvSXtZPlYPc7ZFZGfcSgiytK9frFPiL2dJ9qXdqwAZntLk3izXAlDbgxGh
/G3tOaW0rfacfZP9Bs5mqTdyMLlN5pY/9QOwktOcrfqKrc28R696sWub76E+syGABCZZumWUCYCx
9eZ8AykDY3gOz+GMMposddrWLDPHDpKaiiH301OYB0hh1Kfmu5I3/a7Iz7YFG+4Pbx1xnq9hRCWS
wqPHNP40e4Ql0MviLyAC00VHpiW29aEOACEXz9y69RJDsCcjV2TvuOMh6fflKxCfT6QEtJKwPXhV
0Bue9qp/5+pRJb902i7x3+6svTiE17j5jiQo3dpFDBM3w7E5oW/Lm036OXwVw0a7x659483NW/3P
FIxv9XQY3uNH/6r4oL2R2p5hKtbLZn7mVENCFFBxKh5ykeECPgKIYI4KY1O+wDRGTSI9UhLZ0s00
YER3w+6yXNvRTU8EF8akCeBIgH9ibEF2YQF7HnfYX8Dq8+dSj+nW0YqBaGzmQ3kqXpWr8SjHrW7e
exXH3CY862TZbAYIi8whnuW79VDxR7NwpL3Mum7c9/6AN2ChN5xupVNxtM80jikkH+k+n9YVEFFx
zLvobQWG+eVfcW4+pPt0yFHoB8Ue4ObxBeGkF59xODdvSYtxckM3+U/LlfdLuPT+LsrPRLt/Y7gN
Noer4Iz7xA7xxgZcaPsK5mkS4NpHidFxqF6cfYz4GkbwfgZ6ru3TF4yKPZXsdLBoMvOouv2j8csL
dThagnkryYf4NV911S7fCBDGCODuSd2kh+h5epGC9GIEyd56EeXNSPZEFYSR+6bc1VtIgqqXNZvy
res22V9xJNoM7DrNEnqrfoTLFyXoR+tW7+IY0gZ8633dlZ4gg8BlIslyF8c+apL4Mn3lB3G2bnXw
RdJse9KC2kOVC7zbnd6yTwwhz9YdjUv1rm8It8KpouPvj7wYputv+ksOBeIJIOOIEC+ydut2ypGm
z/jJVqZ9M+dbBfUowAO63zmyvAuocxml5q58dr6NbNt8ks66ZWRSB/qjO9ojcoed8t1+ypnHoJVM
hXOzl+FSou7dgkB8J+f4WYm34x9zU7ki6K/F8+roQYq7bORd9pyPO+lBryjt+EppB8kP3Vf/tO/p
V8iYyrMC476A3n2Dr2E/Uycuv6DCunxXnORn7e7c4xQv9SbcLzSQL3xCFOsp2Tmb9lsiPiPgulF6
jInMQ3yorub76Fuf4UkcCVDY1b+tH4fb9LtZJ00bpzhaTE/44cAecNFuQszbnyFJhk/5PafX5WMU
zV/o27/DiMyuKRg0Lk04bXYFGxDmGdRAv5F81tHr9hyJG+sHHedMvLN9GZHWYFdnB3rgWWg4a1g0
KnKwTU22Qeka3D0JFNb2fPKb+jX+kiy8Rtv2DxXr5HUzKMwNw1jc2F67U24x6uMgzVzz2J8SwFzv
LCZoHOvRtGofNva1vkNSW3EaHFnJURoDC+hjC6lsa3rtIXyBbKvPW1k8IYiclpv0rDJ3fEpf0HNL
tII3eREA4lPO8w7jnb5jZtpt2XX/RBf7DNt6cGWvO0nPZMielqvEEJUbw9mBQHsO/44QLU/AjegA
MxF9cCIq3N3ejYd1sz6iZ46ED2uv/Uindsfzl1LU0zAAd9Zu4514JTJl2iQoRbfy1fEwM2zjD/M3
OiITjxi+btQPYA46PnCWKjPSnXJxog2BBpHrHNoIncIWAbCsuY7j2c+icMWvHHkkYn7KfKVPyl65
Nv1XeireQpY2d3D0ytBnt1RtyGTgzY68nCsoVDQQu4b9UB4Dfd82bkSysZ/+Ot0rbHzbNUaOTP0M
pIZBL0kJcI95siDJkaj2UezbesdICU0F0azyXjozgkVlPbsaYhkGILvlHmPmJ8TPi9wOpDJQnY11
1+aN6nevzlmBAHDEBGlYmyaYTmbg8JgoV+k987odV3f1lvyNzmTi2T/yQJTcRr7NCtQ3v3etIkAn
zCVI/wNl6ciMs+AtNi//I+1MmlpHtyz6X95cEeqbQU3cyi0YGwxMFHAB9X2vX19LvBrcaxx4UIO6
kZX5Mm1LX3vO3ms3FREbU1IZug0yX2+e7gFGPHNGl7Y5gWgGgIyZ8EadHzmu86Htw3Yi34cj43RA
zzKp3i0RnR4C413hsCzMoLMf3eagEz+2iWblssTVPs2X+Q787Xtylk/9Mx51853Sj7c2N8k+Vufl
i/eU9fPyD1NOcifVRnkXHni6C/CV3owHZrR3PIgBXAksmlPo2ZZ1CNpJLa1k2mgVZU3eEnN6opxF
f62b824FkQQaqi0tB0Qaz5VdodwFnwMW58OB097NyqkubhxxZuyaL4hsDrUvmVrQMnkqEQxOm0fh
hWRJXHAtl7E7EyQi/aZ50j9EmyjZOLbF3X9C4p6tvqvWob5DmJh2/bRflH+clSJMLX9RPwSaDXKy
fISYi3+xcjDQTGIe3gaDYg/tj/az3d5p9Vb3lrgx5K3xlTK2/YkGXGlHT1471Gz3wrHnvOFPtafi
0CKTf0/QXM4FnB73ArHP9JZmdCAxUarErFKNWmZL044ruxjuGGHlfZytpGTmiQQD012b1BtiBEys
SMlafuB/bwgT+KBUn/qHrtkY4WLUVoKrxTMJZspbKER4a2vu7L5+4KQQpI+6uquqWQkGAAB4Dclx
kn0WD5V1rALb4Rj6GsQr6cAChfxJ9h8pCiYP5Z1/l+CpXIMwco/1eUQO0njRWKMwDs1gKXBwyf6I
xtRj03/S7joFnwrwqDnKAIBLKfBACOuQoCeokPy9+2a+yjsWiegzODSvRJB5NpCO13Sbr7x1vale
VKIplz0dYTSlR4UcAqhneKC8wfbiWTbPDdt6reKliaIo3qQKuKi7xJhhAfSmpnPnDsf0I3vNPJwb
0BsnPjHa2qerzbF7JF94u2L1E29Z/4x3ERtWRMYyClANC+OUM2O1MO4KCAlryqSnZOnXm/JIt9M5
C8Jk2A1f6VY/ps8BIFXbPLkcv9bJEx7UqULqJN68XUa4Ki8L6wh5nExW3hKD7QAEu0CBMo0eOcdV
yZvrTVJKoyDGpvWZ74k5FPMA2xfYD0xhE/OBjpuTnbXmINzHR5wyHQmbTDNuHUhF3xF7Dp9sbDnG
iI3LUQKm6UY8o1s5QkPu1oIC223i7E27RDBNXXGYagdth44+eOoXQGbUdwa+sG6iNedWDD9QMabJ
KzS44rPeljNyJjGMoHzuEeQ/Af8X1o7NuWUWH8KNQgzEgjD6hbnyd+Y2wwtmcgqeGjvvjpOD+8qc
iTZNus6wwKjLSpxkR0gCWbAY/bYhCvZ5YZ2IDkVNJ2lrbW/APt1QV6dOodoODr5sETIj4E0caf+6
rxIL1shMnmEsSTahuYyeHGk2pB8vwmvWvYrpoYlmYNGqKXgjZ8EJyl8iUUBIzfGsK06dSlTzA7wm
x+VYXyW03aY8OeuDl8GuGnKM50KzkifCLj51j+BNm1cLNukadgdV9o9em2gnDC10JyV1NtwXtPwW
+Vm0eY3Og4OkqGW/23gc/GSoHES02N4jEzRFOb5Q1/HBXSKyNVk/19Eq2qZvjTlxN9HJ3YMvB9KQ
n2sEO58UAh7Ud/ozXEQ5sJpzbDLWFsWyOwkRi6/9++SBry3di6/iQTlRzOBjcUdxR3jB69OgSEbO
vklnvFxhE71Su+OiEH2WzgYBydhlP7nw08lkWKOoqvbmGcPue/BV2FA1zFU2V/84WxOzpsOdjzPy
JN1ZD3gZqetl23Ydl1NtVs69jzigh8V9yK4mqGSei3UwZ49ivNTPlArYr+tnSh9VTvLGlEvDzL1T
H4SXeCH+EfsF2E4C04X7kPUQ4SePvHojYUH9U3yxa7X5rBqmaTlrV9CGlLnzx9mUZ7fYBIh5V/JW
mBlruGO5NyOBtzZX4iIn2JyViBnKw/5CQi9oE2uNDwR2vDRzuoW2tA7FoXpEzHk2IY7gf0T4yVxF
Ebrot94bp+rgi9VPima6P4veewp87uSzgeXBrqDO0Wezy1fn+uAp2+hDe2Z0PvhvzjK2LWfW+TNr
Q84L/sIPegsjMnx48ihgzg3CElmNX4nutuG6KXOy1P0Zq7++oXUy83YMq66cB6ty7WGBv5eO42Iz
isS4wxkr6T4bL7EmHYYl9Tx33z9Kz8+ER5J4T9mHpi2eczbG/DVCyz7tFuqegcNL8g7yxvvE/mo+
RAQ/fQWn5g+bgHCUFslLcupjMKpT/eAsu5VxZI1iUhgfdN22yhYSCkbhlxB0QzQdjvzHupfKnUHg
VqHNEicEFn3Fidj5RDnOdR3tbfAJGjjmZKSinJwAZAPQ8sAq7xKcOqEWiQfmlO7TN+To1nasbwp0
febOg3v0mE8T5xx9MoabZ47QRCHlU/Hg37EcySw5WM5IFJqW5/KsvZRnlkfvQdxgJLjPF+2Zu6u6
S7ZAezer8ADK7blgthGhUaRAdcfFUnvhbP3YvLY23Zhz9ohATZgBmEnXDUfpRf/Mhd0B40Tix0wm
12Yh0vKj2fdkrRlN78UhFyjLTENEYcmsPZnPfbexZs3e+dN2ZxhjQrzUxGWqcrecoOq3jX1I6Z9p
g8OHSxxZx9JEfBknULfP2032BT1Ttgd1AZuzq+Hr2+6S/2G61Db9PrtjFURzaK2Jgj8Dsn/Q1t2S
JyBulXlJQ/ARj7E3CakHJU8d2Q/UhdgoaW7tx+MzXsL3hGOZN+/m4kduAsWas4CfBRbyUbgwgc28
y97KZ+wUMhdP6SA8+mPIHOBiuvvq0kAE3VqRsyYO3ll//1XY6Q0O1Aya9iAGM6NgSiPex9D06oYA
yulrtgOFBvDjG7yynhhu/O+/T8Qz8e5VzlCxwk0pNeY8KNjH8Tw5APYxTJHB8SxE0GWNagwz1UtB
Xotawl+6ZgjUhtpZHuAu8Tl7oVJGIdrW96EY5Mso4ft4WYPVuWcytOMfAbKbaU1nA4/3oCCDK7eq
1HFc6tL/+6Mzi12tZvoy1L1o3ZGsrVYqB8qoINbP+rQ+09JqtpZQmzX895QiLPqEeZwJ3FS+/9CH
x8gQ3CXNBYqYCIyzeVVAPos884zIsrC9jIM5ukcsiBSeVbynKDko0fbDh6gFJyG8d6lYtBkUKCeU
sD4XYJflDzkUy0kScJnTicXm9659GPNomepZmnPncgTu3xbu7tztP5UxihI2IkdYt8Y89hzocslU
IfUKA+WkVmUbvXIMHntge+wORlmHywGrBZUZGmdO9qSW515FvTr+tW92OWqR8kMIgpMVZceiKx8q
YSC2aVBJe4veWj2jhNqf+0xQlpUq2lTWF1Jv3IeQxjJB3itcPK3GeUgk9Wg4XI4MWZuQvMCNpVBs
yOQHh+bOvK3Mp6wetEXoogZyuuGxJeKG18EBJlUd6kTZhwl2l8SnelaI3R9T1oS15Xg4+jzbUYpt
mXTlqsZlxToTRavC4OgKwLcVSeQqBEwnmDH6pZPXy0Z0/amvjl3M0tiZkdVtmoRDptVQDMxjykHC
QKSXJf/pKRrPTdkAjYg4Y+ZKDv7R81BrX2qL8FFwmHVhHS20iONCLRJO7ar7IPe4DcOq+s+v2ZzS
mDCaRr2bJquP//mPppom4iVD0y0VdyYfegF00btIBq9rFnarwodILTAFDfuF7PirMq4mZJcsCzVY
Z4rMZlz0j79//E++y/jplqSIIPB0Xb3guxid1lVaahQ2GOAvByS8WLqUDgKqGMIoUHIKnWqXiFf6
98+VwA79+NmSrBgWRD9EEpeBpGKpZ53cSUC5XBCVBU6xQl/6Rnvf63jhBxE1fVzssOHtdAs9J+1k
brapsoJruL7xVcbfePkGJNmQFVW1LL7RxRuQQk3skYcWtiOCRQhyASyE8OmlJqrIO+/OzehPjkAY
hm9H96x51EgcmFqchBu3vzEcjCvfRZbQoiqmqsnW5XfRfEeShdSnV54nGKoCNvgRKxD12ZuHF80R
TPXGm1CuDUAZi4eBxUTUVX0cIn8ThejYDVlGDp+eUO4z2vjRUDR0kpy06qFCvMnjN6TqNcscgDHJ
ssSJmncc7ZED4DKJ1sp/UdUBSGAuMKHMWV/V+JeccIHtFsdVUTyZaECyHmVqFfN6s5oWeA45ggsR
4rC5b1aH31/qtXcqK4qBRdYcqVcX47p3wcSJoVvaZsxGqIOHmeh5e2PyfA/Sy5GjyMwdTYS/ZRjy
v4+uw+ncV5Zc2E2hnWDTHJrY2LQGxe+KGZNRgjXa5DBkRDS5Fn/RmsQoaTv8Hx329eige4yoqMzu
262jmlve/TIz1U+rGpkl2WuUF7uhB6CR6flSLJ17sfa+SCErFr8/LPkHPYs1SJF1TRYtU7Ik9SIF
2dLUTnJlheuAxdHUNVJoBWD7a1otfcw7HQo/tmNDWXXQnsSxrGwukgLE5Ag19kIII3r36VrypxkW
j+XIXFBcaAVD6947sVncmCNX1w5FpXHH5mXI+vc//2vEKqWlp4bP12VkTWsJqg2Gq+kwYqekuHkM
aamPnv7XTtsECrVLFwEcNZlJZIrVre9ybfYoLNyiiqIeYejFEHARlkgCGFc71OieGDkw2ZE20nvU
hHLyHV2N+QQkHXAMbYzWiz9+f3dXpy9p2LIqwnnTGYj/jkELv8l/x2CHoGhWSDJF5sZHJNo/krY6
8johx48zD19WCBBkfDmNfAxM6kojTqbDJoeNvfskO4k3jdh/WgXSZ2WEFFzdXRZlsHsibtlWhb2/
PzWe8w4nYoONkoJp0KxHylI1Yqh+/2FXN0bFMnWD3VhWzR/rEhpUBpBIPig58sTzTXQFVyCqtQVR
MaDe0RKT47oikRRFbnr+/dOv7YuMsJF4JgLcUy72BLVz1FqN2RP6kdMjUJpoyYJk0gZLyTUeAy2h
QNJWN37ztVVLFSEmqfB9INld4OTCrk6aPmoLe+h4lwhuXnUzff39l936jItf5muVjE+UAYvIbzcQ
nKWa8Y3F9+qYZDJIvD5GpfFjTFoBrBa5YlLk0kJpaQGQ6T2xOgYYvOxD940JUv25ltc7/DIHTE00
49EPRyQUO/nGL5pdI+IPNcGetn1El8qgYuD13qufgcosUQA3CiMZvjPpuezN/QiMco2HzHfeR+CY
6aDS+P3BSeNU/ne1V0RRMxWTtcdCsn+xp6haVisCsCDbRZw+qdjGJ2oUz2VEUFBHmWZGGT3i7qbl
AO7GFXK6JhlH34ywrd+/inXtmximxWFVkyXjctHJdUM0+0zJ7Tz5Elya7Z5M/dogt0XV+0NXVM5G
AVjhKZvfP/fn6QTVpImwztCJJja/n9BfC6/lStVQhMQGDIM3M2TmZMnDnqZZgx+NRbdwbp2HxhF/
8cz5fWQhYJzXFPXydGyVEJr73sQdpprwI1Bmc5R9zorg6fdfdvVzVFmUeMGs5ur4y//6ZUSSYi4r
jNQ2qd0MDpxdcm/93Llx1jR/HnsVyfjrcy4OW4IS6aS88DkgKSrBIikAZ9u8JImsQxYgpSp9xYfI
T1dpGXSs29mLSu5CHpz4+dQamrpZCNaouVLiuYIeSwIyvQg4CU0GL+YbJ73JP4N80KJgy1UAN7VL
zYjIbez3mZgs4YcK804TUfRC96mJMyU82T26MT4w2eGaHygrLS/dxdAs0tiLt61Kh05qjHQKFxwB
fFrNvXT4g89cWLVcKPFMtsgj6eVn9Z9mTJAxQo/MqBy/GEAR0Pszrqe02tyuQq9mvkgGSgmwjxnm
praaEVzNSDvhY1ybrvfSxrqIcBW6jtapBzfzvqCGm6Rg0cE2NJMa5iAZi0LTnsWFHAz3XJrzpUOF
NbVogDc6dpuAzNSJ2XlPxLqfXP/u95EiXdmYOFAaGouBiDJMuzwtRdEgQBavU5KXAQLIXntsouSg
tPLRLKx3qhHNROzDA3aesxUH96XlqUCaWqz+29TX1n2iHjGvP2tSPpe87HEQoldJV6AGKxUJ8oQY
DL1HYSfXZ77oPhWNnvBynXqKKXHZOeJHUeKvNsIDtja6VKr3lDa0TgWAoIr1TmzAUaus/VDVR2Kh
JmXjLNSACBAhtvZF7s1VbISVyr8QRD449XrmtXg5g0Msq1u8JAe5ao5Y5tziI+iTlaJIH70rkQBr
7OHBwCUv5Lc6kZZZR+vR57E7hDeqvk/ocTzPiwFxBZ6F6fg9ZbUNZ6VRHz1d+vj+9xp9W6blAfXt
rGwgVMjI+arIWneKY2u0BetCfCuDxnY61jRJfVbkZIXPgtTxZDd48r1LZpobwobwikdhSHe4XWDu
eN6j14YvhZcN24pIY9lxSbNIyp1aGx+Wpo+Z7cU5xY54HzYW3q3kHmtc+sAdlDHlYLi6MUKubBSy
BS2V4pOGKtO4WEycGGqpXPSoo8GQkQMNSRpy6VS3qEPGhbbwY+vDR8COJKNAziLy2sOyownqKK19
47uM2/nFAqrIhgpuwoLlYV1eUaiyNE2bxakNDgR5+jokPXM0qsVzE71crUvNGuG9SEBT+9YZ1R8p
FY/A0jUMoaY6T5uMbqIpuKu26m5sYtLPW4fCDU3UdVkyoWJeru2F25MrUeukj2IZoN6VmUhlabwg
Lnc3Tle8OPEAndCQIyLi4Wx5Qruqa9G5samNcOTLRwTflv3MNDX+7/KuWPWh2Tp9DV7WfIQIEC/x
/8XC/Jsbgqlj0gVdv0kixIlKuipGmkY1es5VUl8KPwpwNOp/tHgTYSegLN/dw/sbdqkjjHmJ+HzU
cCpbKGedopoNunCvNBG/xa9kiHOwtdR0WDi1TsobFfMbL//n5UThfqSAZNCobcjyxd2gDKssCvFU
QWit95Vs0Xov3mBQTZqoOJExeYrqHumPMgCLSd9+//CfJ2h13E0lAyS0YWnaxTkzbDLcTZDVSV2i
3YRfCep7f6Jat/D1fNvK8cMgIB76/UOvjClO7eCuDYODkSLqF784K9O0dps6IqYJySdaQkJR3wa9
BvoR3GkElCkJHrnuLQ6MAyrqj98//vsI+O9sU0WFny1LqqTr2uXBzPWjLFGJCrYHrVLpLTaMDl1G
eidOKa3eBZF+aDAH0N4mFiIRQFu0VCdy4l870TwXtXKqx39s+uFdX+LlzzqTikn61vcPSr0D47cO
Uiz6RnHrbf1cJvjiXDo4tGsaX39c0v46/+QadWu9jvnimO49BTfwYH4EmPBBUN64HVwbGApFP53H
xElIu/goD6mwY1ZWaIchXAMDh4drLGOt3hnovLGMcaOsrPPvL+bngZmfBzFdAXI+LjaXxy41A6wp
mCFKIP7zVvZGxOcJJMNMzKTH70ceOvFclY0b4/HnsVIVuZIr4nhY54MvJoFWUsSoHCO0hbpe91Fj
q2p45+vi9vefJ117pppIuUsxIQvKl2Vcjl2d7/Pftt1EO+gNd/iUiUbBja0yfckFZRuq8iIQtYUJ
W0AtWWULBadV3RO4ZydAqjQ4cINxFpxbI+vKcYlnIImc301Z1LkR/ju0OkHukiDA9lvgAxp876ho
HWuAs638alM3L5JDWJcewIiSbg01bdxpL+fjuPQZGpAwdpqLz2YDqSwoR6FtacAlVIx+VEBgLYhG
yrqekgMG022CQRNcAySShBhsfgGq4ti98zDBT9rGGabAB3ffwFtTwghoMqkVCe9xF4cQa9gJXH/C
tKdgJsnFDGccopCsThZOmTxEKibybiTIfEPHqkzFQI+bBJ9YNDraTt8sAyE351oLvOj7fw4Qz4Kd
BPQJEzmlVnBwbftaldq6aEAyDCmxQpHnLjxTyaewj0Fy+O/U9VC+kY04FdLGBsRlTWUpfwPwvMjG
a8CNATdO0h8P1rTG0oxkWurlgBsCGK6eykLXt8KrE6CXI2NJ79dxgRotB4jiaPU6TSCRYJr6wJ0z
V7Ly/vcvcXVyETlA+8KSjR+30VjNOTy4aWTj6URSxc8WQ+lkGtWNS9uVeiMj2NK597KoE0dyMYpw
uylJlieR3So0ndAmmjXIDtbpMm+Ir5FOMA/Qg/NuKkU7eMT4FE6zbYmK/f0HX93ddA6WpmxS/OTp
/zuVhkDERgya1ZZKuBc1f8y6Ylm6b2HcP5NVzjcqo/ci1/ajET4233///GsPnKegsqGrpiheVuSY
BnoTeqxmfeh8jM+7QF8WF86NxVr+eUmmCMbKSJ+B8r18OWu7MkykIWXF0ENaDBac/wmR36izjEPY
S1AeWLMCpbL9RrcmbcUoB0g+adCYyAUU8RDDAzcHe7A48o7tO1+1zjHMHNkhbKBDHlhKCJxuL8PX
VhtiKFRu+NaVsoypFyYIvyZE2VmvSSpeC1n2xqOcJrK87cWbq/7V5yQrsO7AXpg/OjcRD8nQqX7Z
fXcnSDVI5DB7qymbgoQ0UdZE/nsdvauAX1oBXFXLiVTP136CAOb3gWGMM+ByOeBF0eRVJYVwkot9
jnQnAE9uHtqYjHHpAPo3AT9AoMyhVvpovzBJpRVhNpwmOBIcLLNciuaLYaqnGG1N+tm5WFf8uLFL
jksBGySoaeKTBv5oLAlle6ftNMvZ9ZV8MjuKGRmDQVSyN7UKnyylOsZZ+mZ14pZgZBzfKCfV4qUw
tXnuCqhrOS9RqqYEaZ0GKX9QoDVlhJBNZP3TT2m2e2aszFNZ3+IxfmgUEDCZUWy8WgFvIS7o8M8c
wwB4qp8Tn2suw15EcdqRPztmdjEcJqHmw9p5/f5rQ4/n3085y6moeOl7IN7aVdWr796gwsr6h7fv
8mhfOOVYUojZ2fJinQBbMsNm3dLknI0Tomhb9EEeKaZSXXCBedd50oElnQimfAvc4k/tlatBVE+C
zymzalmw8yI/wuK4H9Si5VhqTcPC+xO8SxbIkdpDlKD39zi87BQWWThypoxIRxkt6B8Ng8vMiF5q
FHSP41qsGPwjEQI+eKkMt06DkyB1H6qSfpYh3NgGrh0wJFHlGonB2xqvcf+uipFRd4EPQMQWKmki
dcmD2zlrMZhLbv6YFv2bmKHVcaKDlfY37jjylRVRYjEcD800a5XL874sMatJSEztwZE+wLU9A/t/
IkF2nlvJMchea0mxFbv/1EdjmYZwx3sWU2ObOsqb2VTHhLDlMUhimWVjpWpZdggoZCdZUO/BUmVV
R6+IVr/P1WurKzUtSee8z3nsx7W7gbbaFW6a2m2Aos1IVnlNfSduj0WYrIYsXIutsVA8HFqoNPuE
L4eOZNKK9TGqUEcYHtYZ7y4yhj9Bpz7HpvgxwIILzEcp7t/CUrxxp7r6eiWJtiS9GO50l7uvKliB
X5hlamOn2+d6WyAaenKrbCOK/sHlsJVE3bwP3GVvajdzha4crPnssfIsS5rFWv3v2GLJa6tSzRlb
hKdMZUaz1KlbZs2SjDJNCI4469feIH5kkfhBnXoBsW2ZtM5ek+sj1vxJWJnImIFPK2Ky+/1NXjsO
8OW4ziicwbi5Xay6sVOoAOd5k0OVPoMbW/SD9hxoLJeuZ0y4n27FhNqSq2l73bXWauc+3fgGV+5V
vBnRUkydC5Z5eQzMDNWv4oTqUt43x/H9tLpluyUQ8+pZtZqjKIZPaaxvu9Dc+/jJ0HmkgfIclMNH
ZbgHIVGfEyD7gopr1pBuzM4r27GkoKqxFJU96Ud3voFvmQzUoVFC19yr009Ny09RyQDy3fxg1smt
ZvC1waIQsyVrkixz3bsYLIwMJ5XLIbGpDixICp0W8EwmkFdnme4dA6/nb3Y3pvP4ji92Xvr1oqYo
dKBV2RpXqL8u7tnQdoXoULzCsXwe0DF2eMONaof+6Fbh27j2tv/+rIvxZglBGKjqWCiz4GOVvoPB
VILUxQ1H8t/yLgXAZiJrVJWlJ+b7IUsNTDjmxuwtJq0+w7J+Gom+sWosXPp5RdaTPqueAdXHdPJJ
JwG3FA3LTKp9MDziqhSyE5ZYD4S+UlGshSKxMTZZXZy+ycdINGPaj7D5sk81kexe4VyoNWBXgmFV
etIqT4w5wYB3vf/hysbcKhOUdMbaxINNyUXuUrtK+6WYW5usaPZWDPRF6JfFUO6FNj+FAHxqAasp
BtCo2cVNv1JqXGp5/RUE1akp+ZZusu8SCCaxMxy1iE6JbBFplGLSnvoGCJuoGybZu7nyQq5nqUrK
b+yIz0TZvISlbhcgy4Re6aeAtK1u1oiE5CgQaRY5frRvwqXFT1moqCRx46lrHU2QEbj5Iu5QSovx
W4Y0i8piSQ5WtRncPoKFmrCP6DlJPikjELzAUlVIfjQt118zg3GC0mpZBm6LcLNqYdMBimr7gICI
OnyoYw6JiqUCBonEiP/ESN1HlggrQdt7neEtIQshGaeCPSGE4dnJ0VkHlrJMiAUyhewARg+PDqN+
MJMDqPOZknEeM8RuVSZshRrUuBC/cEN2kBV+WtiDDL88mY650czis/HTg1skB6Gs0FI4aJ5ULO3p
n9KUznKEbzEhYz7oVrAMJ4YO7pbGwdkAjuRkmLyBFFue7Wn8t0JnJxJqVQMOUDxtUQmrcUh0en6w
emNj6j0mUr7kuA4ASV+ib10qIdxDx9u2fv2cGm43S+p++ftyeXX+SIYhsTgoyFbGS/Vfc1XPy7zq
dRYkuXRmhc6K7LX3fUbiBSohtdfn9WBt+Ik31sFrhxTqH9xeEVOgVbr4WM3rYai4PS4y2j+SaO2T
MKaen9xYia5uRxonTDqclJwB3/z781TEQcDridgkjNquWxLMSRppYty6VFNS5HRAN72DVcg7n1ic
XLp9Uri24rOpGjrPmCrs5cXRyuI8zlqNjgIejihHcVqjf28Ffcvf3iMU4NJnThx3eGDxn3s+ileQ
iFuxAJBsUnysCeSpqoKkYSK1TH3jxDIdLA1YskMQTQs5cxJLCVOwdGw3Sj5St3qoPXcNV3xj9Q0w
BdKmGq3AoZBQzXcJCnExEMdtPetT/aTUYOBClsu6H3uEkTCVC2ilXj86ncT+TUkGOxkI3PGMqWQZ
+9gTEfJ/yCUx00ODAZ9cr4mh+A95dijMFA27imlArIa38W2mkMHwf3XhzAz0J65SYawDbejBZwUH
krM3kHs5ibw6QotwYezYeawbChy9meT6FGqaYGdySCWrgDxUnypUGRvVTA4Ie+0KMI4SCOHI8ZdE
fpBCgEC9irJPjFSASUXY3F0Dlh9hROuqRBpU6inr2nzRo/k3ssoF72Dh0JbgUNB7NBp9XYqYKKPC
ndQdHtsmeBrCDPpGPIrE8Xz6Dh8wYgV/n4PX9ktd4YpuoXdjqI5z9K856IulFidhk0A/pMckP8Z6
tOlbcRlKxNX8vz7q8orWZPCGU5CPtmdAUkzgCyfU2MEkTttKuPGzrp6Sde5V6FKQo3Gd+/d3ibmc
pbla8LtCu/RI03OTudeli/HcHkj9i+QSL4aTHdzwjZ957dRDlYaSFEct7mEXpx69QFaQRCwvHW1f
COhxjOWlqvaGZ22kjPfL///7g73+iRqV/DHY9Ee1ATg16hY4hnYRFBjAihNUmTfJ6c9pVHxW7CFQ
nea/f+T30nF5zhr1sdQ6USsbl+Kfocyg+pOgYAdd5E1VQg4bNI6YLS2CRsViMlT6sYTNRBZcGx1N
85SHUByLnjNC0Y6tvhSPeXUQ2KhKzK74TOOKE+mYP94jbdCEFOoEySNGrG1CRG8UuhxMccNKzwx9
OhTD0nWyamqYzLcWVxpZA9S2Nw0c3RlzZeP78KVo3pZTyTkWEca4CiZcbCl2GsuPnZXfJ0LSTxwq
sQiaZ15FvLhF2vBMJj+B2iw54+HoPs9LoEkIAAkJS6fcPpMpHP+XwIQ6oQHH+/2pXh21jFmFVhCt
aTSo/47allhlAfJebLd59hn1Txa0kdAZVuDr9rI6r+pZgN9xuFXIvDaA4AFRyKSgq/64GZSN0HuZ
rMc2hOrPYOD1WUP51kfVWzxqMLoiO8D9Of3+Y6/t/nSeULyL4x/fp+u/Vh7RKkIEyZAPQ7aQFFzN
1EKnNW79RaqR8CzdRWl+Gs8nv3/utRXvr8+9vD8Hgxo1qSbGGJu7pRkxxgKz3LeydC7SZv/7Z1kS
L+xymlACRSTGtZRV4aJUXrUmgR6EMtlKEjx0XdPOfGTrLtVYuYgqYlyyL40wN7pPw7IXPbzsJswM
6oYSL9pxSmOilbbifkQp9CNd7+4CVznAquxiB8CpEiHyE6QPAsj3TqkCy3O0lwCN5FyWkeV1xO6V
MAa9AHCONjxWNUiTITyyNsLuhTy18JIVZ1ps0bhNStzaJLedv80luhmIxD5hu7P2YYobKRe4b0jg
ryfcvCgYp5z1heREzEaJJYS6syMt3UYj464qSdMjGBIp1TzR2pdmUFtC4Lj2SJW2RO61d3QXknML
/JJME7bgCsZEOHVlGMKh0h3UyFuP5+a8UM4mJ+KuZGwQqTB3ve6sugMxWNUpSOs9cQ/Z3AiFTRdq
8xb8rC94X8JQ9HPNq9ZkzFZ7rfBIi8L8SkLvjS3m2qSxxgBqGg/M1ktRZxRlJbrLjLp6xu0qVc4N
OIpKVM9apm1o+J4rIspurPTytcFrocnADWHQKr4cT9wvXXILWSD0yNjLAO+R3TryTCqnOSRcf0yH
ksYWXOlbtu4ERBrGzr7zg8B2g/hY1LQ1M5m2b0xqhxx8JU72jN6ecKtmGNES4QYWL7yEGqA62Kx5
1GABljRoEL/PiytOARWPBToPmeWGWuXFvHCFPkJTGcE8cuIF+ikc7iIV766Q9mrMryJ/K5v4mPqE
Hv56KHiE7VkWwuw+pULuYkQUrGrZ1KzCVXIkVQ/9FlanJakFOHHhtxPpET01ysLRFeDxGcTLSiCA
IhLHaGiR3Fe/8ezff9R3felisnPa16TxMGVS/hlHzF8rmqX3ZlzJSmR3cjDPKaqDUjNPVUqURSF3
C8lyslkagw6PZenkwVfgDp9g73XJBqmScOmHXAOgVpqeeWMduibEQLRN62g8JRg/CrNupw2Z07DY
Zqa3rf3oTYjyg5dijNZUjMgVGScFHO9S607AH++8rtpptL4mjcPNsyqNp3YRe8lnFfKioNQjc4s/
e9IKjJb/RJ2YG0JrUPuowteNZypeWUHRRiAVQOBGY+dSiSEGjqtTNorRZxcEKYX4/eqeZcMR1yQ/
oxHh6XZD6q9ab221oAfSIBx2lgi7ofU+xD6X72ig0d2OIAYpzpjPWf8ve+fV3DaWruu/MtX36I24
AJzaMxfMpDIl0bZuUJQsIWcspF9/nkX37Om2Xe197k9VN4uSKSKt8IU31KDejOkczkyXKXvFH7JY
D0V3hzoquic4K/oVNY5CMFucuNdWCbqq+HYy2SZUxx0vPrJYIVBZlO4uS30bt92CXMqzDqWJQ44V
URdWnS90U6IDAmqI9GUUKPpe6ZoG7/AUj5/a2orAGvraWq8rkKeadfSc+FMBDGlhSdtYDBWxkqd5
16n/5g4swSKRX0NHXwUO0UzR7wCyrWrxgmLpexiEhzFE+ylMnFVolQ9qP+ndZ2wwX1RQ2GXWp7Zp
ngwpv5r0+uibf+pj06D7zxdbevcUEfMPQ7/3q44GeXSFan2/CuPh4ybQrVuf3SC0k3RLtRBKelNj
meK7D9ghkz6iCMgS26P5VXW7OVO6o5P+UpTT2y/Gws+GAoA0Swe0QlL7fVdtopmQtZ2V78akzJCF
tBbI+x7zsB235HPcn9h/6G0NE0+1fsGzSXPjF8iSnwQtEAQ9cOaO2tG/L/Bid13XuQrQ/JLHN2TV
SbhIDPd+zb0BTrrzp3o9wyNdxGgt/2oW/2T1p1RCT4cyLhHi99X3gh67HPK42KUSE8mqSHZ2iYaZ
i9D9yqqhV5WQka4959FhDmzyIEI8tN0FVYnvc9R5W7NIbgNZm3trUhaAvY8IIb5curPv5RjcoJa5
wjDpKfYwDiW22BLVEBM2zbdd7L/exv8Tvpf335bE9l//zc9vZYXxahh13/34r6cy57//Vn/zP5/5
61/86wbntrItP7q//dT2vbw95+/t9x/6yzdz9D/ObnXuzn/5YV2Aq5ke5HszHd9bmXWXs+A61Cf/
t//4j/fLtzxN1fs/fzt/5RGgRgzt+a377Y9/UuRWBTu0/jTm1RH++Gd1Cf/87ebctue3SLbvXdf+
5C/fz233z9804f9Otu6R7kEAoNdJgWt4v/yLa/3uAOuxqPnAEQKKwhZUlE0X/fM32/yduUOUD+Sb
nBhk1G//aEt5+Sfjd9qEJKt0ToSiu4nf/n0T/vIw//Nw/1HI/L6Mi679528/Fp0UxpEmrAGZl/LZ
dzmMb02IvFZatdOb4bbEPJC2DF2yitKqV0Ix9vRfRUU/O6JJY5HWL9ykH+qIWWGTGI4GSkTrNrB6
aq3VM73rwab0PQSR/EXw8uMspGYpVKeZLhg0t+9aDGGnBXNTpdXOyPDthbmpudOpmtMzFsWnPz3+
P+7tn+/lTw4FvwbOlVru9B+y7N7NDB9P4Wo3telHmqUfgRZ/xJC10/D174/0Y1HU4EiORyWIMfDD
U+ugXraRM1Y7ymE+ZvZ1DWoA2eZ0jH91/36CH6LyarB8gYMFp/R9ny6s9Bz/aa7KonFOl1w/eZit
VBQYEZPGra7Widm9vdF0WFBN9cbt3VsL57DZ/FXL8MflnDOhN0WNyAKo8n2VyO1zT+v8odqR+m90
quRCTkdKCCdDm05jNR5b230P4vAXI+gnkSLHhY+C6yWFYTD3f40UNcMpLdcoGUJauk/0bm+6PbJU
w7HuxmMjNaT5w+ukmE8UGgJ0XtGBtBvwiwPzx2bfGz3xlIj0Fxn5z0/LVly7S1D+/dQVTSnNLCqq
XWe3Nc6Qzo7dTaG4IKrpXofH7I1san6RoBulYwnWldnDlCpZHNk/es6E1TDKuyL8RcX+p4+JUjrL
E3kWy8tfbxdGIXICol8BG62bXdVjYNzInmiMzHmwmREulSCz+0Jn/ldQnp9U8XlUfzq2Ckr+FNR7
xKS9JrNqNzrW3aCzs8sQaapwxD6mGU+jjtOgnqDAIMRrHD8XDZ7Rfz81f7YI/PkMvltQhzSPyr7g
DKB84FjvjicxJue51FCUYUn4+4NB8frxbgOe8jzGpeuTpX0P0iW0Z9svKywp9Grj1u6VKNOPQYex
OOm9sUGSZFujVZzFz/TxHfzI0RXPvOHooHTR+aCKqN1fefzNlE1XfsDYsZDCHwd/U7X6Cd8OBOb7
21CXR9uSxzLZjBiOEqN/+HFyFkZrQdIZT3O28bGUqsKtFDl+fiXfoz4vxaQUeJbmUCLfYz1OU7Cs
SnNett51WMxXtWCApikfcjrULi15W8wYLLgOmocY6ZVB314mFLWYo20LfCWxNTSiXWbE+SKySCZ0
v7hxoxjkqG2gyDqdh3aEV4VqfmgdgnLcXzygCgwX5rS471ylLhUpT9GcqExE6T6vw90UWJs2mVHG
Ryyk/ZrK5JyhfpxaNCF77J9s3CSqoV+bfvKRO9lHSTauxpPpM4QNGlRocTxYTvvmqaVY3RkUKcxl
ZLabasDIezTfNJe2od5H2JXGCGq7N23bBouB6zJGsRvG/gmjlrXjtKuG+3lZPDqBSiLdvYXWVNpy
nPKzwTGJ8IB+seINfsMXAK43YrwydYlsIhfnYeGC3flC9l20QNsE8EvnUxU1RqyuXB5LORbrKS8P
MmABU7c/cJKPIU2hgmpPTofvp1bmH03eAniIPgA63CCEAUtqyjUMOhEx7BF4ovZlj1yqNrD0OLN+
Qnb9NvHfR4/yhOMNSEmxT5gz6Si6UknlH+oIDyRcxBYBrbZF4M0Po4XrBZuw7/VHH0ennOJxlPb8
vd/66wes3thdqvDs08Ja4C+HhujXuh+vbD07q0MU83CMBjXQYrlRx8NR90WZCvladrZmHbsi7hTB
z+1YCWx29JM2ZCuNrDct07OR5OfehchgjacaJwtyvYVXhg8W9iaLqTGOCQactt4xpkKnWwahfEhz
pKt8C2m6CTr6wqYass7K6x7h/AX1sysbn16gdtNp5oyWRdThlxhry7ZOzijNa0t2xzsR9u+eKjWZ
Fg+rQR5kW6e35XturI17x0U3qCvEgXl1fTl7N+X6RqM/qn03qTGtjs9m5SFOWZ8H9JiGCaNeQGtg
GCh226aF8oV+UkOZ1glTWRe3mjQo8Af5LjF4NjGB6tauQxzV+pOF+eAGo9N2nybIdMVFc22PnJvM
IskL3b70QwRNtcGZeWR8WDiXwES5DMfaCT8SNXHnnHHQaBl8t/DB7QpzGbgqb1dLiRdnH4MYT37G
XCl3LLf4dg6nS8ptaKzFQAzxW8POBC8hckIfieueOMLGJ46f0u00PbYzMeFl2erVVg9mcTmMDKEq
tJfjiA5i0k0nQz0o2Gr6G0KhfQy6cgZPLF15XMo0+gAwDwpXZ+nrmpCOXvrsNukZD7pdHXcvTnzo
J+ZAz3AxwvQMFKADAIiMlWTL8gdC4NEzkHmGirC9fMCX2xBDCg7Qnzx1oZ3GaY2CU7fADCwMjhKw
D2HiYSH1jyCXN12NU3eNSHaJ3lAD520zN+OV3sTaKgUaqkvujT9rcjvoO8fv12PjmngNxONmoE6M
uGsYb4D733ioCeAsYJ5EpmaXQHRQrZiik9PSqZjpdDvzZWN04Fs6AzsOFNvLOshWwc3shM51qnFj
Ks/DC6dnwNvDoTJb9P+j4UC6vHc7VtG2UttkOQYLgGPxBpe1J+ZWvE2Ehl+W5i3Nrr2pJ3RwMaXG
OKyyHyNlXqCNlb/OquR5DHu6QoWNeFrGjcsMfZ1gNs/g5F6JYTrpqvBwGZCX4AVnxg+1Heh59uGE
Arwat4YlruvQhoN/9LUOdCBIxbLXjYch8K8mmWyyQemhCfQ0vz2iqfsk/Xw75uHhMviBgwCePVgS
pXlNmdsVCYItFFzRi0ezvp3Q0aN+s4QIBYmiL9flJN9lADHOKcVjXfjTfgiSveEjSBrns650bGC6
yaDdWGHzXEvuSNjGG6/Orztfo2lfG69CIq4fzCl6hxizUCk0a2yka3OlK3EmK9S2tShjHiDOxQ48
Yc/FyC+ulGjkKBSvJTy4EJNpqTEP7aBbod5vLWQyw1BGehMexi6Z0cPQdbyja8Pr4Bz5+7iArxx1
NQ6dbrRkIpv4E5c3BcgtGB+E7d70XnsdDEXWrYk9cxH070LPi3Vec5P6FPm4DA9G6Y1YFzscrGcx
x3UOKZK4XzspDbTLsysz5lA/dx+FfWobeTeiIrPq8gZHaN88pxEE7hR/eYQ765UJjHsZZTx2AA9n
/pCmWBtvCxd7PZvy1yUmss3xzU8ckiQ/8VeThuJViihplSkdSgcqthORXyBMuLJz+s5SxbKBxPdQ
vo96TjPaU8bvCJ/Z5bHoxKkYmQLwjR/nYngw1VruiNtZd1CzbZmi4WApg+4O3i2Pw5FgsxIDIdAq
YC6by5i9rWqd0+h679nItAXQ+Uw5T8e1N8HXYMZMluaX4rTwjqeSrTpvvK5JDzZ2RfOm4plbdmgu
03DYdFJeh2iCrbqweOpEFa/dgKagSPJmbbMvruZJAH8Mr1vwm8xwAgPJXF4VYJauJebfi+LR7Lwe
pK1gbS/bG3P23qZ8eDBcb3jFlBYDNHEIw0m8hGtMhjZtpw00W+zrvreqHck3xu1D/Nlre/0q95Ph
WvNo0MZZgMFJgolbv62Vq15Yj/rKFzHiKWZor6iDIrMSlW8x9TG2GiqJBYXP2Dj5qK8KrNKX5pg9
x2ylKz3euONc76caWwWsBMGjYTDGgEYhYFRgrtwrAfRrOiKVNbqsJt69qdg3kXWjt+ZjMQg0D18u
OTkCb4uhQFtauluvDYwNVkjNMrOuC6pzi8Yx752xKdBBLO9S0cVbR/N2FU5dYFdAC2C0ifWQd8JH
sNx3CoGWIskZ5vJeN3o+7CIyiTH8FQ2LK5wz6g3UF4wruqlfF7ijoZzXfdUGcQv2BSSA2W1iC6vu
scqvYObVTIr06AN+cfKTN4ToEqqQoRnZUVHC05ZVgGRvVIp1HmACbRDmOe5bN7J96HIwNt2QAp0o
7xrLuA5cG7szraEinax0/J6A4tufbQ1B7wlBnoUWoo+ehCQm2Coy9QXzf/LtXZ+nHqyvaOtaHNCv
cU2eK0fi484W0Jug/sEvImwJLzqhp+ZT+p0nLCfcKcbKAlvNsEn1lezKgZwP/cYGQh3S5+jFuxNa
vwbmYVMo2ZHGjZzafuv5zV069OnSoWq4Kjp7ZYDHW7cuIkt633+haYVFxTwgJggqe2F5eIRA/dz6
tEtdr0Lq2o3QheuTdaujW9sOaO6FDdYH0tmVWoDgJTsMthbBtBKVrtxgaUfim7Y2tOC1b1OGEzd1
aauji67bdg5Ge46IMER1D8zBbHvZ6eB/k2RCTOtEayyDMbTxgJ3TbUidgOUMpltRHM3aRpggjw6x
F1o76eMIyq6wHdGMD0czuvFB/FtB+Ix8S76Z+vY1qzWUNkNcpQFRvZRZ568tbDgRGUMnrN+kRktQ
1MXh1kZr2+sExK003pC9CVw5+xsxtWipJKXyjKwXAFrKlRuMK90kNpilt/PGkACxIEw3UIguDAbB
rEJKaGI9fTKozqQPoB7RMDbTYOFNhOkaYbKDvfhiqrKz2jC/VZfgy8BYSWPin6Rk+DDX7QV9zR7X
Vqy3QkJonhMyR/3CmLWrUqvZ303iLKGTmSFLog8pi6AySb+ErcDgwFhgt2G0n7IOj8aAbCbpu2rT
5MP96AuEUl1/i08vZ2rxgAZtkRLjoTfKPZkt7wl72XvWpE9g5m4voW6nyCueiQVIGycn0yN4S8Ge
GYumNN+7ietu9PqMm4OKlMvAPBWokdpmBZ2x0PttrGMPGmtfHNYOFsFgMQbAg2ZsodX/aBWgiNsk
H3MjA4L4BDH7LLjTULhcoHNBFDSgwJHXcmMS2jUFgUbupCuj9uKdtrK8prmOPHQlwK1WcbNMbBwt
emyJZovowpPkd3mgrQO0RAJXKQCje5FpPMZEJVtS1VqkuguRh72bjN3noE1eITmenKSBsWSlZ9Pm
/g9zS8ZJnka5ODnUPLEuwR8mIyOhzs/NLbN7tx9vZ9d5zD1MQagcVqrXl3Tr3qvxmFNTzJlPDvv0
skLwusSkd4k10qOj0hC0Sp5AMtVw5bNsY3gtDrooT1k9lveunW/C2hvXQVx8mWzA/eSXgPsNWMOX
amioEK3Amwn3Ul6+hVQdwkYJ61xB8jVhY7io2mDpz2yoKi0Vnf9idjvNRoc2pv11GaGhRMsIDhKW
ehhlVPhONAD6LqctPUGvzwiXvUG20OsQ6y39TqA3vKKbmC2xT9fhM7mPoAR3acVOjRba0cr9AQCW
sQut4WgNE9JKBMfS5cYT2ZOgbfI4/tBoNa8T2R/Tmrgnz8JDmJc3opRkpm1/NZvm6fIMZIyRlkIp
ggLmHNS6WpQqt1D5sR5Nn2wxnWWO7HjVxBMiTD4ehRaclkuWbGXzbnS1W+Rele8wxeqZeWj0WPRe
TsJsy5WvUttC5OiOIedClRbBcpLVKpmvpPOMM2uz0EqcayDUQZtPUTCbEOstsJyarrK0u4Pit8G3
9QDAJ1+mBZ9QX60Kik7Yvw7lsy0w/pFTtkoYI4UV3fuU9NDG25XSe6l6ByqvMV7DrGPLcOOzpVJ0
PCdTHWFgVX67nLyh9pzKZryaOYWKhN8bsfnRCdSCS/4SXVLqvL7cU3lW+S5+Jy0DPo3FbZBT7zHG
Ky83HkDNo4FvjTdWwo6pOXiw5Svu/LNaMGQBVAGrBp3Vxh0NsUDwjkHK7dFqEh0va68JNAiCyfWk
R2RVP16qyXXIStc4L5onKJ6ZpJepPeEcIm7NLlx0M4Y8PXNaJfV9ScguDboVWIJfA3xjB8AkqQsQ
dqpDtNqV2VxHJswI5i9CK17n4dbQx+Vl1s6qOkb//mvVgbK9jHnPqq+qbxNt46GQL9uXdCQBUQtt
BXeu/9rU/VEtJeqpRrPcidI5g6g7J8YbKjXLsBXpMssKlhntbrLMG9R/ptUcc9mqBNG3zJ5wHI+O
+5TK6A15sbmgqtIIM2RX39ObRblZ3RMstJHr/KwuU2iqpsyiWHXi1vEoZrqK660Kl7LFvIWolY3k
2WR21JjxLgeI9OsRGOPq0huwutrF5x7J3CCAcK0Z86nW2o+xyo4QnTfzMGLkwPSHEU1yD8JorEtt
qRoY4C5D3G3NQ6JT9OqLzxOeyvTIyTtUwccJo4/JpqoBp0kDjKvtafVsDYJEVw3ty0tMF88AqJ6j
a17jJ71A9xYsjLgdR4ZgW9NgomGxFsN47wp8DS6FhegpwxUYrJ8HTGZg4IUxCXjno+pdMcCNaVOa
GSIURAJSGii0OdTZU6oeeYYjgap4WH5+xhnxtkfWvqd2IhyVWzMqzRFDGQ2l1pbi3HgpnyVbjGYR
APeCmwHhyqllVfe5OQm+UeoSx2Z4pXi4rpthnUncWqRB4Jcb+eeuN24u86ELbB4h3oRlTEI1oYsh
cvHVmeGtp/XEkdNuA84RT75PgD52Xof7FA0Cpl/rPln4Aa8uqXYAoxOHxoNBjbEvydmmMcOIkwGt
0nv2+74OP0TIwu1kM+bQpEXCS/fNII8Z2LipMq01MkrEB4YdLqMeFqiKqB2qsJdMK1SlsmxkZSgq
BOAgWK88tT/ScEF+inmda+y6MUW3wrkeNNKjJGI1ECHRWwFqoq9CilMRD8TJGJI1VrURi66fK227
uMK9lyJlYAzY6I7RtpY9Oajf+Xi4xY9QOvxtsoeBXmyQYNNWBgmyDvIhEkSTRYepUdDemrjwOEp5
q0+eu7DEn6hlicmc7GvR9MbtJfcsZrGOE3S/spZb1GGH2nTT9ZAM7FKBxKmiw36ShuvZNXIihtvQ
sm/tMf+4VGk0jYtusnhVV/Dfhe55WyfWlw5Q8mVBafKy2REqpusaC6fYITVGuxLLyoTwdHK/upHX
8ji5j3mAsnyUeO9eSsrb5KhXVxGGTKogVlVUoxuLe5f6kJUzYuRF4d+XSe4igRt/TKoXUPn0kCKj
+GSP4kNCCfY9H1MFqgixFX0k1X0+sYUkMxWlufzczt1dpZF6ByUSnVPmsKCyvcGL0MAVxleXnLlA
xGt52dtSQRjdueK9bjWchChWz6o0ZTpMzMJKXSLGO6oMC5rVSsQcOGHobzTsE/lIwp4l83ODCqeH
y7DmIW1y2avQu1ogtnt3ieYuF6pkolaVY7M2k+RRmc199dCtji+1NRws8ZsOISy3XvXq02DEG/UG
zumXwCHcrmgCBGH24saVt7IiK6DkgDGbujfCJpIc6n1ZhNlSjfoxPdYp5lOalzEra1R8i+kLQtcE
d258O/sPA47fPIAAL5+MPLQTZnGQNwiHUgwMGnMXF/kh4dJgEe51ryIpaKavgYViiF1UG9LzLWLo
LG7+JJe1n3+u6u4QVnjgIfE/egwtp8g2Of7JUf1WZZrYRM5d0Jd7Ta++zKGHYqpLrht07XVrh9W+
SF1twXLZr5wpuxowlb8Z9V4+Tnr+nKc9ambOuEN036k0fzM747HyI23tUr5bxjosTTkhYSVLrTm1
82aGwFQGrYe8uVVfgyJN7oLSxqQ7W8kR1w69r2/7FPlWLeuxeDB7byMksnxVKGG21lm7yQzChkSO
d21s6dcmCkpRH80b3aMzVwVBD9pweGqkJfY59lfgwTHvkediUIam3rMDEsvJITm0lfbSoSBJjTRM
wFF6/rrS0085WPHtIJUDUjCYW9sp7ovBA7CP7vBR1LLbFObYYcMhugO0se7gQNPYJz3eEOboHi4v
gcE7+aUseuPAWMB7+fKCtvehSybCf93XKHQUWFD3U/WARpE4XF6A2IiDw8wZwrDEkb7i67PiLosF
viy9tk49i4sxBuoHEfVizMqZMHXYUSFktcOu2FwJYOebNsveWl0zDzLXvxQVDYUsiY01KDocbwYj
P1xesAn44jeTvzatGpsDL/rzy+V3CUL566hOX2PUsZD1hCLYFPYB3Wj7cHn33Y8WLH1UdptDXNbF
FfREBJV8hIu1ItEP/3nBLRmjcx/1m74OKOHUY9zuEzxay6BaO1ovdxbu6Mz+eqgh2bEKWPF1GlqP
+RB5m8GXm9EacViI4uu8m8zD5QUTeOvQIFeBp1IWrf/zD1hbJ+sspaJhaJZxuLxQ7je/vUPcBcg/
KoIGlUpVm0TRh9ka1/c+JqzsAvqxTQ39WNZJiLc4pcEoEPuoKNzrFHMmSzTYxMJTInEEJ6hleohV
nnUsYdnko1496qJRNKbxVhgSj900S/Z46EIziwvcrT1Mp72isR4cQ8PuM9KrtUiieO37BWYnhtNu
kM9AnPA4+UpkxOsYUOpHCu31/cAxLj+Ng4NfJr7vq8EvvK2UnE6IBfpxtvLqONlwkbySOsXld66C
XPpS3Nva3Zji2jPDDq0TvKLm+Iutl9ldDOoZDDUqiFFPdX+2U5uNiPvcSgXEvrx1iugrYs/mWrit
RQpgWMgg8q5XT+FPv9NFu+lD+7M3YE2UDgEG4ab7RdNxpR39tL6yC/TlcixY/BgXTvVyeTf20SOF
s3mBpinRV6uPh1BkHwmN9nVK2/Bw+dXlRU/x4L28q5oOoyfUSWD859nepM9gUpM8ONELJ/iQ9oxy
s+xw8s3s2+kBxD9mE+rFm6Y3tiNkyd05wC1sWw7No6N1KO6X0w6B4LWpJrCrZmc3YVsp7eS6ztuQ
4ResPa3oNlTcr53J4DdmiPFy7eDlN966skmvHCifmCv7zTJmqVlFtYpPm/XUGeGhUVO8jRvQk8gR
ATTXjb0dP+RxIg99KjwduC6rTaYWmjIoQelKf2vZdYIxYYq9W2WisaiTU26z0byNPDxPvMHERWxT
uSkeF1Z7xWcFAR14u1R9ldDhACS5dyeTLrpK0S1ZxjNs4X7WdIKI4q2uOfa0tZVYS2838oCypGRd
S4kxLm/Bh0MN88JkTSkCp+ggtg8u+hWHy7vLS2A3f/wYO5W5yX2PnVPuJ7easA5BqCcSNgcZoj/e
XX7nhM9DCN+E6rHPPjdSHocViDB2FZcIMXjd2tQcG/h/+zIZ3NbYZYue+vsqij9nEUxYa2zwJGmm
nRF2z2bq8uTRk5omfZ0ymCk8DOF1EOM1LvGLRQqsuq58hyKdCPc2KU+R4f4YV/pr4NnbxL1qE30H
SvnFr6sTEnKf0pGI0Zis3UBcSuZrJofJJIQPJ+vZSQb6czFg1FnDfqughtFqGnUP+0U3sWrv+xY7
mOCmazK5zUKzWn9YeALHhsOcHTxnH00mArIuMDIDzqBwAWunAVQYt/2cOPlrK7xXEpOFY7jAgmX4
OtbBebKb5ei2xyJEmaWEFEzVdBNq0V5dgG4OW+IyjykxRtZ2Ton1kongVqI6RpTsPnXRsKLIskQa
HzfTjArqyNpW+0vDcm+VplXaiJc4s740M1/SzNGHN7LNDRLORkSp0XDyT2GF0ZQTeU9QrV8tt3u1
kCNtayXnh5h+SAQH7xRb5bz5PGjp9Wwd5tqkGWfS7xVo5ztzQTKLkMx1XsafWYVuUj1q9ppBe8qt
q60p5b1ZV2jUjhLbTKxWc5Ti1ha219SH2eAAXy/pxfWL5mGE8LEmmm2uZ0EFnFbUR2L247cqj61h
rlbqV+oyIpUIZBgyuTiyAkgkos4u/brA70yMLXaIOTwYeEBKl/TpUtFL/PBDlYLGS0KFGMgSyfZl
Z2LU06f5MnGGU+Pj7eXAlEmAW+hdQAJpLR0SHVMjb7ETKIetC521HtaWSM+xj9kqwSK1Q3JmsPtw
1IuF11MXAPxL1AiUQFIWysDLm7WnLXZ27f+C8nVBDP+FNODrZAXAmny6gpZhf4cvauc5tGVL+coq
nV0xkatUhg4veYZ3RY/ErfJXIr2ANCZjO8upT6hSk09DTZr5wo8SZ90SdVOgiI1FrjKDy60MKTPa
6KJZwz40SWcJeVRZuL0dE0GX2SG5lAH5duWAGJk+hMUgkAkxoe7u0Bqq0BuIz2UijE1bf4HYdB4d
TCqRAaB0kG1mlmtC/gTbc+1aAGP5exCSoQBdP9wUMKQoR6HBaF5u2p9AV25ohpNHSWTX5MZJAidq
UlJWdUrx6N3ADZqHXeg3q3GUv5JyM39ybKjSGL7bcIoBxX7H4mjt3skp9We7SnW884D8iwMZ0cmh
zKCZzm1pTkcBWmQajROEzL0/DAeVhdEWxQIvRMcBvQDiCFrK3U2T+fvRpuTz93dI/AAKg6unu47i
AqGz84MKTNGMRWqLlGHjcZYRBIml17bDgmWYZHJS5bXCSJeVgBYV+uCqgIzVQ/qhwBwxQt5QtOiO
yMzblGTEYA3OlsrlvAz0p1siitTk54xSIWNiY5sEZWESvZRtTHB7f4EghrrK21U5sKvt2/pzMrku
dnEkhRecBmnCB41gsXKzaGH2JPJmCqIc/tIhnMerVJ2lZ0Xmsu1pxY1NhuWsDVMeu7Xc6Y9THr3D
ZrrD0y47qoSNOs9ZNMMxa1poFeMnUxUZY1HvHbzbAXmUM63HxpoeszHa/f29NqwfwLHcbDRM0JVy
0ef9AbBaoQ+M0YxMd7FInSWk3zUYVbJfhTdp1EpmtwoVhUspNZoeU+MpX6Ftat4avb0Ro16yHVBR
9tyYyBje2BVo8mEH7XILf9xmE6aeM+eZmx+ikPpJ4/dHO6ABXBnl9dz6+abX5498hhvvgErZiHra
XIrNYUTFAtrtMo/OYasBhDOoV8c8OtVQLGKKZMnA2t+Qo+hgVBZWTtRlUhC1EnNXuVTfKDOUDeU2
wRa6Trr7IaIxlRoDEh5l9hnOCysPyXsOnRr5MbmsJlaeJnBfMhwxcAHm36OMl0u/VWrvWTJUG2oO
mtFV66To3lDGUF2GHIsMChDrbIgRQynOEiujZW7pW4hatLz0HNlTDIATy1WtkTjcDIX+TKBHvYqK
j01pLjWba40iFxgGrtrxu+Ol1l5pJZbw6T6qtPfSZPgURWisSoiQRk+4F9gzjZGUBEsHV9aGLUAW
uMdFO2y13EQQIKmrDe0SPECTal+dTSuZDgOwqWWaOSeHf6RDcAjL4dUeIlRbkLG05Q2qKftKgQRE
zD7R+GJnNdpLmDPP1anW+7CM3uGXHmWq5FYExoSG1AEDyPFkBQ5gDcwQ0qHDFLpsn38xXBW1/bvF
E9a7MFAkFI6PhPNfEauhBGNia8jgWeqS1W7g8jtiOP+r1l0VbkLSijMbiBz8rErVvFMNM4SC2ToU
hqHusl/gd39EfPuWzyaB5iiziLX1u1NC5QMHNdzxdpkTfqkQgSd83qvSdzZgfNlM+0AhzsqhPyno
Ve5l50CvP1me84t785PFHR8RKmxQJGCtu99Dz2Us+0AUZbzrIqhio2RWocyWtBgMVeCZQYq/NaRq
/ey8iYb+C0zdm1bVN4TCj4GnWLYTjmp54D3pMn4y7WhaUwkLlnE1/gKJ61s/PEe0my2FkEfrC8Ut
tQX8aRMkwLZpgw/RbkyVhzVddJAVK71vEVEOTNXMJq2fM+FCd23gc+pXaAkPB1e3mzXsYqrO8fWU
xsNaokK0Bj/hLk1VjYpzFJUtO15RZ8W9tAWYV0r/tGhpSa71ISd5LEoNSqjf7od0fM6npFzpM6hY
M0e+IEBw3tcc/+STC5n60WwetTRr1peaeKjF7D7NvDNTa0Wlz1/3A4W17FPloDqb1YVcVzKOcLXF
eR1k5bPIzY1Ail9EE6w9NEfiib6FZg2rEFu8Q9Iwbay6gnZvGPMm9rVPTdVmeAr1FFd9/fOUAdbV
rJ2qOV6gogU1Nc/XniIauDp7RGRG971gQZ6L4tGPwEaFVj6tckvb+7pzX8gQBrYut8LaBUnW7MrW
o6BdjsmmFk20FHN9XftVdUTRgeQ0ZbXKp25E6jPG5ScuV5fJ+/+pUb+iRhH4gmv/r3/zjn6kRgE4
e2/LjpXnG9fqQqj69ld/0KI8/3fbQ0HfcewLmwMa0795Ub57YTjpcJ/QvTYcwbH+zYvyf0fmiWmG
vxyIMqbbf3hR1u/KAc9BnQiZIJ9v/n/hRXGYv05oTHJcaHsuMSHnh6j4dzQGK0p9dGCYp4WulVHN
Zur2TFwsCShvTC2B3JWoOus9GKM5gQ/jZgxFNLEi96lOkGD+QP9ycL7qkSi1ZzsQtXcaKLi0H+EE
D+k8u1avfe2RGm0o8+MfMlsz8q9j1TMnawD/Rv1/qTuz3Ui1dUs/EVv0TG4DCKK1ne4y0zcoW2AC
k759+vNFrFUn1946pVJJdVNSyumwozMBs/n/Mb6BVNvTZFjTrOhfOscjlV13+v49J3OxiBgGs/Gw
tAPg0ixlntz7opySH042kinGeiY1z002lY8FIS3E5c5aRvW01qjO2/q4YCz2/bY+typnK6KLbG0e
07FNrJj5zzHZSE4JjVRppoxiY6k+2BeRmYUevHDpoTgukSpMaERhqtTO9Rh9n/HLXBcCkvteW5dg
ydKqufG3BjeYmIaJCs3H3r2s5VhM2eOokP5pZGyWft/zanLV+2OWOkDCyBJwcuMb8qEiPSKXxMWh
96Xu7VgSF3SRsmru4iSzn+2ZdBFpbS2dk9ozhsBacfTuuzopvpv9jMBfs/0yuw7IUfELlF5C2h0k
urKKqy0jOYw1pJ98VVWPjFNPelzsvWNVRLPnxnrzJ1synACr0RdzvdV/GrfMm9+sWbTWC3f0m59u
tmRvqT+XPxAcb33cF21fhLLrGvziDtslwt2s4QOfwYj2wAetWPlDHRBWY70qw8mocDkqjVpJLTEY
EZILxKyLeSps0/6kkCisYBxa8oVZXNJg7tvEexu9Jpn3amqG5RPs2tIgW0JKSQLOqhunruNPTRGl
FMUIacC0yccG79I8bUvv5FHurqbadW3fuCEdappICFZqGj0jlrIVmc2knuhaaQIB22z1qBI3uLy7
ZSh8xSLTr4hTzDuPBeuUp7l2rlLXYnzGy57ixW4w84XKnViQAUyamZpNqJQxgVqtg8K01Jwo0fsq
fUhRMZgHmfe3CcV0e/2haSbjRdqNKeO5cOb2Wg49CW7aki7eu3I03zwQTCXEKWFEscjNTd1xK6Jc
J6E1QxBS9PODO1M/N9dWRq455adiS7UvjV2tLxMm+2ej69MIfroT9IU9P+neml64AmTQDI7zaOBz
IzZ9KPOfJR3AV61j0TkrM4sdc86/t5ObohcznXNFA4l5ByawT0kjNhuSgTyNw7wJxNi7TVcdasTB
Otud0V6BtOkBk5n1qBWbFvq5tryWNPxjxHr1ufJa77KQ9RizDUM9YVCCS1q7OnZOOr+4bQppbXDW
oJIGTIjRMo96kjrv+OTJrYFJ4Dz0m/XLrmaEK33ZPdjaZAN/mZNP80QNVRmG+tSoKeV49Bn5fVP/
CY/D+H0qjYac0Nx6yZAv5uTFehmhswt3LFs3pmZjfKlUnx8sxJ9Hd+VSKWkX7C0/rw+FkLSDKqGS
Q5+npAPQEok6zU0viPiROLXgUJiAe/HYbVJ9qMWGrzD66ZPrdl6M/zyh1UU5m3q+iDZwrgdauf3B
Hhv1iV48wUHe0F0tTsV40miA2VvhPE12on0z83XhqeoGu0kzPAmcZnukFuu+xFT9uMm0PLoSDWqS
sTp0nNx+0gmMI8A5s6uHgrJzmEmp/650qaBrVP2DQQ/H37k3ky19jMo8sjXUPuvN1l8H7Jw0w9aV
MGk9K5qnzCq9T6QGIxBclzQ0rQqmsoVSv5pQvcvaBIyvTVYfEZwx7EzJZT4aGAQ3emB7N7EMlBIJ
KqdhbdZDkpqo6Nm+x0VFr070Dn2pqr1hpMdbnjxlvh+jYUrOEJ3hVh+zFzQB7kO3OP1D3WZ1lPD5
HMy8ceAJFsvRbAZtbxdS29OHtk5tbtw6jLMTCurhV02aJbPVqmIxgGRIKt8LVYJEtZttmmRbm18A
eqz7CqNRBCSviWdBNQAFLGwOz+0eRDeYZNk1Gfq2cr1mo0CLZ+osuzaivwaJr92vWYviRRuIk+Ma
c23XDEsupXjMbO9aVmhzRT/KeBHSObOgb69DMekxHqHlU1Lp3QPHwGNIJm4hLhAixZTikC83Bu6o
dTMjPxFmvHaE0+Efa/Z6BSdHwZDda6kBBthEaWO4CeSuG5MQmuV4ysCpsN91UGIzbkZL6llILSbj
sLlTch2NdNqvRNAETAhoQbmi9/BqkrhtGhIAbL24Dmtn/qQo2z04sqe35Tl08kVdxYJOWtDAEw21
CmWfEPNy1IrcjiTuR/S3VhtZ3sgnvq7TkeQfaoUVmQqUhowLrRz9WI3S/+x5lftWdMJ81LDMYPon
SmT2wddVw2BTpCJFgcubQXRYk6gcmC0acIj7Frf478zW07OR68Ve27TuWYiVtoYzGpGce5S6yOzQ
YkGJKTZBIXJ13V2FAPw0bhuBk9M4PwpKG5E2VtODwcgRb4ksIigv5MctEPIkRIFIUWCNKh2TqKMB
2tvVuFEOeYrrLlepPE19019v+9KwMiySuIDyhYufWJBSN06HcUKOA2BiO0MeL28Trh61HqDQykW4
RVjBdhzlnEQudobAG0qS2n3ZRYvBlVHZaqXngoR5UT7ncN51+0GCBHPVTJlMsgPIKJUwgcz1eWW+
C41Ud4KlMThLK5iAJWlUQSE3wAmzM8hITjpzaKeXl3wdx2eNmC+k3MBuN6N2j8OaD3vNoalDNnIS
pB3DTG/52sHzewcpNeanXLkjPYFbV8heSeWpu6YNpT7ZsaoXy0ZYMxINTGpi9oliT3MshciQUoq+
+0xe8EaO5NY82NRbyn1hs9kFDTbP5r4vcAFel9wejFCnp4CRDTyec1iMZd4ugoOEtatlz/q62Btp
VqwvCWKyu2a+MqmXdWAZGYs418a9uatac8z3Ek4r8EgkM6uTwC8ncmHVL6Mn7O/pNhFm93ee4//r
XdD/T+gHw9H/D/sbVoT8Q8rz7zuc++P+1w5H/AuyO4hrqgGGSzI31t2/yQ++8S/Syh3LMNl1/L21
sZx/6YTtACtweBYfSNV/b20s/V9QijyDxEyyGVySAv9vtjYmZIl/39vYJFqR6MM7c60bD9fhj/1n
sSL38tYpyF44AlfLD/48fIw2ouNq8ANbwZ8XXEe+Nm0x+l3BVaaO6bLiBBgy/dCZJiXUhkW5tz4V
qH3OmDcf/WSoj67WfCuXGiGkgT2nShiqAfGdioqAizmdf0+1qS49Gw3m6zpgJ7FB/JXYfmWwpmu8
et0YZdr0YMkv+lqjZUGgwrKVNkfnlfGcgQAdrN8dlGVcyFg55qo8O09jum6R3vQfOHlx6o2tt19h
lYU0V7LxR5rhaxqE/eIqsmg6rLwhNdgCjxaEYD3BdjoN8TI2LMH0jq6gyLWDa9T+oyxohW2aUnuJ
GtfXkvKh0JziiRl4BKE49XG+4KzYSn09wYj9oXWGf8KkZL0Og0XJqk2+kkiYP/j1lD14CduowWBC
85ZkvbDcn6NumnQEvtXRrqjvRKpvzKiTmhb1PrYS30v1Q7HcxFm5x5tr+yxyrOwgblCkHNrf1Syq
6+oPfeAU03VlECc2rImrJJ+fymx7oSeK6Z2g4Rehf8fedpwyNf3qpAwoA3+daVcHlb8tSEKTMV5l
a4QthCISSwEn996O1k0VFi5ifJqjoWmsr0aj1tjvO56IdlWLIO7mz05C6UyAAOflafP4QBuSbeN6
Kerj1uJIJB/ywnhE2ZonJovPivK6+4a5KLjfex2yB6fe/POSP1dJeRaJ3RI8gmNP5wll1ToBLZUi
nBPQcqsv6x1dYP+wdsUpQX4WCyrQCAkN4qnc7OyJlFL0kP+YMkeyxuALvsa/v8AVLf5x8/7b+/3u
d/mfbt5/kdhSj5cbd+f2TBpF3KCamCk6OaIU/4/XuD9fc//N/dutsv19m7rP//E2bEnsAk6Qzy1u
YiQg//ZG789Jyxre5dCyYrm97v/27d0fe/+tXVhGJHRcY/dH/PnF/WYqU3hW92//8f7+uqeGrcAt
1S5NC/qEf+74j2/vd7y/DFpwNlEkli9mBWNT1Dr+Cb70hjmE5YYb052Zb+YUnZs9VT54qQJRlu+w
e0iXV1VdyMUp/vFFW+3iQkwiP8ObEqSl3WHp4mfLDIjeSmKvnb/eH3P/6Si2FbORuUWoZE7O3H9m
Vq+j1jTTLrSwSB/W6ZJp7LyWGluYz6lkEIh4AY2mXe7fWVnFviOBmzmg7ziX3nKa/Xk7dtKco6HV
d0Csq51uHFwWUBe2nBa2Ob74Tm5e7EClrI9D2ESfgf5Z8f33JrHUB6+f8IhopC1qDoeaAsx+amb7
kqYuhrzbd0NJ37bHse9POxS3fMDoMy6bKR1gCNoUJDrH8M/PvGyMrFHvThDqnAvowB+dn9ElLqxD
Ps/uuakgN2c0P3dGVtR7+3bcN7QLOIEaga0Ff4Mv94lE/dz0zhZsRMhf7ve6f9Hd0vjrpiUyGTdz
8YVKfM3gWX6bMULF2C9w6vurOm3eeACg65x7NsD9qreHKqOVaKQg+2z1o0gSulWtrPZKN5pr5RXv
qhncuGvnio40lYMVjmukjwi5ra1eLjCwl8sqMxH7FYhAtS6X+vZlkSbIQ6PzMXpxD7N7Yh9rgdyf
K9o82UP2lM+2G2oJWSn6VDtHen0oQVR2Ie41u0yLtE59kQX6gr6rtLRQ9FhYlccTTjnLURez3NVS
H+B7ygtLfX22bxp3BxOc0raLhmD0oifddullRUB7c0vH4Ef3nxPn3mKsEnJ/vylvJ/39u++tfSLh
qKaydZw1kaENoSBltXwEyp+BHhaN+ahs5BHNULmBjm3FgGeIxKUrLwmeyUsKg+wwsWZzhhcURLuC
ceOyLptxxOwJNYzyTeig8Y1UQwfG0lInbizn/X5idZa27N2sxNAnkvLa2nV13XqwGb29duwVuEl7
qd+vNOIw3qzVdfC7Opw92o3UOAK3J6wll+mnMq2eurEcotoTWMaLidZoCk/Xkk15HIu1Dxat9+k+
pMajBxu9tqzyc64RLGYl8tF0semYpVCnBekB2minqE8L3ZcTmyt1WhM5s66eJxwHDfuAwUI/I2/3
mfuhRpvLd3/98M/t+wMJH8r+vud/3P1+0+Tj2fvW+Hh/acRuHpj2nBTl2xP+ecA/nvqvb1VVvvWJ
me3rP+/k/nr3l9+q6ibvmROArdhWg3+8iX/cv1MYDk1glkGqG0OJs4Uq7v2L0Lho/9wsTEk89L//
7P7bcbKz2Lazkv2nqRm0fhPd3ZMo+WCNbQR1c4nAInDBud+psn4fkrQlN6H97m7eh7EQMz8S5RAW
U17GcvtC1nO0cFyP5eJyAdnIbFgImuEi7Rj62ERgQ+GF2Mx5hFkHyPfKaNlyCBBluR6rxvhMJefo
Ui/JsY/ZmyF2ZoZly/GaZ2KcD5lanwciP3fJPPE3I9vSoOOPNJgKB6NxUxNuBkYTA6s7R26KDt8W
gGcHY5PHqnQuTp4MB5wbvZfUoWGcfNnPLNJEeyw1asz25GKX5+lr10FX2CJsTc0vs6Kdxe7T21de
VHWVfvVMFFft0L9i/SlU8jmjTYutzh1w41CKnMkcpKIhHnBD7guUC0FWaR9VU4G1zx0/SBdxaLPC
DHvHqMK6J6RXTPl4GSumWgZCnPWAxqHFT3zsR60T405NvY8YfepJqadM69TJsRiwF+ozBdWkXY5Z
TvSimWdlaLbsoK1UYswR1jFzyOqw0ZlGBkp8FGctvbweH2TrLy1MuvkzasIlSEoH+6TlfdL4HLq8
l4cEOfmuKlKSLBw8dTMCrBCr4LdmAtWxOvFI1hX03Z+5U2f7Sn9xjUXeWnDXVaNJb1b9FzclpcFN
7AlTNCaq1fdPSVl1xwb7RZhrmh+gw3ptTI9C/QYFZNjwkG9Tes70rt/PnJ6sxdynFTnBRRXdh3r3
xtINN1Qhs1ZjZtTHL72bFKG/eN8xyNPEXJqwgLIXNyjZLJ9eBnToOTRnjUXFgsFJL27u1OaDshGx
7Vcs7E8NpewoGf3yaKyI3mbC56g2B6V07EAMn7ct+ZWN/sGr+xYDrRVgY3aP/mbRmV6sa6fSZaef
jW0qr/BiHwckYogDfTYNlDLZe9SYR5qTXevdW9bvAUEi5K1/exRmaYyOSH6AQs7qW40EM+x1Eq8d
FP5rNVx86V4oLGdXRTWR8iazGw5XyCzoZfIpnKzOP1v5dLRN5DCtYX0s27p+cqmXd1nRXXNwBbpw
E+oHBmq/gRMUQ/QjcQkv1XjyJhouUMZYPm9OR5ouDF/Xvo3J/hs+gDFqScIMpMQml1hlTEgzUBHu
qDu4LDJZaaFi0AmLdLkUs4dNx/XjzOF/X+wNM30zWu/dlh2XVJIepk63DiMKV7Kq85OHt8tR3pU8
jTb09VN346fXBm6QlffoEGCnSKEyBHSSKpXjYSTS2yiIjk5YZRPvGVr6YZIJqHNneHOt/NviohJf
yiKlqmNacTk+tJaNQmlgWHFyzGpKZGnoulh+1tXxIl3z35beepdFD9qiKcFEd8A4kVe4kmO7KYwK
6DDxWFpBUrEHpAdgn2Xx6BokA7VZJnBIqC1oIDgtNg7dLpdclumXZCz1I+inLzPdkkjMw0OWe+Iy
Ls1XMahHRxfoi8shIxxuMA/u4mvfFgDxe5UjWt6kGVYr7xtPLRLEtsIq6M9U3TN976QFWjJ0LmaG
ctJscLzB+rT347pGqyW12AdKvtd1QASYy81IJf31tsShbBi4TlnCu0CESXyge8qhcdRpSkVHX7dw
bDSILGGeMOwX2rQ3hloLhzl9ToBxn+txiprS43zUXBFQygGgYBA0rlLxRNz1Ti1eESzfRHpTO2jC
J4GerZw0cxZSPmkXOkt5ZTYn/Iz+Uei/zcRLDlD2u3BNUwVghwRXNcpHYxpusTscWpPor76kuu01
KiQsiaFnRi6fN2BsL3L4LiygKbiVCjhMywc7VjpBkyEDtTFWiaw2bku7BF/ILco1qTmDrenaoV8x
aReAXcJeqpGacTVG0OS+Ox0hYOi7uQDitHlf1dQ5QQ7obFfdRrx+SuvT0MovhuoAWyflSbB+2ghp
ZP1tZ5FmDxUDOywQAm8jpxO0NjX7ZzqexJYkLz0HfZc+Va5KzsmagsdK7d8ZJYydOeSYJTCszpl7
YqQiadD/anXdsSsztunIj02tQ6dsRGyQM4bm9munmJRwLPxuclz7FQcahhWuvey2Hc3M+Zpp2cSQ
k7923sDOoqqerGmmkq9XP5Ibeh025c7oFB5Ip5KHGclDLQQcWOdT6sMfRnthl3Q014mcQh+/5Ij8
M6h6W94I7w+cBRdLVI96Lp6pfl5T/Tmdx6seLgg0dhqIlLRDKFQynOj219Qs32eHj8GFsesvFNDL
9N2BahwrlJ/xpJ4bdp6tkwAtdIhSaHD8pAjfpWGgpvcSGa3K/bCrEWTY5MOMQnDiZz9MCW96tGdY
O21+TrwWYlDv5+FE9GJhBfPoPvVI/UYN01onhUeR1Gj2T42oaW607osS+qdCcflpGSLqQvU/S5Ue
5ry042FBvUNx+NnWfgmCX8Y+9Z+XFp34xm7IXZzYao1D40xfOsnCQqxPs5my8q/Sb2rk9NIK4mig
jLNE3gh/aHZmY+857ERNmB1Ckib/Nbf2VwBJBZZ3hnHZJEVEy97hTDlj0cGym5p8iJp38IWGOG4q
VOhODLuNU3/DJ0kklouGu5bZVy93CLohO8yCYn0yLfWaKYo26VtTbT+BZBYRfuURtoj4srmNcagz
7ZCYGwFCfK6Q0IOUbUOQO8vHoCpshGKVh36gjLA85+0QGKn64aot7GQs2oZn1Q6rrj6GlqgLZ9AY
E6f6lMvuYRIyJyRs2sKqQAHV2uv2gNMt3+lF/aGo0Si9eF5n9aE5jTzkQxOu09rFNDRQEKfpGy28
NbgvucyC0DO7Y4I2JLvT8rb33Ry/Rb0jTl4L4cIQezU7V1pddPlbDZ2BMyG3cdv9jUnlFwnjh94F
fl3kEQm2n2tFH31y2QItBHqUQ+M/rmLd9aVjnScPWSY9vsCefTykKMTjZUr8sO8S2s7L4zr/dqyh
2y+VpoJ5KOy9wGoTYWf+PI43NE1nv6hRf1/RUCFGZAsvxys4J+ucWifH0ufjR1FseG7djsPcYQq3
xdlcZnVebl7H1W6/IGSmG+F4vzQiTFKTYTNxscBiiqCR3tcyyiqzJpvhofbt+XGtKHVofhK4tc3u
MxP50RZHuxHiINKCZYSQADjcebh0nwgG1MM8l0ZYinpDLWA/DO2Mc64VKyqOzT3THnhD6Fd/NG6U
biXSqVki0E0xI1X+ElTo+RRx4HFNqWNXwbEMmCcT1tfJwfTs9HG26Og0U9BXnfuSj/Zvs8IGvOQp
xp1hXWBB5VMA/ru/sK6rC+N7xqJpTJYiarwOF0vrEVjBpnQPmHTZrmOKfpCrn4zhnroDf/oqF7x8
3uciQdlRmNUUjlvPetq6GGURVsLBiwi3LFLVnB+FAcRHS99UjUbV2USHFrbMQs+tvmrO+jJg32Wm
bXU6KN1XiuHuEXiIHGhTmj9GKjOhY275cbDM93ltMRqsfmh0lggc/bFES4SRWTHrjmdfjkyKWoqO
o8FEP62BhwpxZzs1xoamvZg0TABD1aS+gJBayBSfQXntnEJyHrZPk5k9675dhUKaTFfL8KqnF9dQ
04lu7xj0yxaB+Ofo45YJPH/U6ZwRdWcvgmNCigGl0s990kfGMN8+CnY4GFgfvJ5K4NzIR7dCmbLR
Ky5S5wmx09mphquR8XZYVF05ThAKkkczI8LeHcTnFRlGuNT9e+PPz0Vjv7fWyIp38KdQacVzaUDm
z5rVicrIyLECZB+ICum4eeUUFrKNaxQrlDbidZmfc5mAQNIy4uIAf26jdENM35U89SJeC3OvW73C
k2HOezI4sft2zrE1Jvkwjuqh7G+GQEaLplnZzVmJdeip8mf7eTK/+GlLLN1cZVFjmbeMwAWyCj41
u8be6Gvmz8bVvDObIOS9FP+bjlXy5tQBmupu4ekASJ9pXwqMIY1LhKf/PlG7/uxmQ3NaLLEFI9MP
pfWfVvkytliarTQV8SCK59wEk7V2nogqJoewSX9VzThf2psmVo20VpsF0wNZh6IRbL4wc0ezoRSf
oqr2tcoPC2kmGnB5VkW3EtZwENTJI3Y9LpnAORQxG/eF6w/RSIBi0lNccBk6EizOwZSZqNWTx9Sz
r4UU054zmfb6Mr8SI/bUiV4EyarJoESw6PlpH7o6TfKiP9bIYXykqfYyHGdZgX69IVVhZKJaqJha
zctN+LnTehvaSN8Z7KBNwp1tSqSp2LyYbeXRHtLfiT6VeJU9INxEF1pqpKfrsdywN/iZoMGQITEG
T8yFtFeLBasy9J+xJl+lh9PQZ2x6Kmka52rqjvQaaFPo6MdSFJe7Ydy3q3w1sI4whQ/Pi5enUToh
uexHl1qcgVaL9zp5QoV9wvQ+eqdp7BWRsCuLYIU/CJqCboAV80yE06nvrJGXQ/hb54YpsJEtUqcE
bgi6k5HZEg6NDs/I+eXpZn7GwPo1l7APCp/JzpbojZyPoawZP8qJLQbUxtzzvq1pQ6BGObIOhhI3
dusD0UYUYXppBytKHd0u/YAjxtbGcsEXz4dpcV+7REEUGNEkN4NuQkmkVa9XX9N0YamixHuadCPH
WFGt8QkbsUY2z7pCZDU2LQS/7FNjbIRd5jSPdNrEW/thUbI2+veuxDCBcq2+brm28hF9KW6GsLTT
vncUKWCJWNS92zZiR4JLdC+q1nvWiHrkanFOg0K0bEGAoAxh//K39H3thwod71LQTjLznWnN3+qm
r/aZTn5c+5DKIb12GfikvCza/cbaPFLdu8JXynxCIccjz3MARuaUECnSRRm7opIibDc9iae5erXS
ZIyWgWWpqavPvUUNeFvMaCu2n2wFN8fUI9ITr81afsr4xKhxS+b5J2tmCT0ARimWhSw/3/1kt/J3
sdiPUzW9dtrsRZ5LywOTwBZyVZK4kU6R9a1P4GlorYsXE0FAuGHtDew1fy3ZmR0N238eN/OkvCXO
hXkl51XG9P8aVvLsVfN3ikbVnubkO1VRmBH28DzcLlLqkSESfI1gZPuEYTc/IyMrvm9TdzvV4A0Z
80qbzkrA8sLHkOC3AxQmaLO2g0DQBorTW/f+cGNP0lKNdQ/embTf4Vw7nKE9u7Js+72hbYsGDZVF
i2W0/ZGkU2xl84tAqDymC/SOcYmzVTt1ov0CVGwkiRV3PkgZ6leJ/7vC6bZvWudjs0rjwLSJ6xIy
Cty26ZHTYoiqmwAZ8zm5OBWWj/42O4pVQ5Dk+zu//V7ihe1E82pNEPTypF92YwMQqy8+6br9OpcL
p1cPaXYrvc+tWdCERBIBdyTydLB/+fbdsMkmXFpy3jsfboLDVjHtbEIjdRWVtisvKwxXzyDWbp7r
x4ZThOva9yAXphnV4/JLZ1kN4EPDCphs+51hUrWlxqIFkC/9QzU2EDqq5JR6BMd2HktrHc2C/ROR
ziuezMcSLdyuLpZvSjSEW62ijVwr8CRkUMqToZb25UGrXmCpyTabz61lfVSDipqF3quRj6Ts6b1+
dJefrDHli+fSbXRGaE2iPqIcoQrY4M2v5giiV1Q4Dpu2HEFNShWM5MYJSnLu/dpQoBNFg4/TY0Xe
9j2VF/Vk+jSeM1tbw6wjnsVgxG7EJB4gGRkHR/Lnl7r1k2gatTe68udQ0AJH35uEnuPSZIQA+pez
wmPw3C3aCOCOAS3UBo26ZKrCbqurPdrCq+6u3REhCC3UWcSNSGMuoJ0h5/GEKiY/atBORG7nCLFy
To12fVsHSCP068v92onjkLfyZE8y9CubHlQt2jgbecc1hITdpIz8YmvXXk50Vbrq0Zb9ZVUUDzuv
qGOP0vEJBTGno/W5TmYnws1J/wGtVs7y1Slpj4+aHQCEfNJywztwxVA1GAoko5I5c+66aJyhUfaV
tsfxjJvEIqOpNvynodS/ug6ROkZW76cJuJLlvpWwIHclriWcN2LZKX0MGZ/iCnMQO6vrph/NTROP
c+s/LGuTUBYEFtFQC5uoFMRELVmBVfZXzc3IvfVlG62OO+3rTDfgxD5M6me+4o9w5iNCxYG/yQ+8
CQrY5Ns/yDurwqx+scqneVx1iuQa69kkHaJG87yIGO4kaJ2VZIcb3Fl7FhiOe5t9KMImFoFVSBGI
urn+JKiWQrL0FSfUzKK+tK657b56Xhc7Yhjjbi0JNpg2D9dFqR9GUkP95eImlDunkcR0qzE+KbGe
HYnYplm86ZiXy9UU8NUb0vpCJ68DXW+oRk8s0Zc8sqCCb4X5jd6UufOOSNQWJHZ2zT40pwo9Q5/O
9e9d5qfPjM2/vSyhiOLT6Jf4cPclG6WoM4450vInGEqXmuCtAljJBRvEqU8IuDe2ooOkNj3R+e/p
4iCelhLalp64FHJKCtVTW3AtKv+qL9PnDPJFBFKGA1yMIpqGxaWSnr2zErFCk5Pa1HUYEmV+3HpK
qqv2AfNuT1bd9MVb3ViDevaU9zZQRhe14arXa4BYLA+SzhvjWmTbadagbNAeGMnqG2/yqeWbx5lA
Q+Iw6NnE+dGjd7Axx7rmxbFmkhrX+m289YkGrQXa0ufq5FQzjcc/t+/fdbdf//nZ/SEi1QT8vdtj
7rfv3/3HfXK62MF2w/zcf6EQBm9BtaGy04T58o+n+etV/8enFKUFgmTtzfCvO91fh9mQJvSfF//r
kZ5UZxCbklUalpcsSQ5TIVIWvLc/8c/7++t51GBcdOI94Kvc/uL7r7tuPLNnyuP/fOb77b/ueP9L
euF8y+ZkImCLp84oPfEM//0qf17qfuDuN7NKZYGnkhVyGIfszxHVHUPFuWXA19Pekgk8ouNTq8xl
81GanRZmunvDoM8dxTsw6VOpsXOZmDEX02QnCT14MA0jrCY2xayZPz2QpqGHYjH9o7Rk7Oq2EaYD
lTACJ95KRjiJmtQ20h9s+VOwqXCfmGLnSLorwzyGp9mnfW8OOy0ZZbisKJRdpd6IAjusFnoWB33x
hIhZwW7aEJw6Y/Gg67eWyYrNcdU8fOHpxVDreWrlj1sLo1vhCsmxuTbW9q3oFeyBFsqVaRNgSl+Y
JYbn7DWlPVjVwni/GcxPKPTCniBS3As+dtHkSbcYUKWHQsBycs76Gc/81ngBF6zafNDuDJFqGkk/
gNAi/RMJUzBpLRunuhuP9OJ3CjPCkhM15rpIqBtclvNQfd9gNcNz9PYYFaNUX9QNMv8GSb3bpQXt
Go+TdmeVy/G/2Duz5Ua1dM+/Sr8AFcxDXzJIaLZsydMNYWc6mSQxj0/fP3Cecm7XPlVxIvqqo2Pv
IAEDQggWa33/iRebL+TmkkKaZGOd9aZQyxs64RmeDmaTcr+FmuMo1Gxx9iSaTovLZQ4x3osiZaFV
wwu0HEYO9QJeYgjBK1moPSnKcYd0SlRzHNT0n1mn9G5bDD8JMasZIKo03EpG3knIO1Bq6qvXjs9R
KJ+yC93bnJaMpLQ8dbOnRqQK2o/EykoTNzh2SiHWfJxvA+8mJZZtlgDoSTzm8I7MZSEij8OVIghi
yS0HKgOqcrs4TT2nVTDcaAxJWtWdis2t0DwXnYxRsJqeuoB+hU7qG2DPy4hpHYU0AziqfB/csLm8
D7zUPAGKx6LGrBWPwm5rlLIbq9pDQYmz6AnSlA1Qedife5oxz+ohL2i1gOnuFVsInMrW4hgcsbvU
wMjGzOsr/RGjSqc3b7pzI4pvUQ8L/grMZCHMt5rsUI8WVk35WksJYe3ju3ES4alR8yL2jQ7X9aLC
5TGMxcx50nMsKf5QV/1N8pA8Efb+VJECF8naFDSmKnSV4PX9ldAXBRBA44bi1DAAulxbIjyMFGQh
li53FxF2R6wGJy0vsIi73mTwmShYmCFVYewuJUdQVlDwl2AoErqKsNlIV8E6qv2AE4ZxPaTcCJlR
PdAUhP/hxGcV1fcT10VuB+Shik7d/68nPpI5oA/UaFcAwelK0DXoGpTz7J7AHSwOakqDiQmmf4kO
WhLF60HB7OnfX7xJuvb94lH/0InThgpp0sv76znERZzofXQllLCph0N+kVeplEQren4SXhiG4Ge4
1S8CRgdCQZehEdf6YSR45+Xfn8e/CNf5EaGKqhbiOhFq7/cs6jQbBrVMjXDV5AGKHLNUVw3WsJVI
I9hVyXM7hqSoXPQTDp7Fzkyh+McUW9pcXeVBJexaqy62dOjt8mZ2uxDCDO8rXDgjKeo8NaSZhhGK
aSEGQoGqrc26g78tVFjPG+DhpQAmfbsE+OAjvtLNtvX7rFimVoZx0zSJp0l9GZ///df+m3t3ktgR
ZWVIpkjm2fTz/KGcbcTajOo2Cle6JF+dDgMjL7Eml/7QWOQaplbqWG7bomNs2Y6+Juera38D38eQ
NSr67e0atv5V7FQff5V2FahRbLchso6SDM3lhRgev5G7hybIlMV85v+3ic//zyXjgeDKPCP/vfzz
XL9Ff/Kif+/wmxdNytw/RABXzDDmwHcVSfxvXjQg0z9EmgNLgzltmUS2/ZMeTSIecnQeCl20aCdm
65XfiXiKMTGnRYVuCsIhuMn/I+WnrJnftNz4MeHSISqofhSV1NvvrSkqexy7wSx2uiREQCIhyCek
7Hz9x6xuNPQiYI4UuHdNs983UC8Q6GyDhK0KPpdD7AfwgWbalZXVgMIgiXpHXTRDntLg2B9OARs3
KgSRIXV+2ZjbksrLWg1U08O19VefCfHdbRhLHJUGfPWRmS+yUtDJPZpeuYhbHKWUB3yYwv11ZAja
RclLJPCulhLDvgRd7OcqQ/wUr1D5iv/9lTwph7aoAtQB1L02KUnRMcojZ/4m5pVAJ4hefGtByszx
YZ5VsR2E7Uu+k0vYbGVHRML/3iFuLv91Kf44zLzXH1dp3mpeifwXI9ZRWjZJ1IoeRmLZWkoLnbHG
NBs0SCXgRp2A6bL1vGqepIS5rsUbdaS/WwdCmfBTTLtcVBTin7PI4lLSbKY95z/Nu38tzuu+Pobx
JDvOy/8y++8/fT7Q13HDSZ01xGVPN6bM16IZ5+t5rp0W57mvP1Sp+Hvd13Yhbt+UO6atv3b5+vO8
y7wIg4weHINW5+82RmE94qsxHeaPI36unXfXQoPPmWfjyU6hiD5P9ts5fX3efKxvHzUvYsGJZlRW
yUj+5/fJe5WrPy9HaLjwbsAgKcdwHTPSeRpPo5ZOnWiD8yx0uNtavxbrS1jiWjD99XPD2/SHr00+
jzFv/bnR9OevxT/+nFYRn9YQK4QF5TQ7b/XtcPPif//n+SP+OMsQOt6kwcywbsCODUN4BqjpdLLz
lsU8NrU6IUfCKbXgbNNYFU+e3xvNm8+LGKAla7Cgadd5xdeREP6w07x8mQ4/z33tCQrHsPFrH1MA
MWiuMuZjkXBQcqFY1xAouJm/ZpvgVq6vklys578Dm6RujhWIzdAdrp9EJaBtDNXtBAHAST3Cd9BW
EhLpdWA21foWgy3irLkwagF/sbh3cgJopqSn4Lr+nJWkK2N4riYxhETh/Z6d10a1sVGnCty8NE/m
Heftvhb/OOS8cv7zvOHXfvO6QE4hUyS3CJL9aNIcX7P3digidwxK8LBMoaWg761rBuYpl/rVnJqz
eaJUPY16Njft+rRWQvvoZKSzYn/bdzDCcVZUjUD3b4C66YDlo1qcMnSFrtxSgbNRQl/XurYtr9Ww
ihK+PRFRjMOnua/JvO6mQxhHtIjx63Q9xhITeudaJDTspfKE0RnkXRREflQWmIFGXb8OQiYXLAAW
8Sid4mvfXRnRVuIavcUJ2f2xigMMCcq6XtcxoHGM/6Y7L15x3lJrvoXcokREjj+uIVSh+Sf4i5iI
FuYLOS/ZOpd7GkPUlMsQd1Aqkd1Kah41pX1TzEZaYNVYbOJbk28QfABXWDVvCFEJFr00PgQX09Hz
RvSLYqzWllhUa6rCv+cquq1ARI2jTG00yj1kKzoDeLAP2uSpCa5yYsHwumP2a2Xcigelw5V25gzP
ky8K8dc6xvFoAvBFAlu+oUCcnqaorJaAOyvLuAyEAuoizqnhoRBrYamXMKeFvOMRGK6wdWFFVg5l
LISjDXXitvu8EZXpl/u6/ea5eV1xAWem1HpxpzhAIcsuS3N6CvJB4TuX6P7tr+V5Dgke+VoDnEHQ
CNLmjLZfp7kx/cIKlk63G+XseF6OTP6EKyG/SgfueFONWiURtylcKB/AemYnSI44Uhn+nK0L38Lx
fRWNI2MR7CJDsAk7zJEuI9yYkrisdZpJ5uekaFaQ/HkhN4m5rsvKXFfKqEJRm0xjZ85zPyqVa4QL
qCVR72HwSOGSunsb+9JwrJLF8IA9nxKtqof+1YyWOF1BP4xvzvjIAPwXldRQcYsrzoRQKZ30Z5zY
6V3cLvPwuSFeoEe07A/Ns/dDyfcQdFTEyhFaFq/tZceDAunJFQTfCOdk/zYBGkRM3kkDoOjPJngj
SYBDJ6VDHRgSwIWcmMcuYoiChe3bVdlO8DGUsH5DlsolXEQ3l/AoPXuO4DGPH7LswV2j+raOO/h7
qxbSveCQnoN2tAXW7dSzrvqqtlIgpIRPxoeerwbtrFle1lBw9ctkl+mPeEAW8PMjz5SpK20QpNwi
UKxVLvokA5IsjykO9O0Rv9emdnNlWXE5ZQEcSMXLz7/EO4mgeGtFXJqCcxeW+zBB8F7omueyd6XR
44hBfsDb6XoDAXSEZjvA8ELn1jxdhQoY6i6vf+r4pK3NjZHiWY7Z4ZKsugT+Q89IDWEx6igT4Tz+
wuswvYfz1qiISPZhu9ZNH/QIeoCCu9hI0MUSd9I8Xcnp9lpRFQbO2UcWfm42BKaLcooVMjzt690Q
LgeZPuqSTMP61+Q8+Vw+msK6F33lV6LbEv21g7SbGH0XP9A8PfJgQ2UWAy0HP6hNb3ndAa2bdK53
sauYXog3V7BgRJ/Wq0Ff9coyj1bXxNbKj9oA3kIdzFCWzDI/CxY6mlf5PRnpUtNMNnaFHMM6wovM
9KVZLikwl8Zd2mwSEvtGngvqBNC0kvRXFj6q1S7kPtoA03G9YeWIyJj5brBRf91CuucubZjAbdpH
a6JlQsXT+QHb5ZhvtF88s6oGgcuLepewNhP491dWHm/pKh8dRZwuGNdJKBLqOGvuTtnwC3OVCDCT
MDxy8AjgYPVr1mzgE5HZl90WQ40c2IZxfkuoGXg3i2gGxzA3Yu1LcBi2+b0meJJ6si7rkdTRyK1W
19oPcC+sFka2weO/K+k6bA3MqytwCZzwKxu1EMROr3/tz5CfEp+Av4t2rGVMUQhdw1G3Rr6zAHHF
XRsejHbxGygJ4wafFOkjedWxjiMYoMNwBaa0fN9dkeIsxJMsuKrwIt52sXGIn2EcKONSb9eSTg/c
ub5YqGp4FMLlVbrLsWwV4/uxhyYGksFTWyYrkeiwEG6tulABHQfncoVYvZFDt9VsMA3UesxLgzPA
RpoQ2m1SvtfXZRqqxK+dGvNQE5WY+LjPjYOj/8yhU5xRkmmegtWUjdeFwbvZwl14HQUe9L7uJcXN
zVgmuLPeFvl1ybAoexZ6WBjgqJC1XbFwOUolLJPIsUhp86U9N7Oxs/bK5rq8YeBBWMKC9zi8GBsL
UcyiyXrtDYczIb9OyUBHzgyclNDON82zpjwX4BkXr/abexnreA/ghVPDcDkPUH+b+zLHtQAzlaV5
3crEJqDgdCDwPVVQ0OKlYm0uGxHnBXGRkXpGkILoWDTFUrdtu60uLqL3ZnKyd5tmJbxd+LmKWqSS
vaziPVqxEviIiuf59nTdFevooJ4Erx7vo5iKoi3DV1AOUeBiDEadnD6cJ+JbUyyVy07qceHblcGG
0us1P0OoLmCeChvrcqSQDxHhesQYR1JJXKReYg8Xv76znq5c/x/Zo7G5qH7vq175gA06VabwOG5S
1R4Bnp8sbA+GpUhmTIpRMNGyaGVddLv4kY2o5WVcT/3qwrvOCYgQjjAiABazKfRH25ycWbyKx5M6
rqHNdwxKqzdL3NYlLwYngu6u8SNTfLW1ZBGWzjDaavZwaqLTMK5NUyO8Amxi3VygJSxvzUNIdufw
0pLIwHgSL8+na0V2BALZ8NBGPURVdE8LXAvg8l/Me3G0L4WfBlu991talnhNVlmMvW6+lYRNlS65
QimvQoxMClSwMNiJPrTx5rPIWmRestuf5htneYieY3XD0dMNAxrUdgqKKSJxToBqy+6e/ApU1CMU
DnKeEJEwznbxhSh6u36XDDtbRuUSi56TSLqHo69lR7CTBWBC6f7QQKyfptizOwDAlXpU0sW4SNzb
ZrjTS095DXxQCRjWBkb0toGFryP+zGkOHsNTEjvig7HvEo8zp5oLmeypt1xwKKuyw7N6Z/7M/XAX
7j7KpwZ75P2UQYYGLnAmAJU7lgXBE5za1u5xX3ACHw6CDXfVAXFYaPc/7I/ca35UC91dRUQ23Sn7
my/fDTQKdADOKgK/0L49JU+QPEj+LJ+0+xZFjGFfifvJveBEDhT/Rpcdm3bw+9uVjoRpiWgxuMOk
o5WBmhdmspx0zQEeDbZGXEXvoBihC0XWZLsIOw97BSi/fgRJ+bVa5ofY6zEGFCHz3DNcAucOiP4r
F4MXr1WXtEZ+Cc0p1UV7249rBbhAct9JJnEI05S9Rl5ITysVo/XXAML7dvBCFCd2tRd+iI9UoVsy
rt5CHgNSAI6afz2KZyzrd1bCK8FG0BckewxfsnOGz5F9XcZH84U6OX+Tnq4kiaB0fjc4ay/l1Ihe
yFaIXAloMem2ERjCtU3c+AjnXattg8v+RBYe9xkrxLN0kqnvPsiP1f7m3hbtnYZbkN3epRvdUTAH
sRcNin0umqNtoSLtYamtguWrgLZ4O26LvbIwCyf0ydrcWpG34/G+jjxsLIJylSe8aFH5LUY6CMNk
t+dltmAz0tlqi+ilXmm4lr8RhLUO1q/VW7+97nsXZSteKe5tC7NnC6qNgp/rmDqCd3Etm3gcO9kF
ztVmEzfbkQq+wCD6rl4hYshP6T4/Cc/xfe82b8nJspOTYYu/isfOw4vVzl3kNfVL+ISmRnOtE2Y4
kOa0xGV6rbH1lRa8NZ5oybh1uMLw46GY0UEMQQ+nNry7G+/LrYlNyirdC77mGlvtlLvQ6Zzb0roj
dXGBkz771m60g6s0vjTk6wDXO7RQQIlk5b1gTpg5Ji+XFxK4nGW4pFOyumy4HR6TU73tfqV7c9lu
i7cLvR4qX8/ir+frPr4fvOBX9HL7efVFrgRtjLbRNs3OItAJu62H20Ozw+x10byK5/iId5pO22JX
PFSxfRI/boBxiFad4SzZUIFO1nvzirO26qWb4nj1zTf1XL4MexpCGkj1rXxJfgCz7zE66R/STbqR
z3is3RVH9Zx6osNFXco7ps7oYpluv+c4hy2ReTg3l1qhtjV83cnW0fN00/nCE4AjzRv0eFq44lVl
dheDIUxncj1KPnEabrwuPrhXszMy8RUBb4vqjK8LbUz9lKVetuPtlH7M9339lBwgTvB/z1Pk4jjP
75W4RK7WxHpgvZlBzrMDWIiMST/q0a2f+BsPEwmVurTBa4AcJDiz7Ia+HG4ZXgP9+/iePOCYm6Sg
rraEWAZLtmGJMVuNDO8svIs72mXd0Rb48CCx3t/u9HXo96ueH2TY9z/LF0JcKluBz2LfTh1d8h8h
BEInexQO44KoUSIpIZdKWFHZImjfc7oUV+EqXpHHcYNEvBg9ZS3slB0otmfcXz8GunYVEpCf6eAU
0C4nd+/+Ln1C+qBbi+g43ItL4zBum+GY7soNXQqtT3lWxBd887zWD+4+4mPHpYZ3jC5hdDu6yuvk
EB/Hp35uAOdWglBsGpUCE/8zZHW425AObe0d2zb+r6EK0X7wGnzvdjoNwWO9urn9SmKo9lYfirX1
fr14AJvdvZU65htz5Uv0rG3bAzIIznrcholT3be4tcHcw6j8wXgSz8R+wjvH++M49Q9epffilVNM
0DdpbvHRDtvxiRdi+456h9MTblNjTMNGF6HbkSngkuNlA10P68F7b316eCjE7pW96aJUoa2InNAr
D7SlvCZfx+uuG5bV+XKgybscuh3XNfVh5HnCpkGJdpDXEU8oXSBHehVX5PHoW8szV1NAZM7K3AOz
8nuaG31pHcSluM/8una1U/hULhA9UK+yI5qxx9B/J/zB05bEOwZ+f9S3rY0G1kkOnHdfeBKNpOhA
z7GvTySmhe/Gz/Gl7hztp/SiHYgucpOFtb895RvsgjYRmrN7mTwHw2swm0Nzckd3kDoMN+259xWa
53LVOaUrbKQHsO4lPVSOvLwzXe2ePkX3YU7fPly3m2w5+s1HSzvhX30SzxzJTxbJQ3xMj9rmtuju
F/gnS08ytwApcoIrn1ueTLz77eCR2iI/oPqB+vYWe6gi3oa3/K48pffXfb290QoaP6xDdDIepEN5
ccZVsAbx3ZtH4rjd5OU9cYX7ftPyOCv+9B/CzQif7tLRH+W3yx1ufTDou4tfVHbdOsIzFu8KZnF0
oRwhtp/NaMebRnysgq1ZL+gXr/U1jnx42dkYIG2DY7KQ9nQzuWvlMyTFy4J2OutW/Slcq8g43Vuy
kBFMGR/iQNpUeEx1DEYOY+0ap/pkWW641rmPSp7Y7N564iTewyUd/ARKXDNXW1s6VrpswAW+MD6a
y27CVIj8iuz5XIflNZYROrUCik4oxH5XoiCOg+lM6z6rUabULODuHBmFUIud9eDzZK5EfS3Oc+HQ
oY8mI8mZq1Dz+cC5WCNsyFHXSw9pN6IMxpGmCLp8peQd/NnKWEnkbt3aeFMJry3FHMSrCyAVr2jl
GK1PFq5NnuqOxKFYQHsJ1c8XxfAgU5NflpeQAfA0Yeiii4K+CnHHRMRJKW+eq6D8EoqK6Lan1l8l
U1Vfuky4QlnBqpln0xoTGhwTaS4vVba6EYcixyYVTPMcmnBsR/y9cEO43aNWhp92UxjwjhOlcVCK
u1KlNhjrVBxmliPquXYdRVLl1kP6LtUESI3QNJKIHnXehwBUfT91yq9On152pKfTDZrOmKoWiICY
iAbeNTGMcLyRlwiq9rKi0OAWwoEarV+G5YWGk3NSQgWdbPbUt3jjYUVwxVB8wlKMCR6ZZ5tep6QR
q3BL5pLuXOOd67rznDEjdF1RbK5BeF0mCuXveTJM+B28ht+L87pcaGKfuKhFeBtaSipSVyJFJKOp
nSbz4jwRcwpXbccIbK6DzhNC2gqZ9DjqonoQHGv81RZzXfazViuP8oXxWswU/aHgx/mFbGZDwTVh
qgxjpvx7DvsX7BOmdfPk2+K83bxbKiBmo4A0vEpmRqG7+kjF6kPsTfg8Bg1ASqqZIPKeqaVsI9Wy
vLbKPZIsvldPkXI9YHq0RsDcL5Ns3F8DKBAhTqKNQkukUhXPJxSnr0D25rnUtDbjDQZvMvZ3majf
JPTvVBnJxDTaDS5wh6YoJaSYerEe5bxYF1TVqZHqj4ZsNqvPpfkPJDkQdRdSs/9j5bzf5/I82/ae
dTPyjTJSc9Vo8OWSInJNijR4kqZFYGPz/Lx6nhCTwMM8Tb4Wv/5aVAEV1xZN7j+3mP/4eRSlKcsR
gs9/7ax3t6PZYFSZFYbiwNOW0OGK2i5GSzTacjWkVBlaO+gRDtcSz2CQcW8LSEM9S+pfsotWIuRS
V19/m+fCnK3MceQ7zDsoelGhTZ4OME8K4k+IoqsumNrmyEznjeadqF4TaS7NMOK0eU++0ogcYjrU
19rP5XmHedf5oImR8hqeZ7+O97nlvPJr9699Pg//fXOMt8hwLNuHb7vMH9gZJbleJTXtr8N8bff9
zP5Y/tsz+/po3MrISbYSkOd/ftk/zv6Pb/c5O+8ZfF3jPz7pc3be4PMLWg3jTB2nys+fYz6T//aa
zF/GqLA6/Nz6j0/++p7fvsz8Wf9yBl8fMb6OtXoGpnvBcQ6oc2r8R1KAPiff1n1bnLf7tg4MgLrW
t8NIM2j1tfk897XNfIgMUSeWjdNHfzvk3637/jHzLt8O+7mNoYz3NXjbYqadmjMAGyZDtiyq5Del
d3rfzn/9ZO/+c9GYEc4vpupveu7098/ZeftJqYwIsPnkzH47xLw4T74O87nJdLU/z+bvPvp/dJiZ
ePv1SfPxvtb1Ewr2/7lH5KjUw3+ynlcIPf533KP9R/e//Ldrjp1b+fEnCYlA8WnP3yQkQ/wH0TCw
7CD5TCaMvwlIhvwPTYMKOIdO6BDScE78L+t57R/KRFhCNUTw02Te+E9/RrhJugXzCNaQIWkmZMb/
iT+j9o1+pMKB40i6qZpT2BQ8mL8S4lQBNk9hGqOPxnBJ7PZOQYiJ2lE4F9uLb+jOKC8KYx3IXla4
zal+U3+Ep/qRajwZiAPhpsOipzQhPNWUroMlegDo3cAiWok+3LfIgcJCBIumM0KA4gZ38B5BtCsv
bm+UXBTFwzngGrjRWfpZbCzXWFmulvwnzuW/5DZN39EyuWyaYvDPN9JfGcgDbD9z9MXReCTG+T5q
Riqvyl3SqT+asvklCFRq8jR+wQr+/o8b4m/YsjDJvjE+pyus8ksZmorbLlFef73C2TXoSadUUIyd
rW4j/sruy4MKg+a1Xlx/4ds6xWv9Mh7U+yxw1Q04WfogLMyd9UDU63jAmkg9SpDht/Qd3677cZUe
qeRW+7i0uyNq3sqL98ObqU5jF+3BSJa4DWR+T0k92ip3IlKhj1DTdQ9z9cf0I8Ut6U59qUhfxyfN
Ruap7QDs6VdOVa7mtThfzy2wtbKiGooLkmG5ymhLuSOV9kh5L7Gr7XXbLcSfDJQVvya7kkExEizA
Dbd8KPYkS0kbgIm14l5fszMVhOhHcuLrLPqn269xKdyPaNB2gU8sb0rh/i00/W7bHBJPxBjiY/CR
0LgjxVRytnP7l7whOrC2QngpKwLiq3eMNhvUre71Hd/IHk/kVfnampjCe+UZcwHerCCy2EqFJ7J8
LBykl5fkOGAX6VCIZqRsnrJj+gEWBKYk7LKTthzvGQUBdnQnHOMILuNyhNvhGa3RAgwX7wrtF3pT
Y6frKxJj05AaOzVVn+jbruOCuIwzKTkDVejDM3ptRdmNEpQDybuJR1VcIA43juVrt9Hfs7vgUDPw
eOgU5Hp2m2Fw7FBXtu7jpbDHdW7PIH30wzt9g9cFJfmLg0UMNqfrwrRRsUVHdEG/Eg9SeYO2B8mc
3b1jOJy2i4iiie6SLf8M1J0j6iRAcGdu1ME1OgcqeeKBDWzGpbqIPJWCAsQA8vBepJ/BLpdtfTc+
V6FtuddD4Fxeo528U0IubQWhARCe9DigtdFOlhjIS/YtWSI5frKQGKjukLmXj/J4oSyyl2NbPYgv
cutp9+HKKO0ITAsvC9npIDefyFU1qNvXjmFsC1zL/eStWZXO9SDfS+DN5/Bd3zfVpqaM+BSczeNI
LPZ+yJ22dhvNVlb6/nroViJ6R2VrHCvVEy5e7t/eySfIncQv/Muz5U5OJPgPOcnOurMQutpZswTQ
6z0ypXg67MtHu1e5mhs5OeELWxxwkj1U5NZpttjY19g20nX3LE8/Gj4F6PFkGyU+WNyb7scuEduS
Z0XO6FWCgznFUVuHjR3t0A3roAfwWjxUo/oPcKTpC+Kv5hmrKX2Y4ijltG6Z7PBjz33VsEun3APo
NqsI/bcjqbSBSg0dA6s+kDun0V2s9DHlkn5ezpFHMeQlLW06pvbgU/tDSb4cIkdbkV7+Orj+4Edn
FVw/x7THCQ9GjQbG1k7BW/VLqNZNacu7tl0NTwywPFQO1hGKRU81GpNzAFW7XxLjUcm2eVCas3Vs
d/VLtAaBN16oLT6JLpo41Rbvqex0/6Fx5vX3Fz68OVFoVRN1rCTxmvvOh8de19Q6XS78KqzdGxYd
8tV4MuPqMz3nR/+/w4/sb5rhf2mEp4/RLNmwRF52JET8tRGG3jo0YiAVviahsOcjrKFfDWH/MVZg
kthwwX4peMX/k4f8N58po4r412+nwq/XVF3F85qMq79+rBIWKvZPVeVLwvVJGeLA0/pb4lOvoNCk
K8KrpFX2xbqQ3/SYhBZm6uZbpnQ3N0Cj0hpUXdR8OGVTbvY4JWhfLth7N9rNrmPStVNitvtQKB3s
H6uFpAy4GokYwyOGMqnkYYozQp6106La11N694UYb4s4b3HK9b5NCd/QdvDZSox1qi8CNK2Pck6Q
t45lMzAmcM+FuCcPD4X7+noNFtzlhhAOkwjQHszsXGsGgKhWyTtIiaiQ8haHGEMg5TDMV5gFb/sp
qRxLJAOiSP5i4Qscage8H43FRfvRYFpF6tNlUeKegJUyhDVcFQhDF6+ptFREsmab27jQJ2cN9VYu
BR3uD1JS4uyRYXcdZVl8Ne7iG1+Bn72mOTBxNKkWVAWEdSZeiROIrCc5R1SG90uO3wehhWWd7uWu
RMCYiQ8ppnW7uKXkfRvhVGSynCOIFciIHnytKI/6JU4dbCwXfVxgP4FTGCdp/pJPkRTQpt4gcHDL
BXZ4qTNXC1FDyMKIAWKBIqgXbwtBTidtl2jsqMbtEhU7dEOkJpca6mEgknCpC+p7Z/XqHo8I9UJd
P8BZwG9bmQJxreG/VwF/Y9uiZMIPEoqE9U0bT5r8FnK+uP5df5aZGvharvM+G+VDAhANUefq1Pga
LuRYf8SGEPIPGDtxEBRHERHbbUUfrSRAYtT1B20MH8QcI7RU2otm5AuDdif1P4teux9zQVmq4fDU
6/lj3l/eyNEREZlVfXXfR7eHJAhPclz9RKJb2CM38EgOoqNVT9O82nkkBVJvjRF+adgdhjiMupoo
8BVTFf9Rp7tZjaeN6LhlFYEeNHHvmiQKXsfhPsq1cyyPO0EQ8ZWw+KVNeZ0lmbAULqrgl1mJyX5H
/Z8ClF02HQ6wkMPMDt1UHpoLof8YuNWxezj1OQQKg9y+gaQU1cIbnPwTIW0G1NVNORnVkc2CAAxM
+VLvW36BAabthatzGXfSkLs5VgtN95BT7avziPOAwdpcXHVA3YsuefrNxEBY9JcPC3KYgemGEmlu
dzO8Ejv92ix89U5HtH7ViE1G2Y5/DWEOBVEZDeSJwO56w07KVVPGDvYtTiC9atTnjVK0UzpeN+0j
id7G/mFsNVfp27NZdVsLopxpiAs1jx1csCEuYXhEF63tY50Mj1Lf4HCiLuPr9TBEGgh1GBiyxzid
l0bZKNtAaCCiYPxJZANxPN1Kq9XgYuP04Q43qVjJ+m3wk2vjV2lAHUxD17+5FeW9kIXBElcWgMAU
ulymRdI6hFS/ngTJdq6YFe6WcognMmyepsLTJ+gJnsSxw8QgZD1kQKIVqcDzhGggeX2JS/psslVH
y6I274K6vVETA+tKJLAxdcA0oIvEdNOrXbo29LckDei0zqti8+nWwqTMkHBu5jVaZKWfc638gyci
2YzaDd5CKGE+XmBOGZZTaHp9ofnsrQt2u438UYSysJDR6Xp3sYPSWjyM99g20F2kC5D7plvtsuOE
Hi5bw6HLGLzIZyLsXpLcwxZgRzbpTnq74CEHmcPRLde6G3GowJ/nZXjg2S+A0J3+V7mUPHSY1y3I
1IudHSc/zxcYROohequ26qLfNeBb++z9uqHLDuhG4faZ30h/NjfVQ+SDU2Lsg1TcPBj5EkUfLT20
AmgORI2LtdupLu66xl68gx2NTV6YuqW+pjvbwg2gJAoScDRdOvjA/eWLVEGE3EKYYDeDDqKjw5B7
N2FrmKviI25fohH3HxcpqdqwY/sLJZ/22G3h2WILgZvnLaXX46RYcO+tpfGYnejIh3em3T8aS2Mp
HuKlUaL9dQPEpUfl1+V1TJY3x3wfX2HKGVRivAzP0gQ1Kd1mV9LdegNnqmCosmgx0FoDTFxaGlDs
V5I9uG6pLUFr4f6E8mLo/N5cKPSuSGquNpK6gsAy8LQRDRA44q4Evqs9wFoq1ADNeeEBgU1BzipU
k06/0yQ8SN30CPFm3Fy9zovNBXQ2AxQeCPDm4IaHNI0gxTD3wqdLvcTqjc7p3uTMYd2scDIpn+V8
qUgYlTmI0mGeXxBvAnWDHyKKZAL6DlEeQbGtmZAibN3tnrnGKc/XsIRqVSq+zPXQt32zkDsniRBR
egN5Z7VNaNYx42rRu/ygVKiUm/IdUJqfh4jSyUMJThPYpQX4BR839PXbfdeueutF2NOEWXtNW8Mr
yAF9uS2uwopLbIAYh9B01J8wR8TUY0iGM1IJVlZLzkif0TwZe+hhVbI3443+U/OE4/gYYCNnVy/l
lVH7PYkgpctnh690fZ9v23zV/mRMdkNH+6Es4r2+u741+BEoQPTdGZ4+rsgWEQ926tWZb2KDcnOy
c74oHyKGWrVtvvAEKO9XBmuQx2AOzYQnaF3FuQg91dX26RkzVX4oDIZ08l0g87jlUwtW2vkg+vWa
8xWbHeIDnkm6UAJONLYh2v+HvTNZbp25uuyrVNQcDvTNoCYkAbCXKKqfIK50pUTf909fC/xsy75R
ES7P/wmD6iiJBDPznLP32o/ox1FSWZVfPWGrntDjwlWAjQS1QHktijUCK9s+ClCYhNola55Ei0Ly
nNSIWpTKtQ7BHjgI0dF0DFvZ4zFgGvAC5VCAnrvkWTCqRkGVQB89SB967kYPQtnSGTccv+IgdoY/
R1TmvMrG07jrj+hfCrLaXQpOsKaVXx+6xBv3LZoeBBWcbNLfk7NGyuYcGWLmW2pboL7gXOR8V3yg
r0eCCPiRswmq0leuq2lej3gOu3WNfmarsmZ0H7Grb3Mg3MdwmwPKtDfJa+q35prDAAXY4I7PmLST
u9YPMnK6N5h2keJKIXCQFYJhRosWNYPpDseKghzZxsnhqqFEpS/gpu81zuZhDSU2vFCRo4FPHnuf
U57zaDvr7qXghDP6iBx2KExeFU/1AXj4NHPeMnk1s33s0lPkaU85fQXXOh4gyczXIXPH+0peVffp
hXrmrfXiHS53UFgsY2JTbhwW7t+YK8U2O+s8bv+q+/Y7/8OFSteGD72HLwkMjxC9IwLQ2QWajADk
DurhVK9ly8sLTz4HDy3TqAUARgk4bCjL24fmTnqrDsa144NX+4LD9x3d+SGgkcIx4UL8jkPsKat2
fyWkyl5m6cHO8ZwP1c2e2ULbe4b4yhHZ7Vmc68+ZSFBkkacEWc8d0ESd49ZT+dFtjBMrrP6onaOn
5ICiS92D/tKR7kwrdVpN8pYQgrJF4X1vXvSTdS2ecelzwIwQX4kNsOPY2Na/KQ1Qwx1AbL1iepjv
KOnO7DC0QqgRo4+Weaa6coQb8ma1Nhj9UjS02QaYPM97ttFfqwOqhBJZ5auiuRrK6Dv7bLRrBmeW
5PfBFmbkqHi8TkHo8b8UMIHg4+s76HUUqT0dhc7LT7RVBkj/xZGqUvndVB+cKpxqU7RH/RI+ImEl
+MCzL6rvXJVwA3m6wCggE+y90qM1pMZuVe9CdaN1q/EYQR1zbedcnYlAkQkINxkzrezvnkiFHZed
eJk/UX8ty5yOTCV7p7sC4VR5z8SWY5HjTvcA4ffJRUR7Deogugr7IoZT9E4C2ZAeZiaoIdSHg112
nHhPLP7dhGT9EAyPHYhxIX2vEKzallvE96w/zgRsxnlM9v11csPPhUy+oSIYTukbHQjtVbmjAdKj
MLxLd7NXXZR2UaBkF/HOvsRioGm/HDQCp/6ueIialfHZemRJZy/gTWyMAmhveQIGWCln/rlWUAqK
hVqQPo0lU3BO4evE8B32lgJynqew2r3F78jVkzuVc+llfIUxiwICnUy707hi4Qcb9aZzYcAF70Ks
kEoxGi0/qqfivQiO+nMZPcT3Nm4aY2ts47fl4Cl54JMBXy0m0k0Nygv1D2TrmY3iBd6pp/vA4vCz
0BDZyn67ozxFl4VZo/Yr1eu+bATtZHYYGwRxaC+7N/sqz+fgmm8tN3jrviChorhTH4EFM/vX6g1v
FHGW3ezJktfBfXHR1+KhPGbzOvnF2Kf61lCnlfQ3vqd9RrL2JSM+maJu5mnvDwMuNw7hV/a86OKs
p3tAdAbwxn3kTu9oJ6snVnUtY5kkwWNfnZNDfe3LPbuItrWfGc4viLw7Gkq/NE/+4gPF8AexG+kz
02Id/UXoVLnwB4JHle7lwYBTuzJCL0wv2Zc2c4p1sy/DIpvjMjuHRPEk1yZQzTqjz+6JDN4FbIuT
/K7Tbkn1j36WKU4QCQk4rNmmxtuKu6ZoFkQgot6OcxYr3aCuk67epByBKlQvES5UqC0N5O3YV9SV
fgLlmr5CFwxOtfbd1J81HpR7/idUSgjxgp344gyT39UcEi4gYpCPAi7DV9W64JXQXJVvcccZd6V/
MRLFv2cklB+r7gnJM9dx+Ngf+9/WJ7pTE3cqOtHqi6rRaTZFvQ6+G9Mb2WgGauY9vWTjBdo5e5ac
rxUfe8SJ2M0jQaacLjeDuRrOCceMunRz3S8kT+k35YF0++ocuQi1JsXTf6No69aRX2dr4FCnakvD
j+WlcsU5fct3sY9WuvnoSteirflYHcAeEUvNToH8qTrbOBf88av/ss9clRKhco/zCUD6p/Mo7toT
jg79w9lFz1j1uQpguz6Pkzfl38p8Pxm4dbB6rKd4l+MhAu/6aQHMYkzhUMrAQORCl1AbR1Cielsg
fBwn+TCrOs8zJGCxn6liQwML1iBSBZTr8gVFbk99hslLbqYatje7bbd89XZz+77bvduPWYNgIU+S
hkW5Uw5wkRUUdMt3Y8su98F0n4p2S3JceGlkWDXQ5TeaLaMlZ51pKxL1bLlWXUvl+SqJsfGz0lQ2
MQziFURyy4jvRDjyxs5gIBOkEG0MK7lETnhAgsLf5rR0bvVMRhjBDjJbMlaGvNIxpGAJU/sko38E
pq8zCy9SY05UEqoDsiLdxgIbl9QyzSjH4F8OQuG2cfumJPhuqq4ZrgqhpVGWp16l0mGXHQ7crWZa
myqIRyrh+oomyN4Ugf0LAikb1yIZm7SNldZig75G3ZBDVrtDWtM0VwFAEvEXPkeRZ1Q4P6TYQu4j
2nrdawFhIgZj7ypnKyyqon1Y3FG2hjDbiW2cY3CgAP9RrjUD6DH29TKZaaTYwyGM04tEsh4aCiU4
hY32ZpKftZpZH+IuCXf5RCdTl+KHshj2dmkdyAFj76sOvSZjlEpbzo+ckIciuKRR8K5rSbNvcVL1
BbYdM2b9a2bDSxNvEEW9V61il0C4sNT7tpSJZNDxvU0qUmyCAqlEJg4VBDvvBLj9MLPCdRyRutdj
kLMEhqzx1UxyddcPkDOz1rwP4l8pwhDippQvvcRtZPT26PYTKZUysQFLAyTu9PRNtylWgqR31mTg
StBlcDNIAfGf4pLlufGakZcgwX4e5fYt72bay8MGfutjZXwrEuJ9gjue+zBlX60gew61813l1kFp
xnolkT22IVZ2DxFfwUCgu4Nqw7/P5heptfttO6LKq+Twew6gBuLPqW2RbsKhD7cgXTzIoU8VMbww
ciVkPZK9eIMGJgxieJmWX6aqVKe4cwDnIdweU2NVzw7OLki9CrrkKEbT1YDRAG02riLNIQdRx7WY
A2qr1UM3vwyV9NLn4dlkD+0djW5jX6DqpRi7/WwWG9+yDVSlZLEeqN/pp0UWCsYxte9SEwNEPcmP
ray/5mOyJfnE7KAacLyv2HUm0DqsyiGGSMFfYH0qQfMCNGEfZhTEJenVa61on/IKwFOua5y1B+ej
xmAXBR8w5/dJ1HcHq+DAXGZMEHS8avqbkyqvdUfHMSH/p2mjAQ/mdCz6zhMlJYMaMkKJq8hyQUz6
Sp2J3UNoLOLFiYouCaHwKhHFTIMBoiIUdrKepXigbLJqztPyW1IOH/HITkNGrj859IMy1PRRi1Sv
Q/gc44rS4yeUcCTbaCwpRMhZbojihxDN2W0zDR/kpIKujSpz5eSRue8VNgBLPHYjlkNL83vq0rjt
5bUiyZeRbappHPxm0WMQxr8MXUEiinbQtdt2p6Ya9oqmZF9UHbxxPX0LSWj5rqno6EVMEFkiXY1w
5SW9nAwU5m2iK+9sJ79AhnpSqmlpk01A9Bs8IEr74Az4ayp5eMr0Fsy9iv41gQ+HJIqxRUD+61Aw
TpYtscXDYgiTTFqluGg8tVydar6FgIe4tdbx5STdS1yALQhSZjGs4RmJzM+aTYmm5PGb1ZLfqZM3
cdZz7KDCfuyH+DhDaQxUPfHsXPbJ/Ub+D7nXNSSIj3EyqXclc0AJf7hnOhHKUMRbCfRVMg/Ga2wj
e1ZS51eVUrkWIWpdUtyintdKczTEpiMKK8IRoO63ftsSP2LqG63vXkpSyNfNhOfATOPYLScGazLe
3KZHQqK+h0CCu7J9k82DUMozc41taVVcAG3zBQrxqcIwKTcVB/z8VJC7vRKZOK0fCtvYZVV1lR37
PJY1EFcE71ELxjyr699luncm+ZcQGdtpjlvHjmYE14BGqW/St0QiPpTpb22Ep7QgPopZAgceSpzp
7Zc5OaTvVRzsm7BaExbO6UxSj21HV6SWllrVhh8N0WqVxNFFrrH+p0ZG3jNj37FYGGbOVdQkeqUd
uvkuKbdNM+9aTIHkickHyCMF+Tjpw9i3bz3wX2R8M8cTVVAscybK8h7bJhkbfedOoXYn+vyAdOJu
GB1ML/iYVzM0p5XSrGxCf720Cc21bvChman1NkhkP7SoiXMhGs5RqUUwQvZUjAOfKmmrESR1SEPx
JGOEbfDhJo2h+NWQwkobBrq/veo3rGYr005od/TaWZnV57SHYXij1c3p3jDy+RdYwINC+NYulpVL
ZnMGRRr5NIxAhjuzvY4aHdxgsC4d1+mafBBBX9TXdBLe7Q7l8cisVeiUVT3I9iYovYS4viAqt5om
+VFJo09LAYlHSr7T0vLQ29FV4v9/htOxSorkNbGSkJ045LTIRqbkGtEaziDv9F4+yA7SalXLaCHH
GutUrUdeWFLYW029CGZNtn2pK3ZxTN0BRWstizjygrzv7xKkgT0ZDBtzEACmVWcTzgOueeY664kG
kB6plIbQ4/QE28UwkqJR4AyeZWWbFbDtYwBqtqRIq7BLiNsAcW3OIwmMKuFK4YQzQG3WjczrbwZE
OobUZXCdFhuUdD8Ry7EzSvwetU3eRZfhNyys3I8H9Xuoetq4S6b2Yy/JALxNJPBTTOnQdKdGDSMm
u6E76/l2sttrQzQCRh3sTB1eaiuiB1EbFyh8cA7mbheNzjnhKVpHgXUszUCCFM5mw9AqTaNrNSH4
rhrjhUwiYy0n2VsSyE9Q7rCMwG0mJ+gFjC6Nvn70gFBiSnHAUvbCfNURh6+bGDS9AnxTz3ILc6Tl
8XIPHvjN17YHtW+a9ATspWdtqOnDLEmHsJyvdcIEgoXd0F2l5G1MaN2jnePSE7byu8u6+gTB1aeP
jyVPLysPfs6DgB2eWh+mGsmbJseykk3fcSFCzzbxVAY8Q4WuQyqnv6ZInNgiPVQhJGM5GXlXW9Wn
VVXsbCaXRNgE2aaFVbdJPCVLKgAQ+P9yVXkK5E4c+45CQUcdUQQdhrg4uoKO7jwGNOR72KiCKkbZ
SY8EYoarTCLDyERjGuhriNY6qRonAxa2kyUDheucSxA0xbqd5tmP8v6u1xaYJnP5sNOw4ub6vskG
HQc39/74cCRwYxcWFK5V8hExGXIVrTL2gw0w++fm9jm7nhw3ksW7WJgat5uq5x3AgqW4WcmpLVDU
N3mhfDRm/mkUckMaBdTgXsbNKsM63RthT4cvFBSlCoVsDJB5M/YknkcmPc2Uyk2U+LmFKHY6XScj
7ZYmbvr3m24qL1Kmge1zJBM5PbEsK9UorL0aahg2l5s8R3/SvqH3tcAk/eMmQl6gz0a1ixuz3afL
DSns/DkV7EXLkB+ywaYrphn5vQwK3ocumxzTKtH927T7fwBl/1EkqCj/USS4/6qbr+nfFYK3H/uH
QlD7myOr5DbrOvFajmb9i0rQQCXI523GoIhp+cI/NILK34AYWpatLroGS9NBm/0DUmb/zeHRZADf
qqwrsmL+NxpBRbV4qH9TaTgw1ABlKQSM8kWW2H/XMahVnWdaZ9RbghzWLG2kSbUEOQmH8VZc18O6
EZz08lpr3SqjIVibAfiDDG1vhngnCapH4bQPnajgercxdItmKNfRwMEyqTlhjHZDEzwtsPqNpYJN
fkkFGolTiuRzXYyGp0wzuQmGSdIAQdKVYzKAeY2HrAYZU0yrItNxSGYLNLTtM7gATrbR1GUgEmnT
tfoVKPFHbRcxoiGVlZaGfw627FjUybNKebkeJKc6pA35whxtl0g4SfLCQaIrlpb3dt62Z7tPH+2S
PohBFjP1J/EVKd1zWX5G3Sm5YeJEazKfvkFMotthoIGhTEXmgalQ37c6kyig340vxuyuj5zgscv1
T/JY3isQk34h2xgqYybLFcHWEMftlQRmvZsYeiYs/4QaxOtTDbm+ULX4FMM6JUKOwHq7KbDYjugm
pkKghNPzx3hWLA/GckaAc012VDVvHBFnfi2Gp6mrs20++HYw5L468MilSddFZPScp2hiyFDI+14S
r6Kk683e/1ibzAhC67GooB8wnz5mLP17JixSHka+WdZe1ukLwlrBHlfgP49hBkHOYyIzoFzMO5K5
FJWPavQZ4YSpwWGWk/Mkbuqe1nAq8p49WX3XI5zrMnkRHSFFgFi5U3Heb9q2I6OhWRfxsGqtMfOs
kgdPg+SQauZb63S5r2nrYmiLh4LQqpWU9Rq29r4lsZc9KJMZ9C8/MZikqsWBZK7sGLGZE/O5jGSU
DSqL+7adtrLK01E7KFebEXlJr5MxUD/L0siLwubU8neCprU3o6Nv525+zkO8JsacunZMW3eerPra
EiM1RMFJmS3zaCcYeAeFpNxJHTakVXBAUyjYk2TYq8noSmhjSOHi6e2zJ5IRH5y6Nr14KpkAJPvJ
dmij9goE7YG3BlGMfqRoR9xfkasF22SubDRx+yKcn9WRS60GAMg1PHpqqgbrAPHIbANqiVuSf6qd
FjJkHOHgCiebPYowxvyc3i16R2pB4rmFI9McNOluipLXnAApVMOHtGKOZ7XpWTOIjTRQWw4jZ+bE
gUtSDRHXfD98mOZrGSv9tZNeDKI3lxd13sOC50U16VWQznWkyEnJyAxfO446e22AYVNPAmETtR9Z
OKAJYrV4rqzEs0Rj+iNUfVigvARmlRu7QqmvgkvhaKMgYtRN6iA1wUVl+pHVSu+bWXsp6g6erApK
f9RBa4ASnk9pCoIHPNMG5VfpB8ywHKhDSpQkfgGck4hzk0AdLp7M1Xuy1yVVmbd1Vh4lkmvDnkZb
qo20nrM6clu0eGXhbDU0JWjL3pXWuNQaC0lUp1eOLeLIn2KtxT2NRUBZdt5cbcAE1lRjJLX6lNBJ
WBg2LyllWfdlFpx4YpvydTD4tlYdDC+RTKTUDKlmartUYHmNRtzDQbqYPyOHZbFhNqP0SKv18jJa
qHfHfHDWfZZ+EO9rrrMp/l0IhIS6qB6TBjlHYNDLmmVe3rge6EjPJJ1YTUK/JR8lTqLrXlK6rf5N
SBhn+YHX2Xbm7TQqBDAzITAiJz0SIYD+1Aopf63+mqa431OtJA271rVNWtjPkjlwidrKTOAanH8J
R1jyJGYUWYrU77SMiXPY4DjKLV9UxZdd5NsyyI2DKtNSD6MPaUnQIVB4S3dSJbEJAoJaJB91IwGK
FsQDRYRbWlLPBU1GqlHyBqrV5K5oK4aFIbCPfsxQXnW2l0TjIa2tzDWXbxoFw8sxz7dizjg+V6nj
J4ayoQSlSUBCh0sEMk3ad1WjvhCcJHGoUVsgTXu0F9HZoE3IbLgU8sKVdnlAv6OKkI3WVtWdEsU5
2xm1/TAEyCSKMvC6HOhbEQ3k9RSgmYZIfMVSue26ZVGNfouwP9GRwNa68MAwfbmNPSHIlTLKHDOC
PTSSTdfrHBYF1nhdAtqSF+KcyGiAzNwwPDOyvyOLotosVDBCufnWlLJ5rJRG9dKMMeiowWJCpkbJ
mDVunWmwyZfM7SCaw3Wn9amXqW11r2J+hUgubUVdXpChlXdWL0XHPBV+2GQaPSayMuEQX0YI27uB
Lx7h/8Lwq5NL3ZRoldhVpEKqUIZJwaVvSc3RYuapVpSQb2n/HiVtLyQ1OE1tOPpVp37PamwcA9B+
Xq7S0lSjqjlVDR3GOWFpanl75qpOeRNFmlvZ3aEpxjcZvDmxF0CLooH4bwA2I4OSrM+Ttb7sWx3z
GCduzjo9FDqffN9UsdZxLpZQFoSFeQ6BkTGYRkwThB/s9iTsLg83Zv11rH/1hFzQEKJRAxiNMbVc
JV5Xj8raKqIHh9QCBC6nbhKENThkZEtR+NRUdehlLbItIUuUNsubcUaU3Zfw5YlvdscCOaBhC7dM
9Hmr97hRY6wR5qi8papwfDN1zlbAoMKpn9VGstaDg3ptEuBaa5YamYflKl6GNeO5y+V5q5jBp60z
O0LhSONxsPEKDA3TLJ3wQJ5P9PkxpKw+emgle2Nq3dUaLV83UxX+ZoR6xzF+zar9yDYEhK7V6G/a
A5VvRxiXraMUaJMe7GIlURbnAwqxRvlmY9YVZTrH3SQhzOzOGZyCqUE4FbVMmpWsftM0KE8Wq20S
lCQSJZOn23W/niflIwuSl0J3VEhm69tWpoV5u1dR4EhLUqcxVBZJkpTXytI9kVU/18xgr4S4SYYW
vdDkILWJGFbGb00kE3UUM5tuYfE4enNGPht6gwPqSufJBfS1+BcK+nBpqb+UEmUQYcHGKrJhSI72
XU1T/FQohjeF6l4OicVhkeNsQquDhcENHbVz03IHNsfUl9gBhkDshdE6NmkrlfgmCVw3eUG7AaqP
iQQKEfOwY1NEhV1ExV3dqCQYkiP3QAvh0571qwkD+l4BI1Q3sf2Q5deCVIsV9XbDDDEaDgN9MQyA
x4K9OWNvfECCy9g3aR3m2qSsidaLZNj1WWRF96VedQytZ1ZUsbb1utyoJgPs2tacI62f33GQz9eE
HPixka/duI8b0RPNxQ05cU/TOMXnwWr6R31E/c+GCwVCVKkLD3n2xBzgC6mRv0ckyRqEQF5bvcwv
ksRGX6DGRD2qsAbCZy2rXNsFZWvgFpHZtI3gkS2xOOsBdCnRh5VLr9oi5E61dolOKpYdEwWez621
0wIVb0k1vxGr6bgEJEhu0w3KA2dlgJaZ8SgbE3KGJPHkXGkQ2S2fcmAd5YMMfYjWhRG2+iPRw5zJ
qqLfFmFO52KoVH+i/epqKTCdLmzHJ0Xi7aukwaI05V8IR/3TmDAOhwMvroqfoKw+m9IxsKqrOTHL
JYrd0owQKKn72ljF6DIR6uyjGb+HOaLkGORk0xHhhDSY4bqM2rKYXYnXbXWs7NB+UJSZDBuzf0pT
hiiFVk9r8lo8ZoUXQiHurI42jzRLe2CQhAAKRWwbw5zW89A+4gYjEw2ltTlG1rpOdmbu9O7QEfsw
g2JHMxc9p2KqEYwwuM2kKiRljh0avTP8lkJ5GWRGvOFQ+Qzc6E13BTOkAPLGEkce9uq2Vf16xhog
4CvGHdMD55BnlT+ya+0UJ38CSTP6Ce1FUYZbo4PRQDAB0z7wbTkjgzMFxyWnX5UpFpseOZyooeCj
kDkv6wzG47KzvDCydUKiaCS2vfUIIT31hqjGrtQCcTcy4dUk+OwrVflIWSjQKbZYSLSGiGxTP3S8
b9rcpoFLdqcHCEq3eUYUArPmOX6NOgbkddFhLypbxsWRLK1GgD7TCPgwHiZIRWP/O35vzDm7cBZB
o8LFbCc1CS+PpuE0B4sR6aZdTii9VB5r1XrMM6e6q+bcN0Ljg8M5WusZBo85dvvEGT6apNQuLDeH
uiKIJIGzsDbJcV45iqiPVFOjYsqce1QNhJeKjQQpn2Ml31mIAnk0eQuYVXKVY9VXjWlnczZZ2Q79
OqHZX4bJe0OmmsyakRT4CkWpxLwgGy4jib3bUeWty2wqCjUiJl+FoeO7iRq/NwnpaBtUP4Lw5ppT
3MbI4yuC21e75BXJksR0+wxxl70Iy3pxymcgS0GfXoOiP0p18G6bFCvR2Fz7HMxfM7W/BfvuPFj2
us3wy/QWCtOKAjUpaU/NY4mGOAwJTO2t96lEi9PjGNjRgpxdQ8eRJLXdxkmzgaj0xETfRxUhp7Z8
VDlI8N8JhjRq3B3JG9mIQbJ2je2lQmgPFWcTtkGEa4PNWVZE36UoPLWZe7+KgnJVMYgqw9+WNRh+
m6LQS2113Mam3m8t/mLUoWzdQRIOjLVyebUeU8o0HRk6vTHLHZwhWztd8JQsJoM+qXcj6WRUUINz
qEey47oQIz+bxGM/236A8WGzWFG2AVjFoXTQyIjyaCpZezcU+psN4cyMQvWsM+nZJoW4m9IUF1TT
nuhrLkEqk7XRdRUljkNUxTCbdwjlyVxWil8cDz4TC8ETRrnQMbfWWMxb5v0H2WoeRcLUjyNcjVJ3
0YwkXbsWhsJbXpeejdyQ/IE3F/IDlotIDdnxMxwpeo0nIa4UhIoKi2TDAJ2kM7rkZZT4SoJg3lRC
RlUWTdNZVU/NHCVHo/4AEd8eCAQ5aRVpqzFOn1w1w3Oudkhm9azaORHrQ1fN9q4bunFDa2lYWwFH
arsif0LllJe0J0wZp5D9aMcVGXCFkuUgWQzzSVbtlACnhTLgApEQ2IrOeVJ0rdpwwPrK4/JjlsZk
xwJsrlXesRuI6wzU24isxhgWRObIj0b1CboXwOXc5VuGUnT98RtKJX8cvHS/aEzmUx34YAoZfWZc
J2Z8Zbni7EcHXaoxaKqXhGzlBMWwMwe6dsj15l6oxLZVmNuLCMUH5CupLgrPFBvVfpi6xtzqslW4
aY20ugzHVSgjJuyKACve3MCM0jlnz6Lej8ShV6gLpuaQJizlnMIUmTahCIFCbKJ+aBGIUeClDeNp
B5lEHgP9LBrlRD9XuZybaWRoWz+zc333E/8CneJLpZlMYPGY0aeFPyfIGdMG+lQjasamcDS3HTLE
uLJ+zWq0PRa5Vf4sh+RIjiCQ4M117egrCh20umWsKc9fuopMODKj94ADOAmnCxd1+tW3aGkIQC03
l7gIcBNgvLVzRFBaSjFhNDarxqx/9tThXdxB+DPLZi2HH7qSKSvVhvrTSRzRbPQOrtYAfWw5GlL6
uUUmyOzs7hbTT1sXBzMdYYJyFNrEOoTaTDHu5xEhWMycex1W8XPUUMt0HA3gZiYIEhOmAoX1jiSl
fkvucl1GXFigckpNOtWz9Bm2tKUa8a5oPAB5yDky6GKjDOjEHG2+t3J8nj3qA7wQrNCqSXEg4hmB
NYOTmHaWu/Tw89HQPSpKxKgzhyatkZk6SZIr0vgDEo2zVmVaMVMRH3KzddZZx7CB/hpttDJ4nIyZ
7M8oe7lVcXGFDljSzgGbmT+LCU0nkned5/lWStikGYmUE2NYPbW1PHpjYQGkFeM+nC+DSttGKjpp
3eBKmgbiohompiIm7ZTTRO3rrbkql3N/Gc9cRVVwoDwzvKDl7VtxKlx6aDL0bmIYectYebkt5BQ9
LFu/21QDRJ2MWPum1T9iqae8H+S9HlIj5yqZ2na2s9KrpBiv9YSmT7YoifMKe4OpbsTSqpx6UphG
GQH5nJlXgNvSJhmY6oqU+HMBfHyyCW7p4uw+mCq2bXLauL4zsFxlcJdSOJ36Ysp9EYjPIe3CfdCk
V72bUlyV8aU1MfQyJT/WDRqwlsKbME0ut3yk6eIk4fSQadFLB85EW0qNtCkPTTTaB4LPQTQXFRkV
SrcPAuJZwwwFtl6O12i2XQZEn03s5MRXgLmzFePwPxOM/z/MgaJhSv+ntXHzq/31v75uP3n+lX39
n/+9YA5OX2P0WfwxwVh+7J9BKxrBKLppIF2QzYV08E/OgXLLYNEsXECUq5Zq8qW/zzBuaSo6eCB+
ylqGC/g2/zHDYLyhOoppE5VEKajo9n8zw7Ad599HGKjRmIQYWDENQzEdQ/9jhFHFejoPIo+PDRsd
ZCgSKrUSDkCSjseYESirtASfKFSdiqOhQ78ttEirktBDhFEDSzU0PvUsxA5JBTfU4x4ZwfDXjabD
7w9UG0dyNr3/5B04edXQxl3yEHLb6RX3dvcWinC7d7tJ2HnXUoKAoOnhMBULYKsEf1Vl3eAtQ8T9
7UZpGjz2t7sl8cK7KPttL8gmZ8HJ326sf967fdhlmnCnJVMmWChlswFp5cZg+ReWSjvrKPozTED/
LwDJD1PEwQAQBtO8jQxSLcRyoy35Fz83RodWqNONwy2RZFz4+7ebaAGeDZIheTNhDrdPlYEBfFKw
cFY95yscBySKrMxbbEpfFA8p3i8v6AloW+m9jmDydtciV2mXjA9GuUCetAYQVMVk+6+b24cxkZSu
EknftWR3w0FEGE3mxsJ0Y0jxeLBs7LNkgqyMINjMZf+7zaZ7qQNgZs45EiYnO7Vhd1fHsvCmpvdt
eG0rS0pYarqo9dOxX/ROvhLAmlfsDEIwS1MZ1udBQb89WZUrl7G4D+lbt+RB5El90Jd7XUaQVq8o
v6h0XUuTFjG43ntakkgribAetxiIg0alEy+ItNvk+fYyxWb1lM5tFczYifTn2+snoAx5SUO/pb3X
i8HkdLxkdgwE0jPqmfQ1NfpXW+SNawZRt+d67kCDcQ/y1t/v/XwOShx68J+Pb9/z8+HPz90+JzsB
TSCUTOyyXQnC+R8P+B8e5s8v3x5WqCEWt9vdv76OgnuO63/5W43bH/fH33D78L//XE3pj4JwRqKz
PBe3m6yW/37vj8/1CLR9yXC8wvL++FV/PQV/PE1/fIi7e8CZRBP19sPhoJR+zcjslgFzy2q53fyk
wfyVAfPz8e3LdR4n8/r2M7ev/PVNPz+pR7M/tchJQw4Nf+XY/Hzxdu/n5vYAP7/+r6CaP758+/Dn
e37+mrxFty0hJ9jcvuWPx/r5vp/Hk6gGvDpxjj+f+vnRn8/9/G8/n0sa9a6mxuIKX2JzGHA/FXVO
4gLNuL208M7Kpvi/7J3ZkttItmV/pa3fUeaOGWZ9+yE4jzGHhheYlFJinmd8fS94ZF4qo7Kq7gf0
CwSAJIIiQcD9nL3XrsWmW3hktSKXfVzVF16ZNgX3MZiXra5oZ0Iif7CXwBl1jNvRPmyqYyGTgl2m
HvEU0ks9ffJjc9/6JEYuf/rvXqf2vb9YPUe9kfcj3LZvr/6wr8hGcgBrURyGhXJYojveDMzSj2jg
yiOdmFG8b0epTUlZPfTLqjUtkMl0uYx+fKjs9gy2du2Cn4pUbOu09I2iCItZs2AtFVCyRngADvn2
pEA9VT0mlhvH7alqs7NNuZ0SgN5LDle6LBT6UC0aCWlwkRB123lqHtU+9Ty1ZqksnNu2evFt83aY
YaElqs0QmQPKVKja8/LpZHnVH9WaWliF12OMnfPVLw+0zeLwo0DcyaQ9coX+dfF3+9qEe2QNAWf5
TFQEjFrTl7ucWkvmJUNKPRKQhViavdyNbUKbViEqJxLotjKPrh+f/P46tVdTpzWd2W2spyECfsYP
atH1IIqzMiDVIXSIUVlubmqBQJ+L4rKpHpCJxji8LD6JeuwPQgubo1roQAWgZ8bwTS0v+DwuH5XR
0PcpG0M7BkibNygsULdKykzOwMXJ6rj8DSbX8NtC7QsL67vIxwVjos9A//z52C8LWvZyl/fNoVlE
TEmDykitxQvWmxbYYepc6zgsCzm2gA0QN4UiG1Db9nq9DUxo2T6WXLJKtZX6ztX3q5CYqT9zwqid
nTp3rEWDhZErpfq38g295upto44k9YuK4/IRqQ/GR2aO+tjZ+bMwj17nmUe1FiL3fV+b7K7YJB1h
wBnYSsI1FpKnPi9AUEaAsEFH0KV6WFCeMIkxcKeq2esjxbbRnIdnPqjiaBkaLdMS87Vl1QY+Q/gE
myijJJGEaBqIbMd5N0feMc06JqQuraHRxR2pE6vDZHrY1MuozlSjt2QZzalt6mp/7lTb6hG1INyX
cV5JHx+p+UjpRm3fHv/lSeogapsqlY2Lvb28/x1y7fu158cIXzXj2ZUDAAutJZaNiWB5VFlJakG7
cOWXg7GX2d6WgXXQl8fVwlhGXmqtMeLF0rVsqxfdntNqgkc+PP32nNqmo6rPAuDhEgKlFnO30AzV
KmcZ1vRyGe7+7eOTDfymKFx09399jnr2/2Cfesr7X1Ev8aPhR+AF9eb259Ta7b/ajwOayimjSLB8
EOrTuv13P2yq/2ii7az5UeEVb4sPcMYbHVO2/taoR5sTdiFLFupudnudWnvnRN5ec3v4/bAR8eD7
DzvfGZEf/qx6zr/cZzOGX1ER2toioOe+oE5/oZN+XFXbN1jpx4ff8aj/+vFfwKkfn/rL9vvqL8ce
dSJSrCVmTh36nx5XT52jojg08scvf+PvV//+L93edDLJF/qPUKJv3Fe1envKL4dQj3zcVjt/efn7
47+8HSPdmQ3ETdIH9V8W6X9vZmhizIqwO/WM2/7bCxxTYAmf06+3Xb7Z6kfdSjG0qVX1SJe68v1P
FBMzxAwOD0PVdwavovHSuayPSWzig1arN0TvO7JXPf22M0xDuZ5U9mC7EH3Vw3a3TJbV6i+H05cA
P30oSwzAy6p6/P0vqe24nl/mEmdz03UetaHlfamXfzzm7a/fHubrftJk3qI7HjWEKPqb+q3cfhFq
0wxsiTcVuRRXmz4uxeb2LJGVpDRE+GG4nebHQcFKQzUCGpaxzm2B8o9An7wj5WCsoGthy2qPcUEQ
nloQ2A1bWa1mc2KJlVr1ftYdwVmjt8SAKjqwuQzPELqA/154v2ozG7dxfLRcFxGYBnC4ccOvDHao
IEwG0hhkQlNn/qCDiqBkad4VASrx5yDDc1Z0/Wdck9kpanBattL8Gk6mR3I4v+GEw9Dw81p0TfXy
v7thQm8z/HkhhCLfSO60Lo9JCkK/QDrSvg0T42gb3MztxX5cxQgfRLcbTAz9/F8sazw1ZrsVgkEY
546sAf672KdmzUJjlNzf5q6qFKFmsdloDZvKplruDaiX/3/B7n9YsLMhif37gt0X1KsfynXLi/4U
HMt/uJbUXahk0vFspSv+E0vq/cOxBQW8JRycfxZi6Z+SY4tcZGpoQoArNVzbof73R7nOFP8wPQ/t
sjTgnSkF8//9P3/BszUftv9X3mUPBVWY5r/+t1zAaL9GtbuWbZiOhRiawT3ujA/VOtnbFV0jpPKT
CNL7XqTtk68XNLQJfuiyeT1LUncmQoW7wP/dshMK2eSm/wdonPwoe17ehetJ8OAun4VcAK2/poX3
jdBQWmKpyVOv2paW/9xTJpr7SV6t2UB1m9WX2qbxSDiNHUi6DFb7+zSW4S60cE+Zel3/B1yejrT8
4wdDvVRnSO+YJJl/VGLXmqE7pQsdRKdLe5ek5MuIbpYUC5wfWRuLh3Ts9lXRtOhig++m5RSrzrKp
FLk6NCntyc9pm3b50O0My4KxmWKmdryZrqLgYuMgbdpRfVyEUG2wcanVrQun3mtDsx906RN2Ob7+
cmY+vH+nf/mqqf5+/B8hLudsczmh3KXO+5cPudIEU8Kmzg/Cm8XJcJh8uCGErzKCf1Mit9X9Oto1
yajvZWnu6HveoUq0i7Y8u2P+EhWOfp/r7idfF97mP7w3TvV/em+c6IYJpZcfyXK+/3oCtE2LeNJ1
skMbDE8+BbfBEOmBKtu0C4gOp2pIe4WwAiALHeYLS4dmNVSH1MbebvjJfJ9p94GgLfUf3tc/nZi2
5EfIuzJtT/BFLZ/pLzH2MbrkUkegvTdRw7c5cdyC3omlgXcrZX5urfZuCltvM+Ns3OnB8FZm8DuK
nECw2ZqJVASg8O/fkvVPhEW8JAtaEWYx3yXF7r++JfyaYg78sd8bsSQJE631ySZOQeAeBg8Y1c+p
f0l0I3jEOhe/5NLeTBbugdm0I1im/QhGrRyvuVkgqOmRpPVjapIDEeDin8WneqDf2vv1ZTZS2GwY
+UhzMF9s9Kpnu6f31ZnbXMZwcsf7WCnAFi3YXOozIgjUge5obHp/+l50eb9yNW/cNkVxxglANFXZ
HCyj+BIuAjd0tty10bwZGoqzoda2xPRO1zpncoi6PyZwQSAtXI8OsENHiegWOZ3t1QRdeKiChnyg
4ozq7t9/vLqJZ+PDuehYUrKf373ALLLYPX79zhGxuAj5226vY6Oy9ay4GoF/qnLPo+tm1Ie4wp+Z
VFgJRn+84hecT3OS5w9xmFPnhqeCzgfTH/iRk9fXP2vK/tup4gOauh9DCJELCax/SvzZP4W+81tZ
xdEuiiaPzxfiiG1SKHe08ovfgkcIXdiQo94gptad46CbD4mrv3hT2B/CxhFXrWah1hIvCChjdQ+9
B5jDCCd702gyvFeLNPSuaAkoexXS34AkODlN/sTX2JEbMY77prXkS2/m02Po3+O27h7yNpM7kczy
ZW5AkDV1eO/FeH2HCUUxJ8+8bgI0X0W6spC/70phkWGPFxxdG47YMChAUOfxwTTn5NJ6ZXLRre9T
p+PUGmVwoSwjYGZ26YEb3FogId3y4yblTq+TfTg15hmb4zo+JxLyjQ1d8tpWS/YqjsFMDzDfx58m
ren23NqIq5fzdMrrXl4x/OraNF1x7Dy4VqWt+7JGIa3n3nkIK0L3Fp9XKkb8f0UpD9zYETAJ+AGD
OZGk4S60QnpQJNHikmnn6aiF5nhu0hLpb2fskXt/w4v56paFe1TfkZ2GsKhCQ2JRbdqtYYgv0PGg
9VWUCJnkWucYo4mRaVeqOSBqtdQ5c1c9eJUTPVL6O6FzNc6hTKJHX+ux7MZeeFcIMt5qRqPEjshn
FM8+V2Y3R0ZlbqVuB2eL2vK1cvPpinWGXBjEuXddOp11J8YKT1f50bOj+IBcDjFD2X6N2iA/N6Nc
OOJds+ock+6wNZJMAjHMmLjLx1qQbdzexIdI9uoZwRntu0kYe38Ir8ns+FtG5FTBC8ll1h2fYrJk
jpolo/tRkKkSU7RYzR1K+9yuU1BgqAhgsogHHxd5FMXRoZq6b2NdTQ8dwsGHvs3evCQhzLuFjSNH
48kUlXYfwclTW4YpXhBa8SHLAs4XXWi0E97RSudDF3jOvVpYpIQcPBcJv9qcvdx9fyCx+H+0Pdlb
al8YR4PDFQq+h16Q3bUcwPDIy7Hc3Nx4GVy6zBH9qgya4LFeFmm2KHZsXIlqc6q4mNZGOF7M2sbf
wzNMkYfBapDkL6PUwugd7nQ9CZ7BJyDAT5jCcIHRntRCxNYxTKf5KpZnhK7o9qlLNc/AeNkY9oNa
QL4gKcacflNbWe0SncyVbmTgeKRJVoITCtNntRh7/4s7O2TRctG+a1Cr+HcaXmdyBqFPpXjB5rEq
H7x0gLUzeu1zACOTG+x81kp6nJ3hvclIkL43QBoxKGBJcnZLmpN7kAHTvrNicg/tpsOOAYNPeI0G
LDrB9zvrYD/9qvziIrCP7B9DlESv7cRJLCCZm6n1BmQXlGCRgUE0MYJ3lQmzRB9/S4vOeyB7M3X0
r25mgPa5M/FqvOHHPpk23OgwrPc2/QAwJP1+apF2gUZZx52XnlCbHkZ+FxsN0CUi4fSAp73aNENr
UR60zl2NojMiomSXmIhnAmceVpMLtM2rhmmXZgky3EGgckTcdRBl9LvOpW3r0fbiyoXuJIVzsa51
FzjWDpUzUgjspFk9+o9hmn1tjS7cmlx899mShlZ37rXQ2nCtkVjXiD7b0YsEqTLpr3FrT3dcuqoH
O8xROQ4v/qjBegs8F6Zb6NM7LnK4wgQy+m5wScOoe/80YaBqh3mJjbV0sIcJOYhR/MnquvZBtDbE
CgAb6vo0p67xMnEu181nV2jlI3eqa2bMwwnnCvwgd3x27CHaddaJyii89ZS9DN3tTW2M5XEYxq9m
Y85bM2quNHkxzw1cJGzXXaPSRPpbIvEz43kfum61l0a46jnAlyCdn20wp+coaFD95EaxS6DyiHHw
NsKLNExqK8KiauJgZXbi+3twAzTYbeA8OCX0gEQQAFpNiQYk2NlbacFkV7pkaM/JLvdpCJuuD8/B
NabtnMG4HyPqZFqYY3/U5Heh5TXj1W5TxnEGyrYrTnFvgLWJ2vA8GvLUhu5wNoONIfP5Krv+lBex
9mnGYONB7RyAfgDcSJO9EZXXeXEzMCFLd06VR1tTC2lvTCDd+09RgYHEHf0XYSRwU4T1nATT2uyQ
CHI6am9BF7gkqhc7r+sdGt3B/OBWj7UVSyQ5ETzaciz58/qMgQbZctzPJ3dEdBxOaHfHQab3InPt
owfsNoI5EfghTfYqs46lmzECXygaE9anc7iMAzIwty2pVHZgWse5AYgq0FMUvwm3IJ0I2fne6MpL
lerFVXg/w8HoEfHAT4PMfUiI4I6W2n8lbOOgtd697AznaE1zvcntzFr0WQP0Q2N8gtcjT7ljcjt2
6W7OegJTtB3rh3rRavW5bX5DqF9+iZzwrU8G62g0NRRDaLjrLs0InZaGQcIqOr7OP9Z2Xe7cBsyM
G/XJQVQ2AfGQt6KFXolzVGtwRCb2g4yzAgcduN+ywF+KGrZ1ENA6cRyDT/Xrg3rzWhs0j2XnXYqg
1I6iiggHQBe/artIXLwsQSWWyW0I6r6vai4DfYTBBVwjo2W01rgaqsU620IcMfmfTVrd3ptxCLnR
jLLTGI7u2kOuCTeMjlZHvIJnVPdp3dd7YrrpIJSHoi/7fT/+rK28uAyFO6xnv/69nLHSDwE38Ngi
lAzHn4wrMiQgFO3TwjCO3NTyjcmXt/IkfSA7yKu7MHEc7K5cCjt//KT3pbEKJ/4LCbbddYLF56DH
nE3LMVqf/lQOGnjHGXQwOsMi+zo2mN8GLXZE1JlDYm3GoOXeE3jedkjtM824DRIu7Zz2pFzPtYWi
vnE2nCb6WkUq2z9T2tgPACn0yHEOeos/sY7xYJmTe+zKDt9pRDRvRK3irkdy3XhYcLsBdSLo1qCs
KzBxa6cIjZe6wzIM+CwDr/LJn4dyC3ThRe+wb0UzSdUDDl/eDugbUrChHbjxazeJ32toMXf+5MRP
NVrMrpmMb32vzcQdZOVWam2xCrUebl/bl6cUhfYLzBIwWh0YV9nGV7txGJsaWbzXwjFZq82u60cg
mnzjIBVOYcs9qrcgwXRZdkg0b9NXg31x83A4lbbV36WT7ZO+AdAP4XD2WYb+A57g/qfhNAdqDxe3
LgEmQa1e1Vlun3Rk5fidu24jeh04quQHwp5oGOyTq6Puq2Y4EnEaQXhSj5TqVV15qnsP6NXCn0rz
aDjXXVCuOwFRMM9agimcKUDgyzTJrHU2Nf+HJ3Uk/UMptpGVfa2ZkJ36IArOak0tHEyS60E4UKyD
QqtB9JgkfcfgYvXePKqnNBhZxwpo2jh7vzutHq17MV01K6bKqNn6+yJP+faqvvLR1ToLY5fSMs7y
GFZ4kd67c/RF4D3eauIqRw2OYPUwprb9oFncfQq/fBKpbu0rKjgkfk/lk9rXWWON/6F3d01paAyl
NZijU1g/FUmIfh0bnNqC6CCPtotxSG0GeyvHgsNpnONezaKN7VrlhlPGICsSROGUECebpIC6w5lQ
j5pqy6EyUFKPthyvYmjPaF2r54C/wW3jyZFucCymKtubJm+nrmV1dr3kVQJ5OcvWPbjmgJpcwBcX
QSif2kSKp9CWpLHxBv3WM4mHFMzA9GBDaWq407vl5+PmGwTae6Ybxdnl+ruyPGKS4RHdy8YTx2kW
4jjMBf5tte2U+Mew+QEchx0TM0E6afSqV3qWTquGItrR1IIno3Pr3WygwUQWPRx7BnbYnuajWhSp
25G1/N/b4QRJ3oXnvtH5nLllTvbPSDYTavQ92lUE95X1mJZdf3T4EZ0Yl4Nfg4WdZaVHZ7WOT04Y
1Luxqa66P5NlElmfNQGjLXVIeGfccMCyFG8wE6abLiDgvks/14X9HeFVcNLSei88kimyLDr3WL75
YoNHMcRXb46uNfRmu9VfGOHtY9nhh+StTtLk2JnkEmmk55a7gGsN5J9P49cqDeEF6/EnZNfk4gpj
FcfRi50z9aqNg8EYrfdtc0VlPeIn6P2GPPibMzv7we1fccB3q36GcmvPazuPAB2+hCVxMX0bFzs8
tswAXfCcAwQV2Qz72GwfGZx8Cpc7TGoOOzzBjYA/WVZ7XcbwBA56HT7Q6fZ3LXQgoZPIIhfhtj+A
MEmn4KyZ0wFTFz6S/iga8a3onhjn+0ssIq3ekVGNrB15iHFerax+3PemCagYn+8+tflNVTI6RQLc
o3C7n6bmdFu6gN/GZF5iId1PemET6YuT1GeEDtTNPlBqQylMGi01paOzXC7VIrPWdh3aexl7P5uZ
/2fcNTvk7QfptmJjmtajDTLnroXFrBeY7bW8dLGwie3Q48pNDA2ATkz6i609aUYIJrPqHdyT6ffR
AyxaLeWdzF1VifsmdE/b+LYLca4hWN6Gz3ZngVHBagtBhlsnDi2mQ0Umf/f5qMvBh15MQgMWWwYC
bVJ9S74YcZk9lII0iKCCH7BUkPNybn9w4bjnMoSGDxnqvavB2skHp9obWfH7gAAAxpBFWPvoWW+B
bVy9CjN61HpUQG15zNPQZH4VGq+2V0J3i9JjhI/mbEK1W4Ue4DC9AglflQ4m22X0lddfo7woP/GV
XLTUf6srkt6juvqG9h0SlF3Nu2awML33KYSgEISoxTWESXtywqc/QgAyKJg5RnjVUm+Nl6K+tqCq
tk2rvfVcfvKIWXs89e6mLLl9uX5Zr3VpgPas/XDfphoac4Gz9dqVUbFrnLJ8jCIqhpjEsi6x70zb
cZiU2zpSxQmJiZ+d+7SEO9a9CtmKsxiMEp1/i2k6r/gQ9T/UjSXkgbWV1kQJY20+eFb7NadwdIfZ
Z5GyhqQ3Sq5flrg3Uuk8hBSoc81+cONDb4IbKwXE0TlwzFOcenQ9Rf61Yiy1Aw70KGZiiXw9Ao8L
v9WVIaG+vYdXfoDukL4MFJX3WhT3a6rUxPhU0bNjJmtt9t0z3xrOGYt6kk9O28ZNKCnHcOKcbrZP
ZsKv/+CMSQW4lKAcdd/AsvzqTZZxYKBwLpIASnbDu0/N+NG1B/+1iPNtUU5vBI0N8Jl1RH4T8EA3
rIvVjPAUm0LyKDVylfIRaYfEaSHLGTPPQIZT4/srTHQgz4Pqvi+aa6LB2gpjHk8mxrSR8H2mRdV+
aCp95eeIVKlNDG2Cb7aYh3VQjgaJCrCH7Mwptr4zvyphlEXpmkxOyy2P76KrBitL1JZfQUgR7yNe
itzbaslggvpvaAeXWUrEdcmcsnRMsoy+u3P6HUG9C/PUx4bW65Z7VNs5gKUxjMLDTWxR/1WFYcpF
wvAvH/YXzd5NaDE45LJMQ/js6vlOEk9c9fYXJ6m6VUPsib2BkrLNpjzZ91WGG3Z5wqIzmpF/cDeZ
AHPU6Vopf9Sij+l8Tj9C5uAG1nAGa2c/7aJDqhHgZN93Jd2aLuofcxzKcMfcI/SadJWW2bcpg6yo
GY3Lad9p5MbeN5nXMdPU3I2TLKhzOxy2Ab6SJ7+CTYD2KdvKIXh0Fhln9hw5/WstXKCIi1hOLP3i
MfDuxho45USyukH23eA8dzVtFa93P4kxK148rMovs4PUGqou9qEDakFSpgx3uoZTVK0tByBtUpTw
dIASkxl79EUo9gHeeL64jkrGlB9m00eJNLeZjoFTy44ukmGKq+bzyIWrLJOjV8w/+LIdLtmadcA+
A1Rbj1FultNnfWi96xDOxi6FncNEERDpzN24bgpmgJO57guXsm5KZaVLg+LeipuLWxSE+gBY8TiT
15rIPZ6FFcwYMSWJZqO7c/LZzmDw+DnFBj9q8nVDv+ycpPnVkIX2VgJk3TqMEQ5pG/SPHhF0S/uh
/W1MAEvOLQT31nx2nLDY8RPI934Y5m9F7p/yPNa+dYSPrExX9tcxC9Mrt2gmSnhlSwbj34KSGk9H
tpgzml/6IHxEbuv8xJK57iHIYoyy71Pf6M85jpu7Wkz7ymzs71kOqNxsMWc6gkI6zpUnb6Sh03cU
eZlQg/7DYHfQtQGjW4aLH1vuDG2BS8eEWIZ7SwsikMJkUQ4gWatxR4mD5n0OdgTxuH0NKoDUFBPk
WrM77ezUWrCeGnKdmOz/bqAuY0JpH3CTg0V18vtE9vKFYhsaPQRlaeZNJ4sZ3GQU4XPd+uTjsAV2
jYSErHWurW7IO0isJOCYHSbWKX8JmSOs4o5ZcFDD0I7dvtiZosU4N8VYmAvtcQwuU2yRPlTDChIa
2WRuMx2sr/kI1ggyvhxHMJCW0E+lQU6N40nzMMQgQuqydy5DnV3cOI/OcCxT2oPjie5kceCaeell
3D3qmf0tAeQD7zdbF1R8H2JBNJoecpOSo3tX2d1T13AzbgIBPMedfzRV1u9x7AGXpLiKVjrMESHR
wK3hK8Q1HjtnjJoLXM5hHRMFbmsgpYcERzQ0jS9h2DJEH2p5VWUpzzJ2tI3sJym+VYaJnbgouIW1
7me7TMp1WIYGITMz7vWy3HY6PFB/rOl6BvNbNFX5Xp+GZ76taXFhMwdK+hlIRUfWiktwhofnYJcE
Yt5KTjAuESlJKSB3E6rDOPbAMRv1J6/F9N7TRqom0Z36tD1T5rSIyfvidNl9bjX1YziDJ8ztoL1o
GdQhk1taPTTjzpq+TN5w9XJPnIOE0BI+3uMU5Z/JRBtOeIBPsR7b13waPgU44WCB+2cnxM5pDDax
VCMtm2Sy770SDniiA9ecg+Z+prQdOHRszKHDvFdU4amNuqfZhgjlWj8qYwS/BPV+CDQG2zGBBI2R
LzP1lsqk5jI+zjbdYDg727YI+hna38QwhSc0HjCn+rHY48Ov22iXFWN3CSuCnFLihTbafBkq19oZ
xFqtRVmSIbpUDposs9d+WwE+CDAtOkN+6BOAoJGLz2xK+DhM07xGmet8qV+hvmaW395Peo9QqU+e
g1GPrnAk9FPSyrVdmWKDJMhCeVkWuFFX0mMW6em6vdcWYuXExDOkoDd0ndjNDdN/SsXlJ672jMJF
TLxBnH9t58MURccOz87V1ug1M0giEEvUPrk1ASMhh87TQ9hwOTTqVjvHtcZB9eBhsCgGjPV8cU2f
xA+8jUiQmCUGdCVW9sznx8DWPoUFCJOu8F6hj5JCotc+0Zm58eoQxciFhxcBU4BD33k9HZVYP41+
/LM3UnsL75l8r+4JK1z3mfDvz13LHdbJ8a2Hkq/YTE0JtWEOIauDxgzpz6Psmh5lbBu7AsEi2ALR
X20AFSWJXn7cmuc5KIlUHYs3U8bhmaS2hf2ke4AvfAO4URNwEmrJo8sh1pE7kjRuxP5OYOWZA9g6
zj5i/n9q2pAIGm+yTwVjRr+lcJT0ertjhltdLDRCxzGkamoV8hKF9pvIzA4MgfFGq0KjeF5UDWgE
hhaypuGruw31JZ2zT3dJ7fKmgewyeCVLQKnW0jRJKJz4krylZXK6qJBLM+l3ZjSdJQOKs7EsIp0r
ch10ZDowIiwFSQEdbaljZNNsLiP5MmQwdaGERmutOlFJzU5QiOWqGbTfUx9+WdP55YsB0OBeAwll
uV8UjKIBXPcyU/Rvh+RLJPr24qQSskDn750BKjiIK//IJwJTjXliO5XWtapm+nmY4pGUZdkpS83s
FGILXeU1JMhKVvlp1MBQ5ATCaDFDvlAs7CTLxnitB9FPO65SKBaWebRF6pKa94ZfiM6BjNHNOgm4
F5sbO+VWndU6DeZjlJTE4VCyuLMbLhi8wfGYN3QFgPnDoOgDin5OjBlI14L+EFMXqofKr/dl11Rr
v7dGQj5GHd4O95dZ97Hnmm05XEPLlds4pRHf5+2rbgDeyeEbTXS0aTGluTFcAry3HpfkpHHu66pu
7ttloS47Kb9gdCjJ3hnvaVoyVq9aN786S5vahBt2sUbiLKxw78Zc4bFLp/TPZHIfLmtOBDiqYNKd
t4O9B3RBb9Tr132dss/PL3bRN2czTncuw9hTDU8EBWSSHkK4dkkfhnRZHWagHiEzdcpt0hRio5k+
Ubh5YF+GFp8y3upLAhXTa/Ls5A2A4CuRwkTxoVkZuBApxmZExRbzt9AxAmbImfeMGP2St7X44hsE
94WDnRPsIx+6hol/lnVEfvJBEltR5TuzLqB9iPTrIPUQK613KnMrX7rmzpuHkY3x/tERRvBSt5KC
3TidAgvZXRg7EFEN9zeg9PUOmeCw0UL9FNI3+oI7dz3buIRrhqRXWQb+xRzjgOFwvzEpoBx7hnrS
KeT3ZKhw12V0DxiE5i7VP6ToNb1NncrOrjd0SEFV473EOJc94mYHxq7nMaWe0ANAkbIGjiGKe0r0
myTRSzjK4qcVdEBO82Lve830UlKeprTwEpVGtB9aikvqfFBnBly2ncmQY1OCb1jr5EQe0gCOBic3
Z3yTvJo1GlGXcsauyc36EabyGiQPjDoDlE9FqYw+1Nc+JIxKct+4oxlfn4NYvtAAF+sUt8qmZ+62
pbLFtI9256qLmidyDMxDBfdvgUskdz2UyLfcs35qzcyuNCUwZG6JausYteazPgNW5yIMwA8oBpyz
nTW2vw3IUi5Z3Qg4fFVB9h2dzTrWtV2nOdYF6+BbWBTtSy488xIa+ltSPdr0/5/txIpevFpSoc4j
Cb/OQyawiFhNpXlFvPGHztZA1vSuflX6VbWJVhOZVRSB+bFabglR7B0M0yMZMFlsNGqR58MngFvp
ekSCYS6ehc4p6dyLVPy5mtDWPgzThWJzAWiFhbWI7L1l2qXWhFLaFy0FcH7yBJ4s3gPcsQTE0QjF
yvK+Du8dU3ltxBYShfSgrKJKuKkWnhvhC7Krk2wrcWiM7kfSZtUmVl6YYZr/0JeqNZkUS8i0/Sl2
LIT9/SJHfV9VylRlBK0crkZhY0Fsx115BI5XQptbPAfL5m1hOWG0qRJ6tcpwqg6gDvh+qMV/qtZq
01vPTlDsMyZgGOaSdAlYHd7Ug4napw6QiIK3pN7ChwMmJeIscKxvykxa2ANfhBaHf/hKi8VhGoQa
sTSIMtZ5bwBGSMloUVZdenfFUa3dNv1QY6BKlO2H/erj/7Dvtnl7vaGMIrcjp4GF6wy+NUN7vsDw
9i2qbU0r+SqjJjhy8gsalxHOFxP7SzqEJGu2VoYgw0t2w+B6lA6f1RPIHPX0pjyMzlg2J2UWVsd1
5pyzQ61CkfnDVazWZOg2GxG3v6knq11qoRzIaq3x3AYTbHG4HU7tfz9mMVL4M0v0cwpNTAUPCfXi
IVJraqEe6CJm4NBRzFVUPns0Pw9kblLB7e10o9zZKWz7I+OiOz0w0oP6mkN1ut2+VqI5+uVHpX5J
42IiU4t+WTNt+EHVHIUbLRjGY1Xm41GnPE9Rj83bQu3LwpmZIcTQOGkB1bRpVmzUf0TpnNUC6icZ
Rkk9Ihdx81fCFpA6oRcA150vWKj6btE1QRoxknrr2MQiTBHlPk9MGzdzdrCgUGy5L/iV6zvazbs4
y0du0fYWJMqPLApfZZ4/GQkl2GHcTLTy7yida3dzIJEdTDsGaPrJBUoRyYTcM2Z4d7QOX9NIv8/0
2N3qU/LD9Zjv0Ah/tQv+YNYunUV+01pefHIn49DnjUmCThjsGsO4wBxhqlQh1AugM1AFfdMr677V
4+AcmBgx56XYHPlnP7HDo8MbvCMobmq+U4ujV05j9A4BGCANvhkOiCbjDnbOtGl9qv/wFaluQoFN
0wxRS0KKkm1cfBO8ntFdxqU33LVQZ+34XjgeyeWNv6Ja17cVPdIObGPTfTLT+oGK2Q7gjxSB/H/s
ndl2o9iWtV+lXoAcwIYN3Ar1kju5C8cNw2E76Puep68PnOc4Mk5W/n/d140G6iXavdea85tA2+y3
wnxuYGG4eeNgTovfOFuvaQLyf/xwFyk2eq1yfCMIeUUqDpubxqw9OvbKL8xHvbdeFZVQnzRyBwuK
W0OfZXQs7Fsa/QKvxoWbjnRwAp3JApfxEMd0YJKrEbZzoKSHGZUa0JXvhd/LsEyYekDp0vThAKvs
LqJz06XMLT3vNrTpJ8Kt2AUZqGKrAPXprEVCXCzdHAoyoBG2PQVUoyEWFD0KmNZca5A62GA3yesV
rLmamRiYge6AxxbYXT0G2yJI6J872ksud4AL5lQshvhFRVZz592FzXVGAMQmT8EmOi1sPcY16wb0
J3PapMZaxfCLRiA5UIbQdh5iGxhEJVRQg6qkrodXTiXux0Z3XE8C4kUbcaFEdcV/r1fFGKIoBhC0
taATD5WjrSITzlMhsyeOzp9as24m6qRRTYObAf7B8Nm5NE3fexPJ6rUIdlMXzvkr6g8mEIA9DrpW
rdm3ozXjQ6hQFLgGgCjF89iQd1XkIQz3foR5pa5RSHobSE8kfqXaZbTMdw/iNEEtRUxgfUWe7aqt
VH3j6elIEyX1dtVg7I2ZDqfOnDh1JsY1MztOnylyAGJGbPmQ5bKZMVfNtLlo5s4ZM4FuAEWHkzE7
wfpBDTBz6qaFWAe6bpoZdstDcFUgBfTaRZ1Jd+YA864GfqfPFDwCeqyDNZPxopmRN820PH/m5ikt
+DAxs/ToKyLoBK83oC4+ODNxL5/ZewBvCCKbeXzGTObz+Af1zOozZmpfAOUnnzl+yggEjRrOtHVm
yl858/4EbTQqEzAAh5kGSHDGIxeK7mG5aYbjMJMDifQLZ5JgBFKwnNmCQCf7B8sAnQMIgUvh9JGE
mOb1sA9vQ6HYOIy3ovB0zlWJs7csEmW8WiEFM7COgSHOOY1ZuzO7UzmZ9AgakkRS6yIaYV0GLdyO
ydTd4ji5L7PqDYOow1MjtepRZDfSaCom6lp/sLUYHpJXIbbJNeJ1UqLGUqfa5UZNvAYzuy7PGuK0
9FfGO/E2ooxI3W8IGS4a/dmKntIiIrkx66uNR2qqp/cPCD3IjO0I+dFsh6FTwbAwUa9KaRtXpj4a
QBaQKw7oGrYS8CNHcgSeCD42ZX/LDf1AOxuacVd2QIgU6Q8bylVkeyrPpDLLK9HY5wHd1X6aynCd
pjMJlLLpugqbWa2eBoRKNh9jot+jrAjuG8rzgdekj7I/jVPtQHaTnFfi51Qb+7PnjMVVpEBKnFU3
ZUVVkrDyoz9V+07y9f+sLNZmK8VfrBY2qitLgKLTNQmE/jerxdTpkRNaotjHmh3v+46md5MSVopm
8NFGtHg/pHUFhG7cmrO4Y5BN+P/4Cfp/uD1wR3NCVTVTAxGjit/k7I4XNC3mqWKfKsidvFa/sYhJ
WCs9QR1cyF4SnfE5goBi6+RdcG2Q6+LoKXSWgjyWuhQpyjg/OM1iU7XTQKzb/kNDc/nAdFW9nlWg
SzXqn1ecPguuf1txxGyruCfQ4Ruo3v8qyMbNkIgoH1hxTiM3ianZB7/zrjUB1APxgrEzO5gjQ6cd
OklcONOm+GXCbGsQRkEClFcbzuuwKTQ7+CF19SmnmEPxx/xAoGIanL8YAlONua1zEHMp4Umf7qm/
eG5+NV7MPp7/+P1zPoC0HcnfWATnv5gIxjrCM6PJnFNdxtDdALYVNjV/wqxoso3qAVVG5iJ56rZT
Yn3rZMjpwbiKiJgjwDk3Nmj7z739wyQNfD9J+5szV0DKqHjhyLuNhqLYkSlINkAawPaLjGujSVp3
2Qj/lzrxMBaQl14Z5WXrsG6q8K35q5tLzvvjP1jAqMIG/7V+jfPm9W/e+KcNzJF/YHFyTA59AxsJ
bpJfqE3GH8u+ge9n9j/NQKd/2cAcUE8qzhOD84VKn/WL2mSYfzhCU4E5sfGFrgrtf0Nt0izxV7+T
AY3REJYUOr8Q++MCqvrV9YBrqKgl49yzWOnz9He5SZpQTG4jSIRRLbib8xRZmae+Xawz/P66vzzY
qIgoOiWTn5MyKtQZec0UUFIDsf3ir08qWrTs82JlGi3KlgTRS7xabIwVZPHtECg37dzxW26YTQHv
DEXHLAPy68yI8KuadsIyC1num7p3EkNJIZXwLQSF/Yqa0SXrdJI3g/QJdjquTXHB3KbuMzpchTYd
4xzN0aiZB49cJYWZQBZNFbPv4rH2p4dU7VsSBdKDAo/PiUN1xWSm2EaBjcrfR4fvG/ZdH0YnwwvI
nptEDtIuP5UAk9cE6LSbwcPiqWkpmYwI4vI07KhflG8iZzoAa+W2EPJbaceXuvTvRrV5Rs5srXWz
LPiH0aazqQhbqVbvFCRJK2l65zKrIWGGzk8wySlm0NVgMhRpQlujIdlcOS1EhbS/ot+m0B8wn8t0
vDHj7E4T4XeTKysa55RykLXOdC/ZI0+QBD0Rf/SdLj9pCQBw14MP93OAyDN/YBPUz0iWKQrDNh9I
YTZTGggx1bRVPfPC07Agjt6kis34jQDf7JIrOSGvoBhBHSIXwdLQZMTOslYHC+52LLkOC22i4Fa9
FLb9AOzuXiurW7u2HtENPwFLJGW9j8BtyyuHqZwTR/rKKu90FG9KTYiRAfh6KJAikmkZ+OV72ZAK
mIvs3aaqDb0GQrS3SWR2aPr+re/rN1vAg0wBHvoxlaNsM9V0e2vz2Pohw9BiK9RwgN1Aj8qSh4rU
N8L1oFR2meltcqP8SbfDIXuWMKSgpQTs3znY35JG+zAJLtOT4iHtYIE02Uh8XmD+TH2cMBGdpMan
RG41w0r2Bbne/GniQdf0m1mXVsuOVwXfw76ED2Ll47bSG7G1CKsrEzjlhBwWJsTuqq9usuxbrwpq
zQUhtiAjER6Z+b32HOusKib/xPcZcqt23lkMznbenwo1h11IRLOGSilRa0qDU3IbJoesVygeM3JL
5VGx5I3ejbUrJoSRRggRNWdcWMfjO9aLawQysD6b6Ka1IWE2MSrw1uSdWnpXkUiI+jB+qjTvWWRY
clrJVJIpth/SMO9TUMJKob8bjXqrtEer0TK0RdrkFna0N4lxoMdMevZA+qhdFI9mL99b6nbreG60
d+jpg4okYhWBOte5gzMNN8KmmpH3ebmmSn5EI0pkqLRWbW3cYoqZkbbetYmaI/Xj59IhmLKN95Vg
nq2Ogqjf8Kqym4c+BjadOMRPZOzJUm/gI8rkqWh8e4WbSCpEBRN64jbIqqv7viO8kr4LkXuQgEbz
ypzKbI1wR2GW7t81g4CWop4oTCNtu1EznYorpVzm5ONPvuAlDY1bJYDlFFfhD6bBB8aqDI2re09G
P1gOVzWVd1tRkDJE/N5DgVp6K7zoHJb+hdTkDh94RwM5n/9PbRJwLXTmysKYIz1hyrqmKdbpiPgv
zqKbWrPBAJc/o4agAec6c6oH6ugXYLtkEmsc0+TM3bYkCVYWZbmkvpMifJqpaEqNa6Js2kOv9DTl
8v5WZ1BktbuEqwS7V/S9E0hC0lr+rOm5IIcgkt5XhpNM1HsnYmfWTUC0VtN/qOY1A+k9SRA3dRJ+
eNqgrYqkvzSC2PE4ax60nDhy0lli8g6ygEhMubEnLil0WO+7oHurRX5Ri+77UPAj6QBcGzpi/AYl
Ff98bVvGbeBktMoBj9LqfVWG6lFDN9DpxmNOJRdLg42JHtUdMcRdol48LgJWN/7E9wWSnwCFMPo5
+NmJAvZW0YsGsSNXk6YxmLXlKyt01lbSErdOkgNmi42eXyslEZO6yZC3zR5VPh5/d7RRPQihsSBQ
PsVS4bU7wm+dN/pKP/U2uMUM+TaNxrAZApsPCZnT28m4QeqautOERgQG4HXYGSc/yfZxZDyTufRh
efoxz4mjCCaj3QSGdfb0busM/ckaNc/t0umW7tFpUCvkfl3JbyKbJR3cTk9ekc9g3L6oXpy4aXNG
iz/E6a2RejnrTOE6WJibqnWOYU6HqtF2SZLdJV3y4UfiapKg/5xueLVJbljbQ37boX0I56NrmMqt
UNBNaEHwgYhk0/Xogry5tBQ5cJXHZC2U77KO7FVcO/uSjiCeXeINYmqnjFeuiUd962imonolET6b
fjS6/zQMzFzt0c27KKVbXIp9KCm0Y2H8lnmEzcDRhX9mj4ehFLlrWd2B+tF5UOLbMWA4ARvYtDjJ
ZwrR4rLfqeZ00dIWJXZEmxyuI70qPjc2ruDQEMTSUImN5L4gIbE0redhgMI67+2OXmi72vbE2kfr
TNv7xSdCxPVr8SMV1V2H+dUPo52TfsvQBVnjQM5nA2zSukp68Vho5j3IJgyyQ/sSWV6zQz9wrCfh
tq2kDqnUl9JHp8yp4UDWgAZrwh0GQlJz/WJMwcl2mmBFkqfQKYo4FWaIuWut8yI7e3BK0meK+NXo
CUHGvvdUTOyIKur/QtIZpvm7tsyC8x0yJCW34M1nOdz6Se2xm7PfIBlyK4+yYztNyIaT8pvZg5NX
TR4vVPbczBu9M0MKt89Vrm7sIYJemJ8le1nMTVHj2OG0dItwenSG9FRh9GCLv4Qa5opoku8053fI
jlGp9soPx4BvXpjolwLq3bG4ahJm1nWZfG+oUe7yIsIMQk8s7m1XVWMkqZRLaLFk+ik0daIxYAwU
YfYgCw5xmZavwsCrPHLKqaryQ4w1STjlo4hxmkdzTnCWJOcCNebKyxUOB/GYdxyuSOyeLCashf0Y
drTChOU9Q2wPNmZQveg2rU+ZE42dRxeZeh9ZBtNOcRg+WRGw9/EZpuORQj46UDXkfEOPS6TDD1HA
w9V99boQP6gNrgzSLDSHuCjrJWWKKxgLaEQGVQlnxNSoH2zDII0mVZ/JnJn5TewJHmjLDkk8J1b7
mamZZPBjrWhzA7ps+qOBQ2TVtmC9c5m6+OHuNbt4M51bbInfe9N+r8lSdOu6JywBmoBjRFdjQCsn
zx89hyI3rqRblKXqKqIjZ4sAFwIo4JWKfVKZO86D7d/owb41kgOeTMZHsf9CXvAPjMuvZTxdByK6
UGvGEaxeEfELsjiFB1ATio5ioCIkdlsjlMYKOzyNmdOwk5X3ky2+I/Y65SaMOFJF7lu8J4iOBZE6
HvkWkPej/rbP/WczH8ZNFgcnsxScd7HNcfpbK5nxoMzEdUXiUnSiep2FwzczIpkzbYpbj4E1fwXN
8CirZt1HXIQC/yY3KWwO6c7RcY7F75mmNRDKSdS0uGjZ41sk54xUysiVRTSCPU54GswTI3JK0DY9
rXw7H+dl71GMI2UB2XRBTE14pTp+u5oC8NYWkbYCAUFUc4Ibg+SC+I/vbtBgq6TJkp7pvcKCfpA2
JVfigoRrjqiMjDp/xpzsb2X5RmX/EiklUb1J8DrYPdCY7n2kDKVPcs1I+wfuPDTTKusKIeWlVYxg
lbRQ8Jxu1xG2vNe8FqtouhvN/qxV3glSiAe4tfre+ugne6oESInBSBV1FO2j0PqmR+kJccXPoOES
O2p0w3UbbI29bwYG9Bi57jSkma5d2W9Bo5BpnPVXmhrfOOhw6WzIH01CtGtmoUuI5wve4HIdz1vV
dv2+qgHtpQdbKsR/qCWX//beyO0fVEgCxr32jhMu0jgK9xY9FdVg/I/fiMSb4Y0TzkUEeJa8u77Q
XcS9btZEGy8P4k0eEruHEPWupzvuEsZX7bE9M2R+HAjTG32fy79LeFHiIvvzmWyQsRvMkZ9KZJwY
EGyr1jTpyQ+HkAgYN6d0NQXWTY+aSC+Keg1R7tCUWHSbmtQEG4C63p7pW9/rVR+4Spfv20lf26rz
ZvjjpRaJua/a8nbstSe1sF+8IjorkeT8onKA2RT/JFRbQj7ZebFF9grh8QQG7MlkeIfAcBcrmKgG
kE7xFJ6DjDNU6TzB7fC3WOaijQhVFQiccVMJZNWN9hRbwQaby670Zt1Hn+4jCyOa9xD1BtGzyTyq
NVrC8/C6lmGPzSS8avHcb0MxtDOfbi9GzlGO0xAg++L1WnMAd7tCLkfAzoOiSm2dWYQ81qPtoV0+
i54Og5daj8IInmyPbKzeui5Yr34BKDxPPlpd3Wklsk392dC7jzDw3v2p/+ZY5o8WZZFvMN527CPz
71ujsH6WcXHn2TYRBiG1JtwXqDEopDoE4WrmW6RnB00bzlV4M2hcL30v39nQIokP3GkCSgqlRY7i
JMPcMuabUBJB6OfFA7L9YxPJmRnLpNZRCWmfrOQ1LZlETtikmPEFL0F1Y8Q1gbuIz11HCc5NGF/0
SaAPHYOPiHyU1n8wue6hbn6jLYBO2AitfeYZq2DGGy438VJmWBYBKforKbVws9xNiWwJCvb1YZob
UBmKaH8GMON++5PZ6fg3QVj2B5IJy41TFO/L+5IBPQ/mOH/tNDoljOXBfP56QsyijSlhXH49NhR6
S49sQE7WtcXnb7JnjHTXacroDmMyUOSryM/kseWm50hrq6wmUEpGObqSXrr2RF/fHecesTKjpn3K
yXwzYbodDrKNs2AvpUG+N87H+26WDcjYvukxy20h3M/FGDzbB7MHQTpzERNrJIwhCGmi//vfoqpH
smQCd1g01wuqdFmifMqXLYtOOqSk8Ooe/AVkNUsLexE8KMvifJMrfoa5cVcSGcTFu6e/t/ytpFaM
afPL4vJucuhDNPpzz/1zcQJ/LDMZ7pfvG+p6cL16HtY9T4N+XNbc51oKUW7nZkL2xbytl7USN1zz
a2Lsfln/yzuWrbO87nN3WO4vNyR64x5og32JzqHp28siOv/EuC6r5mtvWJ6php7ZJ2be9bIqlh+J
lpL10/i5zmibcsdolj9Ibt7giQ0+16+RWR3pRobYpo5nstdRAsmagy+CbYaRbN3o44UTbHY05ps0
khY2V9zrfon0QGUOtPdhccgVpZ38P774l9+wLFIyz2iQBvrnKz+3XhiojKERKq0XviqNkPzYVkq+
l7VYDxeyHMPPlUtoDn/ml6OGtFoPKeRvB9TnyiuDa2JAbGWqCQ7PtGkTAUdT2lSFuM3xsNxwiBx1
a4awmSj5l7WWq91tWvXddvktHdaSRE4qGkOzm+ZS9rnpdWX7+dL5c5Z3Lh/2Pz5G63UilI5EqmVP
6KKEWkLuUf9h59AHaaGH1ldfu8/8AhxBvABiBPEX437Zg4fW7PdjBgYX50lmUZbyFn3O//i9MkfR
Q/43DDuQDMt3L1+5/NopurIZujE0zGV1+NyT5kNz2ZOWu1+P5Zaxmc9Ipj5ZG88ioSGwklvLVzjD
LK9fbr6O1l920c/F5fmJMujemesg88r+fEtDa0B5Ikt4+7lVs9KvARZVh68jfPl7y1uWx5a7/rwX
ql23rQH37gIr3C7PGcvOvrzi6/2/74LL/WWrLUuf71nufy7+9vxy97fHPnfbopTyz1NPnjKKMhPj
4Bd1u0ogVdFIclU03J/rR3fMduXr9Uof9S0pbaivamZD82m1l7q1kdYNmWl3tIgpV9pnmtJkEuak
esR3mS32fdWeTNpYIDRmvAJBdUO70hydOJI8Vqu9UFRshEq7V8hDhH/NTe7kyGu0SpIpM9+3yFUC
t6ribLJyCzK+7mmunXUEXsmSZ5bX//1ihpts29v0LpNigm31MOK8O/XzDUxVrgLLfU+XuXSXxRbu
2T6s1F0vBlI8HVP6p+UJ3+dCIW2Mh0iE6alz+Cw3znzZ+Lr79dggBlbx8vTn4vKUvez2X6//h+e/
PjkcrHyPwTkazphQp+3X23/5uM9Fa/45vzz6+dW/PPD1A78+5e8e+/r25dlBYrvwKtvfidrc/Pbk
1/s/v06fd47fPp58e39bhM3j58d9rZzfXvfLT/36GETVw6pHRrz++ipEZHstUV+CLIEsvUimfllc
hFMoKBx8MOan+nBpv2gD2OTlZlEkLkvLE8vdeiBL01OV3acEcZEklv+WKY6LLtGPyfGpB9/fUDTn
MrKIzj4Vbl/347SQLoUqBqHLef93XeIiwXIqQqhzod0tnRkz7ZGwLahL8rKYcNdMahYQZod0m7EY
Wc3LC+2+jI7DZ0+nXIYQhGH64NTsDfNl0JgoqgN1szR0lrwLFSEDMENJptcMW0ddzPqawy2W+4RW
FcflLlTV7ym9g80ibsQL/6fMkZHEDgNWRaUyxGmiEuTgM7VJiOPFexwVnb/Oyqk+2mpZH4t/L/32
WFWpFrPQHp1USQer0fo/b3rcFsfPxyKVfL+U1J/JWC0v6AA97gLELcv2JGriT0mcxoo5fj0W9jr7
APCk1ThG2aGuaka/pom5EP8+i8sWXu7LSn/y8tzbLO21pdsW0hkhHmLezF/dt7HAAszsmorxPK4r
55tladnSvz0m5vEjc5+3aBkUf3bgPpeXDd1l1NQauGNfXNOvjpxcLkWf95fx5cTQi/CC/dKMw/SM
/HNZHFM6IpyTZ1ZqWH50IVr6ZQsaS/7I1xZdHoxgz2GgBOC0oK5xBtTEuBqHRSFqzNv2M5xkue+P
UbQt0+TRnIHtYC9yMA951BxG+YINtTouCsavm797jAoMntYaUbEm6uNChl1uGiR6VCXBO3w9NpY+
Kkqf6rKjesZ6UVFO4Q/hO8WBGqS56evuG6ncmEiW7eQvm2hZbDmFeLofbD9TZb62xLJhvrZOUGlM
Uq1xdL80j8uSNZ+cvh77FAs3Etj6GH8sm2E5Bv9uUy2pMj0pc3tMlkjgGFMW0tkaRSp3y5H2uYmW
I8+OOtPF/0RLJID6ToafG4/AoGIvS8DtznT8eXR+IOAFby2tNCxcxZtHJ2HTz1RdX2O1J/Yc7rPc
/1x08EeReMb8eVmF6rweP9f3vLTcBRnA3DGkATYfLWEEWb+O7ecvTakzIhVyl4NnudFyGR5gUlLe
tmlNy9QGAMnWx4rImSFQNB3hmYXqB9rWfsgA8i+pN8uziwLagxiwwUb09Jv6+OvusrQokqE90Hhg
ALHsacG8GpRZRf1/0or/H7qu0Ejz+ydpxX3eIq1wX6s8CbO/iCv+fOu/GLv2HyYfZaEPQtm0cHT/
ROza4g9hWrakaQX1VLc1uKL/SsQy/0BSgdZBF0IaOq/6N2JX6AgybNW04H3O7kYIkL8hdf8JsauD
MfhNAETZBPWGYfGhUiC/+k351YZ6nFVRmO8rYK8kG3UW7b72AYeiDfH6mUkQRosakBZxE906MDS4
geOpm4jEak1p726s1Mm3gLLSa3rinkUXxAGCucsV7Shyf1gT0Y5geLweuUjvO4pcUURerjLBN5SD
QqY1Y0hAfDX8Rjnka59Y9SS6d2J1o852DaIT7XU6CGWrYVBfozzbmGMsdgg6qK77YEyIcvS3iBXJ
YNCYxKoW1Se019EeAqSzLehAW5kPNMdEsWCUqxhZ70bjh64Qz+RkORTZIfeYXA7DsK5UWASiIqmb
gE1OZIaD+NQnKriX1zW9ybouknuSq7HXdELuqVjvQwp46zLUSPkEciLK3j6k4Wju9GBAP2DP/YGo
Oivmrh3s8FQMOgNkp69fFDHQ16+IfI4iHPpJaFx7DR0oj/3lKPvsvYqBC2bkR2O51mkNxS3dFbJn
Vpo0dbI56m9kUJ8xegdPDX07qCVIf8NS7GjXHHT2KiyIloYLQPyowPC4NuoUwmQPVqiZtHRqg8Jn
ecj0CmpqGqRnf/AY4+n+kROf73ob3J3j64TrKhWPpmM6J4GSYhN5/UWoUQZrmWHV7Fe7wvjqd1a4
dmR68ZqQmhk8vJt+NNJD7XCljQMPa7hvqSezVU6xHBPclA2uzs6htOQUj/RHAFS2I+mhYWCekwIo
VxBsEjJRUMhV2M9owdNM6LfV7B6i8/EMvqM8q5X1ROBi4wozbtfIX61LHzMf6pTc9coW1TVmDvJf
u4jwwZJULvTXU+iZTx49VbSBAtqKfzHGUGzLJCL5FMtqmWa3KkLik5D4wTGfxjiV5HQaZ0QK9Ky7
iivwhRW6xueynwAVPhQ0blzAO3TjkgBySRdJwsW4YMUxyjcl9sXWr97BZjkr3UJkY8QEfOfipUi1
4hXtUHROvI7k7S7AIKHWnVvpnXwOQnPfR6NJ3Q8kTm5hkZM0beOhAAPvy25ll+NVGljKLepecjKK
UzCkFzvTN2Hb3EPnnY4jjHc7QBRZaPLsAIY4hkoPKQkF1p1X1PtCR5cEXoZ2DB3NcBjouzWGOAQT
AJmkBLNo26AVUKYBfWnrU6NMd8hq4v3kxOVpeo8gUxytUK3ZgdJ7OTTXehKOd7nvvaewLtY6ykm2
Kw1mQiCzbVAScEfYDX7zUNDPJhDTNvRhDfux3yuaqp0QTGnKd2t0Hkq4KDext06j0tyxoYIeHuIY
2WfFqftNrtXKym7hbsZV/IjX1FVAEp+JJkD3wLWWbs0NyRHJDfGU15ZFa0gO0WkQNlmpPsZAI9KP
LRpgDCWkvDlB0W/NPD96Q9FiJoyCDUnNFdm+g+s05dYRWfDAcDerpJvOleZM1cJr5rGaGzn6jJ6w
br1cPnAKsm77vv0Z1IJuWubVbphjGJHpKM8qfZYUwBoiYJAFGEBxepSgiuyYfpomy+vBD60zBgZv
B9kYTmSYwGFAOn1l2O0lLUpygkIZrO1+zCCstWKjoNdej4UTsn7075plGG5Sxg7O3fa9lvHWT3x9
p/gABiMB+acxqg+rHZPN0MfazMMKNn1kp7drXNb2qa+UxyTydKr6MfHWCO0p7jINyEcEH/hNbqcg
GomIDrpNIOyfMG6eKkHwMFQgcCM0znY52Ns2vB5n3lFUejgV7eGGVeuiYE4vZfaBG7d9rFptlQ/G
OjIcc69i6kD7AqYKVTzdKXSmsOUq+k0bxSNGmXbtsO66hCkrF4HABiJnjR9ekYECL60BV2QwUfQp
nyOTfk3YVfS0eI2DPqmKKyK4sYW5pTE8ZpaKt29orFWNZg0nDCU1NXub7PLYYrGgA9i/pRpqCD2m
e1FF0AHHIHLzhPjbOYQ1TbSdppIM3QoAAGE5rDyt8amojvhrQg7KQH0qxqF2c4w6AOcgXfkMGrf8
9P3g4DO1Y+tsGOBlQdgg15kOA0UZHH05l4fZ0ygqjJcI3dKZcW4AxE7x5CvPRug/jvUQbszCEYfR
qd1i7H+YAzILKWzIE7JOD2IqX3R/+mEHiXdXVQdYvN2lRhA1xuYdoqXw1g81jV5Ah9NeIvgaZ5Qo
uMG7Kgg5xY0cmhVBket2Ap+MTkF49PG7zHK2WuwXbiUQWYuYdCOtMej4OvVmSlKQ88DpOnO6aawI
4WGRqXs7I193AhnQayYOJWOjcKbboftC9FKOR782s+vUMErSx+nS+VmUblKp60cro1tFuLm5GYOx
OZIrToHRGPdObMTuJKpn0chgrzchvposzDbIbV5HTKxD40SHidiNVUN2NDpF9BUBO1hS6pxgrdo5
5MWtlJH/OKQK/sByMwX+tK8n432EOHI1RQFAQGFy8gHZn9raQ1bv1RwKn9UXl7Tzn/NyesuERzh6
wz6TjpB5c7O+KVERKeKAM9PxFAUsT/Viy7jclwmlNfit3dozQWlatSV32DrTe01vDrGn0L/k/I3u
w9Nv0bsz0rA1gMhyE2VK+G2MD9FQe3sbXu9GtzR1C1vcO1I5a57jzri3w+GuzrTgW6drbmbS1S2i
FueJpzxyWsKMEzTPlua/BwbMWxnH9bUVttXGYQTj+k2u7mPyrtZx0yb3RtgjxUloZ5cq5zwV+bwL
hNL7Nsjxuz5CBdHCzMDhfpa+brx2KojR3uq9UyO1a7sMkZkFvYpRq7FezcD+5hXea6CCbVON1HjI
WriwuQ9QOqgm46GzqufOUDleNL/bQnD1L6ZECFUFAWaJETJuEyoGPKIhPrbmcDHSrrsSHbx1fVKK
vfRpLnjBR6mUdB9lFd3HgH52HW6CgweH8ibqWR+mkUuEK/RBRRmAqu2Nn7kfcWpMzr0+fsA2hpth
FYdymDkGqradysKnGoPcKg41vEEjfDOFDoFFe/wss0tMA2AFye7oUM55oLvJlzuiexuocBayvIQ2
sdKlp9aHYkTemeegaJHcjXVYHGBHU98EG3QWSeWf7DJ6DX1LulFpt2wU8hQqDeTPENK8j27ncRZy
qq2eYP+zAor7Tlo+cu3d0qmLD1YZthi0zEtb1LcEoJKXbX+3iTtnvDs59xNY5k2QT9lVyHCVc3WD
CZY2tBF6HzoXf9docmBrmYDfM+84cUUTmCwZkkctOrFmJn5GYMfWuJzkPs3UW5SQ7lQ/GzT330Xr
vHh6EX5TSU11gStygYuMdTyZPQ2V0ZV+/jTYs2LCp6uuAgjZ4KPD8GBOwYt3m4nwyrP64cNHhRwY
wfQy1uIeZ/WP2snySya6w2i0V5yPOIPYJCMlRgle3Q5vNHbL1dD2zU72qIW0GQvCqDR3nWKTT1r1
4c08CsJ95I2NcA09tbJRlZ/Ca4MT+PEW59JsiZIDs+xa1lTiYmM7giSnMN83LkGg4a001in60Ce7
NY6M40BZ2oV6k3tKcIDk9V7YcYy8SxtRcQ3PxGlsyoKGqAOA7iXuqiuv5OdHlqXuZ4LaEBpPtKEb
+Dj6zz5FZMu4p4E2BhlDhHG2ZZrwLjKgw1JvTzRP9RXE58Vh97S0QZh6wObJu3Rtzu9Z3rgE8wVG
2uPX5rWM0O+LHk7UlGM0Y44VJdOpVoOnTM0t1+iGd9sM202kg5FKSpyive09IagGnloA4m19v/+8
4fx8CNTiTml0dZ0nU3QMwgMGAOyiwGZyNEQ7BmBXg976G+gI6KZbkJDLTe+Qcwy/6kUDK4NIV/Nd
MWczmsiu3LHadDLvqYKi3Ek6HXkhrftVNvrTWrXg5HPMU8PxEFqsIViIVVlEz9o4USxuymultsKd
Zg6ZGxBFBDeNREDQVyffggxvBvgNW7OUa2IuxiMKqhF6VpttoB/Ow2aEIyXVk7SNLJfuJwhGr3ko
Mb2ta5uIOwFk0tcTutUjacDNGNwhvpO4mVr7wPCE7vUl79qNhQ0n7uJz8x50js/8IbpJzdZE0E5g
pqfVpxxmwgEdjnEeuuOI9XEXN9Kh5WME/83eeS03jmXb9otwAmbDvZKgt/LmBaFMKeE9NtzXnwFW
Rasqu0913PcbFcESlSQFksA2a8055klTfNqlSbydTCe+YBsCYRrGqyBDMYT/yj11U/pchEWF6klE
90mfonNA6ClxojZhEiMbtDelWX25kL8elJh06p4cr1WaQyhMwHB40dS9Kb2SLc0pV9dJ4LzmelQt
irYXG5g4sueSbOIm3MfoidveaB+m2CWDPnDeYrA9Y92FWzVPX2Vqv4nY2rSldrT78EdoguNOMvGi
1CdiBVDfumxEK6Lk9ZhJq/Oni2zHN6Iu15MKYLtP6V5VClJFy98788gWqiMlyG7HxuSA+pc+8TmN
THQeuA9SQESmOm7QLG/qsOu2+UATUCJsuGlCfOYsdFzYoCV7wAXBB9ZW4jhAtaegg1QvAu/H3jeP
XdaLvSGrjy6eJAQI815p+tlJjcDA9LPkEIXPiPo+rMG4cu1ec5m8+EYJ2rrNaFWoZwCH0mNhf3uh
Yhq0bVUmW7goe9GUTByloa18tV6Y9vSiB5l+8Auu47B22BZ2rY86Ee2yOZ9+Msl6dkGUD0I48L7r
6jvQpFyl2bgZM2NLJ8Xa18AlNkQ8X7oeFZOZi507Qk6ws1nHrvOempl2q6V650VY5z1ogg8zQjCS
0JjibMalgj70uprtyMroyS7us0skCJUO5obbpRxibXeL95RVEBxgGftQtT8Jy+uXtQuV94a3G+v6
7Ayjs44Se/DGDH3f7f1niibZ9TiP7KzMvTAqcx+zeNu7oTQ2Jq9XlsJZipk9oGpKthjnMc2V/YOY
srfUai86FWQ47f3oFQrrKNYyj1pVoFNxbeS/2PuRswU/WQ3VrOvBxgjavPiMgCKhcXU75T73l7Em
7zWcnquENueis7PV5KRndWqnVTCV8ZLp9ZmgnRBpXniicfiZOZirnS4X0IA3ispaWU9olPYprlzQ
jzRg5LARXYlETvWf7D4KPamNX33+1kD+fND1L2tynzNI7ms9QcDWVQi6JHpNY3T0TRpeshF7MT0i
fCdKsZNp4/nhoB1iu/2hwavKQ5ZMk25vUNZc40B7l5rX5BLWnlTfWmqA+8Ih22CcbKTEMt4W/WLy
UayEsSE9Q/twqUgszKrdtA3V+YDg+UU9VsMy0L9KpXJPZzm67rtOpcxpcOlncg0PchE4wcFqHIRI
zQhlTG/XhTmqi3AMhBdAEZeJ0V/aIYSFCk5qbfoOfZ4MAClL/WVbN8FKTSWjdlPuseyZSP0JoHPQ
gWif/ZDCKq7nPQCVEc5L6+ArtNsiMHIremrVpedRsVk8qSWCuRktBhueiJUBgVWfdMMy1cBrKiII
L3aDX8Ix+gSrgC49P4GNnhSFsVQibB+z0rDitN7WKIpILwRzW+3aofiq2OtCmgy2gBWdpZIOl/Ip
tNtNP1TLLKyfXUXUC5KNr42bNqsmetdDpUDuk84aY8BNaMnClgGtoBQy6Weu6zXAsD1KoK+y5XTQ
jQpDVDXi9+pP8LwHrqvEG/TRm7qRgPky/1DrYDZwPFRqTMpC2nqJb6gLXRDOgBnsY8wB6RrMcq7R
nHXmkkXGNs62zBWRqifbNpkXCtYsBuYI9h+R+HTi8JO6IWbxhyHI5CoxDL6g+jWxkrfemkvEO1Hz
zWlVuRZ4G0zfvAsD3nDdpR+gk04daL5FjnI89eGQhsrObv1toGIqqqvdUAz5Km3NvZ83S5VwnxVk
OiS/qtUtu1aFIAD0kk3VQY2VKyDXBdWeS1DHj1FXPjhhCUu3ddcx6xsWR/dcI22ApiDqviwdZmWj
WS9BN5wLiw+HEkUdl/cUmAjcVX5EvgEoNhXrMon3qiNVlgCcNW2whYPQaFUGdIDSqiGMa91azdId
GHE7EbJqfZnc+ufUi694ap4yoh8mHNSx0z83vrV18+Fn5CeVp9XjSYmMH8qAsJf2TBdHn52q3ZOd
4alutyPO6K1LUarHBfUj9EYIttMPXFMq6YLDp9YWC19vuXz4HtioYNigbMo2YedGFozsQHsyLHM3
lskuoLXjzkCtsn0rKvOxZxfQF/E6ZTBHUrFtOrE0AgO5n7LJMtsL7YKqq7mFNawYfKGQaZJSi5eK
anwSA+RRHZ1IDMCqL9v0GfAsx+g39za7ELWDaNw6SuWlOnpQp/xBGfga7kT2WVTGQqnrk1H3TKxq
UiymfuSiEuOpaJFp6eLgm+OuwOID5ih/RkWLJkRzMb2xLmuR3o9oJkexw3/AGZ7Ouxsn245iM2jO
Z+33b6IzSajUWD8WubOyyvxSTeVBMa6pWNGhe85570XSXl3OqcBZZpjXfVxC1dTzxSaIkkx/LQIA
xq1BHVfvJC2nyECugjdsEGTcAABrFrVkbR2aykMesgvyY/GcGE9J4uxdk/pHwdMnatAtQaoUQ4df
pUjYRiXuUw3QepE501voAPoywWztjJi+XkK1xe3DX01unFvTHrk83Z105ErHJu4h5lJPVUFAJgeS
l6vICI1NLh1la8n7aoILpWZAhoBSmlkyrkQ/fyPyvnHh9KVO5+OBCE8+GfPsytM1/rwc2WJ0yQjh
5mJT+Uyich0pDL3Y1ZHI5/2m7lRjp4UdQlB/+BEkIZDjclFHIShzwN/swlO8cP3SGenEUTw9wH8j
4VuUFVJqyKbsFcGQZE20UWrKUqLkqlMkijw1RujjMuM5DXvMOiRMOholpSq/GI8zXkRPK4hVWUVN
VjOXqOvFbjbJIluVLDyxPyp5/GGFQU8YTZUsMzdaKpz6C3NIsIDZOMf1yLSOQ7IxoHFOuqJQMM8o
8Nt7EoZYA0EAlZ35FGh8yv0ZzsRHnv5EDmw8OSEdgho5k+6r8YGsUQ0ZrNnv4iLI12mgpgzX9VqT
Hak4kc4aQ6MuaYhViIAbVFJsINeP7qdYYuR3BYJCyM7LKsJHVAc4i4C9Lmqz3NYdaV/mZZI/UaKL
Jex6qKGMz8IMtTWxWYXXd93jCPFjoSj3U2lUfAyUJIDEYNoiniPJ3bmx05NlWKCsKJNhw7wotvog
FU8gOfXwP2Ni9fPnkSpcHQSPhM+ayDCjl6QlUdzsxQUDxdXV0EhElntVK/GohaCCdAdRPs5IHXZU
Ck6pM+8Ru9c7cG1sW5LuRx0CGrDozYsmYNwJqKsWer1Sm+bBSRFFy9a1PRvUcr5gM7lrxzyA18x1
FcNzW5QU6tc16LaF47r5ohEqaxEjdK8ib9YmkuXFGFScKb56rN2pWwWtvk2wdnJczq88drMlXput
RcgfyRLWNqyKcRXFL/WolFcScBcadP60zYOVTKNmpWbAdzo8Ea76zAK3XtqljfqRmggrkPSnLBR9
UehPQWJXuxksTLJAZlzUYHpvzNmhmRrFuQvrdZZWT5lvo6o0fcylY8omD5yGkvkfpZxAFSHvXHQG
OutyTDd6yssmHfvtqnum2i+9Xn7FzbgfjOyzbzuv0fELTYr1BtHkMqEIwhuzqTrMEqTVvOZNAtHZ
zR8Gm4NS7xy7mL2aFivenvXwu273D05OCcPVenVVmhQUgoRrIMcuxq6iSqtFBh+WyJyejzogR6Qe
MVuo0ToWWIy0odlqtpw1wQoYREyzIxpybJGUdKKBgRteLw4ZvUWJ5d8pvv3QGP6FZQGl/8ldUcZE
ABgDC+Yadxud2LIpphmWUFCgD3E/1hDJXZtaeqPijOPBiQh+ZeOnOdYnW/V1Tytp+4H7utejlebG
LL7FJoPWUmb1e923nLHpm8ly1xqGY0S2F/XfZakQT2NadsSo3F2TeW9AMD3LGbJEXqyBzmGYWKy5
1OprFiy7Ia4Ml3KXsUlUiL1D/0J3cZWhra0J71Nc+WviI+lM8eUMae2pJa/SB9hXKy8yPgwf1HOS
fWYabmz3rhitYanpYInd/qirFt1Xv11lnXVXmwB/mmTpBsnKtoJTFTXvjZ2s6qJ5ZpUn1pF0znKw
T4oVe0HNrnWB/+uxk+0ryar7+bVqMznlhTiwYt20xmvl1ks6Fmy2hr3G3BqJfuNH+SHILpWdv7r6
eO1V657wOK/1N9bUveq6feSbdPvU04EtkULpNfhmRMToY6zGXNvoDJGLgZVJXZirlEGqbuf9iYon
vJjY6pTjySgZKqNMe8C4g0Enf8VbB2yAdCe7O2ZWeTD64ikVj3xquFtwfmCDlPRD6sG9mL28zN+X
VCjoZvGFP3lWgfUW1p3fNu99SVVrivFpWZK99oC7vRATICkS7XrMFFGMzKpmasmYGQW19dIArU8w
452VypfKqfm4G2YA/V63nIUCJCi2pqsV12RpFWva2W+xaYCliau7xr0jZPNcjeGudsa1FaYbGKSQ
4CvzOYJ5ZJnq3pf5qaolXr5EeRzyGgZwfxfHVKoUONCLIqxj/Jnx86AMn3QVsZM17RKL8tWQyb3q
5Ba18G47tIB+Zv8fInovTHA4lJ24VDoBfDL8LGYTa1jhuRyiZ2rPISNh3S1svSXVTyWD4eyLdwpb
h3SEWpwPFK27mIyPYJP3+rZglwxutWd4FPIaWMOq5RxRtPEUCW0TxeFOxuGjHrPwVoz11I6bpCnB
eioorGHgWnRdSJfzy4Gukub5DiaL1JQPPkXgmbTFsLsZREHfBgazDn8BHMfDfOK3SvxRpFQ9mNOK
7ow/ZNlhLK4N+zXFQ1Yr7jkl86hpnSca7a99Ungx+djssBmuKvVF6x0Uk+MvgOMBk3VzN3LJLzQr
4MvpehjFWn5g6XGsOrHT1XqTNXiXhf+oU30grIJqgk56SXTO4/KD9vVbMzjkbbT0xjFk2f3PXOQe
yZ9HoWAZZOECDm7vtMqPSWs+ZSaeRt15arBgMAJan3mLZjcB8YJdyGqrZ/qY7xNrRem/q6YP2br5
lVThUw6dODGTO3rOuz4DSDnSaEVf4eLoVruNUlSPVig9mlTryE1/6Cp9YMt4yIMInSS4UJ+Kfkua
aPJRK+p9nTZv0HDXpH8cZRi/6mX/1rfktgbwb7vE3iZZdiVFbAPsnPKmXq+rhAkI4aKTufvQjj3m
GPxewZNuaNeC7wTf/SfHuqhwToUNNKjsSaWTZjF/VloGcOaR/tKXPzrnKtDPTZq8p/BEAzvepmFw
jKbh7FhoTpScEFlxqI3yC5P7sk66g6nIV4OLygJJCIEj8yJ6pol6lzbRWw4jNa0xv8ZscCWDCRfY
i6mYRzOKPGSci9ImTIsYt9B2twaBUEu17S/GVF56HXHmZJwVMsGIBV1zKuwbPzlKrX+kuPRQM6cs
JjoiBTbYYJxWbcGpzegJJQnjGpdnpl9lyf7pPjd7ZdEuA+StS0u2BwvpKPuzepXu1cm+mKNeMYAj
fnFzjL7zyQL5DPfiVfPrNXbUYRFRv2KcQShnN3WKy46iFWBaPzNG1BPluiA7ZxFcRJdu3TZ/1ISz
6oyRGGjTWLRFtcKiCIFgXEn7wYj7nTkaiBOo8Af6K85DY5MNlIDs8cG25mpMD9DQrC9TBy5o1K+u
Uv0gNmAbEMYWZtPRp4vaTNM5S5r3TEb3RfbohiEsDtt+GZ13fPu7wRx+FvAwLF/Tz22T3Pv4jIan
Xqs+ernu6ubYN81rKMY3W2qrLHGfyQckCWEOEGvanyOYBUEVnLbIBgAFXUyd5RTxpbuh1b1ICbaJ
bRPZ09LZQBcD3+vQgxyOMprRSXGKw2njJ6yRGDFWlsHX1EPNsLFqAJIJ9ZXU8nXFMmuZiwecUoHX
2doT3a2Tm+sL1AF79jhbYIHPouOy76eAV58OKuWH0mi2uVZz+lF4MgXUFfE18u++5qxcICaDdrGq
7LFI8UAbd8MUvTR9/WCZJlGnLNVVSbk8XBaA/1hDrhUlpEANas7SxK/57wKEv1MN9xBW4SnUqAvX
OlKd+Q8Cu3mwMyjuUegeh0DeuyFA2IYzJYye9Exft13xbC9rbTqZWhgs/EGwDwm7TWo6ByWk/zw/
aMiqF2kHbPeiL70J24WdWY+IOe/IoyRejHCUtMgfHCQlQk4wNNwfOhxIVrXmPcwSZnKArWzg8EuT
eiYGEh2s6dmYcKGZzbpUYARHztISFEUUIFR05UvAGDoF5iZRTvgFgNqMTAdDv63t7uL6+EVVsfP7
5jIq9mkMjF0Qtpt4MnbitZMUscfHbiKwNCJv0ZEXEb0FcymzL77i3vlBtRXyPz1QDMBWYP+o3Cda
NNvAT7984Zx8fLHL0ap2jtp8TL5172fxqpfhzsmp4Ej89RqtHKVJvXFiiCxJz6OEt5Sj/Z7TTfNM
OuRpShoMqRy8ASlWE7PW0s5txbNpqy7jNkO6gGyADlS+FAYVgCHT3+YhM2gGwjWqfAb1WEuluVgO
4EY3VmEEF1sXgr+PauJkjpg/WU/sc+WPQO//T9b6L2QtY8ZM/ZP88+WjCSOS4Ir8r1ytP5/2p/RT
06z/cTWYepbpuDNYC6zVn9pPwnX/xzYs8CjkXv5L9ilmpJYuHFtzdEvj9lv2CVLLFKZmuMxACHlQ
p/6/yD5vVLdvap1wTILsNUI8MN+qFtivOcf9L9Q3HH2VJKPauiNNFKEPSsNd0wYE3KtYTGXGxsAw
QeLotOxdLaEFWxxyVS3WN9NYUzpoomp3G6dSJcgq+fWXT/L6x2H8jUln/E2Sejs616VorIJptfiA
EMb+9eiAYorUph19R8QyZahCnFImj7l+Zu6iVLsrhH9vIrZGHBnP5S8KL7alkccQ4CuzMwfhZgCT
yGc5HzpmfPQnyTZjtJFHan14kX60zoj1KSaqpUbh//gvhz9/eL99uK6LkFZ1oP9ZfP9/P/w6aJMe
ZKW4Y8tSvsEsiM/VFFfLhMCtZTkB8Aw09vcMN9Lo38ZAba+tph8yyw6PRiiio05+THUj5xNh7tAA
bJ1We3JLAkgLxfEgmWbrCAbJrkObCzStOfgBC3UGJs8oVZuM1vTuv7yn+SP/+3uydaFrquNShTAQ
Mv/9PelGFORunBp3nOj5Bly6vcRmR2phH+yAtcMaCxEGI3fUKAw7zCdFpeyZQsbjIPx+Q9THEz2o
6mBnxtqNK+0snEc4NJBv40TcWynU4iAn18YlTPSfD32+aP790Ll2BFcUV5Xx29mUl7lP1KWr34F8
WaqWEt+P2qbPKloKWeQv7aAjO2Cilx2NyamT6fBeNkvUHmvTVCDARpq7uoWdDME0IGakqgu2KWIr
DUWZtwBCSz8pBGMuRwRHC73OQ4LkIJcS3IjkwW082yb9L44QUPmoONecGxIhMkJRA/03pyTNvTYj
j6OKphj+XBiukelQJezLYmsbF+q9KuXgIthO/hTelb7vVQBxF1JxNfj+wZm4DXfO3HBPSKrtzso2
Jkt01rTqaRyqaGdGSrvWKBMKpkkiYovxnS4U8X599IJSVoIZFemKoWLYNKpvLJxYi9dCbbvL7Sd6
PNcEe/NKNYDIGDoMIrXyd4XmbpwKC2/fozOwkkdrEiRcDsSsKZqgahXPfYpGBcujlJ8UDFxk0c2r
nrNumAZH3IVauTWzpt7+8/et/6dT1YLWPovt6biI3wTtTk/RZbBD/U6BstDZkmhvp643PsYQrBsC
mYN+7g3h7IqxeUJkSymf8jNypQIsH4bIU0jtSbokyyT1dCSZ9K5XvJnvvTCQfpBi655cM3df/sth
z4f1+xVmoaK2bIT4Ov//+xVmKaodD2at3U0mMS+qFd6Dx74YdoKMFifJusqZ7ikhu6ganfwkwgYx
b/LQuB9kDegHS41+3fimvYOAlzwzMCNhtjKqfEK/LKPNPx/ubE74/XANzTEcknddhoXfx+iOTXNS
JYN2l/lOdVWBtjljAjwuPVK/lkvHySsIzs7eycVRm/LkqAWghxOn3f3zgRh/B7DOk4VtaK5q41/g
aMzb5f+XqYzs3papiW9J5t0DTDdxrF9oBgOAQWMMpUM+Z90bGlvxgCzzRNvdBSii65fbRzk27Toa
+/Rc59CDSXRdgjumg7orK0Iw60YzvShWjnw5LHbznNRl8uP1qCN6QhTnHE1j72vuOkAZsqztSqXu
lI97JU5fY1p2f2BO/29W6384RQxDpbRvarZp/NtIpgNndSvVV+9QhP6kmBkfYGDoi4mChJfG5j1k
ol9W4dwRghOvSn9I32PLOGljZ610WJnrMm7lZnSmehfa+kFvM5VQVmXYTG6ueJVCe/afvxvr3ydy
22ZxwZzBf7Z5g+f+5buhrqlSken0u7ppHU+HNrlhkN5MtvxZjq19IX4CCRBRblAJKaRIVLqHjPzn
XQMGQCbmFX2vthIF+BawJ0cYiIlnOsW7UFnUMwEjV3cMgsz1GK22AbDd6gwidYEnBc5WJZmLZTI0
upy/QFiTsQ/h93pZ2ZBIqRpsljU7O0rQGkdKn4YbFAdbH+6TmWiLEdQlLrLWtspgk1fagUFwOnIU
OnxmcPjgtSGAzfVr3gTmLyWWyzwqtTtF2nsjlmT+xtqD5gbGUzYolHwA5e7NpqCPRAIQyHtlT197
RfIQNu/a6Nb//LmLeaz4bSyxdS4JVROm4TKg/H0siUnjks7oIi0lF2xa2lN3P4ZTcZjsut6Sdzrc
Ky7Ewsgu0uM4TnIR9rNXghSMTsnqbaYKfy0bsZ8cbSNy5Syl0SKwpDsNDxzNWxV6gVOMhzJ4kkhN
fcPBZ1PJ0rMMWkl+y9owH8UDRGF33cXxDDK1Hh3E9ymMrcmQOrmC9Gur0e9POrq8ifpu6RTpA21S
9jctOZAhgoSBeRAFlA3320ywtBS1/C9nqPZ3/PFt9LANIeBNCz4v83f3k4LCrbN8od0NZf4iKqrA
jgxfk5QTsak0IvvggJO9S/31luxkAiUJJXK8RAD8xJrULAyKxblhj94/f4fW78sWC4+XcNg4YBtT
He33I8vaQI/VZGzAFRnFIe6T5uqahBaSHu1XZLTVtgKDTuT4OqPa06w03/jg1heOVc6pt5y+JVr0
LRVH1NG6YgCcFDQWZaceR989TTrKkMC3AJ/ppbKmRRatk2ZKvJZcsVVubAMp1PveeOkt5kWln7TF
VFqCikn7oQBN2Wk+xLuJDDgQsUBJ6WkNabkZK9J5KfQiHEAda5KlBbtwBmEhQFzCZvWGGUwLLxbb
qU0KcS4ScxniVl0bGVr/HoCkoWnjOUk+4mSUR9SMZcrQzNqjYK1O/k6maevOMWokjWUG6R51UeiK
YNlAVliaFNIBHBWBZ+dR+t/GX6Tsv11YbJconGCP0YQubLDwf7+wJidxUeMSNk3GZnHOlKlbCwU6
qgknfVkoR9OsPiN/aNf2NDq7No72N+9IOxHF1JvAEEP7hzPUydkcJXQq3Z4mjwYxy0ZN3dk2QrNl
344tskTRLGPrR9qAbrXjzl9hGVPPRRNR+UHZpmpvJJhr94k/PLWdpZ5kcY3dhAotWZN8YCpYkfpn
JK1NRgQs0CjTDO/7TrceslbZJ0ZAQzfWu1UuVkMH2tjhkoYBEslTPvKWOqGxVo2DpXQD1WPGiQ8y
jkkCTO/tCAbshD4l7Cx3azkBmTSAAMoQCojl0G5R61LFrwe0pAFPQlJbMhz/+EmXd0Mm9rY/GGBZ
ff+ozQ3JZEguZtXjNoOTaSi1vbHT3CsDST6bqeYr6pbaNkh0covpvuGWsuQxJ43Xayuko71db5G7
7omeKACG0Xaop5EzLZ2aTYixJK3s6BKEDkBR7PUbO27sDS9rLAJkkuB06L5xomMKJB7JU0lqB1AX
a+cqfR1r5OUybxu00CoNSdg+XaWMR7fUslWNDAmXyRZ5xQB8qgyWWixjvC9FTHS2a62MIfs5yWTc
5nXI+zTFeRASEyBHAxFTBvXFiOi5qkmjeZ3RG3M7M0e/0xYrZBtLtM5fMbHBB7Vvzhng0I3l+LgT
JYrrSZF3oufs4etNN2Vm4yxT0K+Ho3KacC+aPgGAcecaV0LI3xtj+sidnFTNJLXuRvrGzBnA6B3r
StPutabIeY2KnmCJjOArjRMiFspaKZsCcyPBB2bRfJLOqxMUhNyk7hz1sW6LXdGoExC9flYaFHsW
xtrWMMlMS5vkHCnAs+NyyhYqsBBaOta15FLZDqXbnkqP/Y+/cfPw6BTyy9EKh1pCE59SZMBM4Eaz
Dv2mOftj1JzTmkphJmuyIJzsoLvjinJGtSS8gxwSoNaLqemzE9qmk4xsdYFxdrizG0t6pa4su5y3
ZUXteHGIDkBiEqLoiAgaLUzk0XafUZMdpeV1PruwYNrZqpac+/RXkXKBDSmFfE2tzmDNTkRz4Glr
htOIE8SDOWx5kY6Vd1GxAmdArkmDMCysETMgt3YpLSZ1fQnnJE6REkU2GTofa6imhzotg1VhClJJ
hcWppg7PgmcdFVWlzTcpzguZq6HfTduyAW4IGFm9pi3Q4nEaoenvzBx5VtTyITUxOa0yQwWSuSXa
3TAKzmXn79tCmMcstD4k6rsVQtZt1A7WRUu7apMW2MB82hZo7SeS68h7WOm1OwfPIdY23gffUTYd
tEG0j5hEFjZn/mogG36P4o2xNmy/7DYezu58Y9MhWlQORSH2dvaBMmmy6Yb0c8yC4Dq1fbtTdP9a
OP5SqfCAFHlzqms/OEW4kBfSrbuthrQvo98z+yYOoTJOZ9TUNrUHhAOYvxRO2x/RNH2OvmJviilL
FlrrdsepBC0+MVISWjccSvOJgNdmn0whyhcBEtOd7OttLRPE0aXBYXz27focoDXZIpbxN2gb6OOk
Buu7jjgiBgIL7m9X7HvbXlaWb19lMbxXdIFSvCIPIhEr38RB0BnTqxmO1TqrbDCTskpQM9jFI8KR
En0Aw5d2YZxCbwqtudGRa9kYatZ20nkGCcnL1rJ4WjcAF+yUL6LuDJxm/tUo8IA1rhRPmqY/KeEE
pddB+T1GJrIU0ntJj/v+8Yb4GDeDDnrhBiLo5kgrtkWz8BXgsI4s80+GixO7F0blaX0LjzNzZ1Lx
7zFW/3FfhYlKXLODocL6Mz2umskdsO1OOsal9aDwscqZMPJ9U7t7NSrNnZ0Lzo+BUXZlO/rnjWIh
EOIvLMizXoJcax/NN3YwjTResXtberetNLQ/THf7EDXPRtezXRyQuZON3ccfvw6jY2jpyaZsc7mv
55vM8Nu9jOi6WcKM0dAQ/ZUJ37PZ0m8xrCLf/IZh3PgNqPGaPcTXn1bW12tAvvS3UM2u9EId132e
PhFi9VRbst44XcJyCrwfIkTobumITsQIEfIZnRYd7JyLZUL0tSin8UEPGagzPUPv1JPPOpi7Gz7k
Bqi43fx2d5odDpNSmQtCz+kXiBK0YpM/g7bNWRxAj7nd3KgP33cR7Yht18SU+Emfu7EeboCR293b
T0Fv0LC73UfQv641BQg3IdL1oD3EqQjQfzMl26kNO53B3tNDBPWh7nrSSvCLWMWjJqiDdgFyiS4Z
r2oU157itAfijpSVrX2pJWGZPYoqTB0We9oOw5CDZLmtpgoxeIUDX1jqqq16chl71G6wn86p+9iS
XrEOyBRcKfCfe7fZTD3CUMZKjDBdQgBwX5J+RqTMTGgk65RuzliIBVhuZFEoilFvh9m+r9Vfiqt8
uBC5I8Xm8gSWsUjadFfH/QqZxnZoEjTPXY9VA1u9g4plZxZ0Yyrm/lRo1RZcA2a6dT+bgNoJfSek
crmkgX/EEHzbq6PTSxXaaVi7CeChnBmUppdpAEFGozlQGtrmM5EkpdFKrt6MkqHfBKHEbXduAP3l
9iuoqvn+9rjbT7fffT/2j+f+n//8/QpmSHGwpZ+4/P1vZjdk4vefKSsVu+E4HP7y2ggYASfppMVv
tJyG4zhy9/vFy3lV5IfVV92U+rS6/UPB8ERbvyMQop/Y691e4fYv38+7HcrtLv5P5GZ24GnBqBAV
HwM2y4d1jJz0UDi0hUdSsxZO0X7GZAYrA6Jp1mmTp7sY7xbksZPdPd9MOn1UGasgauOWAX9E1jd2
+LA0B2mLCxnFMRO2l8RfH1QrcbzE7dhxCJ1iWKn/RKZnIbEJzT2gS3Of9Cbo3tx01bXShg+943Al
3/75diPZB+0d202WelWKJeC7CDfR/GxmQXMPoudQk8K7uT3u9qvbze1uhk1jq5imR27Xn483U/wR
t0eUqUrVQI1dEAO80O0JrORneCidh6wcnS0CiEXsKO0uS9ppb9ZMnr6i4h1NJwVRw2Ru49eg9x/M
zHRWlJ8wnQcmjr3bj3lGdOmyKQmKBxbMv91uekvF4BLPnKli9mJBKHe9G2LydnOjVH7fvcH97Bvy
8vuX31jB79/dnnd79G8vMwQNSYuNwxDUw4/ypK1TRLjRHxNhOBA2kuExIK15rdMDYAE0Ize/b/Jq
JuJ93x//RVW8/e63u7fffTP9bneDMXTw2f3rZf/TU1gOoB/SEIyHklrHH4/OssL988fpxkX7fiYA
jBZ0YbZDt8coDx/0L9zE74d9/9EbKfH77u2n/+XuzHrjONZs+1eMfk/dnIeHbuDWPHOmRL0kioNy
HiPnX98ri6QsUj5uH1O4bVzCEESqnKyKioqM+L691373uFM37Pef/fDCT//y7n9pnUKaD9re0fLz
kvJphZd6fIldTYEzn56uk7uDqK7kccTwMyXJ6jQyedSkyGpk+seJhf58JEb+/o6evn0GvSYnatbz
308//v2hp7+d3uggazzCAfCvYLg5IV5TKxmWWhhAZ1HZ97cDHkuBYrfgIH7iP5Z9C2z/NAO6QQ3F
lxMW84XpWnI6Ugp8WKBQR+5Kso6wBW9StBbPf5SAwkG8f//eNTyJZrZvTMBSjOQtgxMG6+3poifu
p6EqHnUJdxtLWFVGFUCAh3x6GtXT+4JdXV2QB3adc6pbk9AGcWx8g4eK4MtqfhrAd8N/+tkPb1F+
mqbPo/77X90oZ/IGdf3Vrr0HSwroYhlBtoWC0E2G2s4nDqrDi7pzISRLCB0G/MpZFEVAtDlxyfbC
lgQy6DC3lkQ+1tNu7GHq5HzMLav253lViWXjEB6ZsZWchOpQ7mlB7LtCLT4b55Lpajs7vXAVw0Pq
2q89COLTIQOpUPvKKOzSD0UmXxst4Hu1OtSRXG6dRL9AFaiuKLTcB4tAGP1Bt6J4rrMEc8+jSyQI
vMzUwtwHtX89lAiwLLSLIfy7pVnY92RDAq2KQ3kStA25qAH3+i5wvsKnUA5ZTcZ0p2vuWu6lbezi
5BWm/NXxbROQdTjAY1PujMgbYKwgTlETaZp5VU6qSwEYm6QQV3a7RdpyoEfqf0SC9TXFC7sNxrRP
WebwRIdJZW/goP0k62WqRRbadi3ryJHtHgYawIs2IXHD9YR3Lou5b+G40suL0OtHl4W17lPrMXWT
fiGL2lm5RgtuQHZATnjBpSWGYpk34U2T6NWc5nA8U3oIKlqf2fMwaY2j2lAwIwCIsFIvWLd8GM68
jGpV4MfNogiyPXqLzwaJzdxiXWcaJJ03Y9gPJALU06BMH6RUTvcNZjxujeGKOug5CxKOo8H013EQ
H8LQbCBmRhe6IyfXdYOlxND1e/xH8m0Zr2TNyLaZZFkLsHCY8tV+WZtAvquhCdeu7RH1EnErDAtn
Q15mAV68fRgs7dA4ubElt5HwBGCLdIe+JRl1ykgmB1UGEzA1Ctg7m4Q+0A4aS3prR5zFtOtOlPYx
xveM3q4eIaVeTGo4Gpuu3kUmi4KhiOJcHQESBhC6WCgOsHJ7grKwg0bnDnMQMGdNXxcrS+lIq/PL
FY5l1KIGwuKqo4Si9fQoEzvaelUgmGohBz1udJJtHQbd9dZpSBOTfE8w6vGyri5wdESzutHtXdzk
tx46qrWeBeuiwZtR99QQZSO3kThCCbGb3th2rfS1XsWRftF3kbOL/aSeyInfbAPlXpKAp8DxgyUh
PPSzQzUGlxbGWjONpXPe4JtWbYnlIj84FLEhwNviMXE8cESOckv/hh0sJ/SForRzPt3ZoSuYWH2b
TLWkTMcE9CufVNJdchxoOd9WiJvy/rIPUvdCQYuugRs5x6dtbLK+39PCSw6GFbKIjebYMusABCCF
LrvSuCJpYx+rZbgTcveQltSoPPjme0Lo21nd0keCKDQbaK5f21I8b+Wwm6dJVK5Skd22mp2vOZ+u
EUXIS0jsu0bv6V8EzTqnb2JmabltFNTpqhry7BjgSenq0iruh5swj8vrqMOcpHbnEWwiBKkXdkJE
R4bCPzBiSsV0RZXYYosUq1OSvrtlGejykqZNN2WzCT5c8uSd7ZvZEvc40Us4vLcYrKBSEH2lsiko
o8qYaUhPttXgfO4IhdnpqP2mjYokTB6oEZJfRVwLGIMt+6iOnAeVtIFCg3Vs4bQmsMVIwi99yzPn
tC+hJKy+SBkaKrWJ3b1kpU99lX7xc2vBQ9KFphLeRhBJvi26ur5EegBdX6WewLdEAcPd0dmV0Yu/
xxyuHNIcGbofiXVvSXcyp+JDRYQHIQsqamsz2EQx7Abarg+qnF07nbgG9WIvvNxaZcawD5P8SyaV
OGXKbim79Fqd7k6uwOqQEN7PQ+KWievUKH0/yeG6BUB4VL6oRKzuJV+ag2jJ0SteB/1XIje1ddag
fVZrTM9hc1kZ4bdTlmIX0zcxSMCNE3+GYbe8FnSoUUf25TrpL/G0y/OmM83pKQS2bagwamS9ppop
lhan1tgMpRtFJSnGAiUcqtdge8Ay9OUOcEiNptexpokkeYhMG3nbezJxxeWiMfrPg16Iee6J6mA0
aTjPsgJOknUlAyPYeSkskY5k0y5s7KWEYH2K5s5bhtSjJmbnEQbc7lI5lvZGje+mzq9UYVPS0vIz
v26TmR0o9S4Z7rO2Ly+QIF/UanvFVs6ct3QPurjtv2gi2mtQO4QW+leOZ/pLxQ/JYhdlLjCZ+DeS
5jYXlkwhbHCQ/wxmfdH0D4Gql/eSMIsZ4FRcERGTlmokTI+wJa7N6nqslV5LDSjKL/qKe5odE12H
gYdOSUw1oR4umkqvsXbzE1fzSrL70icANoTQENGc9MQry126s3VDWg2k8RFhhnNSuHxggDwug5zf
o4dNvvfCDtsuLoBJUZO6rIRReNOjQ8X25U97G0dA5aKNTYeEjodT8keXnnXkS2zKgChn5sRUmOq2
FtwYCAwXs7zqH02jOvSZoiASDsirLgkPTsdlO6EW3af6GE7jEEUoSmcRVx2le3zfrK1g2qTk3DKr
5UaTM2Pd2ZI1x45YcevVpas4MieExHxL+7q9zY1wE8nguXQ3Di5FjNFQBN5SzsKBmKvoCPAj24sm
hftCn3pTXUgWTUCz0BchC/2StgtHed1aFjicqHcn3MOoiqrmusH0fENphemLXxbHlwYoydM3tmmO
e6X2SHFeXoKf0rFsts5eDx3EQ4SaOF3UHcr2wsvv+JXDumUUFr0yfPHNUicBD7pUJDXwMHpkyq5O
yRT7vjXNU+sGHTXbC8koiSV0LQhT0Wcvrlw6euow9VtVLEqzpzQn09vNXdSoMqF0AzvVL7oe3zSt
zuaVEquDFXLWByQcBH53HRng1WBTRIu29c66kupnaPIkQkkjH9iOVy02ctAZEsUVOLeyeaR5h/kD
gy8DqSVJe6elQpmbhvfklXTmiHPWL7oOt0pR+TvLOe+8xpypaXyVeUzlJiBDTSgs/2xhmBX9cKYM
WrgBv0ajyBJng2KIOUnEtwGnZirIQ3DtmvXe81xjWuBCXw5oUWHFrLTQeQyKLsaKyse1QkA0Dy1x
kDC/zQhenodCtz7L+jd2dYi/yUSfpUbKdKnzJ5o5l0atyo+aFFBIdszP3L1y4IjWTMEQcpHH+K+H
ZDj60CAmdTjgYtMK9owNXDFsnuUkVwsJDpKCjd9ox4T2DbdQ+VYu0nsL9q4TiJawI9yzvT5IlNnc
ejd4KJRzMzlTTJzgA+qReRDXwUpEnDRK9tI7juK1E1kXkhh3XoRH1m4dLSPFviAWr1xVY7kEaT5d
NiXPFnGM0brFBOZ7ek1ZGKKGT553M8EEPXFBTtxBKvxq+0kCwt0sdq3SzNq287YyrBBAfq1Mvkrh
QF6DLZEm9rmBJdQFPUgvNNjSElxRyqauog93hTNCL1gMBO2YmVJThsNHT2HEq9xNUWuXIZqZaWyY
1aqQBLtlM4rXNKv4vzsadjGbfT/WCCl31B2iBOrFekee0k1uSS6G3yqeV5aMEMmxz4Fb9ptIle9I
MMlnscINxaKpmnakp4x7esGNbwVX6bEwlLOuX+StyVqdWO4WUNw5KtAzVaHYQtbDOhos7LmJQP5u
WOdFmN3lCkSNOofhrah4TAcLeB/dt6VoeTpsq0I0EVWz9pXkMuylZu3YNX5yyf7GhkfbSqVwJ6Wj
gzojzNvk3namAkopi5ZdRWOnlHC7o4kGdaaDjbsxiAAisWrTdS7bJlMMi6AsRiwE6JRMM/jQ69WU
aKBD6hM8aUeEh/bWUyrco57dBZrcXZqhfBbX2l2GtPTMcvLPqRMpm4pgwrmai579Jk6LIjRG2le9
zaI2n+PYEFNiIZI9SQtLkuXwF0hNQrSZtfHHayZGRd7W1Cwc5bqJ85UmuQmdtsHeVGjuJVu2LyPW
37ivjW2cVeU07NHOIS5MlnLeqEtF7+w5attv1MYvfT9lsDKLt0+QYJWb/Yqg+7usdfdsj6B+a+ay
DL3hQJqOG5TdORwaEkrvCr1VzlXfySdKUeA2y7LhrOOdmOALc+e2RB1fqydg7LSl21fnfWXX6wgz
XaZfmUWs75WqMqadp2R71W8u4tCEyWAGe8clnSBHNbWIlZy8FijPAID85Ume6QUxiFHJjxesr1Pq
JYImx4io6wxCTfyGVPNxMx5J3eG+0ejf1CHhTha30QR6lC3LFnYp8aDYGJ1pUO8au13JthjWtZll
U0ZhTOYkhw8T/ew0x5HJzpD65+s2aL8hQ1z6sESmNF/o9tOsmXQq7WqCsVmw9W1Rx09gmocZMhyZ
zVEWbUzUo6abkJc+8XCBSDu6NNnB675KOUJNmyLkOYJoPIcFd/fTHxFi1z1xtJ/byKpX7PyS3ZAY
q8TGkE8/P5nqIUqkGKITBpNkxfHmWthY76MvotSRSjpQa1wzxxuPbmTekjE6ObWdMrXZhK2r7UO3
uH0pDYywOC+StphKOKzteFyz6JGbDnD9yDliextycAY6UVSryLEf6fivWAzqbSGiiyKKFIgvpr4A
AbTtNYs3XDbgQjotyTWFas6UTrrU2/6J87Ug/sG4V7uULDwp9VetT0wcZ6JtbBhfaPDZazvyHQS5
8mMGoxRtUCotZN0Q27oenRxOvsqbLKIjBveH1oo7w/iKSpcISC3VqQtl1OD1MnameltEE8JLizUl
YHVdVHzr552OjqCXYVFjscz0KJuLlHz2kMbHkhMx3Fw+XFPKNvE2zWS4rMRImnEizUahTV3Su0kD
8DiK0yFGmqeor+aiqUejh0Z62yMWzbnVZ+2u4jSGuTL/zJwRW6FdVlQ1LqLIOUg5VZpKlpMFWXTd
eY8Ruap8MEsa6h7P0/ULwyGnD2+x0MN0HxNySw6mtjJlF5aQZ/uLIQfr7bs1OEgqrxsQSPW0iQX7
eWRdCy+FfQhZ4LOgprg3Sig2hjeyOlQ4jbFvOUu/x+2JDrNdShb7TKig8ZaL9YQyT62+6FemgBxS
l6o7kcYCSVyJR7JW3T1o13PVa8h0cp3brlKQKIMahbsbVBh9bOiBnBZlhIGbVFfYksZ6snIQCs41
C4iebtRzur7FIYmzYszHBU3R56A0tbCbQdQ1oX1d6n34lLX0WD2REhHgGvXOwThFhF0cT9NK+SYJ
WdsDcpkPNQTWlrjimRkEm4FZOu1Ku16leLPpTNPc9t1Ywdi2ikTm73JaXgghsS3SH+o2Gdbgcx+w
mEl9RvLbs1aYN3ku7U0MrhBPgG7WjrxG3NHvq9AhpSDx6r3lxWdSUcpTczyQeIURHpKh/jyMxiJi
vR/bxpokiUMUGu7rm5Yl0anM4LopKxq/jXUohFp8dZJmUerxg6o6Hudx9aowpABcPCoK1SFyItHq
5IJ84CVETG/hSjmhys4g2JmTS4f45Bz5pYYzjk8D3sE5mzExCSsznBPcakxR64QztJTjkaGtA7K5
LaEioLOavdoViKIydW7BD16VObQMjTUNxTdhfZXcc1ofNyWhooQbL+eMQPuSTntergof8eUQIHbM
tfZaw8pHbxarjw0Aat6FeDGqCDqtLxaqa89AmrjLsFZqOhhYGESlB/Tv5KPDDsooSsY4yr80gKeg
KapQxTSaIfnc1st+erIk4OccprIek5KWE4XVeN69bkTNxgkvPZaLgy+l+NPVKcHI4comtXEqfEKK
+wbBJamzrPvkDE9LjnqgYUIJymlADgCubyttw53dn0k9RJpszG42fWUgbfNGIllvHtmBtKYFjwmb
Jv2kgtOysTN69iLRca1VPdu0CFdylQUKDSdsoxZBN0RICoxWuLulMzXtaF2V+twL5XorA3Ayxki8
+BxDF9DHcZkFO61PK8vPl1lTkFZj2YjAQZoaJmZTm8xq0FHP9TVZXIYOO+oyd/ozGHQSqRJxuBhS
93Ofl/ncU20P1A3kHK09524U7ADUfTmVYGKrBY3gq8oqutOyWKGbiyCI3HM+bgOOtq3WyDPhRTWs
j6egBKHVBS3J0E3zCEZh68D0mYtQRqkftwaYdePKEKk0LTID2UTRszvInIvGgRYR5SVnVq1zqZLm
33jZF1oR3CSpp84EJVNAHiUnydxgc9RQRWlHCYfvyl8rJSR53YtkZLcVaS9ax9zxUxNqFyCfXl90
Qxksc0TcM3NICbjw3WKlWmAYaMGNXr08vlSV+MZugkun8wg18oJuTs4vIk+yoheyk+mLLDEOnbDq
bd5PU/BqmdtvjFx7qpFY7JTEmHXYlWcOlNo5/vgxlA8yWZjgufbIrkSZYtcQvwH5FjX8Xrw6bDAa
NI4iN/Z+1CTbMHLPWkh3EB+MY5vv1cG3d1pCHQmmngfcYXiMoKlME7lmPpVDsSZZxmXPnT2dxPDY
4+7T3BSfJ9SqQvA0truUeZFznw/8mQm6zFBvDLjX3waifXtOTIjj9GbVKPdsuIKzagBhqJVdvNds
cojNgGJjFmuLMEOeGvFpnlJtniY4XfdZa++gC6WX1G3VqRKY1ozd1E0VFjANYwn1QGDYOwRHd3qe
l9vCwyNRW3owL2MXFIiIq3lfCBQPYH11tTR3Jr7GXk7QJIXZ1m1qmc62Q2/f8fzrnpYEUl30ISm2
1rAwjRmq4nolZGU3xLm+d5FFjz5/vb/qYz9fEzrrLaKwNKan0mPogbWQqnM16qjSS320IOvzS8Fh
eBea0m3j0n+x0XxuvSg/E8EoXnSkGRwtGrCt4m1a5zK3Qmt7+iOWdOacSC7JttBQbupPPmdUhMOo
5yatBKo3PLBLznZpZHafowD3t+vP4dhib0gj5zrXnauYD8LWE3hYhTN+qsHDT7qYElfkV2co4cSZ
mtvAduWYNX4u25RdJUw2lhN/K5xGnlv5wI1M5HstIi+WJguJK0PJhiTzq42B5l+JpF0R1/FN0IXR
RYkjtVimQRbdcHdWdhimg0lJHLekhlcyyvp5ovS0bBS93ztKOSWtQCw7EduIOMpheaotKOUlRxRp
Jbd5sBwCFIY+/Q/ZLkkGfOx8CQ5pw2ofaSCRKr5Ta2PWA27a90m0lrLAQnJfFhsMcF8JXLDnSgKI
PwMVC7WTKm9AWG7LptaCAbzC40ANy1e1aaQWUwo2waoPccmDx3FXjU70Qd8n1JYS4hAI+U0x4Fbm
THKLK1lo3bJV/EXla9ZlavVLrUKrl9nKIUmjrxX43Unf5OIyjSyqa22G7LQOyawx7HWYUigkAKXa
FpK/zDpVPvPT7JYhyOGNsQXvMeVr0MSWKR3KKeL2ZFHYoTmtU0ufaeyIl2h0y41NhcXvQLcWpgqj
XbqX2sZcpnY+LKysTAmzuq28pFv5Lui9KjUbCqu4ysnpnXpE6Oxi2yMat6uTQxndO1k6C2w1OYas
phMN+QqOH2+fAxCcp6oWwswJWY3MgHSIDhOH1CraF6OhOBxBUc5id0PO47WWV/lBeKxblg72qyiV
mU+YywUhF+m5230jMKKaNz6nC0o+/bmJCfisi8KJDHKklHOxybCMIc2TkdEA5UQjm1b7Os3VeWNw
flDtidI2xh7TkbE3negBnES8zuxeOqPZf+XEtD4o15UH4B+2jLOcYtAV9xxn0heJtRXq3BWYuyVc
mqvGuaTuHV1J0re4r7IlPcNmqo9HnTaPdmBJ0E7KMUocL2C2EQKxMyPtLNSzjExdKznE4ub5G7Vh
XiDJhsaHYM8k8nEraQhWgZ/r80DXGWQOZ9eB2jJJIDXvtMqAFVn3+aQtB2t1MlyoLTsoVXCipFVE
lKqMvDE0bRgWtKxUT8p2bR9+rlsqebIin2c0rIRfm/O4K6SplSsllSh1dTop8hJQ/YbSyhIV72/I
em8bFQJb01qqwVBD0gWs7MN8UbqwOzc8TpwehHNf6c54BuzQQZrErRrPIzfr5mh+lxlv1pQ9jTJD
HWrtAYkfhyQkxnFEXBaeMpJqojtvXE+sEddTVNKFJ5oQfXrfrdAxAotqLGvV9BDItfoiTrV2T9+A
sNC2A3Q2th1zwW2/ddDs6YSQp+OONWVbjCQmnOQ1NweKXWBZ8F9M0gqeRyOyrSyZFJ+4DxeKQJNl
gfd0xbYwamcucmRzTYPfjNeEJrFqlnZNQc7rlNsm41hWtA8UMCOIbr2/cNvEnip5OeJskPNraqXt
8lbZ5jLmc87JOUcBAjhs36AXkeYZZlGPgmtlKNcU9Bsq3dRYV4bV9td6qIcXRMxTUO4RtYBtaIXB
I+TARlemTJt83J4FEFEHdUdxAaNRSF5zn/X2zC1rdDlYaHrFV6/JU0MnHe7JjMFeo1HmBaT8ZGqR
vpbYFx8gQxG7ATVaCsyvIHQsC3yQVWsQHpXa3pJO5UwSS65XMu8bYdXTMu9NNn9KNCOZpiTHxaJ+
l2wb1Hy4aH0DjfRonxwhBjSxNnBBwvOGesbU7Cj1iiqsNjlyC3qa5iG3q2A2cODalab62TW/dp5Z
3fJm3QStDbUqKOFxajXqAtJnJors6wtfV29gT93rKjQ0UJrggiDTGByActdh/0HMCUxA+pzlMjXq
/E61pHmbBFeJ2oKRq83qfMiStV4QIGD48fTUmQP02aJ3aO1VpfS8eyoBcGWhKgdVD7dWf13rCNAh
+Y0hFnF/lvkdAi2zvTNsjRfpuCSsayuJk9Iu1u8l5LhLr/ZmNCUKbpu1NaOD6U372PS3gN5ZOZTI
vU38ivgP3COpUtEmBug3D8qAaoiHghlEuDcTvZZDBKIEW7Xbum/a82sPsdLWgBeRhLdsnQpAVmXI
DZl8+tocVrar0SqRTKJT0uQGqXS3dfSu3fZ0ijphaJu6jYp9iWBl6djDvaV56VZWtWR7+ltm5OmW
+IlbryjzhasRH+Lp/HH6WzfAWuyknlpSLPaWRGHbxGhbGegESgW4oaoiG7MDD+V0nV222IfoJPM2
E2CJLDF04O9aEBfkaFCu+9Irp4WFjb30bGLmU7/bl7TvT/aylPYqZOQHhFhnhe6ad4Lziu8od3ln
1ZdaHORbqwUMW7X5JDcla6tFo6kgoBgosmGvNlV7oYVfkSUaV5UeLfXeaRCY1fKUWE7CP2dKppIx
Xn3LguSLz85/SfuBqi7qdW7Kg7Vgb7uhZcb+Kwk2gdd90WVQ7IpPtohjQxpB5n086SM6DwKd2wbF
ftBbsqE9dQRXpBQybTtf2n5z7TuhupN8VkrKUMeaJxKi1ZugpvimVAaAH4OPcSmbo16l2ja6fpso
3SXyPGcGRfghDIaE1Cdp1quGsjEGY6+7djYTFe5dRwejHvQcDO1mW9Iu2jpusstrL5oRSNtO9Ixd
t1ZBTsudbEPP+MbD975hm2TOKrrcVE+5O1TQm54lsqV6CPJeWwSjUjmV7Jx2YFxNyZsn1wIf3Rx9
t70QCdWToNWkaQ/EWrXy6zq2C8iUrBKp7GI8pzs1DdO+mkZj0PiYIEmhWaGs2MJobuBHw6CvG1p7
mXERBCYkasdYh3s0kO6NJkYwIqv91DFRpARWTG007Y9Iw4uVbGw8STL3lLLY9qvSPBCyemPH1hPI
5lXLfXOZ0HlJalGgercDXJfUdAcDAlfaZyuEVe2qRYKQ+hSei2altbK8kpJ7jC7ZssmCM5+C7ARn
iVgJYc6F2S4jeOUP7Upk5bwd2voScuCZ7bflrDQkMHo19U/AEia5EY0GV8shFZD7z1nRVPtQx7ac
ZF8SSmoT7EQW60ueT9TcqhZkz28CC9FE76TFfOXEFb4X0+oW4Ns6FH1JvO/S+qELFeqSbrTWeuum
UGiRFFYkQfUMcYtXSTuvcoOCKu1KdtLqzLQdZc8B5aJ0lXKTG+Wdp8kHNRPJeWWoCy1ovb2wlfO+
9kn1k2MXUH3Sb3wPQ72cyvTD6D9x/hs1j+1B0i15XQ7i8uQnqHTlGolmtq4q9kW6Hl6FZdashtS8
rXQSY6vc6nGpSI9Gy50i8aNiLoFKxm7TYtOj6zQ1Y0XbpVV19Mqi2gYNIL8B1c7Jl/f/DRHl5YXM
jtVxfgq6u6ifyv7ySdRUEV+T4sZ/PSeotLrO/t6D/vxCvz39lYg9g0SmHzyR35/T6Qn/2SXiYxVU
9ePTf/6HZn1SUZCbdHTYfPIFswW0kPfyz5KiOJ9MxVItR9ad09ePb/b33/gHo/DnL/B5OP/8MX/2
Cp7HZ/3IKyAtEE/q//npWv/OKCifdFOzdfJO/nAUHOeTphH8Z1nq8yBgNeUX/jBT/tVc+OlZ/dsj
9WYUHqiKVONkhKz8hpuj6hgp/8oYvLvCDzPB+YRrj9LUSCb5cQrw4mU4Baphy88vHo/6/8qLPz6C
DZwF3DiDh+pHaJCqmcp71tDpDfl3pgB4INhAUAFeXiWooR9HwXI+KZjpR6bQ8xQB5/DPGgXNkEeS
x1+ZBO9G8vdJoOufZMuAF2TwJr95+eon01TZ8rBZPn09f+T+338C3j31H9YBQzP/4mfg3TV+f/ms
hoaiOrQt9ec3+f0o2J9MxzJPHJ/TA55n3T9oFFTVNj96T9CVT4ZqKVACze9T/ce5wIKAm35cCl8+
Cv+4uaBy22IV++hHwbZ0C/aD8n3N/3EUbAP+mOxYI2fr9PX8C/9Jc8EyP/yJYC6Yqq068Nf+cBQs
5gqUNRnv4PO//+NuDhoKuI+uCyyLJuseK8zLzYGP2Ju54DAXGCTSy76vG/+sm4OKc5s72oc+EZr9
yWFh0Ix3r94yP+HspvEL7eH09Y+bAyokq+cn9YwK+r5v/Tc2CLr8yXbYKL+seT/tlC3rEzAnNL8Y
I05f/1t7xHd3t9/vkHBKP7xL0hkEhgB+3fcX+eMHwVE/6ZqjGAabxdPXP+7WAMBO/fAo2J/g3XAD
5L0+fXHBN6Ngf9KozTNML6P0/Mn7J90ayNz46F6R5UAz8cXL+suhiQu+GQXmgmWB6Hy9d/zzbpA6
i9ZHF0XODTb8IzjvfzwX2FLKNrcFi53C6ev0C//SXPgLD/pekJj6Qfw4H6sGwZM4LWvvKhb/6gGv
J9Sf//3l5Dkessfj5ZsHjvTX59/9vL6M3//Xm5XndDr+4R9fT8un3/Pyv7+8wJ9/9Zvf9fqqXn+4
Cp7KY/kwQpR4uf3L0zwcE+oZ/zc+3h+T44+nQ2Ynb/Lvz+Q//+PN8/zh/f8fLiyid9cdwYgfvm4Z
DFn69sLOWND4+IWjYyqO4vVK49v4fAf46JWnxzj4Rlc5ePOsn4tRH752Fmfl8TH78VlDgGXp+PiV
0/TpoQoe6je1Az6W3Kg/evHZE0SGY/n0eqVxsG1bU16/H+f735t3r/WO37Jvv5GWXSf3b4cdPPIv
mIULRj14fPN+UgobQa8fHZnlU1Z6b58ylimZHflHr7xixIPg9Tqn6Y0B8RfMlPXj0X8zAQF6KL9g
CVnHkDiy4O0nEujmL5h/6/QxOL5bRUDf/YL3j1i0t9NCh0P5Ouh/f1pvf16bnjdmH50VWy5QP0T9
61M8zQuTUX79wd9/zrusDsRPw+yo9i+YG/tjkL5ZPRQHouLHn/P+WPbxMX18vdI4HC9nwY+O9P4o
xPHBr8UTYrC31wc6+vqDvz/c++AB5NbxbZn7ubDz4acecC9AZ/9mZuOkHffEH782qnX+y/M3a5MK
g/IXXT2ry/eX/iVPPEurd2uIqli28/EhOTzdl8d3u6eXQuVHR/vw1Bzf3rdUjWPXr3jO7W+r40iy
Dd7e1rm+8wsWwMNT+9sGatDTm5VK1RTlF118/wTC+M1tjIv/ijv6+MzvcGG/jvFpSdE4V7/+4O9/
5A9ZWfm/TY9lxp3y7YfzucXz4ely+gWzY/T+s69R1P/488dW8nbEdWbLL7hsRKpd9vZUQw9iPLt+
dEDOyifvfSfR+BVv5flTmoo+bo7vjgkvpbiPPu9LP3t8+m0tfrq3Pde8P3r5q4z4nz+ciHSblV/w
lj7/gp8n4nj5X7AfvGb0n4R4erOlwFE+RqV8dGyun7q3p8qXDvxHr3tTHf3XZzeuKZpOw/H1B39/
Tbl9KhPubK8XOl35uVP60Sd8G3CyeTe9QbSOPZePXvrPw3H+tTbke33/z0oZn59E9dsfPnlT/RWH
kc+BeABGGrzZub20YT48MD0U3dR7HeHTu2k66v94z/yjStN3AcfP9adXecof/W9vi2vjIx7ip2P5
X/8NAAD//w==</cx:binary>
              </cx:geoCache>
            </cx:geography>
          </cx:layoutPr>
          <cx:valueColors>
            <cx:minColor>
              <a:srgbClr val="E2C66B"/>
            </cx:minColor>
            <cx:maxColor>
              <a:srgbClr val="12433F"/>
            </cx:maxColor>
          </cx:valueColors>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chart" Target="../charts/chart10.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chart" Target="../charts/chart3.xml"/><Relationship Id="rId15" Type="http://schemas.microsoft.com/office/2014/relationships/chartEx" Target="../charts/chartEx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14464</xdr:colOff>
      <xdr:row>13</xdr:row>
      <xdr:rowOff>15875</xdr:rowOff>
    </xdr:from>
    <xdr:to>
      <xdr:col>7</xdr:col>
      <xdr:colOff>192264</xdr:colOff>
      <xdr:row>28</xdr:row>
      <xdr:rowOff>0</xdr:rowOff>
    </xdr:to>
    <mc:AlternateContent xmlns:mc="http://schemas.openxmlformats.org/markup-compatibility/2006">
      <mc:Choice xmlns:cx1="http://schemas.microsoft.com/office/drawing/2015/9/8/chartex" Requires="cx1">
        <xdr:graphicFrame macro="">
          <xdr:nvGraphicFramePr>
            <xdr:cNvPr id="2" name="Chart 2">
              <a:extLst>
                <a:ext uri="{FF2B5EF4-FFF2-40B4-BE49-F238E27FC236}">
                  <a16:creationId xmlns:a16="http://schemas.microsoft.com/office/drawing/2014/main" id="{09F884A8-50D9-66AA-8E0F-5DE0C94869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4064" y="3883025"/>
              <a:ext cx="4572000" cy="2841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14464</xdr:colOff>
      <xdr:row>39</xdr:row>
      <xdr:rowOff>16933</xdr:rowOff>
    </xdr:from>
    <xdr:to>
      <xdr:col>7</xdr:col>
      <xdr:colOff>283704</xdr:colOff>
      <xdr:row>53</xdr:row>
      <xdr:rowOff>109008</xdr:rowOff>
    </xdr:to>
    <mc:AlternateContent xmlns:mc="http://schemas.openxmlformats.org/markup-compatibility/2006">
      <mc:Choice xmlns:cx1="http://schemas.microsoft.com/office/drawing/2015/9/8/chartex" Requires="cx1">
        <xdr:graphicFrame macro="">
          <xdr:nvGraphicFramePr>
            <xdr:cNvPr id="3" name="Chart 3">
              <a:extLst>
                <a:ext uri="{FF2B5EF4-FFF2-40B4-BE49-F238E27FC236}">
                  <a16:creationId xmlns:a16="http://schemas.microsoft.com/office/drawing/2014/main" id="{63650752-EBE5-978E-8B03-B319D7FEC6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4064" y="8862483"/>
              <a:ext cx="466344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69850</xdr:colOff>
      <xdr:row>58</xdr:row>
      <xdr:rowOff>92075</xdr:rowOff>
    </xdr:from>
    <xdr:to>
      <xdr:col>4</xdr:col>
      <xdr:colOff>441325</xdr:colOff>
      <xdr:row>73</xdr:row>
      <xdr:rowOff>73025</xdr:rowOff>
    </xdr:to>
    <xdr:graphicFrame macro="">
      <xdr:nvGraphicFramePr>
        <xdr:cNvPr id="6" name="Chart 1">
          <a:extLst>
            <a:ext uri="{FF2B5EF4-FFF2-40B4-BE49-F238E27FC236}">
              <a16:creationId xmlns:a16="http://schemas.microsoft.com/office/drawing/2014/main" id="{3A2F5694-15D3-BFC8-01B9-592F52AAE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69850</xdr:colOff>
      <xdr:row>76</xdr:row>
      <xdr:rowOff>34925</xdr:rowOff>
    </xdr:from>
    <xdr:to>
      <xdr:col>4</xdr:col>
      <xdr:colOff>441325</xdr:colOff>
      <xdr:row>91</xdr:row>
      <xdr:rowOff>15875</xdr:rowOff>
    </xdr:to>
    <xdr:graphicFrame macro="">
      <xdr:nvGraphicFramePr>
        <xdr:cNvPr id="7" name="Chart 2">
          <a:extLst>
            <a:ext uri="{FF2B5EF4-FFF2-40B4-BE49-F238E27FC236}">
              <a16:creationId xmlns:a16="http://schemas.microsoft.com/office/drawing/2014/main" id="{44DE68AD-F538-1EB7-D400-F36381FFD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69850</xdr:colOff>
      <xdr:row>95</xdr:row>
      <xdr:rowOff>60325</xdr:rowOff>
    </xdr:from>
    <xdr:to>
      <xdr:col>4</xdr:col>
      <xdr:colOff>441325</xdr:colOff>
      <xdr:row>110</xdr:row>
      <xdr:rowOff>41275</xdr:rowOff>
    </xdr:to>
    <xdr:graphicFrame macro="">
      <xdr:nvGraphicFramePr>
        <xdr:cNvPr id="8" name="Chart 3">
          <a:extLst>
            <a:ext uri="{FF2B5EF4-FFF2-40B4-BE49-F238E27FC236}">
              <a16:creationId xmlns:a16="http://schemas.microsoft.com/office/drawing/2014/main" id="{53DCD06D-8800-F4EC-AAA5-03F729D2C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69850</xdr:colOff>
      <xdr:row>114</xdr:row>
      <xdr:rowOff>15875</xdr:rowOff>
    </xdr:from>
    <xdr:to>
      <xdr:col>4</xdr:col>
      <xdr:colOff>441325</xdr:colOff>
      <xdr:row>129</xdr:row>
      <xdr:rowOff>0</xdr:rowOff>
    </xdr:to>
    <xdr:graphicFrame macro="">
      <xdr:nvGraphicFramePr>
        <xdr:cNvPr id="9" name="Chart 4">
          <a:extLst>
            <a:ext uri="{FF2B5EF4-FFF2-40B4-BE49-F238E27FC236}">
              <a16:creationId xmlns:a16="http://schemas.microsoft.com/office/drawing/2014/main" id="{30F52246-7CE6-152C-473A-AC22D97EB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69850</xdr:colOff>
      <xdr:row>133</xdr:row>
      <xdr:rowOff>34925</xdr:rowOff>
    </xdr:from>
    <xdr:to>
      <xdr:col>4</xdr:col>
      <xdr:colOff>447675</xdr:colOff>
      <xdr:row>148</xdr:row>
      <xdr:rowOff>15875</xdr:rowOff>
    </xdr:to>
    <xdr:graphicFrame macro="">
      <xdr:nvGraphicFramePr>
        <xdr:cNvPr id="11" name="Chart 6">
          <a:extLst>
            <a:ext uri="{FF2B5EF4-FFF2-40B4-BE49-F238E27FC236}">
              <a16:creationId xmlns:a16="http://schemas.microsoft.com/office/drawing/2014/main" id="{A52C5587-06E4-C60B-73A1-48CEE2AF8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69850</xdr:colOff>
      <xdr:row>154</xdr:row>
      <xdr:rowOff>53975</xdr:rowOff>
    </xdr:from>
    <xdr:to>
      <xdr:col>4</xdr:col>
      <xdr:colOff>447675</xdr:colOff>
      <xdr:row>169</xdr:row>
      <xdr:rowOff>34925</xdr:rowOff>
    </xdr:to>
    <xdr:graphicFrame macro="">
      <xdr:nvGraphicFramePr>
        <xdr:cNvPr id="12" name="Chart 7">
          <a:extLst>
            <a:ext uri="{FF2B5EF4-FFF2-40B4-BE49-F238E27FC236}">
              <a16:creationId xmlns:a16="http://schemas.microsoft.com/office/drawing/2014/main" id="{58C394D1-24C8-BB93-1B1F-A33930B7D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530225</xdr:colOff>
      <xdr:row>58</xdr:row>
      <xdr:rowOff>92075</xdr:rowOff>
    </xdr:from>
    <xdr:to>
      <xdr:col>9</xdr:col>
      <xdr:colOff>34925</xdr:colOff>
      <xdr:row>73</xdr:row>
      <xdr:rowOff>73025</xdr:rowOff>
    </xdr:to>
    <xdr:graphicFrame macro="">
      <xdr:nvGraphicFramePr>
        <xdr:cNvPr id="13" name="Chart 9">
          <a:extLst>
            <a:ext uri="{FF2B5EF4-FFF2-40B4-BE49-F238E27FC236}">
              <a16:creationId xmlns:a16="http://schemas.microsoft.com/office/drawing/2014/main" id="{7EE499DE-E4B6-4918-E3CB-94B51CA22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530225</xdr:colOff>
      <xdr:row>76</xdr:row>
      <xdr:rowOff>34925</xdr:rowOff>
    </xdr:from>
    <xdr:to>
      <xdr:col>9</xdr:col>
      <xdr:colOff>34925</xdr:colOff>
      <xdr:row>91</xdr:row>
      <xdr:rowOff>15875</xdr:rowOff>
    </xdr:to>
    <xdr:graphicFrame macro="">
      <xdr:nvGraphicFramePr>
        <xdr:cNvPr id="14" name="Chart 10">
          <a:extLst>
            <a:ext uri="{FF2B5EF4-FFF2-40B4-BE49-F238E27FC236}">
              <a16:creationId xmlns:a16="http://schemas.microsoft.com/office/drawing/2014/main" id="{B6CD807F-781C-2D87-BBD0-DC6FA290D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530225</xdr:colOff>
      <xdr:row>95</xdr:row>
      <xdr:rowOff>60325</xdr:rowOff>
    </xdr:from>
    <xdr:to>
      <xdr:col>9</xdr:col>
      <xdr:colOff>34925</xdr:colOff>
      <xdr:row>110</xdr:row>
      <xdr:rowOff>41275</xdr:rowOff>
    </xdr:to>
    <xdr:graphicFrame macro="">
      <xdr:nvGraphicFramePr>
        <xdr:cNvPr id="15" name="Chart 12">
          <a:extLst>
            <a:ext uri="{FF2B5EF4-FFF2-40B4-BE49-F238E27FC236}">
              <a16:creationId xmlns:a16="http://schemas.microsoft.com/office/drawing/2014/main" id="{4EEE961E-74A2-81C5-010B-4F3D18EF4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530225</xdr:colOff>
      <xdr:row>114</xdr:row>
      <xdr:rowOff>15875</xdr:rowOff>
    </xdr:from>
    <xdr:to>
      <xdr:col>9</xdr:col>
      <xdr:colOff>34925</xdr:colOff>
      <xdr:row>129</xdr:row>
      <xdr:rowOff>0</xdr:rowOff>
    </xdr:to>
    <xdr:graphicFrame macro="">
      <xdr:nvGraphicFramePr>
        <xdr:cNvPr id="16" name="Chart 13">
          <a:extLst>
            <a:ext uri="{FF2B5EF4-FFF2-40B4-BE49-F238E27FC236}">
              <a16:creationId xmlns:a16="http://schemas.microsoft.com/office/drawing/2014/main" id="{1BC8D3A8-DBB4-FC85-DFF8-9F9CB9425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530225</xdr:colOff>
      <xdr:row>133</xdr:row>
      <xdr:rowOff>34925</xdr:rowOff>
    </xdr:from>
    <xdr:to>
      <xdr:col>9</xdr:col>
      <xdr:colOff>34925</xdr:colOff>
      <xdr:row>148</xdr:row>
      <xdr:rowOff>15875</xdr:rowOff>
    </xdr:to>
    <xdr:graphicFrame macro="">
      <xdr:nvGraphicFramePr>
        <xdr:cNvPr id="17" name="Chart 14">
          <a:extLst>
            <a:ext uri="{FF2B5EF4-FFF2-40B4-BE49-F238E27FC236}">
              <a16:creationId xmlns:a16="http://schemas.microsoft.com/office/drawing/2014/main" id="{748132B9-8DEA-A1D2-A841-036B26B45A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530225</xdr:colOff>
      <xdr:row>154</xdr:row>
      <xdr:rowOff>53975</xdr:rowOff>
    </xdr:from>
    <xdr:to>
      <xdr:col>9</xdr:col>
      <xdr:colOff>34925</xdr:colOff>
      <xdr:row>169</xdr:row>
      <xdr:rowOff>34925</xdr:rowOff>
    </xdr:to>
    <xdr:graphicFrame macro="">
      <xdr:nvGraphicFramePr>
        <xdr:cNvPr id="18" name="Chart 15">
          <a:extLst>
            <a:ext uri="{FF2B5EF4-FFF2-40B4-BE49-F238E27FC236}">
              <a16:creationId xmlns:a16="http://schemas.microsoft.com/office/drawing/2014/main" id="{13B02DE4-40A9-8D05-83B5-3DD26EBFB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6350</xdr:colOff>
      <xdr:row>187</xdr:row>
      <xdr:rowOff>117475</xdr:rowOff>
    </xdr:from>
    <xdr:to>
      <xdr:col>12</xdr:col>
      <xdr:colOff>1263650</xdr:colOff>
      <xdr:row>202</xdr:row>
      <xdr:rowOff>3175</xdr:rowOff>
    </xdr:to>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CE79B241-F122-E27B-0FF1-CEAAF36FA8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5013325" y="37182425"/>
              <a:ext cx="45720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CC1AD4-A099-4D52-A78A-D210F7571CF9}" name="Table1" displayName="Table1" ref="A2:B34" totalsRowShown="0" headerRowDxfId="3" dataDxfId="2">
  <autoFilter ref="A2:B34" xr:uid="{8FCC1AD4-A099-4D52-A78A-D210F7571CF9}"/>
  <tableColumns count="2">
    <tableColumn id="1" xr3:uid="{C77F5B4E-DDAE-428A-93D6-C9C25183F522}" name="Code" dataDxfId="1"/>
    <tableColumn id="2" xr3:uid="{526A6795-F382-4F24-BE89-6B677F103B59}" name="Description"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elibrary.asabe.org/abstract.asp?aid=14033" TargetMode="External"/><Relationship Id="rId21" Type="http://schemas.openxmlformats.org/officeDocument/2006/relationships/hyperlink" Target="https://hdl.handle.net/1969.1/ETD-TAMU-2011-08-9914" TargetMode="External"/><Relationship Id="rId42" Type="http://schemas.openxmlformats.org/officeDocument/2006/relationships/hyperlink" Target="https://doi.org/10.1002/etc.2065" TargetMode="External"/><Relationship Id="rId47" Type="http://schemas.openxmlformats.org/officeDocument/2006/relationships/hyperlink" Target="https://bookstore.ksre.ksu.edu/pubs/MF2572.pdf" TargetMode="External"/><Relationship Id="rId63" Type="http://schemas.openxmlformats.org/officeDocument/2006/relationships/hyperlink" Target="https://doi.org/10.3390/w9070526" TargetMode="External"/><Relationship Id="rId68" Type="http://schemas.openxmlformats.org/officeDocument/2006/relationships/hyperlink" Target="https://doi.org/10.1016/j.scitotenv.2019.135607" TargetMode="External"/><Relationship Id="rId7" Type="http://schemas.openxmlformats.org/officeDocument/2006/relationships/hyperlink" Target="https://doi.org/10.13031/2013.12979" TargetMode="External"/><Relationship Id="rId71" Type="http://schemas.openxmlformats.org/officeDocument/2006/relationships/hyperlink" Target="https://doi.org/10.1016/j.jenvman.2020.111853" TargetMode="External"/><Relationship Id="rId2" Type="http://schemas.openxmlformats.org/officeDocument/2006/relationships/hyperlink" Target="https://doi.org/10.1111/j.1752-1688.2002.tb00999.x" TargetMode="External"/><Relationship Id="rId16" Type="http://schemas.openxmlformats.org/officeDocument/2006/relationships/hyperlink" Target="https://doi.org/10.13031/2013.24699" TargetMode="External"/><Relationship Id="rId29" Type="http://schemas.openxmlformats.org/officeDocument/2006/relationships/hyperlink" Target="https://doi.org/10.1080/14634980902907466" TargetMode="External"/><Relationship Id="rId11" Type="http://schemas.openxmlformats.org/officeDocument/2006/relationships/hyperlink" Target="https://doi.org/10.1111/j.1752-1688.2003.tb03690.x" TargetMode="External"/><Relationship Id="rId24" Type="http://schemas.openxmlformats.org/officeDocument/2006/relationships/hyperlink" Target="https://doi.org/10.2166/wst.2001.0280" TargetMode="External"/><Relationship Id="rId32" Type="http://schemas.openxmlformats.org/officeDocument/2006/relationships/hyperlink" Target="https://doi.org/10.1061/(ASCE)EE.1943-7870.0000026" TargetMode="External"/><Relationship Id="rId37" Type="http://schemas.openxmlformats.org/officeDocument/2006/relationships/hyperlink" Target="https://doi.org/10.1111/j.1752-1688.2009.00408.x" TargetMode="External"/><Relationship Id="rId40" Type="http://schemas.openxmlformats.org/officeDocument/2006/relationships/hyperlink" Target="https://doi.org/10.1128/AEM.00578-12" TargetMode="External"/><Relationship Id="rId45" Type="http://schemas.openxmlformats.org/officeDocument/2006/relationships/hyperlink" Target="https://doi.org/10.5539/enrr.v4n3p12" TargetMode="External"/><Relationship Id="rId53" Type="http://schemas.openxmlformats.org/officeDocument/2006/relationships/hyperlink" Target="https://doi.org/10.2112/JCOASTRES-D-15-00195.1" TargetMode="External"/><Relationship Id="rId58" Type="http://schemas.openxmlformats.org/officeDocument/2006/relationships/hyperlink" Target="https://doi.org/10.1007/s11783-017-0988-5" TargetMode="External"/><Relationship Id="rId66" Type="http://schemas.openxmlformats.org/officeDocument/2006/relationships/hyperlink" Target="http://proxy.library.tamu.edu/login?url=https://www.proquest.com/dissertations-theses/evaluation-characterization-removal-bacteria/docview/2081904701/se-2?accountid=7082" TargetMode="External"/><Relationship Id="rId5" Type="http://schemas.openxmlformats.org/officeDocument/2006/relationships/hyperlink" Target="https://doi.org/10.1111/j.1752-1688.2002.tb00999.x" TargetMode="External"/><Relationship Id="rId61" Type="http://schemas.openxmlformats.org/officeDocument/2006/relationships/hyperlink" Target="https://doi.org/10.3390/w9070526" TargetMode="External"/><Relationship Id="rId19" Type="http://schemas.openxmlformats.org/officeDocument/2006/relationships/hyperlink" Target="https://hdl.handle.net/1969.1/ETD-TAMU-2011-08-9914" TargetMode="External"/><Relationship Id="rId14" Type="http://schemas.openxmlformats.org/officeDocument/2006/relationships/hyperlink" Target="https://doi.org/10.1080/10934520600927484" TargetMode="External"/><Relationship Id="rId22" Type="http://schemas.openxmlformats.org/officeDocument/2006/relationships/hyperlink" Target="https://hdl.handle.net/1969.1/ETD-TAMU-2011-08-9914" TargetMode="External"/><Relationship Id="rId27" Type="http://schemas.openxmlformats.org/officeDocument/2006/relationships/hyperlink" Target="https://elibrary.asabe.org/abstract.asp?aid=14033" TargetMode="External"/><Relationship Id="rId30" Type="http://schemas.openxmlformats.org/officeDocument/2006/relationships/hyperlink" Target="https://doi.org/10.1061/(ASCE)EE.1943-7870.0000040" TargetMode="External"/><Relationship Id="rId35" Type="http://schemas.openxmlformats.org/officeDocument/2006/relationships/hyperlink" Target="https://doi.org/10.2166/wh.2009.232" TargetMode="External"/><Relationship Id="rId43" Type="http://schemas.openxmlformats.org/officeDocument/2006/relationships/hyperlink" Target="https://doi.org/10.1002/etc.2065" TargetMode="External"/><Relationship Id="rId48" Type="http://schemas.openxmlformats.org/officeDocument/2006/relationships/hyperlink" Target="https://bookstore.ksre.ksu.edu/pubs/MF2572.pdf" TargetMode="External"/><Relationship Id="rId56" Type="http://schemas.openxmlformats.org/officeDocument/2006/relationships/hyperlink" Target="https://doi.org/10.3390/w8030076" TargetMode="External"/><Relationship Id="rId64" Type="http://schemas.openxmlformats.org/officeDocument/2006/relationships/hyperlink" Target="https://doi.org/10.3390/w9070526" TargetMode="External"/><Relationship Id="rId69" Type="http://schemas.openxmlformats.org/officeDocument/2006/relationships/hyperlink" Target="https://doi.org/10.1016/j.jenvman.2020.111853" TargetMode="External"/><Relationship Id="rId8" Type="http://schemas.openxmlformats.org/officeDocument/2006/relationships/hyperlink" Target="https://doi.org/10.13031/2013.12979" TargetMode="External"/><Relationship Id="rId51" Type="http://schemas.openxmlformats.org/officeDocument/2006/relationships/hyperlink" Target="https://journals.sagepub.com/doi/abs/10.3141/2588-19" TargetMode="External"/><Relationship Id="rId72" Type="http://schemas.openxmlformats.org/officeDocument/2006/relationships/printerSettings" Target="../printerSettings/printerSettings4.bin"/><Relationship Id="rId3" Type="http://schemas.openxmlformats.org/officeDocument/2006/relationships/hyperlink" Target="https://doi.org/10.1111/j.1752-1688.2002.tb00999.x" TargetMode="External"/><Relationship Id="rId12" Type="http://schemas.openxmlformats.org/officeDocument/2006/relationships/hyperlink" Target="https://doi.org/10.1111/j.1752-1688.2003.tb03690.x" TargetMode="External"/><Relationship Id="rId17" Type="http://schemas.openxmlformats.org/officeDocument/2006/relationships/hyperlink" Target="https://doi.org/10.13031/2013.29889" TargetMode="External"/><Relationship Id="rId25" Type="http://schemas.openxmlformats.org/officeDocument/2006/relationships/hyperlink" Target="https://elibrary.asabe.org/abstract.asp?aid=14033" TargetMode="External"/><Relationship Id="rId33" Type="http://schemas.openxmlformats.org/officeDocument/2006/relationships/hyperlink" Target="https://doi.org/10.1061/(ASCE)EE.1943-7870.0000026" TargetMode="External"/><Relationship Id="rId38" Type="http://schemas.openxmlformats.org/officeDocument/2006/relationships/hyperlink" Target="https://doi.org/10.1061/(ASCE)IR.1943-4774.0000378" TargetMode="External"/><Relationship Id="rId46" Type="http://schemas.openxmlformats.org/officeDocument/2006/relationships/hyperlink" Target="https://doi.org/10.1656/058.014.0414" TargetMode="External"/><Relationship Id="rId59" Type="http://schemas.openxmlformats.org/officeDocument/2006/relationships/hyperlink" Target="https://doi.org/10.3390/w9070526" TargetMode="External"/><Relationship Id="rId67" Type="http://schemas.openxmlformats.org/officeDocument/2006/relationships/hyperlink" Target="https://doi.org/10.3390/su11195516" TargetMode="External"/><Relationship Id="rId20" Type="http://schemas.openxmlformats.org/officeDocument/2006/relationships/hyperlink" Target="https://hdl.handle.net/1969.1/ETD-TAMU-2011-08-9914" TargetMode="External"/><Relationship Id="rId41" Type="http://schemas.openxmlformats.org/officeDocument/2006/relationships/hyperlink" Target="https://doi.org/10.1128/AEM.00578-12" TargetMode="External"/><Relationship Id="rId54" Type="http://schemas.openxmlformats.org/officeDocument/2006/relationships/hyperlink" Target="https://doi.org/10.2112/JCOASTRES-D-15-00195.1" TargetMode="External"/><Relationship Id="rId62" Type="http://schemas.openxmlformats.org/officeDocument/2006/relationships/hyperlink" Target="https://doi.org/10.3390/w9070526" TargetMode="External"/><Relationship Id="rId70" Type="http://schemas.openxmlformats.org/officeDocument/2006/relationships/hyperlink" Target="https://scholarworks.lib.csusb.edu/etd/1471" TargetMode="External"/><Relationship Id="rId1" Type="http://schemas.openxmlformats.org/officeDocument/2006/relationships/hyperlink" Target="https://doi.org/10.1111/j.1752-1688.2002.tb00999.x" TargetMode="External"/><Relationship Id="rId6" Type="http://schemas.openxmlformats.org/officeDocument/2006/relationships/hyperlink" Target="https://doi.org/10.1111/j.1752-1688.2002.tb00999.x" TargetMode="External"/><Relationship Id="rId15" Type="http://schemas.openxmlformats.org/officeDocument/2006/relationships/hyperlink" Target="https://doi.org/10.13031/2013.24699" TargetMode="External"/><Relationship Id="rId23" Type="http://schemas.openxmlformats.org/officeDocument/2006/relationships/hyperlink" Target="https://doi.org/10.2166/wst.2001.0280" TargetMode="External"/><Relationship Id="rId28" Type="http://schemas.openxmlformats.org/officeDocument/2006/relationships/hyperlink" Target="https://texashelp.tamu.edu/wp-content/uploads/2016/02/Environmental-Management-of-Grazing-Lands.pdf" TargetMode="External"/><Relationship Id="rId36" Type="http://schemas.openxmlformats.org/officeDocument/2006/relationships/hyperlink" Target="https://doi.org/10.1111/j.1752-1688.2009.00408.x" TargetMode="External"/><Relationship Id="rId49" Type="http://schemas.openxmlformats.org/officeDocument/2006/relationships/hyperlink" Target="https://hdl.handle.net/1969.1/158916" TargetMode="External"/><Relationship Id="rId57" Type="http://schemas.openxmlformats.org/officeDocument/2006/relationships/hyperlink" Target="https://doi.org/10.3390/w8030076" TargetMode="External"/><Relationship Id="rId10" Type="http://schemas.openxmlformats.org/officeDocument/2006/relationships/hyperlink" Target="https://doi.org/10.13031/2013.12979" TargetMode="External"/><Relationship Id="rId31" Type="http://schemas.openxmlformats.org/officeDocument/2006/relationships/hyperlink" Target="https://doi.org/10.1061/(ASCE)EE.1943-7870.0000040" TargetMode="External"/><Relationship Id="rId44" Type="http://schemas.openxmlformats.org/officeDocument/2006/relationships/hyperlink" Target="https://hdl.handle.net/1969.1/149192" TargetMode="External"/><Relationship Id="rId52" Type="http://schemas.openxmlformats.org/officeDocument/2006/relationships/hyperlink" Target="https://doi.org/10.1111/1365-2664.12692" TargetMode="External"/><Relationship Id="rId60" Type="http://schemas.openxmlformats.org/officeDocument/2006/relationships/hyperlink" Target="https://doi.org/10.3390/w9070526" TargetMode="External"/><Relationship Id="rId65" Type="http://schemas.openxmlformats.org/officeDocument/2006/relationships/hyperlink" Target="https://www.proquest.com/dissertations-theses/evaluation-characterization-removal-bacteria/docview/2081904701/se-2?accountid=7082" TargetMode="External"/><Relationship Id="rId4" Type="http://schemas.openxmlformats.org/officeDocument/2006/relationships/hyperlink" Target="https://doi.org/10.1111/j.1752-1688.2002.tb00999.x" TargetMode="External"/><Relationship Id="rId9" Type="http://schemas.openxmlformats.org/officeDocument/2006/relationships/hyperlink" Target="https://doi.org/10.13031/2013.12979" TargetMode="External"/><Relationship Id="rId13" Type="http://schemas.openxmlformats.org/officeDocument/2006/relationships/hyperlink" Target="https://doi.org/10.1080/10934520600927484" TargetMode="External"/><Relationship Id="rId18" Type="http://schemas.openxmlformats.org/officeDocument/2006/relationships/hyperlink" Target="https://doi.org/10.13031/2013.29889" TargetMode="External"/><Relationship Id="rId39" Type="http://schemas.openxmlformats.org/officeDocument/2006/relationships/hyperlink" Target="https://doi.org/10.1061/(ASCE)IR.1943-4774.0000378" TargetMode="External"/><Relationship Id="rId34" Type="http://schemas.openxmlformats.org/officeDocument/2006/relationships/hyperlink" Target="https://doi.org/10.2166/wh.2009.232" TargetMode="External"/><Relationship Id="rId50" Type="http://schemas.openxmlformats.org/officeDocument/2006/relationships/hyperlink" Target="https://journals.sagepub.com/doi/abs/10.3141/2588-19" TargetMode="External"/><Relationship Id="rId55" Type="http://schemas.openxmlformats.org/officeDocument/2006/relationships/hyperlink" Target="https://doi.org/10.3390/w8030076"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7425-7B53-490B-B12A-160F020E09F1}">
  <dimension ref="A1:W28"/>
  <sheetViews>
    <sheetView showGridLines="0" tabSelected="1" workbookViewId="0">
      <selection activeCell="A5" sqref="A5:B5"/>
    </sheetView>
  </sheetViews>
  <sheetFormatPr defaultRowHeight="15" x14ac:dyDescent="0.25"/>
  <cols>
    <col min="1" max="1" width="14.5703125" style="10" bestFit="1" customWidth="1"/>
    <col min="2" max="2" width="123.7109375" style="10" customWidth="1"/>
    <col min="3" max="20" width="9.140625" style="10"/>
    <col min="21" max="21" width="9.140625" style="10" customWidth="1"/>
    <col min="22" max="16384" width="9.140625" style="10"/>
  </cols>
  <sheetData>
    <row r="1" spans="1:23" ht="15" customHeight="1" x14ac:dyDescent="0.55000000000000004">
      <c r="A1" s="79" t="s">
        <v>335</v>
      </c>
      <c r="B1" s="79"/>
      <c r="C1" s="79"/>
      <c r="D1" s="46"/>
      <c r="E1" s="46"/>
      <c r="F1" s="46"/>
      <c r="G1" s="46"/>
      <c r="H1" s="46"/>
      <c r="I1" s="46"/>
      <c r="J1" s="46"/>
      <c r="K1" s="47"/>
      <c r="L1" s="47"/>
      <c r="M1" s="48"/>
      <c r="N1" s="48"/>
      <c r="O1" s="48"/>
      <c r="P1" s="48"/>
      <c r="Q1" s="48"/>
      <c r="R1" s="48"/>
      <c r="S1" s="48"/>
      <c r="T1" s="48"/>
      <c r="U1" s="48"/>
      <c r="V1" s="48"/>
      <c r="W1" s="48"/>
    </row>
    <row r="2" spans="1:23" ht="15" customHeight="1" x14ac:dyDescent="0.55000000000000004">
      <c r="A2" s="79"/>
      <c r="B2" s="79"/>
      <c r="C2" s="79"/>
      <c r="D2" s="46"/>
      <c r="E2" s="46"/>
      <c r="F2" s="46"/>
      <c r="G2" s="46"/>
      <c r="H2" s="46"/>
      <c r="I2" s="46"/>
      <c r="J2" s="46"/>
      <c r="K2" s="47"/>
      <c r="L2" s="47"/>
      <c r="M2" s="48"/>
      <c r="N2" s="48"/>
      <c r="O2" s="48"/>
      <c r="P2" s="48"/>
      <c r="Q2" s="48"/>
      <c r="R2" s="48"/>
      <c r="S2" s="48"/>
      <c r="T2" s="48"/>
      <c r="U2" s="48"/>
      <c r="V2" s="48"/>
      <c r="W2" s="48"/>
    </row>
    <row r="3" spans="1:23" ht="15" customHeight="1" x14ac:dyDescent="0.55000000000000004">
      <c r="A3" s="79"/>
      <c r="B3" s="79"/>
      <c r="C3" s="79"/>
      <c r="D3" s="46"/>
      <c r="E3" s="46"/>
      <c r="F3" s="46"/>
      <c r="G3" s="46"/>
      <c r="H3" s="46"/>
      <c r="I3" s="46"/>
      <c r="J3" s="46"/>
      <c r="K3" s="47"/>
      <c r="L3" s="47"/>
      <c r="M3" s="48"/>
      <c r="N3" s="48"/>
      <c r="O3" s="48"/>
      <c r="P3" s="48"/>
      <c r="Q3" s="48"/>
      <c r="R3" s="48"/>
      <c r="S3" s="48"/>
      <c r="T3" s="48"/>
      <c r="U3" s="48"/>
      <c r="V3" s="48"/>
      <c r="W3" s="48"/>
    </row>
    <row r="4" spans="1:23" ht="15" customHeight="1" x14ac:dyDescent="0.25">
      <c r="A4" s="49" t="s">
        <v>233</v>
      </c>
      <c r="B4" s="50">
        <v>1.05</v>
      </c>
      <c r="C4" s="51"/>
      <c r="D4" s="51"/>
      <c r="E4" s="51"/>
      <c r="F4" s="51"/>
      <c r="G4" s="51"/>
      <c r="H4" s="51"/>
      <c r="I4" s="51"/>
      <c r="J4" s="51"/>
      <c r="K4" s="47"/>
      <c r="L4" s="47"/>
    </row>
    <row r="5" spans="1:23" ht="15" customHeight="1" x14ac:dyDescent="0.25">
      <c r="A5" s="82" t="s">
        <v>226</v>
      </c>
      <c r="B5" s="82"/>
      <c r="C5" s="51"/>
      <c r="D5" s="51"/>
      <c r="E5" s="51"/>
      <c r="F5" s="51"/>
      <c r="G5" s="51"/>
      <c r="H5" s="51"/>
      <c r="I5" s="51"/>
      <c r="J5" s="51"/>
      <c r="K5" s="47"/>
      <c r="L5" s="47"/>
    </row>
    <row r="6" spans="1:23" ht="15" customHeight="1" x14ac:dyDescent="0.25">
      <c r="A6" s="84" t="s">
        <v>228</v>
      </c>
      <c r="B6" s="84"/>
      <c r="C6" s="52"/>
      <c r="D6" s="52"/>
      <c r="E6" s="52"/>
      <c r="F6" s="52"/>
      <c r="G6" s="52"/>
      <c r="H6" s="52"/>
      <c r="I6" s="52"/>
      <c r="J6" s="52"/>
      <c r="K6" s="47"/>
      <c r="L6" s="47"/>
    </row>
    <row r="7" spans="1:23" ht="15" customHeight="1" x14ac:dyDescent="0.25">
      <c r="A7" s="84"/>
      <c r="B7" s="84"/>
      <c r="C7" s="52"/>
      <c r="D7" s="52"/>
      <c r="E7" s="52"/>
      <c r="F7" s="52"/>
      <c r="G7" s="52"/>
      <c r="H7" s="52"/>
      <c r="I7" s="52"/>
      <c r="J7" s="52"/>
    </row>
    <row r="8" spans="1:23" ht="15" customHeight="1" x14ac:dyDescent="0.25">
      <c r="A8" s="84"/>
      <c r="B8" s="84"/>
      <c r="C8" s="52"/>
      <c r="D8" s="52"/>
      <c r="E8" s="52"/>
      <c r="F8" s="52"/>
      <c r="G8" s="52"/>
      <c r="H8" s="52"/>
      <c r="I8" s="52"/>
      <c r="J8" s="52"/>
    </row>
    <row r="9" spans="1:23" ht="15" customHeight="1" x14ac:dyDescent="0.25">
      <c r="A9" s="84"/>
      <c r="B9" s="84"/>
      <c r="C9" s="52"/>
      <c r="D9" s="52"/>
      <c r="E9" s="52"/>
      <c r="F9" s="52"/>
      <c r="G9" s="52"/>
      <c r="H9" s="52"/>
      <c r="I9" s="52"/>
      <c r="J9" s="52"/>
    </row>
    <row r="10" spans="1:23" ht="15" customHeight="1" x14ac:dyDescent="0.25">
      <c r="A10" s="84"/>
      <c r="B10" s="84"/>
      <c r="C10" s="52"/>
      <c r="D10" s="52"/>
      <c r="E10" s="52"/>
      <c r="F10" s="52"/>
      <c r="G10" s="52"/>
      <c r="H10" s="52"/>
      <c r="I10" s="52"/>
      <c r="J10" s="52"/>
    </row>
    <row r="11" spans="1:23" x14ac:dyDescent="0.25">
      <c r="A11" s="84"/>
      <c r="B11" s="84"/>
    </row>
    <row r="12" spans="1:23" ht="15.75" x14ac:dyDescent="0.25">
      <c r="A12" s="80" t="s">
        <v>225</v>
      </c>
      <c r="B12" s="81"/>
    </row>
    <row r="13" spans="1:23" x14ac:dyDescent="0.25">
      <c r="A13" s="53" t="s">
        <v>218</v>
      </c>
      <c r="B13" s="53" t="s">
        <v>0</v>
      </c>
    </row>
    <row r="14" spans="1:23" x14ac:dyDescent="0.25">
      <c r="A14" s="54" t="s">
        <v>219</v>
      </c>
      <c r="B14" s="17" t="s">
        <v>224</v>
      </c>
    </row>
    <row r="15" spans="1:23" x14ac:dyDescent="0.25">
      <c r="A15" s="54" t="s">
        <v>220</v>
      </c>
      <c r="B15" s="17" t="s">
        <v>223</v>
      </c>
    </row>
    <row r="16" spans="1:23" x14ac:dyDescent="0.25">
      <c r="A16" s="54" t="s">
        <v>221</v>
      </c>
      <c r="B16" s="17" t="s">
        <v>287</v>
      </c>
    </row>
    <row r="17" spans="1:2" x14ac:dyDescent="0.25">
      <c r="A17" s="54" t="s">
        <v>222</v>
      </c>
      <c r="B17" s="17" t="s">
        <v>284</v>
      </c>
    </row>
    <row r="18" spans="1:2" x14ac:dyDescent="0.25">
      <c r="A18" s="55" t="s">
        <v>285</v>
      </c>
      <c r="B18" s="17" t="s">
        <v>288</v>
      </c>
    </row>
    <row r="19" spans="1:2" x14ac:dyDescent="0.25">
      <c r="A19" s="55" t="s">
        <v>298</v>
      </c>
      <c r="B19" s="17" t="s">
        <v>299</v>
      </c>
    </row>
    <row r="20" spans="1:2" x14ac:dyDescent="0.25">
      <c r="A20" s="55" t="s">
        <v>286</v>
      </c>
      <c r="B20" s="17" t="s">
        <v>289</v>
      </c>
    </row>
    <row r="22" spans="1:2" ht="15.75" x14ac:dyDescent="0.25">
      <c r="A22" s="80" t="s">
        <v>227</v>
      </c>
      <c r="B22" s="81"/>
    </row>
    <row r="23" spans="1:2" x14ac:dyDescent="0.25">
      <c r="A23" s="83" t="s">
        <v>339</v>
      </c>
      <c r="B23" s="83"/>
    </row>
    <row r="24" spans="1:2" x14ac:dyDescent="0.25">
      <c r="A24" s="83"/>
      <c r="B24" s="83"/>
    </row>
    <row r="27" spans="1:2" ht="15.75" x14ac:dyDescent="0.25">
      <c r="A27" s="80" t="s">
        <v>229</v>
      </c>
      <c r="B27" s="81"/>
    </row>
    <row r="28" spans="1:2" x14ac:dyDescent="0.25">
      <c r="A28" s="17" t="s">
        <v>230</v>
      </c>
    </row>
  </sheetData>
  <sheetProtection sheet="1" objects="1" scenarios="1"/>
  <mergeCells count="7">
    <mergeCell ref="A1:C3"/>
    <mergeCell ref="A12:B12"/>
    <mergeCell ref="A27:B27"/>
    <mergeCell ref="A22:B22"/>
    <mergeCell ref="A5:B5"/>
    <mergeCell ref="A23:B24"/>
    <mergeCell ref="A6:B11"/>
  </mergeCells>
  <hyperlinks>
    <hyperlink ref="A17" location="Analysis!A1" display="Analysis" xr:uid="{742C7B31-E943-43C6-A8B7-5EA376BE1156}"/>
    <hyperlink ref="A16" location="FIB_Database!A1" display="FIB_Database" xr:uid="{75A35461-2661-4CB7-ACFB-DB7177C0CDDF}"/>
    <hyperlink ref="A15" location="'List of Studies'!A1" display="List of Studies" xr:uid="{2D7B78A9-28FD-4ABF-BD20-3BF72E0BA8BB}"/>
    <hyperlink ref="A14" location="'Data Dictionary'!A1" display="Data Dictionary" xr:uid="{6A29DBD8-29A1-40D8-9CF4-91A9CBBE95AA}"/>
    <hyperlink ref="A18" location="'Regression Data'!A1" display="Regression Data" xr:uid="{3D0368A8-D7CC-48F4-8EF2-AA8D8D473F6D}"/>
    <hyperlink ref="A20" location="'Version History'!A1" display="Version History" xr:uid="{B8486A07-2010-47A3-B884-25CCF6A77273}"/>
    <hyperlink ref="A19" location="Analysis!B173" display="Equations" xr:uid="{10CBE23F-146C-4A6F-80F4-FA63B19E748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95D33-B1D8-42F3-81F2-6DC2ED85E4B6}">
  <dimension ref="A1:E41"/>
  <sheetViews>
    <sheetView workbookViewId="0">
      <selection activeCell="B27" sqref="B27"/>
    </sheetView>
  </sheetViews>
  <sheetFormatPr defaultColWidth="9.140625" defaultRowHeight="13.5" x14ac:dyDescent="0.25"/>
  <cols>
    <col min="1" max="1" width="22.140625" style="17" customWidth="1"/>
    <col min="2" max="2" width="152.140625" style="17" customWidth="1"/>
    <col min="3" max="16384" width="9.140625" style="17"/>
  </cols>
  <sheetData>
    <row r="1" spans="1:5" ht="15.75" x14ac:dyDescent="0.25">
      <c r="A1" s="85" t="s">
        <v>216</v>
      </c>
      <c r="B1" s="85"/>
    </row>
    <row r="2" spans="1:5" x14ac:dyDescent="0.25">
      <c r="A2" s="39" t="s">
        <v>217</v>
      </c>
      <c r="B2" s="29" t="s">
        <v>0</v>
      </c>
    </row>
    <row r="3" spans="1:5" x14ac:dyDescent="0.25">
      <c r="A3" s="39" t="s">
        <v>1</v>
      </c>
      <c r="B3" s="29" t="s">
        <v>2</v>
      </c>
      <c r="E3" s="29"/>
    </row>
    <row r="4" spans="1:5" x14ac:dyDescent="0.25">
      <c r="A4" s="39" t="s">
        <v>3</v>
      </c>
      <c r="B4" s="29" t="s">
        <v>4</v>
      </c>
      <c r="E4" s="29"/>
    </row>
    <row r="5" spans="1:5" x14ac:dyDescent="0.25">
      <c r="A5" s="39" t="s">
        <v>5</v>
      </c>
      <c r="B5" s="29" t="s">
        <v>6</v>
      </c>
      <c r="E5" s="29"/>
    </row>
    <row r="6" spans="1:5" x14ac:dyDescent="0.25">
      <c r="A6" s="39" t="s">
        <v>231</v>
      </c>
      <c r="B6" s="29" t="s">
        <v>232</v>
      </c>
    </row>
    <row r="7" spans="1:5" x14ac:dyDescent="0.25">
      <c r="A7" s="39" t="s">
        <v>7</v>
      </c>
      <c r="B7" s="29" t="s">
        <v>8</v>
      </c>
    </row>
    <row r="8" spans="1:5" x14ac:dyDescent="0.25">
      <c r="A8" s="39" t="s">
        <v>9</v>
      </c>
      <c r="B8" s="29" t="s">
        <v>10</v>
      </c>
    </row>
    <row r="9" spans="1:5" x14ac:dyDescent="0.25">
      <c r="A9" s="39" t="s">
        <v>11</v>
      </c>
      <c r="B9" s="29" t="s">
        <v>12</v>
      </c>
    </row>
    <row r="10" spans="1:5" x14ac:dyDescent="0.25">
      <c r="A10" s="39" t="s">
        <v>13</v>
      </c>
      <c r="B10" s="29" t="s">
        <v>14</v>
      </c>
    </row>
    <row r="11" spans="1:5" x14ac:dyDescent="0.25">
      <c r="A11" s="39" t="s">
        <v>15</v>
      </c>
      <c r="B11" s="29" t="s">
        <v>16</v>
      </c>
    </row>
    <row r="12" spans="1:5" x14ac:dyDescent="0.25">
      <c r="A12" s="39" t="s">
        <v>17</v>
      </c>
      <c r="B12" s="29" t="s">
        <v>18</v>
      </c>
    </row>
    <row r="13" spans="1:5" x14ac:dyDescent="0.25">
      <c r="A13" s="39" t="s">
        <v>19</v>
      </c>
      <c r="B13" s="29" t="s">
        <v>20</v>
      </c>
    </row>
    <row r="14" spans="1:5" x14ac:dyDescent="0.25">
      <c r="A14" s="39" t="s">
        <v>21</v>
      </c>
      <c r="B14" s="29" t="s">
        <v>22</v>
      </c>
    </row>
    <row r="15" spans="1:5" x14ac:dyDescent="0.25">
      <c r="A15" s="39" t="s">
        <v>23</v>
      </c>
      <c r="B15" s="29" t="s">
        <v>24</v>
      </c>
    </row>
    <row r="16" spans="1:5" x14ac:dyDescent="0.25">
      <c r="A16" s="39" t="s">
        <v>25</v>
      </c>
      <c r="B16" s="29" t="s">
        <v>26</v>
      </c>
    </row>
    <row r="17" spans="1:2" x14ac:dyDescent="0.25">
      <c r="A17" s="40" t="s">
        <v>27</v>
      </c>
      <c r="B17" s="29" t="s">
        <v>28</v>
      </c>
    </row>
    <row r="18" spans="1:2" x14ac:dyDescent="0.25">
      <c r="A18" s="41" t="s">
        <v>29</v>
      </c>
      <c r="B18" s="29" t="s">
        <v>30</v>
      </c>
    </row>
    <row r="19" spans="1:2" x14ac:dyDescent="0.25">
      <c r="A19" s="41" t="s">
        <v>31</v>
      </c>
      <c r="B19" s="29" t="s">
        <v>32</v>
      </c>
    </row>
    <row r="20" spans="1:2" x14ac:dyDescent="0.25">
      <c r="A20" s="39" t="s">
        <v>33</v>
      </c>
      <c r="B20" s="29" t="s">
        <v>34</v>
      </c>
    </row>
    <row r="21" spans="1:2" x14ac:dyDescent="0.25">
      <c r="A21" s="39" t="s">
        <v>350</v>
      </c>
      <c r="B21" s="29" t="s">
        <v>432</v>
      </c>
    </row>
    <row r="22" spans="1:2" x14ac:dyDescent="0.25">
      <c r="A22" s="39" t="s">
        <v>36</v>
      </c>
      <c r="B22" s="29" t="s">
        <v>433</v>
      </c>
    </row>
    <row r="23" spans="1:2" x14ac:dyDescent="0.25">
      <c r="A23" s="39" t="s">
        <v>351</v>
      </c>
      <c r="B23" s="29" t="s">
        <v>435</v>
      </c>
    </row>
    <row r="24" spans="1:2" x14ac:dyDescent="0.25">
      <c r="A24" s="39" t="s">
        <v>352</v>
      </c>
      <c r="B24" s="29" t="s">
        <v>436</v>
      </c>
    </row>
    <row r="25" spans="1:2" x14ac:dyDescent="0.25">
      <c r="A25" s="39" t="s">
        <v>425</v>
      </c>
      <c r="B25" s="29" t="s">
        <v>437</v>
      </c>
    </row>
    <row r="26" spans="1:2" x14ac:dyDescent="0.25">
      <c r="A26" s="39" t="s">
        <v>426</v>
      </c>
      <c r="B26" s="29" t="s">
        <v>442</v>
      </c>
    </row>
    <row r="27" spans="1:2" x14ac:dyDescent="0.25">
      <c r="A27" s="39" t="s">
        <v>37</v>
      </c>
      <c r="B27" s="29" t="s">
        <v>434</v>
      </c>
    </row>
    <row r="28" spans="1:2" x14ac:dyDescent="0.25">
      <c r="A28" s="39" t="s">
        <v>353</v>
      </c>
      <c r="B28" s="29" t="s">
        <v>438</v>
      </c>
    </row>
    <row r="29" spans="1:2" x14ac:dyDescent="0.25">
      <c r="A29" s="39" t="s">
        <v>354</v>
      </c>
      <c r="B29" s="29" t="s">
        <v>439</v>
      </c>
    </row>
    <row r="30" spans="1:2" x14ac:dyDescent="0.25">
      <c r="A30" s="39" t="s">
        <v>427</v>
      </c>
      <c r="B30" s="29" t="s">
        <v>440</v>
      </c>
    </row>
    <row r="31" spans="1:2" x14ac:dyDescent="0.25">
      <c r="A31" s="39" t="s">
        <v>428</v>
      </c>
      <c r="B31" s="29" t="s">
        <v>441</v>
      </c>
    </row>
    <row r="32" spans="1:2" x14ac:dyDescent="0.25">
      <c r="A32" s="39" t="s">
        <v>38</v>
      </c>
      <c r="B32" s="29" t="s">
        <v>39</v>
      </c>
    </row>
    <row r="33" spans="1:2" x14ac:dyDescent="0.25">
      <c r="A33" s="42" t="s">
        <v>40</v>
      </c>
      <c r="B33" s="29" t="s">
        <v>297</v>
      </c>
    </row>
    <row r="34" spans="1:2" x14ac:dyDescent="0.25">
      <c r="A34" s="39" t="s">
        <v>236</v>
      </c>
      <c r="B34" s="29" t="s">
        <v>296</v>
      </c>
    </row>
    <row r="37" spans="1:2" ht="15.75" x14ac:dyDescent="0.25">
      <c r="A37" s="80" t="s">
        <v>41</v>
      </c>
      <c r="B37" s="80"/>
    </row>
    <row r="38" spans="1:2" x14ac:dyDescent="0.25">
      <c r="A38" s="38" t="s">
        <v>217</v>
      </c>
      <c r="B38" s="38" t="s">
        <v>0</v>
      </c>
    </row>
    <row r="39" spans="1:2" x14ac:dyDescent="0.25">
      <c r="A39" s="39" t="s">
        <v>3</v>
      </c>
      <c r="B39" s="29" t="s">
        <v>4</v>
      </c>
    </row>
    <row r="40" spans="1:2" x14ac:dyDescent="0.25">
      <c r="A40" s="43" t="s">
        <v>5</v>
      </c>
      <c r="B40" s="44" t="s">
        <v>6</v>
      </c>
    </row>
    <row r="41" spans="1:2" x14ac:dyDescent="0.25">
      <c r="A41" s="45" t="s">
        <v>42</v>
      </c>
      <c r="B41" s="29" t="s">
        <v>43</v>
      </c>
    </row>
  </sheetData>
  <sheetProtection sheet="1" objects="1" scenarios="1" sort="0"/>
  <mergeCells count="2">
    <mergeCell ref="A1:B1"/>
    <mergeCell ref="A37:B37"/>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1BD2F-93EA-4EA7-87D4-304666799BB8}">
  <dimension ref="A1:C35"/>
  <sheetViews>
    <sheetView workbookViewId="0">
      <selection activeCell="C10" sqref="C10"/>
    </sheetView>
  </sheetViews>
  <sheetFormatPr defaultColWidth="9.140625" defaultRowHeight="13.5" x14ac:dyDescent="0.25"/>
  <cols>
    <col min="1" max="1" width="10.28515625" style="18" customWidth="1"/>
    <col min="2" max="2" width="9.140625" style="18"/>
    <col min="3" max="3" width="149.42578125" style="17" customWidth="1"/>
    <col min="4" max="16384" width="9.140625" style="17"/>
  </cols>
  <sheetData>
    <row r="1" spans="1:3" s="38" customFormat="1" x14ac:dyDescent="0.25">
      <c r="A1" s="37" t="s">
        <v>44</v>
      </c>
      <c r="B1" s="37" t="s">
        <v>5</v>
      </c>
      <c r="C1" s="38" t="s">
        <v>45</v>
      </c>
    </row>
    <row r="2" spans="1:3" x14ac:dyDescent="0.25">
      <c r="A2" s="18">
        <v>1</v>
      </c>
      <c r="B2" s="18">
        <v>2001</v>
      </c>
      <c r="C2" s="17" t="s">
        <v>302</v>
      </c>
    </row>
    <row r="3" spans="1:3" x14ac:dyDescent="0.25">
      <c r="A3" s="18">
        <v>2</v>
      </c>
      <c r="B3" s="18">
        <v>2002</v>
      </c>
      <c r="C3" s="17" t="s">
        <v>46</v>
      </c>
    </row>
    <row r="4" spans="1:3" x14ac:dyDescent="0.25">
      <c r="A4" s="18">
        <v>3</v>
      </c>
      <c r="B4" s="18">
        <v>2003</v>
      </c>
      <c r="C4" s="17" t="s">
        <v>303</v>
      </c>
    </row>
    <row r="5" spans="1:3" x14ac:dyDescent="0.25">
      <c r="A5" s="18">
        <v>4</v>
      </c>
      <c r="B5" s="18">
        <v>2003</v>
      </c>
      <c r="C5" s="17" t="s">
        <v>304</v>
      </c>
    </row>
    <row r="6" spans="1:3" x14ac:dyDescent="0.25">
      <c r="A6" s="18">
        <v>5</v>
      </c>
      <c r="B6" s="18">
        <v>2003</v>
      </c>
      <c r="C6" s="17" t="s">
        <v>305</v>
      </c>
    </row>
    <row r="7" spans="1:3" x14ac:dyDescent="0.25">
      <c r="A7" s="18">
        <v>6</v>
      </c>
      <c r="B7" s="18">
        <v>2006</v>
      </c>
      <c r="C7" s="17" t="s">
        <v>306</v>
      </c>
    </row>
    <row r="8" spans="1:3" x14ac:dyDescent="0.25">
      <c r="A8" s="18">
        <v>7</v>
      </c>
      <c r="B8" s="18">
        <v>2008</v>
      </c>
      <c r="C8" s="17" t="s">
        <v>307</v>
      </c>
    </row>
    <row r="9" spans="1:3" x14ac:dyDescent="0.25">
      <c r="A9" s="18">
        <v>8</v>
      </c>
      <c r="B9" s="18">
        <v>2008</v>
      </c>
      <c r="C9" s="17" t="s">
        <v>308</v>
      </c>
    </row>
    <row r="10" spans="1:3" x14ac:dyDescent="0.25">
      <c r="A10" s="18">
        <v>9</v>
      </c>
      <c r="B10" s="18">
        <v>2009</v>
      </c>
      <c r="C10" s="17" t="s">
        <v>309</v>
      </c>
    </row>
    <row r="11" spans="1:3" x14ac:dyDescent="0.25">
      <c r="A11" s="18">
        <v>10</v>
      </c>
      <c r="B11" s="18">
        <v>2009</v>
      </c>
      <c r="C11" s="17" t="s">
        <v>310</v>
      </c>
    </row>
    <row r="12" spans="1:3" x14ac:dyDescent="0.25">
      <c r="A12" s="18">
        <v>11</v>
      </c>
      <c r="B12" s="18">
        <v>2009</v>
      </c>
      <c r="C12" s="17" t="s">
        <v>311</v>
      </c>
    </row>
    <row r="13" spans="1:3" x14ac:dyDescent="0.25">
      <c r="A13" s="18">
        <v>12</v>
      </c>
      <c r="B13" s="18">
        <v>2010</v>
      </c>
      <c r="C13" s="17" t="s">
        <v>312</v>
      </c>
    </row>
    <row r="14" spans="1:3" x14ac:dyDescent="0.25">
      <c r="A14" s="18">
        <v>13</v>
      </c>
      <c r="B14" s="18">
        <v>2010</v>
      </c>
      <c r="C14" s="17" t="s">
        <v>313</v>
      </c>
    </row>
    <row r="15" spans="1:3" x14ac:dyDescent="0.25">
      <c r="A15" s="18">
        <v>14</v>
      </c>
      <c r="B15" s="18">
        <v>2010</v>
      </c>
      <c r="C15" s="17" t="s">
        <v>314</v>
      </c>
    </row>
    <row r="16" spans="1:3" x14ac:dyDescent="0.25">
      <c r="A16" s="18">
        <v>15</v>
      </c>
      <c r="B16" s="18">
        <v>2011</v>
      </c>
      <c r="C16" s="17" t="s">
        <v>315</v>
      </c>
    </row>
    <row r="17" spans="1:3" x14ac:dyDescent="0.25">
      <c r="A17" s="18">
        <v>16</v>
      </c>
      <c r="B17" s="18">
        <v>2012</v>
      </c>
      <c r="C17" s="17" t="s">
        <v>316</v>
      </c>
    </row>
    <row r="18" spans="1:3" x14ac:dyDescent="0.25">
      <c r="A18" s="18">
        <v>17</v>
      </c>
      <c r="B18" s="18">
        <v>2012</v>
      </c>
      <c r="C18" s="17" t="s">
        <v>317</v>
      </c>
    </row>
    <row r="19" spans="1:3" x14ac:dyDescent="0.25">
      <c r="A19" s="18">
        <v>18</v>
      </c>
      <c r="B19" s="18">
        <v>2013</v>
      </c>
      <c r="C19" s="17" t="s">
        <v>318</v>
      </c>
    </row>
    <row r="20" spans="1:3" x14ac:dyDescent="0.25">
      <c r="A20" s="18">
        <v>19</v>
      </c>
      <c r="B20" s="18">
        <v>2013</v>
      </c>
      <c r="C20" s="17" t="s">
        <v>319</v>
      </c>
    </row>
    <row r="21" spans="1:3" x14ac:dyDescent="0.25">
      <c r="A21" s="18">
        <v>20</v>
      </c>
      <c r="B21" s="18">
        <v>2014</v>
      </c>
      <c r="C21" s="17" t="s">
        <v>320</v>
      </c>
    </row>
    <row r="22" spans="1:3" x14ac:dyDescent="0.25">
      <c r="A22" s="18">
        <v>21</v>
      </c>
      <c r="B22" s="18">
        <v>2015</v>
      </c>
      <c r="C22" s="17" t="s">
        <v>321</v>
      </c>
    </row>
    <row r="23" spans="1:3" x14ac:dyDescent="0.25">
      <c r="A23" s="18">
        <v>22</v>
      </c>
      <c r="B23" s="18">
        <v>2015</v>
      </c>
      <c r="C23" s="17" t="s">
        <v>47</v>
      </c>
    </row>
    <row r="24" spans="1:3" x14ac:dyDescent="0.25">
      <c r="A24" s="18">
        <v>23</v>
      </c>
      <c r="B24" s="18">
        <v>2016</v>
      </c>
      <c r="C24" s="17" t="s">
        <v>322</v>
      </c>
    </row>
    <row r="25" spans="1:3" x14ac:dyDescent="0.25">
      <c r="A25" s="18">
        <v>24</v>
      </c>
      <c r="B25" s="18">
        <v>2016</v>
      </c>
      <c r="C25" s="17" t="s">
        <v>323</v>
      </c>
    </row>
    <row r="26" spans="1:3" x14ac:dyDescent="0.25">
      <c r="A26" s="18">
        <v>25</v>
      </c>
      <c r="B26" s="18">
        <v>2016</v>
      </c>
      <c r="C26" s="17" t="s">
        <v>324</v>
      </c>
    </row>
    <row r="27" spans="1:3" x14ac:dyDescent="0.25">
      <c r="A27" s="18">
        <v>26</v>
      </c>
      <c r="B27" s="18">
        <v>2016</v>
      </c>
      <c r="C27" s="17" t="s">
        <v>325</v>
      </c>
    </row>
    <row r="28" spans="1:3" x14ac:dyDescent="0.25">
      <c r="A28" s="18">
        <v>27</v>
      </c>
      <c r="B28" s="18">
        <v>2016</v>
      </c>
      <c r="C28" s="17" t="s">
        <v>326</v>
      </c>
    </row>
    <row r="29" spans="1:3" x14ac:dyDescent="0.25">
      <c r="A29" s="18">
        <v>28</v>
      </c>
      <c r="B29" s="18">
        <v>2017</v>
      </c>
      <c r="C29" s="17" t="s">
        <v>327</v>
      </c>
    </row>
    <row r="30" spans="1:3" x14ac:dyDescent="0.25">
      <c r="A30" s="18">
        <v>29</v>
      </c>
      <c r="B30" s="18">
        <v>2017</v>
      </c>
      <c r="C30" s="17" t="s">
        <v>328</v>
      </c>
    </row>
    <row r="31" spans="1:3" x14ac:dyDescent="0.25">
      <c r="A31" s="18">
        <v>30</v>
      </c>
      <c r="B31" s="18">
        <v>2018</v>
      </c>
      <c r="C31" s="17" t="s">
        <v>329</v>
      </c>
    </row>
    <row r="32" spans="1:3" x14ac:dyDescent="0.25">
      <c r="A32" s="18">
        <v>31</v>
      </c>
      <c r="B32" s="18">
        <v>2019</v>
      </c>
      <c r="C32" s="17" t="s">
        <v>330</v>
      </c>
    </row>
    <row r="33" spans="1:3" x14ac:dyDescent="0.25">
      <c r="A33" s="18">
        <v>32</v>
      </c>
      <c r="B33" s="18">
        <v>2020</v>
      </c>
      <c r="C33" s="17" t="s">
        <v>331</v>
      </c>
    </row>
    <row r="34" spans="1:3" x14ac:dyDescent="0.25">
      <c r="A34" s="18">
        <v>33</v>
      </c>
      <c r="B34" s="18">
        <v>2021</v>
      </c>
      <c r="C34" s="17" t="s">
        <v>332</v>
      </c>
    </row>
    <row r="35" spans="1:3" x14ac:dyDescent="0.25">
      <c r="A35" s="18">
        <v>34</v>
      </c>
      <c r="B35" s="18">
        <v>2022</v>
      </c>
      <c r="C35" s="17" t="s">
        <v>48</v>
      </c>
    </row>
  </sheetData>
  <sortState xmlns:xlrd2="http://schemas.microsoft.com/office/spreadsheetml/2017/richdata2" ref="A2:D35">
    <sortCondition ref="D2:D35"/>
    <sortCondition ref="C2:C3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49DD9-3EDA-431A-AEF2-FD2447968FFA}">
  <dimension ref="A1:AM136"/>
  <sheetViews>
    <sheetView zoomScale="90" zoomScaleNormal="90" workbookViewId="0">
      <pane xSplit="4" topLeftCell="O1" activePane="topRight" state="frozen"/>
      <selection pane="topRight" activeCell="H20" sqref="H20"/>
    </sheetView>
  </sheetViews>
  <sheetFormatPr defaultColWidth="9.140625" defaultRowHeight="13.5" x14ac:dyDescent="0.25"/>
  <cols>
    <col min="1" max="1" width="14.42578125" style="17" customWidth="1"/>
    <col min="2" max="2" width="14.5703125" style="17" customWidth="1"/>
    <col min="3" max="3" width="21.5703125" style="17" customWidth="1"/>
    <col min="4" max="4" width="50.5703125" style="17" customWidth="1"/>
    <col min="5" max="5" width="13" style="17" bestFit="1" customWidth="1"/>
    <col min="6" max="6" width="15.7109375" style="17" bestFit="1" customWidth="1"/>
    <col min="7" max="7" width="16" style="17" customWidth="1"/>
    <col min="8" max="8" width="17.140625" style="17" bestFit="1" customWidth="1"/>
    <col min="9" max="9" width="51.5703125" style="17" customWidth="1"/>
    <col min="10" max="10" width="11.140625" style="17" bestFit="1" customWidth="1"/>
    <col min="11" max="11" width="24.85546875" style="17" bestFit="1" customWidth="1"/>
    <col min="12" max="12" width="16.7109375" style="17" bestFit="1" customWidth="1"/>
    <col min="13" max="13" width="24.7109375" style="17" bestFit="1" customWidth="1"/>
    <col min="14" max="14" width="12.42578125" style="17" bestFit="1" customWidth="1"/>
    <col min="15" max="15" width="31.42578125" style="17" customWidth="1"/>
    <col min="16" max="16" width="15.28515625" style="17" bestFit="1" customWidth="1"/>
    <col min="17" max="17" width="11.140625" style="17" bestFit="1" customWidth="1"/>
    <col min="18" max="18" width="14.42578125" style="17" bestFit="1" customWidth="1"/>
    <col min="19" max="19" width="15.5703125" style="17" bestFit="1" customWidth="1"/>
    <col min="20" max="20" width="14.28515625" style="17" customWidth="1"/>
    <col min="21" max="21" width="6.42578125" style="17" bestFit="1" customWidth="1"/>
    <col min="22" max="27" width="11.140625" style="17" customWidth="1"/>
    <col min="28" max="32" width="11.85546875" style="17" customWidth="1"/>
    <col min="33" max="33" width="24.28515625" style="17" customWidth="1"/>
    <col min="34" max="34" width="16.42578125" style="17" bestFit="1" customWidth="1"/>
    <col min="35" max="35" width="12.5703125" style="17" customWidth="1"/>
    <col min="36" max="16384" width="9.140625" style="17"/>
  </cols>
  <sheetData>
    <row r="1" spans="1:36" ht="15.75" x14ac:dyDescent="0.25">
      <c r="A1" s="13" t="s">
        <v>1</v>
      </c>
      <c r="B1" s="13" t="s">
        <v>3</v>
      </c>
      <c r="C1" s="13" t="s">
        <v>355</v>
      </c>
      <c r="D1" s="13" t="s">
        <v>356</v>
      </c>
      <c r="E1" s="13" t="s">
        <v>5</v>
      </c>
      <c r="F1" s="13" t="s">
        <v>231</v>
      </c>
      <c r="G1" s="13" t="s">
        <v>7</v>
      </c>
      <c r="H1" s="13" t="s">
        <v>9</v>
      </c>
      <c r="I1" s="13" t="s">
        <v>11</v>
      </c>
      <c r="J1" s="13" t="s">
        <v>13</v>
      </c>
      <c r="K1" s="13" t="s">
        <v>15</v>
      </c>
      <c r="L1" s="13" t="s">
        <v>17</v>
      </c>
      <c r="M1" s="13" t="s">
        <v>19</v>
      </c>
      <c r="N1" s="13" t="s">
        <v>21</v>
      </c>
      <c r="O1" s="13" t="s">
        <v>23</v>
      </c>
      <c r="P1" s="13" t="s">
        <v>25</v>
      </c>
      <c r="Q1" s="14" t="s">
        <v>27</v>
      </c>
      <c r="R1" s="15" t="s">
        <v>29</v>
      </c>
      <c r="S1" s="15" t="s">
        <v>31</v>
      </c>
      <c r="T1" s="13" t="s">
        <v>33</v>
      </c>
      <c r="U1" s="13" t="s">
        <v>350</v>
      </c>
      <c r="V1" s="13" t="s">
        <v>36</v>
      </c>
      <c r="W1" s="13" t="s">
        <v>351</v>
      </c>
      <c r="X1" s="13" t="s">
        <v>352</v>
      </c>
      <c r="Y1" s="13" t="s">
        <v>425</v>
      </c>
      <c r="Z1" s="13" t="s">
        <v>426</v>
      </c>
      <c r="AA1" s="13" t="s">
        <v>349</v>
      </c>
      <c r="AB1" s="13" t="s">
        <v>37</v>
      </c>
      <c r="AC1" s="13" t="s">
        <v>353</v>
      </c>
      <c r="AD1" s="13" t="s">
        <v>354</v>
      </c>
      <c r="AE1" s="13" t="s">
        <v>427</v>
      </c>
      <c r="AF1" s="13" t="s">
        <v>428</v>
      </c>
      <c r="AG1" s="13" t="s">
        <v>38</v>
      </c>
      <c r="AH1" s="16" t="s">
        <v>40</v>
      </c>
      <c r="AI1" s="16" t="s">
        <v>236</v>
      </c>
    </row>
    <row r="2" spans="1:36" ht="15" x14ac:dyDescent="0.25">
      <c r="A2" s="18">
        <v>1</v>
      </c>
      <c r="B2" s="18">
        <v>1</v>
      </c>
      <c r="C2" s="18" t="s">
        <v>357</v>
      </c>
      <c r="D2" s="71" t="s">
        <v>358</v>
      </c>
      <c r="E2" s="17">
        <v>2001</v>
      </c>
      <c r="F2" s="19" t="s">
        <v>49</v>
      </c>
      <c r="G2" s="17" t="s">
        <v>50</v>
      </c>
      <c r="H2" s="17" t="s">
        <v>51</v>
      </c>
      <c r="I2" s="17" t="s">
        <v>52</v>
      </c>
      <c r="J2" s="17">
        <v>382</v>
      </c>
      <c r="K2" s="17" t="s">
        <v>53</v>
      </c>
      <c r="L2" s="17" t="s">
        <v>50</v>
      </c>
      <c r="M2" s="17" t="s">
        <v>54</v>
      </c>
      <c r="N2" s="17" t="s">
        <v>55</v>
      </c>
      <c r="O2" s="17" t="s">
        <v>56</v>
      </c>
      <c r="P2" s="17" t="s">
        <v>57</v>
      </c>
      <c r="Q2" s="20">
        <v>1422</v>
      </c>
      <c r="R2" s="21">
        <v>44.923062115682598</v>
      </c>
      <c r="S2" s="21">
        <v>-72.767742556509006</v>
      </c>
      <c r="T2" s="22" t="s">
        <v>58</v>
      </c>
      <c r="U2" s="23">
        <v>230</v>
      </c>
      <c r="V2" s="23"/>
      <c r="W2" s="23"/>
      <c r="X2" s="23"/>
      <c r="Y2" s="23"/>
      <c r="Z2" s="23"/>
      <c r="AA2" s="23"/>
      <c r="AB2" s="23"/>
      <c r="AC2" s="23"/>
      <c r="AD2" s="23"/>
      <c r="AE2" s="23"/>
      <c r="AF2" s="23"/>
      <c r="AG2" s="24" t="s">
        <v>82</v>
      </c>
      <c r="AH2" s="23">
        <v>46</v>
      </c>
      <c r="AI2" s="25"/>
    </row>
    <row r="3" spans="1:36" ht="15" x14ac:dyDescent="0.25">
      <c r="A3" s="18">
        <v>2</v>
      </c>
      <c r="B3" s="18">
        <v>1</v>
      </c>
      <c r="C3" s="18" t="s">
        <v>357</v>
      </c>
      <c r="D3" s="71" t="s">
        <v>358</v>
      </c>
      <c r="E3" s="17">
        <v>2001</v>
      </c>
      <c r="F3" s="19" t="s">
        <v>59</v>
      </c>
      <c r="G3" s="17" t="s">
        <v>50</v>
      </c>
      <c r="H3" s="17" t="s">
        <v>51</v>
      </c>
      <c r="I3" s="17" t="s">
        <v>52</v>
      </c>
      <c r="J3" s="17">
        <v>382</v>
      </c>
      <c r="K3" s="17" t="s">
        <v>53</v>
      </c>
      <c r="L3" s="17" t="s">
        <v>50</v>
      </c>
      <c r="M3" s="17" t="s">
        <v>54</v>
      </c>
      <c r="N3" s="17" t="s">
        <v>55</v>
      </c>
      <c r="O3" s="17" t="s">
        <v>56</v>
      </c>
      <c r="P3" s="17" t="s">
        <v>57</v>
      </c>
      <c r="Q3" s="20">
        <v>1422</v>
      </c>
      <c r="R3" s="21">
        <v>44.923062115682598</v>
      </c>
      <c r="S3" s="21">
        <v>-72.767742556509006</v>
      </c>
      <c r="T3" s="22" t="s">
        <v>58</v>
      </c>
      <c r="U3" s="23">
        <v>230</v>
      </c>
      <c r="V3" s="23"/>
      <c r="W3" s="23"/>
      <c r="X3" s="23"/>
      <c r="Y3" s="23"/>
      <c r="Z3" s="23"/>
      <c r="AA3" s="23"/>
      <c r="AB3" s="23"/>
      <c r="AC3" s="23"/>
      <c r="AD3" s="23"/>
      <c r="AE3" s="23"/>
      <c r="AF3" s="23"/>
      <c r="AG3" s="24" t="s">
        <v>82</v>
      </c>
      <c r="AH3" s="23">
        <v>52</v>
      </c>
      <c r="AI3" s="25"/>
    </row>
    <row r="4" spans="1:36" ht="15" x14ac:dyDescent="0.25">
      <c r="A4" s="18">
        <v>3</v>
      </c>
      <c r="B4" s="18">
        <v>2</v>
      </c>
      <c r="C4" s="18" t="s">
        <v>359</v>
      </c>
      <c r="D4" s="71" t="s">
        <v>360</v>
      </c>
      <c r="E4" s="17">
        <v>2002</v>
      </c>
      <c r="F4" s="19" t="s">
        <v>59</v>
      </c>
      <c r="G4" s="17" t="s">
        <v>60</v>
      </c>
      <c r="H4" s="17" t="s">
        <v>51</v>
      </c>
      <c r="I4" s="17" t="s">
        <v>61</v>
      </c>
      <c r="K4" s="17" t="s">
        <v>337</v>
      </c>
      <c r="L4" s="17" t="s">
        <v>50</v>
      </c>
      <c r="M4" s="17" t="s">
        <v>336</v>
      </c>
      <c r="N4" s="17" t="s">
        <v>55</v>
      </c>
      <c r="O4" s="17" t="s">
        <v>63</v>
      </c>
      <c r="P4" s="17" t="s">
        <v>64</v>
      </c>
      <c r="Q4" s="20">
        <v>462</v>
      </c>
      <c r="R4" s="21">
        <v>38.651476000000002</v>
      </c>
      <c r="S4" s="21">
        <v>-77.707126000000002</v>
      </c>
      <c r="T4" s="22">
        <v>2002</v>
      </c>
      <c r="U4" s="23">
        <v>40</v>
      </c>
      <c r="V4" s="23">
        <v>103</v>
      </c>
      <c r="W4" s="23"/>
      <c r="X4" s="23"/>
      <c r="Y4" s="23">
        <v>2</v>
      </c>
      <c r="Z4" s="23">
        <v>1700</v>
      </c>
      <c r="AA4" s="23">
        <v>108</v>
      </c>
      <c r="AB4" s="23">
        <v>185</v>
      </c>
      <c r="AC4" s="23"/>
      <c r="AD4" s="23"/>
      <c r="AE4" s="23">
        <v>20</v>
      </c>
      <c r="AF4" s="23">
        <v>16000</v>
      </c>
      <c r="AG4" s="24" t="s">
        <v>65</v>
      </c>
      <c r="AH4" s="23"/>
      <c r="AI4" s="26">
        <f>ROUND(LN(V4)-LN(AB4),4)</f>
        <v>-0.58560000000000001</v>
      </c>
    </row>
    <row r="5" spans="1:36" ht="15" x14ac:dyDescent="0.25">
      <c r="A5" s="18">
        <v>4</v>
      </c>
      <c r="B5" s="18">
        <v>2</v>
      </c>
      <c r="C5" s="18" t="s">
        <v>359</v>
      </c>
      <c r="D5" s="71" t="s">
        <v>360</v>
      </c>
      <c r="E5" s="17">
        <v>2002</v>
      </c>
      <c r="F5" s="19" t="s">
        <v>59</v>
      </c>
      <c r="G5" s="17" t="s">
        <v>50</v>
      </c>
      <c r="H5" s="17" t="s">
        <v>51</v>
      </c>
      <c r="I5" s="17" t="s">
        <v>66</v>
      </c>
      <c r="K5" s="17" t="s">
        <v>337</v>
      </c>
      <c r="L5" s="17" t="s">
        <v>50</v>
      </c>
      <c r="M5" s="17" t="s">
        <v>336</v>
      </c>
      <c r="N5" s="17" t="s">
        <v>55</v>
      </c>
      <c r="O5" s="17" t="s">
        <v>63</v>
      </c>
      <c r="P5" s="17" t="s">
        <v>64</v>
      </c>
      <c r="Q5" s="20">
        <v>331</v>
      </c>
      <c r="R5" s="21">
        <v>38.639878000000003</v>
      </c>
      <c r="S5" s="21">
        <v>-77.718027000000006</v>
      </c>
      <c r="T5" s="22">
        <v>2002</v>
      </c>
      <c r="U5" s="23">
        <v>41</v>
      </c>
      <c r="V5" s="23">
        <v>1077</v>
      </c>
      <c r="W5" s="23"/>
      <c r="X5" s="23"/>
      <c r="Y5" s="23">
        <v>10</v>
      </c>
      <c r="Z5" s="23">
        <v>81000</v>
      </c>
      <c r="AA5" s="23">
        <v>110</v>
      </c>
      <c r="AB5" s="23">
        <v>1367</v>
      </c>
      <c r="AC5" s="23"/>
      <c r="AD5" s="23"/>
      <c r="AE5" s="23">
        <v>20</v>
      </c>
      <c r="AF5" s="23">
        <v>160000</v>
      </c>
      <c r="AG5" s="24" t="s">
        <v>65</v>
      </c>
      <c r="AH5" s="23"/>
      <c r="AI5" s="26">
        <f t="shared" ref="AI5:AI16" si="0">ROUND(LN(V5)-LN(AB5),4)</f>
        <v>-0.2384</v>
      </c>
      <c r="AJ5" s="27"/>
    </row>
    <row r="6" spans="1:36" ht="15" x14ac:dyDescent="0.25">
      <c r="A6" s="18">
        <v>5</v>
      </c>
      <c r="B6" s="18">
        <v>2</v>
      </c>
      <c r="C6" s="18" t="s">
        <v>359</v>
      </c>
      <c r="D6" s="71" t="s">
        <v>360</v>
      </c>
      <c r="E6" s="17">
        <v>2002</v>
      </c>
      <c r="F6" s="19" t="s">
        <v>59</v>
      </c>
      <c r="G6" s="17" t="s">
        <v>50</v>
      </c>
      <c r="H6" s="17" t="s">
        <v>51</v>
      </c>
      <c r="I6" s="17" t="s">
        <v>61</v>
      </c>
      <c r="K6" s="17" t="s">
        <v>337</v>
      </c>
      <c r="L6" s="17" t="s">
        <v>50</v>
      </c>
      <c r="M6" s="17" t="s">
        <v>336</v>
      </c>
      <c r="N6" s="17" t="s">
        <v>55</v>
      </c>
      <c r="O6" s="17" t="s">
        <v>63</v>
      </c>
      <c r="P6" s="17" t="s">
        <v>64</v>
      </c>
      <c r="Q6" s="20">
        <v>1163</v>
      </c>
      <c r="R6" s="21">
        <v>38.638202</v>
      </c>
      <c r="S6" s="21">
        <v>-77.694595000000007</v>
      </c>
      <c r="T6" s="22">
        <v>2002</v>
      </c>
      <c r="U6" s="23">
        <v>51</v>
      </c>
      <c r="V6" s="23">
        <v>1189</v>
      </c>
      <c r="W6" s="23"/>
      <c r="X6" s="23"/>
      <c r="Y6" s="23">
        <v>3</v>
      </c>
      <c r="Z6" s="23">
        <v>60000</v>
      </c>
      <c r="AA6" s="23">
        <v>117</v>
      </c>
      <c r="AB6" s="23">
        <v>669</v>
      </c>
      <c r="AC6" s="23"/>
      <c r="AD6" s="23"/>
      <c r="AE6" s="23">
        <v>20</v>
      </c>
      <c r="AF6" s="23">
        <v>16000</v>
      </c>
      <c r="AG6" s="24" t="s">
        <v>65</v>
      </c>
      <c r="AH6" s="23"/>
      <c r="AI6" s="26">
        <f t="shared" si="0"/>
        <v>0.57509999999999994</v>
      </c>
    </row>
    <row r="7" spans="1:36" ht="15" x14ac:dyDescent="0.25">
      <c r="A7" s="18">
        <v>7</v>
      </c>
      <c r="B7" s="18">
        <v>2</v>
      </c>
      <c r="C7" s="18" t="s">
        <v>359</v>
      </c>
      <c r="D7" s="71" t="s">
        <v>360</v>
      </c>
      <c r="E7" s="17">
        <v>2002</v>
      </c>
      <c r="F7" s="19" t="s">
        <v>69</v>
      </c>
      <c r="G7" s="17" t="s">
        <v>50</v>
      </c>
      <c r="H7" s="17" t="s">
        <v>51</v>
      </c>
      <c r="I7" s="17" t="s">
        <v>66</v>
      </c>
      <c r="K7" s="17" t="s">
        <v>337</v>
      </c>
      <c r="L7" s="17" t="s">
        <v>50</v>
      </c>
      <c r="M7" s="17" t="s">
        <v>336</v>
      </c>
      <c r="N7" s="17" t="s">
        <v>55</v>
      </c>
      <c r="O7" s="17" t="s">
        <v>63</v>
      </c>
      <c r="P7" s="17" t="s">
        <v>64</v>
      </c>
      <c r="Q7" s="20">
        <v>331</v>
      </c>
      <c r="R7" s="21">
        <v>38.639878000000003</v>
      </c>
      <c r="S7" s="21">
        <v>-77.718027000000006</v>
      </c>
      <c r="T7" s="22">
        <v>2002</v>
      </c>
      <c r="U7" s="23">
        <v>41</v>
      </c>
      <c r="V7" s="23">
        <v>1302</v>
      </c>
      <c r="W7" s="23"/>
      <c r="X7" s="23"/>
      <c r="Y7" s="23">
        <v>14</v>
      </c>
      <c r="Z7" s="23">
        <v>163000</v>
      </c>
      <c r="AA7" s="23">
        <v>126</v>
      </c>
      <c r="AB7" s="23">
        <v>702</v>
      </c>
      <c r="AC7" s="23"/>
      <c r="AD7" s="23"/>
      <c r="AE7" s="23">
        <v>9</v>
      </c>
      <c r="AF7" s="23">
        <v>266500</v>
      </c>
      <c r="AG7" s="24" t="s">
        <v>65</v>
      </c>
      <c r="AH7" s="23"/>
      <c r="AI7" s="26">
        <f t="shared" si="0"/>
        <v>0.61770000000000003</v>
      </c>
    </row>
    <row r="8" spans="1:36" ht="15" x14ac:dyDescent="0.25">
      <c r="A8" s="18">
        <v>8</v>
      </c>
      <c r="B8" s="18">
        <v>2</v>
      </c>
      <c r="C8" s="18" t="s">
        <v>359</v>
      </c>
      <c r="D8" s="71" t="s">
        <v>360</v>
      </c>
      <c r="E8" s="17">
        <v>2002</v>
      </c>
      <c r="F8" s="19" t="s">
        <v>69</v>
      </c>
      <c r="G8" s="17" t="s">
        <v>60</v>
      </c>
      <c r="H8" s="17" t="s">
        <v>51</v>
      </c>
      <c r="I8" s="17" t="s">
        <v>61</v>
      </c>
      <c r="K8" s="17" t="s">
        <v>337</v>
      </c>
      <c r="L8" s="17" t="s">
        <v>50</v>
      </c>
      <c r="M8" s="17" t="s">
        <v>336</v>
      </c>
      <c r="N8" s="17" t="s">
        <v>55</v>
      </c>
      <c r="O8" s="17" t="s">
        <v>63</v>
      </c>
      <c r="P8" s="17" t="s">
        <v>64</v>
      </c>
      <c r="Q8" s="20">
        <v>462</v>
      </c>
      <c r="R8" s="21">
        <v>38.651476000000002</v>
      </c>
      <c r="S8" s="21">
        <v>-77.707126000000002</v>
      </c>
      <c r="T8" s="22">
        <v>2002</v>
      </c>
      <c r="U8" s="23">
        <v>43</v>
      </c>
      <c r="V8" s="23">
        <v>531</v>
      </c>
      <c r="W8" s="23"/>
      <c r="X8" s="23"/>
      <c r="Y8" s="23">
        <v>8</v>
      </c>
      <c r="Z8" s="23">
        <v>277000</v>
      </c>
      <c r="AA8" s="23">
        <v>125</v>
      </c>
      <c r="AB8" s="23">
        <v>211</v>
      </c>
      <c r="AC8" s="23"/>
      <c r="AD8" s="23"/>
      <c r="AE8" s="23">
        <v>2</v>
      </c>
      <c r="AF8" s="23">
        <v>140000</v>
      </c>
      <c r="AG8" s="24" t="s">
        <v>65</v>
      </c>
      <c r="AH8" s="23"/>
      <c r="AI8" s="26">
        <f t="shared" si="0"/>
        <v>0.92290000000000005</v>
      </c>
    </row>
    <row r="9" spans="1:36" ht="15" x14ac:dyDescent="0.25">
      <c r="A9" s="18">
        <v>9</v>
      </c>
      <c r="B9" s="18">
        <v>2</v>
      </c>
      <c r="C9" s="18" t="s">
        <v>359</v>
      </c>
      <c r="D9" s="71" t="s">
        <v>360</v>
      </c>
      <c r="E9" s="17">
        <v>2002</v>
      </c>
      <c r="F9" s="19" t="s">
        <v>69</v>
      </c>
      <c r="G9" s="17" t="s">
        <v>50</v>
      </c>
      <c r="H9" s="17" t="s">
        <v>51</v>
      </c>
      <c r="I9" s="17" t="s">
        <v>61</v>
      </c>
      <c r="K9" s="17" t="s">
        <v>337</v>
      </c>
      <c r="L9" s="17" t="s">
        <v>50</v>
      </c>
      <c r="M9" s="17" t="s">
        <v>336</v>
      </c>
      <c r="N9" s="17" t="s">
        <v>55</v>
      </c>
      <c r="O9" s="17" t="s">
        <v>63</v>
      </c>
      <c r="P9" s="17" t="s">
        <v>64</v>
      </c>
      <c r="Q9" s="20">
        <v>1163</v>
      </c>
      <c r="R9" s="21">
        <v>38.638202</v>
      </c>
      <c r="S9" s="21">
        <v>-77.694595000000007</v>
      </c>
      <c r="T9" s="22">
        <v>2002</v>
      </c>
      <c r="U9" s="23">
        <v>50</v>
      </c>
      <c r="V9" s="23">
        <v>2354</v>
      </c>
      <c r="W9" s="23"/>
      <c r="X9" s="23"/>
      <c r="Y9" s="23">
        <v>8</v>
      </c>
      <c r="Z9" s="23">
        <v>540000</v>
      </c>
      <c r="AA9" s="23">
        <v>133</v>
      </c>
      <c r="AB9" s="23">
        <v>566</v>
      </c>
      <c r="AC9" s="23"/>
      <c r="AD9" s="23"/>
      <c r="AE9" s="23">
        <v>11</v>
      </c>
      <c r="AF9" s="23">
        <v>620000</v>
      </c>
      <c r="AG9" s="24" t="s">
        <v>65</v>
      </c>
      <c r="AH9" s="23"/>
      <c r="AI9" s="26">
        <f t="shared" si="0"/>
        <v>1.4253</v>
      </c>
    </row>
    <row r="10" spans="1:36" ht="15" x14ac:dyDescent="0.25">
      <c r="A10" s="18">
        <v>11</v>
      </c>
      <c r="B10" s="18">
        <v>3</v>
      </c>
      <c r="C10" s="18" t="s">
        <v>361</v>
      </c>
      <c r="D10" s="71" t="s">
        <v>362</v>
      </c>
      <c r="E10" s="17">
        <v>2003</v>
      </c>
      <c r="F10" s="19" t="s">
        <v>49</v>
      </c>
      <c r="G10" s="17" t="s">
        <v>50</v>
      </c>
      <c r="H10" s="17" t="s">
        <v>51</v>
      </c>
      <c r="I10" s="17" t="s">
        <v>70</v>
      </c>
      <c r="J10" s="17">
        <v>472</v>
      </c>
      <c r="K10" s="17" t="s">
        <v>71</v>
      </c>
      <c r="L10" s="17" t="s">
        <v>50</v>
      </c>
      <c r="M10" s="17" t="s">
        <v>72</v>
      </c>
      <c r="N10" s="17" t="s">
        <v>107</v>
      </c>
      <c r="O10" s="17" t="s">
        <v>73</v>
      </c>
      <c r="P10" s="17" t="s">
        <v>74</v>
      </c>
      <c r="Q10" s="20"/>
      <c r="R10" s="28">
        <v>40.217776999999998</v>
      </c>
      <c r="S10" s="21">
        <v>-98.899660999999995</v>
      </c>
      <c r="T10" s="22">
        <v>2002</v>
      </c>
      <c r="U10" s="23">
        <v>42</v>
      </c>
      <c r="V10" s="23">
        <v>580</v>
      </c>
      <c r="W10" s="23"/>
      <c r="X10" s="23"/>
      <c r="Y10" s="23">
        <v>310</v>
      </c>
      <c r="Z10" s="23">
        <v>1700</v>
      </c>
      <c r="AA10" s="23">
        <v>18</v>
      </c>
      <c r="AB10" s="23">
        <v>830</v>
      </c>
      <c r="AC10" s="23"/>
      <c r="AD10" s="23"/>
      <c r="AE10" s="23">
        <v>300</v>
      </c>
      <c r="AF10" s="23">
        <v>25000</v>
      </c>
      <c r="AG10" s="24" t="s">
        <v>75</v>
      </c>
      <c r="AH10" s="23"/>
      <c r="AI10" s="26">
        <f t="shared" si="0"/>
        <v>-0.3584</v>
      </c>
    </row>
    <row r="11" spans="1:36" ht="15" x14ac:dyDescent="0.25">
      <c r="A11" s="18">
        <v>12</v>
      </c>
      <c r="B11" s="18">
        <v>3</v>
      </c>
      <c r="C11" s="18" t="s">
        <v>361</v>
      </c>
      <c r="D11" s="71" t="s">
        <v>362</v>
      </c>
      <c r="E11" s="17">
        <v>2003</v>
      </c>
      <c r="F11" s="19" t="s">
        <v>76</v>
      </c>
      <c r="G11" s="17" t="s">
        <v>50</v>
      </c>
      <c r="H11" s="17" t="s">
        <v>51</v>
      </c>
      <c r="I11" s="17" t="s">
        <v>70</v>
      </c>
      <c r="J11" s="17">
        <v>472</v>
      </c>
      <c r="K11" s="17" t="s">
        <v>71</v>
      </c>
      <c r="L11" s="17" t="s">
        <v>50</v>
      </c>
      <c r="M11" s="17" t="s">
        <v>72</v>
      </c>
      <c r="N11" s="17" t="s">
        <v>107</v>
      </c>
      <c r="O11" s="17" t="s">
        <v>73</v>
      </c>
      <c r="P11" s="17" t="s">
        <v>74</v>
      </c>
      <c r="Q11" s="20"/>
      <c r="R11" s="28">
        <v>40.217776999999998</v>
      </c>
      <c r="S11" s="21">
        <v>-98.899660999999995</v>
      </c>
      <c r="T11" s="22">
        <v>2002</v>
      </c>
      <c r="U11" s="23">
        <v>42</v>
      </c>
      <c r="V11" s="23">
        <v>1200</v>
      </c>
      <c r="W11" s="23"/>
      <c r="X11" s="23"/>
      <c r="Y11" s="23">
        <v>120</v>
      </c>
      <c r="Z11" s="23">
        <v>2700</v>
      </c>
      <c r="AA11" s="23">
        <v>18</v>
      </c>
      <c r="AB11" s="23">
        <v>3100</v>
      </c>
      <c r="AC11" s="23"/>
      <c r="AD11" s="23"/>
      <c r="AE11" s="23">
        <v>200</v>
      </c>
      <c r="AF11" s="23">
        <v>20000</v>
      </c>
      <c r="AG11" s="24" t="s">
        <v>75</v>
      </c>
      <c r="AH11" s="23"/>
      <c r="AI11" s="26">
        <f t="shared" si="0"/>
        <v>-0.94910000000000005</v>
      </c>
    </row>
    <row r="12" spans="1:36" ht="15" x14ac:dyDescent="0.25">
      <c r="A12" s="18">
        <v>13</v>
      </c>
      <c r="B12" s="18">
        <v>3</v>
      </c>
      <c r="C12" s="18" t="s">
        <v>361</v>
      </c>
      <c r="D12" s="71" t="s">
        <v>362</v>
      </c>
      <c r="E12" s="17">
        <v>2003</v>
      </c>
      <c r="F12" s="19" t="s">
        <v>77</v>
      </c>
      <c r="G12" s="17" t="s">
        <v>50</v>
      </c>
      <c r="H12" s="17" t="s">
        <v>51</v>
      </c>
      <c r="I12" s="17" t="s">
        <v>70</v>
      </c>
      <c r="J12" s="17">
        <v>472</v>
      </c>
      <c r="K12" s="17" t="s">
        <v>71</v>
      </c>
      <c r="L12" s="17" t="s">
        <v>50</v>
      </c>
      <c r="M12" s="17" t="s">
        <v>72</v>
      </c>
      <c r="N12" s="17" t="s">
        <v>107</v>
      </c>
      <c r="O12" s="17" t="s">
        <v>73</v>
      </c>
      <c r="P12" s="17" t="s">
        <v>74</v>
      </c>
      <c r="Q12" s="20"/>
      <c r="R12" s="28">
        <v>40.217776999999998</v>
      </c>
      <c r="S12" s="21">
        <v>-98.899660999999995</v>
      </c>
      <c r="T12" s="22">
        <v>2002</v>
      </c>
      <c r="U12" s="23">
        <v>42</v>
      </c>
      <c r="V12" s="23">
        <v>52000</v>
      </c>
      <c r="W12" s="23"/>
      <c r="X12" s="23"/>
      <c r="Y12" s="23">
        <v>17000</v>
      </c>
      <c r="Z12" s="23">
        <v>150000</v>
      </c>
      <c r="AA12" s="23">
        <v>18</v>
      </c>
      <c r="AB12" s="23">
        <v>41000</v>
      </c>
      <c r="AC12" s="23"/>
      <c r="AD12" s="23"/>
      <c r="AE12" s="23">
        <v>22000</v>
      </c>
      <c r="AF12" s="23">
        <v>110000</v>
      </c>
      <c r="AG12" s="24" t="s">
        <v>75</v>
      </c>
      <c r="AH12" s="23"/>
      <c r="AI12" s="26">
        <f t="shared" si="0"/>
        <v>0.23769999999999999</v>
      </c>
    </row>
    <row r="13" spans="1:36" ht="15" x14ac:dyDescent="0.25">
      <c r="A13" s="18">
        <v>14</v>
      </c>
      <c r="B13" s="18">
        <v>4</v>
      </c>
      <c r="C13" s="18" t="s">
        <v>363</v>
      </c>
      <c r="D13" s="71" t="s">
        <v>364</v>
      </c>
      <c r="E13" s="17">
        <v>2003</v>
      </c>
      <c r="F13" s="19" t="s">
        <v>76</v>
      </c>
      <c r="G13" s="17" t="s">
        <v>50</v>
      </c>
      <c r="H13" s="17" t="s">
        <v>51</v>
      </c>
      <c r="I13" s="17" t="s">
        <v>78</v>
      </c>
      <c r="J13" s="17">
        <v>382</v>
      </c>
      <c r="K13" s="17" t="s">
        <v>53</v>
      </c>
      <c r="L13" s="17" t="s">
        <v>50</v>
      </c>
      <c r="M13" s="17" t="s">
        <v>72</v>
      </c>
      <c r="N13" s="17" t="s">
        <v>55</v>
      </c>
      <c r="O13" s="17" t="s">
        <v>79</v>
      </c>
      <c r="P13" s="17" t="s">
        <v>80</v>
      </c>
      <c r="Q13" s="20">
        <v>41.8</v>
      </c>
      <c r="R13" s="21">
        <v>35.302709</v>
      </c>
      <c r="S13" s="21">
        <v>-80.956444000000005</v>
      </c>
      <c r="T13" s="22" t="s">
        <v>81</v>
      </c>
      <c r="U13" s="23">
        <v>417</v>
      </c>
      <c r="V13" s="23">
        <v>34770</v>
      </c>
      <c r="W13" s="23">
        <v>128450</v>
      </c>
      <c r="X13" s="23"/>
      <c r="Y13" s="23"/>
      <c r="Z13" s="23"/>
      <c r="AA13" s="23">
        <v>391</v>
      </c>
      <c r="AB13" s="23">
        <v>13320</v>
      </c>
      <c r="AC13" s="23">
        <v>26940</v>
      </c>
      <c r="AD13" s="23"/>
      <c r="AE13" s="23"/>
      <c r="AF13" s="23"/>
      <c r="AG13" s="24" t="s">
        <v>82</v>
      </c>
      <c r="AH13" s="23"/>
      <c r="AI13" s="26">
        <f t="shared" si="0"/>
        <v>0.95950000000000002</v>
      </c>
    </row>
    <row r="14" spans="1:36" ht="15" x14ac:dyDescent="0.25">
      <c r="A14" s="18">
        <v>15</v>
      </c>
      <c r="B14" s="18">
        <v>4</v>
      </c>
      <c r="C14" s="18" t="s">
        <v>363</v>
      </c>
      <c r="D14" s="71" t="s">
        <v>364</v>
      </c>
      <c r="E14" s="17">
        <v>2003</v>
      </c>
      <c r="F14" s="19" t="s">
        <v>76</v>
      </c>
      <c r="G14" s="17" t="s">
        <v>50</v>
      </c>
      <c r="H14" s="17" t="s">
        <v>51</v>
      </c>
      <c r="I14" s="17" t="s">
        <v>78</v>
      </c>
      <c r="J14" s="17">
        <v>382</v>
      </c>
      <c r="K14" s="17" t="s">
        <v>53</v>
      </c>
      <c r="L14" s="17" t="s">
        <v>50</v>
      </c>
      <c r="M14" s="17" t="s">
        <v>72</v>
      </c>
      <c r="N14" s="17" t="s">
        <v>55</v>
      </c>
      <c r="O14" s="17" t="s">
        <v>79</v>
      </c>
      <c r="P14" s="17" t="s">
        <v>80</v>
      </c>
      <c r="Q14" s="20">
        <v>56.7</v>
      </c>
      <c r="R14" s="21">
        <v>35.302709</v>
      </c>
      <c r="S14" s="21">
        <v>-80.956444000000005</v>
      </c>
      <c r="T14" s="22" t="s">
        <v>81</v>
      </c>
      <c r="U14" s="23">
        <v>417</v>
      </c>
      <c r="V14" s="23">
        <v>148260</v>
      </c>
      <c r="W14" s="23">
        <v>280910</v>
      </c>
      <c r="X14" s="23"/>
      <c r="Y14" s="23"/>
      <c r="Z14" s="23"/>
      <c r="AA14" s="23">
        <v>391</v>
      </c>
      <c r="AB14" s="23">
        <v>29090</v>
      </c>
      <c r="AC14" s="23">
        <v>127750</v>
      </c>
      <c r="AD14" s="23"/>
      <c r="AE14" s="23"/>
      <c r="AF14" s="23"/>
      <c r="AG14" s="24" t="s">
        <v>82</v>
      </c>
      <c r="AH14" s="23"/>
      <c r="AI14" s="26">
        <f t="shared" si="0"/>
        <v>1.6286</v>
      </c>
    </row>
    <row r="15" spans="1:36" ht="15" x14ac:dyDescent="0.25">
      <c r="A15" s="18">
        <v>16</v>
      </c>
      <c r="B15" s="18">
        <v>4</v>
      </c>
      <c r="C15" s="18" t="s">
        <v>363</v>
      </c>
      <c r="D15" s="71" t="s">
        <v>364</v>
      </c>
      <c r="E15" s="17">
        <v>2003</v>
      </c>
      <c r="F15" s="19" t="s">
        <v>59</v>
      </c>
      <c r="G15" s="17" t="s">
        <v>50</v>
      </c>
      <c r="H15" s="17" t="s">
        <v>51</v>
      </c>
      <c r="I15" s="17" t="s">
        <v>78</v>
      </c>
      <c r="J15" s="17">
        <v>382</v>
      </c>
      <c r="K15" s="17" t="s">
        <v>53</v>
      </c>
      <c r="L15" s="17" t="s">
        <v>50</v>
      </c>
      <c r="M15" s="17" t="s">
        <v>72</v>
      </c>
      <c r="N15" s="17" t="s">
        <v>55</v>
      </c>
      <c r="O15" s="17" t="s">
        <v>79</v>
      </c>
      <c r="P15" s="17" t="s">
        <v>80</v>
      </c>
      <c r="Q15" s="20">
        <v>41.8</v>
      </c>
      <c r="R15" s="21">
        <v>35.302709</v>
      </c>
      <c r="S15" s="21">
        <v>-80.956444000000005</v>
      </c>
      <c r="T15" s="22" t="s">
        <v>81</v>
      </c>
      <c r="U15" s="23">
        <v>417</v>
      </c>
      <c r="V15" s="23">
        <v>66910</v>
      </c>
      <c r="W15" s="23">
        <v>178000</v>
      </c>
      <c r="X15" s="23"/>
      <c r="Y15" s="23"/>
      <c r="Z15" s="23"/>
      <c r="AA15" s="23">
        <v>391</v>
      </c>
      <c r="AB15" s="23">
        <v>27770</v>
      </c>
      <c r="AC15" s="23">
        <v>72500</v>
      </c>
      <c r="AD15" s="23"/>
      <c r="AE15" s="23"/>
      <c r="AF15" s="23"/>
      <c r="AG15" s="24" t="s">
        <v>82</v>
      </c>
      <c r="AH15" s="23"/>
      <c r="AI15" s="26">
        <f t="shared" si="0"/>
        <v>0.87939999999999996</v>
      </c>
    </row>
    <row r="16" spans="1:36" ht="15" x14ac:dyDescent="0.25">
      <c r="A16" s="18">
        <v>17</v>
      </c>
      <c r="B16" s="18">
        <v>4</v>
      </c>
      <c r="C16" s="18" t="s">
        <v>363</v>
      </c>
      <c r="D16" s="71" t="s">
        <v>364</v>
      </c>
      <c r="E16" s="17">
        <v>2003</v>
      </c>
      <c r="F16" s="19" t="s">
        <v>59</v>
      </c>
      <c r="G16" s="17" t="s">
        <v>50</v>
      </c>
      <c r="H16" s="17" t="s">
        <v>51</v>
      </c>
      <c r="I16" s="17" t="s">
        <v>78</v>
      </c>
      <c r="J16" s="17">
        <v>382</v>
      </c>
      <c r="K16" s="17" t="s">
        <v>53</v>
      </c>
      <c r="L16" s="17" t="s">
        <v>50</v>
      </c>
      <c r="M16" s="17" t="s">
        <v>72</v>
      </c>
      <c r="N16" s="17" t="s">
        <v>55</v>
      </c>
      <c r="O16" s="17" t="s">
        <v>79</v>
      </c>
      <c r="P16" s="17" t="s">
        <v>80</v>
      </c>
      <c r="Q16" s="20">
        <v>56.7</v>
      </c>
      <c r="R16" s="21">
        <v>35.302709</v>
      </c>
      <c r="S16" s="21">
        <v>-80.956444000000005</v>
      </c>
      <c r="T16" s="22" t="s">
        <v>81</v>
      </c>
      <c r="U16" s="23">
        <v>417</v>
      </c>
      <c r="V16" s="23">
        <v>360000</v>
      </c>
      <c r="W16" s="23">
        <v>707900</v>
      </c>
      <c r="X16" s="23"/>
      <c r="Y16" s="23"/>
      <c r="Z16" s="23"/>
      <c r="AA16" s="23">
        <v>391</v>
      </c>
      <c r="AB16" s="23">
        <v>32550</v>
      </c>
      <c r="AC16" s="23">
        <v>72500</v>
      </c>
      <c r="AD16" s="23"/>
      <c r="AE16" s="23"/>
      <c r="AF16" s="23"/>
      <c r="AG16" s="24" t="s">
        <v>82</v>
      </c>
      <c r="AH16" s="23"/>
      <c r="AI16" s="26">
        <f t="shared" si="0"/>
        <v>2.4033000000000002</v>
      </c>
    </row>
    <row r="17" spans="1:38" ht="15" x14ac:dyDescent="0.25">
      <c r="A17" s="18">
        <v>18</v>
      </c>
      <c r="B17" s="18">
        <v>5</v>
      </c>
      <c r="C17" s="18" t="s">
        <v>365</v>
      </c>
      <c r="D17" s="72" t="s">
        <v>366</v>
      </c>
      <c r="E17" s="17">
        <v>2003</v>
      </c>
      <c r="F17" s="19" t="s">
        <v>49</v>
      </c>
      <c r="G17" s="17" t="s">
        <v>83</v>
      </c>
      <c r="H17" s="17" t="s">
        <v>67</v>
      </c>
      <c r="I17" s="17" t="s">
        <v>84</v>
      </c>
      <c r="J17" s="17">
        <v>378</v>
      </c>
      <c r="K17" s="17" t="s">
        <v>85</v>
      </c>
      <c r="L17" s="17" t="s">
        <v>86</v>
      </c>
      <c r="M17" s="17" t="s">
        <v>72</v>
      </c>
      <c r="N17" s="17" t="s">
        <v>55</v>
      </c>
      <c r="O17" s="17" t="s">
        <v>87</v>
      </c>
      <c r="P17" s="17" t="s">
        <v>88</v>
      </c>
      <c r="Q17" s="20">
        <v>120693</v>
      </c>
      <c r="R17" s="21">
        <v>42.275117999999999</v>
      </c>
      <c r="S17" s="21">
        <v>-83.110724000000005</v>
      </c>
      <c r="T17" s="22" t="s">
        <v>89</v>
      </c>
      <c r="U17" s="23"/>
      <c r="V17" s="23"/>
      <c r="W17" s="23"/>
      <c r="X17" s="23"/>
      <c r="Y17" s="23"/>
      <c r="Z17" s="23"/>
      <c r="AA17" s="23"/>
      <c r="AB17" s="23"/>
      <c r="AC17" s="23"/>
      <c r="AD17" s="23"/>
      <c r="AE17" s="23"/>
      <c r="AF17" s="23"/>
      <c r="AG17" s="24" t="s">
        <v>82</v>
      </c>
      <c r="AH17" s="23">
        <v>78</v>
      </c>
      <c r="AI17" s="25"/>
    </row>
    <row r="18" spans="1:38" ht="15" x14ac:dyDescent="0.25">
      <c r="A18" s="18">
        <v>19</v>
      </c>
      <c r="B18" s="18">
        <v>5</v>
      </c>
      <c r="C18" s="18" t="s">
        <v>365</v>
      </c>
      <c r="D18" s="72" t="s">
        <v>366</v>
      </c>
      <c r="E18" s="17">
        <v>2003</v>
      </c>
      <c r="F18" s="19" t="s">
        <v>49</v>
      </c>
      <c r="G18" s="17" t="s">
        <v>83</v>
      </c>
      <c r="H18" s="17" t="s">
        <v>67</v>
      </c>
      <c r="I18" s="17" t="s">
        <v>90</v>
      </c>
      <c r="J18" s="17">
        <v>378</v>
      </c>
      <c r="K18" s="17" t="s">
        <v>91</v>
      </c>
      <c r="L18" s="17" t="s">
        <v>86</v>
      </c>
      <c r="M18" s="17" t="s">
        <v>72</v>
      </c>
      <c r="N18" s="17" t="s">
        <v>55</v>
      </c>
      <c r="O18" s="17" t="s">
        <v>87</v>
      </c>
      <c r="P18" s="17" t="s">
        <v>88</v>
      </c>
      <c r="Q18" s="20">
        <v>120693</v>
      </c>
      <c r="R18" s="21">
        <v>42.275117999999999</v>
      </c>
      <c r="S18" s="21">
        <v>-83.110724000000005</v>
      </c>
      <c r="T18" s="22" t="s">
        <v>89</v>
      </c>
      <c r="U18" s="23"/>
      <c r="V18" s="23"/>
      <c r="W18" s="23"/>
      <c r="X18" s="23"/>
      <c r="Y18" s="23"/>
      <c r="Z18" s="23"/>
      <c r="AA18" s="23"/>
      <c r="AB18" s="23"/>
      <c r="AC18" s="23"/>
      <c r="AD18" s="23"/>
      <c r="AE18" s="23"/>
      <c r="AF18" s="23"/>
      <c r="AG18" s="24" t="s">
        <v>82</v>
      </c>
      <c r="AH18" s="23">
        <v>70</v>
      </c>
      <c r="AI18" s="25"/>
    </row>
    <row r="19" spans="1:38" ht="15" x14ac:dyDescent="0.25">
      <c r="A19" s="18">
        <v>20</v>
      </c>
      <c r="B19" s="18">
        <v>5</v>
      </c>
      <c r="C19" s="18" t="s">
        <v>365</v>
      </c>
      <c r="D19" s="72" t="s">
        <v>366</v>
      </c>
      <c r="E19" s="17">
        <v>2003</v>
      </c>
      <c r="F19" s="19" t="s">
        <v>49</v>
      </c>
      <c r="G19" s="17" t="s">
        <v>83</v>
      </c>
      <c r="H19" s="17" t="s">
        <v>67</v>
      </c>
      <c r="I19" s="17" t="s">
        <v>92</v>
      </c>
      <c r="J19" s="17">
        <v>393</v>
      </c>
      <c r="K19" s="17" t="s">
        <v>93</v>
      </c>
      <c r="L19" s="17" t="s">
        <v>94</v>
      </c>
      <c r="M19" s="17" t="s">
        <v>72</v>
      </c>
      <c r="N19" s="17" t="s">
        <v>55</v>
      </c>
      <c r="O19" s="17" t="s">
        <v>87</v>
      </c>
      <c r="P19" s="17" t="s">
        <v>88</v>
      </c>
      <c r="Q19" s="20">
        <v>120693</v>
      </c>
      <c r="R19" s="21">
        <v>42.275117999999999</v>
      </c>
      <c r="S19" s="21">
        <v>-83.110724000000005</v>
      </c>
      <c r="T19" s="22" t="s">
        <v>89</v>
      </c>
      <c r="U19" s="23"/>
      <c r="V19" s="23"/>
      <c r="W19" s="23"/>
      <c r="X19" s="23"/>
      <c r="Y19" s="23"/>
      <c r="Z19" s="23"/>
      <c r="AA19" s="23"/>
      <c r="AB19" s="23"/>
      <c r="AC19" s="23"/>
      <c r="AD19" s="23"/>
      <c r="AE19" s="23"/>
      <c r="AF19" s="23"/>
      <c r="AG19" s="24" t="s">
        <v>82</v>
      </c>
      <c r="AH19" s="23">
        <v>37</v>
      </c>
      <c r="AI19" s="25"/>
    </row>
    <row r="20" spans="1:38" ht="15" x14ac:dyDescent="0.25">
      <c r="A20" s="18">
        <v>21</v>
      </c>
      <c r="B20" s="18">
        <v>5</v>
      </c>
      <c r="C20" s="18" t="s">
        <v>365</v>
      </c>
      <c r="D20" s="72" t="s">
        <v>366</v>
      </c>
      <c r="E20" s="17">
        <v>2003</v>
      </c>
      <c r="F20" s="19" t="s">
        <v>49</v>
      </c>
      <c r="G20" s="17" t="s">
        <v>83</v>
      </c>
      <c r="H20" s="17" t="s">
        <v>67</v>
      </c>
      <c r="I20" s="17" t="s">
        <v>95</v>
      </c>
      <c r="J20" s="17">
        <v>412</v>
      </c>
      <c r="K20" s="17" t="s">
        <v>96</v>
      </c>
      <c r="L20" s="17" t="s">
        <v>94</v>
      </c>
      <c r="M20" s="17" t="s">
        <v>72</v>
      </c>
      <c r="N20" s="17" t="s">
        <v>55</v>
      </c>
      <c r="O20" s="17" t="s">
        <v>87</v>
      </c>
      <c r="P20" s="17" t="s">
        <v>88</v>
      </c>
      <c r="Q20" s="20">
        <v>120693</v>
      </c>
      <c r="R20" s="21">
        <v>42.275117999999999</v>
      </c>
      <c r="S20" s="21">
        <v>-83.110724000000005</v>
      </c>
      <c r="T20" s="22" t="s">
        <v>89</v>
      </c>
      <c r="U20" s="23"/>
      <c r="V20" s="23"/>
      <c r="W20" s="23"/>
      <c r="X20" s="23"/>
      <c r="Y20" s="23"/>
      <c r="Z20" s="23"/>
      <c r="AA20" s="23"/>
      <c r="AB20" s="23"/>
      <c r="AC20" s="23"/>
      <c r="AD20" s="23"/>
      <c r="AE20" s="23"/>
      <c r="AF20" s="23"/>
      <c r="AG20" s="24" t="s">
        <v>82</v>
      </c>
      <c r="AH20" s="23">
        <v>-25</v>
      </c>
      <c r="AI20" s="25"/>
    </row>
    <row r="21" spans="1:38" ht="15" x14ac:dyDescent="0.25">
      <c r="A21" s="18">
        <v>22</v>
      </c>
      <c r="B21" s="18">
        <v>5</v>
      </c>
      <c r="C21" s="18" t="s">
        <v>365</v>
      </c>
      <c r="D21" s="72" t="s">
        <v>366</v>
      </c>
      <c r="E21" s="17">
        <v>2003</v>
      </c>
      <c r="F21" s="19" t="s">
        <v>49</v>
      </c>
      <c r="G21" s="17" t="s">
        <v>83</v>
      </c>
      <c r="H21" s="17" t="s">
        <v>67</v>
      </c>
      <c r="I21" s="17" t="s">
        <v>97</v>
      </c>
      <c r="J21" s="17">
        <v>656</v>
      </c>
      <c r="K21" s="17" t="s">
        <v>98</v>
      </c>
      <c r="L21" s="17" t="s">
        <v>99</v>
      </c>
      <c r="M21" s="17" t="s">
        <v>72</v>
      </c>
      <c r="N21" s="17" t="s">
        <v>55</v>
      </c>
      <c r="O21" s="17" t="s">
        <v>87</v>
      </c>
      <c r="P21" s="17" t="s">
        <v>88</v>
      </c>
      <c r="Q21" s="20">
        <v>120693</v>
      </c>
      <c r="R21" s="21">
        <v>42.275117999999999</v>
      </c>
      <c r="S21" s="21">
        <v>-83.110724000000005</v>
      </c>
      <c r="T21" s="22" t="s">
        <v>89</v>
      </c>
      <c r="U21" s="23"/>
      <c r="V21" s="23"/>
      <c r="W21" s="23"/>
      <c r="X21" s="23"/>
      <c r="Y21" s="23"/>
      <c r="Z21" s="23"/>
      <c r="AA21" s="23"/>
      <c r="AB21" s="23"/>
      <c r="AC21" s="23"/>
      <c r="AD21" s="23"/>
      <c r="AE21" s="23"/>
      <c r="AF21" s="23"/>
      <c r="AG21" s="24" t="s">
        <v>82</v>
      </c>
      <c r="AH21" s="23">
        <v>78</v>
      </c>
      <c r="AI21" s="25"/>
    </row>
    <row r="22" spans="1:38" ht="15" x14ac:dyDescent="0.25">
      <c r="A22" s="18">
        <v>23</v>
      </c>
      <c r="B22" s="18">
        <v>5</v>
      </c>
      <c r="C22" s="18" t="s">
        <v>365</v>
      </c>
      <c r="D22" s="72" t="s">
        <v>366</v>
      </c>
      <c r="E22" s="17">
        <v>2003</v>
      </c>
      <c r="F22" s="19" t="s">
        <v>49</v>
      </c>
      <c r="G22" s="17" t="s">
        <v>83</v>
      </c>
      <c r="H22" s="17" t="s">
        <v>67</v>
      </c>
      <c r="I22" s="17" t="s">
        <v>100</v>
      </c>
      <c r="J22" s="17">
        <v>1003</v>
      </c>
      <c r="K22" s="17" t="s">
        <v>101</v>
      </c>
      <c r="L22" s="17" t="s">
        <v>102</v>
      </c>
      <c r="M22" s="17" t="s">
        <v>72</v>
      </c>
      <c r="N22" s="17" t="s">
        <v>55</v>
      </c>
      <c r="O22" s="17" t="s">
        <v>87</v>
      </c>
      <c r="P22" s="17" t="s">
        <v>88</v>
      </c>
      <c r="Q22" s="20">
        <v>120693</v>
      </c>
      <c r="R22" s="21">
        <v>42.275117999999999</v>
      </c>
      <c r="S22" s="21">
        <v>-83.110724000000005</v>
      </c>
      <c r="T22" s="22" t="s">
        <v>89</v>
      </c>
      <c r="U22" s="23"/>
      <c r="V22" s="23"/>
      <c r="W22" s="23"/>
      <c r="X22" s="23"/>
      <c r="Y22" s="23"/>
      <c r="Z22" s="23"/>
      <c r="AA22" s="23"/>
      <c r="AB22" s="23"/>
      <c r="AC22" s="23"/>
      <c r="AD22" s="23"/>
      <c r="AE22" s="23"/>
      <c r="AF22" s="23"/>
      <c r="AG22" s="24" t="s">
        <v>82</v>
      </c>
      <c r="AH22" s="23">
        <v>5</v>
      </c>
      <c r="AI22" s="25"/>
    </row>
    <row r="23" spans="1:38" ht="15" x14ac:dyDescent="0.25">
      <c r="A23" s="18">
        <v>24</v>
      </c>
      <c r="B23" s="18">
        <v>6</v>
      </c>
      <c r="C23" s="18" t="s">
        <v>367</v>
      </c>
      <c r="D23" s="72" t="s">
        <v>368</v>
      </c>
      <c r="E23" s="17">
        <v>2006</v>
      </c>
      <c r="F23" s="19" t="s">
        <v>49</v>
      </c>
      <c r="G23" s="17" t="s">
        <v>103</v>
      </c>
      <c r="H23" s="17" t="s">
        <v>67</v>
      </c>
      <c r="I23" s="17" t="s">
        <v>104</v>
      </c>
      <c r="J23" s="17">
        <v>1001</v>
      </c>
      <c r="K23" s="17" t="s">
        <v>105</v>
      </c>
      <c r="L23" s="17" t="s">
        <v>106</v>
      </c>
      <c r="M23" s="17" t="s">
        <v>72</v>
      </c>
      <c r="N23" s="17" t="s">
        <v>107</v>
      </c>
      <c r="O23" s="17" t="s">
        <v>108</v>
      </c>
      <c r="P23" s="17" t="s">
        <v>109</v>
      </c>
      <c r="Q23" s="20"/>
      <c r="R23" s="21">
        <v>41.835011096489197</v>
      </c>
      <c r="S23" s="21">
        <v>-71.432724250923798</v>
      </c>
      <c r="T23" s="22">
        <v>2006</v>
      </c>
      <c r="U23" s="23">
        <v>12</v>
      </c>
      <c r="V23" s="23"/>
      <c r="W23" s="23"/>
      <c r="X23" s="23"/>
      <c r="Y23" s="23"/>
      <c r="Z23" s="23"/>
      <c r="AA23" s="23"/>
      <c r="AB23" s="23"/>
      <c r="AC23" s="23"/>
      <c r="AD23" s="23"/>
      <c r="AE23" s="23"/>
      <c r="AF23" s="23"/>
      <c r="AG23" s="24" t="s">
        <v>82</v>
      </c>
      <c r="AH23" s="23">
        <v>41.7</v>
      </c>
      <c r="AI23" s="25"/>
    </row>
    <row r="24" spans="1:38" ht="15" x14ac:dyDescent="0.25">
      <c r="A24" s="18">
        <v>25</v>
      </c>
      <c r="B24" s="18">
        <v>6</v>
      </c>
      <c r="C24" s="18" t="s">
        <v>367</v>
      </c>
      <c r="D24" s="72" t="s">
        <v>368</v>
      </c>
      <c r="E24" s="17">
        <v>2006</v>
      </c>
      <c r="F24" s="19" t="s">
        <v>49</v>
      </c>
      <c r="G24" s="17" t="s">
        <v>103</v>
      </c>
      <c r="H24" s="17" t="s">
        <v>67</v>
      </c>
      <c r="I24" s="17" t="s">
        <v>104</v>
      </c>
      <c r="J24" s="17">
        <v>1001</v>
      </c>
      <c r="K24" s="17" t="s">
        <v>105</v>
      </c>
      <c r="L24" s="17" t="s">
        <v>106</v>
      </c>
      <c r="M24" s="17" t="s">
        <v>72</v>
      </c>
      <c r="N24" s="17" t="s">
        <v>107</v>
      </c>
      <c r="O24" s="17" t="s">
        <v>108</v>
      </c>
      <c r="P24" s="17" t="s">
        <v>109</v>
      </c>
      <c r="Q24" s="20"/>
      <c r="R24" s="21">
        <v>41.835011096489197</v>
      </c>
      <c r="S24" s="21">
        <v>-71.432724250923798</v>
      </c>
      <c r="T24" s="22">
        <v>2006</v>
      </c>
      <c r="U24" s="23">
        <v>12</v>
      </c>
      <c r="V24" s="23"/>
      <c r="W24" s="23"/>
      <c r="X24" s="23"/>
      <c r="Y24" s="23"/>
      <c r="Z24" s="23"/>
      <c r="AA24" s="23"/>
      <c r="AB24" s="23"/>
      <c r="AC24" s="23"/>
      <c r="AD24" s="23"/>
      <c r="AE24" s="23"/>
      <c r="AF24" s="23"/>
      <c r="AG24" s="24" t="s">
        <v>82</v>
      </c>
      <c r="AH24" s="23">
        <v>66.8</v>
      </c>
      <c r="AI24" s="25"/>
    </row>
    <row r="25" spans="1:38" ht="15" x14ac:dyDescent="0.25">
      <c r="A25" s="18">
        <v>26</v>
      </c>
      <c r="B25" s="18">
        <v>6</v>
      </c>
      <c r="C25" s="18" t="s">
        <v>367</v>
      </c>
      <c r="D25" s="72" t="s">
        <v>368</v>
      </c>
      <c r="E25" s="17">
        <v>2006</v>
      </c>
      <c r="F25" s="19" t="s">
        <v>76</v>
      </c>
      <c r="G25" s="17" t="s">
        <v>103</v>
      </c>
      <c r="H25" s="17" t="s">
        <v>67</v>
      </c>
      <c r="I25" s="17" t="s">
        <v>104</v>
      </c>
      <c r="J25" s="17">
        <v>1001</v>
      </c>
      <c r="K25" s="17" t="s">
        <v>105</v>
      </c>
      <c r="L25" s="17" t="s">
        <v>106</v>
      </c>
      <c r="M25" s="17" t="s">
        <v>72</v>
      </c>
      <c r="N25" s="17" t="s">
        <v>107</v>
      </c>
      <c r="O25" s="17" t="s">
        <v>108</v>
      </c>
      <c r="P25" s="17" t="s">
        <v>109</v>
      </c>
      <c r="Q25" s="20"/>
      <c r="R25" s="21">
        <v>41.835011096489197</v>
      </c>
      <c r="S25" s="21">
        <v>-71.432724250923798</v>
      </c>
      <c r="T25" s="22">
        <v>2006</v>
      </c>
      <c r="U25" s="23">
        <v>12</v>
      </c>
      <c r="V25" s="23"/>
      <c r="W25" s="23"/>
      <c r="X25" s="23"/>
      <c r="Y25" s="23"/>
      <c r="Z25" s="23"/>
      <c r="AA25" s="23"/>
      <c r="AB25" s="23"/>
      <c r="AC25" s="23"/>
      <c r="AD25" s="23"/>
      <c r="AE25" s="23"/>
      <c r="AF25" s="23"/>
      <c r="AG25" s="24" t="s">
        <v>82</v>
      </c>
      <c r="AH25" s="23">
        <v>62.7</v>
      </c>
      <c r="AI25" s="25"/>
    </row>
    <row r="26" spans="1:38" ht="15" x14ac:dyDescent="0.25">
      <c r="A26" s="18">
        <v>27</v>
      </c>
      <c r="B26" s="18">
        <v>6</v>
      </c>
      <c r="C26" s="18" t="s">
        <v>367</v>
      </c>
      <c r="D26" s="72" t="s">
        <v>368</v>
      </c>
      <c r="E26" s="17">
        <v>2006</v>
      </c>
      <c r="F26" s="19" t="s">
        <v>76</v>
      </c>
      <c r="G26" s="17" t="s">
        <v>103</v>
      </c>
      <c r="H26" s="17" t="s">
        <v>67</v>
      </c>
      <c r="I26" s="17" t="s">
        <v>104</v>
      </c>
      <c r="J26" s="17">
        <v>1001</v>
      </c>
      <c r="K26" s="17" t="s">
        <v>105</v>
      </c>
      <c r="L26" s="17" t="s">
        <v>106</v>
      </c>
      <c r="M26" s="17" t="s">
        <v>72</v>
      </c>
      <c r="N26" s="17" t="s">
        <v>107</v>
      </c>
      <c r="O26" s="17" t="s">
        <v>108</v>
      </c>
      <c r="P26" s="17" t="s">
        <v>109</v>
      </c>
      <c r="Q26" s="20"/>
      <c r="R26" s="21">
        <v>41.835011096489197</v>
      </c>
      <c r="S26" s="21">
        <v>-71.432724250923798</v>
      </c>
      <c r="T26" s="22">
        <v>2006</v>
      </c>
      <c r="U26" s="23">
        <v>12</v>
      </c>
      <c r="V26" s="23"/>
      <c r="W26" s="23"/>
      <c r="X26" s="23"/>
      <c r="Y26" s="23"/>
      <c r="Z26" s="23"/>
      <c r="AA26" s="23"/>
      <c r="AB26" s="23"/>
      <c r="AC26" s="23"/>
      <c r="AD26" s="23"/>
      <c r="AE26" s="23"/>
      <c r="AF26" s="23"/>
      <c r="AG26" s="24" t="s">
        <v>82</v>
      </c>
      <c r="AH26" s="23">
        <v>71.400000000000006</v>
      </c>
      <c r="AI26" s="25"/>
    </row>
    <row r="27" spans="1:38" ht="15" x14ac:dyDescent="0.25">
      <c r="A27" s="18">
        <v>28</v>
      </c>
      <c r="B27" s="18">
        <v>6</v>
      </c>
      <c r="C27" s="18" t="s">
        <v>367</v>
      </c>
      <c r="D27" s="72" t="s">
        <v>368</v>
      </c>
      <c r="E27" s="17">
        <v>2006</v>
      </c>
      <c r="F27" s="19" t="s">
        <v>59</v>
      </c>
      <c r="G27" s="17" t="s">
        <v>103</v>
      </c>
      <c r="H27" s="17" t="s">
        <v>67</v>
      </c>
      <c r="I27" s="17" t="s">
        <v>104</v>
      </c>
      <c r="J27" s="17">
        <v>1001</v>
      </c>
      <c r="K27" s="17" t="s">
        <v>105</v>
      </c>
      <c r="L27" s="17" t="s">
        <v>106</v>
      </c>
      <c r="M27" s="17" t="s">
        <v>72</v>
      </c>
      <c r="N27" s="17" t="s">
        <v>107</v>
      </c>
      <c r="O27" s="17" t="s">
        <v>108</v>
      </c>
      <c r="P27" s="17" t="s">
        <v>109</v>
      </c>
      <c r="Q27" s="20"/>
      <c r="R27" s="21">
        <v>41.835011096489197</v>
      </c>
      <c r="S27" s="21">
        <v>-71.432724250923798</v>
      </c>
      <c r="T27" s="22">
        <v>2006</v>
      </c>
      <c r="U27" s="23">
        <v>12</v>
      </c>
      <c r="V27" s="23"/>
      <c r="W27" s="23"/>
      <c r="X27" s="23"/>
      <c r="Y27" s="23"/>
      <c r="Z27" s="23"/>
      <c r="AA27" s="23"/>
      <c r="AB27" s="23"/>
      <c r="AC27" s="23"/>
      <c r="AD27" s="23"/>
      <c r="AE27" s="23"/>
      <c r="AF27" s="23"/>
      <c r="AG27" s="24" t="s">
        <v>82</v>
      </c>
      <c r="AH27" s="23">
        <v>39.200000000000003</v>
      </c>
      <c r="AI27" s="25"/>
    </row>
    <row r="28" spans="1:38" ht="15" x14ac:dyDescent="0.25">
      <c r="A28" s="18">
        <v>29</v>
      </c>
      <c r="B28" s="18">
        <v>6</v>
      </c>
      <c r="C28" s="18" t="s">
        <v>367</v>
      </c>
      <c r="D28" s="72" t="s">
        <v>368</v>
      </c>
      <c r="E28" s="17">
        <v>2006</v>
      </c>
      <c r="F28" s="19" t="s">
        <v>59</v>
      </c>
      <c r="G28" s="17" t="s">
        <v>103</v>
      </c>
      <c r="H28" s="17" t="s">
        <v>67</v>
      </c>
      <c r="I28" s="17" t="s">
        <v>104</v>
      </c>
      <c r="J28" s="17">
        <v>1001</v>
      </c>
      <c r="K28" s="17" t="s">
        <v>105</v>
      </c>
      <c r="L28" s="17" t="s">
        <v>106</v>
      </c>
      <c r="M28" s="17" t="s">
        <v>72</v>
      </c>
      <c r="N28" s="17" t="s">
        <v>107</v>
      </c>
      <c r="O28" s="17" t="s">
        <v>108</v>
      </c>
      <c r="P28" s="17" t="s">
        <v>109</v>
      </c>
      <c r="Q28" s="20"/>
      <c r="R28" s="21">
        <v>41.835011096489197</v>
      </c>
      <c r="S28" s="21">
        <v>-71.432724250923798</v>
      </c>
      <c r="T28" s="22">
        <v>2006</v>
      </c>
      <c r="U28" s="23">
        <v>12</v>
      </c>
      <c r="V28" s="23"/>
      <c r="W28" s="23"/>
      <c r="X28" s="23"/>
      <c r="Y28" s="23"/>
      <c r="Z28" s="23"/>
      <c r="AA28" s="23"/>
      <c r="AB28" s="23"/>
      <c r="AC28" s="23"/>
      <c r="AD28" s="23"/>
      <c r="AE28" s="23"/>
      <c r="AF28" s="23"/>
      <c r="AG28" s="24" t="s">
        <v>82</v>
      </c>
      <c r="AH28" s="23">
        <v>73</v>
      </c>
      <c r="AI28" s="25"/>
    </row>
    <row r="29" spans="1:38" ht="15" x14ac:dyDescent="0.25">
      <c r="A29" s="18">
        <v>30</v>
      </c>
      <c r="B29" s="18">
        <v>6</v>
      </c>
      <c r="C29" s="18" t="s">
        <v>367</v>
      </c>
      <c r="D29" s="72" t="s">
        <v>368</v>
      </c>
      <c r="E29" s="17">
        <v>2006</v>
      </c>
      <c r="F29" s="19" t="s">
        <v>77</v>
      </c>
      <c r="G29" s="17" t="s">
        <v>103</v>
      </c>
      <c r="H29" s="17" t="s">
        <v>67</v>
      </c>
      <c r="I29" s="17" t="s">
        <v>104</v>
      </c>
      <c r="J29" s="17">
        <v>1001</v>
      </c>
      <c r="K29" s="17" t="s">
        <v>105</v>
      </c>
      <c r="L29" s="17" t="s">
        <v>106</v>
      </c>
      <c r="M29" s="17" t="s">
        <v>72</v>
      </c>
      <c r="N29" s="17" t="s">
        <v>107</v>
      </c>
      <c r="O29" s="17" t="s">
        <v>108</v>
      </c>
      <c r="P29" s="17" t="s">
        <v>109</v>
      </c>
      <c r="Q29" s="20"/>
      <c r="R29" s="21">
        <v>41.835011096489197</v>
      </c>
      <c r="S29" s="21">
        <v>-71.432724250923798</v>
      </c>
      <c r="T29" s="22">
        <v>2006</v>
      </c>
      <c r="U29" s="23">
        <v>12</v>
      </c>
      <c r="V29" s="23"/>
      <c r="W29" s="23"/>
      <c r="X29" s="23"/>
      <c r="Y29" s="23"/>
      <c r="Z29" s="23"/>
      <c r="AA29" s="23"/>
      <c r="AB29" s="23"/>
      <c r="AC29" s="23"/>
      <c r="AD29" s="23"/>
      <c r="AE29" s="23"/>
      <c r="AF29" s="23"/>
      <c r="AG29" s="24" t="s">
        <v>82</v>
      </c>
      <c r="AH29" s="23">
        <v>67.099999999999994</v>
      </c>
      <c r="AI29" s="25"/>
    </row>
    <row r="30" spans="1:38" ht="15" x14ac:dyDescent="0.25">
      <c r="A30" s="18">
        <v>31</v>
      </c>
      <c r="B30" s="18">
        <v>6</v>
      </c>
      <c r="C30" s="18" t="s">
        <v>367</v>
      </c>
      <c r="D30" s="72" t="s">
        <v>368</v>
      </c>
      <c r="E30" s="17">
        <v>2006</v>
      </c>
      <c r="F30" s="19" t="s">
        <v>77</v>
      </c>
      <c r="G30" s="17" t="s">
        <v>103</v>
      </c>
      <c r="H30" s="17" t="s">
        <v>67</v>
      </c>
      <c r="I30" s="17" t="s">
        <v>104</v>
      </c>
      <c r="J30" s="17">
        <v>1001</v>
      </c>
      <c r="K30" s="17" t="s">
        <v>105</v>
      </c>
      <c r="L30" s="17" t="s">
        <v>106</v>
      </c>
      <c r="M30" s="17" t="s">
        <v>72</v>
      </c>
      <c r="N30" s="17" t="s">
        <v>107</v>
      </c>
      <c r="O30" s="17" t="s">
        <v>108</v>
      </c>
      <c r="P30" s="17" t="s">
        <v>109</v>
      </c>
      <c r="Q30" s="20"/>
      <c r="R30" s="21">
        <v>41.835011096489197</v>
      </c>
      <c r="S30" s="21">
        <v>-71.432724250923798</v>
      </c>
      <c r="T30" s="22">
        <v>2006</v>
      </c>
      <c r="U30" s="23">
        <v>12</v>
      </c>
      <c r="V30" s="23"/>
      <c r="W30" s="23"/>
      <c r="X30" s="23"/>
      <c r="Y30" s="23"/>
      <c r="Z30" s="23"/>
      <c r="AA30" s="23"/>
      <c r="AB30" s="23"/>
      <c r="AC30" s="23"/>
      <c r="AD30" s="23"/>
      <c r="AE30" s="23"/>
      <c r="AF30" s="23"/>
      <c r="AG30" s="24" t="s">
        <v>82</v>
      </c>
      <c r="AH30" s="23">
        <v>86.1</v>
      </c>
      <c r="AI30" s="25"/>
      <c r="AL30" s="27"/>
    </row>
    <row r="31" spans="1:38" ht="15" x14ac:dyDescent="0.25">
      <c r="A31" s="18">
        <v>32</v>
      </c>
      <c r="B31" s="18">
        <v>7</v>
      </c>
      <c r="C31" s="18" t="s">
        <v>369</v>
      </c>
      <c r="D31" s="71" t="s">
        <v>370</v>
      </c>
      <c r="E31" s="17">
        <v>2008</v>
      </c>
      <c r="F31" s="19" t="s">
        <v>49</v>
      </c>
      <c r="G31" s="17" t="s">
        <v>103</v>
      </c>
      <c r="H31" s="17" t="s">
        <v>67</v>
      </c>
      <c r="I31" s="17" t="s">
        <v>110</v>
      </c>
      <c r="J31" s="17">
        <v>378</v>
      </c>
      <c r="K31" s="17" t="s">
        <v>85</v>
      </c>
      <c r="L31" s="17" t="s">
        <v>86</v>
      </c>
      <c r="M31" s="17" t="s">
        <v>72</v>
      </c>
      <c r="N31" s="17" t="s">
        <v>107</v>
      </c>
      <c r="O31" s="17" t="s">
        <v>111</v>
      </c>
      <c r="P31" s="17" t="s">
        <v>80</v>
      </c>
      <c r="Q31" s="20">
        <v>2.4</v>
      </c>
      <c r="R31" s="28">
        <v>35.226742999999999</v>
      </c>
      <c r="S31" s="21">
        <v>-80.840421000000006</v>
      </c>
      <c r="T31" s="22" t="s">
        <v>112</v>
      </c>
      <c r="U31" s="23">
        <v>9</v>
      </c>
      <c r="V31" s="23"/>
      <c r="W31" s="23"/>
      <c r="X31" s="23"/>
      <c r="Y31" s="23"/>
      <c r="Z31" s="23"/>
      <c r="AA31" s="23"/>
      <c r="AB31" s="23"/>
      <c r="AC31" s="23"/>
      <c r="AD31" s="23"/>
      <c r="AE31" s="23"/>
      <c r="AF31" s="23"/>
      <c r="AG31" s="24" t="s">
        <v>82</v>
      </c>
      <c r="AH31" s="23">
        <v>5</v>
      </c>
      <c r="AI31" s="25"/>
    </row>
    <row r="32" spans="1:38" ht="15" x14ac:dyDescent="0.25">
      <c r="A32" s="18">
        <v>33</v>
      </c>
      <c r="B32" s="18">
        <v>7</v>
      </c>
      <c r="C32" s="18" t="s">
        <v>369</v>
      </c>
      <c r="D32" s="71" t="s">
        <v>370</v>
      </c>
      <c r="E32" s="17">
        <v>2008</v>
      </c>
      <c r="F32" s="19" t="s">
        <v>49</v>
      </c>
      <c r="G32" s="17" t="s">
        <v>103</v>
      </c>
      <c r="H32" s="17" t="s">
        <v>67</v>
      </c>
      <c r="I32" s="17" t="s">
        <v>113</v>
      </c>
      <c r="J32" s="17">
        <v>378</v>
      </c>
      <c r="K32" s="17" t="s">
        <v>85</v>
      </c>
      <c r="L32" s="17" t="s">
        <v>86</v>
      </c>
      <c r="M32" s="17" t="s">
        <v>72</v>
      </c>
      <c r="N32" s="17" t="s">
        <v>107</v>
      </c>
      <c r="O32" s="17" t="s">
        <v>111</v>
      </c>
      <c r="P32" s="17" t="s">
        <v>80</v>
      </c>
      <c r="Q32" s="20">
        <v>1.5</v>
      </c>
      <c r="R32" s="28">
        <v>35.226742999999999</v>
      </c>
      <c r="S32" s="21">
        <v>-80.840421000000006</v>
      </c>
      <c r="T32" s="22" t="s">
        <v>112</v>
      </c>
      <c r="U32" s="23">
        <v>12</v>
      </c>
      <c r="V32" s="23"/>
      <c r="W32" s="23"/>
      <c r="X32" s="23"/>
      <c r="Y32" s="23"/>
      <c r="Z32" s="23"/>
      <c r="AA32" s="23"/>
      <c r="AB32" s="23"/>
      <c r="AC32" s="23"/>
      <c r="AD32" s="23"/>
      <c r="AE32" s="23"/>
      <c r="AF32" s="23"/>
      <c r="AG32" s="24" t="s">
        <v>82</v>
      </c>
      <c r="AH32" s="23">
        <v>14</v>
      </c>
      <c r="AI32" s="25"/>
    </row>
    <row r="33" spans="1:37" ht="15" x14ac:dyDescent="0.25">
      <c r="A33" s="18">
        <v>34</v>
      </c>
      <c r="B33" s="18">
        <v>7</v>
      </c>
      <c r="C33" s="18" t="s">
        <v>369</v>
      </c>
      <c r="D33" s="71" t="s">
        <v>370</v>
      </c>
      <c r="E33" s="17">
        <v>2008</v>
      </c>
      <c r="F33" s="19" t="s">
        <v>49</v>
      </c>
      <c r="G33" s="17" t="s">
        <v>83</v>
      </c>
      <c r="H33" s="17" t="s">
        <v>67</v>
      </c>
      <c r="I33" s="17" t="s">
        <v>114</v>
      </c>
      <c r="J33" s="17">
        <v>378</v>
      </c>
      <c r="K33" s="17" t="s">
        <v>91</v>
      </c>
      <c r="L33" s="17" t="s">
        <v>86</v>
      </c>
      <c r="M33" s="17" t="s">
        <v>72</v>
      </c>
      <c r="N33" s="17" t="s">
        <v>68</v>
      </c>
      <c r="O33" s="17" t="s">
        <v>111</v>
      </c>
      <c r="P33" s="17" t="s">
        <v>80</v>
      </c>
      <c r="Q33" s="20">
        <v>48.6</v>
      </c>
      <c r="R33" s="28">
        <v>35.226742999999999</v>
      </c>
      <c r="S33" s="21">
        <v>-80.840421000000006</v>
      </c>
      <c r="T33" s="22" t="s">
        <v>112</v>
      </c>
      <c r="U33" s="23">
        <v>10</v>
      </c>
      <c r="V33" s="23"/>
      <c r="W33" s="23"/>
      <c r="X33" s="23"/>
      <c r="Y33" s="23"/>
      <c r="Z33" s="23"/>
      <c r="AA33" s="23"/>
      <c r="AB33" s="23"/>
      <c r="AC33" s="23"/>
      <c r="AD33" s="23"/>
      <c r="AE33" s="23"/>
      <c r="AF33" s="23"/>
      <c r="AG33" s="24" t="s">
        <v>82</v>
      </c>
      <c r="AH33" s="23">
        <v>18</v>
      </c>
      <c r="AI33" s="25"/>
    </row>
    <row r="34" spans="1:37" ht="15" x14ac:dyDescent="0.25">
      <c r="A34" s="18">
        <v>35</v>
      </c>
      <c r="B34" s="18">
        <v>7</v>
      </c>
      <c r="C34" s="18" t="s">
        <v>369</v>
      </c>
      <c r="D34" s="71" t="s">
        <v>370</v>
      </c>
      <c r="E34" s="17">
        <v>2008</v>
      </c>
      <c r="F34" s="19" t="s">
        <v>49</v>
      </c>
      <c r="G34" s="17" t="s">
        <v>103</v>
      </c>
      <c r="H34" s="17" t="s">
        <v>67</v>
      </c>
      <c r="I34" s="17" t="s">
        <v>115</v>
      </c>
      <c r="J34" s="17">
        <v>656</v>
      </c>
      <c r="K34" s="17" t="s">
        <v>98</v>
      </c>
      <c r="L34" s="17" t="s">
        <v>99</v>
      </c>
      <c r="M34" s="17" t="s">
        <v>72</v>
      </c>
      <c r="N34" s="17" t="s">
        <v>107</v>
      </c>
      <c r="O34" s="17" t="s">
        <v>111</v>
      </c>
      <c r="P34" s="17" t="s">
        <v>80</v>
      </c>
      <c r="Q34" s="20">
        <v>6.4</v>
      </c>
      <c r="R34" s="28">
        <v>35.226742999999999</v>
      </c>
      <c r="S34" s="21">
        <v>-80.840421000000006</v>
      </c>
      <c r="T34" s="22" t="s">
        <v>112</v>
      </c>
      <c r="U34" s="23">
        <v>10</v>
      </c>
      <c r="V34" s="23"/>
      <c r="W34" s="23"/>
      <c r="X34" s="23"/>
      <c r="Y34" s="23"/>
      <c r="Z34" s="23"/>
      <c r="AA34" s="23"/>
      <c r="AB34" s="23"/>
      <c r="AC34" s="23"/>
      <c r="AD34" s="23"/>
      <c r="AE34" s="23"/>
      <c r="AF34" s="23"/>
      <c r="AG34" s="24" t="s">
        <v>82</v>
      </c>
      <c r="AH34" s="23">
        <v>22</v>
      </c>
      <c r="AI34" s="25"/>
    </row>
    <row r="35" spans="1:37" ht="15" x14ac:dyDescent="0.25">
      <c r="A35" s="18">
        <v>36</v>
      </c>
      <c r="B35" s="18">
        <v>7</v>
      </c>
      <c r="C35" s="18" t="s">
        <v>369</v>
      </c>
      <c r="D35" s="71" t="s">
        <v>370</v>
      </c>
      <c r="E35" s="17">
        <v>2008</v>
      </c>
      <c r="F35" s="19" t="s">
        <v>49</v>
      </c>
      <c r="G35" s="17" t="s">
        <v>83</v>
      </c>
      <c r="H35" s="17" t="s">
        <v>67</v>
      </c>
      <c r="I35" s="17" t="s">
        <v>116</v>
      </c>
      <c r="J35" s="17">
        <v>656</v>
      </c>
      <c r="K35" s="17" t="s">
        <v>98</v>
      </c>
      <c r="L35" s="17" t="s">
        <v>99</v>
      </c>
      <c r="M35" s="17" t="s">
        <v>72</v>
      </c>
      <c r="N35" s="17" t="s">
        <v>68</v>
      </c>
      <c r="O35" s="17" t="s">
        <v>111</v>
      </c>
      <c r="P35" s="17" t="s">
        <v>80</v>
      </c>
      <c r="Q35" s="20">
        <v>21</v>
      </c>
      <c r="R35" s="28">
        <v>35.226742999999999</v>
      </c>
      <c r="S35" s="21">
        <v>-80.840421000000006</v>
      </c>
      <c r="T35" s="22" t="s">
        <v>112</v>
      </c>
      <c r="U35" s="23">
        <v>6</v>
      </c>
      <c r="V35" s="23"/>
      <c r="W35" s="23"/>
      <c r="X35" s="23"/>
      <c r="Y35" s="23"/>
      <c r="Z35" s="23"/>
      <c r="AA35" s="23"/>
      <c r="AB35" s="23"/>
      <c r="AC35" s="23"/>
      <c r="AD35" s="23"/>
      <c r="AE35" s="23"/>
      <c r="AF35" s="23"/>
      <c r="AG35" s="24" t="s">
        <v>82</v>
      </c>
      <c r="AH35" s="23">
        <v>92</v>
      </c>
      <c r="AI35" s="25"/>
    </row>
    <row r="36" spans="1:37" ht="15" x14ac:dyDescent="0.25">
      <c r="A36" s="18">
        <v>37</v>
      </c>
      <c r="B36" s="18">
        <v>7</v>
      </c>
      <c r="C36" s="18" t="s">
        <v>369</v>
      </c>
      <c r="D36" s="71" t="s">
        <v>370</v>
      </c>
      <c r="E36" s="17">
        <v>2008</v>
      </c>
      <c r="F36" s="19" t="s">
        <v>49</v>
      </c>
      <c r="G36" s="17" t="s">
        <v>103</v>
      </c>
      <c r="H36" s="17" t="s">
        <v>67</v>
      </c>
      <c r="I36" s="17" t="s">
        <v>117</v>
      </c>
      <c r="J36" s="17">
        <v>1000</v>
      </c>
      <c r="K36" s="17" t="s">
        <v>117</v>
      </c>
      <c r="L36" s="17" t="s">
        <v>99</v>
      </c>
      <c r="M36" s="17" t="s">
        <v>72</v>
      </c>
      <c r="N36" s="17" t="s">
        <v>107</v>
      </c>
      <c r="O36" s="17" t="s">
        <v>111</v>
      </c>
      <c r="P36" s="17" t="s">
        <v>80</v>
      </c>
      <c r="Q36" s="20">
        <v>0.4</v>
      </c>
      <c r="R36" s="28">
        <v>35.226742999999999</v>
      </c>
      <c r="S36" s="21">
        <v>-80.840421000000006</v>
      </c>
      <c r="T36" s="22" t="s">
        <v>112</v>
      </c>
      <c r="U36" s="23">
        <v>14</v>
      </c>
      <c r="V36" s="23"/>
      <c r="W36" s="23"/>
      <c r="X36" s="23"/>
      <c r="Y36" s="23"/>
      <c r="Z36" s="23"/>
      <c r="AA36" s="23"/>
      <c r="AB36" s="23"/>
      <c r="AC36" s="23"/>
      <c r="AD36" s="23"/>
      <c r="AE36" s="23"/>
      <c r="AF36" s="23"/>
      <c r="AG36" s="24" t="s">
        <v>82</v>
      </c>
      <c r="AH36" s="23">
        <v>71</v>
      </c>
      <c r="AI36" s="25"/>
    </row>
    <row r="37" spans="1:37" ht="15" x14ac:dyDescent="0.25">
      <c r="A37" s="18">
        <v>38</v>
      </c>
      <c r="B37" s="18">
        <v>7</v>
      </c>
      <c r="C37" s="18" t="s">
        <v>369</v>
      </c>
      <c r="D37" s="71" t="s">
        <v>370</v>
      </c>
      <c r="E37" s="17">
        <v>2008</v>
      </c>
      <c r="F37" s="19" t="s">
        <v>49</v>
      </c>
      <c r="G37" s="17" t="s">
        <v>103</v>
      </c>
      <c r="H37" s="17" t="s">
        <v>67</v>
      </c>
      <c r="I37" s="17" t="s">
        <v>118</v>
      </c>
      <c r="J37" s="17">
        <v>1005</v>
      </c>
      <c r="K37" s="17" t="s">
        <v>105</v>
      </c>
      <c r="L37" s="17" t="s">
        <v>106</v>
      </c>
      <c r="M37" s="17" t="s">
        <v>72</v>
      </c>
      <c r="N37" s="17" t="s">
        <v>107</v>
      </c>
      <c r="O37" s="17" t="s">
        <v>111</v>
      </c>
      <c r="P37" s="17" t="s">
        <v>80</v>
      </c>
      <c r="Q37" s="20">
        <v>0.9</v>
      </c>
      <c r="R37" s="28">
        <v>35.226742999999999</v>
      </c>
      <c r="S37" s="21">
        <v>-80.840421000000006</v>
      </c>
      <c r="T37" s="22" t="s">
        <v>112</v>
      </c>
      <c r="U37" s="23">
        <v>6</v>
      </c>
      <c r="V37" s="23"/>
      <c r="W37" s="23"/>
      <c r="X37" s="23"/>
      <c r="Y37" s="23"/>
      <c r="Z37" s="23"/>
      <c r="AA37" s="23"/>
      <c r="AB37" s="23"/>
      <c r="AC37" s="23"/>
      <c r="AD37" s="23"/>
      <c r="AE37" s="23"/>
      <c r="AF37" s="23"/>
      <c r="AG37" s="24" t="s">
        <v>82</v>
      </c>
      <c r="AH37" s="23">
        <v>-186</v>
      </c>
      <c r="AI37" s="25"/>
    </row>
    <row r="38" spans="1:37" ht="15" x14ac:dyDescent="0.25">
      <c r="A38" s="18">
        <v>39</v>
      </c>
      <c r="B38" s="18">
        <v>7</v>
      </c>
      <c r="C38" s="18" t="s">
        <v>369</v>
      </c>
      <c r="D38" s="71" t="s">
        <v>370</v>
      </c>
      <c r="E38" s="17">
        <v>2008</v>
      </c>
      <c r="F38" s="19" t="s">
        <v>49</v>
      </c>
      <c r="G38" s="17" t="s">
        <v>103</v>
      </c>
      <c r="H38" s="17" t="s">
        <v>67</v>
      </c>
      <c r="I38" s="17" t="s">
        <v>119</v>
      </c>
      <c r="J38" s="17">
        <v>1005</v>
      </c>
      <c r="K38" s="17" t="s">
        <v>105</v>
      </c>
      <c r="L38" s="17" t="s">
        <v>106</v>
      </c>
      <c r="M38" s="17" t="s">
        <v>72</v>
      </c>
      <c r="N38" s="17" t="s">
        <v>107</v>
      </c>
      <c r="O38" s="17" t="s">
        <v>111</v>
      </c>
      <c r="P38" s="17" t="s">
        <v>80</v>
      </c>
      <c r="Q38" s="20">
        <v>0.9</v>
      </c>
      <c r="R38" s="28">
        <v>35.226742999999999</v>
      </c>
      <c r="S38" s="21">
        <v>-80.840421000000006</v>
      </c>
      <c r="T38" s="22" t="s">
        <v>112</v>
      </c>
      <c r="U38" s="23">
        <v>6</v>
      </c>
      <c r="V38" s="23"/>
      <c r="W38" s="23"/>
      <c r="X38" s="23"/>
      <c r="Y38" s="23"/>
      <c r="Z38" s="23"/>
      <c r="AA38" s="23"/>
      <c r="AB38" s="23"/>
      <c r="AC38" s="23"/>
      <c r="AD38" s="23"/>
      <c r="AE38" s="23"/>
      <c r="AF38" s="23"/>
      <c r="AG38" s="24" t="s">
        <v>82</v>
      </c>
      <c r="AH38" s="23">
        <v>-96</v>
      </c>
      <c r="AI38" s="25"/>
    </row>
    <row r="39" spans="1:37" ht="15" x14ac:dyDescent="0.25">
      <c r="A39" s="18">
        <v>40</v>
      </c>
      <c r="B39" s="18">
        <v>7</v>
      </c>
      <c r="C39" s="18" t="s">
        <v>369</v>
      </c>
      <c r="D39" s="71" t="s">
        <v>370</v>
      </c>
      <c r="E39" s="17">
        <v>2008</v>
      </c>
      <c r="F39" s="19" t="s">
        <v>49</v>
      </c>
      <c r="G39" s="17" t="s">
        <v>103</v>
      </c>
      <c r="H39" s="17" t="s">
        <v>67</v>
      </c>
      <c r="I39" s="17" t="s">
        <v>120</v>
      </c>
      <c r="J39" s="17">
        <v>1005</v>
      </c>
      <c r="K39" s="17" t="s">
        <v>105</v>
      </c>
      <c r="L39" s="17" t="s">
        <v>106</v>
      </c>
      <c r="M39" s="17" t="s">
        <v>72</v>
      </c>
      <c r="N39" s="17" t="s">
        <v>107</v>
      </c>
      <c r="O39" s="17" t="s">
        <v>111</v>
      </c>
      <c r="P39" s="17" t="s">
        <v>80</v>
      </c>
      <c r="Q39" s="20">
        <v>0.3</v>
      </c>
      <c r="R39" s="28">
        <v>35.226742999999999</v>
      </c>
      <c r="S39" s="21">
        <v>-80.840421000000006</v>
      </c>
      <c r="T39" s="22" t="s">
        <v>112</v>
      </c>
      <c r="U39" s="23">
        <v>7</v>
      </c>
      <c r="V39" s="23"/>
      <c r="W39" s="23"/>
      <c r="X39" s="23"/>
      <c r="Y39" s="23"/>
      <c r="Z39" s="23"/>
      <c r="AA39" s="23"/>
      <c r="AB39" s="23"/>
      <c r="AC39" s="23"/>
      <c r="AD39" s="23"/>
      <c r="AE39" s="23"/>
      <c r="AF39" s="23"/>
      <c r="AG39" s="24" t="s">
        <v>82</v>
      </c>
      <c r="AH39" s="23">
        <v>-13</v>
      </c>
      <c r="AI39" s="25"/>
    </row>
    <row r="40" spans="1:37" ht="15" x14ac:dyDescent="0.25">
      <c r="A40" s="18">
        <v>41</v>
      </c>
      <c r="B40" s="18">
        <v>7</v>
      </c>
      <c r="C40" s="18" t="s">
        <v>369</v>
      </c>
      <c r="D40" s="71" t="s">
        <v>370</v>
      </c>
      <c r="E40" s="17">
        <v>2008</v>
      </c>
      <c r="F40" s="19" t="s">
        <v>76</v>
      </c>
      <c r="G40" s="17" t="s">
        <v>103</v>
      </c>
      <c r="H40" s="17" t="s">
        <v>67</v>
      </c>
      <c r="I40" s="17" t="s">
        <v>114</v>
      </c>
      <c r="J40" s="17">
        <v>378</v>
      </c>
      <c r="K40" s="17" t="s">
        <v>91</v>
      </c>
      <c r="L40" s="17" t="s">
        <v>86</v>
      </c>
      <c r="M40" s="17" t="s">
        <v>72</v>
      </c>
      <c r="N40" s="17" t="s">
        <v>107</v>
      </c>
      <c r="O40" s="17" t="s">
        <v>121</v>
      </c>
      <c r="P40" s="17" t="s">
        <v>80</v>
      </c>
      <c r="Q40" s="20">
        <v>4.7</v>
      </c>
      <c r="R40" s="28">
        <v>34.198250000000002</v>
      </c>
      <c r="S40" s="28">
        <v>-77.836381000000003</v>
      </c>
      <c r="T40" s="22" t="s">
        <v>112</v>
      </c>
      <c r="U40" s="23">
        <v>6</v>
      </c>
      <c r="V40" s="23"/>
      <c r="W40" s="23"/>
      <c r="X40" s="23"/>
      <c r="Y40" s="23"/>
      <c r="Z40" s="23"/>
      <c r="AA40" s="23"/>
      <c r="AB40" s="23"/>
      <c r="AC40" s="23"/>
      <c r="AD40" s="23"/>
      <c r="AE40" s="23"/>
      <c r="AF40" s="23"/>
      <c r="AG40" s="24" t="s">
        <v>82</v>
      </c>
      <c r="AH40" s="23">
        <v>49</v>
      </c>
      <c r="AI40" s="25"/>
    </row>
    <row r="41" spans="1:37" ht="15" x14ac:dyDescent="0.25">
      <c r="A41" s="18">
        <v>42</v>
      </c>
      <c r="B41" s="18">
        <v>7</v>
      </c>
      <c r="C41" s="18" t="s">
        <v>369</v>
      </c>
      <c r="D41" s="71" t="s">
        <v>370</v>
      </c>
      <c r="E41" s="17">
        <v>2008</v>
      </c>
      <c r="F41" s="19" t="s">
        <v>76</v>
      </c>
      <c r="G41" s="17" t="s">
        <v>103</v>
      </c>
      <c r="H41" s="17" t="s">
        <v>67</v>
      </c>
      <c r="I41" s="17" t="s">
        <v>116</v>
      </c>
      <c r="J41" s="17">
        <v>656</v>
      </c>
      <c r="K41" s="17" t="s">
        <v>98</v>
      </c>
      <c r="L41" s="17" t="s">
        <v>99</v>
      </c>
      <c r="M41" s="17" t="s">
        <v>72</v>
      </c>
      <c r="N41" s="17" t="s">
        <v>107</v>
      </c>
      <c r="O41" s="17" t="s">
        <v>121</v>
      </c>
      <c r="P41" s="17" t="s">
        <v>80</v>
      </c>
      <c r="Q41" s="20">
        <v>12.7</v>
      </c>
      <c r="R41" s="28">
        <v>34.198250000000002</v>
      </c>
      <c r="S41" s="28">
        <v>-77.836381000000003</v>
      </c>
      <c r="T41" s="22" t="s">
        <v>112</v>
      </c>
      <c r="U41" s="23">
        <v>6</v>
      </c>
      <c r="V41" s="23"/>
      <c r="W41" s="23"/>
      <c r="X41" s="23"/>
      <c r="Y41" s="23"/>
      <c r="Z41" s="23"/>
      <c r="AA41" s="23"/>
      <c r="AB41" s="23"/>
      <c r="AC41" s="23"/>
      <c r="AD41" s="23"/>
      <c r="AE41" s="23"/>
      <c r="AF41" s="23"/>
      <c r="AG41" s="24" t="s">
        <v>82</v>
      </c>
      <c r="AH41" s="23">
        <v>6</v>
      </c>
      <c r="AI41" s="25"/>
    </row>
    <row r="42" spans="1:37" ht="15" x14ac:dyDescent="0.25">
      <c r="A42" s="18">
        <v>43</v>
      </c>
      <c r="B42" s="18">
        <v>7</v>
      </c>
      <c r="C42" s="18" t="s">
        <v>369</v>
      </c>
      <c r="D42" s="71" t="s">
        <v>370</v>
      </c>
      <c r="E42" s="17">
        <v>2008</v>
      </c>
      <c r="F42" s="19" t="s">
        <v>76</v>
      </c>
      <c r="G42" s="17" t="s">
        <v>83</v>
      </c>
      <c r="H42" s="17" t="s">
        <v>67</v>
      </c>
      <c r="I42" s="17" t="s">
        <v>115</v>
      </c>
      <c r="J42" s="17">
        <v>656</v>
      </c>
      <c r="K42" s="17" t="s">
        <v>98</v>
      </c>
      <c r="L42" s="17" t="s">
        <v>99</v>
      </c>
      <c r="M42" s="17" t="s">
        <v>72</v>
      </c>
      <c r="N42" s="17" t="s">
        <v>68</v>
      </c>
      <c r="O42" s="17" t="s">
        <v>121</v>
      </c>
      <c r="P42" s="17" t="s">
        <v>80</v>
      </c>
      <c r="Q42" s="20">
        <v>2</v>
      </c>
      <c r="R42" s="28">
        <v>34.198250000000002</v>
      </c>
      <c r="S42" s="28">
        <v>-77.836381000000003</v>
      </c>
      <c r="T42" s="22" t="s">
        <v>112</v>
      </c>
      <c r="U42" s="23">
        <v>3</v>
      </c>
      <c r="V42" s="23"/>
      <c r="W42" s="23"/>
      <c r="X42" s="23"/>
      <c r="Y42" s="23"/>
      <c r="Z42" s="23"/>
      <c r="AA42" s="23"/>
      <c r="AB42" s="23"/>
      <c r="AC42" s="23"/>
      <c r="AD42" s="23"/>
      <c r="AE42" s="23"/>
      <c r="AF42" s="23"/>
      <c r="AG42" s="24" t="s">
        <v>82</v>
      </c>
      <c r="AH42" s="23">
        <v>93</v>
      </c>
      <c r="AI42" s="25"/>
    </row>
    <row r="43" spans="1:37" ht="15" x14ac:dyDescent="0.25">
      <c r="A43" s="18">
        <v>44</v>
      </c>
      <c r="B43" s="18">
        <v>7</v>
      </c>
      <c r="C43" s="18" t="s">
        <v>369</v>
      </c>
      <c r="D43" s="71" t="s">
        <v>370</v>
      </c>
      <c r="E43" s="17">
        <v>2008</v>
      </c>
      <c r="F43" s="19" t="s">
        <v>76</v>
      </c>
      <c r="G43" s="17" t="s">
        <v>103</v>
      </c>
      <c r="H43" s="17" t="s">
        <v>67</v>
      </c>
      <c r="I43" s="17" t="s">
        <v>122</v>
      </c>
      <c r="J43" s="17">
        <v>1000</v>
      </c>
      <c r="K43" s="17" t="s">
        <v>117</v>
      </c>
      <c r="L43" s="17" t="s">
        <v>99</v>
      </c>
      <c r="M43" s="17" t="s">
        <v>72</v>
      </c>
      <c r="N43" s="17" t="s">
        <v>107</v>
      </c>
      <c r="O43" s="17" t="s">
        <v>121</v>
      </c>
      <c r="P43" s="17" t="s">
        <v>80</v>
      </c>
      <c r="Q43" s="20">
        <v>0.14000000000000001</v>
      </c>
      <c r="R43" s="28">
        <v>34.198250000000002</v>
      </c>
      <c r="S43" s="28">
        <v>-77.836381000000003</v>
      </c>
      <c r="T43" s="22" t="s">
        <v>112</v>
      </c>
      <c r="U43" s="23">
        <v>4</v>
      </c>
      <c r="V43" s="23"/>
      <c r="W43" s="23"/>
      <c r="X43" s="23"/>
      <c r="Y43" s="23"/>
      <c r="Z43" s="23"/>
      <c r="AA43" s="23"/>
      <c r="AB43" s="23"/>
      <c r="AC43" s="23"/>
      <c r="AD43" s="23"/>
      <c r="AE43" s="23"/>
      <c r="AF43" s="23"/>
      <c r="AG43" s="24" t="s">
        <v>82</v>
      </c>
      <c r="AH43" s="23">
        <v>-76</v>
      </c>
      <c r="AI43" s="25"/>
    </row>
    <row r="44" spans="1:37" ht="15" x14ac:dyDescent="0.25">
      <c r="A44" s="18">
        <v>45</v>
      </c>
      <c r="B44" s="18">
        <v>7</v>
      </c>
      <c r="C44" s="18" t="s">
        <v>369</v>
      </c>
      <c r="D44" s="71" t="s">
        <v>370</v>
      </c>
      <c r="E44" s="17">
        <v>2008</v>
      </c>
      <c r="F44" s="19" t="s">
        <v>76</v>
      </c>
      <c r="G44" s="17" t="s">
        <v>103</v>
      </c>
      <c r="H44" s="17" t="s">
        <v>67</v>
      </c>
      <c r="I44" s="17" t="s">
        <v>123</v>
      </c>
      <c r="J44" s="17">
        <v>1000</v>
      </c>
      <c r="K44" s="17" t="s">
        <v>117</v>
      </c>
      <c r="L44" s="17" t="s">
        <v>99</v>
      </c>
      <c r="M44" s="17" t="s">
        <v>72</v>
      </c>
      <c r="N44" s="17" t="s">
        <v>107</v>
      </c>
      <c r="O44" s="17" t="s">
        <v>121</v>
      </c>
      <c r="P44" s="17" t="s">
        <v>80</v>
      </c>
      <c r="Q44" s="20">
        <v>0.14000000000000001</v>
      </c>
      <c r="R44" s="28">
        <v>34.198250000000002</v>
      </c>
      <c r="S44" s="28">
        <v>-77.836381000000003</v>
      </c>
      <c r="T44" s="22" t="s">
        <v>112</v>
      </c>
      <c r="U44" s="23">
        <v>4</v>
      </c>
      <c r="V44" s="23"/>
      <c r="W44" s="23"/>
      <c r="X44" s="23"/>
      <c r="Y44" s="23"/>
      <c r="Z44" s="23"/>
      <c r="AA44" s="23"/>
      <c r="AB44" s="23"/>
      <c r="AC44" s="23"/>
      <c r="AD44" s="23"/>
      <c r="AE44" s="23"/>
      <c r="AF44" s="23"/>
      <c r="AG44" s="24" t="s">
        <v>82</v>
      </c>
      <c r="AH44" s="23">
        <v>-1</v>
      </c>
      <c r="AI44" s="25"/>
    </row>
    <row r="45" spans="1:37" ht="15" x14ac:dyDescent="0.25">
      <c r="A45" s="18">
        <v>46</v>
      </c>
      <c r="B45" s="18">
        <v>7</v>
      </c>
      <c r="C45" s="18" t="s">
        <v>369</v>
      </c>
      <c r="D45" s="71" t="s">
        <v>370</v>
      </c>
      <c r="E45" s="17">
        <v>2008</v>
      </c>
      <c r="F45" s="19" t="s">
        <v>59</v>
      </c>
      <c r="G45" s="17" t="s">
        <v>103</v>
      </c>
      <c r="H45" s="17" t="s">
        <v>67</v>
      </c>
      <c r="I45" s="17" t="s">
        <v>113</v>
      </c>
      <c r="J45" s="17">
        <v>378</v>
      </c>
      <c r="K45" s="17" t="s">
        <v>85</v>
      </c>
      <c r="L45" s="17" t="s">
        <v>86</v>
      </c>
      <c r="M45" s="17" t="s">
        <v>72</v>
      </c>
      <c r="N45" s="17" t="s">
        <v>107</v>
      </c>
      <c r="O45" s="17" t="s">
        <v>111</v>
      </c>
      <c r="P45" s="17" t="s">
        <v>80</v>
      </c>
      <c r="Q45" s="20">
        <v>1.5</v>
      </c>
      <c r="R45" s="28">
        <v>35.226742999999999</v>
      </c>
      <c r="S45" s="21">
        <v>-80.840421000000006</v>
      </c>
      <c r="T45" s="22" t="s">
        <v>112</v>
      </c>
      <c r="U45" s="23">
        <v>12</v>
      </c>
      <c r="V45" s="23"/>
      <c r="W45" s="23"/>
      <c r="X45" s="23"/>
      <c r="Y45" s="23"/>
      <c r="Z45" s="23"/>
      <c r="AA45" s="23"/>
      <c r="AB45" s="23"/>
      <c r="AC45" s="23"/>
      <c r="AD45" s="23"/>
      <c r="AE45" s="23"/>
      <c r="AF45" s="23"/>
      <c r="AG45" s="24" t="s">
        <v>82</v>
      </c>
      <c r="AH45" s="23">
        <v>-21</v>
      </c>
      <c r="AI45" s="25"/>
    </row>
    <row r="46" spans="1:37" ht="15" x14ac:dyDescent="0.25">
      <c r="A46" s="18">
        <v>47</v>
      </c>
      <c r="B46" s="18">
        <v>7</v>
      </c>
      <c r="C46" s="18" t="s">
        <v>369</v>
      </c>
      <c r="D46" s="71" t="s">
        <v>370</v>
      </c>
      <c r="E46" s="17">
        <v>2008</v>
      </c>
      <c r="F46" s="19" t="s">
        <v>59</v>
      </c>
      <c r="G46" s="17" t="s">
        <v>103</v>
      </c>
      <c r="H46" s="17" t="s">
        <v>67</v>
      </c>
      <c r="I46" s="17" t="s">
        <v>110</v>
      </c>
      <c r="J46" s="17">
        <v>378</v>
      </c>
      <c r="K46" s="17" t="s">
        <v>85</v>
      </c>
      <c r="L46" s="17" t="s">
        <v>86</v>
      </c>
      <c r="M46" s="17" t="s">
        <v>72</v>
      </c>
      <c r="N46" s="17" t="s">
        <v>107</v>
      </c>
      <c r="O46" s="17" t="s">
        <v>111</v>
      </c>
      <c r="P46" s="17" t="s">
        <v>80</v>
      </c>
      <c r="Q46" s="20">
        <v>2.4</v>
      </c>
      <c r="R46" s="28">
        <v>35.226742999999999</v>
      </c>
      <c r="S46" s="21">
        <v>-80.840421000000006</v>
      </c>
      <c r="T46" s="22" t="s">
        <v>112</v>
      </c>
      <c r="U46" s="23">
        <v>9</v>
      </c>
      <c r="V46" s="23"/>
      <c r="W46" s="23"/>
      <c r="X46" s="23"/>
      <c r="Y46" s="23"/>
      <c r="Z46" s="23"/>
      <c r="AA46" s="23"/>
      <c r="AB46" s="23"/>
      <c r="AC46" s="23"/>
      <c r="AD46" s="23"/>
      <c r="AE46" s="23"/>
      <c r="AF46" s="23"/>
      <c r="AG46" s="24" t="s">
        <v>82</v>
      </c>
      <c r="AH46" s="23">
        <v>-3</v>
      </c>
      <c r="AI46" s="25"/>
    </row>
    <row r="47" spans="1:37" ht="15" x14ac:dyDescent="0.25">
      <c r="A47" s="18">
        <v>48</v>
      </c>
      <c r="B47" s="18">
        <v>7</v>
      </c>
      <c r="C47" s="18" t="s">
        <v>369</v>
      </c>
      <c r="D47" s="71" t="s">
        <v>370</v>
      </c>
      <c r="E47" s="17">
        <v>2008</v>
      </c>
      <c r="F47" s="19" t="s">
        <v>59</v>
      </c>
      <c r="G47" s="17" t="s">
        <v>83</v>
      </c>
      <c r="H47" s="17" t="s">
        <v>67</v>
      </c>
      <c r="I47" s="17" t="s">
        <v>114</v>
      </c>
      <c r="J47" s="17">
        <v>378</v>
      </c>
      <c r="K47" s="17" t="s">
        <v>91</v>
      </c>
      <c r="L47" s="17" t="s">
        <v>86</v>
      </c>
      <c r="M47" s="17" t="s">
        <v>72</v>
      </c>
      <c r="N47" s="17" t="s">
        <v>68</v>
      </c>
      <c r="O47" s="17" t="s">
        <v>111</v>
      </c>
      <c r="P47" s="17" t="s">
        <v>80</v>
      </c>
      <c r="Q47" s="20">
        <v>48.6</v>
      </c>
      <c r="R47" s="28">
        <v>35.226742999999999</v>
      </c>
      <c r="S47" s="21">
        <v>-80.840421000000006</v>
      </c>
      <c r="T47" s="22" t="s">
        <v>112</v>
      </c>
      <c r="U47" s="23">
        <v>14</v>
      </c>
      <c r="V47" s="23"/>
      <c r="W47" s="23"/>
      <c r="X47" s="23"/>
      <c r="Y47" s="23"/>
      <c r="Z47" s="23"/>
      <c r="AA47" s="23"/>
      <c r="AB47" s="23"/>
      <c r="AC47" s="23"/>
      <c r="AD47" s="23"/>
      <c r="AE47" s="23"/>
      <c r="AF47" s="23"/>
      <c r="AG47" s="24" t="s">
        <v>82</v>
      </c>
      <c r="AH47" s="23">
        <v>57</v>
      </c>
      <c r="AI47" s="25"/>
    </row>
    <row r="48" spans="1:37" ht="15" x14ac:dyDescent="0.25">
      <c r="A48" s="18">
        <v>49</v>
      </c>
      <c r="B48" s="18">
        <v>7</v>
      </c>
      <c r="C48" s="18" t="s">
        <v>369</v>
      </c>
      <c r="D48" s="71" t="s">
        <v>370</v>
      </c>
      <c r="E48" s="17">
        <v>2008</v>
      </c>
      <c r="F48" s="19" t="s">
        <v>59</v>
      </c>
      <c r="G48" s="17" t="s">
        <v>103</v>
      </c>
      <c r="H48" s="17" t="s">
        <v>67</v>
      </c>
      <c r="I48" s="17" t="s">
        <v>115</v>
      </c>
      <c r="J48" s="17">
        <v>656</v>
      </c>
      <c r="K48" s="17" t="s">
        <v>98</v>
      </c>
      <c r="L48" s="17" t="s">
        <v>99</v>
      </c>
      <c r="M48" s="17" t="s">
        <v>72</v>
      </c>
      <c r="N48" s="17" t="s">
        <v>107</v>
      </c>
      <c r="O48" s="17" t="s">
        <v>111</v>
      </c>
      <c r="P48" s="17" t="s">
        <v>80</v>
      </c>
      <c r="Q48" s="20">
        <v>6.4</v>
      </c>
      <c r="R48" s="28">
        <v>35.226742999999999</v>
      </c>
      <c r="S48" s="21">
        <v>-80.840421000000006</v>
      </c>
      <c r="T48" s="22" t="s">
        <v>112</v>
      </c>
      <c r="U48" s="23">
        <v>15</v>
      </c>
      <c r="V48" s="23"/>
      <c r="W48" s="23"/>
      <c r="X48" s="23"/>
      <c r="Y48" s="23"/>
      <c r="Z48" s="23"/>
      <c r="AA48" s="23"/>
      <c r="AB48" s="23"/>
      <c r="AC48" s="23"/>
      <c r="AD48" s="23"/>
      <c r="AE48" s="23"/>
      <c r="AF48" s="23"/>
      <c r="AG48" s="24" t="s">
        <v>82</v>
      </c>
      <c r="AH48" s="23">
        <v>70</v>
      </c>
      <c r="AI48" s="25"/>
      <c r="AK48" s="27"/>
    </row>
    <row r="49" spans="1:35" ht="15" x14ac:dyDescent="0.25">
      <c r="A49" s="18">
        <v>50</v>
      </c>
      <c r="B49" s="18">
        <v>7</v>
      </c>
      <c r="C49" s="18" t="s">
        <v>369</v>
      </c>
      <c r="D49" s="71" t="s">
        <v>370</v>
      </c>
      <c r="E49" s="17">
        <v>2008</v>
      </c>
      <c r="F49" s="19" t="s">
        <v>59</v>
      </c>
      <c r="G49" s="17" t="s">
        <v>83</v>
      </c>
      <c r="H49" s="17" t="s">
        <v>67</v>
      </c>
      <c r="I49" s="17" t="s">
        <v>116</v>
      </c>
      <c r="J49" s="17">
        <v>656</v>
      </c>
      <c r="K49" s="17" t="s">
        <v>98</v>
      </c>
      <c r="L49" s="17" t="s">
        <v>99</v>
      </c>
      <c r="M49" s="17" t="s">
        <v>72</v>
      </c>
      <c r="N49" s="17" t="s">
        <v>68</v>
      </c>
      <c r="O49" s="17" t="s">
        <v>111</v>
      </c>
      <c r="P49" s="17" t="s">
        <v>80</v>
      </c>
      <c r="Q49" s="20">
        <v>21</v>
      </c>
      <c r="R49" s="28">
        <v>35.226742999999999</v>
      </c>
      <c r="S49" s="21">
        <v>-80.840421000000006</v>
      </c>
      <c r="T49" s="22" t="s">
        <v>112</v>
      </c>
      <c r="U49" s="23">
        <v>9</v>
      </c>
      <c r="V49" s="23"/>
      <c r="W49" s="23"/>
      <c r="X49" s="23"/>
      <c r="Y49" s="23"/>
      <c r="Z49" s="23"/>
      <c r="AA49" s="23"/>
      <c r="AB49" s="23"/>
      <c r="AC49" s="23"/>
      <c r="AD49" s="23"/>
      <c r="AE49" s="23"/>
      <c r="AF49" s="23"/>
      <c r="AG49" s="24" t="s">
        <v>82</v>
      </c>
      <c r="AH49" s="23">
        <v>99</v>
      </c>
      <c r="AI49" s="25"/>
    </row>
    <row r="50" spans="1:35" ht="15" x14ac:dyDescent="0.25">
      <c r="A50" s="18">
        <v>51</v>
      </c>
      <c r="B50" s="18">
        <v>7</v>
      </c>
      <c r="C50" s="18" t="s">
        <v>369</v>
      </c>
      <c r="D50" s="71" t="s">
        <v>370</v>
      </c>
      <c r="E50" s="17">
        <v>2008</v>
      </c>
      <c r="F50" s="19" t="s">
        <v>59</v>
      </c>
      <c r="G50" s="17" t="s">
        <v>103</v>
      </c>
      <c r="H50" s="17" t="s">
        <v>67</v>
      </c>
      <c r="I50" s="17" t="s">
        <v>117</v>
      </c>
      <c r="J50" s="17">
        <v>1000</v>
      </c>
      <c r="K50" s="17" t="s">
        <v>117</v>
      </c>
      <c r="L50" s="17" t="s">
        <v>99</v>
      </c>
      <c r="M50" s="17" t="s">
        <v>72</v>
      </c>
      <c r="N50" s="17" t="s">
        <v>107</v>
      </c>
      <c r="O50" s="17" t="s">
        <v>111</v>
      </c>
      <c r="P50" s="17" t="s">
        <v>80</v>
      </c>
      <c r="Q50" s="20">
        <v>0.4</v>
      </c>
      <c r="R50" s="28">
        <v>35.226742999999999</v>
      </c>
      <c r="S50" s="21">
        <v>-80.840421000000006</v>
      </c>
      <c r="T50" s="22" t="s">
        <v>112</v>
      </c>
      <c r="U50" s="23">
        <v>19</v>
      </c>
      <c r="V50" s="23"/>
      <c r="W50" s="23"/>
      <c r="X50" s="23"/>
      <c r="Y50" s="23"/>
      <c r="Z50" s="23"/>
      <c r="AA50" s="23"/>
      <c r="AB50" s="23"/>
      <c r="AC50" s="23"/>
      <c r="AD50" s="23"/>
      <c r="AE50" s="23"/>
      <c r="AF50" s="23"/>
      <c r="AG50" s="24" t="s">
        <v>82</v>
      </c>
      <c r="AH50" s="23">
        <v>69</v>
      </c>
      <c r="AI50" s="25"/>
    </row>
    <row r="51" spans="1:35" ht="15" x14ac:dyDescent="0.25">
      <c r="A51" s="18">
        <v>52</v>
      </c>
      <c r="B51" s="18">
        <v>7</v>
      </c>
      <c r="C51" s="18" t="s">
        <v>369</v>
      </c>
      <c r="D51" s="71" t="s">
        <v>370</v>
      </c>
      <c r="E51" s="17">
        <v>2008</v>
      </c>
      <c r="F51" s="19" t="s">
        <v>59</v>
      </c>
      <c r="G51" s="17" t="s">
        <v>103</v>
      </c>
      <c r="H51" s="17" t="s">
        <v>67</v>
      </c>
      <c r="I51" s="17" t="s">
        <v>119</v>
      </c>
      <c r="J51" s="17">
        <v>1005</v>
      </c>
      <c r="K51" s="17" t="s">
        <v>105</v>
      </c>
      <c r="L51" s="17" t="s">
        <v>106</v>
      </c>
      <c r="M51" s="17" t="s">
        <v>72</v>
      </c>
      <c r="N51" s="17" t="s">
        <v>107</v>
      </c>
      <c r="O51" s="17" t="s">
        <v>111</v>
      </c>
      <c r="P51" s="17" t="s">
        <v>80</v>
      </c>
      <c r="Q51" s="20">
        <v>0.9</v>
      </c>
      <c r="R51" s="28">
        <v>35.226742999999999</v>
      </c>
      <c r="S51" s="21">
        <v>-80.840421000000006</v>
      </c>
      <c r="T51" s="22" t="s">
        <v>112</v>
      </c>
      <c r="U51" s="23">
        <v>6</v>
      </c>
      <c r="V51" s="23"/>
      <c r="W51" s="23"/>
      <c r="X51" s="23"/>
      <c r="Y51" s="23"/>
      <c r="Z51" s="23"/>
      <c r="AA51" s="23"/>
      <c r="AB51" s="23"/>
      <c r="AC51" s="23"/>
      <c r="AD51" s="23"/>
      <c r="AE51" s="23"/>
      <c r="AF51" s="23"/>
      <c r="AG51" s="24" t="s">
        <v>82</v>
      </c>
      <c r="AH51" s="23">
        <v>-381</v>
      </c>
      <c r="AI51" s="25"/>
    </row>
    <row r="52" spans="1:35" ht="15" x14ac:dyDescent="0.25">
      <c r="A52" s="18">
        <v>53</v>
      </c>
      <c r="B52" s="18">
        <v>7</v>
      </c>
      <c r="C52" s="18" t="s">
        <v>369</v>
      </c>
      <c r="D52" s="71" t="s">
        <v>370</v>
      </c>
      <c r="E52" s="17">
        <v>2008</v>
      </c>
      <c r="F52" s="19" t="s">
        <v>59</v>
      </c>
      <c r="G52" s="17" t="s">
        <v>103</v>
      </c>
      <c r="H52" s="17" t="s">
        <v>67</v>
      </c>
      <c r="I52" s="17" t="s">
        <v>118</v>
      </c>
      <c r="J52" s="17">
        <v>1005</v>
      </c>
      <c r="K52" s="17" t="s">
        <v>105</v>
      </c>
      <c r="L52" s="17" t="s">
        <v>106</v>
      </c>
      <c r="M52" s="17" t="s">
        <v>72</v>
      </c>
      <c r="N52" s="17" t="s">
        <v>107</v>
      </c>
      <c r="O52" s="17" t="s">
        <v>111</v>
      </c>
      <c r="P52" s="17" t="s">
        <v>80</v>
      </c>
      <c r="Q52" s="20">
        <v>0.9</v>
      </c>
      <c r="R52" s="28">
        <v>35.226742999999999</v>
      </c>
      <c r="S52" s="21">
        <v>-80.840421000000006</v>
      </c>
      <c r="T52" s="22" t="s">
        <v>112</v>
      </c>
      <c r="U52" s="23">
        <v>6</v>
      </c>
      <c r="V52" s="23"/>
      <c r="W52" s="23"/>
      <c r="X52" s="23"/>
      <c r="Y52" s="23"/>
      <c r="Z52" s="23"/>
      <c r="AA52" s="23"/>
      <c r="AB52" s="23"/>
      <c r="AC52" s="23"/>
      <c r="AD52" s="23"/>
      <c r="AE52" s="23"/>
      <c r="AF52" s="23"/>
      <c r="AG52" s="24" t="s">
        <v>82</v>
      </c>
      <c r="AH52" s="23">
        <v>-169</v>
      </c>
      <c r="AI52" s="25"/>
    </row>
    <row r="53" spans="1:35" ht="15" x14ac:dyDescent="0.25">
      <c r="A53" s="18">
        <v>54</v>
      </c>
      <c r="B53" s="18">
        <v>7</v>
      </c>
      <c r="C53" s="18" t="s">
        <v>369</v>
      </c>
      <c r="D53" s="71" t="s">
        <v>370</v>
      </c>
      <c r="E53" s="17">
        <v>2008</v>
      </c>
      <c r="F53" s="19" t="s">
        <v>59</v>
      </c>
      <c r="G53" s="17" t="s">
        <v>103</v>
      </c>
      <c r="H53" s="17" t="s">
        <v>67</v>
      </c>
      <c r="I53" s="17" t="s">
        <v>120</v>
      </c>
      <c r="J53" s="17">
        <v>1005</v>
      </c>
      <c r="K53" s="17" t="s">
        <v>105</v>
      </c>
      <c r="L53" s="17" t="s">
        <v>106</v>
      </c>
      <c r="M53" s="17" t="s">
        <v>72</v>
      </c>
      <c r="N53" s="17" t="s">
        <v>107</v>
      </c>
      <c r="O53" s="17" t="s">
        <v>111</v>
      </c>
      <c r="P53" s="17" t="s">
        <v>80</v>
      </c>
      <c r="Q53" s="20">
        <v>0.3</v>
      </c>
      <c r="R53" s="28">
        <v>35.226742999999999</v>
      </c>
      <c r="S53" s="21">
        <v>-80.840421000000006</v>
      </c>
      <c r="T53" s="22" t="s">
        <v>112</v>
      </c>
      <c r="U53" s="23">
        <v>7</v>
      </c>
      <c r="V53" s="23"/>
      <c r="W53" s="23"/>
      <c r="X53" s="23"/>
      <c r="Y53" s="23"/>
      <c r="Z53" s="23"/>
      <c r="AA53" s="23"/>
      <c r="AB53" s="23"/>
      <c r="AC53" s="23"/>
      <c r="AD53" s="23"/>
      <c r="AE53" s="23"/>
      <c r="AF53" s="23"/>
      <c r="AG53" s="24" t="s">
        <v>82</v>
      </c>
      <c r="AH53" s="23">
        <v>77</v>
      </c>
      <c r="AI53" s="25"/>
    </row>
    <row r="54" spans="1:35" ht="15" x14ac:dyDescent="0.25">
      <c r="A54" s="18">
        <v>55</v>
      </c>
      <c r="B54" s="18">
        <v>8</v>
      </c>
      <c r="C54" s="18" t="s">
        <v>394</v>
      </c>
      <c r="D54" s="71" t="s">
        <v>371</v>
      </c>
      <c r="E54" s="17">
        <v>2008</v>
      </c>
      <c r="F54" s="19" t="s">
        <v>49</v>
      </c>
      <c r="G54" s="17" t="s">
        <v>50</v>
      </c>
      <c r="H54" s="17" t="s">
        <v>51</v>
      </c>
      <c r="I54" s="17" t="s">
        <v>124</v>
      </c>
      <c r="J54" s="17">
        <v>614</v>
      </c>
      <c r="K54" s="17" t="s">
        <v>125</v>
      </c>
      <c r="L54" s="17" t="s">
        <v>50</v>
      </c>
      <c r="M54" s="17" t="s">
        <v>72</v>
      </c>
      <c r="N54" s="17" t="s">
        <v>107</v>
      </c>
      <c r="O54" s="17" t="s">
        <v>126</v>
      </c>
      <c r="P54" s="17" t="s">
        <v>127</v>
      </c>
      <c r="Q54" s="20"/>
      <c r="R54" s="21">
        <v>31.46999812</v>
      </c>
      <c r="S54" s="21">
        <v>-96.925829629999996</v>
      </c>
      <c r="T54" s="22">
        <v>2008</v>
      </c>
      <c r="U54" s="23"/>
      <c r="V54" s="23"/>
      <c r="W54" s="23"/>
      <c r="X54" s="23"/>
      <c r="Y54" s="23"/>
      <c r="Z54" s="23"/>
      <c r="AA54" s="23"/>
      <c r="AB54" s="23"/>
      <c r="AC54" s="23"/>
      <c r="AD54" s="23"/>
      <c r="AE54" s="23"/>
      <c r="AF54" s="23"/>
      <c r="AG54" s="24" t="s">
        <v>82</v>
      </c>
      <c r="AH54" s="23">
        <v>75</v>
      </c>
      <c r="AI54" s="25"/>
    </row>
    <row r="55" spans="1:35" ht="15" x14ac:dyDescent="0.25">
      <c r="A55" s="18">
        <v>56</v>
      </c>
      <c r="B55" s="18">
        <v>9</v>
      </c>
      <c r="C55" s="18" t="s">
        <v>372</v>
      </c>
      <c r="D55" s="71" t="s">
        <v>373</v>
      </c>
      <c r="E55" s="17">
        <v>2009</v>
      </c>
      <c r="F55" s="19" t="s">
        <v>49</v>
      </c>
      <c r="G55" s="17" t="s">
        <v>83</v>
      </c>
      <c r="H55" s="17" t="s">
        <v>67</v>
      </c>
      <c r="I55" s="17" t="s">
        <v>128</v>
      </c>
      <c r="J55" s="17">
        <v>554</v>
      </c>
      <c r="K55" s="17" t="s">
        <v>101</v>
      </c>
      <c r="L55" s="17" t="s">
        <v>106</v>
      </c>
      <c r="M55" s="17" t="s">
        <v>72</v>
      </c>
      <c r="N55" s="17" t="s">
        <v>68</v>
      </c>
      <c r="O55" s="17" t="s">
        <v>129</v>
      </c>
      <c r="P55" s="17" t="s">
        <v>130</v>
      </c>
      <c r="Q55" s="20"/>
      <c r="R55" s="21">
        <v>42.720844999999997</v>
      </c>
      <c r="S55" s="21">
        <v>-87.781947000000002</v>
      </c>
      <c r="T55" s="22" t="s">
        <v>131</v>
      </c>
      <c r="U55" s="23">
        <v>46</v>
      </c>
      <c r="V55" s="23">
        <v>9661</v>
      </c>
      <c r="W55" s="23"/>
      <c r="X55" s="23"/>
      <c r="Y55" s="23">
        <v>100</v>
      </c>
      <c r="Z55" s="23">
        <v>50000</v>
      </c>
      <c r="AA55" s="23">
        <v>16</v>
      </c>
      <c r="AB55" s="23">
        <v>458</v>
      </c>
      <c r="AC55" s="23"/>
      <c r="AD55" s="23"/>
      <c r="AE55" s="23">
        <v>52</v>
      </c>
      <c r="AF55" s="23">
        <v>1203</v>
      </c>
      <c r="AG55" s="24" t="s">
        <v>82</v>
      </c>
      <c r="AH55" s="23"/>
      <c r="AI55" s="26">
        <f t="shared" ref="AI55:AI67" si="1">ROUND(LN(V55)-LN(AB55),4)</f>
        <v>3.0489999999999999</v>
      </c>
    </row>
    <row r="56" spans="1:35" ht="15" x14ac:dyDescent="0.25">
      <c r="A56" s="18">
        <v>57</v>
      </c>
      <c r="B56" s="18">
        <v>10</v>
      </c>
      <c r="C56" s="18" t="s">
        <v>375</v>
      </c>
      <c r="D56" s="71" t="s">
        <v>374</v>
      </c>
      <c r="E56" s="17">
        <v>2009</v>
      </c>
      <c r="F56" s="19" t="s">
        <v>49</v>
      </c>
      <c r="G56" s="17" t="s">
        <v>83</v>
      </c>
      <c r="H56" s="17" t="s">
        <v>67</v>
      </c>
      <c r="I56" s="17" t="s">
        <v>132</v>
      </c>
      <c r="J56" s="17">
        <v>378</v>
      </c>
      <c r="K56" s="17" t="s">
        <v>91</v>
      </c>
      <c r="L56" s="17" t="s">
        <v>86</v>
      </c>
      <c r="M56" s="17" t="s">
        <v>72</v>
      </c>
      <c r="N56" s="17" t="s">
        <v>55</v>
      </c>
      <c r="O56" s="17" t="s">
        <v>133</v>
      </c>
      <c r="P56" s="17" t="s">
        <v>80</v>
      </c>
      <c r="Q56" s="20"/>
      <c r="R56" s="21">
        <v>35.9185597299074</v>
      </c>
      <c r="S56" s="21">
        <v>-78.881879477394193</v>
      </c>
      <c r="T56" s="22"/>
      <c r="U56" s="23">
        <v>5</v>
      </c>
      <c r="V56" s="23">
        <v>5</v>
      </c>
      <c r="W56" s="23"/>
      <c r="X56" s="23"/>
      <c r="Y56" s="23">
        <v>3</v>
      </c>
      <c r="Z56" s="23">
        <v>11</v>
      </c>
      <c r="AA56" s="23">
        <v>5</v>
      </c>
      <c r="AB56" s="23">
        <v>24</v>
      </c>
      <c r="AC56" s="23"/>
      <c r="AD56" s="23"/>
      <c r="AE56" s="23">
        <v>10</v>
      </c>
      <c r="AF56" s="23">
        <v>57</v>
      </c>
      <c r="AG56" s="24" t="s">
        <v>75</v>
      </c>
      <c r="AH56" s="23"/>
      <c r="AI56" s="26">
        <f t="shared" si="1"/>
        <v>-1.5686</v>
      </c>
    </row>
    <row r="57" spans="1:35" ht="15" x14ac:dyDescent="0.25">
      <c r="A57" s="18">
        <v>58</v>
      </c>
      <c r="B57" s="18">
        <v>10</v>
      </c>
      <c r="C57" s="18" t="s">
        <v>375</v>
      </c>
      <c r="D57" s="71" t="s">
        <v>374</v>
      </c>
      <c r="E57" s="17">
        <v>2009</v>
      </c>
      <c r="F57" s="19" t="s">
        <v>49</v>
      </c>
      <c r="G57" s="17" t="s">
        <v>83</v>
      </c>
      <c r="H57" s="17" t="s">
        <v>67</v>
      </c>
      <c r="I57" s="17" t="s">
        <v>132</v>
      </c>
      <c r="J57" s="17">
        <v>378</v>
      </c>
      <c r="K57" s="17" t="s">
        <v>91</v>
      </c>
      <c r="L57" s="17" t="s">
        <v>86</v>
      </c>
      <c r="M57" s="17" t="s">
        <v>72</v>
      </c>
      <c r="N57" s="17" t="s">
        <v>55</v>
      </c>
      <c r="O57" s="17" t="s">
        <v>134</v>
      </c>
      <c r="P57" s="17" t="s">
        <v>80</v>
      </c>
      <c r="Q57" s="20"/>
      <c r="R57" s="21">
        <v>35.9185597299074</v>
      </c>
      <c r="S57" s="21">
        <v>-78.881879477394193</v>
      </c>
      <c r="T57" s="22"/>
      <c r="U57" s="23">
        <v>3</v>
      </c>
      <c r="V57" s="23">
        <v>56</v>
      </c>
      <c r="W57" s="23"/>
      <c r="X57" s="23"/>
      <c r="Y57" s="23">
        <v>0</v>
      </c>
      <c r="Z57" s="23">
        <v>3824</v>
      </c>
      <c r="AA57" s="23">
        <v>3</v>
      </c>
      <c r="AB57" s="23">
        <v>116</v>
      </c>
      <c r="AC57" s="23"/>
      <c r="AD57" s="23"/>
      <c r="AE57" s="23">
        <v>12</v>
      </c>
      <c r="AF57" s="23">
        <v>530</v>
      </c>
      <c r="AG57" s="24" t="s">
        <v>75</v>
      </c>
      <c r="AH57" s="23"/>
      <c r="AI57" s="26">
        <f t="shared" si="1"/>
        <v>-0.72819999999999996</v>
      </c>
    </row>
    <row r="58" spans="1:35" ht="15" x14ac:dyDescent="0.25">
      <c r="A58" s="18">
        <v>59</v>
      </c>
      <c r="B58" s="18">
        <v>10</v>
      </c>
      <c r="C58" s="18" t="s">
        <v>375</v>
      </c>
      <c r="D58" s="71" t="s">
        <v>374</v>
      </c>
      <c r="E58" s="17">
        <v>2009</v>
      </c>
      <c r="F58" s="19" t="s">
        <v>49</v>
      </c>
      <c r="G58" s="17" t="s">
        <v>83</v>
      </c>
      <c r="H58" s="17" t="s">
        <v>67</v>
      </c>
      <c r="I58" s="17" t="s">
        <v>132</v>
      </c>
      <c r="J58" s="17">
        <v>378</v>
      </c>
      <c r="K58" s="17" t="s">
        <v>91</v>
      </c>
      <c r="L58" s="17" t="s">
        <v>86</v>
      </c>
      <c r="M58" s="17" t="s">
        <v>72</v>
      </c>
      <c r="N58" s="17" t="s">
        <v>55</v>
      </c>
      <c r="O58" s="17" t="s">
        <v>135</v>
      </c>
      <c r="P58" s="17" t="s">
        <v>80</v>
      </c>
      <c r="Q58" s="20"/>
      <c r="R58" s="21">
        <v>35.9185597299074</v>
      </c>
      <c r="S58" s="21">
        <v>-78.881879477394193</v>
      </c>
      <c r="T58" s="22"/>
      <c r="U58" s="23">
        <v>7</v>
      </c>
      <c r="V58" s="23">
        <v>6219</v>
      </c>
      <c r="W58" s="23"/>
      <c r="X58" s="23"/>
      <c r="Y58" s="23">
        <v>1015</v>
      </c>
      <c r="Z58" s="23">
        <v>38069</v>
      </c>
      <c r="AA58" s="23">
        <v>7</v>
      </c>
      <c r="AB58" s="23">
        <v>6214</v>
      </c>
      <c r="AC58" s="23"/>
      <c r="AD58" s="23"/>
      <c r="AE58" s="23">
        <v>2268</v>
      </c>
      <c r="AF58" s="23">
        <v>17022</v>
      </c>
      <c r="AG58" s="24" t="s">
        <v>75</v>
      </c>
      <c r="AH58" s="23"/>
      <c r="AI58" s="26">
        <f t="shared" si="1"/>
        <v>8.0000000000000004E-4</v>
      </c>
    </row>
    <row r="59" spans="1:35" ht="15" x14ac:dyDescent="0.25">
      <c r="A59" s="18">
        <v>60</v>
      </c>
      <c r="B59" s="18">
        <v>10</v>
      </c>
      <c r="C59" s="18" t="s">
        <v>375</v>
      </c>
      <c r="D59" s="71" t="s">
        <v>374</v>
      </c>
      <c r="E59" s="17">
        <v>2009</v>
      </c>
      <c r="F59" s="19" t="s">
        <v>49</v>
      </c>
      <c r="G59" s="17" t="s">
        <v>83</v>
      </c>
      <c r="H59" s="17" t="s">
        <v>67</v>
      </c>
      <c r="I59" s="17" t="s">
        <v>132</v>
      </c>
      <c r="J59" s="17">
        <v>378</v>
      </c>
      <c r="K59" s="17" t="s">
        <v>91</v>
      </c>
      <c r="L59" s="17" t="s">
        <v>86</v>
      </c>
      <c r="M59" s="17" t="s">
        <v>72</v>
      </c>
      <c r="N59" s="17" t="s">
        <v>55</v>
      </c>
      <c r="O59" s="17" t="s">
        <v>136</v>
      </c>
      <c r="P59" s="17" t="s">
        <v>80</v>
      </c>
      <c r="Q59" s="20"/>
      <c r="R59" s="21">
        <v>35.9185597299074</v>
      </c>
      <c r="S59" s="21">
        <v>-78.881879477394193</v>
      </c>
      <c r="T59" s="22"/>
      <c r="U59" s="23">
        <v>7</v>
      </c>
      <c r="V59" s="23">
        <v>9403</v>
      </c>
      <c r="W59" s="23"/>
      <c r="X59" s="23"/>
      <c r="Y59" s="23">
        <v>1343</v>
      </c>
      <c r="Z59" s="23">
        <v>65825</v>
      </c>
      <c r="AA59" s="23">
        <v>7</v>
      </c>
      <c r="AB59" s="23">
        <v>4848</v>
      </c>
      <c r="AC59" s="23"/>
      <c r="AD59" s="23"/>
      <c r="AE59" s="23">
        <v>1310</v>
      </c>
      <c r="AF59" s="23">
        <v>17938</v>
      </c>
      <c r="AG59" s="24" t="s">
        <v>75</v>
      </c>
      <c r="AH59" s="23"/>
      <c r="AI59" s="26">
        <f t="shared" si="1"/>
        <v>0.66249999999999998</v>
      </c>
    </row>
    <row r="60" spans="1:35" ht="15" x14ac:dyDescent="0.25">
      <c r="A60" s="18">
        <v>61</v>
      </c>
      <c r="B60" s="18">
        <v>10</v>
      </c>
      <c r="C60" s="18" t="s">
        <v>375</v>
      </c>
      <c r="D60" s="71" t="s">
        <v>374</v>
      </c>
      <c r="E60" s="17">
        <v>2009</v>
      </c>
      <c r="F60" s="19" t="s">
        <v>76</v>
      </c>
      <c r="G60" s="17" t="s">
        <v>83</v>
      </c>
      <c r="H60" s="17" t="s">
        <v>67</v>
      </c>
      <c r="I60" s="17" t="s">
        <v>132</v>
      </c>
      <c r="J60" s="17">
        <v>378</v>
      </c>
      <c r="K60" s="17" t="s">
        <v>91</v>
      </c>
      <c r="L60" s="17" t="s">
        <v>86</v>
      </c>
      <c r="M60" s="17" t="s">
        <v>72</v>
      </c>
      <c r="N60" s="17" t="s">
        <v>55</v>
      </c>
      <c r="O60" s="17" t="s">
        <v>133</v>
      </c>
      <c r="P60" s="17" t="s">
        <v>80</v>
      </c>
      <c r="Q60" s="20"/>
      <c r="R60" s="21">
        <v>35.9185597299074</v>
      </c>
      <c r="S60" s="21">
        <v>-78.881879477394193</v>
      </c>
      <c r="T60" s="22"/>
      <c r="U60" s="23">
        <v>5</v>
      </c>
      <c r="V60" s="23">
        <v>47</v>
      </c>
      <c r="W60" s="23"/>
      <c r="X60" s="23"/>
      <c r="Y60" s="23">
        <v>6</v>
      </c>
      <c r="Z60" s="23">
        <v>348</v>
      </c>
      <c r="AA60" s="23">
        <v>5</v>
      </c>
      <c r="AB60" s="23">
        <v>419</v>
      </c>
      <c r="AC60" s="23"/>
      <c r="AD60" s="23"/>
      <c r="AE60" s="23">
        <v>129</v>
      </c>
      <c r="AF60" s="23">
        <v>1364</v>
      </c>
      <c r="AG60" s="24" t="s">
        <v>75</v>
      </c>
      <c r="AH60" s="23"/>
      <c r="AI60" s="26">
        <f t="shared" si="1"/>
        <v>-2.1877</v>
      </c>
    </row>
    <row r="61" spans="1:35" ht="15" x14ac:dyDescent="0.25">
      <c r="A61" s="18">
        <v>62</v>
      </c>
      <c r="B61" s="18">
        <v>10</v>
      </c>
      <c r="C61" s="18" t="s">
        <v>375</v>
      </c>
      <c r="D61" s="71" t="s">
        <v>374</v>
      </c>
      <c r="E61" s="17">
        <v>2009</v>
      </c>
      <c r="F61" s="19" t="s">
        <v>76</v>
      </c>
      <c r="G61" s="17" t="s">
        <v>83</v>
      </c>
      <c r="H61" s="17" t="s">
        <v>67</v>
      </c>
      <c r="I61" s="17" t="s">
        <v>132</v>
      </c>
      <c r="J61" s="17">
        <v>378</v>
      </c>
      <c r="K61" s="17" t="s">
        <v>91</v>
      </c>
      <c r="L61" s="17" t="s">
        <v>86</v>
      </c>
      <c r="M61" s="17" t="s">
        <v>72</v>
      </c>
      <c r="N61" s="17" t="s">
        <v>55</v>
      </c>
      <c r="O61" s="17" t="s">
        <v>134</v>
      </c>
      <c r="P61" s="17" t="s">
        <v>80</v>
      </c>
      <c r="Q61" s="20"/>
      <c r="R61" s="21">
        <v>35.9185597299074</v>
      </c>
      <c r="S61" s="21">
        <v>-78.881879477394193</v>
      </c>
      <c r="T61" s="22"/>
      <c r="U61" s="23">
        <v>3</v>
      </c>
      <c r="V61" s="23">
        <v>173</v>
      </c>
      <c r="W61" s="23"/>
      <c r="X61" s="23"/>
      <c r="Y61" s="23">
        <v>38</v>
      </c>
      <c r="Z61" s="23">
        <v>783</v>
      </c>
      <c r="AA61" s="23">
        <v>3</v>
      </c>
      <c r="AB61" s="23">
        <v>782</v>
      </c>
      <c r="AC61" s="23"/>
      <c r="AD61" s="23"/>
      <c r="AE61" s="23">
        <v>38</v>
      </c>
      <c r="AF61" s="23">
        <v>15916</v>
      </c>
      <c r="AG61" s="24" t="s">
        <v>75</v>
      </c>
      <c r="AH61" s="23"/>
      <c r="AI61" s="26">
        <f t="shared" si="1"/>
        <v>-1.5085999999999999</v>
      </c>
    </row>
    <row r="62" spans="1:35" ht="15" x14ac:dyDescent="0.25">
      <c r="A62" s="18">
        <v>63</v>
      </c>
      <c r="B62" s="18">
        <v>10</v>
      </c>
      <c r="C62" s="18" t="s">
        <v>375</v>
      </c>
      <c r="D62" s="71" t="s">
        <v>374</v>
      </c>
      <c r="E62" s="17">
        <v>2009</v>
      </c>
      <c r="F62" s="19" t="s">
        <v>76</v>
      </c>
      <c r="G62" s="17" t="s">
        <v>83</v>
      </c>
      <c r="H62" s="17" t="s">
        <v>67</v>
      </c>
      <c r="I62" s="17" t="s">
        <v>132</v>
      </c>
      <c r="J62" s="17">
        <v>378</v>
      </c>
      <c r="K62" s="17" t="s">
        <v>91</v>
      </c>
      <c r="L62" s="17" t="s">
        <v>86</v>
      </c>
      <c r="M62" s="17" t="s">
        <v>72</v>
      </c>
      <c r="N62" s="17" t="s">
        <v>55</v>
      </c>
      <c r="O62" s="17" t="s">
        <v>135</v>
      </c>
      <c r="P62" s="17" t="s">
        <v>80</v>
      </c>
      <c r="Q62" s="20"/>
      <c r="R62" s="21">
        <v>35.9185597299074</v>
      </c>
      <c r="S62" s="21">
        <v>-78.881879477394193</v>
      </c>
      <c r="T62" s="22"/>
      <c r="U62" s="23">
        <v>7</v>
      </c>
      <c r="V62" s="23">
        <v>14627</v>
      </c>
      <c r="W62" s="23"/>
      <c r="X62" s="23"/>
      <c r="Y62" s="23">
        <v>1775</v>
      </c>
      <c r="Z62" s="23">
        <v>120548</v>
      </c>
      <c r="AA62" s="23">
        <v>7</v>
      </c>
      <c r="AB62" s="23">
        <v>30378</v>
      </c>
      <c r="AC62" s="23"/>
      <c r="AD62" s="23"/>
      <c r="AE62" s="23">
        <v>8961</v>
      </c>
      <c r="AF62" s="23">
        <v>102981</v>
      </c>
      <c r="AG62" s="24" t="s">
        <v>75</v>
      </c>
      <c r="AH62" s="23"/>
      <c r="AI62" s="26">
        <f t="shared" si="1"/>
        <v>-0.73080000000000001</v>
      </c>
    </row>
    <row r="63" spans="1:35" ht="15" x14ac:dyDescent="0.25">
      <c r="A63" s="18">
        <v>64</v>
      </c>
      <c r="B63" s="18">
        <v>10</v>
      </c>
      <c r="C63" s="18" t="s">
        <v>375</v>
      </c>
      <c r="D63" s="71" t="s">
        <v>374</v>
      </c>
      <c r="E63" s="17">
        <v>2009</v>
      </c>
      <c r="F63" s="19" t="s">
        <v>76</v>
      </c>
      <c r="G63" s="17" t="s">
        <v>83</v>
      </c>
      <c r="H63" s="17" t="s">
        <v>67</v>
      </c>
      <c r="I63" s="17" t="s">
        <v>132</v>
      </c>
      <c r="J63" s="17">
        <v>378</v>
      </c>
      <c r="K63" s="17" t="s">
        <v>91</v>
      </c>
      <c r="L63" s="17" t="s">
        <v>86</v>
      </c>
      <c r="M63" s="17" t="s">
        <v>72</v>
      </c>
      <c r="N63" s="17" t="s">
        <v>55</v>
      </c>
      <c r="O63" s="17" t="s">
        <v>136</v>
      </c>
      <c r="P63" s="17" t="s">
        <v>80</v>
      </c>
      <c r="Q63" s="20"/>
      <c r="R63" s="21">
        <v>35.9185597299074</v>
      </c>
      <c r="S63" s="21">
        <v>-78.881879477394193</v>
      </c>
      <c r="T63" s="22"/>
      <c r="U63" s="23">
        <v>7</v>
      </c>
      <c r="V63" s="23">
        <v>30925</v>
      </c>
      <c r="W63" s="23"/>
      <c r="X63" s="23"/>
      <c r="Y63" s="23">
        <v>7865</v>
      </c>
      <c r="Z63" s="23">
        <v>121591</v>
      </c>
      <c r="AA63" s="23">
        <v>7</v>
      </c>
      <c r="AB63" s="23">
        <v>19908</v>
      </c>
      <c r="AC63" s="23"/>
      <c r="AD63" s="23"/>
      <c r="AE63" s="23">
        <v>5728</v>
      </c>
      <c r="AF63" s="23">
        <v>69186</v>
      </c>
      <c r="AG63" s="24" t="s">
        <v>75</v>
      </c>
      <c r="AH63" s="23"/>
      <c r="AI63" s="26">
        <f t="shared" si="1"/>
        <v>0.44040000000000001</v>
      </c>
    </row>
    <row r="64" spans="1:35" ht="15" x14ac:dyDescent="0.25">
      <c r="A64" s="18">
        <v>65</v>
      </c>
      <c r="B64" s="18">
        <v>10</v>
      </c>
      <c r="C64" s="18" t="s">
        <v>375</v>
      </c>
      <c r="D64" s="71" t="s">
        <v>374</v>
      </c>
      <c r="E64" s="17">
        <v>2009</v>
      </c>
      <c r="F64" s="19" t="s">
        <v>59</v>
      </c>
      <c r="G64" s="17" t="s">
        <v>83</v>
      </c>
      <c r="H64" s="17" t="s">
        <v>67</v>
      </c>
      <c r="I64" s="17" t="s">
        <v>132</v>
      </c>
      <c r="J64" s="17">
        <v>378</v>
      </c>
      <c r="K64" s="17" t="s">
        <v>91</v>
      </c>
      <c r="L64" s="17" t="s">
        <v>86</v>
      </c>
      <c r="M64" s="17" t="s">
        <v>72</v>
      </c>
      <c r="N64" s="17" t="s">
        <v>55</v>
      </c>
      <c r="O64" s="17" t="s">
        <v>133</v>
      </c>
      <c r="P64" s="17" t="s">
        <v>80</v>
      </c>
      <c r="Q64" s="20"/>
      <c r="R64" s="21">
        <v>35.9185597299074</v>
      </c>
      <c r="S64" s="21">
        <v>-78.881879477394193</v>
      </c>
      <c r="T64" s="22"/>
      <c r="U64" s="23">
        <v>5</v>
      </c>
      <c r="V64" s="23">
        <v>980</v>
      </c>
      <c r="W64" s="23"/>
      <c r="X64" s="23"/>
      <c r="Y64" s="23">
        <v>235</v>
      </c>
      <c r="Z64" s="23">
        <v>4076</v>
      </c>
      <c r="AA64" s="23">
        <v>5</v>
      </c>
      <c r="AB64" s="23">
        <v>2639</v>
      </c>
      <c r="AC64" s="23"/>
      <c r="AD64" s="23"/>
      <c r="AE64" s="23">
        <v>709</v>
      </c>
      <c r="AF64" s="23">
        <v>9814</v>
      </c>
      <c r="AG64" s="24" t="s">
        <v>75</v>
      </c>
      <c r="AH64" s="23"/>
      <c r="AI64" s="26">
        <f t="shared" si="1"/>
        <v>-0.99060000000000004</v>
      </c>
    </row>
    <row r="65" spans="1:39" ht="15" x14ac:dyDescent="0.25">
      <c r="A65" s="18">
        <v>66</v>
      </c>
      <c r="B65" s="18">
        <v>10</v>
      </c>
      <c r="C65" s="18" t="s">
        <v>375</v>
      </c>
      <c r="D65" s="71" t="s">
        <v>374</v>
      </c>
      <c r="E65" s="17">
        <v>2009</v>
      </c>
      <c r="F65" s="19" t="s">
        <v>59</v>
      </c>
      <c r="G65" s="17" t="s">
        <v>83</v>
      </c>
      <c r="H65" s="17" t="s">
        <v>67</v>
      </c>
      <c r="I65" s="17" t="s">
        <v>132</v>
      </c>
      <c r="J65" s="17">
        <v>378</v>
      </c>
      <c r="K65" s="17" t="s">
        <v>91</v>
      </c>
      <c r="L65" s="17" t="s">
        <v>86</v>
      </c>
      <c r="M65" s="17" t="s">
        <v>72</v>
      </c>
      <c r="N65" s="17" t="s">
        <v>55</v>
      </c>
      <c r="O65" s="17" t="s">
        <v>135</v>
      </c>
      <c r="P65" s="17" t="s">
        <v>80</v>
      </c>
      <c r="Q65" s="20"/>
      <c r="R65" s="21">
        <v>35.9185597299074</v>
      </c>
      <c r="S65" s="21">
        <v>-78.881879477394193</v>
      </c>
      <c r="T65" s="22"/>
      <c r="U65" s="23">
        <v>7</v>
      </c>
      <c r="V65" s="23">
        <v>49170</v>
      </c>
      <c r="W65" s="23"/>
      <c r="X65" s="23"/>
      <c r="Y65" s="23">
        <v>11798</v>
      </c>
      <c r="Z65" s="23">
        <v>204921</v>
      </c>
      <c r="AA65" s="23">
        <v>7</v>
      </c>
      <c r="AB65" s="23">
        <v>69476</v>
      </c>
      <c r="AC65" s="23"/>
      <c r="AD65" s="23"/>
      <c r="AE65" s="23">
        <v>24980</v>
      </c>
      <c r="AF65" s="23">
        <v>193241</v>
      </c>
      <c r="AG65" s="24" t="s">
        <v>75</v>
      </c>
      <c r="AH65" s="23"/>
      <c r="AI65" s="26">
        <f t="shared" si="1"/>
        <v>-0.34570000000000001</v>
      </c>
    </row>
    <row r="66" spans="1:39" ht="15" x14ac:dyDescent="0.25">
      <c r="A66" s="18">
        <v>67</v>
      </c>
      <c r="B66" s="18">
        <v>10</v>
      </c>
      <c r="C66" s="18" t="s">
        <v>375</v>
      </c>
      <c r="D66" s="71" t="s">
        <v>374</v>
      </c>
      <c r="E66" s="17">
        <v>2009</v>
      </c>
      <c r="F66" s="19" t="s">
        <v>59</v>
      </c>
      <c r="G66" s="17" t="s">
        <v>83</v>
      </c>
      <c r="H66" s="17" t="s">
        <v>67</v>
      </c>
      <c r="I66" s="17" t="s">
        <v>132</v>
      </c>
      <c r="J66" s="17">
        <v>378</v>
      </c>
      <c r="K66" s="17" t="s">
        <v>91</v>
      </c>
      <c r="L66" s="17" t="s">
        <v>86</v>
      </c>
      <c r="M66" s="17" t="s">
        <v>72</v>
      </c>
      <c r="N66" s="17" t="s">
        <v>55</v>
      </c>
      <c r="O66" s="17" t="s">
        <v>134</v>
      </c>
      <c r="P66" s="17" t="s">
        <v>80</v>
      </c>
      <c r="Q66" s="20"/>
      <c r="R66" s="21">
        <v>35.9185597299074</v>
      </c>
      <c r="S66" s="21">
        <v>-78.881879477394193</v>
      </c>
      <c r="T66" s="22"/>
      <c r="U66" s="23">
        <v>3</v>
      </c>
      <c r="V66" s="23">
        <v>4319</v>
      </c>
      <c r="W66" s="23"/>
      <c r="X66" s="23"/>
      <c r="Y66" s="23">
        <v>870</v>
      </c>
      <c r="Z66" s="23">
        <v>21436</v>
      </c>
      <c r="AA66" s="23">
        <v>3</v>
      </c>
      <c r="AB66" s="23">
        <v>4622</v>
      </c>
      <c r="AC66" s="23"/>
      <c r="AD66" s="23"/>
      <c r="AE66" s="23">
        <v>712</v>
      </c>
      <c r="AF66" s="23">
        <v>3002</v>
      </c>
      <c r="AG66" s="24" t="s">
        <v>75</v>
      </c>
      <c r="AH66" s="23"/>
      <c r="AI66" s="26">
        <f t="shared" si="1"/>
        <v>-6.7799999999999999E-2</v>
      </c>
    </row>
    <row r="67" spans="1:39" ht="15" x14ac:dyDescent="0.25">
      <c r="A67" s="18">
        <v>68</v>
      </c>
      <c r="B67" s="18">
        <v>10</v>
      </c>
      <c r="C67" s="18" t="s">
        <v>375</v>
      </c>
      <c r="D67" s="71" t="s">
        <v>374</v>
      </c>
      <c r="E67" s="17">
        <v>2009</v>
      </c>
      <c r="F67" s="19" t="s">
        <v>59</v>
      </c>
      <c r="G67" s="17" t="s">
        <v>83</v>
      </c>
      <c r="H67" s="17" t="s">
        <v>67</v>
      </c>
      <c r="I67" s="17" t="s">
        <v>132</v>
      </c>
      <c r="J67" s="17">
        <v>378</v>
      </c>
      <c r="K67" s="17" t="s">
        <v>91</v>
      </c>
      <c r="L67" s="17" t="s">
        <v>86</v>
      </c>
      <c r="M67" s="17" t="s">
        <v>72</v>
      </c>
      <c r="N67" s="17" t="s">
        <v>55</v>
      </c>
      <c r="O67" s="17" t="s">
        <v>136</v>
      </c>
      <c r="P67" s="17" t="s">
        <v>80</v>
      </c>
      <c r="Q67" s="20"/>
      <c r="R67" s="21">
        <v>35.9185597299074</v>
      </c>
      <c r="S67" s="21">
        <v>-78.881879477394193</v>
      </c>
      <c r="T67" s="22"/>
      <c r="U67" s="23">
        <v>7</v>
      </c>
      <c r="V67" s="23">
        <v>66217</v>
      </c>
      <c r="W67" s="23"/>
      <c r="X67" s="23"/>
      <c r="Y67" s="23">
        <v>14746</v>
      </c>
      <c r="Z67" s="23">
        <v>297328</v>
      </c>
      <c r="AA67" s="23">
        <v>7</v>
      </c>
      <c r="AB67" s="23">
        <v>45446</v>
      </c>
      <c r="AC67" s="23"/>
      <c r="AD67" s="23"/>
      <c r="AE67" s="23">
        <v>12873</v>
      </c>
      <c r="AF67" s="23">
        <v>160458</v>
      </c>
      <c r="AG67" s="24" t="s">
        <v>75</v>
      </c>
      <c r="AH67" s="23"/>
      <c r="AI67" s="26">
        <f t="shared" si="1"/>
        <v>0.37640000000000001</v>
      </c>
      <c r="AM67" s="27"/>
    </row>
    <row r="68" spans="1:39" ht="15" x14ac:dyDescent="0.25">
      <c r="A68" s="18">
        <v>69</v>
      </c>
      <c r="B68" s="18">
        <v>11</v>
      </c>
      <c r="C68" s="18" t="s">
        <v>376</v>
      </c>
      <c r="D68" s="71" t="s">
        <v>377</v>
      </c>
      <c r="E68" s="17">
        <v>2009</v>
      </c>
      <c r="F68" s="19" t="s">
        <v>49</v>
      </c>
      <c r="G68" s="17" t="s">
        <v>103</v>
      </c>
      <c r="H68" s="17" t="s">
        <v>67</v>
      </c>
      <c r="I68" s="17" t="s">
        <v>137</v>
      </c>
      <c r="J68" s="17">
        <v>1000</v>
      </c>
      <c r="K68" s="17" t="s">
        <v>117</v>
      </c>
      <c r="L68" s="17" t="s">
        <v>99</v>
      </c>
      <c r="M68" s="17" t="s">
        <v>72</v>
      </c>
      <c r="N68" s="17" t="s">
        <v>55</v>
      </c>
      <c r="O68" s="17" t="s">
        <v>138</v>
      </c>
      <c r="P68" s="17" t="s">
        <v>139</v>
      </c>
      <c r="Q68" s="20">
        <v>0.45</v>
      </c>
      <c r="R68" s="21">
        <v>38.998488999999999</v>
      </c>
      <c r="S68" s="21">
        <v>-77.028824999999998</v>
      </c>
      <c r="T68" s="22" t="s">
        <v>140</v>
      </c>
      <c r="U68" s="23">
        <v>5</v>
      </c>
      <c r="V68" s="23"/>
      <c r="W68" s="23"/>
      <c r="X68" s="23"/>
      <c r="Y68" s="23"/>
      <c r="Z68" s="23"/>
      <c r="AA68" s="23"/>
      <c r="AB68" s="23"/>
      <c r="AC68" s="23"/>
      <c r="AD68" s="23"/>
      <c r="AE68" s="23"/>
      <c r="AF68" s="23"/>
      <c r="AG68" s="24" t="s">
        <v>82</v>
      </c>
      <c r="AH68" s="23">
        <v>0</v>
      </c>
      <c r="AI68" s="25"/>
    </row>
    <row r="69" spans="1:39" ht="15" x14ac:dyDescent="0.25">
      <c r="A69" s="18">
        <v>70</v>
      </c>
      <c r="B69" s="18">
        <v>11</v>
      </c>
      <c r="C69" s="18" t="s">
        <v>376</v>
      </c>
      <c r="D69" s="71" t="s">
        <v>377</v>
      </c>
      <c r="E69" s="17">
        <v>2009</v>
      </c>
      <c r="F69" s="19" t="s">
        <v>49</v>
      </c>
      <c r="G69" s="17" t="s">
        <v>103</v>
      </c>
      <c r="H69" s="17" t="s">
        <v>67</v>
      </c>
      <c r="I69" s="17" t="s">
        <v>141</v>
      </c>
      <c r="J69" s="17">
        <v>1000</v>
      </c>
      <c r="K69" s="17" t="s">
        <v>117</v>
      </c>
      <c r="L69" s="17" t="s">
        <v>99</v>
      </c>
      <c r="M69" s="17" t="s">
        <v>72</v>
      </c>
      <c r="N69" s="17" t="s">
        <v>55</v>
      </c>
      <c r="O69" s="17" t="s">
        <v>142</v>
      </c>
      <c r="P69" s="17" t="s">
        <v>139</v>
      </c>
      <c r="Q69" s="20">
        <v>0.28000000000000003</v>
      </c>
      <c r="R69" s="21">
        <v>38.984022000000003</v>
      </c>
      <c r="S69" s="21">
        <v>-76.944393000000005</v>
      </c>
      <c r="T69" s="22" t="s">
        <v>140</v>
      </c>
      <c r="U69" s="23">
        <v>8</v>
      </c>
      <c r="V69" s="23"/>
      <c r="W69" s="23"/>
      <c r="X69" s="23"/>
      <c r="Y69" s="23"/>
      <c r="Z69" s="23"/>
      <c r="AA69" s="23"/>
      <c r="AB69" s="23"/>
      <c r="AC69" s="23"/>
      <c r="AD69" s="23"/>
      <c r="AE69" s="23"/>
      <c r="AF69" s="23"/>
      <c r="AG69" s="24" t="s">
        <v>82</v>
      </c>
      <c r="AH69" s="23">
        <v>57</v>
      </c>
      <c r="AI69" s="25"/>
    </row>
    <row r="70" spans="1:39" ht="15" x14ac:dyDescent="0.25">
      <c r="A70" s="18">
        <v>71</v>
      </c>
      <c r="B70" s="18">
        <v>11</v>
      </c>
      <c r="C70" s="18" t="s">
        <v>376</v>
      </c>
      <c r="D70" s="71" t="s">
        <v>377</v>
      </c>
      <c r="E70" s="17">
        <v>2009</v>
      </c>
      <c r="F70" s="19" t="s">
        <v>59</v>
      </c>
      <c r="G70" s="17" t="s">
        <v>103</v>
      </c>
      <c r="H70" s="17" t="s">
        <v>67</v>
      </c>
      <c r="I70" s="17" t="s">
        <v>141</v>
      </c>
      <c r="J70" s="17">
        <v>1000</v>
      </c>
      <c r="K70" s="17" t="s">
        <v>117</v>
      </c>
      <c r="L70" s="17" t="s">
        <v>99</v>
      </c>
      <c r="M70" s="17" t="s">
        <v>72</v>
      </c>
      <c r="N70" s="17" t="s">
        <v>55</v>
      </c>
      <c r="O70" s="17" t="s">
        <v>142</v>
      </c>
      <c r="P70" s="17" t="s">
        <v>139</v>
      </c>
      <c r="Q70" s="20">
        <v>0.28000000000000003</v>
      </c>
      <c r="R70" s="21">
        <v>38.984022000000003</v>
      </c>
      <c r="S70" s="21">
        <v>-76.944393000000005</v>
      </c>
      <c r="T70" s="22" t="s">
        <v>140</v>
      </c>
      <c r="U70" s="23">
        <v>8</v>
      </c>
      <c r="V70" s="23"/>
      <c r="W70" s="23"/>
      <c r="X70" s="23"/>
      <c r="Y70" s="23"/>
      <c r="Z70" s="23"/>
      <c r="AA70" s="23"/>
      <c r="AB70" s="23"/>
      <c r="AC70" s="23"/>
      <c r="AD70" s="23"/>
      <c r="AE70" s="23"/>
      <c r="AF70" s="23"/>
      <c r="AG70" s="24" t="s">
        <v>82</v>
      </c>
      <c r="AH70" s="23">
        <v>0</v>
      </c>
      <c r="AI70" s="25"/>
    </row>
    <row r="71" spans="1:39" ht="15" x14ac:dyDescent="0.25">
      <c r="A71" s="18">
        <v>72</v>
      </c>
      <c r="B71" s="18">
        <v>11</v>
      </c>
      <c r="C71" s="18" t="s">
        <v>376</v>
      </c>
      <c r="D71" s="71" t="s">
        <v>377</v>
      </c>
      <c r="E71" s="17">
        <v>2009</v>
      </c>
      <c r="F71" s="19" t="s">
        <v>59</v>
      </c>
      <c r="G71" s="17" t="s">
        <v>103</v>
      </c>
      <c r="H71" s="17" t="s">
        <v>67</v>
      </c>
      <c r="I71" s="17" t="s">
        <v>137</v>
      </c>
      <c r="J71" s="17">
        <v>1000</v>
      </c>
      <c r="K71" s="17" t="s">
        <v>117</v>
      </c>
      <c r="L71" s="17" t="s">
        <v>99</v>
      </c>
      <c r="M71" s="17" t="s">
        <v>72</v>
      </c>
      <c r="N71" s="17" t="s">
        <v>55</v>
      </c>
      <c r="O71" s="17" t="s">
        <v>138</v>
      </c>
      <c r="P71" s="17" t="s">
        <v>139</v>
      </c>
      <c r="Q71" s="20">
        <v>0.45</v>
      </c>
      <c r="R71" s="21">
        <v>38.998488999999999</v>
      </c>
      <c r="S71" s="21">
        <v>-77.028824999999998</v>
      </c>
      <c r="T71" s="22" t="s">
        <v>140</v>
      </c>
      <c r="U71" s="23">
        <v>5</v>
      </c>
      <c r="V71" s="23"/>
      <c r="W71" s="23"/>
      <c r="X71" s="23"/>
      <c r="Y71" s="23"/>
      <c r="Z71" s="23"/>
      <c r="AA71" s="23"/>
      <c r="AB71" s="23"/>
      <c r="AC71" s="23"/>
      <c r="AD71" s="23"/>
      <c r="AE71" s="23"/>
      <c r="AF71" s="23"/>
      <c r="AG71" s="24" t="s">
        <v>82</v>
      </c>
      <c r="AH71" s="23">
        <v>50</v>
      </c>
      <c r="AI71" s="25"/>
    </row>
    <row r="72" spans="1:39" ht="15" x14ac:dyDescent="0.25">
      <c r="A72" s="18">
        <v>73</v>
      </c>
      <c r="B72" s="18">
        <v>12</v>
      </c>
      <c r="C72" s="18" t="s">
        <v>379</v>
      </c>
      <c r="D72" s="71" t="s">
        <v>378</v>
      </c>
      <c r="E72" s="17">
        <v>2010</v>
      </c>
      <c r="F72" s="19" t="s">
        <v>49</v>
      </c>
      <c r="G72" s="17" t="s">
        <v>83</v>
      </c>
      <c r="H72" s="17" t="s">
        <v>67</v>
      </c>
      <c r="I72" s="17" t="s">
        <v>143</v>
      </c>
      <c r="J72" s="17">
        <v>378</v>
      </c>
      <c r="K72" s="17" t="s">
        <v>91</v>
      </c>
      <c r="L72" s="17" t="s">
        <v>86</v>
      </c>
      <c r="M72" s="17" t="s">
        <v>72</v>
      </c>
      <c r="N72" s="17" t="s">
        <v>55</v>
      </c>
      <c r="O72" s="17" t="s">
        <v>144</v>
      </c>
      <c r="P72" s="17" t="s">
        <v>80</v>
      </c>
      <c r="Q72" s="20"/>
      <c r="R72" s="21">
        <v>35.9185597299074</v>
      </c>
      <c r="S72" s="21">
        <v>-78.881879477394193</v>
      </c>
      <c r="T72" s="22">
        <v>2012</v>
      </c>
      <c r="U72" s="23">
        <v>8</v>
      </c>
      <c r="V72" s="23">
        <v>5904</v>
      </c>
      <c r="W72" s="23"/>
      <c r="X72" s="23"/>
      <c r="Y72" s="23">
        <v>1673</v>
      </c>
      <c r="Z72" s="23">
        <v>8846</v>
      </c>
      <c r="AA72" s="23">
        <v>8</v>
      </c>
      <c r="AB72" s="23">
        <v>5904</v>
      </c>
      <c r="AC72" s="23"/>
      <c r="AD72" s="23"/>
      <c r="AE72" s="23">
        <v>2914</v>
      </c>
      <c r="AF72" s="23">
        <v>11963</v>
      </c>
      <c r="AG72" s="24" t="s">
        <v>75</v>
      </c>
      <c r="AH72" s="23"/>
      <c r="AI72" s="26">
        <f t="shared" ref="AI72:AI77" si="2">ROUND(LN(V72)-LN(AB72),4)</f>
        <v>0</v>
      </c>
    </row>
    <row r="73" spans="1:39" ht="15" x14ac:dyDescent="0.25">
      <c r="A73" s="18">
        <v>74</v>
      </c>
      <c r="B73" s="18">
        <v>12</v>
      </c>
      <c r="C73" s="18" t="s">
        <v>379</v>
      </c>
      <c r="D73" s="71" t="s">
        <v>378</v>
      </c>
      <c r="E73" s="17">
        <v>2010</v>
      </c>
      <c r="F73" s="19" t="s">
        <v>49</v>
      </c>
      <c r="G73" s="17" t="s">
        <v>83</v>
      </c>
      <c r="H73" s="17" t="s">
        <v>67</v>
      </c>
      <c r="I73" s="17" t="s">
        <v>143</v>
      </c>
      <c r="J73" s="17">
        <v>378</v>
      </c>
      <c r="K73" s="17" t="s">
        <v>91</v>
      </c>
      <c r="L73" s="17" t="s">
        <v>86</v>
      </c>
      <c r="M73" s="17" t="s">
        <v>72</v>
      </c>
      <c r="N73" s="17" t="s">
        <v>55</v>
      </c>
      <c r="O73" s="17" t="s">
        <v>144</v>
      </c>
      <c r="P73" s="17" t="s">
        <v>80</v>
      </c>
      <c r="Q73" s="20"/>
      <c r="R73" s="21">
        <v>35.9185597299074</v>
      </c>
      <c r="S73" s="21">
        <v>-78.881879477394193</v>
      </c>
      <c r="T73" s="22">
        <v>2013</v>
      </c>
      <c r="U73" s="23">
        <v>8</v>
      </c>
      <c r="V73" s="23">
        <v>7112</v>
      </c>
      <c r="W73" s="23"/>
      <c r="X73" s="23"/>
      <c r="Y73" s="23">
        <v>1657</v>
      </c>
      <c r="Z73" s="23">
        <v>30521</v>
      </c>
      <c r="AA73" s="23">
        <v>8</v>
      </c>
      <c r="AB73" s="23">
        <v>4193</v>
      </c>
      <c r="AC73" s="23"/>
      <c r="AD73" s="23"/>
      <c r="AE73" s="23">
        <v>1620</v>
      </c>
      <c r="AF73" s="23">
        <v>10855</v>
      </c>
      <c r="AG73" s="24" t="s">
        <v>75</v>
      </c>
      <c r="AH73" s="23"/>
      <c r="AI73" s="26">
        <f t="shared" si="2"/>
        <v>0.52839999999999998</v>
      </c>
      <c r="AM73" s="27"/>
    </row>
    <row r="74" spans="1:39" ht="15" x14ac:dyDescent="0.25">
      <c r="A74" s="18">
        <v>75</v>
      </c>
      <c r="B74" s="18">
        <v>12</v>
      </c>
      <c r="C74" s="18" t="s">
        <v>379</v>
      </c>
      <c r="D74" s="71" t="s">
        <v>378</v>
      </c>
      <c r="E74" s="17">
        <v>2010</v>
      </c>
      <c r="F74" s="19" t="s">
        <v>76</v>
      </c>
      <c r="G74" s="17" t="s">
        <v>83</v>
      </c>
      <c r="H74" s="17" t="s">
        <v>67</v>
      </c>
      <c r="I74" s="17" t="s">
        <v>143</v>
      </c>
      <c r="J74" s="17">
        <v>378</v>
      </c>
      <c r="K74" s="17" t="s">
        <v>91</v>
      </c>
      <c r="L74" s="17" t="s">
        <v>86</v>
      </c>
      <c r="M74" s="17" t="s">
        <v>72</v>
      </c>
      <c r="N74" s="17" t="s">
        <v>55</v>
      </c>
      <c r="O74" s="17" t="s">
        <v>144</v>
      </c>
      <c r="P74" s="17" t="s">
        <v>80</v>
      </c>
      <c r="Q74" s="20"/>
      <c r="R74" s="21">
        <v>35.9185597299074</v>
      </c>
      <c r="S74" s="21">
        <v>-78.881879477394193</v>
      </c>
      <c r="T74" s="22">
        <v>2014</v>
      </c>
      <c r="U74" s="23">
        <v>8</v>
      </c>
      <c r="V74" s="23">
        <v>16262</v>
      </c>
      <c r="W74" s="23"/>
      <c r="X74" s="23"/>
      <c r="Y74" s="23">
        <v>3710</v>
      </c>
      <c r="Z74" s="23">
        <v>71280</v>
      </c>
      <c r="AA74" s="23">
        <v>8</v>
      </c>
      <c r="AB74" s="23">
        <v>29974</v>
      </c>
      <c r="AC74" s="23"/>
      <c r="AD74" s="23"/>
      <c r="AE74" s="23">
        <v>12864</v>
      </c>
      <c r="AF74" s="23">
        <v>69938</v>
      </c>
      <c r="AG74" s="24" t="s">
        <v>75</v>
      </c>
      <c r="AH74" s="23"/>
      <c r="AI74" s="26">
        <f t="shared" si="2"/>
        <v>-0.61150000000000004</v>
      </c>
    </row>
    <row r="75" spans="1:39" ht="15" x14ac:dyDescent="0.25">
      <c r="A75" s="18">
        <v>76</v>
      </c>
      <c r="B75" s="18">
        <v>12</v>
      </c>
      <c r="C75" s="18" t="s">
        <v>379</v>
      </c>
      <c r="D75" s="71" t="s">
        <v>378</v>
      </c>
      <c r="E75" s="17">
        <v>2010</v>
      </c>
      <c r="F75" s="19" t="s">
        <v>76</v>
      </c>
      <c r="G75" s="17" t="s">
        <v>83</v>
      </c>
      <c r="H75" s="17" t="s">
        <v>67</v>
      </c>
      <c r="I75" s="17" t="s">
        <v>143</v>
      </c>
      <c r="J75" s="17">
        <v>378</v>
      </c>
      <c r="K75" s="17" t="s">
        <v>91</v>
      </c>
      <c r="L75" s="17" t="s">
        <v>86</v>
      </c>
      <c r="M75" s="17" t="s">
        <v>72</v>
      </c>
      <c r="N75" s="17" t="s">
        <v>55</v>
      </c>
      <c r="O75" s="17" t="s">
        <v>144</v>
      </c>
      <c r="P75" s="17" t="s">
        <v>80</v>
      </c>
      <c r="Q75" s="20"/>
      <c r="R75" s="21">
        <v>35.9185597299074</v>
      </c>
      <c r="S75" s="21">
        <v>-78.881879477394193</v>
      </c>
      <c r="T75" s="22">
        <v>2015</v>
      </c>
      <c r="U75" s="23">
        <v>8</v>
      </c>
      <c r="V75" s="23">
        <v>30356</v>
      </c>
      <c r="W75" s="23"/>
      <c r="X75" s="23"/>
      <c r="Y75" s="23">
        <v>11735</v>
      </c>
      <c r="Z75" s="23">
        <v>78525</v>
      </c>
      <c r="AA75" s="23">
        <v>8</v>
      </c>
      <c r="AB75" s="23">
        <v>18189</v>
      </c>
      <c r="AC75" s="23"/>
      <c r="AD75" s="23"/>
      <c r="AE75" s="23">
        <v>7529</v>
      </c>
      <c r="AF75" s="23">
        <v>43942</v>
      </c>
      <c r="AG75" s="24" t="s">
        <v>75</v>
      </c>
      <c r="AH75" s="23"/>
      <c r="AI75" s="26">
        <f t="shared" si="2"/>
        <v>0.51219999999999999</v>
      </c>
    </row>
    <row r="76" spans="1:39" ht="15" x14ac:dyDescent="0.25">
      <c r="A76" s="18">
        <v>77</v>
      </c>
      <c r="B76" s="18">
        <v>12</v>
      </c>
      <c r="C76" s="18" t="s">
        <v>379</v>
      </c>
      <c r="D76" s="71" t="s">
        <v>378</v>
      </c>
      <c r="E76" s="17">
        <v>2010</v>
      </c>
      <c r="F76" s="19" t="s">
        <v>59</v>
      </c>
      <c r="G76" s="17" t="s">
        <v>83</v>
      </c>
      <c r="H76" s="17" t="s">
        <v>67</v>
      </c>
      <c r="I76" s="17" t="s">
        <v>143</v>
      </c>
      <c r="J76" s="17">
        <v>378</v>
      </c>
      <c r="K76" s="17" t="s">
        <v>91</v>
      </c>
      <c r="L76" s="17" t="s">
        <v>86</v>
      </c>
      <c r="M76" s="17" t="s">
        <v>72</v>
      </c>
      <c r="N76" s="17" t="s">
        <v>55</v>
      </c>
      <c r="O76" s="17" t="s">
        <v>144</v>
      </c>
      <c r="P76" s="17" t="s">
        <v>80</v>
      </c>
      <c r="Q76" s="20"/>
      <c r="R76" s="21">
        <v>35.9185597299074</v>
      </c>
      <c r="S76" s="21">
        <v>-78.881879477394193</v>
      </c>
      <c r="T76" s="22">
        <v>2010</v>
      </c>
      <c r="U76" s="23">
        <v>8</v>
      </c>
      <c r="V76" s="23">
        <v>43082</v>
      </c>
      <c r="W76" s="23"/>
      <c r="X76" s="23"/>
      <c r="Y76" s="23">
        <v>15482</v>
      </c>
      <c r="Z76" s="23">
        <v>119889</v>
      </c>
      <c r="AA76" s="23">
        <v>8</v>
      </c>
      <c r="AB76" s="23">
        <v>57677</v>
      </c>
      <c r="AC76" s="23"/>
      <c r="AD76" s="23"/>
      <c r="AE76" s="23">
        <v>25971</v>
      </c>
      <c r="AF76" s="23">
        <v>128090</v>
      </c>
      <c r="AG76" s="24" t="s">
        <v>75</v>
      </c>
      <c r="AH76" s="23"/>
      <c r="AI76" s="26">
        <f t="shared" si="2"/>
        <v>-0.2918</v>
      </c>
    </row>
    <row r="77" spans="1:39" ht="15" x14ac:dyDescent="0.25">
      <c r="A77" s="18">
        <v>78</v>
      </c>
      <c r="B77" s="18">
        <v>12</v>
      </c>
      <c r="C77" s="18" t="s">
        <v>379</v>
      </c>
      <c r="D77" s="71" t="s">
        <v>378</v>
      </c>
      <c r="E77" s="17">
        <v>2010</v>
      </c>
      <c r="F77" s="19" t="s">
        <v>59</v>
      </c>
      <c r="G77" s="17" t="s">
        <v>83</v>
      </c>
      <c r="H77" s="17" t="s">
        <v>67</v>
      </c>
      <c r="I77" s="17" t="s">
        <v>143</v>
      </c>
      <c r="J77" s="17">
        <v>378</v>
      </c>
      <c r="K77" s="17" t="s">
        <v>91</v>
      </c>
      <c r="L77" s="17" t="s">
        <v>86</v>
      </c>
      <c r="M77" s="17" t="s">
        <v>72</v>
      </c>
      <c r="N77" s="17" t="s">
        <v>55</v>
      </c>
      <c r="O77" s="17" t="s">
        <v>144</v>
      </c>
      <c r="P77" s="17" t="s">
        <v>80</v>
      </c>
      <c r="Q77" s="20"/>
      <c r="R77" s="21">
        <v>35.9185597299074</v>
      </c>
      <c r="S77" s="21">
        <v>-78.881879477394193</v>
      </c>
      <c r="T77" s="22">
        <v>2011</v>
      </c>
      <c r="U77" s="23">
        <v>8</v>
      </c>
      <c r="V77" s="23">
        <v>73055</v>
      </c>
      <c r="W77" s="23"/>
      <c r="X77" s="23"/>
      <c r="Y77" s="23">
        <v>25323</v>
      </c>
      <c r="Z77" s="23">
        <v>210761</v>
      </c>
      <c r="AA77" s="23">
        <v>8</v>
      </c>
      <c r="AB77" s="23">
        <v>51519</v>
      </c>
      <c r="AC77" s="23"/>
      <c r="AD77" s="23"/>
      <c r="AE77" s="23">
        <v>20760</v>
      </c>
      <c r="AF77" s="23">
        <v>127848</v>
      </c>
      <c r="AG77" s="24" t="s">
        <v>75</v>
      </c>
      <c r="AH77" s="23"/>
      <c r="AI77" s="26">
        <f t="shared" si="2"/>
        <v>0.3493</v>
      </c>
    </row>
    <row r="78" spans="1:39" ht="15" x14ac:dyDescent="0.25">
      <c r="A78" s="18">
        <v>79</v>
      </c>
      <c r="B78" s="18">
        <v>13</v>
      </c>
      <c r="C78" s="18" t="s">
        <v>380</v>
      </c>
      <c r="D78" s="71" t="s">
        <v>383</v>
      </c>
      <c r="E78" s="17">
        <v>2010</v>
      </c>
      <c r="F78" s="19" t="s">
        <v>76</v>
      </c>
      <c r="G78" s="17" t="s">
        <v>83</v>
      </c>
      <c r="H78" s="17" t="s">
        <v>67</v>
      </c>
      <c r="I78" s="17" t="s">
        <v>145</v>
      </c>
      <c r="J78" s="17">
        <v>606</v>
      </c>
      <c r="K78" s="17" t="s">
        <v>101</v>
      </c>
      <c r="L78" s="17" t="s">
        <v>102</v>
      </c>
      <c r="M78" s="17" t="s">
        <v>72</v>
      </c>
      <c r="N78" s="17" t="s">
        <v>55</v>
      </c>
      <c r="O78" s="17" t="s">
        <v>146</v>
      </c>
      <c r="P78" s="17" t="s">
        <v>80</v>
      </c>
      <c r="Q78" s="20">
        <v>1.9</v>
      </c>
      <c r="R78" s="21">
        <v>34.004183250648303</v>
      </c>
      <c r="S78" s="21">
        <v>-77.903174322587304</v>
      </c>
      <c r="T78" s="22" t="s">
        <v>147</v>
      </c>
      <c r="U78" s="23">
        <v>11</v>
      </c>
      <c r="V78" s="23">
        <v>758</v>
      </c>
      <c r="W78" s="23">
        <v>1534</v>
      </c>
      <c r="X78" s="23"/>
      <c r="Y78" s="23"/>
      <c r="Z78" s="23"/>
      <c r="AA78" s="23">
        <v>22</v>
      </c>
      <c r="AB78" s="23">
        <v>17</v>
      </c>
      <c r="AC78" s="23">
        <v>56</v>
      </c>
      <c r="AD78" s="23"/>
      <c r="AE78" s="23"/>
      <c r="AF78" s="23"/>
      <c r="AG78" s="24" t="s">
        <v>75</v>
      </c>
      <c r="AH78" s="23"/>
      <c r="AI78" s="26">
        <f t="shared" ref="AI78:AI99" si="3">ROUND(LN(V78)-LN(AB78),4)</f>
        <v>3.7974999999999999</v>
      </c>
    </row>
    <row r="79" spans="1:39" ht="15" x14ac:dyDescent="0.25">
      <c r="A79" s="18">
        <v>80</v>
      </c>
      <c r="B79" s="18">
        <v>13</v>
      </c>
      <c r="C79" s="18" t="s">
        <v>380</v>
      </c>
      <c r="D79" s="71" t="s">
        <v>383</v>
      </c>
      <c r="E79" s="17">
        <v>2010</v>
      </c>
      <c r="F79" s="19" t="s">
        <v>76</v>
      </c>
      <c r="G79" s="17" t="s">
        <v>83</v>
      </c>
      <c r="H79" s="17" t="s">
        <v>67</v>
      </c>
      <c r="I79" s="17" t="s">
        <v>145</v>
      </c>
      <c r="J79" s="17">
        <v>606</v>
      </c>
      <c r="K79" s="17" t="s">
        <v>101</v>
      </c>
      <c r="L79" s="17" t="s">
        <v>102</v>
      </c>
      <c r="M79" s="17" t="s">
        <v>72</v>
      </c>
      <c r="N79" s="17" t="s">
        <v>55</v>
      </c>
      <c r="O79" s="17" t="s">
        <v>146</v>
      </c>
      <c r="P79" s="17" t="s">
        <v>80</v>
      </c>
      <c r="Q79" s="20">
        <v>3.2</v>
      </c>
      <c r="R79" s="21">
        <v>34.004183250648303</v>
      </c>
      <c r="S79" s="21">
        <v>-77.903174322587304</v>
      </c>
      <c r="T79" s="22" t="s">
        <v>147</v>
      </c>
      <c r="U79" s="23">
        <v>9</v>
      </c>
      <c r="V79" s="23">
        <v>387</v>
      </c>
      <c r="W79" s="23">
        <v>329</v>
      </c>
      <c r="X79" s="23"/>
      <c r="Y79" s="23"/>
      <c r="Z79" s="23"/>
      <c r="AA79" s="23">
        <v>24</v>
      </c>
      <c r="AB79" s="23">
        <v>57</v>
      </c>
      <c r="AC79" s="23">
        <v>179</v>
      </c>
      <c r="AD79" s="23"/>
      <c r="AE79" s="23"/>
      <c r="AF79" s="23"/>
      <c r="AG79" s="24" t="s">
        <v>75</v>
      </c>
      <c r="AH79" s="23"/>
      <c r="AI79" s="26">
        <f t="shared" si="3"/>
        <v>1.9154</v>
      </c>
    </row>
    <row r="80" spans="1:39" ht="15" x14ac:dyDescent="0.25">
      <c r="A80" s="18">
        <v>81</v>
      </c>
      <c r="B80" s="18">
        <v>14</v>
      </c>
      <c r="C80" s="18" t="s">
        <v>381</v>
      </c>
      <c r="D80" s="71" t="s">
        <v>382</v>
      </c>
      <c r="E80" s="17">
        <v>2010</v>
      </c>
      <c r="F80" s="19" t="s">
        <v>49</v>
      </c>
      <c r="G80" s="17" t="s">
        <v>83</v>
      </c>
      <c r="H80" s="17" t="s">
        <v>67</v>
      </c>
      <c r="I80" s="17" t="s">
        <v>148</v>
      </c>
      <c r="J80" s="17">
        <v>656</v>
      </c>
      <c r="K80" s="17" t="s">
        <v>98</v>
      </c>
      <c r="L80" s="17" t="s">
        <v>99</v>
      </c>
      <c r="M80" s="17" t="s">
        <v>72</v>
      </c>
      <c r="N80" s="17" t="s">
        <v>55</v>
      </c>
      <c r="O80" s="17" t="s">
        <v>149</v>
      </c>
      <c r="P80" s="17" t="s">
        <v>150</v>
      </c>
      <c r="Q80" s="20">
        <v>18.2</v>
      </c>
      <c r="R80" s="21">
        <v>40.036797999999997</v>
      </c>
      <c r="S80" s="21">
        <v>-75.342384999999993</v>
      </c>
      <c r="T80" s="22" t="s">
        <v>151</v>
      </c>
      <c r="U80" s="23">
        <v>33</v>
      </c>
      <c r="V80" s="23">
        <v>3226</v>
      </c>
      <c r="W80" s="23">
        <v>8938</v>
      </c>
      <c r="X80" s="23"/>
      <c r="Y80" s="23"/>
      <c r="Z80" s="23"/>
      <c r="AA80" s="23">
        <v>21</v>
      </c>
      <c r="AB80" s="23">
        <v>418</v>
      </c>
      <c r="AC80" s="23">
        <v>661</v>
      </c>
      <c r="AD80" s="23"/>
      <c r="AE80" s="23"/>
      <c r="AF80" s="23"/>
      <c r="AG80" s="24" t="s">
        <v>75</v>
      </c>
      <c r="AH80" s="23"/>
      <c r="AI80" s="26">
        <f t="shared" si="3"/>
        <v>2.0434999999999999</v>
      </c>
      <c r="AM80" s="27"/>
    </row>
    <row r="81" spans="1:39" ht="15" x14ac:dyDescent="0.25">
      <c r="A81" s="18">
        <v>82</v>
      </c>
      <c r="B81" s="18">
        <v>14</v>
      </c>
      <c r="C81" s="18" t="s">
        <v>381</v>
      </c>
      <c r="D81" s="71" t="s">
        <v>382</v>
      </c>
      <c r="E81" s="17">
        <v>2010</v>
      </c>
      <c r="F81" s="19" t="s">
        <v>49</v>
      </c>
      <c r="G81" s="17" t="s">
        <v>83</v>
      </c>
      <c r="H81" s="17" t="s">
        <v>67</v>
      </c>
      <c r="I81" s="17" t="s">
        <v>148</v>
      </c>
      <c r="J81" s="17">
        <v>656</v>
      </c>
      <c r="K81" s="17" t="s">
        <v>98</v>
      </c>
      <c r="L81" s="17" t="s">
        <v>99</v>
      </c>
      <c r="M81" s="17" t="s">
        <v>72</v>
      </c>
      <c r="N81" s="17" t="s">
        <v>55</v>
      </c>
      <c r="O81" s="17" t="s">
        <v>149</v>
      </c>
      <c r="P81" s="17" t="s">
        <v>150</v>
      </c>
      <c r="Q81" s="20">
        <v>18.2</v>
      </c>
      <c r="R81" s="21">
        <v>40.036797999999997</v>
      </c>
      <c r="S81" s="21">
        <v>-75.342384999999993</v>
      </c>
      <c r="T81" s="22" t="s">
        <v>151</v>
      </c>
      <c r="U81" s="23"/>
      <c r="V81" s="23">
        <v>70</v>
      </c>
      <c r="W81" s="23"/>
      <c r="X81" s="23"/>
      <c r="Y81" s="23"/>
      <c r="Z81" s="23"/>
      <c r="AA81" s="23"/>
      <c r="AB81" s="23">
        <v>30</v>
      </c>
      <c r="AC81" s="23"/>
      <c r="AD81" s="23"/>
      <c r="AE81" s="23"/>
      <c r="AF81" s="23"/>
      <c r="AG81" s="24" t="s">
        <v>152</v>
      </c>
      <c r="AH81" s="23"/>
      <c r="AI81" s="26">
        <f t="shared" si="3"/>
        <v>0.84730000000000005</v>
      </c>
      <c r="AM81" s="27"/>
    </row>
    <row r="82" spans="1:39" ht="15" x14ac:dyDescent="0.25">
      <c r="A82" s="18">
        <v>83</v>
      </c>
      <c r="B82" s="18">
        <v>15</v>
      </c>
      <c r="C82" s="17" t="s">
        <v>384</v>
      </c>
      <c r="D82" s="72" t="s">
        <v>385</v>
      </c>
      <c r="E82" s="17">
        <v>2011</v>
      </c>
      <c r="F82" s="19" t="s">
        <v>49</v>
      </c>
      <c r="G82" s="17" t="s">
        <v>50</v>
      </c>
      <c r="H82" s="17" t="s">
        <v>51</v>
      </c>
      <c r="I82" s="17" t="s">
        <v>153</v>
      </c>
      <c r="J82" s="17">
        <v>528</v>
      </c>
      <c r="K82" s="17" t="s">
        <v>154</v>
      </c>
      <c r="L82" s="17" t="s">
        <v>50</v>
      </c>
      <c r="M82" s="17" t="s">
        <v>54</v>
      </c>
      <c r="N82" s="17" t="s">
        <v>107</v>
      </c>
      <c r="O82" s="17" t="s">
        <v>155</v>
      </c>
      <c r="P82" s="17" t="s">
        <v>127</v>
      </c>
      <c r="Q82" s="20"/>
      <c r="R82" s="21">
        <v>30.31</v>
      </c>
      <c r="S82" s="21">
        <v>96.24</v>
      </c>
      <c r="T82" s="22" t="s">
        <v>156</v>
      </c>
      <c r="U82" s="23">
        <v>23</v>
      </c>
      <c r="V82" s="23">
        <v>62469</v>
      </c>
      <c r="W82" s="23">
        <v>170689</v>
      </c>
      <c r="X82" s="23"/>
      <c r="Y82" s="23">
        <v>140</v>
      </c>
      <c r="Z82" s="23">
        <v>800000</v>
      </c>
      <c r="AA82" s="23">
        <v>18</v>
      </c>
      <c r="AB82" s="23">
        <v>20210</v>
      </c>
      <c r="AC82" s="23">
        <v>43379</v>
      </c>
      <c r="AD82" s="23"/>
      <c r="AE82" s="23">
        <v>980</v>
      </c>
      <c r="AF82" s="23">
        <v>181000</v>
      </c>
      <c r="AG82" s="24" t="s">
        <v>82</v>
      </c>
      <c r="AH82" s="23"/>
      <c r="AI82" s="26">
        <f t="shared" si="3"/>
        <v>1.1285000000000001</v>
      </c>
    </row>
    <row r="83" spans="1:39" ht="15" x14ac:dyDescent="0.25">
      <c r="A83" s="18">
        <v>84</v>
      </c>
      <c r="B83" s="18">
        <v>15</v>
      </c>
      <c r="C83" s="17" t="s">
        <v>384</v>
      </c>
      <c r="D83" s="72" t="s">
        <v>385</v>
      </c>
      <c r="E83" s="17">
        <v>2011</v>
      </c>
      <c r="F83" s="19" t="s">
        <v>49</v>
      </c>
      <c r="G83" s="17" t="s">
        <v>50</v>
      </c>
      <c r="H83" s="17" t="s">
        <v>51</v>
      </c>
      <c r="I83" s="17" t="s">
        <v>153</v>
      </c>
      <c r="J83" s="17">
        <v>528</v>
      </c>
      <c r="K83" s="17" t="s">
        <v>154</v>
      </c>
      <c r="L83" s="17" t="s">
        <v>50</v>
      </c>
      <c r="M83" s="17" t="s">
        <v>54</v>
      </c>
      <c r="N83" s="17" t="s">
        <v>107</v>
      </c>
      <c r="O83" s="17" t="s">
        <v>157</v>
      </c>
      <c r="P83" s="17" t="s">
        <v>127</v>
      </c>
      <c r="Q83" s="20"/>
      <c r="R83" s="21">
        <v>28.6</v>
      </c>
      <c r="S83" s="21">
        <v>97.21</v>
      </c>
      <c r="T83" s="22" t="s">
        <v>156</v>
      </c>
      <c r="U83" s="23">
        <v>9</v>
      </c>
      <c r="V83" s="23">
        <v>4475</v>
      </c>
      <c r="W83" s="23">
        <v>3288</v>
      </c>
      <c r="X83" s="23"/>
      <c r="Y83" s="23"/>
      <c r="Z83" s="23"/>
      <c r="AA83" s="23">
        <v>10</v>
      </c>
      <c r="AB83" s="23">
        <v>6286</v>
      </c>
      <c r="AC83" s="23">
        <v>9241</v>
      </c>
      <c r="AD83" s="23"/>
      <c r="AE83" s="23"/>
      <c r="AF83" s="23"/>
      <c r="AG83" s="24" t="s">
        <v>82</v>
      </c>
      <c r="AH83" s="23"/>
      <c r="AI83" s="26">
        <f t="shared" si="3"/>
        <v>-0.33979999999999999</v>
      </c>
    </row>
    <row r="84" spans="1:39" ht="15" x14ac:dyDescent="0.25">
      <c r="A84" s="18">
        <v>85</v>
      </c>
      <c r="B84" s="18">
        <v>15</v>
      </c>
      <c r="C84" s="17" t="s">
        <v>384</v>
      </c>
      <c r="D84" s="72" t="s">
        <v>385</v>
      </c>
      <c r="E84" s="17">
        <v>2011</v>
      </c>
      <c r="F84" s="19" t="s">
        <v>49</v>
      </c>
      <c r="G84" s="17" t="s">
        <v>50</v>
      </c>
      <c r="H84" s="17" t="s">
        <v>51</v>
      </c>
      <c r="I84" s="17" t="s">
        <v>158</v>
      </c>
      <c r="J84" s="17">
        <v>528</v>
      </c>
      <c r="K84" s="17" t="s">
        <v>154</v>
      </c>
      <c r="L84" s="17" t="s">
        <v>50</v>
      </c>
      <c r="M84" s="17" t="s">
        <v>54</v>
      </c>
      <c r="N84" s="17" t="s">
        <v>107</v>
      </c>
      <c r="O84" s="17" t="s">
        <v>126</v>
      </c>
      <c r="P84" s="17" t="s">
        <v>127</v>
      </c>
      <c r="Q84" s="20"/>
      <c r="R84" s="21">
        <v>31.28</v>
      </c>
      <c r="S84" s="21">
        <v>96.52</v>
      </c>
      <c r="T84" s="22" t="s">
        <v>156</v>
      </c>
      <c r="U84" s="23">
        <v>15</v>
      </c>
      <c r="V84" s="23">
        <v>51548</v>
      </c>
      <c r="W84" s="23">
        <v>161587</v>
      </c>
      <c r="X84" s="23"/>
      <c r="Y84" s="23"/>
      <c r="Z84" s="23"/>
      <c r="AA84" s="23">
        <v>15</v>
      </c>
      <c r="AB84" s="23">
        <v>5932</v>
      </c>
      <c r="AC84" s="23">
        <v>5737</v>
      </c>
      <c r="AD84" s="23"/>
      <c r="AE84" s="23"/>
      <c r="AF84" s="23"/>
      <c r="AG84" s="24" t="s">
        <v>82</v>
      </c>
      <c r="AH84" s="23"/>
      <c r="AI84" s="26">
        <f t="shared" si="3"/>
        <v>2.1621999999999999</v>
      </c>
      <c r="AM84" s="27"/>
    </row>
    <row r="85" spans="1:39" ht="15" x14ac:dyDescent="0.25">
      <c r="A85" s="18">
        <v>86</v>
      </c>
      <c r="B85" s="18">
        <v>15</v>
      </c>
      <c r="C85" s="17" t="s">
        <v>384</v>
      </c>
      <c r="D85" s="72" t="s">
        <v>385</v>
      </c>
      <c r="E85" s="17">
        <v>2011</v>
      </c>
      <c r="F85" s="19" t="s">
        <v>49</v>
      </c>
      <c r="G85" s="17" t="s">
        <v>50</v>
      </c>
      <c r="H85" s="17" t="s">
        <v>51</v>
      </c>
      <c r="I85" s="17" t="s">
        <v>159</v>
      </c>
      <c r="J85" s="17">
        <v>614</v>
      </c>
      <c r="K85" s="17" t="s">
        <v>125</v>
      </c>
      <c r="L85" s="17" t="s">
        <v>50</v>
      </c>
      <c r="M85" s="17" t="s">
        <v>72</v>
      </c>
      <c r="N85" s="17" t="s">
        <v>107</v>
      </c>
      <c r="O85" s="17" t="s">
        <v>160</v>
      </c>
      <c r="P85" s="17" t="s">
        <v>127</v>
      </c>
      <c r="Q85" s="20">
        <f>13*4</f>
        <v>52</v>
      </c>
      <c r="R85" s="21">
        <v>29.53</v>
      </c>
      <c r="S85" s="21">
        <v>97.45</v>
      </c>
      <c r="T85" s="22" t="s">
        <v>147</v>
      </c>
      <c r="U85" s="23">
        <v>48</v>
      </c>
      <c r="V85" s="23">
        <v>161</v>
      </c>
      <c r="W85" s="23"/>
      <c r="X85" s="23"/>
      <c r="Y85" s="23"/>
      <c r="Z85" s="23"/>
      <c r="AA85" s="23">
        <v>36</v>
      </c>
      <c r="AB85" s="23">
        <v>470</v>
      </c>
      <c r="AC85" s="23"/>
      <c r="AD85" s="23"/>
      <c r="AE85" s="23"/>
      <c r="AF85" s="23"/>
      <c r="AG85" s="24" t="s">
        <v>82</v>
      </c>
      <c r="AH85" s="23"/>
      <c r="AI85" s="26">
        <f t="shared" si="3"/>
        <v>-1.0712999999999999</v>
      </c>
      <c r="AM85" s="27"/>
    </row>
    <row r="86" spans="1:39" ht="15" x14ac:dyDescent="0.25">
      <c r="A86" s="18">
        <v>87</v>
      </c>
      <c r="B86" s="18">
        <v>16</v>
      </c>
      <c r="C86" s="18" t="s">
        <v>386</v>
      </c>
      <c r="D86" s="71" t="s">
        <v>387</v>
      </c>
      <c r="E86" s="17">
        <v>2012</v>
      </c>
      <c r="F86" s="19" t="s">
        <v>49</v>
      </c>
      <c r="G86" s="17" t="s">
        <v>103</v>
      </c>
      <c r="H86" s="17" t="s">
        <v>67</v>
      </c>
      <c r="I86" s="17" t="s">
        <v>132</v>
      </c>
      <c r="J86" s="17">
        <v>378</v>
      </c>
      <c r="K86" s="17" t="s">
        <v>91</v>
      </c>
      <c r="L86" s="17" t="s">
        <v>86</v>
      </c>
      <c r="M86" s="17" t="s">
        <v>72</v>
      </c>
      <c r="N86" s="17" t="s">
        <v>107</v>
      </c>
      <c r="O86" s="17" t="s">
        <v>121</v>
      </c>
      <c r="P86" s="17" t="s">
        <v>80</v>
      </c>
      <c r="Q86" s="20">
        <v>14.8</v>
      </c>
      <c r="R86" s="28">
        <v>34.198250000000002</v>
      </c>
      <c r="S86" s="28">
        <v>-77.836381000000003</v>
      </c>
      <c r="T86" s="22" t="s">
        <v>161</v>
      </c>
      <c r="U86" s="23">
        <v>18</v>
      </c>
      <c r="V86" s="23">
        <v>1273</v>
      </c>
      <c r="W86" s="23">
        <v>19639</v>
      </c>
      <c r="X86" s="23"/>
      <c r="Y86" s="23"/>
      <c r="Z86" s="23"/>
      <c r="AA86" s="23">
        <v>18</v>
      </c>
      <c r="AB86" s="23">
        <v>60</v>
      </c>
      <c r="AC86" s="23">
        <v>843</v>
      </c>
      <c r="AD86" s="23"/>
      <c r="AE86" s="23"/>
      <c r="AF86" s="23"/>
      <c r="AG86" s="24" t="s">
        <v>75</v>
      </c>
      <c r="AH86" s="23"/>
      <c r="AI86" s="26">
        <f t="shared" si="3"/>
        <v>3.0548000000000002</v>
      </c>
    </row>
    <row r="87" spans="1:39" ht="15" x14ac:dyDescent="0.25">
      <c r="A87" s="18">
        <v>88</v>
      </c>
      <c r="B87" s="18">
        <v>16</v>
      </c>
      <c r="C87" s="18" t="s">
        <v>386</v>
      </c>
      <c r="D87" s="71" t="s">
        <v>387</v>
      </c>
      <c r="E87" s="17">
        <v>2012</v>
      </c>
      <c r="F87" s="19" t="s">
        <v>49</v>
      </c>
      <c r="G87" s="17" t="s">
        <v>83</v>
      </c>
      <c r="H87" s="17" t="s">
        <v>67</v>
      </c>
      <c r="I87" s="17" t="s">
        <v>132</v>
      </c>
      <c r="J87" s="17">
        <v>378</v>
      </c>
      <c r="K87" s="17" t="s">
        <v>91</v>
      </c>
      <c r="L87" s="17" t="s">
        <v>86</v>
      </c>
      <c r="M87" s="17" t="s">
        <v>72</v>
      </c>
      <c r="N87" s="17" t="s">
        <v>68</v>
      </c>
      <c r="O87" s="17" t="s">
        <v>121</v>
      </c>
      <c r="P87" s="17" t="s">
        <v>80</v>
      </c>
      <c r="Q87" s="20">
        <v>7.6</v>
      </c>
      <c r="R87" s="28">
        <v>34.198250000000002</v>
      </c>
      <c r="S87" s="28">
        <v>-77.836381000000003</v>
      </c>
      <c r="T87" s="22" t="s">
        <v>161</v>
      </c>
      <c r="U87" s="23">
        <v>15</v>
      </c>
      <c r="V87" s="23">
        <v>2483</v>
      </c>
      <c r="W87" s="23">
        <v>6555</v>
      </c>
      <c r="X87" s="23"/>
      <c r="Y87" s="23"/>
      <c r="Z87" s="23"/>
      <c r="AA87" s="23">
        <v>15</v>
      </c>
      <c r="AB87" s="23">
        <v>62</v>
      </c>
      <c r="AC87" s="23">
        <v>5082</v>
      </c>
      <c r="AD87" s="23"/>
      <c r="AE87" s="23"/>
      <c r="AF87" s="23"/>
      <c r="AG87" s="24" t="s">
        <v>75</v>
      </c>
      <c r="AH87" s="23"/>
      <c r="AI87" s="26">
        <f t="shared" si="3"/>
        <v>3.6901000000000002</v>
      </c>
    </row>
    <row r="88" spans="1:39" ht="15" x14ac:dyDescent="0.25">
      <c r="A88" s="18">
        <v>89</v>
      </c>
      <c r="B88" s="18">
        <v>16</v>
      </c>
      <c r="C88" s="18" t="s">
        <v>386</v>
      </c>
      <c r="D88" s="71" t="s">
        <v>387</v>
      </c>
      <c r="E88" s="17">
        <v>2012</v>
      </c>
      <c r="F88" s="19" t="s">
        <v>49</v>
      </c>
      <c r="G88" s="17" t="s">
        <v>83</v>
      </c>
      <c r="H88" s="17" t="s">
        <v>67</v>
      </c>
      <c r="I88" s="17" t="s">
        <v>162</v>
      </c>
      <c r="J88" s="17">
        <v>656</v>
      </c>
      <c r="K88" s="17" t="s">
        <v>98</v>
      </c>
      <c r="L88" s="17" t="s">
        <v>99</v>
      </c>
      <c r="M88" s="17" t="s">
        <v>72</v>
      </c>
      <c r="N88" s="17" t="s">
        <v>68</v>
      </c>
      <c r="O88" s="17" t="s">
        <v>121</v>
      </c>
      <c r="P88" s="17" t="s">
        <v>80</v>
      </c>
      <c r="Q88" s="20">
        <v>2</v>
      </c>
      <c r="R88" s="28">
        <v>34.198250000000002</v>
      </c>
      <c r="S88" s="28">
        <v>-77.836381000000003</v>
      </c>
      <c r="T88" s="22" t="s">
        <v>161</v>
      </c>
      <c r="U88" s="23">
        <v>18</v>
      </c>
      <c r="V88" s="23">
        <v>425</v>
      </c>
      <c r="W88" s="23">
        <v>2516</v>
      </c>
      <c r="X88" s="23"/>
      <c r="Y88" s="23"/>
      <c r="Z88" s="23"/>
      <c r="AA88" s="23">
        <v>18</v>
      </c>
      <c r="AB88" s="23">
        <v>503</v>
      </c>
      <c r="AC88" s="23">
        <v>6335</v>
      </c>
      <c r="AD88" s="23"/>
      <c r="AE88" s="23"/>
      <c r="AF88" s="23"/>
      <c r="AG88" s="24" t="s">
        <v>75</v>
      </c>
      <c r="AH88" s="23"/>
      <c r="AI88" s="26">
        <f t="shared" si="3"/>
        <v>-0.16850000000000001</v>
      </c>
    </row>
    <row r="89" spans="1:39" ht="15" x14ac:dyDescent="0.25">
      <c r="A89" s="18">
        <v>90</v>
      </c>
      <c r="B89" s="18">
        <v>16</v>
      </c>
      <c r="C89" s="18" t="s">
        <v>386</v>
      </c>
      <c r="D89" s="71" t="s">
        <v>387</v>
      </c>
      <c r="E89" s="17">
        <v>2012</v>
      </c>
      <c r="F89" s="19" t="s">
        <v>49</v>
      </c>
      <c r="G89" s="17" t="s">
        <v>103</v>
      </c>
      <c r="H89" s="17" t="s">
        <v>67</v>
      </c>
      <c r="I89" s="17" t="s">
        <v>162</v>
      </c>
      <c r="J89" s="17">
        <v>656</v>
      </c>
      <c r="K89" s="17" t="s">
        <v>98</v>
      </c>
      <c r="L89" s="17" t="s">
        <v>99</v>
      </c>
      <c r="M89" s="17" t="s">
        <v>72</v>
      </c>
      <c r="N89" s="17" t="s">
        <v>107</v>
      </c>
      <c r="O89" s="17" t="s">
        <v>121</v>
      </c>
      <c r="P89" s="17" t="s">
        <v>80</v>
      </c>
      <c r="Q89" s="20">
        <v>12.7</v>
      </c>
      <c r="R89" s="28">
        <v>34.198250000000002</v>
      </c>
      <c r="S89" s="28">
        <v>-77.836381000000003</v>
      </c>
      <c r="T89" s="22" t="s">
        <v>161</v>
      </c>
      <c r="U89" s="23">
        <v>18</v>
      </c>
      <c r="V89" s="23">
        <v>834</v>
      </c>
      <c r="W89" s="23">
        <v>3833</v>
      </c>
      <c r="X89" s="23"/>
      <c r="Y89" s="23"/>
      <c r="Z89" s="23"/>
      <c r="AA89" s="23">
        <v>18</v>
      </c>
      <c r="AB89" s="23">
        <v>826</v>
      </c>
      <c r="AC89" s="23">
        <v>9870</v>
      </c>
      <c r="AD89" s="23"/>
      <c r="AE89" s="23"/>
      <c r="AF89" s="23"/>
      <c r="AG89" s="24" t="s">
        <v>75</v>
      </c>
      <c r="AH89" s="23"/>
      <c r="AI89" s="26">
        <f t="shared" si="3"/>
        <v>9.5999999999999992E-3</v>
      </c>
    </row>
    <row r="90" spans="1:39" ht="15" x14ac:dyDescent="0.25">
      <c r="A90" s="18">
        <v>91</v>
      </c>
      <c r="B90" s="18">
        <v>16</v>
      </c>
      <c r="C90" s="18" t="s">
        <v>386</v>
      </c>
      <c r="D90" s="71" t="s">
        <v>387</v>
      </c>
      <c r="E90" s="17">
        <v>2012</v>
      </c>
      <c r="F90" s="19" t="s">
        <v>49</v>
      </c>
      <c r="G90" s="17" t="s">
        <v>103</v>
      </c>
      <c r="H90" s="17" t="s">
        <v>67</v>
      </c>
      <c r="I90" s="17" t="s">
        <v>117</v>
      </c>
      <c r="J90" s="17">
        <v>1000</v>
      </c>
      <c r="K90" s="17" t="s">
        <v>117</v>
      </c>
      <c r="L90" s="17" t="s">
        <v>99</v>
      </c>
      <c r="M90" s="17" t="s">
        <v>72</v>
      </c>
      <c r="N90" s="17" t="s">
        <v>107</v>
      </c>
      <c r="O90" s="17" t="s">
        <v>121</v>
      </c>
      <c r="P90" s="17" t="s">
        <v>80</v>
      </c>
      <c r="Q90" s="20">
        <v>0.05</v>
      </c>
      <c r="R90" s="28">
        <v>34.198250000000002</v>
      </c>
      <c r="S90" s="28">
        <v>-77.836381000000003</v>
      </c>
      <c r="T90" s="22" t="s">
        <v>161</v>
      </c>
      <c r="U90" s="23">
        <v>20</v>
      </c>
      <c r="V90" s="23">
        <v>130</v>
      </c>
      <c r="W90" s="23">
        <v>2106</v>
      </c>
      <c r="X90" s="23"/>
      <c r="Y90" s="23"/>
      <c r="Z90" s="23"/>
      <c r="AA90" s="23">
        <v>20</v>
      </c>
      <c r="AB90" s="23">
        <v>284</v>
      </c>
      <c r="AC90" s="23">
        <v>5632</v>
      </c>
      <c r="AD90" s="23"/>
      <c r="AE90" s="23"/>
      <c r="AF90" s="23"/>
      <c r="AG90" s="24" t="s">
        <v>75</v>
      </c>
      <c r="AH90" s="23"/>
      <c r="AI90" s="26">
        <f t="shared" si="3"/>
        <v>-0.78139999999999998</v>
      </c>
    </row>
    <row r="91" spans="1:39" ht="15" x14ac:dyDescent="0.25">
      <c r="A91" s="18">
        <v>92</v>
      </c>
      <c r="B91" s="18">
        <v>16</v>
      </c>
      <c r="C91" s="18" t="s">
        <v>386</v>
      </c>
      <c r="D91" s="71" t="s">
        <v>387</v>
      </c>
      <c r="E91" s="17">
        <v>2012</v>
      </c>
      <c r="F91" s="19" t="s">
        <v>49</v>
      </c>
      <c r="G91" s="17" t="s">
        <v>103</v>
      </c>
      <c r="H91" s="17" t="s">
        <v>67</v>
      </c>
      <c r="I91" s="17" t="s">
        <v>117</v>
      </c>
      <c r="J91" s="17">
        <v>1000</v>
      </c>
      <c r="K91" s="17" t="s">
        <v>117</v>
      </c>
      <c r="L91" s="17" t="s">
        <v>99</v>
      </c>
      <c r="M91" s="17" t="s">
        <v>72</v>
      </c>
      <c r="N91" s="17" t="s">
        <v>107</v>
      </c>
      <c r="O91" s="17" t="s">
        <v>121</v>
      </c>
      <c r="P91" s="17" t="s">
        <v>80</v>
      </c>
      <c r="Q91" s="20">
        <v>0.1</v>
      </c>
      <c r="R91" s="28">
        <v>34.198250000000002</v>
      </c>
      <c r="S91" s="28">
        <v>-77.836381000000003</v>
      </c>
      <c r="T91" s="22" t="s">
        <v>161</v>
      </c>
      <c r="U91" s="23">
        <v>20</v>
      </c>
      <c r="V91" s="23">
        <v>130</v>
      </c>
      <c r="W91" s="23">
        <v>2106</v>
      </c>
      <c r="X91" s="23"/>
      <c r="Y91" s="23"/>
      <c r="Z91" s="23"/>
      <c r="AA91" s="23">
        <v>20</v>
      </c>
      <c r="AB91" s="23">
        <v>39</v>
      </c>
      <c r="AC91" s="23">
        <v>1959</v>
      </c>
      <c r="AD91" s="23"/>
      <c r="AE91" s="23"/>
      <c r="AF91" s="23"/>
      <c r="AG91" s="24" t="s">
        <v>75</v>
      </c>
      <c r="AH91" s="23"/>
      <c r="AI91" s="26">
        <f t="shared" si="3"/>
        <v>1.204</v>
      </c>
    </row>
    <row r="92" spans="1:39" ht="15" x14ac:dyDescent="0.25">
      <c r="A92" s="18">
        <v>93</v>
      </c>
      <c r="B92" s="18">
        <v>16</v>
      </c>
      <c r="C92" s="18" t="s">
        <v>386</v>
      </c>
      <c r="D92" s="71" t="s">
        <v>387</v>
      </c>
      <c r="E92" s="17">
        <v>2012</v>
      </c>
      <c r="F92" s="19" t="s">
        <v>76</v>
      </c>
      <c r="G92" s="17" t="s">
        <v>103</v>
      </c>
      <c r="H92" s="17" t="s">
        <v>67</v>
      </c>
      <c r="I92" s="17" t="s">
        <v>132</v>
      </c>
      <c r="J92" s="17">
        <v>378</v>
      </c>
      <c r="K92" s="17" t="s">
        <v>91</v>
      </c>
      <c r="L92" s="17" t="s">
        <v>86</v>
      </c>
      <c r="M92" s="17" t="s">
        <v>72</v>
      </c>
      <c r="N92" s="17" t="s">
        <v>107</v>
      </c>
      <c r="O92" s="17" t="s">
        <v>121</v>
      </c>
      <c r="P92" s="17" t="s">
        <v>80</v>
      </c>
      <c r="Q92" s="20">
        <v>14.8</v>
      </c>
      <c r="R92" s="28">
        <v>34.198250000000002</v>
      </c>
      <c r="S92" s="28">
        <v>-77.836381000000003</v>
      </c>
      <c r="T92" s="22" t="s">
        <v>161</v>
      </c>
      <c r="U92" s="23">
        <v>18</v>
      </c>
      <c r="V92" s="23">
        <v>274</v>
      </c>
      <c r="W92" s="23">
        <v>6218</v>
      </c>
      <c r="X92" s="23"/>
      <c r="Y92" s="23"/>
      <c r="Z92" s="23"/>
      <c r="AA92" s="23">
        <v>18</v>
      </c>
      <c r="AB92" s="23">
        <v>37</v>
      </c>
      <c r="AC92" s="23">
        <v>563</v>
      </c>
      <c r="AD92" s="23"/>
      <c r="AE92" s="23"/>
      <c r="AF92" s="23"/>
      <c r="AG92" s="24" t="s">
        <v>75</v>
      </c>
      <c r="AH92" s="23"/>
      <c r="AI92" s="26">
        <f t="shared" si="3"/>
        <v>2.0022000000000002</v>
      </c>
    </row>
    <row r="93" spans="1:39" ht="15" x14ac:dyDescent="0.25">
      <c r="A93" s="18">
        <v>94</v>
      </c>
      <c r="B93" s="18">
        <v>16</v>
      </c>
      <c r="C93" s="18" t="s">
        <v>386</v>
      </c>
      <c r="D93" s="71" t="s">
        <v>387</v>
      </c>
      <c r="E93" s="17">
        <v>2012</v>
      </c>
      <c r="F93" s="19" t="s">
        <v>76</v>
      </c>
      <c r="G93" s="17" t="s">
        <v>83</v>
      </c>
      <c r="H93" s="17" t="s">
        <v>67</v>
      </c>
      <c r="I93" s="17" t="s">
        <v>132</v>
      </c>
      <c r="J93" s="17">
        <v>378</v>
      </c>
      <c r="K93" s="17" t="s">
        <v>91</v>
      </c>
      <c r="L93" s="17" t="s">
        <v>86</v>
      </c>
      <c r="M93" s="17" t="s">
        <v>72</v>
      </c>
      <c r="N93" s="17" t="s">
        <v>68</v>
      </c>
      <c r="O93" s="17" t="s">
        <v>121</v>
      </c>
      <c r="P93" s="17" t="s">
        <v>80</v>
      </c>
      <c r="Q93" s="20">
        <v>7.6</v>
      </c>
      <c r="R93" s="28">
        <v>34.198250000000002</v>
      </c>
      <c r="S93" s="28">
        <v>-77.836381000000003</v>
      </c>
      <c r="T93" s="22" t="s">
        <v>161</v>
      </c>
      <c r="U93" s="23">
        <v>15</v>
      </c>
      <c r="V93" s="23">
        <v>2356</v>
      </c>
      <c r="W93" s="23">
        <v>8111</v>
      </c>
      <c r="X93" s="23"/>
      <c r="Y93" s="23"/>
      <c r="Z93" s="23"/>
      <c r="AA93" s="23">
        <v>15</v>
      </c>
      <c r="AB93" s="23">
        <v>237</v>
      </c>
      <c r="AC93" s="23">
        <v>6491</v>
      </c>
      <c r="AD93" s="23"/>
      <c r="AE93" s="23"/>
      <c r="AF93" s="23"/>
      <c r="AG93" s="24" t="s">
        <v>75</v>
      </c>
      <c r="AH93" s="23"/>
      <c r="AI93" s="26">
        <f t="shared" si="3"/>
        <v>2.2967</v>
      </c>
    </row>
    <row r="94" spans="1:39" ht="15" x14ac:dyDescent="0.25">
      <c r="A94" s="18">
        <v>95</v>
      </c>
      <c r="B94" s="18">
        <v>16</v>
      </c>
      <c r="C94" s="18" t="s">
        <v>386</v>
      </c>
      <c r="D94" s="71" t="s">
        <v>387</v>
      </c>
      <c r="E94" s="17">
        <v>2012</v>
      </c>
      <c r="F94" s="19" t="s">
        <v>76</v>
      </c>
      <c r="G94" s="17" t="s">
        <v>83</v>
      </c>
      <c r="H94" s="17" t="s">
        <v>67</v>
      </c>
      <c r="I94" s="17" t="s">
        <v>162</v>
      </c>
      <c r="J94" s="17">
        <v>656</v>
      </c>
      <c r="K94" s="17" t="s">
        <v>98</v>
      </c>
      <c r="L94" s="17" t="s">
        <v>99</v>
      </c>
      <c r="M94" s="17" t="s">
        <v>72</v>
      </c>
      <c r="N94" s="17" t="s">
        <v>68</v>
      </c>
      <c r="O94" s="17" t="s">
        <v>121</v>
      </c>
      <c r="P94" s="17" t="s">
        <v>80</v>
      </c>
      <c r="Q94" s="20">
        <v>2</v>
      </c>
      <c r="R94" s="28">
        <v>34.198250000000002</v>
      </c>
      <c r="S94" s="28">
        <v>-77.836381000000003</v>
      </c>
      <c r="T94" s="22" t="s">
        <v>161</v>
      </c>
      <c r="U94" s="23">
        <v>19</v>
      </c>
      <c r="V94" s="23">
        <v>866</v>
      </c>
      <c r="W94" s="23">
        <v>5428</v>
      </c>
      <c r="X94" s="23"/>
      <c r="Y94" s="23"/>
      <c r="Z94" s="23"/>
      <c r="AA94" s="23">
        <v>19</v>
      </c>
      <c r="AB94" s="23">
        <v>510</v>
      </c>
      <c r="AC94" s="23">
        <v>5827</v>
      </c>
      <c r="AD94" s="23"/>
      <c r="AE94" s="23"/>
      <c r="AF94" s="23"/>
      <c r="AG94" s="24" t="s">
        <v>75</v>
      </c>
      <c r="AH94" s="23"/>
      <c r="AI94" s="26">
        <f t="shared" si="3"/>
        <v>0.52949999999999997</v>
      </c>
    </row>
    <row r="95" spans="1:39" ht="15" x14ac:dyDescent="0.25">
      <c r="A95" s="18">
        <v>96</v>
      </c>
      <c r="B95" s="18">
        <v>16</v>
      </c>
      <c r="C95" s="18" t="s">
        <v>386</v>
      </c>
      <c r="D95" s="71" t="s">
        <v>387</v>
      </c>
      <c r="E95" s="17">
        <v>2012</v>
      </c>
      <c r="F95" s="19" t="s">
        <v>76</v>
      </c>
      <c r="G95" s="17" t="s">
        <v>103</v>
      </c>
      <c r="H95" s="17" t="s">
        <v>67</v>
      </c>
      <c r="I95" s="17" t="s">
        <v>162</v>
      </c>
      <c r="J95" s="17">
        <v>656</v>
      </c>
      <c r="K95" s="17" t="s">
        <v>98</v>
      </c>
      <c r="L95" s="17" t="s">
        <v>99</v>
      </c>
      <c r="M95" s="17" t="s">
        <v>72</v>
      </c>
      <c r="N95" s="17" t="s">
        <v>107</v>
      </c>
      <c r="O95" s="17" t="s">
        <v>121</v>
      </c>
      <c r="P95" s="17" t="s">
        <v>80</v>
      </c>
      <c r="Q95" s="20">
        <v>12.7</v>
      </c>
      <c r="R95" s="28">
        <v>34.198250000000002</v>
      </c>
      <c r="S95" s="28">
        <v>-77.836381000000003</v>
      </c>
      <c r="T95" s="22" t="s">
        <v>161</v>
      </c>
      <c r="U95" s="23">
        <v>18</v>
      </c>
      <c r="V95" s="23">
        <v>1018</v>
      </c>
      <c r="W95" s="23">
        <v>6135</v>
      </c>
      <c r="X95" s="23"/>
      <c r="Y95" s="23"/>
      <c r="Z95" s="23"/>
      <c r="AA95" s="23">
        <v>18</v>
      </c>
      <c r="AB95" s="23">
        <v>316</v>
      </c>
      <c r="AC95" s="23">
        <v>8437</v>
      </c>
      <c r="AD95" s="23"/>
      <c r="AE95" s="23"/>
      <c r="AF95" s="23"/>
      <c r="AG95" s="24" t="s">
        <v>75</v>
      </c>
      <c r="AH95" s="23"/>
      <c r="AI95" s="26">
        <f t="shared" si="3"/>
        <v>1.1698999999999999</v>
      </c>
    </row>
    <row r="96" spans="1:39" ht="15" x14ac:dyDescent="0.25">
      <c r="A96" s="18">
        <v>97</v>
      </c>
      <c r="B96" s="18">
        <v>16</v>
      </c>
      <c r="C96" s="18" t="s">
        <v>386</v>
      </c>
      <c r="D96" s="71" t="s">
        <v>387</v>
      </c>
      <c r="E96" s="17">
        <v>2012</v>
      </c>
      <c r="F96" s="19" t="s">
        <v>76</v>
      </c>
      <c r="G96" s="17" t="s">
        <v>103</v>
      </c>
      <c r="H96" s="17" t="s">
        <v>67</v>
      </c>
      <c r="I96" s="17" t="s">
        <v>117</v>
      </c>
      <c r="J96" s="17">
        <v>1000</v>
      </c>
      <c r="K96" s="17" t="s">
        <v>117</v>
      </c>
      <c r="L96" s="17" t="s">
        <v>99</v>
      </c>
      <c r="M96" s="17" t="s">
        <v>72</v>
      </c>
      <c r="N96" s="17" t="s">
        <v>107</v>
      </c>
      <c r="O96" s="17" t="s">
        <v>121</v>
      </c>
      <c r="P96" s="17" t="s">
        <v>80</v>
      </c>
      <c r="Q96" s="20">
        <v>0.05</v>
      </c>
      <c r="R96" s="28">
        <v>34.198250000000002</v>
      </c>
      <c r="S96" s="28">
        <v>-77.836381000000003</v>
      </c>
      <c r="T96" s="22" t="s">
        <v>161</v>
      </c>
      <c r="U96" s="23">
        <v>20</v>
      </c>
      <c r="V96" s="23">
        <v>375</v>
      </c>
      <c r="W96" s="23">
        <v>1355</v>
      </c>
      <c r="X96" s="23"/>
      <c r="Y96" s="23"/>
      <c r="Z96" s="23"/>
      <c r="AA96" s="23">
        <v>20</v>
      </c>
      <c r="AB96" s="23">
        <v>378</v>
      </c>
      <c r="AC96" s="23">
        <v>4839</v>
      </c>
      <c r="AD96" s="23"/>
      <c r="AE96" s="23"/>
      <c r="AF96" s="23"/>
      <c r="AG96" s="24" t="s">
        <v>75</v>
      </c>
      <c r="AH96" s="23"/>
      <c r="AI96" s="26">
        <f t="shared" si="3"/>
        <v>-8.0000000000000002E-3</v>
      </c>
    </row>
    <row r="97" spans="1:39" ht="15" x14ac:dyDescent="0.25">
      <c r="A97" s="18">
        <v>98</v>
      </c>
      <c r="B97" s="18">
        <v>16</v>
      </c>
      <c r="C97" s="18" t="s">
        <v>386</v>
      </c>
      <c r="D97" s="71" t="s">
        <v>387</v>
      </c>
      <c r="E97" s="17">
        <v>2012</v>
      </c>
      <c r="F97" s="19" t="s">
        <v>76</v>
      </c>
      <c r="G97" s="17" t="s">
        <v>103</v>
      </c>
      <c r="H97" s="17" t="s">
        <v>67</v>
      </c>
      <c r="I97" s="17" t="s">
        <v>117</v>
      </c>
      <c r="J97" s="17">
        <v>1000</v>
      </c>
      <c r="K97" s="17" t="s">
        <v>117</v>
      </c>
      <c r="L97" s="17" t="s">
        <v>99</v>
      </c>
      <c r="M97" s="17" t="s">
        <v>72</v>
      </c>
      <c r="N97" s="17" t="s">
        <v>107</v>
      </c>
      <c r="O97" s="17" t="s">
        <v>121</v>
      </c>
      <c r="P97" s="17" t="s">
        <v>80</v>
      </c>
      <c r="Q97" s="20">
        <v>0.1</v>
      </c>
      <c r="R97" s="28">
        <v>34.198250000000002</v>
      </c>
      <c r="S97" s="28">
        <v>-77.836381000000003</v>
      </c>
      <c r="T97" s="22" t="s">
        <v>161</v>
      </c>
      <c r="U97" s="23">
        <v>20</v>
      </c>
      <c r="V97" s="23">
        <v>375</v>
      </c>
      <c r="W97" s="23">
        <v>1355</v>
      </c>
      <c r="X97" s="23"/>
      <c r="Y97" s="23"/>
      <c r="Z97" s="23"/>
      <c r="AA97" s="23">
        <v>20</v>
      </c>
      <c r="AB97" s="23">
        <v>39</v>
      </c>
      <c r="AC97" s="23">
        <v>323</v>
      </c>
      <c r="AD97" s="23"/>
      <c r="AE97" s="23"/>
      <c r="AF97" s="23"/>
      <c r="AG97" s="24" t="s">
        <v>75</v>
      </c>
      <c r="AH97" s="23"/>
      <c r="AI97" s="26">
        <f t="shared" si="3"/>
        <v>2.2633999999999999</v>
      </c>
    </row>
    <row r="98" spans="1:39" ht="15" x14ac:dyDescent="0.25">
      <c r="A98" s="18">
        <v>99</v>
      </c>
      <c r="B98" s="18">
        <v>17</v>
      </c>
      <c r="C98" s="18" t="s">
        <v>388</v>
      </c>
      <c r="D98" s="71" t="s">
        <v>389</v>
      </c>
      <c r="E98" s="17">
        <v>2012</v>
      </c>
      <c r="F98" s="19" t="s">
        <v>49</v>
      </c>
      <c r="G98" s="17" t="s">
        <v>50</v>
      </c>
      <c r="H98" s="17" t="s">
        <v>51</v>
      </c>
      <c r="I98" s="17" t="s">
        <v>163</v>
      </c>
      <c r="J98" s="17">
        <v>656</v>
      </c>
      <c r="K98" s="17" t="s">
        <v>98</v>
      </c>
      <c r="L98" s="17" t="s">
        <v>99</v>
      </c>
      <c r="M98" s="17" t="s">
        <v>72</v>
      </c>
      <c r="N98" s="17" t="s">
        <v>55</v>
      </c>
      <c r="O98" s="17" t="s">
        <v>164</v>
      </c>
      <c r="P98" s="17" t="s">
        <v>165</v>
      </c>
      <c r="Q98" s="20"/>
      <c r="R98" s="21">
        <v>37.812663851874298</v>
      </c>
      <c r="S98" s="21">
        <v>-122.273823319999</v>
      </c>
      <c r="T98" s="22" t="s">
        <v>161</v>
      </c>
      <c r="U98" s="23">
        <v>78</v>
      </c>
      <c r="V98" s="23">
        <v>11764</v>
      </c>
      <c r="W98" s="23"/>
      <c r="X98" s="23"/>
      <c r="Y98" s="23">
        <v>411</v>
      </c>
      <c r="Z98" s="23">
        <v>22975</v>
      </c>
      <c r="AA98" s="23">
        <v>78</v>
      </c>
      <c r="AB98" s="23">
        <v>4964</v>
      </c>
      <c r="AC98" s="23"/>
      <c r="AD98" s="23"/>
      <c r="AE98" s="23">
        <v>1056</v>
      </c>
      <c r="AF98" s="23">
        <v>7629</v>
      </c>
      <c r="AG98" s="24" t="s">
        <v>75</v>
      </c>
      <c r="AH98" s="23"/>
      <c r="AI98" s="26">
        <f t="shared" si="3"/>
        <v>0.86280000000000001</v>
      </c>
    </row>
    <row r="99" spans="1:39" ht="15" x14ac:dyDescent="0.25">
      <c r="A99" s="18">
        <v>100</v>
      </c>
      <c r="B99" s="18">
        <v>17</v>
      </c>
      <c r="C99" s="18" t="s">
        <v>388</v>
      </c>
      <c r="D99" s="71" t="s">
        <v>389</v>
      </c>
      <c r="E99" s="17">
        <v>2012</v>
      </c>
      <c r="F99" s="19" t="s">
        <v>77</v>
      </c>
      <c r="G99" s="17" t="s">
        <v>50</v>
      </c>
      <c r="H99" s="17" t="s">
        <v>51</v>
      </c>
      <c r="I99" s="17" t="s">
        <v>163</v>
      </c>
      <c r="J99" s="17">
        <v>656</v>
      </c>
      <c r="K99" s="17" t="s">
        <v>98</v>
      </c>
      <c r="L99" s="17" t="s">
        <v>99</v>
      </c>
      <c r="M99" s="17" t="s">
        <v>72</v>
      </c>
      <c r="N99" s="17" t="s">
        <v>55</v>
      </c>
      <c r="O99" s="17" t="s">
        <v>164</v>
      </c>
      <c r="P99" s="17" t="s">
        <v>165</v>
      </c>
      <c r="Q99" s="20"/>
      <c r="R99" s="21">
        <v>37.812663851874298</v>
      </c>
      <c r="S99" s="21">
        <v>-122.273823319999</v>
      </c>
      <c r="T99" s="22" t="s">
        <v>161</v>
      </c>
      <c r="U99" s="23">
        <v>78</v>
      </c>
      <c r="V99" s="23">
        <v>718181</v>
      </c>
      <c r="W99" s="23"/>
      <c r="X99" s="23"/>
      <c r="Y99" s="23">
        <v>147887</v>
      </c>
      <c r="Z99" s="23">
        <v>1312911</v>
      </c>
      <c r="AA99" s="23">
        <v>78</v>
      </c>
      <c r="AB99" s="23">
        <v>234090</v>
      </c>
      <c r="AC99" s="23"/>
      <c r="AD99" s="23"/>
      <c r="AE99" s="23">
        <v>62441</v>
      </c>
      <c r="AF99" s="23">
        <v>427230</v>
      </c>
      <c r="AG99" s="24" t="s">
        <v>75</v>
      </c>
      <c r="AH99" s="23"/>
      <c r="AI99" s="26">
        <f t="shared" si="3"/>
        <v>1.121</v>
      </c>
    </row>
    <row r="100" spans="1:39" ht="15" x14ac:dyDescent="0.25">
      <c r="A100" s="18">
        <v>101</v>
      </c>
      <c r="B100" s="18">
        <v>18</v>
      </c>
      <c r="C100" s="18" t="s">
        <v>391</v>
      </c>
      <c r="D100" s="71" t="s">
        <v>390</v>
      </c>
      <c r="E100" s="17">
        <v>2013</v>
      </c>
      <c r="F100" s="19" t="s">
        <v>49</v>
      </c>
      <c r="G100" s="17" t="s">
        <v>83</v>
      </c>
      <c r="H100" s="17" t="s">
        <v>67</v>
      </c>
      <c r="I100" s="17" t="s">
        <v>104</v>
      </c>
      <c r="J100" s="17">
        <v>1001</v>
      </c>
      <c r="K100" s="17" t="s">
        <v>105</v>
      </c>
      <c r="L100" s="17" t="s">
        <v>106</v>
      </c>
      <c r="M100" s="17" t="s">
        <v>72</v>
      </c>
      <c r="N100" s="17" t="s">
        <v>55</v>
      </c>
      <c r="O100" s="17" t="s">
        <v>166</v>
      </c>
      <c r="P100" s="17" t="s">
        <v>165</v>
      </c>
      <c r="Q100" s="20"/>
      <c r="R100" s="21">
        <v>34.12959</v>
      </c>
      <c r="S100" s="21">
        <v>-118.48053</v>
      </c>
      <c r="T100" s="22">
        <v>2012</v>
      </c>
      <c r="U100" s="23"/>
      <c r="V100" s="23"/>
      <c r="W100" s="23"/>
      <c r="X100" s="23"/>
      <c r="Y100" s="23"/>
      <c r="Z100" s="23"/>
      <c r="AA100" s="23"/>
      <c r="AB100" s="23"/>
      <c r="AC100" s="23"/>
      <c r="AD100" s="23"/>
      <c r="AE100" s="23"/>
      <c r="AF100" s="23"/>
      <c r="AG100" s="24" t="s">
        <v>75</v>
      </c>
      <c r="AH100" s="23">
        <v>-63</v>
      </c>
      <c r="AI100" s="25"/>
    </row>
    <row r="101" spans="1:39" ht="15" x14ac:dyDescent="0.25">
      <c r="A101" s="18">
        <v>102</v>
      </c>
      <c r="B101" s="18">
        <v>18</v>
      </c>
      <c r="C101" s="18" t="s">
        <v>391</v>
      </c>
      <c r="D101" s="71" t="s">
        <v>390</v>
      </c>
      <c r="E101" s="17">
        <v>2013</v>
      </c>
      <c r="F101" s="19" t="s">
        <v>76</v>
      </c>
      <c r="G101" s="17" t="s">
        <v>83</v>
      </c>
      <c r="H101" s="17" t="s">
        <v>67</v>
      </c>
      <c r="I101" s="17" t="s">
        <v>104</v>
      </c>
      <c r="J101" s="17">
        <v>1001</v>
      </c>
      <c r="K101" s="17" t="s">
        <v>105</v>
      </c>
      <c r="L101" s="17" t="s">
        <v>106</v>
      </c>
      <c r="M101" s="17" t="s">
        <v>72</v>
      </c>
      <c r="N101" s="17" t="s">
        <v>55</v>
      </c>
      <c r="O101" s="17" t="s">
        <v>166</v>
      </c>
      <c r="P101" s="17" t="s">
        <v>165</v>
      </c>
      <c r="Q101" s="20"/>
      <c r="R101" s="21">
        <v>34.12959</v>
      </c>
      <c r="S101" s="21">
        <v>-118.48053</v>
      </c>
      <c r="T101" s="22">
        <v>2012</v>
      </c>
      <c r="U101" s="23"/>
      <c r="V101" s="23"/>
      <c r="W101" s="23"/>
      <c r="X101" s="23"/>
      <c r="Y101" s="23"/>
      <c r="Z101" s="23"/>
      <c r="AA101" s="23"/>
      <c r="AB101" s="23"/>
      <c r="AC101" s="23"/>
      <c r="AD101" s="23"/>
      <c r="AE101" s="23"/>
      <c r="AF101" s="23"/>
      <c r="AG101" s="24" t="s">
        <v>75</v>
      </c>
      <c r="AH101" s="23">
        <v>-50</v>
      </c>
      <c r="AI101" s="25"/>
    </row>
    <row r="102" spans="1:39" ht="15" x14ac:dyDescent="0.25">
      <c r="A102" s="18">
        <v>103</v>
      </c>
      <c r="B102" s="18">
        <v>19</v>
      </c>
      <c r="C102" s="18" t="s">
        <v>393</v>
      </c>
      <c r="D102" s="72" t="s">
        <v>392</v>
      </c>
      <c r="E102" s="17">
        <v>2013</v>
      </c>
      <c r="F102" s="19" t="s">
        <v>49</v>
      </c>
      <c r="G102" s="17" t="s">
        <v>50</v>
      </c>
      <c r="H102" s="17" t="s">
        <v>51</v>
      </c>
      <c r="I102" s="17" t="s">
        <v>167</v>
      </c>
      <c r="J102" s="17">
        <v>528</v>
      </c>
      <c r="K102" s="17" t="s">
        <v>154</v>
      </c>
      <c r="L102" s="17" t="s">
        <v>50</v>
      </c>
      <c r="M102" s="17" t="s">
        <v>72</v>
      </c>
      <c r="N102" s="17" t="s">
        <v>107</v>
      </c>
      <c r="O102" s="17" t="s">
        <v>157</v>
      </c>
      <c r="P102" s="17" t="s">
        <v>127</v>
      </c>
      <c r="Q102" s="20">
        <v>6</v>
      </c>
      <c r="R102" s="21">
        <v>28.03472</v>
      </c>
      <c r="S102" s="21">
        <v>-97.504440000000002</v>
      </c>
      <c r="T102" s="22">
        <v>2012</v>
      </c>
      <c r="U102" s="23"/>
      <c r="V102" s="23"/>
      <c r="W102" s="23"/>
      <c r="X102" s="23"/>
      <c r="Y102" s="23"/>
      <c r="Z102" s="23"/>
      <c r="AA102" s="23"/>
      <c r="AB102" s="23"/>
      <c r="AC102" s="23"/>
      <c r="AD102" s="23"/>
      <c r="AE102" s="23"/>
      <c r="AF102" s="23"/>
      <c r="AG102" s="24" t="s">
        <v>75</v>
      </c>
      <c r="AH102" s="23">
        <v>-69</v>
      </c>
      <c r="AI102" s="25"/>
    </row>
    <row r="103" spans="1:39" ht="15" x14ac:dyDescent="0.25">
      <c r="A103" s="18">
        <v>104</v>
      </c>
      <c r="B103" s="18">
        <v>20</v>
      </c>
      <c r="C103" s="18" t="s">
        <v>396</v>
      </c>
      <c r="D103" s="71" t="s">
        <v>395</v>
      </c>
      <c r="E103" s="17">
        <v>2014</v>
      </c>
      <c r="F103" s="19" t="s">
        <v>49</v>
      </c>
      <c r="G103" s="17" t="s">
        <v>83</v>
      </c>
      <c r="H103" s="17" t="s">
        <v>67</v>
      </c>
      <c r="I103" s="17" t="s">
        <v>163</v>
      </c>
      <c r="J103" s="17">
        <v>656</v>
      </c>
      <c r="K103" s="17" t="s">
        <v>98</v>
      </c>
      <c r="L103" s="17" t="s">
        <v>99</v>
      </c>
      <c r="M103" s="17" t="s">
        <v>72</v>
      </c>
      <c r="N103" s="17" t="s">
        <v>107</v>
      </c>
      <c r="O103" s="17" t="s">
        <v>168</v>
      </c>
      <c r="P103" s="17" t="s">
        <v>80</v>
      </c>
      <c r="Q103" s="20">
        <v>9.1999999999999993</v>
      </c>
      <c r="R103" s="21">
        <v>35.617985093945499</v>
      </c>
      <c r="S103" s="21">
        <v>-77.382162515541495</v>
      </c>
      <c r="T103" s="22" t="s">
        <v>169</v>
      </c>
      <c r="U103" s="23">
        <v>11</v>
      </c>
      <c r="V103" s="23">
        <v>896</v>
      </c>
      <c r="W103" s="23"/>
      <c r="X103" s="23"/>
      <c r="Y103" s="23"/>
      <c r="Z103" s="23"/>
      <c r="AA103" s="23">
        <v>11</v>
      </c>
      <c r="AB103" s="23">
        <v>367</v>
      </c>
      <c r="AC103" s="23"/>
      <c r="AD103" s="23"/>
      <c r="AE103" s="23"/>
      <c r="AF103" s="23"/>
      <c r="AG103" s="24" t="s">
        <v>75</v>
      </c>
      <c r="AH103" s="23"/>
      <c r="AI103" s="26">
        <f>ROUND(LN(V103)-LN(AB103),4)</f>
        <v>0.89259999999999995</v>
      </c>
    </row>
    <row r="104" spans="1:39" ht="15" x14ac:dyDescent="0.25">
      <c r="A104" s="18">
        <v>105</v>
      </c>
      <c r="B104" s="18">
        <v>21</v>
      </c>
      <c r="C104" s="18" t="s">
        <v>397</v>
      </c>
      <c r="D104" s="71" t="s">
        <v>398</v>
      </c>
      <c r="E104" s="17">
        <v>2015</v>
      </c>
      <c r="F104" s="19" t="s">
        <v>49</v>
      </c>
      <c r="G104" s="17" t="s">
        <v>50</v>
      </c>
      <c r="H104" s="17" t="s">
        <v>51</v>
      </c>
      <c r="I104" s="29" t="s">
        <v>170</v>
      </c>
      <c r="J104" s="17">
        <v>382</v>
      </c>
      <c r="K104" s="17" t="s">
        <v>53</v>
      </c>
      <c r="L104" s="17" t="s">
        <v>50</v>
      </c>
      <c r="M104" s="17" t="s">
        <v>72</v>
      </c>
      <c r="N104" s="17" t="s">
        <v>55</v>
      </c>
      <c r="O104" s="17" t="s">
        <v>171</v>
      </c>
      <c r="P104" s="17" t="s">
        <v>172</v>
      </c>
      <c r="Q104" s="20">
        <v>19700</v>
      </c>
      <c r="R104" s="21">
        <v>36.281191999999997</v>
      </c>
      <c r="S104" s="21">
        <v>-91.919697999999997</v>
      </c>
      <c r="T104" s="22" t="s">
        <v>173</v>
      </c>
      <c r="U104" s="23"/>
      <c r="V104" s="23"/>
      <c r="W104" s="23"/>
      <c r="X104" s="23"/>
      <c r="Y104" s="23"/>
      <c r="Z104" s="23"/>
      <c r="AA104" s="23"/>
      <c r="AB104" s="23"/>
      <c r="AC104" s="23"/>
      <c r="AD104" s="23"/>
      <c r="AE104" s="23"/>
      <c r="AF104" s="23"/>
      <c r="AG104" s="24" t="s">
        <v>82</v>
      </c>
      <c r="AH104" s="30">
        <v>-146</v>
      </c>
      <c r="AI104" s="25"/>
    </row>
    <row r="105" spans="1:39" ht="15" x14ac:dyDescent="0.25">
      <c r="A105" s="18">
        <v>106</v>
      </c>
      <c r="B105" s="18">
        <v>22</v>
      </c>
      <c r="C105" s="18" t="s">
        <v>399</v>
      </c>
      <c r="D105" s="71" t="s">
        <v>400</v>
      </c>
      <c r="E105" s="17">
        <v>2015</v>
      </c>
      <c r="F105" s="19" t="s">
        <v>59</v>
      </c>
      <c r="G105" s="17" t="s">
        <v>50</v>
      </c>
      <c r="H105" s="17" t="s">
        <v>51</v>
      </c>
      <c r="I105" s="17" t="s">
        <v>174</v>
      </c>
      <c r="J105" s="17">
        <v>329</v>
      </c>
      <c r="K105" s="17" t="s">
        <v>175</v>
      </c>
      <c r="L105" s="17" t="s">
        <v>60</v>
      </c>
      <c r="M105" s="17" t="s">
        <v>54</v>
      </c>
      <c r="N105" s="17" t="s">
        <v>107</v>
      </c>
      <c r="P105" s="17" t="s">
        <v>176</v>
      </c>
      <c r="Q105" s="20"/>
      <c r="R105" s="21"/>
      <c r="S105" s="21"/>
      <c r="T105" s="22"/>
      <c r="U105" s="23"/>
      <c r="V105" s="23"/>
      <c r="W105" s="23"/>
      <c r="X105" s="23"/>
      <c r="Y105" s="23"/>
      <c r="Z105" s="23"/>
      <c r="AA105" s="23"/>
      <c r="AB105" s="23"/>
      <c r="AC105" s="23"/>
      <c r="AD105" s="23"/>
      <c r="AE105" s="23"/>
      <c r="AF105" s="23"/>
      <c r="AG105" s="24"/>
      <c r="AH105" s="23">
        <v>60</v>
      </c>
      <c r="AI105" s="25"/>
    </row>
    <row r="106" spans="1:39" ht="15" x14ac:dyDescent="0.25">
      <c r="A106" s="18">
        <v>107</v>
      </c>
      <c r="B106" s="18">
        <v>22</v>
      </c>
      <c r="C106" s="18" t="s">
        <v>399</v>
      </c>
      <c r="D106" s="71" t="s">
        <v>400</v>
      </c>
      <c r="E106" s="17">
        <v>2015</v>
      </c>
      <c r="F106" s="19" t="s">
        <v>59</v>
      </c>
      <c r="G106" s="17" t="s">
        <v>50</v>
      </c>
      <c r="H106" s="17" t="s">
        <v>51</v>
      </c>
      <c r="I106" s="17" t="s">
        <v>177</v>
      </c>
      <c r="J106" s="17">
        <v>345</v>
      </c>
      <c r="K106" s="17" t="s">
        <v>175</v>
      </c>
      <c r="L106" s="17" t="s">
        <v>60</v>
      </c>
      <c r="M106" s="17" t="s">
        <v>54</v>
      </c>
      <c r="N106" s="17" t="s">
        <v>107</v>
      </c>
      <c r="P106" s="17" t="s">
        <v>176</v>
      </c>
      <c r="Q106" s="20"/>
      <c r="R106" s="21"/>
      <c r="S106" s="21"/>
      <c r="T106" s="22"/>
      <c r="U106" s="23"/>
      <c r="V106" s="23"/>
      <c r="W106" s="23"/>
      <c r="X106" s="23"/>
      <c r="Y106" s="23"/>
      <c r="Z106" s="23"/>
      <c r="AA106" s="23"/>
      <c r="AB106" s="23"/>
      <c r="AC106" s="23"/>
      <c r="AD106" s="23"/>
      <c r="AE106" s="23"/>
      <c r="AF106" s="23"/>
      <c r="AG106" s="24"/>
      <c r="AH106" s="31">
        <v>50</v>
      </c>
      <c r="AI106" s="25"/>
    </row>
    <row r="107" spans="1:39" ht="15" x14ac:dyDescent="0.25">
      <c r="A107" s="18">
        <v>108</v>
      </c>
      <c r="B107" s="18">
        <v>22</v>
      </c>
      <c r="C107" s="18" t="s">
        <v>399</v>
      </c>
      <c r="D107" s="71" t="s">
        <v>400</v>
      </c>
      <c r="E107" s="17">
        <v>2015</v>
      </c>
      <c r="F107" s="19" t="s">
        <v>59</v>
      </c>
      <c r="G107" s="17" t="s">
        <v>50</v>
      </c>
      <c r="H107" s="17" t="s">
        <v>51</v>
      </c>
      <c r="I107" s="17" t="s">
        <v>178</v>
      </c>
      <c r="J107" s="17">
        <v>345</v>
      </c>
      <c r="K107" s="17" t="s">
        <v>175</v>
      </c>
      <c r="L107" s="17" t="s">
        <v>60</v>
      </c>
      <c r="M107" s="17" t="s">
        <v>54</v>
      </c>
      <c r="N107" s="17" t="s">
        <v>107</v>
      </c>
      <c r="P107" s="17" t="s">
        <v>176</v>
      </c>
      <c r="Q107" s="20"/>
      <c r="R107" s="21"/>
      <c r="S107" s="21"/>
      <c r="T107" s="22"/>
      <c r="U107" s="23"/>
      <c r="V107" s="23"/>
      <c r="W107" s="23"/>
      <c r="X107" s="23"/>
      <c r="Y107" s="23"/>
      <c r="Z107" s="23"/>
      <c r="AA107" s="23"/>
      <c r="AB107" s="23"/>
      <c r="AC107" s="23"/>
      <c r="AD107" s="23"/>
      <c r="AE107" s="23"/>
      <c r="AF107" s="23"/>
      <c r="AG107" s="24"/>
      <c r="AH107" s="23">
        <v>90</v>
      </c>
      <c r="AI107" s="25"/>
    </row>
    <row r="108" spans="1:39" ht="15" x14ac:dyDescent="0.25">
      <c r="A108" s="18">
        <v>109</v>
      </c>
      <c r="B108" s="18">
        <v>22</v>
      </c>
      <c r="C108" s="18" t="s">
        <v>399</v>
      </c>
      <c r="D108" s="71" t="s">
        <v>400</v>
      </c>
      <c r="E108" s="17">
        <v>2015</v>
      </c>
      <c r="F108" s="19" t="s">
        <v>59</v>
      </c>
      <c r="G108" s="17" t="s">
        <v>50</v>
      </c>
      <c r="H108" s="17" t="s">
        <v>51</v>
      </c>
      <c r="I108" s="17" t="s">
        <v>179</v>
      </c>
      <c r="J108" s="17">
        <v>313</v>
      </c>
      <c r="K108" s="17" t="s">
        <v>62</v>
      </c>
      <c r="L108" s="17" t="s">
        <v>50</v>
      </c>
      <c r="M108" s="17" t="s">
        <v>72</v>
      </c>
      <c r="N108" s="17" t="s">
        <v>107</v>
      </c>
      <c r="P108" s="17" t="s">
        <v>176</v>
      </c>
      <c r="Q108" s="20"/>
      <c r="R108" s="21"/>
      <c r="S108" s="21"/>
      <c r="T108" s="22"/>
      <c r="U108" s="23"/>
      <c r="V108" s="23"/>
      <c r="W108" s="23"/>
      <c r="X108" s="23"/>
      <c r="Y108" s="23"/>
      <c r="Z108" s="23"/>
      <c r="AA108" s="23"/>
      <c r="AB108" s="23"/>
      <c r="AC108" s="23"/>
      <c r="AD108" s="23"/>
      <c r="AE108" s="23"/>
      <c r="AF108" s="23"/>
      <c r="AG108" s="24"/>
      <c r="AH108" s="23">
        <v>90</v>
      </c>
      <c r="AI108" s="25"/>
    </row>
    <row r="109" spans="1:39" ht="15" x14ac:dyDescent="0.25">
      <c r="A109" s="18">
        <v>110</v>
      </c>
      <c r="B109" s="18">
        <v>23</v>
      </c>
      <c r="C109" s="18" t="s">
        <v>402</v>
      </c>
      <c r="D109" s="71" t="s">
        <v>401</v>
      </c>
      <c r="E109" s="17">
        <v>2016</v>
      </c>
      <c r="F109" s="32" t="s">
        <v>49</v>
      </c>
      <c r="G109" s="17" t="s">
        <v>83</v>
      </c>
      <c r="H109" s="17" t="s">
        <v>67</v>
      </c>
      <c r="I109" s="17" t="s">
        <v>98</v>
      </c>
      <c r="J109" s="17">
        <v>656</v>
      </c>
      <c r="K109" s="17" t="s">
        <v>98</v>
      </c>
      <c r="L109" s="17" t="s">
        <v>99</v>
      </c>
      <c r="M109" s="17" t="s">
        <v>72</v>
      </c>
      <c r="N109" s="17" t="s">
        <v>55</v>
      </c>
      <c r="O109" s="17" t="s">
        <v>180</v>
      </c>
      <c r="P109" s="17" t="s">
        <v>127</v>
      </c>
      <c r="Q109" s="20">
        <v>60.7</v>
      </c>
      <c r="R109" s="21">
        <v>29.510332999999999</v>
      </c>
      <c r="S109" s="21">
        <v>-95.043082999999996</v>
      </c>
      <c r="T109" s="22">
        <v>2016</v>
      </c>
      <c r="U109" s="23">
        <v>7</v>
      </c>
      <c r="V109" s="23">
        <v>9386</v>
      </c>
      <c r="W109" s="23">
        <v>7116</v>
      </c>
      <c r="X109" s="23"/>
      <c r="Y109" s="23"/>
      <c r="Z109" s="23"/>
      <c r="AA109" s="23">
        <v>17</v>
      </c>
      <c r="AB109" s="23">
        <v>2335</v>
      </c>
      <c r="AC109" s="23">
        <v>2072</v>
      </c>
      <c r="AD109" s="23"/>
      <c r="AE109" s="23"/>
      <c r="AF109" s="23"/>
      <c r="AG109" s="24" t="s">
        <v>75</v>
      </c>
      <c r="AH109" s="23"/>
      <c r="AI109" s="26">
        <f>ROUND(LN(V109)-LN(AB109),4)</f>
        <v>1.3912</v>
      </c>
      <c r="AM109" s="27"/>
    </row>
    <row r="110" spans="1:39" ht="15" x14ac:dyDescent="0.25">
      <c r="A110" s="18">
        <v>111</v>
      </c>
      <c r="B110" s="18">
        <v>24</v>
      </c>
      <c r="C110" s="18" t="s">
        <v>403</v>
      </c>
      <c r="D110" s="71" t="s">
        <v>404</v>
      </c>
      <c r="E110" s="17">
        <v>2016</v>
      </c>
      <c r="F110" s="19" t="s">
        <v>49</v>
      </c>
      <c r="G110" s="17" t="s">
        <v>103</v>
      </c>
      <c r="H110" s="17" t="s">
        <v>67</v>
      </c>
      <c r="I110" s="17" t="s">
        <v>181</v>
      </c>
      <c r="J110" s="17">
        <v>393</v>
      </c>
      <c r="K110" s="17" t="s">
        <v>93</v>
      </c>
      <c r="L110" s="17" t="s">
        <v>94</v>
      </c>
      <c r="M110" s="17" t="s">
        <v>72</v>
      </c>
      <c r="N110" s="17" t="s">
        <v>68</v>
      </c>
      <c r="O110" s="17" t="s">
        <v>182</v>
      </c>
      <c r="P110" s="17" t="s">
        <v>64</v>
      </c>
      <c r="Q110" s="20"/>
      <c r="R110" s="21">
        <v>38.705200509663101</v>
      </c>
      <c r="S110" s="21">
        <v>-77.231631772083006</v>
      </c>
      <c r="T110" s="22"/>
      <c r="U110" s="23">
        <v>16</v>
      </c>
      <c r="V110" s="23">
        <v>4.7</v>
      </c>
      <c r="W110" s="23">
        <v>10.5</v>
      </c>
      <c r="X110" s="23"/>
      <c r="Y110" s="23"/>
      <c r="Z110" s="23"/>
      <c r="AA110" s="23">
        <v>16</v>
      </c>
      <c r="AB110" s="23">
        <v>8.9</v>
      </c>
      <c r="AC110" s="23">
        <v>27.6</v>
      </c>
      <c r="AD110" s="23"/>
      <c r="AE110" s="23"/>
      <c r="AF110" s="23"/>
      <c r="AG110" s="24" t="s">
        <v>82</v>
      </c>
      <c r="AH110" s="23"/>
      <c r="AI110" s="26">
        <f t="shared" ref="AI110:AI118" si="4">ROUND(LN(V110)-LN(AB110),4)</f>
        <v>-0.63849999999999996</v>
      </c>
    </row>
    <row r="111" spans="1:39" ht="15" x14ac:dyDescent="0.25">
      <c r="A111" s="18">
        <v>112</v>
      </c>
      <c r="B111" s="18">
        <v>24</v>
      </c>
      <c r="C111" s="18" t="s">
        <v>403</v>
      </c>
      <c r="D111" s="71" t="s">
        <v>404</v>
      </c>
      <c r="E111" s="17">
        <v>2016</v>
      </c>
      <c r="F111" s="19" t="s">
        <v>49</v>
      </c>
      <c r="G111" s="17" t="s">
        <v>103</v>
      </c>
      <c r="H111" s="17" t="s">
        <v>67</v>
      </c>
      <c r="I111" s="17" t="s">
        <v>183</v>
      </c>
      <c r="J111" s="17">
        <v>393</v>
      </c>
      <c r="K111" s="17" t="s">
        <v>93</v>
      </c>
      <c r="L111" s="17" t="s">
        <v>94</v>
      </c>
      <c r="M111" s="17" t="s">
        <v>72</v>
      </c>
      <c r="N111" s="17" t="s">
        <v>68</v>
      </c>
      <c r="O111" s="17" t="s">
        <v>182</v>
      </c>
      <c r="P111" s="17" t="s">
        <v>64</v>
      </c>
      <c r="Q111" s="20"/>
      <c r="R111" s="21">
        <v>38.705200509663101</v>
      </c>
      <c r="S111" s="21">
        <v>-77.231631772083006</v>
      </c>
      <c r="T111" s="22"/>
      <c r="U111" s="23">
        <v>16</v>
      </c>
      <c r="V111" s="23">
        <v>4.7</v>
      </c>
      <c r="W111" s="23">
        <v>11</v>
      </c>
      <c r="X111" s="23"/>
      <c r="Y111" s="23"/>
      <c r="Z111" s="23"/>
      <c r="AA111" s="23">
        <v>16</v>
      </c>
      <c r="AB111" s="23">
        <v>0.5</v>
      </c>
      <c r="AC111" s="23">
        <v>0.7</v>
      </c>
      <c r="AD111" s="23"/>
      <c r="AE111" s="23"/>
      <c r="AF111" s="23"/>
      <c r="AG111" s="24" t="s">
        <v>82</v>
      </c>
      <c r="AH111" s="23"/>
      <c r="AI111" s="26">
        <f t="shared" si="4"/>
        <v>2.2406999999999999</v>
      </c>
    </row>
    <row r="112" spans="1:39" ht="15" x14ac:dyDescent="0.25">
      <c r="A112" s="18">
        <v>113</v>
      </c>
      <c r="B112" s="18">
        <v>24</v>
      </c>
      <c r="C112" s="18" t="s">
        <v>403</v>
      </c>
      <c r="D112" s="71" t="s">
        <v>404</v>
      </c>
      <c r="E112" s="17">
        <v>2016</v>
      </c>
      <c r="F112" s="19" t="s">
        <v>77</v>
      </c>
      <c r="G112" s="17" t="s">
        <v>103</v>
      </c>
      <c r="H112" s="17" t="s">
        <v>67</v>
      </c>
      <c r="I112" s="17" t="s">
        <v>183</v>
      </c>
      <c r="J112" s="17">
        <v>393</v>
      </c>
      <c r="K112" s="17" t="s">
        <v>93</v>
      </c>
      <c r="L112" s="17" t="s">
        <v>94</v>
      </c>
      <c r="M112" s="17" t="s">
        <v>72</v>
      </c>
      <c r="N112" s="17" t="s">
        <v>68</v>
      </c>
      <c r="O112" s="17" t="s">
        <v>182</v>
      </c>
      <c r="P112" s="17" t="s">
        <v>64</v>
      </c>
      <c r="Q112" s="20"/>
      <c r="R112" s="21">
        <v>38.705200509663101</v>
      </c>
      <c r="S112" s="21">
        <v>-77.231631772083006</v>
      </c>
      <c r="T112" s="22"/>
      <c r="U112" s="23">
        <v>16</v>
      </c>
      <c r="V112" s="23">
        <v>8378</v>
      </c>
      <c r="W112" s="23">
        <v>9962</v>
      </c>
      <c r="X112" s="23"/>
      <c r="Y112" s="23"/>
      <c r="Z112" s="23"/>
      <c r="AA112" s="23">
        <v>16</v>
      </c>
      <c r="AB112" s="23">
        <v>3570</v>
      </c>
      <c r="AC112" s="23">
        <v>9199</v>
      </c>
      <c r="AD112" s="23"/>
      <c r="AE112" s="23"/>
      <c r="AF112" s="23"/>
      <c r="AG112" s="24" t="s">
        <v>82</v>
      </c>
      <c r="AH112" s="23"/>
      <c r="AI112" s="26">
        <f t="shared" si="4"/>
        <v>0.85299999999999998</v>
      </c>
    </row>
    <row r="113" spans="1:35" ht="15" x14ac:dyDescent="0.25">
      <c r="A113" s="18">
        <v>114</v>
      </c>
      <c r="B113" s="18">
        <v>24</v>
      </c>
      <c r="C113" s="18" t="s">
        <v>403</v>
      </c>
      <c r="D113" s="71" t="s">
        <v>404</v>
      </c>
      <c r="E113" s="17">
        <v>2016</v>
      </c>
      <c r="F113" s="19" t="s">
        <v>77</v>
      </c>
      <c r="G113" s="17" t="s">
        <v>103</v>
      </c>
      <c r="H113" s="17" t="s">
        <v>67</v>
      </c>
      <c r="I113" s="17" t="s">
        <v>181</v>
      </c>
      <c r="J113" s="17">
        <v>393</v>
      </c>
      <c r="K113" s="17" t="s">
        <v>93</v>
      </c>
      <c r="L113" s="17" t="s">
        <v>94</v>
      </c>
      <c r="M113" s="17" t="s">
        <v>72</v>
      </c>
      <c r="N113" s="17" t="s">
        <v>68</v>
      </c>
      <c r="O113" s="17" t="s">
        <v>182</v>
      </c>
      <c r="P113" s="17" t="s">
        <v>64</v>
      </c>
      <c r="Q113" s="20"/>
      <c r="R113" s="21">
        <v>38.705200509663101</v>
      </c>
      <c r="S113" s="21">
        <v>-77.231631772083006</v>
      </c>
      <c r="T113" s="22"/>
      <c r="U113" s="23">
        <v>16</v>
      </c>
      <c r="V113" s="23">
        <v>8378</v>
      </c>
      <c r="W113" s="23">
        <v>9962</v>
      </c>
      <c r="X113" s="23"/>
      <c r="Y113" s="23"/>
      <c r="Z113" s="23"/>
      <c r="AA113" s="23">
        <v>16</v>
      </c>
      <c r="AB113" s="23">
        <v>2845</v>
      </c>
      <c r="AC113" s="23">
        <v>7058</v>
      </c>
      <c r="AD113" s="23"/>
      <c r="AE113" s="23"/>
      <c r="AF113" s="23"/>
      <c r="AG113" s="24" t="s">
        <v>82</v>
      </c>
      <c r="AH113" s="23"/>
      <c r="AI113" s="26">
        <f t="shared" si="4"/>
        <v>1.08</v>
      </c>
    </row>
    <row r="114" spans="1:35" ht="15" x14ac:dyDescent="0.25">
      <c r="A114" s="18">
        <v>115</v>
      </c>
      <c r="B114" s="18">
        <v>25</v>
      </c>
      <c r="C114" s="18" t="s">
        <v>405</v>
      </c>
      <c r="D114" s="71" t="s">
        <v>406</v>
      </c>
      <c r="E114" s="17">
        <v>2016</v>
      </c>
      <c r="F114" s="19" t="s">
        <v>49</v>
      </c>
      <c r="G114" s="17" t="s">
        <v>50</v>
      </c>
      <c r="H114" s="17" t="s">
        <v>51</v>
      </c>
      <c r="I114" s="17" t="s">
        <v>346</v>
      </c>
      <c r="J114" s="17">
        <v>382</v>
      </c>
      <c r="K114" s="17" t="s">
        <v>53</v>
      </c>
      <c r="L114" s="17" t="s">
        <v>50</v>
      </c>
      <c r="M114" s="17" t="s">
        <v>72</v>
      </c>
      <c r="N114" s="17" t="s">
        <v>55</v>
      </c>
      <c r="O114" s="17" t="s">
        <v>184</v>
      </c>
      <c r="P114" s="17" t="s">
        <v>185</v>
      </c>
      <c r="Q114" s="20"/>
      <c r="R114" s="21">
        <v>37.793385463154799</v>
      </c>
      <c r="S114" s="21">
        <v>-94.346127758117603</v>
      </c>
      <c r="T114" s="22" t="s">
        <v>186</v>
      </c>
      <c r="U114" s="23">
        <v>27</v>
      </c>
      <c r="V114" s="23">
        <v>305</v>
      </c>
      <c r="W114" s="23">
        <v>937</v>
      </c>
      <c r="X114" s="23"/>
      <c r="Y114" s="23"/>
      <c r="Z114" s="23"/>
      <c r="AA114" s="23">
        <v>24</v>
      </c>
      <c r="AB114" s="23">
        <v>27</v>
      </c>
      <c r="AC114" s="23">
        <v>65</v>
      </c>
      <c r="AD114" s="23"/>
      <c r="AE114" s="23"/>
      <c r="AF114" s="23"/>
      <c r="AG114" s="24" t="s">
        <v>82</v>
      </c>
      <c r="AH114" s="23"/>
      <c r="AI114" s="26">
        <f t="shared" si="4"/>
        <v>2.4245000000000001</v>
      </c>
    </row>
    <row r="115" spans="1:35" ht="15" x14ac:dyDescent="0.25">
      <c r="A115" s="18">
        <v>116</v>
      </c>
      <c r="B115" s="18">
        <v>26</v>
      </c>
      <c r="C115" s="18" t="s">
        <v>407</v>
      </c>
      <c r="D115" s="71" t="s">
        <v>408</v>
      </c>
      <c r="E115" s="17">
        <v>2016</v>
      </c>
      <c r="F115" s="19" t="s">
        <v>76</v>
      </c>
      <c r="G115" s="17" t="s">
        <v>83</v>
      </c>
      <c r="H115" s="17" t="s">
        <v>67</v>
      </c>
      <c r="I115" s="17" t="s">
        <v>145</v>
      </c>
      <c r="J115" s="17">
        <v>606</v>
      </c>
      <c r="K115" s="17" t="s">
        <v>101</v>
      </c>
      <c r="L115" s="17" t="s">
        <v>102</v>
      </c>
      <c r="M115" s="17" t="s">
        <v>72</v>
      </c>
      <c r="N115" s="17" t="s">
        <v>68</v>
      </c>
      <c r="O115" s="17" t="s">
        <v>187</v>
      </c>
      <c r="P115" s="17" t="s">
        <v>80</v>
      </c>
      <c r="Q115" s="20">
        <v>0.62</v>
      </c>
      <c r="R115" s="21">
        <v>34.195399999999999</v>
      </c>
      <c r="S115" s="21">
        <v>-77.805019000000001</v>
      </c>
      <c r="T115" s="22" t="s">
        <v>188</v>
      </c>
      <c r="U115" s="23">
        <v>14</v>
      </c>
      <c r="V115" s="23">
        <v>443</v>
      </c>
      <c r="W115" s="23"/>
      <c r="X115" s="23"/>
      <c r="Y115" s="23">
        <v>1</v>
      </c>
      <c r="Z115" s="23">
        <v>16100</v>
      </c>
      <c r="AA115" s="23">
        <v>9</v>
      </c>
      <c r="AB115" s="23">
        <v>670</v>
      </c>
      <c r="AC115" s="23"/>
      <c r="AD115" s="23"/>
      <c r="AE115" s="23">
        <v>18</v>
      </c>
      <c r="AF115" s="23">
        <v>7800</v>
      </c>
      <c r="AG115" s="24" t="s">
        <v>189</v>
      </c>
      <c r="AH115" s="23"/>
      <c r="AI115" s="26">
        <f t="shared" si="4"/>
        <v>-0.41370000000000001</v>
      </c>
    </row>
    <row r="116" spans="1:35" ht="15" x14ac:dyDescent="0.25">
      <c r="A116" s="18">
        <v>117</v>
      </c>
      <c r="B116" s="18">
        <v>26</v>
      </c>
      <c r="C116" s="18" t="s">
        <v>407</v>
      </c>
      <c r="D116" s="71" t="s">
        <v>408</v>
      </c>
      <c r="E116" s="17">
        <v>2016</v>
      </c>
      <c r="F116" s="19" t="s">
        <v>76</v>
      </c>
      <c r="G116" s="17" t="s">
        <v>83</v>
      </c>
      <c r="H116" s="17" t="s">
        <v>67</v>
      </c>
      <c r="I116" s="17" t="s">
        <v>145</v>
      </c>
      <c r="J116" s="17">
        <v>606</v>
      </c>
      <c r="K116" s="17" t="s">
        <v>101</v>
      </c>
      <c r="L116" s="17" t="s">
        <v>102</v>
      </c>
      <c r="M116" s="17" t="s">
        <v>72</v>
      </c>
      <c r="N116" s="17" t="s">
        <v>68</v>
      </c>
      <c r="O116" s="17" t="s">
        <v>190</v>
      </c>
      <c r="P116" s="17" t="s">
        <v>80</v>
      </c>
      <c r="Q116" s="20">
        <v>1.5</v>
      </c>
      <c r="R116" s="21">
        <v>34.214930000000003</v>
      </c>
      <c r="S116" s="21">
        <v>-77.806274000000002</v>
      </c>
      <c r="T116" s="22" t="s">
        <v>188</v>
      </c>
      <c r="U116" s="23">
        <v>15</v>
      </c>
      <c r="V116" s="23">
        <v>1260</v>
      </c>
      <c r="W116" s="23"/>
      <c r="X116" s="23"/>
      <c r="Y116" s="23">
        <v>100</v>
      </c>
      <c r="Z116" s="23">
        <v>9750</v>
      </c>
      <c r="AA116" s="23">
        <v>12</v>
      </c>
      <c r="AB116" s="23">
        <v>361</v>
      </c>
      <c r="AC116" s="23"/>
      <c r="AD116" s="23"/>
      <c r="AE116" s="23">
        <v>2</v>
      </c>
      <c r="AF116" s="23">
        <v>9200</v>
      </c>
      <c r="AG116" s="24" t="s">
        <v>189</v>
      </c>
      <c r="AH116" s="23"/>
      <c r="AI116" s="26">
        <f t="shared" si="4"/>
        <v>1.25</v>
      </c>
    </row>
    <row r="117" spans="1:35" ht="15" x14ac:dyDescent="0.25">
      <c r="A117" s="18">
        <v>118</v>
      </c>
      <c r="B117" s="18">
        <v>26</v>
      </c>
      <c r="C117" s="18" t="s">
        <v>407</v>
      </c>
      <c r="D117" s="71" t="s">
        <v>408</v>
      </c>
      <c r="E117" s="17">
        <v>2016</v>
      </c>
      <c r="F117" s="19" t="s">
        <v>59</v>
      </c>
      <c r="G117" s="17" t="s">
        <v>83</v>
      </c>
      <c r="H117" s="17" t="s">
        <v>67</v>
      </c>
      <c r="I117" s="17" t="s">
        <v>145</v>
      </c>
      <c r="J117" s="17">
        <v>606</v>
      </c>
      <c r="K117" s="17" t="s">
        <v>101</v>
      </c>
      <c r="L117" s="17" t="s">
        <v>102</v>
      </c>
      <c r="M117" s="17" t="s">
        <v>72</v>
      </c>
      <c r="N117" s="17" t="s">
        <v>68</v>
      </c>
      <c r="O117" s="17" t="s">
        <v>187</v>
      </c>
      <c r="P117" s="17" t="s">
        <v>80</v>
      </c>
      <c r="Q117" s="20">
        <v>0.62</v>
      </c>
      <c r="R117" s="21">
        <v>34.195399999999999</v>
      </c>
      <c r="S117" s="21">
        <v>-77.805019000000001</v>
      </c>
      <c r="T117" s="22" t="s">
        <v>188</v>
      </c>
      <c r="U117" s="23">
        <v>13</v>
      </c>
      <c r="V117" s="23">
        <v>170</v>
      </c>
      <c r="W117" s="23"/>
      <c r="X117" s="23"/>
      <c r="Y117" s="23">
        <v>1</v>
      </c>
      <c r="Z117" s="23">
        <v>5550</v>
      </c>
      <c r="AA117" s="23">
        <v>9</v>
      </c>
      <c r="AB117" s="23">
        <v>674</v>
      </c>
      <c r="AC117" s="23"/>
      <c r="AD117" s="23"/>
      <c r="AE117" s="23">
        <v>6</v>
      </c>
      <c r="AF117" s="23">
        <v>15200</v>
      </c>
      <c r="AG117" s="24" t="s">
        <v>189</v>
      </c>
      <c r="AH117" s="23"/>
      <c r="AI117" s="26">
        <f t="shared" si="4"/>
        <v>-1.3774</v>
      </c>
    </row>
    <row r="118" spans="1:35" ht="15" x14ac:dyDescent="0.25">
      <c r="A118" s="18">
        <v>119</v>
      </c>
      <c r="B118" s="18">
        <v>26</v>
      </c>
      <c r="C118" s="18" t="s">
        <v>407</v>
      </c>
      <c r="D118" s="71" t="s">
        <v>408</v>
      </c>
      <c r="E118" s="17">
        <v>2016</v>
      </c>
      <c r="F118" s="19" t="s">
        <v>59</v>
      </c>
      <c r="G118" s="17" t="s">
        <v>83</v>
      </c>
      <c r="H118" s="17" t="s">
        <v>67</v>
      </c>
      <c r="I118" s="17" t="s">
        <v>145</v>
      </c>
      <c r="J118" s="17">
        <v>606</v>
      </c>
      <c r="K118" s="17" t="s">
        <v>101</v>
      </c>
      <c r="L118" s="17" t="s">
        <v>102</v>
      </c>
      <c r="M118" s="17" t="s">
        <v>72</v>
      </c>
      <c r="N118" s="17" t="s">
        <v>68</v>
      </c>
      <c r="O118" s="17" t="s">
        <v>190</v>
      </c>
      <c r="P118" s="17" t="s">
        <v>80</v>
      </c>
      <c r="Q118" s="20">
        <v>1.5</v>
      </c>
      <c r="R118" s="21">
        <v>34.214930000000003</v>
      </c>
      <c r="S118" s="21">
        <v>-77.806274000000002</v>
      </c>
      <c r="T118" s="22" t="s">
        <v>188</v>
      </c>
      <c r="U118" s="23">
        <v>16</v>
      </c>
      <c r="V118" s="23">
        <v>550</v>
      </c>
      <c r="W118" s="23"/>
      <c r="X118" s="23"/>
      <c r="Y118" s="23">
        <v>35</v>
      </c>
      <c r="Z118" s="23">
        <v>5900</v>
      </c>
      <c r="AA118" s="23">
        <v>12</v>
      </c>
      <c r="AB118" s="23">
        <v>239</v>
      </c>
      <c r="AC118" s="23"/>
      <c r="AD118" s="23"/>
      <c r="AE118" s="23">
        <v>7</v>
      </c>
      <c r="AF118" s="23">
        <v>2350</v>
      </c>
      <c r="AG118" s="24" t="s">
        <v>189</v>
      </c>
      <c r="AH118" s="23"/>
      <c r="AI118" s="26">
        <f t="shared" si="4"/>
        <v>0.83350000000000002</v>
      </c>
    </row>
    <row r="119" spans="1:35" ht="15" x14ac:dyDescent="0.25">
      <c r="A119" s="18">
        <v>120</v>
      </c>
      <c r="B119" s="18">
        <v>27</v>
      </c>
      <c r="C119" s="18" t="s">
        <v>409</v>
      </c>
      <c r="D119" s="71" t="s">
        <v>410</v>
      </c>
      <c r="E119" s="17">
        <v>2016</v>
      </c>
      <c r="F119" s="19" t="s">
        <v>49</v>
      </c>
      <c r="G119" s="17" t="s">
        <v>103</v>
      </c>
      <c r="H119" s="17" t="s">
        <v>67</v>
      </c>
      <c r="I119" s="17" t="s">
        <v>191</v>
      </c>
      <c r="J119" s="17">
        <v>1007</v>
      </c>
      <c r="K119" s="17" t="s">
        <v>192</v>
      </c>
      <c r="L119" s="17" t="s">
        <v>99</v>
      </c>
      <c r="M119" s="17" t="s">
        <v>72</v>
      </c>
      <c r="N119" s="17" t="s">
        <v>107</v>
      </c>
      <c r="O119" s="17" t="s">
        <v>193</v>
      </c>
      <c r="P119" s="17" t="s">
        <v>109</v>
      </c>
      <c r="Q119" s="20">
        <v>1.98</v>
      </c>
      <c r="R119" s="28">
        <v>41.486201000000001</v>
      </c>
      <c r="S119" s="21">
        <v>-71.530765000000002</v>
      </c>
      <c r="T119" s="22" t="s">
        <v>188</v>
      </c>
      <c r="U119" s="23"/>
      <c r="V119" s="23"/>
      <c r="W119" s="23"/>
      <c r="X119" s="23"/>
      <c r="Y119" s="23"/>
      <c r="Z119" s="23"/>
      <c r="AA119" s="23"/>
      <c r="AB119" s="23"/>
      <c r="AC119" s="23"/>
      <c r="AD119" s="23"/>
      <c r="AE119" s="23"/>
      <c r="AF119" s="23"/>
      <c r="AG119" s="24" t="s">
        <v>82</v>
      </c>
      <c r="AH119" s="23">
        <v>71.3</v>
      </c>
      <c r="AI119" s="25"/>
    </row>
    <row r="120" spans="1:35" ht="15" x14ac:dyDescent="0.25">
      <c r="A120" s="18">
        <v>121</v>
      </c>
      <c r="B120" s="18">
        <v>27</v>
      </c>
      <c r="C120" s="18" t="s">
        <v>409</v>
      </c>
      <c r="D120" s="71" t="s">
        <v>410</v>
      </c>
      <c r="E120" s="17">
        <v>2016</v>
      </c>
      <c r="F120" s="19" t="s">
        <v>49</v>
      </c>
      <c r="G120" s="17" t="s">
        <v>103</v>
      </c>
      <c r="H120" s="17" t="s">
        <v>67</v>
      </c>
      <c r="I120" s="17" t="s">
        <v>194</v>
      </c>
      <c r="J120" s="17">
        <v>1007</v>
      </c>
      <c r="K120" s="17" t="s">
        <v>192</v>
      </c>
      <c r="L120" s="17" t="s">
        <v>99</v>
      </c>
      <c r="M120" s="17" t="s">
        <v>72</v>
      </c>
      <c r="N120" s="17" t="s">
        <v>107</v>
      </c>
      <c r="O120" s="17" t="s">
        <v>193</v>
      </c>
      <c r="P120" s="17" t="s">
        <v>109</v>
      </c>
      <c r="Q120" s="20">
        <v>1.98</v>
      </c>
      <c r="R120" s="28">
        <v>41.486201000000001</v>
      </c>
      <c r="S120" s="21">
        <v>-71.530765000000002</v>
      </c>
      <c r="T120" s="22" t="s">
        <v>188</v>
      </c>
      <c r="U120" s="23"/>
      <c r="V120" s="23"/>
      <c r="W120" s="23"/>
      <c r="X120" s="23"/>
      <c r="Y120" s="23"/>
      <c r="Z120" s="23"/>
      <c r="AA120" s="23"/>
      <c r="AB120" s="23"/>
      <c r="AC120" s="23"/>
      <c r="AD120" s="23"/>
      <c r="AE120" s="23"/>
      <c r="AF120" s="23"/>
      <c r="AG120" s="24" t="s">
        <v>82</v>
      </c>
      <c r="AH120" s="23">
        <v>77.3</v>
      </c>
      <c r="AI120" s="25"/>
    </row>
    <row r="121" spans="1:35" ht="15" x14ac:dyDescent="0.25">
      <c r="A121" s="18">
        <v>122</v>
      </c>
      <c r="B121" s="18">
        <v>27</v>
      </c>
      <c r="C121" s="18" t="s">
        <v>409</v>
      </c>
      <c r="D121" s="71" t="s">
        <v>410</v>
      </c>
      <c r="E121" s="17">
        <v>2016</v>
      </c>
      <c r="F121" s="19" t="s">
        <v>49</v>
      </c>
      <c r="G121" s="17" t="s">
        <v>103</v>
      </c>
      <c r="H121" s="17" t="s">
        <v>67</v>
      </c>
      <c r="I121" s="17" t="s">
        <v>191</v>
      </c>
      <c r="J121" s="17">
        <v>1007</v>
      </c>
      <c r="K121" s="17" t="s">
        <v>192</v>
      </c>
      <c r="L121" s="17" t="s">
        <v>99</v>
      </c>
      <c r="M121" s="17" t="s">
        <v>72</v>
      </c>
      <c r="N121" s="17" t="s">
        <v>107</v>
      </c>
      <c r="O121" s="17" t="s">
        <v>193</v>
      </c>
      <c r="P121" s="17" t="s">
        <v>109</v>
      </c>
      <c r="Q121" s="20">
        <v>1.98</v>
      </c>
      <c r="R121" s="28">
        <v>41.486201000000001</v>
      </c>
      <c r="S121" s="21">
        <v>-71.530765000000002</v>
      </c>
      <c r="T121" s="22" t="s">
        <v>188</v>
      </c>
      <c r="U121" s="23"/>
      <c r="V121" s="23"/>
      <c r="W121" s="23"/>
      <c r="X121" s="23"/>
      <c r="Y121" s="23"/>
      <c r="Z121" s="23"/>
      <c r="AA121" s="23"/>
      <c r="AB121" s="23"/>
      <c r="AC121" s="23"/>
      <c r="AD121" s="23"/>
      <c r="AE121" s="23"/>
      <c r="AF121" s="23"/>
      <c r="AG121" s="24" t="s">
        <v>82</v>
      </c>
      <c r="AH121" s="23">
        <v>86.3</v>
      </c>
      <c r="AI121" s="25"/>
    </row>
    <row r="122" spans="1:35" ht="15" x14ac:dyDescent="0.25">
      <c r="A122" s="18">
        <v>123</v>
      </c>
      <c r="B122" s="18">
        <v>27</v>
      </c>
      <c r="C122" s="18" t="s">
        <v>409</v>
      </c>
      <c r="D122" s="71" t="s">
        <v>410</v>
      </c>
      <c r="E122" s="17">
        <v>2016</v>
      </c>
      <c r="F122" s="19" t="s">
        <v>49</v>
      </c>
      <c r="G122" s="17" t="s">
        <v>103</v>
      </c>
      <c r="H122" s="17" t="s">
        <v>67</v>
      </c>
      <c r="I122" s="17" t="s">
        <v>194</v>
      </c>
      <c r="J122" s="17">
        <v>1007</v>
      </c>
      <c r="K122" s="17" t="s">
        <v>192</v>
      </c>
      <c r="L122" s="17" t="s">
        <v>99</v>
      </c>
      <c r="M122" s="17" t="s">
        <v>72</v>
      </c>
      <c r="N122" s="17" t="s">
        <v>107</v>
      </c>
      <c r="O122" s="17" t="s">
        <v>193</v>
      </c>
      <c r="P122" s="17" t="s">
        <v>109</v>
      </c>
      <c r="Q122" s="20">
        <v>1.98</v>
      </c>
      <c r="R122" s="28">
        <v>41.486201000000001</v>
      </c>
      <c r="S122" s="21">
        <v>-71.530765000000002</v>
      </c>
      <c r="T122" s="22" t="s">
        <v>188</v>
      </c>
      <c r="U122" s="23"/>
      <c r="V122" s="23"/>
      <c r="W122" s="23"/>
      <c r="X122" s="23"/>
      <c r="Y122" s="23"/>
      <c r="Z122" s="23"/>
      <c r="AA122" s="23"/>
      <c r="AB122" s="23"/>
      <c r="AC122" s="23"/>
      <c r="AD122" s="23"/>
      <c r="AE122" s="23"/>
      <c r="AF122" s="23"/>
      <c r="AG122" s="24" t="s">
        <v>82</v>
      </c>
      <c r="AH122" s="23">
        <v>89.9</v>
      </c>
      <c r="AI122" s="25"/>
    </row>
    <row r="123" spans="1:35" ht="15" x14ac:dyDescent="0.25">
      <c r="A123" s="18">
        <v>124</v>
      </c>
      <c r="B123" s="18">
        <v>28</v>
      </c>
      <c r="C123" s="18" t="s">
        <v>411</v>
      </c>
      <c r="D123" s="72" t="s">
        <v>412</v>
      </c>
      <c r="E123" s="17">
        <v>2017</v>
      </c>
      <c r="F123" s="19" t="s">
        <v>49</v>
      </c>
      <c r="G123" s="17" t="s">
        <v>83</v>
      </c>
      <c r="H123" s="17" t="s">
        <v>67</v>
      </c>
      <c r="I123" s="17" t="s">
        <v>195</v>
      </c>
      <c r="J123" s="17">
        <v>1006</v>
      </c>
      <c r="K123" s="17" t="s">
        <v>195</v>
      </c>
      <c r="L123" s="17" t="s">
        <v>99</v>
      </c>
      <c r="M123" s="17" t="s">
        <v>72</v>
      </c>
      <c r="N123" s="17" t="s">
        <v>68</v>
      </c>
      <c r="O123" s="17" t="s">
        <v>196</v>
      </c>
      <c r="P123" s="17" t="s">
        <v>185</v>
      </c>
      <c r="Q123" s="20"/>
      <c r="R123" s="21">
        <v>38.598222999999997</v>
      </c>
      <c r="S123" s="21">
        <v>-90.243050999999994</v>
      </c>
      <c r="T123" s="22" t="s">
        <v>197</v>
      </c>
      <c r="U123" s="23">
        <v>16</v>
      </c>
      <c r="V123" s="23">
        <v>4100</v>
      </c>
      <c r="W123" s="23">
        <v>5800</v>
      </c>
      <c r="X123" s="23"/>
      <c r="Y123" s="23"/>
      <c r="Z123" s="23"/>
      <c r="AA123" s="23">
        <v>16</v>
      </c>
      <c r="AB123" s="23">
        <v>1500</v>
      </c>
      <c r="AC123" s="23">
        <v>3700</v>
      </c>
      <c r="AD123" s="23"/>
      <c r="AE123" s="23"/>
      <c r="AF123" s="23"/>
      <c r="AG123" s="24" t="s">
        <v>75</v>
      </c>
      <c r="AH123" s="23"/>
      <c r="AI123" s="26">
        <f t="shared" ref="AI123:AI131" si="5">ROUND(LN(V123)-LN(AB123),4)</f>
        <v>1.0055000000000001</v>
      </c>
    </row>
    <row r="124" spans="1:35" ht="15" x14ac:dyDescent="0.25">
      <c r="A124" s="18">
        <v>125</v>
      </c>
      <c r="B124" s="18">
        <v>29</v>
      </c>
      <c r="C124" s="18" t="s">
        <v>413</v>
      </c>
      <c r="D124" s="71" t="s">
        <v>414</v>
      </c>
      <c r="E124" s="17">
        <v>2017</v>
      </c>
      <c r="F124" s="33" t="s">
        <v>49</v>
      </c>
      <c r="G124" s="17" t="s">
        <v>103</v>
      </c>
      <c r="H124" s="17" t="s">
        <v>67</v>
      </c>
      <c r="I124" s="33" t="s">
        <v>198</v>
      </c>
      <c r="J124" s="17">
        <v>1000</v>
      </c>
      <c r="K124" s="17" t="s">
        <v>117</v>
      </c>
      <c r="L124" s="17" t="s">
        <v>99</v>
      </c>
      <c r="M124" s="33" t="s">
        <v>72</v>
      </c>
      <c r="N124" s="17" t="s">
        <v>107</v>
      </c>
      <c r="O124" s="33" t="s">
        <v>199</v>
      </c>
      <c r="P124" s="33" t="s">
        <v>200</v>
      </c>
      <c r="Q124" s="34">
        <v>0.26</v>
      </c>
      <c r="R124" s="35">
        <v>36.577978100000003</v>
      </c>
      <c r="S124" s="35" t="s">
        <v>201</v>
      </c>
      <c r="T124" s="33" t="s">
        <v>202</v>
      </c>
      <c r="U124" s="23">
        <v>20</v>
      </c>
      <c r="V124" s="36">
        <v>1800</v>
      </c>
      <c r="W124" s="36">
        <v>4700</v>
      </c>
      <c r="X124" s="36"/>
      <c r="Y124" s="36"/>
      <c r="Z124" s="36"/>
      <c r="AA124" s="36">
        <v>20</v>
      </c>
      <c r="AB124" s="36">
        <v>2000</v>
      </c>
      <c r="AC124" s="36">
        <v>3000</v>
      </c>
      <c r="AD124" s="36"/>
      <c r="AE124" s="36"/>
      <c r="AF124" s="36"/>
      <c r="AG124" s="24" t="s">
        <v>75</v>
      </c>
      <c r="AH124" s="23"/>
      <c r="AI124" s="26">
        <f t="shared" si="5"/>
        <v>-0.10539999999999999</v>
      </c>
    </row>
    <row r="125" spans="1:35" ht="15" x14ac:dyDescent="0.25">
      <c r="A125" s="18">
        <v>126</v>
      </c>
      <c r="B125" s="18">
        <v>29</v>
      </c>
      <c r="C125" s="18" t="s">
        <v>413</v>
      </c>
      <c r="D125" s="71" t="s">
        <v>414</v>
      </c>
      <c r="E125" s="17">
        <v>2017</v>
      </c>
      <c r="F125" s="33" t="s">
        <v>49</v>
      </c>
      <c r="G125" s="17" t="s">
        <v>103</v>
      </c>
      <c r="H125" s="17" t="s">
        <v>67</v>
      </c>
      <c r="I125" s="33" t="s">
        <v>198</v>
      </c>
      <c r="J125" s="17">
        <v>1000</v>
      </c>
      <c r="K125" s="17" t="s">
        <v>117</v>
      </c>
      <c r="L125" s="17" t="s">
        <v>99</v>
      </c>
      <c r="M125" s="33" t="s">
        <v>72</v>
      </c>
      <c r="N125" s="17" t="s">
        <v>107</v>
      </c>
      <c r="O125" s="33" t="s">
        <v>203</v>
      </c>
      <c r="P125" s="33" t="s">
        <v>200</v>
      </c>
      <c r="Q125" s="34">
        <v>0.62</v>
      </c>
      <c r="R125" s="35">
        <v>36.579642999999997</v>
      </c>
      <c r="S125" s="35">
        <v>-94.768416999999999</v>
      </c>
      <c r="T125" s="33" t="s">
        <v>202</v>
      </c>
      <c r="U125" s="23">
        <v>20</v>
      </c>
      <c r="V125" s="36">
        <v>1600</v>
      </c>
      <c r="W125" s="36">
        <v>1940</v>
      </c>
      <c r="X125" s="36"/>
      <c r="Y125" s="36"/>
      <c r="Z125" s="36"/>
      <c r="AA125" s="36">
        <v>20</v>
      </c>
      <c r="AB125" s="36">
        <v>810</v>
      </c>
      <c r="AC125" s="36">
        <v>1200</v>
      </c>
      <c r="AD125" s="36"/>
      <c r="AE125" s="36"/>
      <c r="AF125" s="36"/>
      <c r="AG125" s="24" t="s">
        <v>75</v>
      </c>
      <c r="AH125" s="23"/>
      <c r="AI125" s="26">
        <f t="shared" si="5"/>
        <v>0.68069999999999997</v>
      </c>
    </row>
    <row r="126" spans="1:35" ht="15" x14ac:dyDescent="0.25">
      <c r="A126" s="18">
        <v>127</v>
      </c>
      <c r="B126" s="18">
        <v>29</v>
      </c>
      <c r="C126" s="18" t="s">
        <v>413</v>
      </c>
      <c r="D126" s="71" t="s">
        <v>414</v>
      </c>
      <c r="E126" s="17">
        <v>2017</v>
      </c>
      <c r="F126" s="33" t="s">
        <v>49</v>
      </c>
      <c r="G126" s="17" t="s">
        <v>103</v>
      </c>
      <c r="H126" s="17" t="s">
        <v>67</v>
      </c>
      <c r="I126" s="33" t="s">
        <v>198</v>
      </c>
      <c r="J126" s="17">
        <v>1000</v>
      </c>
      <c r="K126" s="17" t="s">
        <v>117</v>
      </c>
      <c r="L126" s="17" t="s">
        <v>99</v>
      </c>
      <c r="M126" s="33" t="s">
        <v>72</v>
      </c>
      <c r="N126" s="17" t="s">
        <v>107</v>
      </c>
      <c r="O126" s="33" t="s">
        <v>204</v>
      </c>
      <c r="P126" s="33" t="s">
        <v>200</v>
      </c>
      <c r="Q126" s="34">
        <v>0.76</v>
      </c>
      <c r="R126" s="35">
        <v>36.610923</v>
      </c>
      <c r="S126" s="35" t="s">
        <v>205</v>
      </c>
      <c r="T126" s="33" t="s">
        <v>202</v>
      </c>
      <c r="U126" s="23">
        <v>20</v>
      </c>
      <c r="V126" s="36">
        <v>4900</v>
      </c>
      <c r="W126" s="36">
        <v>7700</v>
      </c>
      <c r="X126" s="36"/>
      <c r="Y126" s="36"/>
      <c r="Z126" s="36"/>
      <c r="AA126" s="36">
        <v>20</v>
      </c>
      <c r="AB126" s="36">
        <v>310</v>
      </c>
      <c r="AC126" s="36">
        <v>380</v>
      </c>
      <c r="AD126" s="36"/>
      <c r="AE126" s="36"/>
      <c r="AF126" s="36"/>
      <c r="AG126" s="24" t="s">
        <v>75</v>
      </c>
      <c r="AH126" s="23"/>
      <c r="AI126" s="26">
        <f t="shared" si="5"/>
        <v>2.7604000000000002</v>
      </c>
    </row>
    <row r="127" spans="1:35" ht="15" x14ac:dyDescent="0.25">
      <c r="A127" s="18">
        <v>128</v>
      </c>
      <c r="B127" s="18">
        <v>29</v>
      </c>
      <c r="C127" s="18" t="s">
        <v>413</v>
      </c>
      <c r="D127" s="71" t="s">
        <v>414</v>
      </c>
      <c r="E127" s="17">
        <v>2017</v>
      </c>
      <c r="F127" s="33" t="s">
        <v>76</v>
      </c>
      <c r="G127" s="17" t="s">
        <v>103</v>
      </c>
      <c r="H127" s="17" t="s">
        <v>67</v>
      </c>
      <c r="I127" s="33" t="s">
        <v>198</v>
      </c>
      <c r="J127" s="17">
        <v>1000</v>
      </c>
      <c r="K127" s="17" t="s">
        <v>117</v>
      </c>
      <c r="L127" s="17" t="s">
        <v>99</v>
      </c>
      <c r="M127" s="33" t="s">
        <v>72</v>
      </c>
      <c r="N127" s="17" t="s">
        <v>107</v>
      </c>
      <c r="O127" s="33" t="s">
        <v>203</v>
      </c>
      <c r="P127" s="33" t="s">
        <v>200</v>
      </c>
      <c r="Q127" s="34">
        <v>0.62</v>
      </c>
      <c r="R127" s="35">
        <v>36.579642999999997</v>
      </c>
      <c r="S127" s="35">
        <v>-94.768416999999999</v>
      </c>
      <c r="T127" s="33" t="s">
        <v>202</v>
      </c>
      <c r="U127" s="23">
        <v>20</v>
      </c>
      <c r="V127" s="36">
        <v>3130</v>
      </c>
      <c r="W127" s="36">
        <v>4200</v>
      </c>
      <c r="X127" s="36"/>
      <c r="Y127" s="36"/>
      <c r="Z127" s="36"/>
      <c r="AA127" s="36">
        <v>20</v>
      </c>
      <c r="AB127" s="36">
        <v>2100</v>
      </c>
      <c r="AC127" s="36">
        <v>3600</v>
      </c>
      <c r="AD127" s="36"/>
      <c r="AE127" s="36"/>
      <c r="AF127" s="36"/>
      <c r="AG127" s="24" t="s">
        <v>75</v>
      </c>
      <c r="AH127" s="23"/>
      <c r="AI127" s="26">
        <f t="shared" si="5"/>
        <v>0.39910000000000001</v>
      </c>
    </row>
    <row r="128" spans="1:35" ht="15" x14ac:dyDescent="0.25">
      <c r="A128" s="18">
        <v>129</v>
      </c>
      <c r="B128" s="18">
        <v>29</v>
      </c>
      <c r="C128" s="18" t="s">
        <v>413</v>
      </c>
      <c r="D128" s="71" t="s">
        <v>414</v>
      </c>
      <c r="E128" s="17">
        <v>2017</v>
      </c>
      <c r="F128" s="33" t="s">
        <v>76</v>
      </c>
      <c r="G128" s="17" t="s">
        <v>103</v>
      </c>
      <c r="H128" s="17" t="s">
        <v>67</v>
      </c>
      <c r="I128" s="33" t="s">
        <v>198</v>
      </c>
      <c r="J128" s="17">
        <v>1000</v>
      </c>
      <c r="K128" s="17" t="s">
        <v>117</v>
      </c>
      <c r="L128" s="17" t="s">
        <v>99</v>
      </c>
      <c r="M128" s="33" t="s">
        <v>72</v>
      </c>
      <c r="N128" s="17" t="s">
        <v>107</v>
      </c>
      <c r="O128" s="33" t="s">
        <v>199</v>
      </c>
      <c r="P128" s="33" t="s">
        <v>200</v>
      </c>
      <c r="Q128" s="34">
        <v>0.26</v>
      </c>
      <c r="R128" s="35">
        <v>36.577978100000003</v>
      </c>
      <c r="S128" s="35" t="s">
        <v>201</v>
      </c>
      <c r="T128" s="33" t="s">
        <v>202</v>
      </c>
      <c r="U128" s="23">
        <v>20</v>
      </c>
      <c r="V128" s="36">
        <v>3400</v>
      </c>
      <c r="W128" s="36">
        <v>6300</v>
      </c>
      <c r="X128" s="36"/>
      <c r="Y128" s="36"/>
      <c r="Z128" s="36"/>
      <c r="AA128" s="36">
        <v>20</v>
      </c>
      <c r="AB128" s="36">
        <v>800</v>
      </c>
      <c r="AC128" s="36">
        <v>1700</v>
      </c>
      <c r="AD128" s="36"/>
      <c r="AE128" s="36"/>
      <c r="AF128" s="36"/>
      <c r="AG128" s="24" t="s">
        <v>75</v>
      </c>
      <c r="AH128" s="23"/>
      <c r="AI128" s="26">
        <f t="shared" si="5"/>
        <v>1.4469000000000001</v>
      </c>
    </row>
    <row r="129" spans="1:35" ht="15" x14ac:dyDescent="0.25">
      <c r="A129" s="18">
        <v>130</v>
      </c>
      <c r="B129" s="18">
        <v>29</v>
      </c>
      <c r="C129" s="18" t="s">
        <v>413</v>
      </c>
      <c r="D129" s="71" t="s">
        <v>414</v>
      </c>
      <c r="E129" s="17">
        <v>2017</v>
      </c>
      <c r="F129" s="33" t="s">
        <v>76</v>
      </c>
      <c r="G129" s="17" t="s">
        <v>103</v>
      </c>
      <c r="H129" s="17" t="s">
        <v>67</v>
      </c>
      <c r="I129" s="33" t="s">
        <v>198</v>
      </c>
      <c r="J129" s="17">
        <v>1000</v>
      </c>
      <c r="K129" s="17" t="s">
        <v>117</v>
      </c>
      <c r="L129" s="17" t="s">
        <v>99</v>
      </c>
      <c r="M129" s="33" t="s">
        <v>72</v>
      </c>
      <c r="N129" s="17" t="s">
        <v>107</v>
      </c>
      <c r="O129" s="33" t="s">
        <v>204</v>
      </c>
      <c r="P129" s="33" t="s">
        <v>200</v>
      </c>
      <c r="Q129" s="34">
        <v>0.76</v>
      </c>
      <c r="R129" s="35">
        <v>36.610923</v>
      </c>
      <c r="S129" s="35" t="s">
        <v>205</v>
      </c>
      <c r="T129" s="33" t="s">
        <v>202</v>
      </c>
      <c r="U129" s="23">
        <v>20</v>
      </c>
      <c r="V129" s="36">
        <v>15000</v>
      </c>
      <c r="W129" s="36">
        <v>10000</v>
      </c>
      <c r="X129" s="36"/>
      <c r="Y129" s="36"/>
      <c r="Z129" s="36"/>
      <c r="AA129" s="36">
        <v>20</v>
      </c>
      <c r="AB129" s="36">
        <v>350</v>
      </c>
      <c r="AC129" s="36">
        <v>440</v>
      </c>
      <c r="AD129" s="36"/>
      <c r="AE129" s="36"/>
      <c r="AF129" s="36"/>
      <c r="AG129" s="24" t="s">
        <v>75</v>
      </c>
      <c r="AH129" s="23"/>
      <c r="AI129" s="26">
        <f t="shared" si="5"/>
        <v>3.7578999999999998</v>
      </c>
    </row>
    <row r="130" spans="1:35" ht="15" x14ac:dyDescent="0.25">
      <c r="A130" s="18">
        <v>131</v>
      </c>
      <c r="B130" s="18">
        <v>30</v>
      </c>
      <c r="C130" s="18" t="s">
        <v>416</v>
      </c>
      <c r="D130" s="71" t="s">
        <v>429</v>
      </c>
      <c r="E130" s="17">
        <v>2018</v>
      </c>
      <c r="F130" s="19" t="s">
        <v>49</v>
      </c>
      <c r="G130" s="17" t="s">
        <v>103</v>
      </c>
      <c r="H130" s="17" t="s">
        <v>67</v>
      </c>
      <c r="I130" s="17" t="s">
        <v>206</v>
      </c>
      <c r="J130" s="17">
        <v>1000</v>
      </c>
      <c r="K130" s="17" t="s">
        <v>117</v>
      </c>
      <c r="L130" s="17" t="s">
        <v>99</v>
      </c>
      <c r="M130" s="17" t="s">
        <v>72</v>
      </c>
      <c r="N130" s="17" t="s">
        <v>107</v>
      </c>
      <c r="O130" s="17" t="s">
        <v>207</v>
      </c>
      <c r="P130" s="17" t="s">
        <v>127</v>
      </c>
      <c r="Q130" s="20">
        <v>0.16</v>
      </c>
      <c r="R130" s="21">
        <v>26.218229999999998</v>
      </c>
      <c r="S130" s="21">
        <v>-98.253839999999997</v>
      </c>
      <c r="T130" s="22">
        <v>2018</v>
      </c>
      <c r="U130" s="23">
        <v>8</v>
      </c>
      <c r="V130" s="23">
        <v>2640.2</v>
      </c>
      <c r="W130" s="23">
        <v>7202</v>
      </c>
      <c r="X130" s="23"/>
      <c r="Y130" s="23"/>
      <c r="Z130" s="23"/>
      <c r="AA130" s="23">
        <v>8</v>
      </c>
      <c r="AB130" s="23">
        <v>1354.6</v>
      </c>
      <c r="AC130" s="23">
        <v>524</v>
      </c>
      <c r="AD130" s="23"/>
      <c r="AE130" s="23"/>
      <c r="AF130" s="23"/>
      <c r="AG130" s="24" t="s">
        <v>75</v>
      </c>
      <c r="AH130" s="23"/>
      <c r="AI130" s="26">
        <f t="shared" si="5"/>
        <v>0.6673</v>
      </c>
    </row>
    <row r="131" spans="1:35" ht="15" x14ac:dyDescent="0.25">
      <c r="A131" s="18">
        <v>132</v>
      </c>
      <c r="B131" s="18">
        <v>30</v>
      </c>
      <c r="C131" s="18" t="s">
        <v>416</v>
      </c>
      <c r="D131" s="71" t="s">
        <v>415</v>
      </c>
      <c r="E131" s="17">
        <v>2018</v>
      </c>
      <c r="F131" s="19" t="s">
        <v>49</v>
      </c>
      <c r="G131" s="17" t="s">
        <v>103</v>
      </c>
      <c r="H131" s="17" t="s">
        <v>67</v>
      </c>
      <c r="I131" s="17" t="s">
        <v>100</v>
      </c>
      <c r="J131" s="17">
        <v>1003</v>
      </c>
      <c r="K131" s="17" t="s">
        <v>101</v>
      </c>
      <c r="L131" s="17" t="s">
        <v>102</v>
      </c>
      <c r="M131" s="17" t="s">
        <v>72</v>
      </c>
      <c r="N131" s="17" t="s">
        <v>107</v>
      </c>
      <c r="O131" s="17" t="s">
        <v>207</v>
      </c>
      <c r="P131" s="17" t="s">
        <v>127</v>
      </c>
      <c r="Q131" s="20">
        <v>0.09</v>
      </c>
      <c r="R131" s="21">
        <v>26.218229999999998</v>
      </c>
      <c r="S131" s="21">
        <v>-98.253839999999997</v>
      </c>
      <c r="T131" s="22">
        <v>2018</v>
      </c>
      <c r="U131" s="23">
        <v>11</v>
      </c>
      <c r="V131" s="23">
        <v>1173</v>
      </c>
      <c r="W131" s="23">
        <v>784</v>
      </c>
      <c r="X131" s="23"/>
      <c r="Y131" s="23"/>
      <c r="Z131" s="23"/>
      <c r="AA131" s="23">
        <v>11</v>
      </c>
      <c r="AB131" s="23">
        <v>1030</v>
      </c>
      <c r="AC131" s="23">
        <v>1056</v>
      </c>
      <c r="AD131" s="23"/>
      <c r="AE131" s="23"/>
      <c r="AF131" s="23"/>
      <c r="AG131" s="24" t="s">
        <v>75</v>
      </c>
      <c r="AH131" s="23"/>
      <c r="AI131" s="26">
        <f t="shared" si="5"/>
        <v>0.13</v>
      </c>
    </row>
    <row r="132" spans="1:35" ht="15" x14ac:dyDescent="0.25">
      <c r="A132" s="18">
        <v>133</v>
      </c>
      <c r="B132" s="18">
        <v>31</v>
      </c>
      <c r="C132" s="18" t="s">
        <v>417</v>
      </c>
      <c r="D132" s="71" t="s">
        <v>418</v>
      </c>
      <c r="E132" s="17">
        <v>2019</v>
      </c>
      <c r="F132" s="19" t="s">
        <v>59</v>
      </c>
      <c r="G132" s="17" t="s">
        <v>50</v>
      </c>
      <c r="H132" s="17" t="s">
        <v>51</v>
      </c>
      <c r="I132" s="17" t="s">
        <v>208</v>
      </c>
      <c r="J132" s="17">
        <v>382</v>
      </c>
      <c r="K132" s="17" t="s">
        <v>53</v>
      </c>
      <c r="L132" s="17" t="s">
        <v>50</v>
      </c>
      <c r="M132" s="17" t="s">
        <v>72</v>
      </c>
      <c r="N132" s="17" t="s">
        <v>55</v>
      </c>
      <c r="O132" s="17" t="s">
        <v>209</v>
      </c>
      <c r="P132" s="17" t="s">
        <v>165</v>
      </c>
      <c r="Q132" s="20">
        <v>56000</v>
      </c>
      <c r="R132" s="21">
        <v>38.012417621612997</v>
      </c>
      <c r="S132" s="21">
        <v>-122.76716878435801</v>
      </c>
      <c r="T132" s="22" t="s">
        <v>210</v>
      </c>
      <c r="U132" s="23">
        <v>1053</v>
      </c>
      <c r="V132" s="23"/>
      <c r="W132" s="23"/>
      <c r="X132" s="23"/>
      <c r="Y132" s="23"/>
      <c r="Z132" s="23"/>
      <c r="AA132" s="23"/>
      <c r="AB132" s="23"/>
      <c r="AC132" s="23"/>
      <c r="AD132" s="23"/>
      <c r="AE132" s="23"/>
      <c r="AF132" s="23"/>
      <c r="AG132" s="24" t="s">
        <v>75</v>
      </c>
      <c r="AH132" s="23">
        <v>95</v>
      </c>
      <c r="AI132" s="25"/>
    </row>
    <row r="133" spans="1:35" ht="15" x14ac:dyDescent="0.25">
      <c r="A133" s="18">
        <v>134</v>
      </c>
      <c r="B133" s="18">
        <v>32</v>
      </c>
      <c r="C133" s="18" t="s">
        <v>420</v>
      </c>
      <c r="D133" s="71" t="s">
        <v>419</v>
      </c>
      <c r="E133" s="17">
        <v>2020</v>
      </c>
      <c r="F133" s="19" t="s">
        <v>49</v>
      </c>
      <c r="G133" s="17" t="s">
        <v>50</v>
      </c>
      <c r="H133" s="17" t="s">
        <v>51</v>
      </c>
      <c r="I133" s="17" t="s">
        <v>158</v>
      </c>
      <c r="J133" s="17">
        <v>528</v>
      </c>
      <c r="K133" s="17" t="s">
        <v>154</v>
      </c>
      <c r="L133" s="17" t="s">
        <v>50</v>
      </c>
      <c r="M133" s="17" t="s">
        <v>54</v>
      </c>
      <c r="N133" s="17" t="s">
        <v>107</v>
      </c>
      <c r="O133" s="17" t="s">
        <v>211</v>
      </c>
      <c r="P133" s="17" t="s">
        <v>74</v>
      </c>
      <c r="Q133" s="20"/>
      <c r="R133" s="21">
        <v>40.522291000000003</v>
      </c>
      <c r="S133" s="21">
        <v>-98.055076</v>
      </c>
      <c r="T133" s="22">
        <v>2019</v>
      </c>
      <c r="U133" s="23"/>
      <c r="V133" s="23"/>
      <c r="W133" s="23"/>
      <c r="X133" s="23"/>
      <c r="Y133" s="23"/>
      <c r="Z133" s="23"/>
      <c r="AA133" s="23"/>
      <c r="AB133" s="23"/>
      <c r="AC133" s="23"/>
      <c r="AD133" s="23"/>
      <c r="AE133" s="23"/>
      <c r="AF133" s="23"/>
      <c r="AG133" s="24"/>
      <c r="AH133" s="23">
        <v>73</v>
      </c>
      <c r="AI133" s="25"/>
    </row>
    <row r="134" spans="1:35" ht="15" x14ac:dyDescent="0.25">
      <c r="A134" s="18">
        <v>135</v>
      </c>
      <c r="B134" s="18">
        <v>33</v>
      </c>
      <c r="C134" s="18" t="s">
        <v>421</v>
      </c>
      <c r="D134" s="71" t="s">
        <v>422</v>
      </c>
      <c r="E134" s="17">
        <v>2021</v>
      </c>
      <c r="F134" s="19" t="s">
        <v>76</v>
      </c>
      <c r="G134" s="17" t="s">
        <v>83</v>
      </c>
      <c r="H134" s="17" t="s">
        <v>67</v>
      </c>
      <c r="I134" s="17" t="s">
        <v>145</v>
      </c>
      <c r="J134" s="17">
        <v>606</v>
      </c>
      <c r="K134" s="17" t="s">
        <v>101</v>
      </c>
      <c r="L134" s="17" t="s">
        <v>102</v>
      </c>
      <c r="M134" s="17" t="s">
        <v>72</v>
      </c>
      <c r="N134" s="17" t="s">
        <v>68</v>
      </c>
      <c r="O134" s="17" t="s">
        <v>212</v>
      </c>
      <c r="P134" s="17" t="s">
        <v>80</v>
      </c>
      <c r="Q134" s="20">
        <v>1.04</v>
      </c>
      <c r="R134" s="21">
        <v>34.195960999999997</v>
      </c>
      <c r="S134" s="21">
        <v>-77.804248000000001</v>
      </c>
      <c r="T134" s="22" t="s">
        <v>213</v>
      </c>
      <c r="U134" s="23">
        <v>9</v>
      </c>
      <c r="V134" s="23">
        <v>5623</v>
      </c>
      <c r="W134" s="23">
        <v>4039</v>
      </c>
      <c r="X134" s="23"/>
      <c r="Y134" s="23">
        <v>60</v>
      </c>
      <c r="Z134" s="23">
        <v>12725</v>
      </c>
      <c r="AA134" s="23">
        <v>9</v>
      </c>
      <c r="AB134" s="23">
        <v>1774</v>
      </c>
      <c r="AC134" s="23">
        <v>1282</v>
      </c>
      <c r="AD134" s="23"/>
      <c r="AE134" s="23">
        <v>300</v>
      </c>
      <c r="AF134" s="23">
        <v>4145</v>
      </c>
      <c r="AG134" s="24" t="s">
        <v>75</v>
      </c>
      <c r="AH134" s="23"/>
      <c r="AI134" s="26">
        <f>ROUND(LN(V134)-LN(AB134),4)</f>
        <v>1.1536</v>
      </c>
    </row>
    <row r="135" spans="1:35" ht="15" x14ac:dyDescent="0.25">
      <c r="A135" s="18">
        <v>136</v>
      </c>
      <c r="B135" s="18">
        <v>34</v>
      </c>
      <c r="C135" s="18" t="s">
        <v>423</v>
      </c>
      <c r="D135" s="72" t="s">
        <v>424</v>
      </c>
      <c r="E135" s="17">
        <v>2022</v>
      </c>
      <c r="F135" s="19" t="s">
        <v>49</v>
      </c>
      <c r="G135" s="17" t="s">
        <v>103</v>
      </c>
      <c r="H135" s="17" t="s">
        <v>67</v>
      </c>
      <c r="I135" s="29" t="s">
        <v>95</v>
      </c>
      <c r="J135" s="17">
        <v>1002</v>
      </c>
      <c r="K135" s="17" t="s">
        <v>96</v>
      </c>
      <c r="L135" s="17" t="s">
        <v>94</v>
      </c>
      <c r="M135" s="17" t="s">
        <v>72</v>
      </c>
      <c r="N135" s="17" t="s">
        <v>55</v>
      </c>
      <c r="O135" s="17" t="s">
        <v>214</v>
      </c>
      <c r="P135" s="17" t="s">
        <v>165</v>
      </c>
      <c r="Q135" s="20"/>
      <c r="R135" s="21">
        <v>34.240932999999998</v>
      </c>
      <c r="S135" s="21">
        <v>-117.265986</v>
      </c>
      <c r="T135" s="22" t="s">
        <v>215</v>
      </c>
      <c r="U135" s="23">
        <v>20</v>
      </c>
      <c r="V135" s="23"/>
      <c r="W135" s="23"/>
      <c r="X135" s="23"/>
      <c r="Y135" s="23"/>
      <c r="Z135" s="23"/>
      <c r="AA135" s="23"/>
      <c r="AB135" s="23"/>
      <c r="AC135" s="23"/>
      <c r="AD135" s="23"/>
      <c r="AE135" s="23"/>
      <c r="AF135" s="23"/>
      <c r="AG135" s="24" t="s">
        <v>75</v>
      </c>
      <c r="AH135" s="23">
        <v>-7.9</v>
      </c>
      <c r="AI135" s="25"/>
    </row>
    <row r="136" spans="1:35" ht="15" x14ac:dyDescent="0.25">
      <c r="A136" s="18">
        <v>135</v>
      </c>
      <c r="B136" s="17">
        <v>35</v>
      </c>
      <c r="C136" s="18" t="s">
        <v>421</v>
      </c>
      <c r="D136" s="71" t="s">
        <v>422</v>
      </c>
      <c r="E136" s="17">
        <v>2021</v>
      </c>
      <c r="F136" s="19" t="s">
        <v>76</v>
      </c>
      <c r="G136" s="17" t="s">
        <v>83</v>
      </c>
      <c r="H136" s="17" t="s">
        <v>67</v>
      </c>
      <c r="I136" s="17" t="s">
        <v>145</v>
      </c>
      <c r="J136" s="17">
        <v>606</v>
      </c>
      <c r="K136" s="17" t="s">
        <v>101</v>
      </c>
      <c r="L136" s="17" t="s">
        <v>102</v>
      </c>
      <c r="M136" s="17" t="s">
        <v>72</v>
      </c>
      <c r="N136" s="17" t="s">
        <v>68</v>
      </c>
      <c r="O136" s="17" t="s">
        <v>212</v>
      </c>
      <c r="P136" s="17" t="s">
        <v>80</v>
      </c>
      <c r="Q136" s="20">
        <v>1.04</v>
      </c>
      <c r="R136" s="21">
        <v>34.195960999999997</v>
      </c>
      <c r="S136" s="21">
        <v>-77.804248000000001</v>
      </c>
      <c r="T136" s="22" t="s">
        <v>213</v>
      </c>
      <c r="U136" s="17">
        <v>9</v>
      </c>
      <c r="V136" s="17">
        <v>3869</v>
      </c>
      <c r="W136" s="17">
        <v>2458</v>
      </c>
      <c r="Y136" s="17">
        <v>1082</v>
      </c>
      <c r="Z136" s="17">
        <v>8375</v>
      </c>
      <c r="AA136" s="17">
        <v>9</v>
      </c>
      <c r="AB136" s="17">
        <v>8725</v>
      </c>
      <c r="AC136" s="17">
        <v>8625</v>
      </c>
      <c r="AE136" s="17">
        <v>712</v>
      </c>
      <c r="AF136" s="17">
        <v>22220</v>
      </c>
      <c r="AG136" s="24" t="s">
        <v>75</v>
      </c>
    </row>
  </sheetData>
  <sheetProtection sort="0" autoFilter="0"/>
  <autoFilter ref="A1:AM135" xr:uid="{C4A49DD9-3EDA-431A-AEF2-FD2447968FFA}"/>
  <sortState xmlns:xlrd2="http://schemas.microsoft.com/office/spreadsheetml/2017/richdata2" ref="A2:AH136">
    <sortCondition ref="A1:A136"/>
  </sortState>
  <hyperlinks>
    <hyperlink ref="D4" r:id="rId1" xr:uid="{696AD1DD-4F4A-45DB-AA50-23E9C3EB88AF}"/>
    <hyperlink ref="D5" r:id="rId2" xr:uid="{64E1EE01-E4BD-40E7-9BEF-4FF4072789AD}"/>
    <hyperlink ref="D6" r:id="rId3" xr:uid="{50321576-FAC7-477C-BE92-31E70A0348A1}"/>
    <hyperlink ref="D7" r:id="rId4" xr:uid="{3875B663-F4FF-456C-BBA3-CE4DD52E4AFC}"/>
    <hyperlink ref="D8" r:id="rId5" xr:uid="{B2C768A9-42BB-4E59-9056-4682EF1D48B0}"/>
    <hyperlink ref="D9" r:id="rId6" xr:uid="{6CDD74A0-792B-435D-98E3-2F85B95C91C8}"/>
    <hyperlink ref="D13" r:id="rId7" xr:uid="{708DCB79-7CB5-4262-B775-0FE97CAADD65}"/>
    <hyperlink ref="D14" r:id="rId8" xr:uid="{BDE02322-9A2F-48F7-82E4-EB149F92A475}"/>
    <hyperlink ref="D15" r:id="rId9" xr:uid="{F4695458-8523-48E3-A3EB-941B6474CEED}"/>
    <hyperlink ref="D16" r:id="rId10" xr:uid="{2016E7CB-5917-49E1-973D-37D3493D5AB7}"/>
    <hyperlink ref="D17" r:id="rId11" xr:uid="{E7079CC9-DAF4-44E2-A1D2-ED403B9BC6C0}"/>
    <hyperlink ref="D18:D22" r:id="rId12" display="https://doi.org/10.1111/j.1752-1688.2003.tb03690.x" xr:uid="{5586DE4A-393B-49C1-AA52-B9736EB2B6B9}"/>
    <hyperlink ref="D23" r:id="rId13" xr:uid="{F04E0165-6672-4A9C-84B6-39D0F5DD4097}"/>
    <hyperlink ref="D24:D30" r:id="rId14" display="https://doi.org/10.1080/10934520600927484" xr:uid="{D5D08BA8-E3D0-4994-BD1F-91D991F55FA5}"/>
    <hyperlink ref="D31" r:id="rId15" xr:uid="{4CA67B7B-B2C0-4B9D-912E-3D7DCD750596}"/>
    <hyperlink ref="D32:D53" r:id="rId16" display="https://doi.org/10.13031/2013.24699" xr:uid="{B0F703E4-2A7D-4E61-8F06-9E795D77E170}"/>
    <hyperlink ref="D78" r:id="rId17" xr:uid="{72181952-D021-40BE-97C8-93A01C049B9F}"/>
    <hyperlink ref="D79" r:id="rId18" xr:uid="{F7E809AA-CDCB-48AB-8D0C-B182D33EEC93}"/>
    <hyperlink ref="D82" r:id="rId19" xr:uid="{48E97C33-03BF-42EB-BC15-C843C51C6613}"/>
    <hyperlink ref="D83" r:id="rId20" xr:uid="{F753F4BD-0E31-415E-B39E-8CDE8A2C53F7}"/>
    <hyperlink ref="D84" r:id="rId21" xr:uid="{6B3D8378-610B-45DC-845D-CCBFE5B3C085}"/>
    <hyperlink ref="D85" r:id="rId22" xr:uid="{BE327C3B-A28F-4694-A2C3-41EC0415D5D9}"/>
    <hyperlink ref="D2" r:id="rId23" xr:uid="{399F774A-5017-47BD-90C7-A549BDE0D235}"/>
    <hyperlink ref="D3" r:id="rId24" xr:uid="{FCB7692F-5DB9-4F99-A77B-00DA3F8DE984}"/>
    <hyperlink ref="D10" r:id="rId25" xr:uid="{477848A1-46B5-429C-8D47-5179E15088E3}"/>
    <hyperlink ref="D11" r:id="rId26" xr:uid="{A51E1308-D362-42D1-BF69-4EB62CA7BA22}"/>
    <hyperlink ref="D12" r:id="rId27" xr:uid="{41615FB0-646C-467D-A1C4-5A875BF9433F}"/>
    <hyperlink ref="D54" r:id="rId28" xr:uid="{B3A4101F-9488-4FEA-8E68-68FDA820ED58}"/>
    <hyperlink ref="D55" r:id="rId29" xr:uid="{E2B719F5-6FA6-4D5D-AC70-3AFB7047FD5F}"/>
    <hyperlink ref="D56" r:id="rId30" xr:uid="{C96242FC-5103-49F6-970A-F94D67FEB1E2}"/>
    <hyperlink ref="D57:D67" r:id="rId31" display="https://doi.org/10.1061/(ASCE)EE.1943-7870.0000040" xr:uid="{BA057A4F-FD99-4301-8143-14A938672445}"/>
    <hyperlink ref="D68" r:id="rId32" xr:uid="{3E12C18A-7E64-4421-A795-F9C4EDC651E2}"/>
    <hyperlink ref="D69:D71" r:id="rId33" display="https://doi.org/10.1061/(ASCE)EE.1943-7870.0000026" xr:uid="{5AC37DAE-9A99-44CF-99C4-E1D92FC8F8E0}"/>
    <hyperlink ref="D72" r:id="rId34" xr:uid="{57798B02-E927-4F0A-A4D0-F8A743CCCAFA}"/>
    <hyperlink ref="D73:D77" r:id="rId35" display="https://doi.org/10.2166/wh.2009.232" xr:uid="{FB6DD73F-FB1E-4134-BECD-3D0C81200843}"/>
    <hyperlink ref="D80" r:id="rId36" xr:uid="{15BF05FC-2A25-43DB-9C87-D2D0BD9B6888}"/>
    <hyperlink ref="D81" r:id="rId37" xr:uid="{321C6BDC-A72B-4ED2-849E-8E80EA09C629}"/>
    <hyperlink ref="D86" r:id="rId38" xr:uid="{F0D62FC6-C24D-473F-86DB-30DF971FEE1C}"/>
    <hyperlink ref="D87:D97" r:id="rId39" display="https://doi.org/10.1061/(ASCE)IR.1943-4774.0000378" xr:uid="{E2A5563B-1957-40A7-AC4A-F2D3B5C12454}"/>
    <hyperlink ref="D98" r:id="rId40" xr:uid="{6A6F874B-2CCA-4C29-BCC4-90AC5E85F3A9}"/>
    <hyperlink ref="D99" r:id="rId41" xr:uid="{5D999FF6-0F86-46CD-BC69-CFCCDD8A2DFD}"/>
    <hyperlink ref="D100" r:id="rId42" xr:uid="{620504B3-0163-4C36-8CFE-2AEEB5A0CBF9}"/>
    <hyperlink ref="D101" r:id="rId43" xr:uid="{B2E51960-65B0-4523-A259-54F63A282402}"/>
    <hyperlink ref="D102" r:id="rId44" xr:uid="{C57D1176-76E4-432F-8EB5-1EE7AD02A5D7}"/>
    <hyperlink ref="D103" r:id="rId45" xr:uid="{30737CE8-F4BA-49A1-BFB0-19209FB5018B}"/>
    <hyperlink ref="D104" r:id="rId46" xr:uid="{5925D385-A44B-4DDB-99EA-84A5C275FA6E}"/>
    <hyperlink ref="D105" r:id="rId47" xr:uid="{A7DBC3CD-ED64-4B42-92AC-41D72124254E}"/>
    <hyperlink ref="D106:D108" r:id="rId48" display="https://bookstore.ksre.ksu.edu/pubs/MF2572.pdf" xr:uid="{4725C333-7576-4B4D-94BD-417A35391A5C}"/>
    <hyperlink ref="D109" r:id="rId49" xr:uid="{EAF618D3-EA0F-4A17-88C7-80799D9B3081}"/>
    <hyperlink ref="D110" r:id="rId50" xr:uid="{7C27E978-A95A-42AB-A14C-13292DD0A866}"/>
    <hyperlink ref="D111:D113" r:id="rId51" display="https://journals.sagepub.com/doi/abs/10.3141/2588-19" xr:uid="{933E898F-FA86-4635-9F65-637E7EEC8828}"/>
    <hyperlink ref="D114" r:id="rId52" xr:uid="{65F3E5E8-CE30-408D-B601-C13F77BA3D44}"/>
    <hyperlink ref="D115" r:id="rId53" xr:uid="{1C20FCEC-61FD-4412-BD6D-E78172C371D7}"/>
    <hyperlink ref="D116:D118" r:id="rId54" display="https://doi.org/10.2112/JCOASTRES-D-15-00195.1" xr:uid="{17B64926-991C-4C44-B1A5-11527B42A459}"/>
    <hyperlink ref="D119" r:id="rId55" xr:uid="{4B7260C0-29B8-493C-8409-0D26CB6E0593}"/>
    <hyperlink ref="D120" r:id="rId56" xr:uid="{9F2F42BA-6BE9-4575-B619-262D51C18005}"/>
    <hyperlink ref="D121:D122" r:id="rId57" display="https://doi.org/10.3390/w8030076" xr:uid="{08573409-74AD-4A62-9428-046220969DC1}"/>
    <hyperlink ref="D123" r:id="rId58" xr:uid="{6E123B7F-8620-4FBE-A124-5F32FF3D1703}"/>
    <hyperlink ref="D124" r:id="rId59" xr:uid="{4D1461DA-3751-49DD-85EC-E7CF0505A482}"/>
    <hyperlink ref="D125" r:id="rId60" xr:uid="{DC08DEF6-E0F3-4923-872C-3E7DD2B3DFA9}"/>
    <hyperlink ref="D126" r:id="rId61" xr:uid="{397A1655-521F-46F6-82A5-658A63B00B1E}"/>
    <hyperlink ref="D127" r:id="rId62" xr:uid="{7D825A52-3A72-47B3-9D65-244EBA36CA06}"/>
    <hyperlink ref="D128" r:id="rId63" xr:uid="{EE711F0D-742C-424C-A15E-9B83430DA189}"/>
    <hyperlink ref="D129" r:id="rId64" xr:uid="{C9B69066-FD2B-4800-BAC4-7A3B4A271C39}"/>
    <hyperlink ref="D130" r:id="rId65" xr:uid="{90E6311E-0F29-4454-9AF0-795FE7F2C318}"/>
    <hyperlink ref="D131" r:id="rId66" xr:uid="{6AEC7F15-8743-40B8-AC44-8B1A21E4056D}"/>
    <hyperlink ref="D132" r:id="rId67" xr:uid="{4BF34D56-3657-4A11-87AF-E1EF9E09D881}"/>
    <hyperlink ref="D133" r:id="rId68" xr:uid="{B83C6461-2625-4145-A25C-6570365D215F}"/>
    <hyperlink ref="D134" r:id="rId69" xr:uid="{32F594D8-59C7-4252-B06D-641617902082}"/>
    <hyperlink ref="D135" r:id="rId70" xr:uid="{7ABBE7F0-328B-418A-845D-BC0221CBBC56}"/>
    <hyperlink ref="D136" r:id="rId71" xr:uid="{CEFEA0D1-7500-4519-9A56-69EA46B176C6}"/>
  </hyperlinks>
  <pageMargins left="0.7" right="0.7" top="0.75" bottom="0.75" header="0.3" footer="0.3"/>
  <pageSetup orientation="portrait" r:id="rId7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E3005-DA20-4E69-8DE6-4A02AECE261C}">
  <dimension ref="B2:N203"/>
  <sheetViews>
    <sheetView showGridLines="0" workbookViewId="0">
      <selection activeCell="F176" sqref="F176:H176"/>
    </sheetView>
  </sheetViews>
  <sheetFormatPr defaultRowHeight="15" x14ac:dyDescent="0.25"/>
  <cols>
    <col min="1" max="1" width="9.140625" style="1"/>
    <col min="2" max="2" width="11.5703125" style="1" customWidth="1"/>
    <col min="3" max="5" width="12" style="1" bestFit="1" customWidth="1"/>
    <col min="6" max="11" width="9.140625" style="1"/>
    <col min="12" max="12" width="13.140625" style="1" bestFit="1" customWidth="1"/>
    <col min="13" max="13" width="19.28515625" style="1" bestFit="1" customWidth="1"/>
    <col min="14" max="18" width="9.140625" style="1"/>
    <col min="19" max="19" width="13.7109375" style="1" bestFit="1" customWidth="1"/>
    <col min="20" max="21" width="9.140625" style="1"/>
    <col min="22" max="22" width="13.7109375" style="1" bestFit="1" customWidth="1"/>
    <col min="23" max="16384" width="9.140625" style="1"/>
  </cols>
  <sheetData>
    <row r="2" spans="2:11" ht="122.25" customHeight="1" x14ac:dyDescent="0.25">
      <c r="B2" s="89" t="s">
        <v>334</v>
      </c>
      <c r="C2" s="89"/>
      <c r="D2" s="89"/>
      <c r="E2" s="89"/>
      <c r="F2" s="89"/>
      <c r="G2" s="89"/>
      <c r="H2" s="89"/>
      <c r="I2" s="89"/>
      <c r="J2" s="89"/>
      <c r="K2" s="89"/>
    </row>
    <row r="5" spans="2:11" x14ac:dyDescent="0.25">
      <c r="B5" s="10" t="s">
        <v>333</v>
      </c>
    </row>
    <row r="6" spans="2:11" ht="15.75" thickBot="1" x14ac:dyDescent="0.3">
      <c r="B6" s="2" t="s">
        <v>7</v>
      </c>
      <c r="C6" s="3" t="s">
        <v>35</v>
      </c>
      <c r="D6" s="3" t="s">
        <v>237</v>
      </c>
      <c r="E6" s="3" t="s">
        <v>238</v>
      </c>
    </row>
    <row r="7" spans="2:11" ht="15.75" thickTop="1" x14ac:dyDescent="0.25">
      <c r="B7" s="1" t="s">
        <v>51</v>
      </c>
      <c r="C7" s="4" cm="1">
        <f t="array" ref="C7">SUM(IF(COUNTIFS(FIB_Database!$H$2:$H$135,Analysis!B7,FIB_Database!$AI$2:$AI$135,FIB_Database!$AI$2:$AI$135)=0,0,COUNTIFS(FIB_Database!$H$2:$H$135,Analysis!$B$7,FIB_Database!$AI$2:$AI$135,FIB_Database!$AI$2:$AI$135)))</f>
        <v>20</v>
      </c>
      <c r="D7" s="5">
        <f>AVERAGEIF(FIB_Database!$H$2:$H$135,Analysis!B7,FIB_Database!$AI$2:$AI$135)</f>
        <v>0.6902950000000001</v>
      </c>
      <c r="E7" s="5" cm="1">
        <f t="array" ref="E7">MEDIAN(IF(FIB_Database!$H$2:$H$135=Analysis!B7,IF( ISBLANK(FIB_Database!$AI$2:$AI$135), FALSE, FIB_Database!$AI$2:$AI$135)))</f>
        <v>0.87109999999999999</v>
      </c>
    </row>
    <row r="8" spans="2:11" x14ac:dyDescent="0.25">
      <c r="B8" s="6" t="s">
        <v>67</v>
      </c>
      <c r="C8" s="7" cm="1">
        <f t="array" ref="C8">SUM(IF(COUNTIFS(FIB_Database!$H$2:$H$135,Analysis!B8,FIB_Database!$AI$2:$AI$135,FIB_Database!$AI$2:$AI$135)=0,0,COUNTIFS(FIB_Database!$H$2:$H$135,Analysis!B8,FIB_Database!$AI$2:$AI$135,FIB_Database!$AI$2:$AI$135)))</f>
        <v>114</v>
      </c>
      <c r="D8" s="8">
        <f>AVERAGEIF(FIB_Database!$H$2:$H$135,Analysis!B8,FIB_Database!$AI$2:$AI$135)</f>
        <v>0.70474727272727289</v>
      </c>
      <c r="E8" s="8" cm="1">
        <f t="array" ref="E8">MEDIAN(IF(FIB_Database!$H$2:$H$135=Analysis!B8,IF( ISBLANK(FIB_Database!$AI$2:$AI$135), FALSE, FIB_Database!$AI$2:$AI$135)))</f>
        <v>0.52949999999999997</v>
      </c>
    </row>
    <row r="13" spans="2:11" x14ac:dyDescent="0.25">
      <c r="B13" s="1" t="s">
        <v>240</v>
      </c>
    </row>
    <row r="31" spans="2:5" x14ac:dyDescent="0.25">
      <c r="B31" s="1" t="s">
        <v>239</v>
      </c>
    </row>
    <row r="32" spans="2:5" ht="15.75" thickBot="1" x14ac:dyDescent="0.3">
      <c r="B32" s="2" t="s">
        <v>7</v>
      </c>
      <c r="C32" s="3" t="s">
        <v>35</v>
      </c>
      <c r="D32" s="3" t="s">
        <v>237</v>
      </c>
      <c r="E32" s="3" t="s">
        <v>238</v>
      </c>
    </row>
    <row r="33" spans="2:14" ht="15.75" thickTop="1" x14ac:dyDescent="0.25">
      <c r="B33" s="1" t="s">
        <v>86</v>
      </c>
      <c r="C33" s="4" cm="1">
        <f t="array" ref="C33">SUM(IF(COUNTIFS(FIB_Database!L2:L135,Analysis!B33,FIB_Database!$AI$2:$AI$135,FIB_Database!$AI$2:$AI$135)=0,0,COUNTIFS(FIB_Database!L2:L135,Analysis!$B$33,FIB_Database!$AI$2:$AI$135,FIB_Database!$AI$2:$AI$135)))</f>
        <v>81</v>
      </c>
      <c r="D33" s="5">
        <f>AVERAGEIF(FIB_Database!$L$2:$L$135,Analysis!B33,FIB_Database!$AI$2:$AI$135)</f>
        <v>0.2219318181818182</v>
      </c>
      <c r="E33" s="5" cm="1">
        <f t="array" ref="E33">MEDIAN(IF(FIB_Database!$L$2:$L$135=Analysis!B33,IF( ISBLANK(FIB_Database!$AI$2:$AI$135), FALSE, FIB_Database!$AI$2:$AI$135)))</f>
        <v>4.0000000000000002E-4</v>
      </c>
    </row>
    <row r="34" spans="2:14" x14ac:dyDescent="0.25">
      <c r="B34" s="1" t="s">
        <v>94</v>
      </c>
      <c r="C34" s="4" cm="1">
        <f t="array" ref="C34">SUM(IF(COUNTIFS(FIB_Database!L3:L136,Analysis!B34,FIB_Database!$AI$2:$AI$135,FIB_Database!$AI$2:$AI$135)=0,0,COUNTIFS(FIB_Database!L3:L136,Analysis!$B$34,FIB_Database!$AI$2:$AI$135,FIB_Database!$AI$2:$AI$135)))</f>
        <v>5</v>
      </c>
      <c r="D34" s="5">
        <f>AVERAGEIF(FIB_Database!$L$2:$L$135,Analysis!B34,FIB_Database!$AI$2:$AI$135)</f>
        <v>0.88379999999999992</v>
      </c>
      <c r="E34" s="5" cm="1">
        <f t="array" ref="E34">MEDIAN(IF(FIB_Database!$L$2:$L$135=Analysis!B34,IF( ISBLANK(FIB_Database!$AI$2:$AI$135), FALSE, FIB_Database!$AI$2:$AI$135)))</f>
        <v>0.96650000000000003</v>
      </c>
    </row>
    <row r="35" spans="2:14" x14ac:dyDescent="0.25">
      <c r="B35" s="1" t="s">
        <v>50</v>
      </c>
      <c r="C35" s="4" cm="1">
        <f t="array" ref="C35">SUM(IF(COUNTIFS(FIB_Database!L4:L137,Analysis!B35,FIB_Database!$AI$2:$AI$135,FIB_Database!$AI$2:$AI$135)=0,0,COUNTIFS(FIB_Database!L4:L137,Analysis!$B$35,FIB_Database!$AI$2:$AI$135,FIB_Database!$AI$2:$AI$135)))</f>
        <v>18</v>
      </c>
      <c r="D35" s="5">
        <f>AVERAGEIF(FIB_Database!$L$2:$L$135,Analysis!B35,FIB_Database!$AI$2:$AI$135)</f>
        <v>0.65678333333333339</v>
      </c>
      <c r="E35" s="5" cm="1">
        <f t="array" ref="E35">MEDIAN(IF(FIB_Database!$L$2:$L$135=Analysis!B35,IF( ISBLANK(FIB_Database!$AI$2:$AI$135), FALSE, FIB_Database!$AI$2:$AI$135)))</f>
        <v>0.74855000000000005</v>
      </c>
    </row>
    <row r="36" spans="2:14" x14ac:dyDescent="0.25">
      <c r="B36" s="1" t="s">
        <v>102</v>
      </c>
      <c r="C36" s="4" cm="1">
        <f t="array" ref="C36">SUM(IF(COUNTIFS(FIB_Database!L5:L138,Analysis!B36,FIB_Database!$AI$2:$AI$135,FIB_Database!$AI$2:$AI$135)=0,0,COUNTIFS(FIB_Database!L5:L138,Analysis!$B$36,FIB_Database!$AI$2:$AI$135,FIB_Database!$AI$2:$AI$135)))</f>
        <v>8</v>
      </c>
      <c r="D36" s="5">
        <f>AVERAGEIF(FIB_Database!$L$2:$L$135,Analysis!B36,FIB_Database!$AI$2:$AI$135)</f>
        <v>0.91111249999999988</v>
      </c>
      <c r="E36" s="5" cm="1">
        <f t="array" ref="E36">MEDIAN(IF(FIB_Database!$L$2:$L$135=Analysis!B36,IF( ISBLANK(FIB_Database!$AI$2:$AI$135), FALSE, FIB_Database!$AI$2:$AI$135)))</f>
        <v>0.99354999999999993</v>
      </c>
    </row>
    <row r="37" spans="2:14" x14ac:dyDescent="0.25">
      <c r="B37" s="6" t="s">
        <v>99</v>
      </c>
      <c r="C37" s="7" cm="1">
        <f t="array" ref="C37">SUM(IF(COUNTIFS(FIB_Database!L5:L138,Analysis!B37,FIB_Database!$AI$2:$AI$135,FIB_Database!$AI$2:$AI$135)=0,0,COUNTIFS(FIB_Database!L5:L138,Analysis!$B$37,FIB_Database!$AI$2:$AI$135,FIB_Database!$AI$2:$AI$135)))</f>
        <v>23</v>
      </c>
      <c r="D37" s="8">
        <f>AVERAGEIF(FIB_Database!$L$2:$L$135,Analysis!B37,FIB_Database!$AI$2:$AI$135)</f>
        <v>0.99951363636363633</v>
      </c>
      <c r="E37" s="8" cm="1">
        <f t="array" ref="E37">MEDIAN(IF(FIB_Database!$L$2:$L$135=Analysis!B37,IF( ISBLANK(FIB_Database!$AI$2:$AI$135), FALSE, FIB_Database!$AI$2:$AI$135)))</f>
        <v>0.87769999999999992</v>
      </c>
    </row>
    <row r="39" spans="2:14" x14ac:dyDescent="0.25">
      <c r="B39" s="1" t="s">
        <v>241</v>
      </c>
      <c r="L39"/>
      <c r="M39"/>
    </row>
    <row r="41" spans="2:14" x14ac:dyDescent="0.25">
      <c r="L41"/>
      <c r="M41"/>
      <c r="N41"/>
    </row>
    <row r="42" spans="2:14" x14ac:dyDescent="0.25">
      <c r="L42"/>
      <c r="M42"/>
      <c r="N42"/>
    </row>
    <row r="43" spans="2:14" x14ac:dyDescent="0.25">
      <c r="L43"/>
      <c r="M43"/>
      <c r="N43"/>
    </row>
    <row r="44" spans="2:14" x14ac:dyDescent="0.25">
      <c r="L44"/>
      <c r="M44"/>
      <c r="N44"/>
    </row>
    <row r="45" spans="2:14" x14ac:dyDescent="0.25">
      <c r="L45"/>
      <c r="M45"/>
      <c r="N45"/>
    </row>
    <row r="46" spans="2:14" x14ac:dyDescent="0.25">
      <c r="L46"/>
      <c r="M46"/>
      <c r="N46"/>
    </row>
    <row r="47" spans="2:14" x14ac:dyDescent="0.25">
      <c r="L47"/>
      <c r="M47"/>
      <c r="N47"/>
    </row>
    <row r="48" spans="2:14" x14ac:dyDescent="0.25">
      <c r="L48"/>
      <c r="M48"/>
      <c r="N48"/>
    </row>
    <row r="49" spans="2:14" x14ac:dyDescent="0.25">
      <c r="L49"/>
      <c r="M49"/>
      <c r="N49"/>
    </row>
    <row r="50" spans="2:14" x14ac:dyDescent="0.25">
      <c r="L50"/>
      <c r="M50"/>
      <c r="N50"/>
    </row>
    <row r="51" spans="2:14" x14ac:dyDescent="0.25">
      <c r="L51"/>
      <c r="M51"/>
      <c r="N51"/>
    </row>
    <row r="52" spans="2:14" x14ac:dyDescent="0.25">
      <c r="L52"/>
      <c r="M52"/>
      <c r="N52"/>
    </row>
    <row r="53" spans="2:14" x14ac:dyDescent="0.25">
      <c r="L53"/>
      <c r="M53"/>
      <c r="N53"/>
    </row>
    <row r="54" spans="2:14" x14ac:dyDescent="0.25">
      <c r="L54"/>
      <c r="M54"/>
      <c r="N54"/>
    </row>
    <row r="55" spans="2:14" x14ac:dyDescent="0.25">
      <c r="L55"/>
      <c r="M55"/>
      <c r="N55"/>
    </row>
    <row r="56" spans="2:14" x14ac:dyDescent="0.25">
      <c r="L56"/>
      <c r="M56"/>
      <c r="N56"/>
    </row>
    <row r="57" spans="2:14" x14ac:dyDescent="0.25">
      <c r="L57"/>
      <c r="M57"/>
      <c r="N57"/>
    </row>
    <row r="58" spans="2:14" x14ac:dyDescent="0.25">
      <c r="B58" s="1" t="s">
        <v>270</v>
      </c>
      <c r="L58"/>
      <c r="M58"/>
      <c r="N58"/>
    </row>
    <row r="76" spans="2:2" x14ac:dyDescent="0.25">
      <c r="B76" s="1" t="s">
        <v>273</v>
      </c>
    </row>
    <row r="95" spans="2:2" x14ac:dyDescent="0.25">
      <c r="B95" s="1" t="s">
        <v>276</v>
      </c>
    </row>
    <row r="114" spans="2:2" x14ac:dyDescent="0.25">
      <c r="B114" s="1" t="s">
        <v>277</v>
      </c>
    </row>
    <row r="133" spans="2:2" x14ac:dyDescent="0.25">
      <c r="B133" s="1" t="s">
        <v>280</v>
      </c>
    </row>
    <row r="154" spans="2:2" x14ac:dyDescent="0.25">
      <c r="B154" s="1" t="s">
        <v>290</v>
      </c>
    </row>
    <row r="173" spans="2:11" x14ac:dyDescent="0.25">
      <c r="B173" s="1" t="s">
        <v>295</v>
      </c>
    </row>
    <row r="174" spans="2:11" ht="15.75" thickBot="1" x14ac:dyDescent="0.3">
      <c r="B174" s="2" t="s">
        <v>291</v>
      </c>
      <c r="C174" s="86" t="s">
        <v>292</v>
      </c>
      <c r="D174" s="86"/>
      <c r="E174" s="86"/>
      <c r="F174" s="86" t="s">
        <v>293</v>
      </c>
      <c r="G174" s="86"/>
      <c r="H174" s="86"/>
      <c r="I174" s="86" t="s">
        <v>294</v>
      </c>
      <c r="J174" s="86"/>
      <c r="K174" s="86"/>
    </row>
    <row r="175" spans="2:11" ht="15.75" thickTop="1" x14ac:dyDescent="0.25">
      <c r="B175" s="1" t="s">
        <v>51</v>
      </c>
      <c r="C175" s="87" t="str">
        <f>_xlfn.CONCAT("y = (x - exp(",ROUND('Regression Data'!N19,3),"+",ROUND('Regression Data'!N20,3),"*log(x))/x")</f>
        <v>y = (x - exp(1.547+0.758*log(x))/x</v>
      </c>
      <c r="D175" s="87"/>
      <c r="E175" s="87"/>
      <c r="F175" s="88">
        <v>1000</v>
      </c>
      <c r="G175" s="88"/>
      <c r="H175" s="88"/>
      <c r="I175" s="87">
        <f>(F175-EXP('Regression Data'!N19+'Regression Data'!N20*LN(Analysis!F175)))/Analysis!F175 * 100</f>
        <v>11.951949278952121</v>
      </c>
      <c r="J175" s="87"/>
      <c r="K175" s="87"/>
    </row>
    <row r="176" spans="2:11" x14ac:dyDescent="0.25">
      <c r="B176" s="1" t="s">
        <v>67</v>
      </c>
      <c r="C176" s="87" t="str">
        <f>_xlfn.CONCAT("y = (x - exp(",ROUND('Regression Data'!N42,3),"+",ROUND('Regression Data'!N43,3),"*log(x))/x")</f>
        <v>y = (x - exp(0.146+0.888*log(x))/x</v>
      </c>
      <c r="D176" s="87"/>
      <c r="E176" s="87"/>
      <c r="F176" s="88">
        <v>1000</v>
      </c>
      <c r="G176" s="88"/>
      <c r="H176" s="88"/>
      <c r="I176" s="87">
        <f>(F176-EXP('Regression Data'!N42+'Regression Data'!N43*LN(Analysis!F176)))/Analysis!F176 * 100</f>
        <v>46.73298368146736</v>
      </c>
      <c r="J176" s="87"/>
      <c r="K176" s="87"/>
    </row>
    <row r="177" spans="2:11" x14ac:dyDescent="0.25">
      <c r="B177" s="1" t="s">
        <v>94</v>
      </c>
      <c r="C177" s="87" t="str">
        <f>_xlfn.CONCAT("y = (x - exp(",ROUND('Regression Data'!N102,3),"+",ROUND('Regression Data'!N103,3),"*log(x))/x")</f>
        <v>y = (x - exp(-0.767+0.978*log(x))/x</v>
      </c>
      <c r="D177" s="87"/>
      <c r="E177" s="87"/>
      <c r="F177" s="88">
        <v>1000</v>
      </c>
      <c r="G177" s="88"/>
      <c r="H177" s="88"/>
      <c r="I177" s="87">
        <f>(F177-EXP('Regression Data'!N102+'Regression Data'!N103*LN(Analysis!F177)))/Analysis!F177 * 100</f>
        <v>60.130933417078722</v>
      </c>
      <c r="J177" s="87"/>
      <c r="K177" s="87"/>
    </row>
    <row r="178" spans="2:11" x14ac:dyDescent="0.25">
      <c r="B178" s="1" t="s">
        <v>86</v>
      </c>
      <c r="C178" s="87" t="str">
        <f>_xlfn.CONCAT("y = (x - exp(",ROUND('Regression Data'!N124,3),"+",ROUND('Regression Data'!N125,3),"*log(x))/x")</f>
        <v>y = (x - exp(0.912+0.859*log(x))/x</v>
      </c>
      <c r="D178" s="87"/>
      <c r="E178" s="87"/>
      <c r="F178" s="88">
        <v>1000</v>
      </c>
      <c r="G178" s="88"/>
      <c r="H178" s="88"/>
      <c r="I178" s="87">
        <f>(F178-EXP('Regression Data'!N124+'Regression Data'!N125*LN(Analysis!F178)))/Analysis!F178 * 100</f>
        <v>5.766432573463419</v>
      </c>
      <c r="J178" s="87"/>
      <c r="K178" s="87"/>
    </row>
    <row r="179" spans="2:11" x14ac:dyDescent="0.25">
      <c r="B179" s="1" t="s">
        <v>99</v>
      </c>
      <c r="C179" s="87" t="str">
        <f>_xlfn.CONCAT("y = (x - exp(",ROUND('Regression Data'!N149,3),"+",ROUND('Regression Data'!N150,3),"*log(x))/x")</f>
        <v>y = (x - exp(0.465+0.804*log(x))/x</v>
      </c>
      <c r="D179" s="87"/>
      <c r="E179" s="87"/>
      <c r="F179" s="88">
        <v>1000</v>
      </c>
      <c r="G179" s="88"/>
      <c r="H179" s="88"/>
      <c r="I179" s="87">
        <f>(F179-EXP('Regression Data'!N149+'Regression Data'!N150*LN(Analysis!F179)))/Analysis!F179 * 100</f>
        <v>58.834535341191888</v>
      </c>
      <c r="J179" s="87"/>
      <c r="K179" s="87"/>
    </row>
    <row r="180" spans="2:11" x14ac:dyDescent="0.25">
      <c r="B180" s="6" t="s">
        <v>50</v>
      </c>
      <c r="C180" s="90" t="str">
        <f>_xlfn.CONCAT("y = (x - exp(",ROUND('Regression Data'!N177,3),"+",ROUND('Regression Data'!N178,3),"*log(x))/x")</f>
        <v>y = (x - exp(1.751+0.731*log(x))/x</v>
      </c>
      <c r="D180" s="90"/>
      <c r="E180" s="90"/>
      <c r="F180" s="91">
        <v>1000</v>
      </c>
      <c r="G180" s="91"/>
      <c r="H180" s="91"/>
      <c r="I180" s="90">
        <f>(F180-EXP('Regression Data'!N177+'Regression Data'!N178*LN(Analysis!F180)))/Analysis!F180 * 100</f>
        <v>10.403975084430146</v>
      </c>
      <c r="J180" s="90"/>
      <c r="K180" s="90"/>
    </row>
    <row r="187" spans="2:11" x14ac:dyDescent="0.25">
      <c r="B187" s="61" t="s">
        <v>342</v>
      </c>
      <c r="H187" s="62" t="s">
        <v>343</v>
      </c>
    </row>
    <row r="188" spans="2:11" ht="15.75" thickBot="1" x14ac:dyDescent="0.3">
      <c r="B188" s="64" t="s">
        <v>25</v>
      </c>
      <c r="C188" s="65" t="s">
        <v>35</v>
      </c>
    </row>
    <row r="189" spans="2:11" ht="15.75" thickTop="1" x14ac:dyDescent="0.25">
      <c r="B189" s="63" t="str" cm="1">
        <f t="array" ref="B189:B203">_xlfn.UNIQUE(FIB_Database!P2:P135)</f>
        <v>Vermont</v>
      </c>
      <c r="C189" s="4">
        <f>COUNTIF(FIB_Database!$P$2:$P$135,Analysis!B189)</f>
        <v>2</v>
      </c>
    </row>
    <row r="190" spans="2:11" x14ac:dyDescent="0.25">
      <c r="B190" s="63" t="str">
        <v>Virginia</v>
      </c>
      <c r="C190" s="4">
        <f>COUNTIF(FIB_Database!$P$2:$P$135,Analysis!B190)</f>
        <v>10</v>
      </c>
    </row>
    <row r="191" spans="2:11" x14ac:dyDescent="0.25">
      <c r="B191" s="63" t="str">
        <v>Nebraska</v>
      </c>
      <c r="C191" s="4">
        <f>COUNTIF(FIB_Database!$P$2:$P$135,Analysis!B191)</f>
        <v>4</v>
      </c>
    </row>
    <row r="192" spans="2:11" x14ac:dyDescent="0.25">
      <c r="B192" s="63" t="str">
        <v>North Carolina</v>
      </c>
      <c r="C192" s="4">
        <f>COUNTIF(FIB_Database!$P$2:$P$135,Analysis!B192)</f>
        <v>65</v>
      </c>
    </row>
    <row r="193" spans="2:3" x14ac:dyDescent="0.25">
      <c r="B193" s="63" t="str">
        <v>Michigan</v>
      </c>
      <c r="C193" s="4">
        <f>COUNTIF(FIB_Database!$P$2:$P$135,Analysis!B193)</f>
        <v>6</v>
      </c>
    </row>
    <row r="194" spans="2:3" x14ac:dyDescent="0.25">
      <c r="B194" s="63" t="str">
        <v>Rhode Island</v>
      </c>
      <c r="C194" s="4">
        <f>COUNTIF(FIB_Database!$P$2:$P$135,Analysis!B194)</f>
        <v>12</v>
      </c>
    </row>
    <row r="195" spans="2:3" x14ac:dyDescent="0.25">
      <c r="B195" s="63" t="str">
        <v>Texas</v>
      </c>
      <c r="C195" s="4">
        <f>COUNTIF(FIB_Database!$P$2:$P$135,Analysis!B195)</f>
        <v>9</v>
      </c>
    </row>
    <row r="196" spans="2:3" x14ac:dyDescent="0.25">
      <c r="B196" s="63" t="str">
        <v>Wisconsin</v>
      </c>
      <c r="C196" s="4">
        <f>COUNTIF(FIB_Database!$P$2:$P$135,Analysis!B196)</f>
        <v>1</v>
      </c>
    </row>
    <row r="197" spans="2:3" x14ac:dyDescent="0.25">
      <c r="B197" s="63" t="str">
        <v>Maryland</v>
      </c>
      <c r="C197" s="4">
        <f>COUNTIF(FIB_Database!$P$2:$P$135,Analysis!B197)</f>
        <v>4</v>
      </c>
    </row>
    <row r="198" spans="2:3" x14ac:dyDescent="0.25">
      <c r="B198" s="63" t="str">
        <v>Pennsylvania</v>
      </c>
      <c r="C198" s="4">
        <f>COUNTIF(FIB_Database!$P$2:$P$135,Analysis!B198)</f>
        <v>2</v>
      </c>
    </row>
    <row r="199" spans="2:3" x14ac:dyDescent="0.25">
      <c r="B199" s="63" t="str">
        <v>California</v>
      </c>
      <c r="C199" s="4">
        <f>COUNTIF(FIB_Database!$P$2:$P$135,Analysis!B199)</f>
        <v>6</v>
      </c>
    </row>
    <row r="200" spans="2:3" x14ac:dyDescent="0.25">
      <c r="B200" s="63" t="str">
        <v>Arkansas</v>
      </c>
      <c r="C200" s="4">
        <f>COUNTIF(FIB_Database!$P$2:$P$135,Analysis!B200)</f>
        <v>1</v>
      </c>
    </row>
    <row r="201" spans="2:3" x14ac:dyDescent="0.25">
      <c r="B201" s="63" t="str">
        <v>Kansas</v>
      </c>
      <c r="C201" s="4">
        <f>COUNTIF(FIB_Database!$P$2:$P$135,Analysis!B201)</f>
        <v>4</v>
      </c>
    </row>
    <row r="202" spans="2:3" x14ac:dyDescent="0.25">
      <c r="B202" s="63" t="str">
        <v>Missouri</v>
      </c>
      <c r="C202" s="4">
        <f>COUNTIF(FIB_Database!$P$2:$P$135,Analysis!B202)</f>
        <v>2</v>
      </c>
    </row>
    <row r="203" spans="2:3" x14ac:dyDescent="0.25">
      <c r="B203" s="66" t="str">
        <v>Oklahoma</v>
      </c>
      <c r="C203" s="7">
        <f>COUNTIF(FIB_Database!$P$2:$P$135,Analysis!B203)</f>
        <v>6</v>
      </c>
    </row>
  </sheetData>
  <sheetProtection sheet="1" objects="1" scenarios="1"/>
  <mergeCells count="22">
    <mergeCell ref="B2:K2"/>
    <mergeCell ref="C180:E180"/>
    <mergeCell ref="F180:H180"/>
    <mergeCell ref="I180:K180"/>
    <mergeCell ref="C178:E178"/>
    <mergeCell ref="F178:H178"/>
    <mergeCell ref="I178:K178"/>
    <mergeCell ref="C179:E179"/>
    <mergeCell ref="F179:H179"/>
    <mergeCell ref="I179:K179"/>
    <mergeCell ref="C176:E176"/>
    <mergeCell ref="F176:H176"/>
    <mergeCell ref="I176:K176"/>
    <mergeCell ref="C177:E177"/>
    <mergeCell ref="F177:H177"/>
    <mergeCell ref="I177:K177"/>
    <mergeCell ref="C174:E174"/>
    <mergeCell ref="C175:E175"/>
    <mergeCell ref="F174:H174"/>
    <mergeCell ref="I174:K174"/>
    <mergeCell ref="F175:H175"/>
    <mergeCell ref="I175:K17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53E98-F100-4679-8E46-7D9E30698EC3}">
  <dimension ref="A1:U186"/>
  <sheetViews>
    <sheetView workbookViewId="0">
      <selection activeCell="M161" sqref="M161:U181"/>
    </sheetView>
  </sheetViews>
  <sheetFormatPr defaultRowHeight="15" x14ac:dyDescent="0.25"/>
  <cols>
    <col min="1" max="1" width="10.85546875" style="10" bestFit="1" customWidth="1"/>
    <col min="2" max="3" width="13.7109375" style="10" bestFit="1" customWidth="1"/>
    <col min="4" max="4" width="13.7109375" style="10" customWidth="1"/>
    <col min="5" max="6" width="9.28515625" style="10" bestFit="1" customWidth="1"/>
    <col min="7" max="7" width="12.140625" style="10" bestFit="1" customWidth="1"/>
    <col min="8" max="8" width="12" style="10" customWidth="1"/>
    <col min="9" max="9" width="14.42578125" style="10" bestFit="1" customWidth="1"/>
    <col min="10" max="10" width="14.7109375" style="10" customWidth="1"/>
    <col min="11" max="11" width="14.42578125" style="10" bestFit="1" customWidth="1"/>
    <col min="12" max="13" width="9.140625" style="10"/>
    <col min="14" max="14" width="12.140625" style="10" bestFit="1" customWidth="1"/>
    <col min="15" max="21" width="13.7109375" style="10" bestFit="1" customWidth="1"/>
    <col min="22" max="16384" width="9.140625" style="10"/>
  </cols>
  <sheetData>
    <row r="1" spans="1:21" x14ac:dyDescent="0.25">
      <c r="A1" s="9" t="s">
        <v>271</v>
      </c>
    </row>
    <row r="2" spans="1:21" x14ac:dyDescent="0.25">
      <c r="A2" s="10" t="s">
        <v>242</v>
      </c>
      <c r="B2" s="10" t="s">
        <v>243</v>
      </c>
      <c r="C2" s="10" t="s">
        <v>244</v>
      </c>
      <c r="G2" s="10" t="s">
        <v>36</v>
      </c>
      <c r="H2" s="10" t="s">
        <v>37</v>
      </c>
      <c r="I2" s="10" t="s">
        <v>281</v>
      </c>
      <c r="J2" s="10" t="s">
        <v>283</v>
      </c>
      <c r="K2" s="10" t="s">
        <v>282</v>
      </c>
    </row>
    <row r="3" spans="1:21" x14ac:dyDescent="0.25">
      <c r="A3" s="10" t="s">
        <v>51</v>
      </c>
      <c r="B3" s="10" cm="1">
        <f t="array" ref="B3:C19">LN(_xlfn.CHOOSECOLS(_xlfn._xlws.FILTER(FIB_Database!$V$2:$AB$136, (FIB_Database!$H$2:$H$136='Regression Data'!A3)*(ISBLANK(FIB_Database!$AH$2:$AH$136))*(FIB_Database!$F$2:$F$136&lt;&gt;"Streptococci")),1,7))</f>
        <v>4.6347289882296359</v>
      </c>
      <c r="C3" s="10">
        <v>5.2203558250783244</v>
      </c>
      <c r="E3" s="10">
        <v>0</v>
      </c>
      <c r="F3" s="10">
        <v>0</v>
      </c>
      <c r="G3" s="10" cm="1">
        <f t="array" ref="G3:H19">_xlfn._xlws.SORT(_xlfn.CHOOSECOLS(_xlfn._xlws.FILTER(FIB_Database!$V$2:$AB$136, (FIB_Database!$H$2:$H$136='Regression Data'!A3)*(ISBLANK(FIB_Database!$AH$2:$AH$136))*(FIB_Database!$F$2:$F$136&lt;&gt;"Streptococci")),1,7))</f>
        <v>103</v>
      </c>
      <c r="H3" s="10">
        <v>185</v>
      </c>
      <c r="I3" s="10">
        <f>(G3-H3)/G3*100</f>
        <v>-79.611650485436897</v>
      </c>
      <c r="J3" s="10">
        <f>EXP($N$19+$N$20*LN(G3))</f>
        <v>157.31273883793938</v>
      </c>
      <c r="K3" s="10">
        <f>(G3-J3)/G3*100</f>
        <v>-52.730814405766388</v>
      </c>
      <c r="M3" t="s">
        <v>245</v>
      </c>
      <c r="N3"/>
      <c r="O3"/>
      <c r="P3"/>
      <c r="Q3"/>
      <c r="R3"/>
      <c r="S3"/>
      <c r="T3"/>
      <c r="U3"/>
    </row>
    <row r="4" spans="1:21" ht="15.75" thickBot="1" x14ac:dyDescent="0.3">
      <c r="B4" s="10">
        <v>6.9819346771563886</v>
      </c>
      <c r="C4" s="10">
        <v>7.2203738367239492</v>
      </c>
      <c r="E4" s="10">
        <v>16</v>
      </c>
      <c r="F4" s="10">
        <v>16</v>
      </c>
      <c r="G4" s="10">
        <v>161</v>
      </c>
      <c r="H4" s="10">
        <v>470</v>
      </c>
      <c r="I4" s="10">
        <f t="shared" ref="I4:I19" si="0">(G4-H4)/G4*100</f>
        <v>-191.92546583850933</v>
      </c>
      <c r="J4" s="10">
        <f t="shared" ref="J4:J19" si="1">EXP($N$19+$N$20*LN(G4))</f>
        <v>220.67121068230838</v>
      </c>
      <c r="K4" s="10">
        <f t="shared" ref="K4:K19" si="2">(G4-J4)/G4*100</f>
        <v>-37.062863777831296</v>
      </c>
      <c r="M4"/>
      <c r="N4"/>
      <c r="O4"/>
      <c r="P4"/>
      <c r="Q4"/>
      <c r="R4"/>
      <c r="S4"/>
      <c r="T4"/>
      <c r="U4"/>
    </row>
    <row r="5" spans="1:21" x14ac:dyDescent="0.25">
      <c r="B5" s="10">
        <v>7.0808678966907816</v>
      </c>
      <c r="C5" s="10">
        <v>6.5057840601282289</v>
      </c>
      <c r="G5" s="10">
        <v>305</v>
      </c>
      <c r="H5" s="10">
        <v>27</v>
      </c>
      <c r="I5" s="10">
        <f t="shared" si="0"/>
        <v>91.147540983606561</v>
      </c>
      <c r="J5" s="10">
        <f t="shared" si="1"/>
        <v>358.08226679208059</v>
      </c>
      <c r="K5" s="10">
        <f t="shared" si="2"/>
        <v>-17.404021899042814</v>
      </c>
      <c r="M5" s="78" t="s">
        <v>246</v>
      </c>
      <c r="N5" s="78"/>
      <c r="O5"/>
      <c r="P5"/>
      <c r="Q5"/>
      <c r="R5"/>
      <c r="S5"/>
      <c r="T5"/>
      <c r="U5"/>
    </row>
    <row r="6" spans="1:21" x14ac:dyDescent="0.25">
      <c r="B6" s="10">
        <v>6.363028103540465</v>
      </c>
      <c r="C6" s="10">
        <v>6.7214257007906433</v>
      </c>
      <c r="G6" s="10">
        <v>580</v>
      </c>
      <c r="H6" s="10">
        <v>830</v>
      </c>
      <c r="I6" s="10">
        <f t="shared" si="0"/>
        <v>-43.103448275862064</v>
      </c>
      <c r="J6" s="10">
        <f t="shared" si="1"/>
        <v>582.73794996014669</v>
      </c>
      <c r="K6" s="10">
        <f t="shared" si="2"/>
        <v>-0.4720603379563264</v>
      </c>
      <c r="M6" t="s">
        <v>247</v>
      </c>
      <c r="N6">
        <v>0.92097570265959483</v>
      </c>
      <c r="O6"/>
      <c r="P6"/>
      <c r="Q6"/>
      <c r="R6"/>
      <c r="S6"/>
      <c r="T6"/>
      <c r="U6"/>
    </row>
    <row r="7" spans="1:21" x14ac:dyDescent="0.25">
      <c r="B7" s="10">
        <v>7.0900768357760917</v>
      </c>
      <c r="C7" s="10">
        <v>8.0391573904732372</v>
      </c>
      <c r="G7" s="10">
        <v>1077</v>
      </c>
      <c r="H7" s="10">
        <v>1367</v>
      </c>
      <c r="I7" s="10">
        <f t="shared" si="0"/>
        <v>-26.926648096564531</v>
      </c>
      <c r="J7" s="10">
        <f t="shared" si="1"/>
        <v>931.3845227835111</v>
      </c>
      <c r="K7" s="10">
        <f t="shared" si="2"/>
        <v>13.520471422143816</v>
      </c>
      <c r="M7" t="s">
        <v>248</v>
      </c>
      <c r="N7">
        <v>0.84819624488933443</v>
      </c>
      <c r="O7"/>
      <c r="P7"/>
      <c r="Q7"/>
      <c r="R7"/>
      <c r="S7"/>
      <c r="T7"/>
      <c r="U7"/>
    </row>
    <row r="8" spans="1:21" x14ac:dyDescent="0.25">
      <c r="B8" s="10">
        <v>10.858998997563564</v>
      </c>
      <c r="C8" s="10">
        <v>10.621327345686446</v>
      </c>
      <c r="G8" s="10">
        <v>1189</v>
      </c>
      <c r="H8" s="10">
        <v>669</v>
      </c>
      <c r="I8" s="10">
        <f t="shared" si="0"/>
        <v>43.734230445752729</v>
      </c>
      <c r="J8" s="10">
        <f t="shared" si="1"/>
        <v>1003.8844176213858</v>
      </c>
      <c r="K8" s="10">
        <f t="shared" si="2"/>
        <v>15.569014497780845</v>
      </c>
      <c r="M8" t="s">
        <v>249</v>
      </c>
      <c r="N8">
        <v>0.83807599454862336</v>
      </c>
      <c r="O8"/>
      <c r="P8"/>
      <c r="Q8"/>
      <c r="R8"/>
      <c r="S8"/>
      <c r="T8"/>
      <c r="U8"/>
    </row>
    <row r="9" spans="1:21" x14ac:dyDescent="0.25">
      <c r="B9" s="10">
        <v>10.456510225001907</v>
      </c>
      <c r="C9" s="10">
        <v>9.4970219440943797</v>
      </c>
      <c r="G9" s="10">
        <v>1200</v>
      </c>
      <c r="H9" s="10">
        <v>3100</v>
      </c>
      <c r="I9" s="10">
        <f t="shared" si="0"/>
        <v>-158.33333333333331</v>
      </c>
      <c r="J9" s="10">
        <f t="shared" si="1"/>
        <v>1010.9134658562369</v>
      </c>
      <c r="K9" s="10">
        <f t="shared" si="2"/>
        <v>15.757211178646921</v>
      </c>
      <c r="M9" t="s">
        <v>250</v>
      </c>
      <c r="N9">
        <v>0.92381358755917076</v>
      </c>
      <c r="O9"/>
      <c r="P9"/>
      <c r="Q9"/>
      <c r="R9"/>
      <c r="S9"/>
      <c r="T9"/>
      <c r="U9"/>
    </row>
    <row r="10" spans="1:21" ht="15.75" thickBot="1" x14ac:dyDescent="0.3">
      <c r="B10" s="10">
        <v>11.906722768210711</v>
      </c>
      <c r="C10" s="10">
        <v>10.278149751489247</v>
      </c>
      <c r="G10" s="10">
        <v>4475</v>
      </c>
      <c r="H10" s="10">
        <v>6286</v>
      </c>
      <c r="I10" s="10">
        <f t="shared" si="0"/>
        <v>-40.469273743016757</v>
      </c>
      <c r="J10" s="10">
        <f t="shared" si="1"/>
        <v>2740.4013510928048</v>
      </c>
      <c r="K10" s="10">
        <f t="shared" si="2"/>
        <v>38.761980981166374</v>
      </c>
      <c r="M10" s="76" t="s">
        <v>251</v>
      </c>
      <c r="N10" s="76">
        <v>17</v>
      </c>
      <c r="O10"/>
      <c r="P10"/>
      <c r="Q10"/>
      <c r="R10"/>
      <c r="S10"/>
      <c r="T10"/>
      <c r="U10"/>
    </row>
    <row r="11" spans="1:21" x14ac:dyDescent="0.25">
      <c r="B11" s="10">
        <v>11.111103711776863</v>
      </c>
      <c r="C11" s="10">
        <v>10.231711580300844</v>
      </c>
      <c r="G11" s="10">
        <v>11764</v>
      </c>
      <c r="H11" s="10">
        <v>4964</v>
      </c>
      <c r="I11" s="10">
        <f t="shared" si="0"/>
        <v>57.80346820809249</v>
      </c>
      <c r="J11" s="10">
        <f t="shared" si="1"/>
        <v>5699.8106879958605</v>
      </c>
      <c r="K11" s="10">
        <f t="shared" si="2"/>
        <v>51.548702074159635</v>
      </c>
      <c r="M11"/>
      <c r="N11"/>
      <c r="O11"/>
      <c r="P11"/>
      <c r="Q11"/>
      <c r="R11"/>
      <c r="S11"/>
      <c r="T11"/>
      <c r="U11"/>
    </row>
    <row r="12" spans="1:21" ht="15.75" thickBot="1" x14ac:dyDescent="0.3">
      <c r="B12" s="10">
        <v>12.793859310432293</v>
      </c>
      <c r="C12" s="10">
        <v>10.390532647636716</v>
      </c>
      <c r="G12" s="10">
        <v>34770</v>
      </c>
      <c r="H12" s="10">
        <v>13320</v>
      </c>
      <c r="I12" s="10">
        <f t="shared" si="0"/>
        <v>61.69111302847282</v>
      </c>
      <c r="J12" s="10">
        <f t="shared" si="1"/>
        <v>12955.775177140151</v>
      </c>
      <c r="K12" s="10">
        <f t="shared" si="2"/>
        <v>62.738639122403924</v>
      </c>
      <c r="M12" t="s">
        <v>252</v>
      </c>
      <c r="N12"/>
      <c r="O12"/>
      <c r="P12"/>
      <c r="Q12"/>
      <c r="R12"/>
      <c r="S12"/>
      <c r="T12"/>
      <c r="U12"/>
    </row>
    <row r="13" spans="1:21" x14ac:dyDescent="0.25">
      <c r="B13" s="10">
        <v>11.042425712675803</v>
      </c>
      <c r="C13" s="10">
        <v>9.9139328103976663</v>
      </c>
      <c r="G13" s="10">
        <v>51548</v>
      </c>
      <c r="H13" s="10">
        <v>5932</v>
      </c>
      <c r="I13" s="10">
        <f t="shared" si="0"/>
        <v>88.492279040893933</v>
      </c>
      <c r="J13" s="10">
        <f t="shared" si="1"/>
        <v>17459.527798072922</v>
      </c>
      <c r="K13" s="10">
        <f t="shared" si="2"/>
        <v>66.129572829066262</v>
      </c>
      <c r="M13" s="77"/>
      <c r="N13" s="77" t="s">
        <v>257</v>
      </c>
      <c r="O13" s="77" t="s">
        <v>258</v>
      </c>
      <c r="P13" s="77" t="s">
        <v>259</v>
      </c>
      <c r="Q13" s="77" t="s">
        <v>260</v>
      </c>
      <c r="R13" s="77" t="s">
        <v>261</v>
      </c>
      <c r="S13"/>
      <c r="T13"/>
      <c r="U13"/>
    </row>
    <row r="14" spans="1:21" x14ac:dyDescent="0.25">
      <c r="B14" s="10">
        <v>8.4062616307089559</v>
      </c>
      <c r="C14" s="10">
        <v>8.7460802173575125</v>
      </c>
      <c r="G14" s="10">
        <v>52000</v>
      </c>
      <c r="H14" s="10">
        <v>41000</v>
      </c>
      <c r="I14" s="10">
        <f t="shared" si="0"/>
        <v>21.153846153846153</v>
      </c>
      <c r="J14" s="10">
        <f t="shared" si="1"/>
        <v>17575.401888961216</v>
      </c>
      <c r="K14" s="10">
        <f t="shared" si="2"/>
        <v>66.201150213536124</v>
      </c>
      <c r="M14" t="s">
        <v>253</v>
      </c>
      <c r="N14">
        <v>1</v>
      </c>
      <c r="O14">
        <v>71.527621056273489</v>
      </c>
      <c r="P14">
        <v>71.527621056273489</v>
      </c>
      <c r="Q14">
        <v>83.811784919713787</v>
      </c>
      <c r="R14">
        <v>1.5760177094237444E-7</v>
      </c>
      <c r="S14"/>
      <c r="T14"/>
      <c r="U14"/>
    </row>
    <row r="15" spans="1:21" x14ac:dyDescent="0.25">
      <c r="B15" s="10">
        <v>10.850268691408282</v>
      </c>
      <c r="C15" s="10">
        <v>8.6881167032578226</v>
      </c>
      <c r="G15" s="10">
        <v>62469</v>
      </c>
      <c r="H15" s="10">
        <v>20210</v>
      </c>
      <c r="I15" s="10">
        <f t="shared" si="0"/>
        <v>67.647953384878903</v>
      </c>
      <c r="J15" s="10">
        <f t="shared" si="1"/>
        <v>20195.897644482695</v>
      </c>
      <c r="K15" s="10">
        <f t="shared" si="2"/>
        <v>67.670528350889725</v>
      </c>
      <c r="M15" t="s">
        <v>254</v>
      </c>
      <c r="N15">
        <v>15</v>
      </c>
      <c r="O15">
        <v>12.801473168384184</v>
      </c>
      <c r="P15">
        <v>0.85343154455894565</v>
      </c>
      <c r="Q15"/>
      <c r="R15"/>
      <c r="S15"/>
      <c r="T15"/>
      <c r="U15"/>
    </row>
    <row r="16" spans="1:21" ht="15.75" thickBot="1" x14ac:dyDescent="0.3">
      <c r="B16" s="10">
        <v>5.0814043649844631</v>
      </c>
      <c r="C16" s="10">
        <v>6.1527326947041043</v>
      </c>
      <c r="G16" s="10">
        <v>66910</v>
      </c>
      <c r="H16" s="10">
        <v>27770</v>
      </c>
      <c r="I16" s="10">
        <f t="shared" si="0"/>
        <v>58.496487819458977</v>
      </c>
      <c r="J16" s="10">
        <f t="shared" si="1"/>
        <v>21274.636904554256</v>
      </c>
      <c r="K16" s="10">
        <f t="shared" si="2"/>
        <v>68.204099679339038</v>
      </c>
      <c r="M16" s="76" t="s">
        <v>255</v>
      </c>
      <c r="N16" s="76">
        <v>16</v>
      </c>
      <c r="O16" s="76">
        <v>84.329094224657666</v>
      </c>
      <c r="P16" s="76"/>
      <c r="Q16" s="76"/>
      <c r="R16" s="76"/>
      <c r="S16"/>
      <c r="T16"/>
      <c r="U16"/>
    </row>
    <row r="17" spans="1:21" ht="15.75" thickBot="1" x14ac:dyDescent="0.3">
      <c r="B17" s="10">
        <v>9.3727992996738863</v>
      </c>
      <c r="C17" s="10">
        <v>8.509967146324497</v>
      </c>
      <c r="G17" s="10">
        <v>148260</v>
      </c>
      <c r="H17" s="10">
        <v>29090</v>
      </c>
      <c r="I17" s="10">
        <f t="shared" si="0"/>
        <v>80.37906380682584</v>
      </c>
      <c r="J17" s="10">
        <f t="shared" si="1"/>
        <v>38874.641856466769</v>
      </c>
      <c r="K17" s="10">
        <f t="shared" si="2"/>
        <v>73.779413289851092</v>
      </c>
      <c r="M17"/>
      <c r="N17"/>
      <c r="O17"/>
      <c r="P17"/>
      <c r="Q17"/>
      <c r="R17"/>
      <c r="S17"/>
      <c r="T17"/>
      <c r="U17"/>
    </row>
    <row r="18" spans="1:21" x14ac:dyDescent="0.25">
      <c r="B18" s="10">
        <v>13.484476905397724</v>
      </c>
      <c r="C18" s="10">
        <v>12.363460935778917</v>
      </c>
      <c r="G18" s="10">
        <v>360000</v>
      </c>
      <c r="H18" s="10">
        <v>32550</v>
      </c>
      <c r="I18" s="10">
        <f t="shared" si="0"/>
        <v>90.958333333333329</v>
      </c>
      <c r="J18" s="10">
        <f t="shared" si="1"/>
        <v>76135.138205837939</v>
      </c>
      <c r="K18" s="10">
        <f t="shared" si="2"/>
        <v>78.851350498378352</v>
      </c>
      <c r="M18" s="77"/>
      <c r="N18" s="77" t="s">
        <v>262</v>
      </c>
      <c r="O18" s="77" t="s">
        <v>250</v>
      </c>
      <c r="P18" s="77" t="s">
        <v>263</v>
      </c>
      <c r="Q18" s="77" t="s">
        <v>264</v>
      </c>
      <c r="R18" s="77" t="s">
        <v>265</v>
      </c>
      <c r="S18" s="77" t="s">
        <v>266</v>
      </c>
      <c r="T18" s="77" t="s">
        <v>267</v>
      </c>
      <c r="U18" s="77" t="s">
        <v>268</v>
      </c>
    </row>
    <row r="19" spans="1:21" x14ac:dyDescent="0.25">
      <c r="B19" s="10">
        <v>5.7203117766074119</v>
      </c>
      <c r="C19" s="10">
        <v>3.2958368660043291</v>
      </c>
      <c r="G19" s="10">
        <v>718181</v>
      </c>
      <c r="H19" s="10">
        <v>234090</v>
      </c>
      <c r="I19" s="10">
        <f t="shared" si="0"/>
        <v>67.405152740047427</v>
      </c>
      <c r="J19" s="10">
        <f t="shared" si="1"/>
        <v>128480.69855230435</v>
      </c>
      <c r="K19" s="10">
        <f t="shared" si="2"/>
        <v>82.110262099344808</v>
      </c>
      <c r="M19" t="s">
        <v>256</v>
      </c>
      <c r="N19">
        <v>1.5465832426470429</v>
      </c>
      <c r="O19">
        <v>0.77893261050686724</v>
      </c>
      <c r="P19">
        <v>1.985516104712383</v>
      </c>
      <c r="Q19">
        <v>6.5681184960927674E-2</v>
      </c>
      <c r="R19">
        <v>-0.11367231603950789</v>
      </c>
      <c r="S19">
        <v>3.2068388013335936</v>
      </c>
      <c r="T19">
        <v>-0.11367231603950789</v>
      </c>
      <c r="U19">
        <v>3.2068388013335936</v>
      </c>
    </row>
    <row r="20" spans="1:21" ht="15.75" thickBot="1" x14ac:dyDescent="0.3">
      <c r="M20" s="76" t="s">
        <v>269</v>
      </c>
      <c r="N20" s="76">
        <v>0.75768239252053893</v>
      </c>
      <c r="O20" s="76">
        <v>8.2762699938240689E-2</v>
      </c>
      <c r="P20" s="76">
        <v>9.1548776572772255</v>
      </c>
      <c r="Q20" s="76">
        <v>1.5760177094237497E-7</v>
      </c>
      <c r="R20" s="76">
        <v>0.58127787334787584</v>
      </c>
      <c r="S20" s="76">
        <v>0.93408691169320202</v>
      </c>
      <c r="T20" s="76">
        <v>0.58127787334787584</v>
      </c>
      <c r="U20" s="76">
        <v>0.93408691169320202</v>
      </c>
    </row>
    <row r="21" spans="1:21" x14ac:dyDescent="0.25">
      <c r="F21" s="11"/>
      <c r="G21" s="11"/>
      <c r="H21" s="11"/>
      <c r="I21" s="11"/>
      <c r="M21"/>
      <c r="N21"/>
      <c r="O21"/>
      <c r="P21"/>
      <c r="Q21"/>
      <c r="R21"/>
      <c r="S21"/>
      <c r="T21"/>
      <c r="U21"/>
    </row>
    <row r="22" spans="1:21" x14ac:dyDescent="0.25">
      <c r="F22" s="11"/>
      <c r="G22" s="11"/>
      <c r="H22" s="11"/>
      <c r="I22" s="11"/>
      <c r="M22"/>
      <c r="N22"/>
      <c r="O22"/>
      <c r="P22"/>
      <c r="Q22"/>
      <c r="R22"/>
      <c r="S22"/>
      <c r="T22"/>
      <c r="U22"/>
    </row>
    <row r="23" spans="1:21" x14ac:dyDescent="0.25">
      <c r="F23" s="11"/>
      <c r="G23" s="11"/>
      <c r="H23" s="11"/>
      <c r="I23" s="11"/>
      <c r="M23"/>
      <c r="N23"/>
      <c r="O23"/>
      <c r="P23"/>
      <c r="Q23"/>
      <c r="R23"/>
      <c r="S23"/>
      <c r="T23"/>
      <c r="U23"/>
    </row>
    <row r="24" spans="1:21" x14ac:dyDescent="0.25">
      <c r="F24" s="11"/>
      <c r="G24" s="11"/>
      <c r="H24" s="11"/>
      <c r="I24" s="11"/>
    </row>
    <row r="25" spans="1:21" x14ac:dyDescent="0.25">
      <c r="A25" s="9" t="s">
        <v>272</v>
      </c>
    </row>
    <row r="26" spans="1:21" x14ac:dyDescent="0.25">
      <c r="A26" s="10" t="s">
        <v>242</v>
      </c>
      <c r="B26" s="10" t="s">
        <v>243</v>
      </c>
      <c r="C26" s="10" t="s">
        <v>244</v>
      </c>
      <c r="G26" s="10" t="s">
        <v>36</v>
      </c>
      <c r="H26" s="10" t="s">
        <v>37</v>
      </c>
      <c r="I26" s="10" t="s">
        <v>281</v>
      </c>
      <c r="J26" s="10" t="s">
        <v>283</v>
      </c>
      <c r="K26" s="10" t="s">
        <v>282</v>
      </c>
      <c r="M26" t="s">
        <v>245</v>
      </c>
      <c r="N26"/>
      <c r="O26"/>
      <c r="P26"/>
      <c r="Q26"/>
      <c r="R26"/>
      <c r="S26"/>
      <c r="T26"/>
      <c r="U26"/>
    </row>
    <row r="27" spans="1:21" ht="15.75" thickBot="1" x14ac:dyDescent="0.3">
      <c r="A27" s="10" t="s">
        <v>67</v>
      </c>
      <c r="B27" s="10" cm="1">
        <f t="array" ref="B27:C82">LN(_xlfn.CHOOSECOLS(_xlfn._xlws.FILTER(FIB_Database!$V$2:$AB$136, (FIB_Database!$H$2:$H$136='Regression Data'!A27)*(ISBLANK(FIB_Database!$AH$2:$AH$136))*(FIB_Database!$F$2:$F$136&lt;&gt;"Streptococci")),1,7))</f>
        <v>9.1758524415175096</v>
      </c>
      <c r="C27" s="10">
        <v>6.1268691841141854</v>
      </c>
      <c r="E27" s="10">
        <v>-2</v>
      </c>
      <c r="F27" s="10">
        <v>12</v>
      </c>
      <c r="G27" s="10" cm="1">
        <f t="array" ref="G27:H82">_xlfn._xlws.SORT(_xlfn.CHOOSECOLS(_xlfn._xlws.FILTER(FIB_Database!$V$2:$AB$136, (FIB_Database!$H$2:$H$136='Regression Data'!A27)*(ISBLANK(FIB_Database!$AH$2:$AH$136))*(FIB_Database!$F$2:$F$136&lt;&gt;"Streptococci")),1,7))</f>
        <v>4.7</v>
      </c>
      <c r="H27" s="10">
        <v>8.9</v>
      </c>
      <c r="I27" s="10">
        <f>(G27-H27)/G27*100</f>
        <v>-89.361702127659569</v>
      </c>
      <c r="J27" s="10">
        <f>EXP($N$42+$N$43*LN(G27))</f>
        <v>4.5711194827802064</v>
      </c>
      <c r="K27" s="10">
        <f>(G27-J27)/G27*100</f>
        <v>2.7421386642509313</v>
      </c>
      <c r="M27"/>
      <c r="N27"/>
      <c r="O27"/>
      <c r="P27"/>
      <c r="Q27"/>
      <c r="R27"/>
      <c r="S27"/>
      <c r="T27"/>
      <c r="U27"/>
    </row>
    <row r="28" spans="1:21" x14ac:dyDescent="0.25">
      <c r="B28" s="10">
        <v>1.6094379124341003</v>
      </c>
      <c r="C28" s="10">
        <v>3.1780538303479458</v>
      </c>
      <c r="E28" s="10">
        <v>-2</v>
      </c>
      <c r="F28" s="10">
        <v>12</v>
      </c>
      <c r="G28" s="10">
        <v>4.7</v>
      </c>
      <c r="H28" s="10">
        <v>0.5</v>
      </c>
      <c r="I28" s="10">
        <f t="shared" ref="I28:I70" si="3">(G28-H28)/G28*100</f>
        <v>89.361702127659569</v>
      </c>
      <c r="J28" s="10">
        <f t="shared" ref="J28:J70" si="4">EXP($N$42+$N$43*LN(G28))</f>
        <v>4.5711194827802064</v>
      </c>
      <c r="K28" s="10">
        <f t="shared" ref="K28:K70" si="5">(G28-J28)/G28*100</f>
        <v>2.7421386642509313</v>
      </c>
      <c r="M28" s="78" t="s">
        <v>246</v>
      </c>
      <c r="N28" s="78"/>
      <c r="O28"/>
      <c r="P28"/>
      <c r="Q28"/>
      <c r="R28"/>
      <c r="S28"/>
      <c r="T28"/>
      <c r="U28"/>
    </row>
    <row r="29" spans="1:21" x14ac:dyDescent="0.25">
      <c r="B29" s="10">
        <v>4.0253516907351496</v>
      </c>
      <c r="C29" s="10">
        <v>4.7535901911063645</v>
      </c>
      <c r="G29" s="10">
        <v>5</v>
      </c>
      <c r="H29" s="10">
        <v>24</v>
      </c>
      <c r="I29" s="10">
        <f t="shared" si="3"/>
        <v>-380</v>
      </c>
      <c r="J29" s="10">
        <f t="shared" si="4"/>
        <v>4.8292143453810432</v>
      </c>
      <c r="K29" s="10">
        <f t="shared" si="5"/>
        <v>3.4157130923791357</v>
      </c>
      <c r="M29" t="s">
        <v>247</v>
      </c>
      <c r="N29">
        <v>0.83210136624759035</v>
      </c>
      <c r="O29"/>
      <c r="P29"/>
      <c r="Q29"/>
      <c r="R29"/>
      <c r="S29"/>
      <c r="T29"/>
      <c r="U29"/>
    </row>
    <row r="30" spans="1:21" x14ac:dyDescent="0.25">
      <c r="B30" s="10">
        <v>8.7353644011038885</v>
      </c>
      <c r="C30" s="10">
        <v>8.7345600899529927</v>
      </c>
      <c r="G30" s="10">
        <v>47</v>
      </c>
      <c r="H30" s="10">
        <v>419</v>
      </c>
      <c r="I30" s="10">
        <f t="shared" si="3"/>
        <v>-791.48936170212767</v>
      </c>
      <c r="J30" s="10">
        <f t="shared" si="4"/>
        <v>35.294264024740919</v>
      </c>
      <c r="K30" s="10">
        <f t="shared" si="5"/>
        <v>24.905821223955492</v>
      </c>
      <c r="M30" t="s">
        <v>248</v>
      </c>
      <c r="N30">
        <v>0.69239268371110652</v>
      </c>
      <c r="O30"/>
      <c r="P30"/>
      <c r="Q30"/>
      <c r="R30"/>
      <c r="S30"/>
      <c r="T30"/>
      <c r="U30"/>
    </row>
    <row r="31" spans="1:21" x14ac:dyDescent="0.25">
      <c r="B31" s="10">
        <v>9.1487840662770772</v>
      </c>
      <c r="C31" s="10">
        <v>8.4863215277491495</v>
      </c>
      <c r="G31" s="10">
        <v>56</v>
      </c>
      <c r="H31" s="10">
        <v>116</v>
      </c>
      <c r="I31" s="10">
        <f t="shared" si="3"/>
        <v>-107.14285714285714</v>
      </c>
      <c r="J31" s="10">
        <f t="shared" si="4"/>
        <v>41.233288236731219</v>
      </c>
      <c r="K31" s="10">
        <f t="shared" si="5"/>
        <v>26.369128148694248</v>
      </c>
      <c r="M31" t="s">
        <v>249</v>
      </c>
      <c r="N31">
        <v>0.6866962519279789</v>
      </c>
      <c r="O31"/>
      <c r="P31"/>
      <c r="Q31"/>
      <c r="R31"/>
      <c r="S31"/>
      <c r="T31"/>
      <c r="U31"/>
    </row>
    <row r="32" spans="1:21" x14ac:dyDescent="0.25">
      <c r="B32" s="10">
        <v>3.8501476017100584</v>
      </c>
      <c r="C32" s="10">
        <v>6.0378709199221374</v>
      </c>
      <c r="F32" s="12"/>
      <c r="G32" s="10">
        <v>70</v>
      </c>
      <c r="H32" s="10">
        <v>30</v>
      </c>
      <c r="I32" s="10">
        <f t="shared" si="3"/>
        <v>57.142857142857139</v>
      </c>
      <c r="J32" s="10">
        <f t="shared" si="4"/>
        <v>50.265869703525446</v>
      </c>
      <c r="K32" s="10">
        <f t="shared" si="5"/>
        <v>28.191614709249365</v>
      </c>
      <c r="L32" s="12"/>
      <c r="M32" t="s">
        <v>250</v>
      </c>
      <c r="N32">
        <v>1.3605493999457243</v>
      </c>
      <c r="O32"/>
      <c r="P32"/>
      <c r="Q32"/>
      <c r="R32"/>
      <c r="S32"/>
      <c r="T32"/>
      <c r="U32"/>
    </row>
    <row r="33" spans="2:21" ht="15.75" thickBot="1" x14ac:dyDescent="0.3">
      <c r="B33" s="10">
        <v>5.1532915944977793</v>
      </c>
      <c r="C33" s="10">
        <v>6.6618547405453112</v>
      </c>
      <c r="G33" s="10">
        <v>130</v>
      </c>
      <c r="H33" s="10">
        <v>284</v>
      </c>
      <c r="I33" s="10">
        <f t="shared" si="3"/>
        <v>-118.46153846153847</v>
      </c>
      <c r="J33" s="10">
        <f t="shared" si="4"/>
        <v>87.080763172321298</v>
      </c>
      <c r="K33" s="10">
        <f t="shared" si="5"/>
        <v>33.014797559752843</v>
      </c>
      <c r="M33" s="76" t="s">
        <v>251</v>
      </c>
      <c r="N33" s="76">
        <v>56</v>
      </c>
      <c r="O33"/>
      <c r="P33"/>
      <c r="Q33"/>
      <c r="R33"/>
      <c r="S33"/>
      <c r="T33"/>
      <c r="U33"/>
    </row>
    <row r="34" spans="2:21" x14ac:dyDescent="0.25">
      <c r="B34" s="10">
        <v>9.5906244148870883</v>
      </c>
      <c r="C34" s="10">
        <v>10.321473941197965</v>
      </c>
      <c r="G34" s="10">
        <v>130</v>
      </c>
      <c r="H34" s="10">
        <v>39</v>
      </c>
      <c r="I34" s="10">
        <f t="shared" si="3"/>
        <v>70</v>
      </c>
      <c r="J34" s="10">
        <f t="shared" si="4"/>
        <v>87.080763172321298</v>
      </c>
      <c r="K34" s="10">
        <f t="shared" si="5"/>
        <v>33.014797559752843</v>
      </c>
      <c r="M34"/>
      <c r="N34"/>
      <c r="O34"/>
      <c r="P34"/>
      <c r="Q34"/>
      <c r="R34"/>
      <c r="S34"/>
      <c r="T34"/>
      <c r="U34"/>
    </row>
    <row r="35" spans="2:21" ht="15.75" thickBot="1" x14ac:dyDescent="0.3">
      <c r="B35" s="10">
        <v>10.339320197260689</v>
      </c>
      <c r="C35" s="10">
        <v>9.8988769399784449</v>
      </c>
      <c r="G35" s="10">
        <v>170</v>
      </c>
      <c r="H35" s="10">
        <v>674</v>
      </c>
      <c r="I35" s="10">
        <f t="shared" si="3"/>
        <v>-296.47058823529414</v>
      </c>
      <c r="J35" s="10">
        <f t="shared" si="4"/>
        <v>110.49485885103456</v>
      </c>
      <c r="K35" s="10">
        <f t="shared" si="5"/>
        <v>35.003024205273789</v>
      </c>
      <c r="M35" t="s">
        <v>252</v>
      </c>
      <c r="N35"/>
      <c r="O35"/>
      <c r="P35"/>
      <c r="Q35"/>
      <c r="R35"/>
      <c r="S35"/>
      <c r="T35"/>
      <c r="U35"/>
    </row>
    <row r="36" spans="2:21" x14ac:dyDescent="0.25">
      <c r="B36" s="10">
        <v>6.8875525716646173</v>
      </c>
      <c r="C36" s="10">
        <v>7.8781553365033243</v>
      </c>
      <c r="G36" s="10">
        <v>173</v>
      </c>
      <c r="H36" s="10">
        <v>782</v>
      </c>
      <c r="I36" s="10">
        <f t="shared" si="3"/>
        <v>-352.0231213872832</v>
      </c>
      <c r="J36" s="10">
        <f t="shared" si="4"/>
        <v>112.22405307303983</v>
      </c>
      <c r="K36" s="10">
        <f t="shared" si="5"/>
        <v>35.130605160092585</v>
      </c>
      <c r="M36" s="77"/>
      <c r="N36" s="77" t="s">
        <v>257</v>
      </c>
      <c r="O36" s="77" t="s">
        <v>258</v>
      </c>
      <c r="P36" s="77" t="s">
        <v>259</v>
      </c>
      <c r="Q36" s="77" t="s">
        <v>260</v>
      </c>
      <c r="R36" s="77" t="s">
        <v>261</v>
      </c>
      <c r="S36"/>
      <c r="T36"/>
      <c r="U36"/>
    </row>
    <row r="37" spans="2:21" x14ac:dyDescent="0.25">
      <c r="B37" s="10">
        <v>10.803038960405985</v>
      </c>
      <c r="C37" s="10">
        <v>11.148736648173903</v>
      </c>
      <c r="G37" s="10">
        <v>274</v>
      </c>
      <c r="H37" s="10">
        <v>37</v>
      </c>
      <c r="I37" s="10">
        <f t="shared" si="3"/>
        <v>86.496350364963504</v>
      </c>
      <c r="J37" s="10">
        <f t="shared" si="4"/>
        <v>168.79513111901801</v>
      </c>
      <c r="K37" s="10">
        <f t="shared" si="5"/>
        <v>38.395937547803641</v>
      </c>
      <c r="M37" t="s">
        <v>253</v>
      </c>
      <c r="N37">
        <v>1</v>
      </c>
      <c r="O37">
        <v>224.99776262538097</v>
      </c>
      <c r="P37">
        <v>224.99776262538097</v>
      </c>
      <c r="Q37">
        <v>121.54849036583114</v>
      </c>
      <c r="R37">
        <v>1.9323425491525004E-15</v>
      </c>
      <c r="S37"/>
      <c r="T37"/>
      <c r="U37"/>
    </row>
    <row r="38" spans="2:21" x14ac:dyDescent="0.25">
      <c r="B38" s="10">
        <v>8.3707791729607006</v>
      </c>
      <c r="C38" s="10">
        <v>8.4385827908343263</v>
      </c>
      <c r="G38" s="10">
        <v>375</v>
      </c>
      <c r="H38" s="10">
        <v>378</v>
      </c>
      <c r="I38" s="10">
        <f t="shared" si="3"/>
        <v>-0.8</v>
      </c>
      <c r="J38" s="10">
        <f t="shared" si="4"/>
        <v>223.01485051163499</v>
      </c>
      <c r="K38" s="10">
        <f t="shared" si="5"/>
        <v>40.529373196897332</v>
      </c>
      <c r="M38" t="s">
        <v>254</v>
      </c>
      <c r="N38">
        <v>54</v>
      </c>
      <c r="O38">
        <v>99.959112163404214</v>
      </c>
      <c r="P38">
        <v>1.8510946696926707</v>
      </c>
      <c r="Q38"/>
      <c r="R38"/>
      <c r="S38"/>
      <c r="T38"/>
      <c r="U38"/>
    </row>
    <row r="39" spans="2:21" ht="15.75" thickBot="1" x14ac:dyDescent="0.3">
      <c r="B39" s="10">
        <v>11.100692506541325</v>
      </c>
      <c r="C39" s="10">
        <v>10.724280086931744</v>
      </c>
      <c r="G39" s="10">
        <v>375</v>
      </c>
      <c r="H39" s="10">
        <v>39</v>
      </c>
      <c r="I39" s="10">
        <f t="shared" si="3"/>
        <v>89.600000000000009</v>
      </c>
      <c r="J39" s="10">
        <f t="shared" si="4"/>
        <v>223.01485051163499</v>
      </c>
      <c r="K39" s="10">
        <f t="shared" si="5"/>
        <v>40.529373196897332</v>
      </c>
      <c r="M39" s="76" t="s">
        <v>255</v>
      </c>
      <c r="N39" s="76">
        <v>55</v>
      </c>
      <c r="O39" s="76">
        <v>324.95687478878517</v>
      </c>
      <c r="P39" s="76"/>
      <c r="Q39" s="76"/>
      <c r="R39" s="76"/>
      <c r="S39"/>
      <c r="T39"/>
      <c r="U39"/>
    </row>
    <row r="40" spans="2:21" ht="15.75" thickBot="1" x14ac:dyDescent="0.3">
      <c r="B40" s="10">
        <v>8.6833853662803087</v>
      </c>
      <c r="C40" s="10">
        <v>8.6833853662803087</v>
      </c>
      <c r="G40" s="10">
        <v>387</v>
      </c>
      <c r="H40" s="10">
        <v>57</v>
      </c>
      <c r="I40" s="10">
        <f t="shared" si="3"/>
        <v>85.271317829457359</v>
      </c>
      <c r="J40" s="10">
        <f t="shared" si="4"/>
        <v>229.33851632870596</v>
      </c>
      <c r="K40" s="10">
        <f t="shared" si="5"/>
        <v>40.739401465450655</v>
      </c>
      <c r="M40"/>
      <c r="N40"/>
      <c r="O40"/>
      <c r="P40"/>
      <c r="Q40"/>
      <c r="R40"/>
      <c r="S40"/>
      <c r="T40"/>
      <c r="U40"/>
    </row>
    <row r="41" spans="2:21" x14ac:dyDescent="0.25">
      <c r="B41" s="10">
        <v>8.8695387771937408</v>
      </c>
      <c r="C41" s="10">
        <v>8.3411717471707618</v>
      </c>
      <c r="G41" s="10">
        <v>425</v>
      </c>
      <c r="H41" s="10">
        <v>503</v>
      </c>
      <c r="I41" s="10">
        <f t="shared" si="3"/>
        <v>-18.352941176470587</v>
      </c>
      <c r="J41" s="10">
        <f t="shared" si="4"/>
        <v>249.22182842228096</v>
      </c>
      <c r="K41" s="10">
        <f t="shared" si="5"/>
        <v>41.359569782992715</v>
      </c>
      <c r="M41" s="77"/>
      <c r="N41" s="77" t="s">
        <v>262</v>
      </c>
      <c r="O41" s="77" t="s">
        <v>250</v>
      </c>
      <c r="P41" s="77" t="s">
        <v>263</v>
      </c>
      <c r="Q41" s="77" t="s">
        <v>264</v>
      </c>
      <c r="R41" s="77" t="s">
        <v>265</v>
      </c>
      <c r="S41" s="77" t="s">
        <v>266</v>
      </c>
      <c r="T41" s="77" t="s">
        <v>267</v>
      </c>
      <c r="U41" s="77" t="s">
        <v>268</v>
      </c>
    </row>
    <row r="42" spans="2:21" x14ac:dyDescent="0.25">
      <c r="B42" s="10">
        <v>9.6965863767677831</v>
      </c>
      <c r="C42" s="10">
        <v>10.308085618204942</v>
      </c>
      <c r="G42" s="10">
        <v>443</v>
      </c>
      <c r="H42" s="10">
        <v>670</v>
      </c>
      <c r="I42" s="10">
        <f t="shared" si="3"/>
        <v>-51.241534988713319</v>
      </c>
      <c r="J42" s="10">
        <f t="shared" si="4"/>
        <v>258.56960990165231</v>
      </c>
      <c r="K42" s="10">
        <f t="shared" si="5"/>
        <v>41.632142234389995</v>
      </c>
      <c r="M42" t="s">
        <v>256</v>
      </c>
      <c r="N42">
        <v>0.14601544120744148</v>
      </c>
      <c r="O42">
        <v>0.61779850343891407</v>
      </c>
      <c r="P42">
        <v>0.23634800083629373</v>
      </c>
      <c r="Q42">
        <v>0.81405686135463429</v>
      </c>
      <c r="R42">
        <v>-1.0925959826108158</v>
      </c>
      <c r="S42">
        <v>1.3846268650256988</v>
      </c>
      <c r="T42">
        <v>-1.0925959826108158</v>
      </c>
      <c r="U42">
        <v>1.3846268650256988</v>
      </c>
    </row>
    <row r="43" spans="2:21" ht="15.75" thickBot="1" x14ac:dyDescent="0.3">
      <c r="B43" s="10">
        <v>10.320749470523804</v>
      </c>
      <c r="C43" s="10">
        <v>9.8085722947398413</v>
      </c>
      <c r="G43" s="10">
        <v>550</v>
      </c>
      <c r="H43" s="10">
        <v>239</v>
      </c>
      <c r="I43" s="10">
        <f t="shared" si="3"/>
        <v>56.545454545454547</v>
      </c>
      <c r="J43" s="10">
        <f t="shared" si="4"/>
        <v>313.31639362070706</v>
      </c>
      <c r="K43" s="10">
        <f t="shared" si="5"/>
        <v>43.033382978053261</v>
      </c>
      <c r="M43" s="76" t="s">
        <v>269</v>
      </c>
      <c r="N43" s="76">
        <v>0.88768155688201689</v>
      </c>
      <c r="O43" s="76">
        <v>8.0516040959457177E-2</v>
      </c>
      <c r="P43" s="76">
        <v>11.024903190769123</v>
      </c>
      <c r="Q43" s="76">
        <v>1.9323425491524933E-15</v>
      </c>
      <c r="R43" s="76">
        <v>0.7262566139954999</v>
      </c>
      <c r="S43" s="76">
        <v>1.049106499768534</v>
      </c>
      <c r="T43" s="76">
        <v>0.7262566139954999</v>
      </c>
      <c r="U43" s="76">
        <v>1.049106499768534</v>
      </c>
    </row>
    <row r="44" spans="2:21" x14ac:dyDescent="0.25">
      <c r="B44" s="10">
        <v>10.670860555448044</v>
      </c>
      <c r="C44" s="10">
        <v>10.962613759510507</v>
      </c>
      <c r="G44" s="10">
        <v>758</v>
      </c>
      <c r="H44" s="10">
        <v>17</v>
      </c>
      <c r="I44" s="10">
        <f t="shared" si="3"/>
        <v>97.757255936675463</v>
      </c>
      <c r="J44" s="10">
        <f t="shared" si="4"/>
        <v>416.52679453978766</v>
      </c>
      <c r="K44" s="10">
        <f t="shared" si="5"/>
        <v>45.049235548840677</v>
      </c>
      <c r="M44"/>
      <c r="N44"/>
      <c r="O44"/>
      <c r="P44"/>
      <c r="Q44"/>
      <c r="R44"/>
      <c r="S44"/>
      <c r="T44"/>
      <c r="U44"/>
    </row>
    <row r="45" spans="2:21" x14ac:dyDescent="0.25">
      <c r="B45" s="10">
        <v>11.198967861106185</v>
      </c>
      <c r="C45" s="10">
        <v>10.849705950651972</v>
      </c>
      <c r="G45" s="10">
        <v>834</v>
      </c>
      <c r="H45" s="10">
        <v>826</v>
      </c>
      <c r="I45" s="10">
        <f t="shared" si="3"/>
        <v>0.95923261390887282</v>
      </c>
      <c r="J45" s="10">
        <f t="shared" si="4"/>
        <v>453.39729851104272</v>
      </c>
      <c r="K45" s="10">
        <f t="shared" si="5"/>
        <v>45.635815526253872</v>
      </c>
      <c r="M45"/>
      <c r="N45"/>
      <c r="O45"/>
      <c r="P45"/>
      <c r="Q45"/>
      <c r="R45"/>
      <c r="S45"/>
      <c r="T45"/>
      <c r="U45"/>
    </row>
    <row r="46" spans="2:21" x14ac:dyDescent="0.25">
      <c r="B46" s="10">
        <v>6.6306833856423717</v>
      </c>
      <c r="C46" s="10">
        <v>2.8332133440562162</v>
      </c>
      <c r="G46" s="10">
        <v>866</v>
      </c>
      <c r="H46" s="10">
        <v>510</v>
      </c>
      <c r="I46" s="10">
        <f t="shared" si="3"/>
        <v>41.108545034642027</v>
      </c>
      <c r="J46" s="10">
        <f t="shared" si="4"/>
        <v>468.8070738460072</v>
      </c>
      <c r="K46" s="10">
        <f t="shared" si="5"/>
        <v>45.865233966973761</v>
      </c>
      <c r="M46"/>
      <c r="N46"/>
      <c r="O46"/>
      <c r="P46"/>
      <c r="Q46"/>
      <c r="R46"/>
      <c r="S46"/>
      <c r="T46"/>
      <c r="U46"/>
    </row>
    <row r="47" spans="2:21" x14ac:dyDescent="0.25">
      <c r="B47" s="10">
        <v>5.9584246930297819</v>
      </c>
      <c r="C47" s="10">
        <v>4.0430512678345503</v>
      </c>
      <c r="G47" s="10">
        <v>896</v>
      </c>
      <c r="H47" s="10">
        <v>367</v>
      </c>
      <c r="I47" s="10">
        <f t="shared" si="3"/>
        <v>59.040178571428569</v>
      </c>
      <c r="J47" s="10">
        <f t="shared" si="4"/>
        <v>483.19571112017996</v>
      </c>
      <c r="K47" s="10">
        <f t="shared" si="5"/>
        <v>46.071907241051342</v>
      </c>
    </row>
    <row r="48" spans="2:21" x14ac:dyDescent="0.25">
      <c r="B48" s="10">
        <v>8.0789982586851536</v>
      </c>
      <c r="C48" s="10">
        <v>6.0354814325247563</v>
      </c>
      <c r="G48" s="10">
        <v>980</v>
      </c>
      <c r="H48" s="10">
        <v>2639</v>
      </c>
      <c r="I48" s="10">
        <f t="shared" si="3"/>
        <v>-169.28571428571428</v>
      </c>
      <c r="J48" s="10">
        <f t="shared" si="4"/>
        <v>523.20263221872631</v>
      </c>
      <c r="K48" s="10">
        <f t="shared" si="5"/>
        <v>46.611976304211602</v>
      </c>
    </row>
    <row r="49" spans="2:11" x14ac:dyDescent="0.25">
      <c r="B49" s="10">
        <v>4.2484952420493594</v>
      </c>
      <c r="C49" s="10">
        <v>3.4011973816621555</v>
      </c>
      <c r="G49" s="10">
        <v>1018</v>
      </c>
      <c r="H49" s="10">
        <v>316</v>
      </c>
      <c r="I49" s="10">
        <f t="shared" si="3"/>
        <v>68.958742632612967</v>
      </c>
      <c r="J49" s="10">
        <f t="shared" si="4"/>
        <v>541.1727630724597</v>
      </c>
      <c r="K49" s="10">
        <f t="shared" si="5"/>
        <v>46.839610700151304</v>
      </c>
    </row>
    <row r="50" spans="2:11" x14ac:dyDescent="0.25">
      <c r="B50" s="10">
        <v>7.1491315985574069</v>
      </c>
      <c r="C50" s="10">
        <v>4.0943445622221004</v>
      </c>
      <c r="G50" s="10">
        <v>1173</v>
      </c>
      <c r="H50" s="10">
        <v>1030</v>
      </c>
      <c r="I50" s="10">
        <f t="shared" si="3"/>
        <v>12.190963341858483</v>
      </c>
      <c r="J50" s="10">
        <f t="shared" si="4"/>
        <v>613.72376172623513</v>
      </c>
      <c r="K50" s="10">
        <f t="shared" si="5"/>
        <v>47.679133697678168</v>
      </c>
    </row>
    <row r="51" spans="2:11" x14ac:dyDescent="0.25">
      <c r="B51" s="10">
        <v>7.8172227855081662</v>
      </c>
      <c r="C51" s="10">
        <v>4.1271343850450917</v>
      </c>
      <c r="G51" s="10">
        <v>1260</v>
      </c>
      <c r="H51" s="10">
        <v>361</v>
      </c>
      <c r="I51" s="10">
        <f t="shared" si="3"/>
        <v>71.349206349206355</v>
      </c>
      <c r="J51" s="10">
        <f t="shared" si="4"/>
        <v>653.96642622544402</v>
      </c>
      <c r="K51" s="10">
        <f t="shared" si="5"/>
        <v>48.097902680520313</v>
      </c>
    </row>
    <row r="52" spans="2:11" x14ac:dyDescent="0.25">
      <c r="B52" s="10">
        <v>6.0520891689244172</v>
      </c>
      <c r="C52" s="10">
        <v>6.2205901700997392</v>
      </c>
      <c r="G52" s="10">
        <v>1273</v>
      </c>
      <c r="H52" s="10">
        <v>60</v>
      </c>
      <c r="I52" s="10">
        <f t="shared" si="3"/>
        <v>95.286724273369998</v>
      </c>
      <c r="J52" s="10">
        <f t="shared" si="4"/>
        <v>659.9523985229024</v>
      </c>
      <c r="K52" s="10">
        <f t="shared" si="5"/>
        <v>48.157706321845843</v>
      </c>
    </row>
    <row r="53" spans="2:11" x14ac:dyDescent="0.25">
      <c r="B53" s="10">
        <v>6.7262334023587469</v>
      </c>
      <c r="C53" s="10">
        <v>6.7165947735209777</v>
      </c>
      <c r="G53" s="10">
        <v>1600</v>
      </c>
      <c r="H53" s="10">
        <v>810</v>
      </c>
      <c r="I53" s="10">
        <f t="shared" si="3"/>
        <v>49.375</v>
      </c>
      <c r="J53" s="10">
        <f t="shared" si="4"/>
        <v>808.4476724576142</v>
      </c>
      <c r="K53" s="10">
        <f t="shared" si="5"/>
        <v>49.472020471399112</v>
      </c>
    </row>
    <row r="54" spans="2:11" x14ac:dyDescent="0.25">
      <c r="B54" s="10">
        <v>4.8675344504555822</v>
      </c>
      <c r="C54" s="10">
        <v>5.6489742381612063</v>
      </c>
      <c r="G54" s="10">
        <v>1800</v>
      </c>
      <c r="H54" s="10">
        <v>2000</v>
      </c>
      <c r="I54" s="10">
        <f t="shared" si="3"/>
        <v>-11.111111111111111</v>
      </c>
      <c r="J54" s="10">
        <f t="shared" si="4"/>
        <v>897.55085672265329</v>
      </c>
      <c r="K54" s="10">
        <f t="shared" si="5"/>
        <v>50.136063515408146</v>
      </c>
    </row>
    <row r="55" spans="2:11" x14ac:dyDescent="0.25">
      <c r="B55" s="10">
        <v>4.8675344504555822</v>
      </c>
      <c r="C55" s="10">
        <v>3.6635616461296463</v>
      </c>
      <c r="G55" s="10">
        <v>2356</v>
      </c>
      <c r="H55" s="10">
        <v>237</v>
      </c>
      <c r="I55" s="10">
        <f t="shared" si="3"/>
        <v>89.940577249575554</v>
      </c>
      <c r="J55" s="10">
        <f t="shared" si="4"/>
        <v>1139.8074950565938</v>
      </c>
      <c r="K55" s="10">
        <f t="shared" si="5"/>
        <v>51.621074063811811</v>
      </c>
    </row>
    <row r="56" spans="2:11" x14ac:dyDescent="0.25">
      <c r="B56" s="10">
        <v>5.6131281063880705</v>
      </c>
      <c r="C56" s="10">
        <v>3.6109179126442243</v>
      </c>
      <c r="G56" s="10">
        <v>2483</v>
      </c>
      <c r="H56" s="10">
        <v>62</v>
      </c>
      <c r="I56" s="10">
        <f t="shared" si="3"/>
        <v>97.503020539669748</v>
      </c>
      <c r="J56" s="10">
        <f t="shared" si="4"/>
        <v>1194.1858486084641</v>
      </c>
      <c r="K56" s="10">
        <f t="shared" si="5"/>
        <v>51.905523616251948</v>
      </c>
    </row>
    <row r="57" spans="2:11" x14ac:dyDescent="0.25">
      <c r="B57" s="10">
        <v>7.7647205447714773</v>
      </c>
      <c r="C57" s="10">
        <v>5.4680601411351315</v>
      </c>
      <c r="G57" s="10">
        <v>2640.2</v>
      </c>
      <c r="H57" s="10">
        <v>1354.6</v>
      </c>
      <c r="I57" s="10">
        <f t="shared" si="3"/>
        <v>48.69328081205969</v>
      </c>
      <c r="J57" s="10">
        <f t="shared" si="4"/>
        <v>1261.0653876677738</v>
      </c>
      <c r="K57" s="10">
        <f t="shared" si="5"/>
        <v>52.235990164844559</v>
      </c>
    </row>
    <row r="58" spans="2:11" x14ac:dyDescent="0.25">
      <c r="B58" s="10">
        <v>6.7638849085624351</v>
      </c>
      <c r="C58" s="10">
        <v>6.2344107257183712</v>
      </c>
      <c r="G58" s="10">
        <v>3130</v>
      </c>
      <c r="H58" s="10">
        <v>2100</v>
      </c>
      <c r="I58" s="10">
        <f t="shared" si="3"/>
        <v>32.907348242811501</v>
      </c>
      <c r="J58" s="10">
        <f t="shared" si="4"/>
        <v>1466.7089432248042</v>
      </c>
      <c r="K58" s="10">
        <f t="shared" si="5"/>
        <v>53.140289353840117</v>
      </c>
    </row>
    <row r="59" spans="2:11" x14ac:dyDescent="0.25">
      <c r="B59" s="10">
        <v>6.9255951971104679</v>
      </c>
      <c r="C59" s="10">
        <v>5.7557422135869123</v>
      </c>
      <c r="G59" s="10">
        <v>3226</v>
      </c>
      <c r="H59" s="10">
        <v>418</v>
      </c>
      <c r="I59" s="10">
        <f t="shared" si="3"/>
        <v>87.042777433354004</v>
      </c>
      <c r="J59" s="10">
        <f t="shared" si="4"/>
        <v>1506.5735716543586</v>
      </c>
      <c r="K59" s="10">
        <f t="shared" si="5"/>
        <v>53.299021337434638</v>
      </c>
    </row>
    <row r="60" spans="2:11" x14ac:dyDescent="0.25">
      <c r="B60" s="10">
        <v>5.9269260259704106</v>
      </c>
      <c r="C60" s="10">
        <v>5.934894195619588</v>
      </c>
      <c r="G60" s="10">
        <v>3400</v>
      </c>
      <c r="H60" s="10">
        <v>800</v>
      </c>
      <c r="I60" s="10">
        <f t="shared" si="3"/>
        <v>76.470588235294116</v>
      </c>
      <c r="J60" s="10">
        <f t="shared" si="4"/>
        <v>1578.4920668459538</v>
      </c>
      <c r="K60" s="10">
        <f t="shared" si="5"/>
        <v>53.573762739824893</v>
      </c>
    </row>
    <row r="61" spans="2:11" x14ac:dyDescent="0.25">
      <c r="B61" s="10">
        <v>5.9269260259704106</v>
      </c>
      <c r="C61" s="10">
        <v>3.6635616461296463</v>
      </c>
      <c r="G61" s="10">
        <v>3869</v>
      </c>
      <c r="H61" s="10">
        <v>8725</v>
      </c>
      <c r="I61" s="10">
        <f t="shared" si="3"/>
        <v>-125.51046782114241</v>
      </c>
      <c r="J61" s="10">
        <f t="shared" si="4"/>
        <v>1770.3491478074518</v>
      </c>
      <c r="K61" s="10">
        <f t="shared" si="5"/>
        <v>54.242720397843058</v>
      </c>
    </row>
    <row r="62" spans="2:11" x14ac:dyDescent="0.25">
      <c r="B62" s="10">
        <v>6.7979404129749303</v>
      </c>
      <c r="C62" s="10">
        <v>5.9053618480545707</v>
      </c>
      <c r="G62" s="10">
        <v>4100</v>
      </c>
      <c r="H62" s="10">
        <v>1500</v>
      </c>
      <c r="I62" s="10">
        <f t="shared" si="3"/>
        <v>63.414634146341463</v>
      </c>
      <c r="J62" s="10">
        <f t="shared" si="4"/>
        <v>1863.8686301557711</v>
      </c>
      <c r="K62" s="10">
        <f t="shared" si="5"/>
        <v>54.539789508395828</v>
      </c>
    </row>
    <row r="63" spans="2:11" x14ac:dyDescent="0.25">
      <c r="B63" s="10">
        <v>9.1469744963543622</v>
      </c>
      <c r="C63" s="10">
        <v>7.755767170102998</v>
      </c>
      <c r="G63" s="10">
        <v>4319</v>
      </c>
      <c r="H63" s="10">
        <v>4622</v>
      </c>
      <c r="I63" s="10">
        <f t="shared" si="3"/>
        <v>-7.0155128501968047</v>
      </c>
      <c r="J63" s="10">
        <f t="shared" si="4"/>
        <v>1951.9843114559085</v>
      </c>
      <c r="K63" s="10">
        <f t="shared" si="5"/>
        <v>54.804716104285525</v>
      </c>
    </row>
    <row r="64" spans="2:11" x14ac:dyDescent="0.25">
      <c r="B64" s="10">
        <v>1.547562508716013</v>
      </c>
      <c r="C64" s="10">
        <v>2.1860512767380942</v>
      </c>
      <c r="G64" s="10">
        <v>4900</v>
      </c>
      <c r="H64" s="10">
        <v>310</v>
      </c>
      <c r="I64" s="10">
        <f t="shared" si="3"/>
        <v>93.673469387755105</v>
      </c>
      <c r="J64" s="10">
        <f t="shared" si="4"/>
        <v>2183.3969631060413</v>
      </c>
      <c r="K64" s="10">
        <f t="shared" si="5"/>
        <v>55.440878303958343</v>
      </c>
    </row>
    <row r="65" spans="2:11" x14ac:dyDescent="0.25">
      <c r="B65" s="10">
        <v>1.547562508716013</v>
      </c>
      <c r="C65" s="10">
        <v>-0.69314718055994529</v>
      </c>
      <c r="G65" s="10">
        <v>5623</v>
      </c>
      <c r="H65" s="10">
        <v>1774</v>
      </c>
      <c r="I65" s="10">
        <f t="shared" si="3"/>
        <v>68.451004801707271</v>
      </c>
      <c r="J65" s="10">
        <f t="shared" si="4"/>
        <v>2467.1253004651016</v>
      </c>
      <c r="K65" s="10">
        <f t="shared" si="5"/>
        <v>56.124394443089066</v>
      </c>
    </row>
    <row r="66" spans="2:11" x14ac:dyDescent="0.25">
      <c r="B66" s="10">
        <v>9.0333645015069806</v>
      </c>
      <c r="C66" s="10">
        <v>8.1803208747736846</v>
      </c>
      <c r="G66" s="10">
        <v>5904</v>
      </c>
      <c r="H66" s="10">
        <v>5904</v>
      </c>
      <c r="I66" s="10">
        <f t="shared" si="3"/>
        <v>0</v>
      </c>
      <c r="J66" s="10">
        <f t="shared" si="4"/>
        <v>2576.2663591080495</v>
      </c>
      <c r="K66" s="10">
        <f t="shared" si="5"/>
        <v>56.364052183129246</v>
      </c>
    </row>
    <row r="67" spans="2:11" x14ac:dyDescent="0.25">
      <c r="B67" s="10">
        <v>9.0333645015069806</v>
      </c>
      <c r="C67" s="10">
        <v>7.9533183465604314</v>
      </c>
      <c r="G67" s="10">
        <v>6219</v>
      </c>
      <c r="H67" s="10">
        <v>6214</v>
      </c>
      <c r="I67" s="10">
        <f t="shared" si="3"/>
        <v>8.0398777938575333E-2</v>
      </c>
      <c r="J67" s="10">
        <f t="shared" si="4"/>
        <v>2697.922503608268</v>
      </c>
      <c r="K67" s="10">
        <f t="shared" si="5"/>
        <v>56.618065547382734</v>
      </c>
    </row>
    <row r="68" spans="2:11" x14ac:dyDescent="0.25">
      <c r="B68" s="10">
        <v>6.0935697700451357</v>
      </c>
      <c r="C68" s="10">
        <v>6.5072777123850116</v>
      </c>
      <c r="G68" s="10">
        <v>7112</v>
      </c>
      <c r="H68" s="10">
        <v>4193</v>
      </c>
      <c r="I68" s="10">
        <f t="shared" si="3"/>
        <v>41.04330708661417</v>
      </c>
      <c r="J68" s="10">
        <f t="shared" si="4"/>
        <v>3039.1751695298217</v>
      </c>
      <c r="K68" s="10">
        <f t="shared" si="5"/>
        <v>57.266940810885522</v>
      </c>
    </row>
    <row r="69" spans="2:11" x14ac:dyDescent="0.25">
      <c r="B69" s="10">
        <v>7.1388669999455239</v>
      </c>
      <c r="C69" s="10">
        <v>5.8888779583328805</v>
      </c>
      <c r="G69" s="10">
        <v>8378</v>
      </c>
      <c r="H69" s="10">
        <v>3570</v>
      </c>
      <c r="I69" s="10">
        <f t="shared" si="3"/>
        <v>57.388398185724519</v>
      </c>
      <c r="J69" s="10">
        <f t="shared" si="4"/>
        <v>3514.9005323315246</v>
      </c>
      <c r="K69" s="10">
        <f t="shared" si="5"/>
        <v>58.046066694538965</v>
      </c>
    </row>
    <row r="70" spans="2:11" x14ac:dyDescent="0.25">
      <c r="B70" s="10">
        <v>5.1357984370502621</v>
      </c>
      <c r="C70" s="10">
        <v>6.513230110912307</v>
      </c>
      <c r="G70" s="10">
        <v>8378</v>
      </c>
      <c r="H70" s="10">
        <v>2845</v>
      </c>
      <c r="I70" s="10">
        <f t="shared" si="3"/>
        <v>66.042014800668412</v>
      </c>
      <c r="J70" s="10">
        <f t="shared" si="4"/>
        <v>3514.9005323315246</v>
      </c>
      <c r="K70" s="10">
        <f t="shared" si="5"/>
        <v>58.046066694538965</v>
      </c>
    </row>
    <row r="71" spans="2:11" x14ac:dyDescent="0.25">
      <c r="B71" s="10">
        <v>6.3099182782265162</v>
      </c>
      <c r="C71" s="10">
        <v>5.476463551931511</v>
      </c>
      <c r="G71" s="10">
        <v>9386</v>
      </c>
      <c r="H71" s="10">
        <v>2335</v>
      </c>
      <c r="I71" s="10">
        <f t="shared" ref="I71:I82" si="6">(G71-H71)/G71*100</f>
        <v>75.122522906456425</v>
      </c>
      <c r="J71" s="10">
        <f t="shared" ref="J71:J82" si="7">EXP($N$42+$N$43*LN(G71))</f>
        <v>3887.8671777341769</v>
      </c>
      <c r="K71" s="10">
        <f t="shared" ref="K71:K82" si="8">(G71-J71)/G71*100</f>
        <v>58.578018562388912</v>
      </c>
    </row>
    <row r="72" spans="2:11" x14ac:dyDescent="0.25">
      <c r="B72" s="10">
        <v>8.3187422526923989</v>
      </c>
      <c r="C72" s="10">
        <v>7.3132203870903014</v>
      </c>
      <c r="G72" s="10">
        <v>9403</v>
      </c>
      <c r="H72" s="10">
        <v>4848</v>
      </c>
      <c r="I72" s="10">
        <f t="shared" si="6"/>
        <v>48.441986600021266</v>
      </c>
      <c r="J72" s="10">
        <f t="shared" si="7"/>
        <v>3894.1173622772708</v>
      </c>
      <c r="K72" s="10">
        <f t="shared" si="8"/>
        <v>58.586436644929584</v>
      </c>
    </row>
    <row r="73" spans="2:11" x14ac:dyDescent="0.25">
      <c r="B73" s="10">
        <v>7.4955419438842563</v>
      </c>
      <c r="C73" s="10">
        <v>7.6009024595420822</v>
      </c>
      <c r="G73" s="10">
        <v>9661</v>
      </c>
      <c r="H73" s="10">
        <v>458</v>
      </c>
      <c r="I73" s="10">
        <f t="shared" si="6"/>
        <v>95.259289928578823</v>
      </c>
      <c r="J73" s="10">
        <f t="shared" si="7"/>
        <v>3988.8187850747231</v>
      </c>
      <c r="K73" s="10">
        <f t="shared" si="8"/>
        <v>58.712154175812813</v>
      </c>
    </row>
    <row r="74" spans="2:11" x14ac:dyDescent="0.25">
      <c r="B74" s="10">
        <v>7.3777589082278725</v>
      </c>
      <c r="C74" s="10">
        <v>6.6970342476664841</v>
      </c>
      <c r="G74" s="10">
        <v>14627</v>
      </c>
      <c r="H74" s="10">
        <v>30378</v>
      </c>
      <c r="I74" s="10">
        <f t="shared" si="6"/>
        <v>-107.68441922472141</v>
      </c>
      <c r="J74" s="10">
        <f t="shared" si="7"/>
        <v>5764.2818443894776</v>
      </c>
      <c r="K74" s="10">
        <f t="shared" si="8"/>
        <v>60.591496244004396</v>
      </c>
    </row>
    <row r="75" spans="2:11" x14ac:dyDescent="0.25">
      <c r="B75" s="10">
        <v>8.4969904840987187</v>
      </c>
      <c r="C75" s="10">
        <v>5.7365722974791922</v>
      </c>
      <c r="G75" s="10">
        <v>15000</v>
      </c>
      <c r="H75" s="10">
        <v>350</v>
      </c>
      <c r="I75" s="10">
        <f t="shared" si="6"/>
        <v>97.666666666666671</v>
      </c>
      <c r="J75" s="10">
        <f t="shared" si="7"/>
        <v>5894.5803349853832</v>
      </c>
      <c r="K75" s="10">
        <f t="shared" si="8"/>
        <v>60.702797766764114</v>
      </c>
    </row>
    <row r="76" spans="2:11" x14ac:dyDescent="0.25">
      <c r="B76" s="10">
        <v>8.0487882835341988</v>
      </c>
      <c r="C76" s="10">
        <v>7.6496926237115144</v>
      </c>
      <c r="G76" s="10">
        <v>16262</v>
      </c>
      <c r="H76" s="10">
        <v>29974</v>
      </c>
      <c r="I76" s="10">
        <f t="shared" si="6"/>
        <v>-84.31927192227279</v>
      </c>
      <c r="J76" s="10">
        <f t="shared" si="7"/>
        <v>6332.7909895046341</v>
      </c>
      <c r="K76" s="10">
        <f t="shared" si="8"/>
        <v>61.057735890390887</v>
      </c>
    </row>
    <row r="77" spans="2:11" x14ac:dyDescent="0.25">
      <c r="B77" s="10">
        <v>8.1315307106042525</v>
      </c>
      <c r="C77" s="10">
        <v>6.6846117276679271</v>
      </c>
      <c r="G77" s="10">
        <v>30356</v>
      </c>
      <c r="H77" s="10">
        <v>18189</v>
      </c>
      <c r="I77" s="10">
        <f t="shared" si="6"/>
        <v>40.081038344972988</v>
      </c>
      <c r="J77" s="10">
        <f t="shared" si="7"/>
        <v>11020.96227187222</v>
      </c>
      <c r="K77" s="10">
        <f t="shared" si="8"/>
        <v>63.694286889339111</v>
      </c>
    </row>
    <row r="78" spans="2:11" x14ac:dyDescent="0.25">
      <c r="B78" s="10">
        <v>9.6158054800843473</v>
      </c>
      <c r="C78" s="10">
        <v>5.857933154483459</v>
      </c>
      <c r="G78" s="10">
        <v>30925</v>
      </c>
      <c r="H78" s="10">
        <v>19908</v>
      </c>
      <c r="I78" s="10">
        <f t="shared" si="6"/>
        <v>35.624898949070335</v>
      </c>
      <c r="J78" s="10">
        <f t="shared" si="7"/>
        <v>11204.147385483047</v>
      </c>
      <c r="K78" s="10">
        <f t="shared" si="8"/>
        <v>63.769935697710437</v>
      </c>
    </row>
    <row r="79" spans="2:11" x14ac:dyDescent="0.25">
      <c r="B79" s="10">
        <v>7.8786099508466592</v>
      </c>
      <c r="C79" s="10">
        <v>7.2112614867808036</v>
      </c>
      <c r="G79" s="10">
        <v>43082</v>
      </c>
      <c r="H79" s="10">
        <v>57677</v>
      </c>
      <c r="I79" s="10">
        <f t="shared" si="6"/>
        <v>-33.877257323244045</v>
      </c>
      <c r="J79" s="10">
        <f t="shared" si="7"/>
        <v>15038.089362084107</v>
      </c>
      <c r="K79" s="10">
        <f t="shared" si="8"/>
        <v>65.094263585525027</v>
      </c>
    </row>
    <row r="80" spans="2:11" x14ac:dyDescent="0.25">
      <c r="B80" s="10">
        <v>7.0673198486534758</v>
      </c>
      <c r="C80" s="10">
        <v>6.9373140812236818</v>
      </c>
      <c r="G80" s="10">
        <v>49170</v>
      </c>
      <c r="H80" s="10">
        <v>69476</v>
      </c>
      <c r="I80" s="10">
        <f t="shared" si="6"/>
        <v>-41.297539149888138</v>
      </c>
      <c r="J80" s="10">
        <f t="shared" si="7"/>
        <v>16910.227318347304</v>
      </c>
      <c r="K80" s="10">
        <f t="shared" si="8"/>
        <v>65.608648935636964</v>
      </c>
    </row>
    <row r="81" spans="1:21" x14ac:dyDescent="0.25">
      <c r="B81" s="10">
        <v>8.6346206082922023</v>
      </c>
      <c r="C81" s="10">
        <v>7.4809921628695246</v>
      </c>
      <c r="G81" s="10">
        <v>66217</v>
      </c>
      <c r="H81" s="10">
        <v>45446</v>
      </c>
      <c r="I81" s="10">
        <f t="shared" si="6"/>
        <v>31.368077683978434</v>
      </c>
      <c r="J81" s="10">
        <f t="shared" si="7"/>
        <v>22024.163001551711</v>
      </c>
      <c r="K81" s="10">
        <f t="shared" si="8"/>
        <v>66.739412837259749</v>
      </c>
    </row>
    <row r="82" spans="1:21" x14ac:dyDescent="0.25">
      <c r="B82" s="10">
        <v>8.2607513547005134</v>
      </c>
      <c r="C82" s="10">
        <v>9.073947747070628</v>
      </c>
      <c r="G82" s="10">
        <v>73055</v>
      </c>
      <c r="H82" s="10">
        <v>51519</v>
      </c>
      <c r="I82" s="10">
        <f t="shared" si="6"/>
        <v>29.479159537334887</v>
      </c>
      <c r="J82" s="10">
        <f t="shared" si="7"/>
        <v>24031.786430054752</v>
      </c>
      <c r="K82" s="10">
        <f t="shared" si="8"/>
        <v>67.104528875429821</v>
      </c>
    </row>
    <row r="85" spans="1:21" x14ac:dyDescent="0.25">
      <c r="A85" s="9" t="s">
        <v>274</v>
      </c>
    </row>
    <row r="86" spans="1:21" x14ac:dyDescent="0.25">
      <c r="A86" s="10" t="s">
        <v>242</v>
      </c>
      <c r="B86" s="10" t="s">
        <v>243</v>
      </c>
      <c r="C86" s="10" t="s">
        <v>244</v>
      </c>
      <c r="G86" s="10" t="s">
        <v>36</v>
      </c>
      <c r="H86" s="10" t="s">
        <v>37</v>
      </c>
      <c r="I86" s="10" t="s">
        <v>281</v>
      </c>
      <c r="J86" s="10" t="s">
        <v>283</v>
      </c>
      <c r="K86" s="10" t="s">
        <v>282</v>
      </c>
      <c r="M86" t="s">
        <v>245</v>
      </c>
      <c r="N86"/>
      <c r="O86"/>
      <c r="P86"/>
      <c r="Q86"/>
      <c r="R86"/>
      <c r="S86"/>
      <c r="T86"/>
      <c r="U86"/>
    </row>
    <row r="87" spans="1:21" ht="15.75" thickBot="1" x14ac:dyDescent="0.3">
      <c r="A87" s="10" t="s">
        <v>94</v>
      </c>
      <c r="B87" s="10" cm="1">
        <f t="array" ref="B87:C90">LN(_xlfn.CHOOSECOLS(_xlfn._xlws.FILTER(FIB_Database!$V$2:$AB$136, (FIB_Database!$L$2:$L$136='Regression Data'!A87)*(ISBLANK(FIB_Database!$AH$2:$AH$136))*(FIB_Database!$F$2:$F$136&lt;&gt;"Streptococci")),1,7))</f>
        <v>1.547562508716013</v>
      </c>
      <c r="C87" s="10">
        <v>2.1860512767380942</v>
      </c>
      <c r="E87" s="10">
        <v>-1</v>
      </c>
      <c r="F87" s="10">
        <v>10</v>
      </c>
      <c r="G87" s="10" cm="1">
        <f t="array" ref="G87:H90">_xlfn._xlws.SORT(_xlfn.CHOOSECOLS(_xlfn._xlws.FILTER(FIB_Database!$V$2:$AB$136, (FIB_Database!$L$2:$L$136='Regression Data'!A87)*(ISBLANK(FIB_Database!$AH$2:$AH$136))*(FIB_Database!$F$2:$F$136&lt;&gt;"Streptococci")),1,7))</f>
        <v>4.7</v>
      </c>
      <c r="H87" s="10">
        <v>8.9</v>
      </c>
      <c r="I87" s="10">
        <f>(G87-H87)/G87*100</f>
        <v>-89.361702127659569</v>
      </c>
      <c r="J87" s="10">
        <f>EXP($N$102+$N$103*LN(G87))</f>
        <v>2.1095023109728985</v>
      </c>
      <c r="K87" s="10">
        <f>(G87-J87)/G87*100</f>
        <v>55.116972106959608</v>
      </c>
      <c r="M87"/>
      <c r="N87"/>
      <c r="O87"/>
      <c r="P87"/>
      <c r="Q87"/>
      <c r="R87"/>
      <c r="S87"/>
      <c r="T87"/>
      <c r="U87"/>
    </row>
    <row r="88" spans="1:21" x14ac:dyDescent="0.25">
      <c r="B88" s="10">
        <v>1.547562508716013</v>
      </c>
      <c r="C88" s="10">
        <v>-0.69314718055994529</v>
      </c>
      <c r="E88" s="10">
        <v>-1</v>
      </c>
      <c r="F88" s="10">
        <v>10</v>
      </c>
      <c r="G88" s="10">
        <v>4.7</v>
      </c>
      <c r="H88" s="10">
        <v>0.5</v>
      </c>
      <c r="I88" s="10">
        <f t="shared" ref="I88:I90" si="9">(G88-H88)/G88*100</f>
        <v>89.361702127659569</v>
      </c>
      <c r="J88" s="10">
        <f t="shared" ref="J88:J90" si="10">EXP($N$102+$N$103*LN(G88))</f>
        <v>2.1095023109728985</v>
      </c>
      <c r="K88" s="10">
        <f t="shared" ref="K88:K90" si="11">(G88-J88)/G88*100</f>
        <v>55.116972106959608</v>
      </c>
      <c r="M88" s="78" t="s">
        <v>246</v>
      </c>
      <c r="N88" s="78"/>
      <c r="O88"/>
      <c r="P88"/>
      <c r="Q88"/>
      <c r="R88"/>
      <c r="S88"/>
      <c r="T88"/>
      <c r="U88"/>
    </row>
    <row r="89" spans="1:21" x14ac:dyDescent="0.25">
      <c r="B89" s="10">
        <v>9.0333645015069806</v>
      </c>
      <c r="C89" s="10">
        <v>8.1803208747736846</v>
      </c>
      <c r="G89" s="10">
        <v>8378</v>
      </c>
      <c r="H89" s="10">
        <v>3570</v>
      </c>
      <c r="I89" s="10">
        <f t="shared" si="9"/>
        <v>57.388398185724519</v>
      </c>
      <c r="J89" s="10">
        <f t="shared" si="10"/>
        <v>3186.9499525408273</v>
      </c>
      <c r="K89" s="10">
        <f t="shared" si="11"/>
        <v>61.960492330617953</v>
      </c>
      <c r="M89" t="s">
        <v>247</v>
      </c>
      <c r="N89">
        <v>0.96321928076478014</v>
      </c>
      <c r="O89"/>
      <c r="P89"/>
      <c r="Q89"/>
      <c r="R89"/>
      <c r="S89"/>
      <c r="T89"/>
      <c r="U89"/>
    </row>
    <row r="90" spans="1:21" x14ac:dyDescent="0.25">
      <c r="B90" s="10">
        <v>9.0333645015069806</v>
      </c>
      <c r="C90" s="10">
        <v>7.9533183465604314</v>
      </c>
      <c r="G90" s="10">
        <v>8378</v>
      </c>
      <c r="H90" s="10">
        <v>2845</v>
      </c>
      <c r="I90" s="10">
        <f t="shared" si="9"/>
        <v>66.042014800668412</v>
      </c>
      <c r="J90" s="10">
        <f t="shared" si="10"/>
        <v>3186.9499525408273</v>
      </c>
      <c r="K90" s="10">
        <f t="shared" si="11"/>
        <v>61.960492330617953</v>
      </c>
      <c r="M90" t="s">
        <v>248</v>
      </c>
      <c r="N90">
        <v>0.92779138283702034</v>
      </c>
      <c r="O90"/>
      <c r="P90"/>
      <c r="Q90"/>
      <c r="R90"/>
      <c r="S90"/>
      <c r="T90"/>
      <c r="U90"/>
    </row>
    <row r="91" spans="1:21" x14ac:dyDescent="0.25">
      <c r="M91" t="s">
        <v>249</v>
      </c>
      <c r="N91">
        <v>0.89168707425553051</v>
      </c>
      <c r="O91"/>
      <c r="P91"/>
      <c r="Q91"/>
      <c r="R91"/>
      <c r="S91"/>
      <c r="T91"/>
      <c r="U91"/>
    </row>
    <row r="92" spans="1:21" x14ac:dyDescent="0.25">
      <c r="M92" t="s">
        <v>250</v>
      </c>
      <c r="N92">
        <v>1.4440666453043824</v>
      </c>
      <c r="O92"/>
      <c r="P92"/>
      <c r="Q92"/>
      <c r="R92"/>
      <c r="S92"/>
      <c r="T92"/>
      <c r="U92"/>
    </row>
    <row r="93" spans="1:21" ht="15.75" thickBot="1" x14ac:dyDescent="0.3">
      <c r="M93" s="76" t="s">
        <v>251</v>
      </c>
      <c r="N93" s="76">
        <v>4</v>
      </c>
      <c r="O93"/>
      <c r="P93"/>
      <c r="Q93"/>
      <c r="R93"/>
      <c r="S93"/>
      <c r="T93"/>
      <c r="U93"/>
    </row>
    <row r="94" spans="1:21" x14ac:dyDescent="0.25">
      <c r="M94"/>
      <c r="N94"/>
      <c r="O94"/>
      <c r="P94"/>
      <c r="Q94"/>
      <c r="R94"/>
      <c r="S94"/>
      <c r="T94"/>
      <c r="U94"/>
    </row>
    <row r="95" spans="1:21" ht="15.75" thickBot="1" x14ac:dyDescent="0.3">
      <c r="M95" t="s">
        <v>252</v>
      </c>
      <c r="N95"/>
      <c r="O95"/>
      <c r="P95"/>
      <c r="Q95"/>
      <c r="R95"/>
      <c r="S95"/>
      <c r="T95"/>
      <c r="U95"/>
    </row>
    <row r="96" spans="1:21" x14ac:dyDescent="0.25">
      <c r="M96" s="77"/>
      <c r="N96" s="77" t="s">
        <v>257</v>
      </c>
      <c r="O96" s="77" t="s">
        <v>258</v>
      </c>
      <c r="P96" s="77" t="s">
        <v>259</v>
      </c>
      <c r="Q96" s="77" t="s">
        <v>260</v>
      </c>
      <c r="R96" s="77" t="s">
        <v>261</v>
      </c>
      <c r="S96"/>
      <c r="T96"/>
      <c r="U96"/>
    </row>
    <row r="97" spans="1:21" x14ac:dyDescent="0.25">
      <c r="M97" t="s">
        <v>253</v>
      </c>
      <c r="N97">
        <v>1</v>
      </c>
      <c r="O97">
        <v>53.587781251243925</v>
      </c>
      <c r="P97">
        <v>53.587781251243925</v>
      </c>
      <c r="Q97">
        <v>25.697525289618373</v>
      </c>
      <c r="R97">
        <v>3.6780719235219854E-2</v>
      </c>
      <c r="S97"/>
      <c r="T97"/>
      <c r="U97"/>
    </row>
    <row r="98" spans="1:21" x14ac:dyDescent="0.25">
      <c r="M98" t="s">
        <v>254</v>
      </c>
      <c r="N98">
        <v>2</v>
      </c>
      <c r="O98">
        <v>4.1706569521613064</v>
      </c>
      <c r="P98">
        <v>2.0853284760806532</v>
      </c>
      <c r="Q98"/>
      <c r="R98"/>
      <c r="S98"/>
      <c r="T98"/>
      <c r="U98"/>
    </row>
    <row r="99" spans="1:21" ht="15.75" thickBot="1" x14ac:dyDescent="0.3">
      <c r="M99" s="76" t="s">
        <v>255</v>
      </c>
      <c r="N99" s="76">
        <v>3</v>
      </c>
      <c r="O99" s="76">
        <v>57.758438203405234</v>
      </c>
      <c r="P99" s="76"/>
      <c r="Q99" s="76"/>
      <c r="R99" s="76"/>
      <c r="S99"/>
      <c r="T99"/>
      <c r="U99"/>
    </row>
    <row r="100" spans="1:21" ht="15.75" thickBot="1" x14ac:dyDescent="0.3">
      <c r="M100"/>
      <c r="N100"/>
      <c r="O100"/>
      <c r="P100"/>
      <c r="Q100"/>
      <c r="R100"/>
      <c r="S100"/>
      <c r="T100"/>
      <c r="U100"/>
    </row>
    <row r="101" spans="1:21" x14ac:dyDescent="0.25">
      <c r="M101" s="77"/>
      <c r="N101" s="77" t="s">
        <v>262</v>
      </c>
      <c r="O101" s="77" t="s">
        <v>250</v>
      </c>
      <c r="P101" s="77" t="s">
        <v>263</v>
      </c>
      <c r="Q101" s="77" t="s">
        <v>264</v>
      </c>
      <c r="R101" s="77" t="s">
        <v>265</v>
      </c>
      <c r="S101" s="77" t="s">
        <v>266</v>
      </c>
      <c r="T101" s="77" t="s">
        <v>267</v>
      </c>
      <c r="U101" s="77" t="s">
        <v>268</v>
      </c>
    </row>
    <row r="102" spans="1:21" x14ac:dyDescent="0.25">
      <c r="M102" t="s">
        <v>256</v>
      </c>
      <c r="N102">
        <v>-0.76690970002774517</v>
      </c>
      <c r="O102">
        <v>1.2501577545383313</v>
      </c>
      <c r="P102">
        <v>-0.61345034036200974</v>
      </c>
      <c r="Q102">
        <v>0.60205153895915275</v>
      </c>
      <c r="R102">
        <v>-6.1459043752095566</v>
      </c>
      <c r="S102">
        <v>4.6120849751540662</v>
      </c>
      <c r="T102">
        <v>-6.1459043752095566</v>
      </c>
      <c r="U102">
        <v>4.6120849751540662</v>
      </c>
    </row>
    <row r="103" spans="1:21" ht="15.75" thickBot="1" x14ac:dyDescent="0.3">
      <c r="M103" s="76" t="s">
        <v>269</v>
      </c>
      <c r="N103" s="76">
        <v>0.9779002396306633</v>
      </c>
      <c r="O103" s="76">
        <v>0.19290740613965721</v>
      </c>
      <c r="P103" s="76">
        <v>5.0692726588356223</v>
      </c>
      <c r="Q103" s="76">
        <v>3.6780719235219847E-2</v>
      </c>
      <c r="R103" s="76">
        <v>0.1478866620149788</v>
      </c>
      <c r="S103" s="76">
        <v>1.8079138172463478</v>
      </c>
      <c r="T103" s="76">
        <v>0.1478866620149788</v>
      </c>
      <c r="U103" s="76">
        <v>1.8079138172463478</v>
      </c>
    </row>
    <row r="104" spans="1:21" x14ac:dyDescent="0.25">
      <c r="M104"/>
      <c r="N104"/>
      <c r="O104"/>
      <c r="P104"/>
      <c r="Q104"/>
      <c r="R104"/>
      <c r="S104"/>
      <c r="T104"/>
      <c r="U104"/>
    </row>
    <row r="105" spans="1:21" x14ac:dyDescent="0.25">
      <c r="M105"/>
      <c r="N105"/>
      <c r="O105"/>
      <c r="P105"/>
      <c r="Q105"/>
      <c r="R105"/>
      <c r="S105"/>
      <c r="T105"/>
      <c r="U105"/>
    </row>
    <row r="106" spans="1:21" x14ac:dyDescent="0.25">
      <c r="M106"/>
      <c r="N106"/>
      <c r="O106"/>
      <c r="P106"/>
      <c r="Q106"/>
      <c r="R106"/>
      <c r="S106"/>
      <c r="T106"/>
      <c r="U106"/>
    </row>
    <row r="107" spans="1:21" x14ac:dyDescent="0.25">
      <c r="A107" s="9" t="s">
        <v>275</v>
      </c>
    </row>
    <row r="108" spans="1:21" x14ac:dyDescent="0.25">
      <c r="A108" s="10" t="s">
        <v>242</v>
      </c>
      <c r="B108" s="10" t="s">
        <v>243</v>
      </c>
      <c r="C108" s="10" t="s">
        <v>244</v>
      </c>
      <c r="G108" s="10" t="s">
        <v>36</v>
      </c>
      <c r="H108" s="10" t="s">
        <v>37</v>
      </c>
      <c r="I108" s="10" t="s">
        <v>281</v>
      </c>
      <c r="J108" s="10" t="s">
        <v>283</v>
      </c>
      <c r="K108" s="10" t="s">
        <v>282</v>
      </c>
      <c r="M108" t="s">
        <v>245</v>
      </c>
      <c r="N108"/>
      <c r="O108"/>
      <c r="P108"/>
      <c r="Q108"/>
      <c r="R108"/>
      <c r="S108"/>
      <c r="T108"/>
      <c r="U108"/>
    </row>
    <row r="109" spans="1:21" ht="15.75" thickBot="1" x14ac:dyDescent="0.3">
      <c r="A109" s="10" t="s">
        <v>86</v>
      </c>
      <c r="B109" s="10" cm="1">
        <f t="array" ref="B109:C130">LN(_xlfn.CHOOSECOLS(_xlfn._xlws.FILTER(FIB_Database!$V$2:$AB$136, (FIB_Database!$L$2:$L$136='Regression Data'!A109)*(ISBLANK(FIB_Database!$AH$2:$AH$136))*(FIB_Database!$F$2:$F$136&lt;&gt;"Streptococci")),1,7))</f>
        <v>1.6094379124341003</v>
      </c>
      <c r="C109" s="10">
        <v>3.1780538303479458</v>
      </c>
      <c r="E109" s="10">
        <v>0</v>
      </c>
      <c r="F109" s="10">
        <v>12</v>
      </c>
      <c r="G109" s="10" cm="1">
        <f t="array" ref="G109:H130">_xlfn._xlws.SORT(_xlfn.CHOOSECOLS(_xlfn._xlws.FILTER(FIB_Database!$V$2:$AB$136, (FIB_Database!$L$2:$L$136='Regression Data'!A109)*(ISBLANK(FIB_Database!$AH$2:$AH$136))*(FIB_Database!$F$2:$F$136&lt;&gt;"Streptococci")),1,7))</f>
        <v>5</v>
      </c>
      <c r="H109" s="10">
        <v>24</v>
      </c>
      <c r="I109" s="10">
        <f>(G109-H109)/G109*100</f>
        <v>-380</v>
      </c>
      <c r="J109" s="10">
        <f>EXP($N$124+$N$125*LN(G109))</f>
        <v>9.9253066858487813</v>
      </c>
      <c r="K109" s="10">
        <f>(G109-J109)/G109*100</f>
        <v>-98.506133716975626</v>
      </c>
      <c r="M109"/>
      <c r="N109"/>
      <c r="O109"/>
      <c r="P109"/>
      <c r="Q109"/>
      <c r="R109"/>
      <c r="S109"/>
      <c r="T109"/>
      <c r="U109"/>
    </row>
    <row r="110" spans="1:21" x14ac:dyDescent="0.25">
      <c r="B110" s="10">
        <v>4.0253516907351496</v>
      </c>
      <c r="C110" s="10">
        <v>4.7535901911063645</v>
      </c>
      <c r="E110" s="10">
        <v>0</v>
      </c>
      <c r="F110" s="10">
        <v>12</v>
      </c>
      <c r="G110" s="10">
        <v>47</v>
      </c>
      <c r="H110" s="10">
        <v>419</v>
      </c>
      <c r="I110" s="10">
        <f t="shared" ref="I110:I130" si="12">(G110-H110)/G110*100</f>
        <v>-791.48936170212767</v>
      </c>
      <c r="J110" s="10">
        <f t="shared" ref="J110:J130" si="13">EXP($N$124+$N$125*LN(G110))</f>
        <v>68.081893211697903</v>
      </c>
      <c r="K110" s="10">
        <f t="shared" ref="K110:K130" si="14">(G110-J110)/G110*100</f>
        <v>-44.855091939782774</v>
      </c>
      <c r="M110" s="78" t="s">
        <v>246</v>
      </c>
      <c r="N110" s="78"/>
      <c r="O110"/>
      <c r="P110"/>
      <c r="Q110"/>
      <c r="R110"/>
      <c r="S110"/>
      <c r="T110"/>
      <c r="U110"/>
    </row>
    <row r="111" spans="1:21" x14ac:dyDescent="0.25">
      <c r="B111" s="10">
        <v>8.7353644011038885</v>
      </c>
      <c r="C111" s="10">
        <v>8.7345600899529927</v>
      </c>
      <c r="G111" s="10">
        <v>56</v>
      </c>
      <c r="H111" s="10">
        <v>116</v>
      </c>
      <c r="I111" s="10">
        <f t="shared" si="12"/>
        <v>-107.14285714285714</v>
      </c>
      <c r="J111" s="10">
        <f t="shared" si="13"/>
        <v>79.144743791496168</v>
      </c>
      <c r="K111" s="10">
        <f t="shared" si="14"/>
        <v>-41.329899627671729</v>
      </c>
      <c r="M111" t="s">
        <v>247</v>
      </c>
      <c r="N111">
        <v>0.84695561545120135</v>
      </c>
      <c r="O111"/>
      <c r="P111"/>
      <c r="Q111"/>
      <c r="R111"/>
      <c r="S111"/>
      <c r="T111"/>
      <c r="U111"/>
    </row>
    <row r="112" spans="1:21" x14ac:dyDescent="0.25">
      <c r="B112" s="10">
        <v>9.1487840662770772</v>
      </c>
      <c r="C112" s="10">
        <v>8.4863215277491495</v>
      </c>
      <c r="G112" s="10">
        <v>173</v>
      </c>
      <c r="H112" s="10">
        <v>782</v>
      </c>
      <c r="I112" s="10">
        <f t="shared" si="12"/>
        <v>-352.0231213872832</v>
      </c>
      <c r="J112" s="10">
        <f t="shared" si="13"/>
        <v>208.63965297189409</v>
      </c>
      <c r="K112" s="10">
        <f t="shared" si="14"/>
        <v>-20.600955475083289</v>
      </c>
      <c r="M112" t="s">
        <v>248</v>
      </c>
      <c r="N112">
        <v>0.71733381454432321</v>
      </c>
      <c r="O112"/>
      <c r="P112"/>
      <c r="Q112"/>
      <c r="R112"/>
      <c r="S112"/>
      <c r="T112"/>
      <c r="U112"/>
    </row>
    <row r="113" spans="2:21" x14ac:dyDescent="0.25">
      <c r="B113" s="10">
        <v>3.8501476017100584</v>
      </c>
      <c r="C113" s="10">
        <v>6.0378709199221374</v>
      </c>
      <c r="G113" s="10">
        <v>274</v>
      </c>
      <c r="H113" s="10">
        <v>37</v>
      </c>
      <c r="I113" s="10">
        <f t="shared" si="12"/>
        <v>86.496350364963504</v>
      </c>
      <c r="J113" s="10">
        <f t="shared" si="13"/>
        <v>309.75554584445302</v>
      </c>
      <c r="K113" s="10">
        <f t="shared" si="14"/>
        <v>-13.049469286296725</v>
      </c>
      <c r="M113" t="s">
        <v>249</v>
      </c>
      <c r="N113">
        <v>0.70320050527153932</v>
      </c>
      <c r="O113"/>
      <c r="P113"/>
      <c r="Q113"/>
      <c r="R113"/>
      <c r="S113"/>
      <c r="T113"/>
      <c r="U113"/>
    </row>
    <row r="114" spans="2:21" x14ac:dyDescent="0.25">
      <c r="B114" s="10">
        <v>5.1532915944977793</v>
      </c>
      <c r="C114" s="10">
        <v>6.6618547405453112</v>
      </c>
      <c r="G114" s="10">
        <v>980</v>
      </c>
      <c r="H114" s="10">
        <v>2639</v>
      </c>
      <c r="I114" s="10">
        <f t="shared" si="12"/>
        <v>-169.28571428571428</v>
      </c>
      <c r="J114" s="10">
        <f t="shared" si="13"/>
        <v>926.11621441056514</v>
      </c>
      <c r="K114" s="10">
        <f t="shared" si="14"/>
        <v>5.4983454683096804</v>
      </c>
      <c r="M114" t="s">
        <v>250</v>
      </c>
      <c r="N114">
        <v>1.4472646353815852</v>
      </c>
      <c r="O114"/>
      <c r="P114"/>
      <c r="Q114"/>
      <c r="R114"/>
      <c r="S114"/>
      <c r="T114"/>
      <c r="U114"/>
    </row>
    <row r="115" spans="2:21" ht="15.75" thickBot="1" x14ac:dyDescent="0.3">
      <c r="B115" s="10">
        <v>9.5906244148870883</v>
      </c>
      <c r="C115" s="10">
        <v>10.321473941197965</v>
      </c>
      <c r="G115" s="10">
        <v>1273</v>
      </c>
      <c r="H115" s="10">
        <v>60</v>
      </c>
      <c r="I115" s="10">
        <f t="shared" si="12"/>
        <v>95.286724273369998</v>
      </c>
      <c r="J115" s="10">
        <f t="shared" si="13"/>
        <v>1159.5598833008314</v>
      </c>
      <c r="K115" s="10">
        <f t="shared" si="14"/>
        <v>8.9112424744044443</v>
      </c>
      <c r="M115" s="76" t="s">
        <v>251</v>
      </c>
      <c r="N115" s="76">
        <v>22</v>
      </c>
      <c r="O115"/>
      <c r="P115"/>
      <c r="Q115"/>
      <c r="R115"/>
      <c r="S115"/>
      <c r="T115"/>
      <c r="U115"/>
    </row>
    <row r="116" spans="2:21" x14ac:dyDescent="0.25">
      <c r="B116" s="10">
        <v>10.339320197260689</v>
      </c>
      <c r="C116" s="10">
        <v>9.8988769399784449</v>
      </c>
      <c r="G116" s="10">
        <v>2356</v>
      </c>
      <c r="H116" s="10">
        <v>237</v>
      </c>
      <c r="I116" s="10">
        <f t="shared" si="12"/>
        <v>89.940577249575554</v>
      </c>
      <c r="J116" s="10">
        <f t="shared" si="13"/>
        <v>1968.0949221448684</v>
      </c>
      <c r="K116" s="10">
        <f t="shared" si="14"/>
        <v>16.46456187840117</v>
      </c>
      <c r="M116"/>
      <c r="N116"/>
      <c r="O116"/>
      <c r="P116"/>
      <c r="Q116"/>
      <c r="R116"/>
      <c r="S116"/>
      <c r="T116"/>
      <c r="U116"/>
    </row>
    <row r="117" spans="2:21" ht="15.75" thickBot="1" x14ac:dyDescent="0.3">
      <c r="B117" s="10">
        <v>6.8875525716646173</v>
      </c>
      <c r="C117" s="10">
        <v>7.8781553365033243</v>
      </c>
      <c r="G117" s="10">
        <v>2483</v>
      </c>
      <c r="H117" s="10">
        <v>62</v>
      </c>
      <c r="I117" s="10">
        <f t="shared" si="12"/>
        <v>97.503020539669748</v>
      </c>
      <c r="J117" s="10">
        <f t="shared" si="13"/>
        <v>2058.9280100016135</v>
      </c>
      <c r="K117" s="10">
        <f t="shared" si="14"/>
        <v>17.079016914957169</v>
      </c>
      <c r="M117" t="s">
        <v>252</v>
      </c>
      <c r="N117"/>
      <c r="O117"/>
      <c r="P117"/>
      <c r="Q117"/>
      <c r="R117"/>
      <c r="S117"/>
      <c r="T117"/>
      <c r="U117"/>
    </row>
    <row r="118" spans="2:21" x14ac:dyDescent="0.25">
      <c r="B118" s="10">
        <v>10.803038960405985</v>
      </c>
      <c r="C118" s="10">
        <v>11.148736648173903</v>
      </c>
      <c r="G118" s="10">
        <v>4319</v>
      </c>
      <c r="H118" s="10">
        <v>4622</v>
      </c>
      <c r="I118" s="10">
        <f t="shared" si="12"/>
        <v>-7.0155128501968047</v>
      </c>
      <c r="J118" s="10">
        <f t="shared" si="13"/>
        <v>3313.1565091886682</v>
      </c>
      <c r="K118" s="10">
        <f t="shared" si="14"/>
        <v>23.288805066249868</v>
      </c>
      <c r="M118" s="77"/>
      <c r="N118" s="77" t="s">
        <v>257</v>
      </c>
      <c r="O118" s="77" t="s">
        <v>258</v>
      </c>
      <c r="P118" s="77" t="s">
        <v>259</v>
      </c>
      <c r="Q118" s="77" t="s">
        <v>260</v>
      </c>
      <c r="R118" s="77" t="s">
        <v>261</v>
      </c>
      <c r="S118"/>
      <c r="T118"/>
      <c r="U118"/>
    </row>
    <row r="119" spans="2:21" x14ac:dyDescent="0.25">
      <c r="B119" s="10">
        <v>8.3707791729607006</v>
      </c>
      <c r="C119" s="10">
        <v>8.4385827908343263</v>
      </c>
      <c r="G119" s="10">
        <v>5904</v>
      </c>
      <c r="H119" s="10">
        <v>5904</v>
      </c>
      <c r="I119" s="10">
        <f t="shared" si="12"/>
        <v>0</v>
      </c>
      <c r="J119" s="10">
        <f t="shared" si="13"/>
        <v>4334.2527466834745</v>
      </c>
      <c r="K119" s="10">
        <f t="shared" si="14"/>
        <v>26.587859981648464</v>
      </c>
      <c r="M119" t="s">
        <v>253</v>
      </c>
      <c r="N119">
        <v>1</v>
      </c>
      <c r="O119">
        <v>106.3098098028469</v>
      </c>
      <c r="P119">
        <v>106.3098098028469</v>
      </c>
      <c r="Q119">
        <v>50.754837433981237</v>
      </c>
      <c r="R119">
        <v>6.6587125743185612E-7</v>
      </c>
      <c r="S119"/>
      <c r="T119"/>
      <c r="U119"/>
    </row>
    <row r="120" spans="2:21" x14ac:dyDescent="0.25">
      <c r="B120" s="10">
        <v>11.100692506541325</v>
      </c>
      <c r="C120" s="10">
        <v>10.724280086931744</v>
      </c>
      <c r="G120" s="10">
        <v>6219</v>
      </c>
      <c r="H120" s="10">
        <v>6214</v>
      </c>
      <c r="I120" s="10">
        <f t="shared" si="12"/>
        <v>8.0398777938575333E-2</v>
      </c>
      <c r="J120" s="10">
        <f t="shared" si="13"/>
        <v>4532.2523295473165</v>
      </c>
      <c r="K120" s="10">
        <f t="shared" si="14"/>
        <v>27.122490279026906</v>
      </c>
      <c r="M120" t="s">
        <v>254</v>
      </c>
      <c r="N120">
        <v>20</v>
      </c>
      <c r="O120">
        <v>41.891498496523866</v>
      </c>
      <c r="P120">
        <v>2.0945749248261931</v>
      </c>
      <c r="Q120"/>
      <c r="R120"/>
      <c r="S120"/>
      <c r="T120"/>
      <c r="U120"/>
    </row>
    <row r="121" spans="2:21" ht="15.75" thickBot="1" x14ac:dyDescent="0.3">
      <c r="B121" s="10">
        <v>8.6833853662803087</v>
      </c>
      <c r="C121" s="10">
        <v>8.6833853662803087</v>
      </c>
      <c r="G121" s="10">
        <v>7112</v>
      </c>
      <c r="H121" s="10">
        <v>4193</v>
      </c>
      <c r="I121" s="10">
        <f t="shared" si="12"/>
        <v>41.04330708661417</v>
      </c>
      <c r="J121" s="10">
        <f t="shared" si="13"/>
        <v>5086.174327405718</v>
      </c>
      <c r="K121" s="10">
        <f t="shared" si="14"/>
        <v>28.484612944239064</v>
      </c>
      <c r="M121" s="76" t="s">
        <v>255</v>
      </c>
      <c r="N121" s="76">
        <v>21</v>
      </c>
      <c r="O121" s="76">
        <v>148.20130829937077</v>
      </c>
      <c r="P121" s="76"/>
      <c r="Q121" s="76"/>
      <c r="R121" s="76"/>
      <c r="S121"/>
      <c r="T121"/>
      <c r="U121"/>
    </row>
    <row r="122" spans="2:21" ht="15.75" thickBot="1" x14ac:dyDescent="0.3">
      <c r="B122" s="10">
        <v>8.8695387771937408</v>
      </c>
      <c r="C122" s="10">
        <v>8.3411717471707618</v>
      </c>
      <c r="G122" s="10">
        <v>9403</v>
      </c>
      <c r="H122" s="10">
        <v>4848</v>
      </c>
      <c r="I122" s="10">
        <f t="shared" si="12"/>
        <v>48.441986600021266</v>
      </c>
      <c r="J122" s="10">
        <f t="shared" si="13"/>
        <v>6465.6533528670579</v>
      </c>
      <c r="K122" s="10">
        <f t="shared" si="14"/>
        <v>31.238398884748932</v>
      </c>
      <c r="M122"/>
      <c r="N122"/>
      <c r="O122"/>
      <c r="P122"/>
      <c r="Q122"/>
      <c r="R122"/>
      <c r="S122"/>
      <c r="T122"/>
      <c r="U122"/>
    </row>
    <row r="123" spans="2:21" x14ac:dyDescent="0.25">
      <c r="B123" s="10">
        <v>9.6965863767677831</v>
      </c>
      <c r="C123" s="10">
        <v>10.308085618204942</v>
      </c>
      <c r="G123" s="10">
        <v>14627</v>
      </c>
      <c r="H123" s="10">
        <v>30378</v>
      </c>
      <c r="I123" s="10">
        <f t="shared" si="12"/>
        <v>-107.68441922472141</v>
      </c>
      <c r="J123" s="10">
        <f t="shared" si="13"/>
        <v>9451.876692678974</v>
      </c>
      <c r="K123" s="10">
        <f t="shared" si="14"/>
        <v>35.380620136193521</v>
      </c>
      <c r="M123" s="77"/>
      <c r="N123" s="77" t="s">
        <v>262</v>
      </c>
      <c r="O123" s="77" t="s">
        <v>250</v>
      </c>
      <c r="P123" s="77" t="s">
        <v>263</v>
      </c>
      <c r="Q123" s="77" t="s">
        <v>264</v>
      </c>
      <c r="R123" s="77" t="s">
        <v>265</v>
      </c>
      <c r="S123" s="77" t="s">
        <v>266</v>
      </c>
      <c r="T123" s="77" t="s">
        <v>267</v>
      </c>
      <c r="U123" s="77" t="s">
        <v>268</v>
      </c>
    </row>
    <row r="124" spans="2:21" x14ac:dyDescent="0.25">
      <c r="B124" s="10">
        <v>10.320749470523804</v>
      </c>
      <c r="C124" s="10">
        <v>9.8085722947398413</v>
      </c>
      <c r="G124" s="10">
        <v>16262</v>
      </c>
      <c r="H124" s="10">
        <v>29974</v>
      </c>
      <c r="I124" s="10">
        <f t="shared" si="12"/>
        <v>-84.31927192227279</v>
      </c>
      <c r="J124" s="10">
        <f t="shared" si="13"/>
        <v>10352.986422931923</v>
      </c>
      <c r="K124" s="10">
        <f t="shared" si="14"/>
        <v>36.336327493961853</v>
      </c>
      <c r="M124" t="s">
        <v>256</v>
      </c>
      <c r="N124">
        <v>0.91196719673920779</v>
      </c>
      <c r="O124">
        <v>1.020458326237164</v>
      </c>
      <c r="P124">
        <v>0.89368391955994297</v>
      </c>
      <c r="Q124">
        <v>0.38211939996081035</v>
      </c>
      <c r="R124">
        <v>-1.2166715712496212</v>
      </c>
      <c r="S124">
        <v>3.0406059647280368</v>
      </c>
      <c r="T124">
        <v>-1.2166715712496212</v>
      </c>
      <c r="U124">
        <v>3.0406059647280368</v>
      </c>
    </row>
    <row r="125" spans="2:21" ht="15.75" thickBot="1" x14ac:dyDescent="0.3">
      <c r="B125" s="10">
        <v>10.670860555448044</v>
      </c>
      <c r="C125" s="10">
        <v>10.962613759510507</v>
      </c>
      <c r="G125" s="10">
        <v>30356</v>
      </c>
      <c r="H125" s="10">
        <v>18189</v>
      </c>
      <c r="I125" s="10">
        <f t="shared" si="12"/>
        <v>40.081038344972988</v>
      </c>
      <c r="J125" s="10">
        <f t="shared" si="13"/>
        <v>17701.847095904533</v>
      </c>
      <c r="K125" s="10">
        <f t="shared" si="14"/>
        <v>41.685837739147011</v>
      </c>
      <c r="M125" s="76" t="s">
        <v>269</v>
      </c>
      <c r="N125" s="76">
        <v>0.85938110380550781</v>
      </c>
      <c r="O125" s="76">
        <v>0.12062770898358707</v>
      </c>
      <c r="P125" s="76">
        <v>7.1242429376026486</v>
      </c>
      <c r="Q125" s="76">
        <v>6.6587125743185729E-7</v>
      </c>
      <c r="R125" s="76">
        <v>0.60775611213832104</v>
      </c>
      <c r="S125" s="76">
        <v>1.1110060954726946</v>
      </c>
      <c r="T125" s="76">
        <v>0.60775611213832104</v>
      </c>
      <c r="U125" s="76">
        <v>1.1110060954726946</v>
      </c>
    </row>
    <row r="126" spans="2:21" x14ac:dyDescent="0.25">
      <c r="B126" s="10">
        <v>11.198967861106185</v>
      </c>
      <c r="C126" s="10">
        <v>10.849705950651972</v>
      </c>
      <c r="G126" s="10">
        <v>30925</v>
      </c>
      <c r="H126" s="10">
        <v>19908</v>
      </c>
      <c r="I126" s="10">
        <f t="shared" si="12"/>
        <v>35.624898949070335</v>
      </c>
      <c r="J126" s="10">
        <f t="shared" si="13"/>
        <v>17986.623117511699</v>
      </c>
      <c r="K126" s="10">
        <f t="shared" si="14"/>
        <v>41.837920396081813</v>
      </c>
      <c r="M126"/>
      <c r="N126"/>
      <c r="O126"/>
      <c r="P126"/>
      <c r="Q126"/>
      <c r="R126"/>
      <c r="S126"/>
      <c r="T126"/>
      <c r="U126"/>
    </row>
    <row r="127" spans="2:21" x14ac:dyDescent="0.25">
      <c r="B127" s="10">
        <v>7.1491315985574069</v>
      </c>
      <c r="C127" s="10">
        <v>4.0943445622221004</v>
      </c>
      <c r="G127" s="10">
        <v>43082</v>
      </c>
      <c r="H127" s="10">
        <v>57677</v>
      </c>
      <c r="I127" s="10">
        <f t="shared" si="12"/>
        <v>-33.877257323244045</v>
      </c>
      <c r="J127" s="10">
        <f t="shared" si="13"/>
        <v>23916.003573863956</v>
      </c>
      <c r="K127" s="10">
        <f t="shared" si="14"/>
        <v>44.487248563520829</v>
      </c>
      <c r="M127"/>
      <c r="N127"/>
      <c r="O127"/>
      <c r="P127"/>
      <c r="Q127"/>
      <c r="R127"/>
      <c r="S127"/>
      <c r="T127"/>
      <c r="U127"/>
    </row>
    <row r="128" spans="2:21" x14ac:dyDescent="0.25">
      <c r="B128" s="10">
        <v>7.8172227855081662</v>
      </c>
      <c r="C128" s="10">
        <v>4.1271343850450917</v>
      </c>
      <c r="G128" s="10">
        <v>49170</v>
      </c>
      <c r="H128" s="10">
        <v>69476</v>
      </c>
      <c r="I128" s="10">
        <f t="shared" si="12"/>
        <v>-41.297539149888138</v>
      </c>
      <c r="J128" s="10">
        <f t="shared" si="13"/>
        <v>26792.967972599694</v>
      </c>
      <c r="K128" s="10">
        <f t="shared" si="14"/>
        <v>45.509522122026247</v>
      </c>
      <c r="M128"/>
      <c r="N128"/>
      <c r="O128"/>
      <c r="P128"/>
      <c r="Q128"/>
      <c r="R128"/>
      <c r="S128"/>
      <c r="T128"/>
      <c r="U128"/>
    </row>
    <row r="129" spans="1:21" x14ac:dyDescent="0.25">
      <c r="B129" s="10">
        <v>5.6131281063880705</v>
      </c>
      <c r="C129" s="10">
        <v>3.6109179126442243</v>
      </c>
      <c r="G129" s="10">
        <v>66217</v>
      </c>
      <c r="H129" s="10">
        <v>45446</v>
      </c>
      <c r="I129" s="10">
        <f t="shared" si="12"/>
        <v>31.368077683978434</v>
      </c>
      <c r="J129" s="10">
        <f t="shared" si="13"/>
        <v>34602.893198931706</v>
      </c>
      <c r="K129" s="10">
        <f t="shared" si="14"/>
        <v>47.743188004694105</v>
      </c>
    </row>
    <row r="130" spans="1:21" x14ac:dyDescent="0.25">
      <c r="B130" s="10">
        <v>7.7647205447714773</v>
      </c>
      <c r="C130" s="10">
        <v>5.4680601411351315</v>
      </c>
      <c r="G130" s="10">
        <v>73055</v>
      </c>
      <c r="H130" s="10">
        <v>51519</v>
      </c>
      <c r="I130" s="10">
        <f t="shared" si="12"/>
        <v>29.479159537334887</v>
      </c>
      <c r="J130" s="10">
        <f t="shared" si="13"/>
        <v>37652.27132249203</v>
      </c>
      <c r="K130" s="10">
        <f t="shared" si="14"/>
        <v>48.460377356112474</v>
      </c>
    </row>
    <row r="132" spans="1:21" x14ac:dyDescent="0.25">
      <c r="A132" s="9" t="s">
        <v>278</v>
      </c>
    </row>
    <row r="133" spans="1:21" x14ac:dyDescent="0.25">
      <c r="A133" s="10" t="s">
        <v>242</v>
      </c>
      <c r="B133" s="10" t="s">
        <v>243</v>
      </c>
      <c r="C133" s="10" t="s">
        <v>244</v>
      </c>
      <c r="G133" s="10" t="s">
        <v>36</v>
      </c>
      <c r="H133" s="10" t="s">
        <v>37</v>
      </c>
      <c r="I133" s="10" t="s">
        <v>281</v>
      </c>
      <c r="J133" s="10" t="s">
        <v>283</v>
      </c>
      <c r="K133" s="10" t="s">
        <v>282</v>
      </c>
      <c r="M133" t="s">
        <v>245</v>
      </c>
      <c r="N133"/>
      <c r="O133"/>
      <c r="P133"/>
      <c r="Q133"/>
      <c r="R133"/>
      <c r="S133"/>
      <c r="T133"/>
      <c r="U133"/>
    </row>
    <row r="134" spans="1:21" ht="15.75" thickBot="1" x14ac:dyDescent="0.3">
      <c r="A134" s="10" t="s">
        <v>99</v>
      </c>
      <c r="B134" s="10" cm="1">
        <f t="array" ref="B134:C155">LN(_xlfn.CHOOSECOLS(_xlfn._xlws.FILTER(FIB_Database!$V$2:$AB$136, (FIB_Database!$L$2:$L$136='Regression Data'!A134)*(ISBLANK(FIB_Database!$AH$2:$AH$136))*(FIB_Database!$F$2:$F$136&lt;&gt;"Streptococci")),1,7))</f>
        <v>8.0789982586851536</v>
      </c>
      <c r="C134" s="10">
        <v>6.0354814325247563</v>
      </c>
      <c r="E134" s="10">
        <v>0</v>
      </c>
      <c r="F134" s="10">
        <v>16</v>
      </c>
      <c r="G134" s="10" cm="1">
        <f t="array" ref="G134:H155">_xlfn._xlws.SORT(_xlfn.CHOOSECOLS(_xlfn._xlws.FILTER(FIB_Database!$V$2:$AB$136, (FIB_Database!$L$2:$L$136='Regression Data'!A134)*(ISBLANK(FIB_Database!$AH$2:$AH$136))*(FIB_Database!$F$2:$F$136&lt;&gt;"Streptococci")),1,7))</f>
        <v>70</v>
      </c>
      <c r="H134" s="10">
        <v>30</v>
      </c>
      <c r="I134" s="10">
        <f>(G134-H134)/G134*100</f>
        <v>57.142857142857139</v>
      </c>
      <c r="J134" s="10">
        <f>EXP($N$149+$N$150*LN(G134))</f>
        <v>48.499604564152179</v>
      </c>
      <c r="K134" s="10">
        <f>(G134-J134)/G134*100</f>
        <v>30.714850622639744</v>
      </c>
      <c r="M134"/>
      <c r="N134"/>
      <c r="O134"/>
      <c r="P134"/>
      <c r="Q134"/>
      <c r="R134"/>
      <c r="S134"/>
      <c r="T134"/>
      <c r="U134"/>
    </row>
    <row r="135" spans="1:21" x14ac:dyDescent="0.25">
      <c r="B135" s="10">
        <v>4.2484952420493594</v>
      </c>
      <c r="C135" s="10">
        <v>3.4011973816621555</v>
      </c>
      <c r="E135" s="10">
        <v>0</v>
      </c>
      <c r="F135" s="10">
        <v>16</v>
      </c>
      <c r="G135" s="10">
        <v>130</v>
      </c>
      <c r="H135" s="10">
        <v>284</v>
      </c>
      <c r="I135" s="10">
        <f t="shared" ref="I135:I155" si="15">(G135-H135)/G135*100</f>
        <v>-118.46153846153847</v>
      </c>
      <c r="J135" s="10">
        <f t="shared" ref="J135:J155" si="16">EXP($N$149+$N$150*LN(G135))</f>
        <v>79.790075240124338</v>
      </c>
      <c r="K135" s="10">
        <f t="shared" ref="K135:K155" si="17">(G135-J135)/G135*100</f>
        <v>38.623019046058197</v>
      </c>
      <c r="M135" s="78" t="s">
        <v>246</v>
      </c>
      <c r="N135" s="78"/>
      <c r="O135"/>
      <c r="P135"/>
      <c r="Q135"/>
      <c r="R135"/>
      <c r="S135"/>
      <c r="T135"/>
      <c r="U135"/>
    </row>
    <row r="136" spans="1:21" x14ac:dyDescent="0.25">
      <c r="B136" s="10">
        <v>6.0520891689244172</v>
      </c>
      <c r="C136" s="10">
        <v>6.2205901700997392</v>
      </c>
      <c r="G136" s="10">
        <v>130</v>
      </c>
      <c r="H136" s="10">
        <v>39</v>
      </c>
      <c r="I136" s="10">
        <f t="shared" si="15"/>
        <v>70</v>
      </c>
      <c r="J136" s="10">
        <f t="shared" si="16"/>
        <v>79.790075240124338</v>
      </c>
      <c r="K136" s="10">
        <f t="shared" si="17"/>
        <v>38.623019046058197</v>
      </c>
      <c r="M136" t="s">
        <v>247</v>
      </c>
      <c r="N136">
        <v>0.85760189798957931</v>
      </c>
      <c r="O136"/>
      <c r="P136"/>
      <c r="Q136"/>
      <c r="R136"/>
      <c r="S136"/>
      <c r="T136"/>
      <c r="U136"/>
    </row>
    <row r="137" spans="1:21" x14ac:dyDescent="0.25">
      <c r="B137" s="10">
        <v>6.7262334023587469</v>
      </c>
      <c r="C137" s="10">
        <v>6.7165947735209777</v>
      </c>
      <c r="G137" s="10">
        <v>375</v>
      </c>
      <c r="H137" s="10">
        <v>378</v>
      </c>
      <c r="I137" s="10">
        <f t="shared" si="15"/>
        <v>-0.8</v>
      </c>
      <c r="J137" s="10">
        <f t="shared" si="16"/>
        <v>187.0512464920285</v>
      </c>
      <c r="K137" s="10">
        <f t="shared" si="17"/>
        <v>50.119667602125737</v>
      </c>
      <c r="M137" t="s">
        <v>248</v>
      </c>
      <c r="N137">
        <v>0.73548101543532873</v>
      </c>
      <c r="O137"/>
      <c r="P137"/>
      <c r="Q137"/>
      <c r="R137"/>
      <c r="S137"/>
      <c r="T137"/>
      <c r="U137"/>
    </row>
    <row r="138" spans="1:21" x14ac:dyDescent="0.25">
      <c r="B138" s="10">
        <v>4.8675344504555822</v>
      </c>
      <c r="C138" s="10">
        <v>5.6489742381612063</v>
      </c>
      <c r="G138" s="10">
        <v>375</v>
      </c>
      <c r="H138" s="10">
        <v>39</v>
      </c>
      <c r="I138" s="10">
        <f t="shared" si="15"/>
        <v>89.600000000000009</v>
      </c>
      <c r="J138" s="10">
        <f t="shared" si="16"/>
        <v>187.0512464920285</v>
      </c>
      <c r="K138" s="10">
        <f t="shared" si="17"/>
        <v>50.119667602125737</v>
      </c>
      <c r="M138" t="s">
        <v>249</v>
      </c>
      <c r="N138">
        <v>0.72225506620709523</v>
      </c>
      <c r="O138"/>
      <c r="P138"/>
      <c r="Q138"/>
      <c r="R138"/>
      <c r="S138"/>
      <c r="T138"/>
      <c r="U138"/>
    </row>
    <row r="139" spans="1:21" x14ac:dyDescent="0.25">
      <c r="B139" s="10">
        <v>4.8675344504555822</v>
      </c>
      <c r="C139" s="10">
        <v>3.6635616461296463</v>
      </c>
      <c r="G139" s="10">
        <v>425</v>
      </c>
      <c r="H139" s="10">
        <v>503</v>
      </c>
      <c r="I139" s="10">
        <f t="shared" si="15"/>
        <v>-18.352941176470587</v>
      </c>
      <c r="J139" s="10">
        <f t="shared" si="16"/>
        <v>206.85980244854741</v>
      </c>
      <c r="K139" s="10">
        <f t="shared" si="17"/>
        <v>51.327105306224141</v>
      </c>
      <c r="M139" t="s">
        <v>250</v>
      </c>
      <c r="N139">
        <v>0.98133665778989976</v>
      </c>
      <c r="O139"/>
      <c r="P139"/>
      <c r="Q139"/>
      <c r="R139"/>
      <c r="S139"/>
      <c r="T139"/>
      <c r="U139"/>
    </row>
    <row r="140" spans="1:21" ht="15.75" thickBot="1" x14ac:dyDescent="0.3">
      <c r="B140" s="10">
        <v>6.7638849085624351</v>
      </c>
      <c r="C140" s="10">
        <v>6.2344107257183712</v>
      </c>
      <c r="G140" s="10">
        <v>834</v>
      </c>
      <c r="H140" s="10">
        <v>826</v>
      </c>
      <c r="I140" s="10">
        <f t="shared" si="15"/>
        <v>0.95923261390887282</v>
      </c>
      <c r="J140" s="10">
        <f t="shared" si="16"/>
        <v>355.74041920971183</v>
      </c>
      <c r="K140" s="10">
        <f t="shared" si="17"/>
        <v>57.345273476053734</v>
      </c>
      <c r="M140" s="76" t="s">
        <v>251</v>
      </c>
      <c r="N140" s="76">
        <v>22</v>
      </c>
      <c r="O140"/>
      <c r="P140"/>
      <c r="Q140"/>
      <c r="R140"/>
      <c r="S140"/>
      <c r="T140"/>
      <c r="U140"/>
    </row>
    <row r="141" spans="1:21" x14ac:dyDescent="0.25">
      <c r="B141" s="10">
        <v>6.9255951971104679</v>
      </c>
      <c r="C141" s="10">
        <v>5.7557422135869123</v>
      </c>
      <c r="G141" s="10">
        <v>866</v>
      </c>
      <c r="H141" s="10">
        <v>510</v>
      </c>
      <c r="I141" s="10">
        <f t="shared" si="15"/>
        <v>41.108545034642027</v>
      </c>
      <c r="J141" s="10">
        <f t="shared" si="16"/>
        <v>366.67701251244222</v>
      </c>
      <c r="K141" s="10">
        <f t="shared" si="17"/>
        <v>57.658543589787271</v>
      </c>
      <c r="M141"/>
      <c r="N141"/>
      <c r="O141"/>
      <c r="P141"/>
      <c r="Q141"/>
      <c r="R141"/>
      <c r="S141"/>
      <c r="T141"/>
      <c r="U141"/>
    </row>
    <row r="142" spans="1:21" ht="15.75" thickBot="1" x14ac:dyDescent="0.3">
      <c r="B142" s="10">
        <v>5.9269260259704106</v>
      </c>
      <c r="C142" s="10">
        <v>5.934894195619588</v>
      </c>
      <c r="G142" s="10">
        <v>896</v>
      </c>
      <c r="H142" s="10">
        <v>367</v>
      </c>
      <c r="I142" s="10">
        <f t="shared" si="15"/>
        <v>59.040178571428569</v>
      </c>
      <c r="J142" s="10">
        <f t="shared" si="16"/>
        <v>376.8583889450295</v>
      </c>
      <c r="K142" s="10">
        <f t="shared" si="17"/>
        <v>57.939911948099386</v>
      </c>
      <c r="M142" t="s">
        <v>252</v>
      </c>
      <c r="N142"/>
      <c r="O142"/>
      <c r="P142"/>
      <c r="Q142"/>
      <c r="R142"/>
      <c r="S142"/>
      <c r="T142"/>
      <c r="U142"/>
    </row>
    <row r="143" spans="1:21" x14ac:dyDescent="0.25">
      <c r="B143" s="10">
        <v>5.9269260259704106</v>
      </c>
      <c r="C143" s="10">
        <v>3.6635616461296463</v>
      </c>
      <c r="G143" s="10">
        <v>1018</v>
      </c>
      <c r="H143" s="10">
        <v>316</v>
      </c>
      <c r="I143" s="10">
        <f t="shared" si="15"/>
        <v>68.958742632612967</v>
      </c>
      <c r="J143" s="10">
        <f t="shared" si="16"/>
        <v>417.60331456397563</v>
      </c>
      <c r="K143" s="10">
        <f t="shared" si="17"/>
        <v>58.978063402359957</v>
      </c>
      <c r="M143" s="77"/>
      <c r="N143" s="77" t="s">
        <v>257</v>
      </c>
      <c r="O143" s="77" t="s">
        <v>258</v>
      </c>
      <c r="P143" s="77" t="s">
        <v>259</v>
      </c>
      <c r="Q143" s="77" t="s">
        <v>260</v>
      </c>
      <c r="R143" s="77" t="s">
        <v>261</v>
      </c>
      <c r="S143"/>
      <c r="T143"/>
      <c r="U143"/>
    </row>
    <row r="144" spans="1:21" x14ac:dyDescent="0.25">
      <c r="B144" s="10">
        <v>9.3727992996738863</v>
      </c>
      <c r="C144" s="10">
        <v>8.509967146324497</v>
      </c>
      <c r="G144" s="10">
        <v>1600</v>
      </c>
      <c r="H144" s="10">
        <v>810</v>
      </c>
      <c r="I144" s="10">
        <f t="shared" si="15"/>
        <v>49.375</v>
      </c>
      <c r="J144" s="10">
        <f t="shared" si="16"/>
        <v>600.74521234147414</v>
      </c>
      <c r="K144" s="10">
        <f t="shared" si="17"/>
        <v>62.453424228657859</v>
      </c>
      <c r="M144" t="s">
        <v>253</v>
      </c>
      <c r="N144">
        <v>1</v>
      </c>
      <c r="O144">
        <v>53.552612251248277</v>
      </c>
      <c r="P144">
        <v>53.552612251248277</v>
      </c>
      <c r="Q144">
        <v>55.608939875959159</v>
      </c>
      <c r="R144">
        <v>3.3917719842008609E-7</v>
      </c>
      <c r="S144"/>
      <c r="T144"/>
      <c r="U144"/>
    </row>
    <row r="145" spans="1:21" x14ac:dyDescent="0.25">
      <c r="B145" s="10">
        <v>13.484476905397724</v>
      </c>
      <c r="C145" s="10">
        <v>12.363460935778917</v>
      </c>
      <c r="G145" s="10">
        <v>1800</v>
      </c>
      <c r="H145" s="10">
        <v>2000</v>
      </c>
      <c r="I145" s="10">
        <f t="shared" si="15"/>
        <v>-11.111111111111111</v>
      </c>
      <c r="J145" s="10">
        <f t="shared" si="16"/>
        <v>660.43211084997756</v>
      </c>
      <c r="K145" s="10">
        <f t="shared" si="17"/>
        <v>63.309327175001251</v>
      </c>
      <c r="M145" t="s">
        <v>254</v>
      </c>
      <c r="N145">
        <v>20</v>
      </c>
      <c r="O145">
        <v>19.260432718445017</v>
      </c>
      <c r="P145">
        <v>0.96302163592225087</v>
      </c>
      <c r="Q145"/>
      <c r="R145"/>
      <c r="S145"/>
      <c r="T145"/>
      <c r="U145"/>
    </row>
    <row r="146" spans="1:21" ht="15.75" thickBot="1" x14ac:dyDescent="0.3">
      <c r="B146" s="10">
        <v>6.7979404129749303</v>
      </c>
      <c r="C146" s="10">
        <v>5.9053618480545707</v>
      </c>
      <c r="G146" s="10">
        <v>2640.2</v>
      </c>
      <c r="H146" s="10">
        <v>1354.6</v>
      </c>
      <c r="I146" s="10">
        <f t="shared" si="15"/>
        <v>48.69328081205969</v>
      </c>
      <c r="J146" s="10">
        <f t="shared" si="16"/>
        <v>898.71426200471922</v>
      </c>
      <c r="K146" s="10">
        <f t="shared" si="17"/>
        <v>65.960371865588996</v>
      </c>
      <c r="M146" s="76" t="s">
        <v>255</v>
      </c>
      <c r="N146" s="76">
        <v>21</v>
      </c>
      <c r="O146" s="76">
        <v>72.813044969693294</v>
      </c>
      <c r="P146" s="76"/>
      <c r="Q146" s="76"/>
      <c r="R146" s="76"/>
      <c r="S146"/>
      <c r="T146"/>
      <c r="U146"/>
    </row>
    <row r="147" spans="1:21" ht="15.75" thickBot="1" x14ac:dyDescent="0.3">
      <c r="B147" s="10">
        <v>9.1469744963543622</v>
      </c>
      <c r="C147" s="10">
        <v>7.755767170102998</v>
      </c>
      <c r="G147" s="10">
        <v>3130</v>
      </c>
      <c r="H147" s="10">
        <v>2100</v>
      </c>
      <c r="I147" s="10">
        <f t="shared" si="15"/>
        <v>32.907348242811501</v>
      </c>
      <c r="J147" s="10">
        <f t="shared" si="16"/>
        <v>1030.5273077415334</v>
      </c>
      <c r="K147" s="10">
        <f t="shared" si="17"/>
        <v>67.07580486448775</v>
      </c>
      <c r="M147"/>
      <c r="N147"/>
      <c r="O147"/>
      <c r="P147"/>
      <c r="Q147"/>
      <c r="R147"/>
      <c r="S147"/>
      <c r="T147"/>
      <c r="U147"/>
    </row>
    <row r="148" spans="1:21" x14ac:dyDescent="0.25">
      <c r="B148" s="10">
        <v>8.3187422526923989</v>
      </c>
      <c r="C148" s="10">
        <v>7.3132203870903014</v>
      </c>
      <c r="G148" s="10">
        <v>3226</v>
      </c>
      <c r="H148" s="10">
        <v>418</v>
      </c>
      <c r="I148" s="10">
        <f t="shared" si="15"/>
        <v>87.042777433354004</v>
      </c>
      <c r="J148" s="10">
        <f t="shared" si="16"/>
        <v>1055.8710599109681</v>
      </c>
      <c r="K148" s="10">
        <f t="shared" si="17"/>
        <v>67.269960945103279</v>
      </c>
      <c r="M148" s="77"/>
      <c r="N148" s="77" t="s">
        <v>262</v>
      </c>
      <c r="O148" s="77" t="s">
        <v>250</v>
      </c>
      <c r="P148" s="77" t="s">
        <v>263</v>
      </c>
      <c r="Q148" s="77" t="s">
        <v>264</v>
      </c>
      <c r="R148" s="77" t="s">
        <v>265</v>
      </c>
      <c r="S148" s="77" t="s">
        <v>266</v>
      </c>
      <c r="T148" s="77" t="s">
        <v>267</v>
      </c>
      <c r="U148" s="77" t="s">
        <v>268</v>
      </c>
    </row>
    <row r="149" spans="1:21" x14ac:dyDescent="0.25">
      <c r="B149" s="10">
        <v>7.4955419438842563</v>
      </c>
      <c r="C149" s="10">
        <v>7.6009024595420822</v>
      </c>
      <c r="G149" s="10">
        <v>3400</v>
      </c>
      <c r="H149" s="10">
        <v>800</v>
      </c>
      <c r="I149" s="10">
        <f t="shared" si="15"/>
        <v>76.470588235294116</v>
      </c>
      <c r="J149" s="10">
        <f t="shared" si="16"/>
        <v>1101.4348120033264</v>
      </c>
      <c r="K149" s="10">
        <f t="shared" si="17"/>
        <v>67.604858470490399</v>
      </c>
      <c r="M149" t="s">
        <v>256</v>
      </c>
      <c r="N149">
        <v>0.46483238283881168</v>
      </c>
      <c r="O149">
        <v>0.83332864941857054</v>
      </c>
      <c r="P149">
        <v>0.55780199464297087</v>
      </c>
      <c r="Q149">
        <v>0.58317008364459177</v>
      </c>
      <c r="R149">
        <v>-1.273460719407757</v>
      </c>
      <c r="S149">
        <v>2.2031254850853803</v>
      </c>
      <c r="T149">
        <v>-1.273460719407757</v>
      </c>
      <c r="U149">
        <v>2.2031254850853803</v>
      </c>
    </row>
    <row r="150" spans="1:21" ht="15.75" thickBot="1" x14ac:dyDescent="0.3">
      <c r="B150" s="10">
        <v>7.3777589082278725</v>
      </c>
      <c r="C150" s="10">
        <v>6.6970342476664841</v>
      </c>
      <c r="G150" s="10">
        <v>4100</v>
      </c>
      <c r="H150" s="10">
        <v>1500</v>
      </c>
      <c r="I150" s="10">
        <f t="shared" si="15"/>
        <v>63.414634146341463</v>
      </c>
      <c r="J150" s="10">
        <f t="shared" si="16"/>
        <v>1280.4004762538721</v>
      </c>
      <c r="K150" s="10">
        <f t="shared" si="17"/>
        <v>68.770720091368972</v>
      </c>
      <c r="M150" s="76" t="s">
        <v>269</v>
      </c>
      <c r="N150" s="76">
        <v>0.80421962767852895</v>
      </c>
      <c r="O150" s="76">
        <v>0.10784558245317552</v>
      </c>
      <c r="P150" s="76">
        <v>7.4571401942004041</v>
      </c>
      <c r="Q150" s="76">
        <v>3.3917719842008244E-7</v>
      </c>
      <c r="R150" s="76">
        <v>0.57925768473210781</v>
      </c>
      <c r="S150" s="76">
        <v>1.0291815706249501</v>
      </c>
      <c r="T150" s="76">
        <v>0.57925768473210781</v>
      </c>
      <c r="U150" s="76">
        <v>1.0291815706249501</v>
      </c>
    </row>
    <row r="151" spans="1:21" x14ac:dyDescent="0.25">
      <c r="B151" s="10">
        <v>8.4969904840987187</v>
      </c>
      <c r="C151" s="10">
        <v>5.7365722974791922</v>
      </c>
      <c r="G151" s="10">
        <v>4900</v>
      </c>
      <c r="H151" s="10">
        <v>310</v>
      </c>
      <c r="I151" s="10">
        <f t="shared" si="15"/>
        <v>93.673469387755105</v>
      </c>
      <c r="J151" s="10">
        <f t="shared" si="16"/>
        <v>1477.7543839649809</v>
      </c>
      <c r="K151" s="10">
        <f t="shared" si="17"/>
        <v>69.841747266020803</v>
      </c>
      <c r="M151"/>
      <c r="N151"/>
      <c r="O151"/>
      <c r="P151"/>
      <c r="Q151"/>
      <c r="R151"/>
      <c r="S151"/>
      <c r="T151"/>
      <c r="U151"/>
    </row>
    <row r="152" spans="1:21" x14ac:dyDescent="0.25">
      <c r="B152" s="10">
        <v>8.0487882835341988</v>
      </c>
      <c r="C152" s="10">
        <v>7.6496926237115144</v>
      </c>
      <c r="G152" s="10">
        <v>9386</v>
      </c>
      <c r="H152" s="10">
        <v>2335</v>
      </c>
      <c r="I152" s="10">
        <f t="shared" si="15"/>
        <v>75.122522906456425</v>
      </c>
      <c r="J152" s="10">
        <f t="shared" si="16"/>
        <v>2492.4185086606572</v>
      </c>
      <c r="K152" s="10">
        <f t="shared" si="17"/>
        <v>73.445360018531247</v>
      </c>
      <c r="M152"/>
      <c r="N152"/>
      <c r="O152"/>
      <c r="P152"/>
      <c r="Q152"/>
      <c r="R152"/>
      <c r="S152"/>
      <c r="T152"/>
      <c r="U152"/>
    </row>
    <row r="153" spans="1:21" x14ac:dyDescent="0.25">
      <c r="B153" s="10">
        <v>8.1315307106042525</v>
      </c>
      <c r="C153" s="10">
        <v>6.6846117276679271</v>
      </c>
      <c r="G153" s="10">
        <v>11764</v>
      </c>
      <c r="H153" s="10">
        <v>4964</v>
      </c>
      <c r="I153" s="10">
        <f t="shared" si="15"/>
        <v>57.80346820809249</v>
      </c>
      <c r="J153" s="10">
        <f t="shared" si="16"/>
        <v>2988.7829575929754</v>
      </c>
      <c r="K153" s="10">
        <f t="shared" si="17"/>
        <v>74.593820489689094</v>
      </c>
      <c r="M153"/>
      <c r="N153"/>
      <c r="O153"/>
      <c r="P153"/>
      <c r="Q153"/>
      <c r="R153"/>
      <c r="S153"/>
      <c r="T153"/>
      <c r="U153"/>
    </row>
    <row r="154" spans="1:21" x14ac:dyDescent="0.25">
      <c r="B154" s="10">
        <v>9.6158054800843473</v>
      </c>
      <c r="C154" s="10">
        <v>5.857933154483459</v>
      </c>
      <c r="G154" s="10">
        <v>15000</v>
      </c>
      <c r="H154" s="10">
        <v>350</v>
      </c>
      <c r="I154" s="10">
        <f t="shared" si="15"/>
        <v>97.666666666666671</v>
      </c>
      <c r="J154" s="10">
        <f t="shared" si="16"/>
        <v>3633.8642250503144</v>
      </c>
      <c r="K154" s="10">
        <f t="shared" si="17"/>
        <v>75.774238499664577</v>
      </c>
    </row>
    <row r="155" spans="1:21" x14ac:dyDescent="0.25">
      <c r="B155" s="10">
        <v>7.8786099508466592</v>
      </c>
      <c r="C155" s="10">
        <v>7.2112614867808036</v>
      </c>
      <c r="G155" s="10">
        <v>718181</v>
      </c>
      <c r="H155" s="10">
        <v>234090</v>
      </c>
      <c r="I155" s="10">
        <f t="shared" si="15"/>
        <v>67.405152740047427</v>
      </c>
      <c r="J155" s="10">
        <f t="shared" si="16"/>
        <v>81577.876195621036</v>
      </c>
      <c r="K155" s="10">
        <f t="shared" si="17"/>
        <v>88.641042272683208</v>
      </c>
    </row>
    <row r="160" spans="1:21" x14ac:dyDescent="0.25">
      <c r="A160" s="9" t="s">
        <v>279</v>
      </c>
    </row>
    <row r="161" spans="1:21" x14ac:dyDescent="0.25">
      <c r="A161" s="10" t="s">
        <v>242</v>
      </c>
      <c r="B161" s="10" t="s">
        <v>243</v>
      </c>
      <c r="G161" s="10" t="s">
        <v>36</v>
      </c>
      <c r="H161" s="10" t="s">
        <v>37</v>
      </c>
      <c r="I161" s="10" t="s">
        <v>281</v>
      </c>
      <c r="J161" s="10" t="s">
        <v>283</v>
      </c>
      <c r="K161" s="10" t="s">
        <v>282</v>
      </c>
      <c r="M161" t="s">
        <v>245</v>
      </c>
      <c r="N161"/>
      <c r="O161"/>
      <c r="P161"/>
      <c r="Q161"/>
      <c r="R161"/>
      <c r="S161"/>
      <c r="T161"/>
      <c r="U161"/>
    </row>
    <row r="162" spans="1:21" ht="15.75" thickBot="1" x14ac:dyDescent="0.3">
      <c r="A162" s="10" t="s">
        <v>50</v>
      </c>
      <c r="B162" s="10" cm="1">
        <f t="array" ref="B162:C176">LN(_xlfn.CHOOSECOLS(_xlfn._xlws.FILTER(FIB_Database!$V$2:$AB$136, (FIB_Database!$L$2:$L$136='Regression Data'!A162)*(ISBLANK(FIB_Database!$AH$2:$AH$136))*(FIB_Database!$F$2:$F$136&lt;&gt;"Streptococci")),1,7))</f>
        <v>4.6347289882296359</v>
      </c>
      <c r="C162" s="10">
        <v>5.2203558250783244</v>
      </c>
      <c r="E162" s="10">
        <v>0</v>
      </c>
      <c r="F162" s="10">
        <v>16</v>
      </c>
      <c r="G162" s="10" cm="1">
        <f t="array" ref="G162:H176">_xlfn._xlws.SORT(_xlfn.CHOOSECOLS(_xlfn._xlws.FILTER(FIB_Database!$V$2:$AB$136, (FIB_Database!$L$2:$L$136='Regression Data'!A162)*(ISBLANK(FIB_Database!$AH$2:$AH$136))*(FIB_Database!$F$2:$F$136&lt;&gt;"Streptococci")),1,7))</f>
        <v>103</v>
      </c>
      <c r="H162" s="10">
        <v>185</v>
      </c>
      <c r="I162" s="10">
        <f>(G162-H162)/G162*100</f>
        <v>-79.611650485436897</v>
      </c>
      <c r="J162" s="10">
        <f>EXP($N$177+$N$178*LN(G162))</f>
        <v>170.21844116801944</v>
      </c>
      <c r="K162" s="10">
        <f>(G162-J162)/G162*100</f>
        <v>-65.260622493222755</v>
      </c>
      <c r="M162"/>
      <c r="N162"/>
      <c r="O162"/>
      <c r="P162"/>
      <c r="Q162"/>
      <c r="R162"/>
      <c r="S162"/>
      <c r="T162"/>
      <c r="U162"/>
    </row>
    <row r="163" spans="1:21" x14ac:dyDescent="0.25">
      <c r="B163" s="10">
        <v>6.9819346771563886</v>
      </c>
      <c r="C163" s="10">
        <v>7.2203738367239492</v>
      </c>
      <c r="E163" s="10">
        <v>0</v>
      </c>
      <c r="F163" s="10">
        <v>16</v>
      </c>
      <c r="G163" s="10">
        <v>161</v>
      </c>
      <c r="H163" s="10">
        <v>470</v>
      </c>
      <c r="I163" s="10">
        <f t="shared" ref="I163:I176" si="18">(G163-H163)/G163*100</f>
        <v>-191.92546583850933</v>
      </c>
      <c r="J163" s="10">
        <f t="shared" ref="J163:J176" si="19">EXP($N$177+$N$178*LN(G163))</f>
        <v>235.91019341200607</v>
      </c>
      <c r="K163" s="10">
        <f t="shared" ref="K163:K176" si="20">(G163-J163)/G163*100</f>
        <v>-46.528070442239795</v>
      </c>
      <c r="M163" s="78" t="s">
        <v>246</v>
      </c>
      <c r="N163" s="78"/>
      <c r="O163"/>
      <c r="P163"/>
      <c r="Q163"/>
      <c r="R163"/>
      <c r="S163"/>
      <c r="T163"/>
      <c r="U163"/>
    </row>
    <row r="164" spans="1:21" x14ac:dyDescent="0.25">
      <c r="B164" s="10">
        <v>7.0808678966907816</v>
      </c>
      <c r="C164" s="10">
        <v>6.5057840601282289</v>
      </c>
      <c r="G164" s="10">
        <v>305</v>
      </c>
      <c r="H164" s="10">
        <v>27</v>
      </c>
      <c r="I164" s="10">
        <f t="shared" si="18"/>
        <v>91.147540983606561</v>
      </c>
      <c r="J164" s="10">
        <f t="shared" si="19"/>
        <v>376.25851132999719</v>
      </c>
      <c r="K164" s="10">
        <f t="shared" si="20"/>
        <v>-23.363446337703998</v>
      </c>
      <c r="M164" t="s">
        <v>247</v>
      </c>
      <c r="N164">
        <v>0.90371063050314182</v>
      </c>
      <c r="O164"/>
      <c r="P164"/>
      <c r="Q164"/>
      <c r="R164"/>
      <c r="S164"/>
      <c r="T164"/>
      <c r="U164"/>
    </row>
    <row r="165" spans="1:21" x14ac:dyDescent="0.25">
      <c r="B165" s="10">
        <v>6.363028103540465</v>
      </c>
      <c r="C165" s="10">
        <v>6.7214257007906433</v>
      </c>
      <c r="G165" s="10">
        <v>580</v>
      </c>
      <c r="H165" s="10">
        <v>830</v>
      </c>
      <c r="I165" s="10">
        <f t="shared" si="18"/>
        <v>-43.103448275862064</v>
      </c>
      <c r="J165" s="10">
        <f t="shared" si="19"/>
        <v>601.77565351900967</v>
      </c>
      <c r="K165" s="10">
        <f t="shared" si="20"/>
        <v>-3.754423020518908</v>
      </c>
      <c r="M165" t="s">
        <v>248</v>
      </c>
      <c r="N165">
        <v>0.81669290368438607</v>
      </c>
      <c r="O165"/>
      <c r="P165"/>
      <c r="Q165"/>
      <c r="R165"/>
      <c r="S165"/>
      <c r="T165"/>
      <c r="U165"/>
    </row>
    <row r="166" spans="1:21" x14ac:dyDescent="0.25">
      <c r="B166" s="10">
        <v>7.0900768357760917</v>
      </c>
      <c r="C166" s="10">
        <v>8.0391573904732372</v>
      </c>
      <c r="G166" s="10">
        <v>1077</v>
      </c>
      <c r="H166" s="10">
        <v>1367</v>
      </c>
      <c r="I166" s="10">
        <f t="shared" si="18"/>
        <v>-26.926648096564531</v>
      </c>
      <c r="J166" s="10">
        <f t="shared" si="19"/>
        <v>945.8614504188065</v>
      </c>
      <c r="K166" s="10">
        <f t="shared" si="20"/>
        <v>12.176281298160957</v>
      </c>
      <c r="M166" t="s">
        <v>249</v>
      </c>
      <c r="N166">
        <v>0.80259235781395433</v>
      </c>
      <c r="O166"/>
      <c r="P166"/>
      <c r="Q166"/>
      <c r="R166"/>
      <c r="S166"/>
      <c r="T166"/>
      <c r="U166"/>
    </row>
    <row r="167" spans="1:21" x14ac:dyDescent="0.25">
      <c r="B167" s="10">
        <v>10.858998997563564</v>
      </c>
      <c r="C167" s="10">
        <v>10.621327345686446</v>
      </c>
      <c r="G167" s="10">
        <v>1189</v>
      </c>
      <c r="H167" s="10">
        <v>669</v>
      </c>
      <c r="I167" s="10">
        <f t="shared" si="18"/>
        <v>43.734230445752729</v>
      </c>
      <c r="J167" s="10">
        <f t="shared" si="19"/>
        <v>1016.7665525493006</v>
      </c>
      <c r="K167" s="10">
        <f t="shared" si="20"/>
        <v>14.48557169476025</v>
      </c>
      <c r="M167" t="s">
        <v>250</v>
      </c>
      <c r="N167">
        <v>0.97401223264647463</v>
      </c>
      <c r="O167"/>
      <c r="P167"/>
      <c r="Q167"/>
      <c r="R167"/>
      <c r="S167"/>
      <c r="T167"/>
      <c r="U167"/>
    </row>
    <row r="168" spans="1:21" ht="15.75" thickBot="1" x14ac:dyDescent="0.3">
      <c r="B168" s="10">
        <v>10.456510225001907</v>
      </c>
      <c r="C168" s="10">
        <v>9.4970219440943797</v>
      </c>
      <c r="G168" s="10">
        <v>1200</v>
      </c>
      <c r="H168" s="10">
        <v>3100</v>
      </c>
      <c r="I168" s="10">
        <f t="shared" si="18"/>
        <v>-158.33333333333331</v>
      </c>
      <c r="J168" s="10">
        <f t="shared" si="19"/>
        <v>1023.6310567642162</v>
      </c>
      <c r="K168" s="10">
        <f t="shared" si="20"/>
        <v>14.697411936315319</v>
      </c>
      <c r="M168" s="76" t="s">
        <v>251</v>
      </c>
      <c r="N168" s="76">
        <v>15</v>
      </c>
      <c r="O168"/>
      <c r="P168"/>
      <c r="Q168"/>
      <c r="R168"/>
      <c r="S168"/>
      <c r="T168"/>
      <c r="U168"/>
    </row>
    <row r="169" spans="1:21" x14ac:dyDescent="0.25">
      <c r="B169" s="10">
        <v>11.906722768210711</v>
      </c>
      <c r="C169" s="10">
        <v>10.278149751489247</v>
      </c>
      <c r="G169" s="10">
        <v>4475</v>
      </c>
      <c r="H169" s="10">
        <v>6286</v>
      </c>
      <c r="I169" s="10">
        <f t="shared" si="18"/>
        <v>-40.469273743016757</v>
      </c>
      <c r="J169" s="10">
        <f t="shared" si="19"/>
        <v>2677.9246772571428</v>
      </c>
      <c r="K169" s="10">
        <f t="shared" si="20"/>
        <v>40.15810777079011</v>
      </c>
      <c r="M169"/>
      <c r="N169"/>
      <c r="O169"/>
      <c r="P169"/>
      <c r="Q169"/>
      <c r="R169"/>
      <c r="S169"/>
      <c r="T169"/>
      <c r="U169"/>
    </row>
    <row r="170" spans="1:21" ht="15.75" thickBot="1" x14ac:dyDescent="0.3">
      <c r="B170" s="10">
        <v>11.111103711776863</v>
      </c>
      <c r="C170" s="10">
        <v>10.231711580300844</v>
      </c>
      <c r="G170" s="10">
        <v>34770</v>
      </c>
      <c r="H170" s="10">
        <v>13320</v>
      </c>
      <c r="I170" s="10">
        <f t="shared" si="18"/>
        <v>61.69111302847282</v>
      </c>
      <c r="J170" s="10">
        <f t="shared" si="19"/>
        <v>11978.105649033323</v>
      </c>
      <c r="K170" s="10">
        <f t="shared" si="20"/>
        <v>65.550458300163001</v>
      </c>
      <c r="M170" t="s">
        <v>252</v>
      </c>
      <c r="N170"/>
      <c r="O170"/>
      <c r="P170"/>
      <c r="Q170"/>
      <c r="R170"/>
      <c r="S170"/>
      <c r="T170"/>
      <c r="U170"/>
    </row>
    <row r="171" spans="1:21" x14ac:dyDescent="0.25">
      <c r="B171" s="10">
        <v>12.793859310432293</v>
      </c>
      <c r="C171" s="10">
        <v>10.390532647636716</v>
      </c>
      <c r="G171" s="10">
        <v>51548</v>
      </c>
      <c r="H171" s="10">
        <v>5932</v>
      </c>
      <c r="I171" s="10">
        <f t="shared" si="18"/>
        <v>88.492279040893933</v>
      </c>
      <c r="J171" s="10">
        <f t="shared" si="19"/>
        <v>15971.162062360159</v>
      </c>
      <c r="K171" s="10">
        <f t="shared" si="20"/>
        <v>69.016912271358422</v>
      </c>
      <c r="M171" s="77"/>
      <c r="N171" s="77" t="s">
        <v>257</v>
      </c>
      <c r="O171" s="77" t="s">
        <v>258</v>
      </c>
      <c r="P171" s="77" t="s">
        <v>259</v>
      </c>
      <c r="Q171" s="77" t="s">
        <v>260</v>
      </c>
      <c r="R171" s="77" t="s">
        <v>261</v>
      </c>
      <c r="S171"/>
      <c r="T171"/>
      <c r="U171"/>
    </row>
    <row r="172" spans="1:21" x14ac:dyDescent="0.25">
      <c r="B172" s="10">
        <v>11.042425712675803</v>
      </c>
      <c r="C172" s="10">
        <v>9.9139328103976663</v>
      </c>
      <c r="G172" s="10">
        <v>52000</v>
      </c>
      <c r="H172" s="10">
        <v>41000</v>
      </c>
      <c r="I172" s="10">
        <f t="shared" si="18"/>
        <v>21.153846153846153</v>
      </c>
      <c r="J172" s="10">
        <f t="shared" si="19"/>
        <v>16073.366156076081</v>
      </c>
      <c r="K172" s="10">
        <f t="shared" si="20"/>
        <v>69.089680469084456</v>
      </c>
      <c r="M172" t="s">
        <v>253</v>
      </c>
      <c r="N172">
        <v>1</v>
      </c>
      <c r="O172">
        <v>54.947973324730327</v>
      </c>
      <c r="P172">
        <v>54.947973324730327</v>
      </c>
      <c r="Q172">
        <v>57.919240232887098</v>
      </c>
      <c r="R172">
        <v>3.8455628475227638E-6</v>
      </c>
      <c r="S172"/>
      <c r="T172"/>
      <c r="U172"/>
    </row>
    <row r="173" spans="1:21" x14ac:dyDescent="0.25">
      <c r="B173" s="10">
        <v>8.4062616307089559</v>
      </c>
      <c r="C173" s="10">
        <v>8.7460802173575125</v>
      </c>
      <c r="G173" s="10">
        <v>62469</v>
      </c>
      <c r="H173" s="10">
        <v>20210</v>
      </c>
      <c r="I173" s="10">
        <f t="shared" si="18"/>
        <v>67.647953384878903</v>
      </c>
      <c r="J173" s="10">
        <f t="shared" si="19"/>
        <v>18378.59221071647</v>
      </c>
      <c r="K173" s="10">
        <f t="shared" si="20"/>
        <v>70.579659974200865</v>
      </c>
      <c r="M173" t="s">
        <v>254</v>
      </c>
      <c r="N173">
        <v>13</v>
      </c>
      <c r="O173">
        <v>12.333097781484614</v>
      </c>
      <c r="P173">
        <v>0.94869982934497032</v>
      </c>
      <c r="Q173"/>
      <c r="R173"/>
      <c r="S173"/>
      <c r="T173"/>
      <c r="U173"/>
    </row>
    <row r="174" spans="1:21" ht="15.75" thickBot="1" x14ac:dyDescent="0.3">
      <c r="B174" s="10">
        <v>10.850268691408282</v>
      </c>
      <c r="C174" s="10">
        <v>8.6881167032578226</v>
      </c>
      <c r="G174" s="10">
        <v>66910</v>
      </c>
      <c r="H174" s="10">
        <v>27770</v>
      </c>
      <c r="I174" s="10">
        <f t="shared" si="18"/>
        <v>58.496487819458977</v>
      </c>
      <c r="J174" s="10">
        <f t="shared" si="19"/>
        <v>19324.368403646193</v>
      </c>
      <c r="K174" s="10">
        <f t="shared" si="20"/>
        <v>71.118863542600224</v>
      </c>
      <c r="M174" s="76" t="s">
        <v>255</v>
      </c>
      <c r="N174" s="76">
        <v>14</v>
      </c>
      <c r="O174" s="76">
        <v>67.281071106214938</v>
      </c>
      <c r="P174" s="76"/>
      <c r="Q174" s="76"/>
      <c r="R174" s="76"/>
      <c r="S174"/>
      <c r="T174"/>
      <c r="U174"/>
    </row>
    <row r="175" spans="1:21" ht="15.75" thickBot="1" x14ac:dyDescent="0.3">
      <c r="B175" s="10">
        <v>5.0814043649844631</v>
      </c>
      <c r="C175" s="10">
        <v>6.1527326947041043</v>
      </c>
      <c r="G175" s="10">
        <v>148260</v>
      </c>
      <c r="H175" s="10">
        <v>29090</v>
      </c>
      <c r="I175" s="10">
        <f t="shared" si="18"/>
        <v>80.37906380682584</v>
      </c>
      <c r="J175" s="10">
        <f t="shared" si="19"/>
        <v>34559.945433032386</v>
      </c>
      <c r="K175" s="10">
        <f t="shared" si="20"/>
        <v>76.689636157404308</v>
      </c>
      <c r="M175"/>
      <c r="N175"/>
      <c r="O175"/>
      <c r="P175"/>
      <c r="Q175"/>
      <c r="R175"/>
      <c r="S175"/>
      <c r="T175"/>
      <c r="U175"/>
    </row>
    <row r="176" spans="1:21" x14ac:dyDescent="0.25">
      <c r="B176" s="10">
        <v>5.7203117766074119</v>
      </c>
      <c r="C176" s="10">
        <v>3.2958368660043291</v>
      </c>
      <c r="G176" s="10">
        <v>360000</v>
      </c>
      <c r="H176" s="10">
        <v>32550</v>
      </c>
      <c r="I176" s="10">
        <f t="shared" si="18"/>
        <v>90.958333333333329</v>
      </c>
      <c r="J176" s="10">
        <f t="shared" si="19"/>
        <v>66081.719483815221</v>
      </c>
      <c r="K176" s="10">
        <f t="shared" si="20"/>
        <v>81.64396681005131</v>
      </c>
      <c r="M176" s="77"/>
      <c r="N176" s="77" t="s">
        <v>262</v>
      </c>
      <c r="O176" s="77" t="s">
        <v>250</v>
      </c>
      <c r="P176" s="77" t="s">
        <v>263</v>
      </c>
      <c r="Q176" s="77" t="s">
        <v>264</v>
      </c>
      <c r="R176" s="77" t="s">
        <v>265</v>
      </c>
      <c r="S176" s="77" t="s">
        <v>266</v>
      </c>
      <c r="T176" s="77" t="s">
        <v>267</v>
      </c>
      <c r="U176" s="77" t="s">
        <v>268</v>
      </c>
    </row>
    <row r="177" spans="1:21" x14ac:dyDescent="0.25">
      <c r="M177" t="s">
        <v>256</v>
      </c>
      <c r="N177">
        <v>1.7506631231709839</v>
      </c>
      <c r="O177">
        <v>0.87155931387455643</v>
      </c>
      <c r="P177">
        <v>2.008656318969654</v>
      </c>
      <c r="Q177">
        <v>6.581164033663435E-2</v>
      </c>
      <c r="R177">
        <v>-0.13222630077182496</v>
      </c>
      <c r="S177">
        <v>3.6335525471137928</v>
      </c>
      <c r="T177">
        <v>-0.13222630077182496</v>
      </c>
      <c r="U177">
        <v>3.6335525471137928</v>
      </c>
    </row>
    <row r="178" spans="1:21" ht="15.75" thickBot="1" x14ac:dyDescent="0.3">
      <c r="M178" s="76" t="s">
        <v>269</v>
      </c>
      <c r="N178" s="76">
        <v>0.73066180259673708</v>
      </c>
      <c r="O178" s="76">
        <v>9.6007459071890067E-2</v>
      </c>
      <c r="P178" s="76">
        <v>7.6104691204213619</v>
      </c>
      <c r="Q178" s="76">
        <v>3.8455628475227638E-6</v>
      </c>
      <c r="R178" s="76">
        <v>0.52325029723119143</v>
      </c>
      <c r="S178" s="76">
        <v>0.93807330796228272</v>
      </c>
      <c r="T178" s="76">
        <v>0.52325029723119143</v>
      </c>
      <c r="U178" s="76">
        <v>0.93807330796228272</v>
      </c>
    </row>
    <row r="179" spans="1:21" x14ac:dyDescent="0.25">
      <c r="M179"/>
      <c r="N179"/>
      <c r="O179"/>
      <c r="P179"/>
      <c r="Q179"/>
      <c r="R179"/>
      <c r="S179"/>
      <c r="T179"/>
      <c r="U179"/>
    </row>
    <row r="180" spans="1:21" x14ac:dyDescent="0.25">
      <c r="M180"/>
      <c r="N180"/>
      <c r="O180"/>
      <c r="P180"/>
      <c r="Q180"/>
      <c r="R180"/>
      <c r="S180"/>
      <c r="T180"/>
      <c r="U180"/>
    </row>
    <row r="181" spans="1:21" x14ac:dyDescent="0.25">
      <c r="M181"/>
      <c r="N181"/>
      <c r="O181"/>
      <c r="P181"/>
      <c r="Q181"/>
      <c r="R181"/>
      <c r="S181"/>
      <c r="T181"/>
      <c r="U181"/>
    </row>
    <row r="185" spans="1:21" x14ac:dyDescent="0.25">
      <c r="A185" s="9"/>
    </row>
    <row r="186" spans="1:21" x14ac:dyDescent="0.25">
      <c r="A186" s="61"/>
      <c r="B186" s="61"/>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3665-697B-4139-BF61-5D0964B625CA}">
  <dimension ref="A1:C6"/>
  <sheetViews>
    <sheetView showGridLines="0" workbookViewId="0">
      <selection activeCell="C15" sqref="C15"/>
    </sheetView>
  </sheetViews>
  <sheetFormatPr defaultRowHeight="15" x14ac:dyDescent="0.25"/>
  <cols>
    <col min="1" max="1" width="9.140625" style="10"/>
    <col min="2" max="2" width="13.85546875" style="10" customWidth="1"/>
    <col min="3" max="3" width="172.5703125" style="10" customWidth="1"/>
    <col min="4" max="16384" width="9.140625" style="10"/>
  </cols>
  <sheetData>
    <row r="1" spans="1:3" x14ac:dyDescent="0.25">
      <c r="A1" s="9" t="s">
        <v>234</v>
      </c>
      <c r="B1" s="9" t="s">
        <v>300</v>
      </c>
      <c r="C1" s="9" t="s">
        <v>235</v>
      </c>
    </row>
    <row r="2" spans="1:3" ht="28.5" customHeight="1" x14ac:dyDescent="0.25">
      <c r="A2" s="56">
        <v>1.01</v>
      </c>
      <c r="B2" s="57" t="s">
        <v>301</v>
      </c>
      <c r="C2" s="59" t="s">
        <v>341</v>
      </c>
    </row>
    <row r="3" spans="1:3" ht="107.25" customHeight="1" x14ac:dyDescent="0.25">
      <c r="A3" s="56">
        <v>1.02</v>
      </c>
      <c r="B3" s="58" t="s">
        <v>338</v>
      </c>
      <c r="C3" s="60" t="s">
        <v>340</v>
      </c>
    </row>
    <row r="4" spans="1:3" ht="45" customHeight="1" x14ac:dyDescent="0.25">
      <c r="A4" s="56">
        <v>1.03</v>
      </c>
      <c r="B4" s="67" t="s">
        <v>345</v>
      </c>
      <c r="C4" s="69" t="s">
        <v>344</v>
      </c>
    </row>
    <row r="5" spans="1:3" x14ac:dyDescent="0.25">
      <c r="A5" s="10">
        <v>1.04</v>
      </c>
      <c r="B5" s="68" t="s">
        <v>347</v>
      </c>
      <c r="C5" s="70" t="s">
        <v>348</v>
      </c>
    </row>
    <row r="6" spans="1:3" ht="60" x14ac:dyDescent="0.25">
      <c r="A6" s="74">
        <v>1.05</v>
      </c>
      <c r="B6" s="75" t="s">
        <v>430</v>
      </c>
      <c r="C6" s="73" t="s">
        <v>431</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DB952B3F1AD488B30375C5FFCB8A4" ma:contentTypeVersion="20" ma:contentTypeDescription="Create a new document." ma:contentTypeScope="" ma:versionID="9fda8c18161e4421ae60c32d32b91bd1">
  <xsd:schema xmlns:xsd="http://www.w3.org/2001/XMLSchema" xmlns:xs="http://www.w3.org/2001/XMLSchema" xmlns:p="http://schemas.microsoft.com/office/2006/metadata/properties" xmlns:ns1="http://schemas.microsoft.com/sharepoint/v3" xmlns:ns2="940021af-742e-4141-8d10-aee19040e868" xmlns:ns3="25324807-caa3-4639-aacf-9207289bc20c" targetNamespace="http://schemas.microsoft.com/office/2006/metadata/properties" ma:root="true" ma:fieldsID="9723c71c940c4f9f5b55517bd6bf9f72" ns1:_="" ns2:_="" ns3:_="">
    <xsd:import namespace="http://schemas.microsoft.com/sharepoint/v3"/>
    <xsd:import namespace="940021af-742e-4141-8d10-aee19040e868"/>
    <xsd:import namespace="25324807-caa3-4639-aacf-9207289bc2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0021af-742e-4141-8d10-aee19040e8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05c2eb-d2c0-41df-817a-9abe70ce6ca6"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324807-caa3-4639-aacf-9207289bc20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f2967ef-73dc-4cd5-b6ec-868cb930d55b}" ma:internalName="TaxCatchAll" ma:showField="CatchAllData" ma:web="25324807-caa3-4639-aacf-9207289bc2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34174C-17FB-4636-A09F-327D6987E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0021af-742e-4141-8d10-aee19040e868"/>
    <ds:schemaRef ds:uri="25324807-caa3-4639-aacf-9207289bc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4EB765-3E7C-4AD9-8EAF-D761964BD5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Data Dictionary</vt:lpstr>
      <vt:lpstr>List of Studies</vt:lpstr>
      <vt:lpstr>FIB_Database</vt:lpstr>
      <vt:lpstr>Analysis</vt:lpstr>
      <vt:lpstr>Regression Data</vt:lpstr>
      <vt:lpstr>Version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 Jain</dc:creator>
  <cp:keywords/>
  <dc:description/>
  <cp:lastModifiedBy>Michael Schramm</cp:lastModifiedBy>
  <cp:revision/>
  <dcterms:created xsi:type="dcterms:W3CDTF">2023-04-11T18:25:43Z</dcterms:created>
  <dcterms:modified xsi:type="dcterms:W3CDTF">2023-12-13T15:13:32Z</dcterms:modified>
  <cp:category/>
  <cp:contentStatus/>
</cp:coreProperties>
</file>